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2.xml" ContentType="application/vnd.openxmlformats-officedocument.drawingml.chartshapes+xml"/>
  <Override PartName="/xl/pivotTables/pivotTable11.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drawings/drawing16.xml" ContentType="application/vnd.openxmlformats-officedocument.drawing+xml"/>
  <Override PartName="/xl/charts/chartEx1.xml" ContentType="application/vnd.ms-office.chartex+xml"/>
  <Override PartName="/xl/charts/style25.xml" ContentType="application/vnd.ms-office.chartstyle+xml"/>
  <Override PartName="/xl/charts/colors25.xml" ContentType="application/vnd.ms-office.chartcolorstyle+xml"/>
  <Override PartName="/xl/charts/chartEx2.xml" ContentType="application/vnd.ms-office.chartex+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Deepti\Desktop\study folder\Data analytics course(Excel) sep 10\Amazon Orders case study\"/>
    </mc:Choice>
  </mc:AlternateContent>
  <xr:revisionPtr revIDLastSave="0" documentId="8_{7080700D-938E-48E3-832C-81E66ED6D073}" xr6:coauthVersionLast="47" xr6:coauthVersionMax="47" xr10:uidLastSave="{00000000-0000-0000-0000-000000000000}"/>
  <bookViews>
    <workbookView xWindow="-108" yWindow="-108" windowWidth="23256" windowHeight="12456" tabRatio="724" xr2:uid="{487FA931-B3B5-4C48-8AB8-DA281E2DAD9F}"/>
  </bookViews>
  <sheets>
    <sheet name="presentasion" sheetId="27" r:id="rId1"/>
    <sheet name="Orders" sheetId="1" r:id="rId2"/>
    <sheet name="Customers" sheetId="4" r:id="rId3"/>
    <sheet name="Sales Targets" sheetId="3" r:id="rId4"/>
    <sheet name="all objective" sheetId="5" r:id="rId5"/>
    <sheet name="pivot 7" sheetId="16" r:id="rId6"/>
    <sheet name="pivot 8" sheetId="17" r:id="rId7"/>
    <sheet name="pivot8 distinct" sheetId="18" r:id="rId8"/>
    <sheet name="pivot 9.1" sheetId="19" r:id="rId9"/>
    <sheet name="pivot 9.2" sheetId="20" r:id="rId10"/>
    <sheet name="pivot 9.3" sheetId="21" r:id="rId11"/>
    <sheet name="pivot 9.4" sheetId="22" r:id="rId12"/>
    <sheet name="pivot 10.1" sheetId="23" r:id="rId13"/>
    <sheet name="pivot 10.2" sheetId="24" r:id="rId14"/>
    <sheet name="pivot 10.3" sheetId="25" r:id="rId15"/>
    <sheet name="pivot 10.4" sheetId="26" r:id="rId16"/>
    <sheet name="pivot 10.5" sheetId="15" r:id="rId17"/>
    <sheet name="pivot 11.1" sheetId="28" r:id="rId18"/>
    <sheet name="pivot 11.2" sheetId="29" r:id="rId19"/>
    <sheet name="copy orders" sheetId="6" r:id="rId20"/>
    <sheet name="copy customers" sheetId="9" r:id="rId21"/>
    <sheet name="copy targets" sheetId="10" r:id="rId22"/>
    <sheet name="Sheet1" sheetId="30" r:id="rId23"/>
    <sheet name="Answer" sheetId="7" r:id="rId24"/>
    <sheet name="sales achive by poc" sheetId="11" r:id="rId25"/>
  </sheets>
  <definedNames>
    <definedName name="_xlnm._FilterDatabase" localSheetId="2" hidden="1">Customers!$A$1:$E$2501</definedName>
    <definedName name="_xlnm._FilterDatabase" localSheetId="1" hidden="1">Orders!$A$1:$G$2501</definedName>
    <definedName name="_xlnm._FilterDatabase" localSheetId="3" hidden="1">'Sales Targets'!$A$1:$E$93</definedName>
    <definedName name="_xlchart.v1.0" hidden="1">'copy orders'!$G$2:$G$2501</definedName>
    <definedName name="_xlchart.v1.1" hidden="1">'copy customers'!$F$2:$F$2501</definedName>
    <definedName name="_xlcn.WorksheetConnection_AmazonOrdersDatasetv.01.xlsxTable11" hidden="1">Table1[]</definedName>
    <definedName name="_xlcn.WorksheetConnection_AmazonOrdersDatasetv.01.xlsxTable131" hidden="1">Table13[]</definedName>
    <definedName name="Slicer_Sales_Team">#N/A</definedName>
  </definedNames>
  <calcPr calcId="191029"/>
  <pivotCaches>
    <pivotCache cacheId="0" r:id="rId26"/>
    <pivotCache cacheId="1" r:id="rId27"/>
    <pivotCache cacheId="2" r:id="rId28"/>
    <pivotCache cacheId="3" r:id="rId29"/>
  </pivotCaches>
  <extLst>
    <ext xmlns:x14="http://schemas.microsoft.com/office/spreadsheetml/2009/9/main" uri="{BBE1A952-AA13-448e-AADC-164F8A28A991}">
      <x14:slicerCaches>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3" name="Table13" connection="WorksheetConnection_Amazon Orders Dataset v.01.xlsx!Table13"/>
          <x15:modelTable id="Table1" name="Table1" connection="WorksheetConnection_Amazon Orders Dataset v.0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 i="7" l="1"/>
  <c r="Q8" i="7"/>
  <c r="R5" i="7"/>
  <c r="Q5" i="7"/>
  <c r="I6" i="29" a="1"/>
  <c r="I6" i="29" s="1"/>
  <c r="H6" i="29" a="1"/>
  <c r="H6" i="29" s="1"/>
  <c r="O6" i="28"/>
  <c r="O7" i="28"/>
  <c r="O8" i="28"/>
  <c r="O9" i="28"/>
  <c r="O5" i="28"/>
  <c r="N5" i="28" a="1"/>
  <c r="N5" i="28" s="1"/>
  <c r="D3" i="26"/>
  <c r="D4" i="26"/>
  <c r="D5" i="26"/>
  <c r="D6" i="26"/>
  <c r="D7" i="26"/>
  <c r="D8" i="26"/>
  <c r="D9" i="26"/>
  <c r="D10" i="26"/>
  <c r="D11" i="26"/>
  <c r="D12" i="26"/>
  <c r="D13"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2" i="26"/>
  <c r="D5" i="25" a="1"/>
  <c r="D5" i="25" s="1"/>
  <c r="D6" i="25" a="1"/>
  <c r="D6" i="25" s="1"/>
  <c r="D7" i="25" a="1"/>
  <c r="D7" i="25" s="1"/>
  <c r="D8" i="25" a="1"/>
  <c r="D8" i="25" s="1"/>
  <c r="D9" i="25" a="1"/>
  <c r="D9" i="25" s="1"/>
  <c r="D10" i="25" a="1"/>
  <c r="D10" i="25" s="1"/>
  <c r="D11" i="25" a="1"/>
  <c r="D11" i="25" s="1"/>
  <c r="D12" i="25" a="1"/>
  <c r="D12" i="25" s="1"/>
  <c r="D13" i="25" a="1"/>
  <c r="D13" i="25" s="1"/>
  <c r="D14" i="25" a="1"/>
  <c r="D14" i="25" s="1"/>
  <c r="D15" i="25" a="1"/>
  <c r="D15" i="25" s="1"/>
  <c r="D16" i="25" a="1"/>
  <c r="D16" i="25" s="1"/>
  <c r="D17" i="25" a="1"/>
  <c r="D17" i="25" s="1"/>
  <c r="D18" i="25" a="1"/>
  <c r="D18" i="25" s="1"/>
  <c r="D19" i="25" a="1"/>
  <c r="D19" i="25" s="1"/>
  <c r="D20" i="25" a="1"/>
  <c r="D20" i="25" s="1"/>
  <c r="D21" i="25" a="1"/>
  <c r="D21" i="25" s="1"/>
  <c r="D22" i="25" a="1"/>
  <c r="D22" i="25" s="1"/>
  <c r="D23" i="25" a="1"/>
  <c r="D23" i="25" s="1"/>
  <c r="D24" i="25" a="1"/>
  <c r="D24" i="25" s="1"/>
  <c r="D25" i="25" a="1"/>
  <c r="D25" i="25" s="1"/>
  <c r="D26" i="25" a="1"/>
  <c r="D26" i="25" s="1"/>
  <c r="D27" i="25" a="1"/>
  <c r="D27" i="25" s="1"/>
  <c r="D28" i="25" a="1"/>
  <c r="D28" i="25" s="1"/>
  <c r="D29" i="25" a="1"/>
  <c r="D29" i="25" s="1"/>
  <c r="D30" i="25" a="1"/>
  <c r="D30" i="25" s="1"/>
  <c r="D31" i="25" a="1"/>
  <c r="D31" i="25" s="1"/>
  <c r="D32" i="25" a="1"/>
  <c r="D32" i="25" s="1"/>
  <c r="D33" i="25" a="1"/>
  <c r="D33" i="25" s="1"/>
  <c r="D34" i="25" a="1"/>
  <c r="D34" i="25" s="1"/>
  <c r="D4" i="25" a="1"/>
  <c r="D4" i="25" s="1"/>
  <c r="F3" i="10"/>
  <c r="I3" i="10" s="1" a="1"/>
  <c r="I3" i="10" s="1"/>
  <c r="F4" i="10"/>
  <c r="I4" i="10" s="1" a="1"/>
  <c r="I4" i="10" s="1"/>
  <c r="F5" i="10"/>
  <c r="I5" i="10" s="1" a="1"/>
  <c r="I5" i="10" s="1"/>
  <c r="F6" i="10"/>
  <c r="I6" i="10" s="1" a="1"/>
  <c r="I6" i="10" s="1"/>
  <c r="F7" i="10"/>
  <c r="I7" i="10" s="1" a="1"/>
  <c r="I7" i="10" s="1"/>
  <c r="F8" i="10"/>
  <c r="I8" i="10" s="1" a="1"/>
  <c r="I8" i="10" s="1"/>
  <c r="F9" i="10"/>
  <c r="I9" i="10" s="1" a="1"/>
  <c r="I9" i="10" s="1"/>
  <c r="F10" i="10"/>
  <c r="I10" i="10" s="1" a="1"/>
  <c r="I10" i="10" s="1"/>
  <c r="F11" i="10"/>
  <c r="I11" i="10" s="1" a="1"/>
  <c r="I11" i="10" s="1"/>
  <c r="F12" i="10"/>
  <c r="I12" i="10" s="1" a="1"/>
  <c r="I12" i="10" s="1"/>
  <c r="F13" i="10"/>
  <c r="I13" i="10" s="1" a="1"/>
  <c r="I13" i="10" s="1"/>
  <c r="F14" i="10"/>
  <c r="I14" i="10" s="1" a="1"/>
  <c r="I14" i="10" s="1"/>
  <c r="F15" i="10"/>
  <c r="I15" i="10" s="1" a="1"/>
  <c r="I15" i="10" s="1"/>
  <c r="F16" i="10"/>
  <c r="I16" i="10" s="1" a="1"/>
  <c r="I16" i="10" s="1"/>
  <c r="F17" i="10"/>
  <c r="I17" i="10" s="1" a="1"/>
  <c r="I17" i="10" s="1"/>
  <c r="F18" i="10"/>
  <c r="I18" i="10" s="1" a="1"/>
  <c r="I18" i="10" s="1"/>
  <c r="F19" i="10"/>
  <c r="I19" i="10" s="1" a="1"/>
  <c r="I19" i="10" s="1"/>
  <c r="F20" i="10"/>
  <c r="I20" i="10" s="1" a="1"/>
  <c r="I20" i="10" s="1"/>
  <c r="F21" i="10"/>
  <c r="I21" i="10" s="1" a="1"/>
  <c r="I21" i="10" s="1"/>
  <c r="F22" i="10"/>
  <c r="I22" i="10" s="1" a="1"/>
  <c r="I22" i="10" s="1"/>
  <c r="F23" i="10"/>
  <c r="I23" i="10" s="1" a="1"/>
  <c r="I23" i="10" s="1"/>
  <c r="F24" i="10"/>
  <c r="I24" i="10" s="1" a="1"/>
  <c r="I24" i="10" s="1"/>
  <c r="F25" i="10"/>
  <c r="I25" i="10" s="1" a="1"/>
  <c r="I25" i="10" s="1"/>
  <c r="F26" i="10"/>
  <c r="I26" i="10" s="1" a="1"/>
  <c r="I26" i="10" s="1"/>
  <c r="F27" i="10"/>
  <c r="I27" i="10" s="1" a="1"/>
  <c r="I27" i="10" s="1"/>
  <c r="F28" i="10"/>
  <c r="I28" i="10" s="1" a="1"/>
  <c r="I28" i="10" s="1"/>
  <c r="F29" i="10"/>
  <c r="I29" i="10" s="1" a="1"/>
  <c r="I29" i="10" s="1"/>
  <c r="F30" i="10"/>
  <c r="I30" i="10" s="1" a="1"/>
  <c r="I30" i="10" s="1"/>
  <c r="F31" i="10"/>
  <c r="I31" i="10" s="1" a="1"/>
  <c r="I31" i="10" s="1"/>
  <c r="F32" i="10"/>
  <c r="I32" i="10" s="1" a="1"/>
  <c r="I32" i="10" s="1"/>
  <c r="F33" i="10"/>
  <c r="I33" i="10" s="1" a="1"/>
  <c r="I33" i="10" s="1"/>
  <c r="F34" i="10"/>
  <c r="I34" i="10" s="1" a="1"/>
  <c r="I34" i="10" s="1"/>
  <c r="F35" i="10"/>
  <c r="I35" i="10" s="1" a="1"/>
  <c r="I35" i="10" s="1"/>
  <c r="F36" i="10"/>
  <c r="I36" i="10" s="1" a="1"/>
  <c r="I36" i="10" s="1"/>
  <c r="F37" i="10"/>
  <c r="I37" i="10" s="1" a="1"/>
  <c r="I37" i="10" s="1"/>
  <c r="F38" i="10"/>
  <c r="I38" i="10" s="1" a="1"/>
  <c r="I38" i="10" s="1"/>
  <c r="F39" i="10"/>
  <c r="I39" i="10" s="1" a="1"/>
  <c r="I39" i="10" s="1"/>
  <c r="F40" i="10"/>
  <c r="I40" i="10" s="1" a="1"/>
  <c r="I40" i="10" s="1"/>
  <c r="F41" i="10"/>
  <c r="I41" i="10" s="1" a="1"/>
  <c r="I41" i="10" s="1"/>
  <c r="F42" i="10"/>
  <c r="I42" i="10" s="1" a="1"/>
  <c r="I42" i="10" s="1"/>
  <c r="F43" i="10"/>
  <c r="I43" i="10" s="1" a="1"/>
  <c r="I43" i="10" s="1"/>
  <c r="F44" i="10"/>
  <c r="I44" i="10" s="1" a="1"/>
  <c r="I44" i="10" s="1"/>
  <c r="F45" i="10"/>
  <c r="I45" i="10" s="1" a="1"/>
  <c r="I45" i="10" s="1"/>
  <c r="F46" i="10"/>
  <c r="I46" i="10" s="1" a="1"/>
  <c r="I46" i="10" s="1"/>
  <c r="F47" i="10"/>
  <c r="I47" i="10" s="1" a="1"/>
  <c r="I47" i="10" s="1"/>
  <c r="F48" i="10"/>
  <c r="I48" i="10" s="1" a="1"/>
  <c r="I48" i="10" s="1"/>
  <c r="F49" i="10"/>
  <c r="I49" i="10" s="1" a="1"/>
  <c r="I49" i="10" s="1"/>
  <c r="F50" i="10"/>
  <c r="I50" i="10" s="1" a="1"/>
  <c r="I50" i="10" s="1"/>
  <c r="F51" i="10"/>
  <c r="I51" i="10" s="1" a="1"/>
  <c r="I51" i="10" s="1"/>
  <c r="F52" i="10"/>
  <c r="I52" i="10" s="1" a="1"/>
  <c r="I52" i="10" s="1"/>
  <c r="F53" i="10"/>
  <c r="I53" i="10" s="1" a="1"/>
  <c r="I53" i="10" s="1"/>
  <c r="F54" i="10"/>
  <c r="I54" i="10" s="1" a="1"/>
  <c r="I54" i="10" s="1"/>
  <c r="F55" i="10"/>
  <c r="I55" i="10" s="1" a="1"/>
  <c r="I55" i="10" s="1"/>
  <c r="F56" i="10"/>
  <c r="I56" i="10" s="1" a="1"/>
  <c r="I56" i="10" s="1"/>
  <c r="F57" i="10"/>
  <c r="I57" i="10" s="1" a="1"/>
  <c r="I57" i="10" s="1"/>
  <c r="F58" i="10"/>
  <c r="I58" i="10" s="1" a="1"/>
  <c r="I58" i="10" s="1"/>
  <c r="F59" i="10"/>
  <c r="I59" i="10" s="1" a="1"/>
  <c r="I59" i="10" s="1"/>
  <c r="F60" i="10"/>
  <c r="I60" i="10" s="1" a="1"/>
  <c r="I60" i="10" s="1"/>
  <c r="F61" i="10"/>
  <c r="I61" i="10" s="1" a="1"/>
  <c r="I61" i="10" s="1"/>
  <c r="F62" i="10"/>
  <c r="I62" i="10" s="1" a="1"/>
  <c r="I62" i="10" s="1"/>
  <c r="F63" i="10"/>
  <c r="I63" i="10" s="1" a="1"/>
  <c r="I63" i="10" s="1"/>
  <c r="F64" i="10"/>
  <c r="I64" i="10" s="1" a="1"/>
  <c r="I64" i="10" s="1"/>
  <c r="F65" i="10"/>
  <c r="I65" i="10" s="1" a="1"/>
  <c r="I65" i="10" s="1"/>
  <c r="F66" i="10"/>
  <c r="I66" i="10" s="1" a="1"/>
  <c r="I66" i="10" s="1"/>
  <c r="F67" i="10"/>
  <c r="I67" i="10" s="1" a="1"/>
  <c r="I67" i="10" s="1"/>
  <c r="F68" i="10"/>
  <c r="I68" i="10" s="1" a="1"/>
  <c r="I68" i="10" s="1"/>
  <c r="F69" i="10"/>
  <c r="I69" i="10" s="1" a="1"/>
  <c r="I69" i="10" s="1"/>
  <c r="F70" i="10"/>
  <c r="I70" i="10" s="1" a="1"/>
  <c r="I70" i="10" s="1"/>
  <c r="F71" i="10"/>
  <c r="I71" i="10" s="1" a="1"/>
  <c r="I71" i="10" s="1"/>
  <c r="F72" i="10"/>
  <c r="I72" i="10" s="1" a="1"/>
  <c r="I72" i="10" s="1"/>
  <c r="F73" i="10"/>
  <c r="I73" i="10" s="1" a="1"/>
  <c r="I73" i="10" s="1"/>
  <c r="F74" i="10"/>
  <c r="I74" i="10" s="1" a="1"/>
  <c r="I74" i="10" s="1"/>
  <c r="F75" i="10"/>
  <c r="I75" i="10" s="1" a="1"/>
  <c r="I75" i="10" s="1"/>
  <c r="F76" i="10"/>
  <c r="I76" i="10" s="1" a="1"/>
  <c r="I76" i="10" s="1"/>
  <c r="F77" i="10"/>
  <c r="I77" i="10" s="1" a="1"/>
  <c r="I77" i="10" s="1"/>
  <c r="F78" i="10"/>
  <c r="I78" i="10" s="1" a="1"/>
  <c r="I78" i="10" s="1"/>
  <c r="F79" i="10"/>
  <c r="I79" i="10" s="1" a="1"/>
  <c r="I79" i="10" s="1"/>
  <c r="F80" i="10"/>
  <c r="I80" i="10" s="1" a="1"/>
  <c r="I80" i="10" s="1"/>
  <c r="F81" i="10"/>
  <c r="I81" i="10" s="1" a="1"/>
  <c r="I81" i="10" s="1"/>
  <c r="F82" i="10"/>
  <c r="I82" i="10" s="1" a="1"/>
  <c r="I82" i="10" s="1"/>
  <c r="F83" i="10"/>
  <c r="I83" i="10" s="1" a="1"/>
  <c r="I83" i="10" s="1"/>
  <c r="F84" i="10"/>
  <c r="I84" i="10" s="1" a="1"/>
  <c r="I84" i="10" s="1"/>
  <c r="F85" i="10"/>
  <c r="I85" i="10" s="1" a="1"/>
  <c r="I85" i="10" s="1"/>
  <c r="F86" i="10"/>
  <c r="I86" i="10" s="1" a="1"/>
  <c r="I86" i="10" s="1"/>
  <c r="F87" i="10"/>
  <c r="I87" i="10" s="1" a="1"/>
  <c r="I87" i="10" s="1"/>
  <c r="F88" i="10"/>
  <c r="I88" i="10" s="1" a="1"/>
  <c r="I88" i="10" s="1"/>
  <c r="F89" i="10"/>
  <c r="I89" i="10" s="1" a="1"/>
  <c r="I89" i="10" s="1"/>
  <c r="F90" i="10"/>
  <c r="I90" i="10" s="1" a="1"/>
  <c r="I90" i="10" s="1"/>
  <c r="F91" i="10"/>
  <c r="I91" i="10" s="1" a="1"/>
  <c r="I91" i="10" s="1"/>
  <c r="F92" i="10"/>
  <c r="I92" i="10" s="1" a="1"/>
  <c r="I92" i="10" s="1"/>
  <c r="F93" i="10"/>
  <c r="I93" i="10" s="1" a="1"/>
  <c r="I93" i="10" s="1"/>
  <c r="F2" i="10"/>
  <c r="I2" i="10" s="1" a="1"/>
  <c r="I2" i="10" s="1"/>
  <c r="M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J3" i="6"/>
  <c r="K3" i="6" s="1"/>
  <c r="J4" i="6"/>
  <c r="K4" i="6" s="1"/>
  <c r="J5" i="6"/>
  <c r="K5" i="6" s="1"/>
  <c r="J6" i="6"/>
  <c r="K6" i="6" s="1"/>
  <c r="J7" i="6"/>
  <c r="K7" i="6" s="1"/>
  <c r="J8" i="6"/>
  <c r="K8" i="6" s="1"/>
  <c r="J9" i="6"/>
  <c r="K9" i="6" s="1"/>
  <c r="J10" i="6"/>
  <c r="K10" i="6" s="1"/>
  <c r="J11" i="6"/>
  <c r="K11" i="6" s="1"/>
  <c r="J12" i="6"/>
  <c r="K12" i="6" s="1"/>
  <c r="J13" i="6"/>
  <c r="K13" i="6" s="1"/>
  <c r="J14" i="6"/>
  <c r="K14" i="6" s="1"/>
  <c r="J15" i="6"/>
  <c r="K15" i="6" s="1"/>
  <c r="J16" i="6"/>
  <c r="K16" i="6" s="1"/>
  <c r="J17" i="6"/>
  <c r="K17" i="6" s="1"/>
  <c r="J18" i="6"/>
  <c r="K18" i="6" s="1"/>
  <c r="J19" i="6"/>
  <c r="K19" i="6" s="1"/>
  <c r="J20" i="6"/>
  <c r="K20" i="6" s="1"/>
  <c r="J21" i="6"/>
  <c r="K21" i="6" s="1"/>
  <c r="J22" i="6"/>
  <c r="K22" i="6" s="1"/>
  <c r="J23" i="6"/>
  <c r="K23" i="6" s="1"/>
  <c r="J24" i="6"/>
  <c r="K24" i="6" s="1"/>
  <c r="J25" i="6"/>
  <c r="K25" i="6" s="1"/>
  <c r="J26" i="6"/>
  <c r="K26" i="6" s="1"/>
  <c r="J27" i="6"/>
  <c r="K27" i="6" s="1"/>
  <c r="J28" i="6"/>
  <c r="K28" i="6" s="1"/>
  <c r="J29" i="6"/>
  <c r="K29" i="6" s="1"/>
  <c r="J30" i="6"/>
  <c r="K30" i="6" s="1"/>
  <c r="J31" i="6"/>
  <c r="K31" i="6" s="1"/>
  <c r="J32" i="6"/>
  <c r="K32" i="6" s="1"/>
  <c r="J33" i="6"/>
  <c r="K33" i="6" s="1"/>
  <c r="J34" i="6"/>
  <c r="K34" i="6" s="1"/>
  <c r="J35" i="6"/>
  <c r="K35" i="6" s="1"/>
  <c r="J36" i="6"/>
  <c r="K36" i="6" s="1"/>
  <c r="J37" i="6"/>
  <c r="K37" i="6" s="1"/>
  <c r="J38" i="6"/>
  <c r="K38" i="6" s="1"/>
  <c r="J39" i="6"/>
  <c r="K39" i="6" s="1"/>
  <c r="J40" i="6"/>
  <c r="K40" i="6" s="1"/>
  <c r="J41" i="6"/>
  <c r="K41" i="6" s="1"/>
  <c r="J42" i="6"/>
  <c r="K42" i="6" s="1"/>
  <c r="J43" i="6"/>
  <c r="K43" i="6" s="1"/>
  <c r="J44" i="6"/>
  <c r="K44" i="6" s="1"/>
  <c r="J45" i="6"/>
  <c r="K45" i="6" s="1"/>
  <c r="J46" i="6"/>
  <c r="K46" i="6" s="1"/>
  <c r="J47" i="6"/>
  <c r="K47" i="6" s="1"/>
  <c r="J48" i="6"/>
  <c r="K48" i="6" s="1"/>
  <c r="J49" i="6"/>
  <c r="K49" i="6" s="1"/>
  <c r="J50" i="6"/>
  <c r="K50" i="6" s="1"/>
  <c r="J51" i="6"/>
  <c r="K51" i="6" s="1"/>
  <c r="J52" i="6"/>
  <c r="K52" i="6" s="1"/>
  <c r="J53" i="6"/>
  <c r="K53" i="6" s="1"/>
  <c r="J54" i="6"/>
  <c r="K54" i="6" s="1"/>
  <c r="J55" i="6"/>
  <c r="K55" i="6" s="1"/>
  <c r="J56" i="6"/>
  <c r="K56" i="6" s="1"/>
  <c r="J57" i="6"/>
  <c r="K57" i="6" s="1"/>
  <c r="J58" i="6"/>
  <c r="K58" i="6" s="1"/>
  <c r="J59" i="6"/>
  <c r="K59" i="6" s="1"/>
  <c r="J60" i="6"/>
  <c r="K60" i="6" s="1"/>
  <c r="J61" i="6"/>
  <c r="K61" i="6" s="1"/>
  <c r="J62" i="6"/>
  <c r="K62" i="6" s="1"/>
  <c r="J63" i="6"/>
  <c r="K63" i="6" s="1"/>
  <c r="J64" i="6"/>
  <c r="K64" i="6" s="1"/>
  <c r="J65" i="6"/>
  <c r="K65" i="6" s="1"/>
  <c r="J66" i="6"/>
  <c r="K66" i="6" s="1"/>
  <c r="J67" i="6"/>
  <c r="K67" i="6" s="1"/>
  <c r="J68" i="6"/>
  <c r="K68" i="6" s="1"/>
  <c r="J69" i="6"/>
  <c r="K69" i="6" s="1"/>
  <c r="J70" i="6"/>
  <c r="K70" i="6" s="1"/>
  <c r="J71" i="6"/>
  <c r="K71" i="6" s="1"/>
  <c r="J72" i="6"/>
  <c r="K72" i="6" s="1"/>
  <c r="J73" i="6"/>
  <c r="K73" i="6" s="1"/>
  <c r="J74" i="6"/>
  <c r="K74" i="6" s="1"/>
  <c r="J75" i="6"/>
  <c r="K75" i="6" s="1"/>
  <c r="J76" i="6"/>
  <c r="K76" i="6" s="1"/>
  <c r="J77" i="6"/>
  <c r="K77" i="6" s="1"/>
  <c r="J78" i="6"/>
  <c r="K78" i="6" s="1"/>
  <c r="J79" i="6"/>
  <c r="K79" i="6" s="1"/>
  <c r="J80" i="6"/>
  <c r="K80" i="6" s="1"/>
  <c r="J81" i="6"/>
  <c r="K81" i="6" s="1"/>
  <c r="J82" i="6"/>
  <c r="K82" i="6" s="1"/>
  <c r="J83" i="6"/>
  <c r="K83" i="6" s="1"/>
  <c r="J84" i="6"/>
  <c r="K84" i="6" s="1"/>
  <c r="J85" i="6"/>
  <c r="K85" i="6" s="1"/>
  <c r="J86" i="6"/>
  <c r="K86" i="6" s="1"/>
  <c r="J87" i="6"/>
  <c r="K87" i="6" s="1"/>
  <c r="J88" i="6"/>
  <c r="K88" i="6" s="1"/>
  <c r="J89" i="6"/>
  <c r="K89" i="6" s="1"/>
  <c r="J90" i="6"/>
  <c r="K90" i="6" s="1"/>
  <c r="J91" i="6"/>
  <c r="K91" i="6" s="1"/>
  <c r="J92" i="6"/>
  <c r="K92" i="6" s="1"/>
  <c r="J93" i="6"/>
  <c r="K93" i="6" s="1"/>
  <c r="J94" i="6"/>
  <c r="K94" i="6" s="1"/>
  <c r="J95" i="6"/>
  <c r="K95" i="6" s="1"/>
  <c r="J96" i="6"/>
  <c r="K96" i="6" s="1"/>
  <c r="J97" i="6"/>
  <c r="K97" i="6" s="1"/>
  <c r="J98" i="6"/>
  <c r="K98" i="6" s="1"/>
  <c r="J99" i="6"/>
  <c r="K99" i="6" s="1"/>
  <c r="J100" i="6"/>
  <c r="K100" i="6" s="1"/>
  <c r="J101" i="6"/>
  <c r="K101" i="6" s="1"/>
  <c r="J102" i="6"/>
  <c r="K102" i="6" s="1"/>
  <c r="J103" i="6"/>
  <c r="K103" i="6" s="1"/>
  <c r="J104" i="6"/>
  <c r="K104" i="6" s="1"/>
  <c r="J105" i="6"/>
  <c r="K105" i="6" s="1"/>
  <c r="J106" i="6"/>
  <c r="K106" i="6" s="1"/>
  <c r="J107" i="6"/>
  <c r="K107" i="6" s="1"/>
  <c r="J108" i="6"/>
  <c r="K108" i="6" s="1"/>
  <c r="J109" i="6"/>
  <c r="K109" i="6" s="1"/>
  <c r="J110" i="6"/>
  <c r="K110" i="6" s="1"/>
  <c r="J111" i="6"/>
  <c r="K111" i="6" s="1"/>
  <c r="J112" i="6"/>
  <c r="K112" i="6" s="1"/>
  <c r="J113" i="6"/>
  <c r="K113" i="6" s="1"/>
  <c r="J114" i="6"/>
  <c r="K114" i="6" s="1"/>
  <c r="J115" i="6"/>
  <c r="K115" i="6" s="1"/>
  <c r="J116" i="6"/>
  <c r="K116" i="6" s="1"/>
  <c r="J117" i="6"/>
  <c r="K117" i="6" s="1"/>
  <c r="J118" i="6"/>
  <c r="K118" i="6" s="1"/>
  <c r="J119" i="6"/>
  <c r="K119" i="6" s="1"/>
  <c r="J120" i="6"/>
  <c r="K120" i="6" s="1"/>
  <c r="J121" i="6"/>
  <c r="K121" i="6" s="1"/>
  <c r="J122" i="6"/>
  <c r="K122" i="6" s="1"/>
  <c r="J123" i="6"/>
  <c r="K123" i="6" s="1"/>
  <c r="J124" i="6"/>
  <c r="K124" i="6" s="1"/>
  <c r="J125" i="6"/>
  <c r="K125" i="6" s="1"/>
  <c r="J126" i="6"/>
  <c r="K126" i="6" s="1"/>
  <c r="J127" i="6"/>
  <c r="K127" i="6" s="1"/>
  <c r="J128" i="6"/>
  <c r="K128" i="6" s="1"/>
  <c r="J129" i="6"/>
  <c r="K129" i="6" s="1"/>
  <c r="J130" i="6"/>
  <c r="K130" i="6" s="1"/>
  <c r="J131" i="6"/>
  <c r="K131" i="6" s="1"/>
  <c r="J132" i="6"/>
  <c r="K132" i="6" s="1"/>
  <c r="J133" i="6"/>
  <c r="K133" i="6" s="1"/>
  <c r="J134" i="6"/>
  <c r="K134" i="6" s="1"/>
  <c r="J135" i="6"/>
  <c r="K135" i="6" s="1"/>
  <c r="J136" i="6"/>
  <c r="K136" i="6" s="1"/>
  <c r="J137" i="6"/>
  <c r="K137" i="6" s="1"/>
  <c r="J138" i="6"/>
  <c r="K138" i="6" s="1"/>
  <c r="J139" i="6"/>
  <c r="K139" i="6" s="1"/>
  <c r="J140" i="6"/>
  <c r="K140" i="6" s="1"/>
  <c r="J141" i="6"/>
  <c r="K141" i="6" s="1"/>
  <c r="J142" i="6"/>
  <c r="K142" i="6" s="1"/>
  <c r="J143" i="6"/>
  <c r="K143" i="6" s="1"/>
  <c r="J144" i="6"/>
  <c r="K144" i="6" s="1"/>
  <c r="J145" i="6"/>
  <c r="K145" i="6" s="1"/>
  <c r="J146" i="6"/>
  <c r="K146" i="6" s="1"/>
  <c r="J147" i="6"/>
  <c r="K147" i="6" s="1"/>
  <c r="J148" i="6"/>
  <c r="K148" i="6" s="1"/>
  <c r="J149" i="6"/>
  <c r="K149" i="6" s="1"/>
  <c r="J150" i="6"/>
  <c r="K150" i="6" s="1"/>
  <c r="J151" i="6"/>
  <c r="K151" i="6" s="1"/>
  <c r="J152" i="6"/>
  <c r="K152" i="6" s="1"/>
  <c r="J153" i="6"/>
  <c r="K153" i="6" s="1"/>
  <c r="J154" i="6"/>
  <c r="K154" i="6" s="1"/>
  <c r="J155" i="6"/>
  <c r="K155" i="6" s="1"/>
  <c r="J156" i="6"/>
  <c r="K156" i="6" s="1"/>
  <c r="J157" i="6"/>
  <c r="K157" i="6" s="1"/>
  <c r="J158" i="6"/>
  <c r="K158" i="6" s="1"/>
  <c r="J159" i="6"/>
  <c r="K159" i="6" s="1"/>
  <c r="J160" i="6"/>
  <c r="K160" i="6" s="1"/>
  <c r="J161" i="6"/>
  <c r="K161" i="6" s="1"/>
  <c r="J162" i="6"/>
  <c r="K162" i="6" s="1"/>
  <c r="J163" i="6"/>
  <c r="K163" i="6" s="1"/>
  <c r="J164" i="6"/>
  <c r="K164" i="6" s="1"/>
  <c r="J165" i="6"/>
  <c r="K165" i="6" s="1"/>
  <c r="J166" i="6"/>
  <c r="K166" i="6" s="1"/>
  <c r="J167" i="6"/>
  <c r="K167" i="6" s="1"/>
  <c r="J168" i="6"/>
  <c r="K168" i="6" s="1"/>
  <c r="J169" i="6"/>
  <c r="K169" i="6" s="1"/>
  <c r="J170" i="6"/>
  <c r="K170" i="6" s="1"/>
  <c r="J171" i="6"/>
  <c r="K171" i="6" s="1"/>
  <c r="J172" i="6"/>
  <c r="K172" i="6" s="1"/>
  <c r="J173" i="6"/>
  <c r="K173" i="6" s="1"/>
  <c r="J174" i="6"/>
  <c r="K174" i="6" s="1"/>
  <c r="J175" i="6"/>
  <c r="K175" i="6" s="1"/>
  <c r="J176" i="6"/>
  <c r="K176" i="6" s="1"/>
  <c r="J177" i="6"/>
  <c r="K177" i="6" s="1"/>
  <c r="J178" i="6"/>
  <c r="K178" i="6" s="1"/>
  <c r="J179" i="6"/>
  <c r="K179" i="6" s="1"/>
  <c r="J180" i="6"/>
  <c r="K180" i="6" s="1"/>
  <c r="J181" i="6"/>
  <c r="K181" i="6" s="1"/>
  <c r="J182" i="6"/>
  <c r="K182" i="6" s="1"/>
  <c r="J183" i="6"/>
  <c r="K183" i="6" s="1"/>
  <c r="J184" i="6"/>
  <c r="K184" i="6" s="1"/>
  <c r="J185" i="6"/>
  <c r="K185" i="6" s="1"/>
  <c r="J186" i="6"/>
  <c r="K186" i="6" s="1"/>
  <c r="J187" i="6"/>
  <c r="K187" i="6" s="1"/>
  <c r="J188" i="6"/>
  <c r="K188" i="6" s="1"/>
  <c r="J189" i="6"/>
  <c r="K189" i="6" s="1"/>
  <c r="J190" i="6"/>
  <c r="K190" i="6" s="1"/>
  <c r="J191" i="6"/>
  <c r="K191" i="6" s="1"/>
  <c r="J192" i="6"/>
  <c r="K192" i="6" s="1"/>
  <c r="J193" i="6"/>
  <c r="K193" i="6" s="1"/>
  <c r="J194" i="6"/>
  <c r="K194" i="6" s="1"/>
  <c r="J195" i="6"/>
  <c r="K195" i="6" s="1"/>
  <c r="J196" i="6"/>
  <c r="K196" i="6" s="1"/>
  <c r="J197" i="6"/>
  <c r="K197" i="6" s="1"/>
  <c r="J198" i="6"/>
  <c r="K198" i="6" s="1"/>
  <c r="J199" i="6"/>
  <c r="K199" i="6" s="1"/>
  <c r="J200" i="6"/>
  <c r="K200" i="6" s="1"/>
  <c r="J201" i="6"/>
  <c r="K201" i="6" s="1"/>
  <c r="J202" i="6"/>
  <c r="K202" i="6" s="1"/>
  <c r="J203" i="6"/>
  <c r="K203" i="6" s="1"/>
  <c r="J204" i="6"/>
  <c r="K204" i="6" s="1"/>
  <c r="J205" i="6"/>
  <c r="K205" i="6" s="1"/>
  <c r="J206" i="6"/>
  <c r="K206" i="6" s="1"/>
  <c r="J207" i="6"/>
  <c r="K207" i="6" s="1"/>
  <c r="J208" i="6"/>
  <c r="K208" i="6" s="1"/>
  <c r="J209" i="6"/>
  <c r="K209" i="6" s="1"/>
  <c r="J210" i="6"/>
  <c r="K210" i="6" s="1"/>
  <c r="J211" i="6"/>
  <c r="K211" i="6" s="1"/>
  <c r="J212" i="6"/>
  <c r="K212" i="6" s="1"/>
  <c r="J213" i="6"/>
  <c r="K213" i="6" s="1"/>
  <c r="J214" i="6"/>
  <c r="K214" i="6" s="1"/>
  <c r="J215" i="6"/>
  <c r="K215" i="6" s="1"/>
  <c r="J216" i="6"/>
  <c r="K216" i="6" s="1"/>
  <c r="J217" i="6"/>
  <c r="K217" i="6" s="1"/>
  <c r="J218" i="6"/>
  <c r="K218" i="6" s="1"/>
  <c r="J219" i="6"/>
  <c r="K219" i="6" s="1"/>
  <c r="J220" i="6"/>
  <c r="K220" i="6" s="1"/>
  <c r="J221" i="6"/>
  <c r="K221" i="6" s="1"/>
  <c r="J222" i="6"/>
  <c r="K222" i="6" s="1"/>
  <c r="J223" i="6"/>
  <c r="K223" i="6" s="1"/>
  <c r="J224" i="6"/>
  <c r="K224" i="6" s="1"/>
  <c r="J225" i="6"/>
  <c r="K225" i="6" s="1"/>
  <c r="J226" i="6"/>
  <c r="K226" i="6" s="1"/>
  <c r="J227" i="6"/>
  <c r="K227" i="6" s="1"/>
  <c r="J228" i="6"/>
  <c r="K228" i="6" s="1"/>
  <c r="J229" i="6"/>
  <c r="K229" i="6" s="1"/>
  <c r="J230" i="6"/>
  <c r="K230" i="6" s="1"/>
  <c r="J231" i="6"/>
  <c r="K231" i="6" s="1"/>
  <c r="J232" i="6"/>
  <c r="K232" i="6" s="1"/>
  <c r="J233" i="6"/>
  <c r="K233" i="6" s="1"/>
  <c r="J234" i="6"/>
  <c r="K234" i="6" s="1"/>
  <c r="J235" i="6"/>
  <c r="K235" i="6" s="1"/>
  <c r="J236" i="6"/>
  <c r="K236" i="6" s="1"/>
  <c r="J237" i="6"/>
  <c r="K237" i="6" s="1"/>
  <c r="J238" i="6"/>
  <c r="K238" i="6" s="1"/>
  <c r="J239" i="6"/>
  <c r="K239" i="6" s="1"/>
  <c r="J240" i="6"/>
  <c r="K240" i="6" s="1"/>
  <c r="J241" i="6"/>
  <c r="K241" i="6" s="1"/>
  <c r="J242" i="6"/>
  <c r="K242" i="6" s="1"/>
  <c r="J243" i="6"/>
  <c r="K243" i="6" s="1"/>
  <c r="J244" i="6"/>
  <c r="K244" i="6" s="1"/>
  <c r="J245" i="6"/>
  <c r="K245" i="6" s="1"/>
  <c r="J246" i="6"/>
  <c r="K246" i="6" s="1"/>
  <c r="J247" i="6"/>
  <c r="K247" i="6" s="1"/>
  <c r="J248" i="6"/>
  <c r="K248" i="6" s="1"/>
  <c r="J249" i="6"/>
  <c r="K249" i="6" s="1"/>
  <c r="J250" i="6"/>
  <c r="K250" i="6" s="1"/>
  <c r="J251" i="6"/>
  <c r="K251" i="6" s="1"/>
  <c r="J252" i="6"/>
  <c r="K252" i="6" s="1"/>
  <c r="J253" i="6"/>
  <c r="K253" i="6" s="1"/>
  <c r="J254" i="6"/>
  <c r="K254" i="6" s="1"/>
  <c r="J255" i="6"/>
  <c r="K255" i="6" s="1"/>
  <c r="J256" i="6"/>
  <c r="K256" i="6" s="1"/>
  <c r="J257" i="6"/>
  <c r="K257" i="6" s="1"/>
  <c r="J258" i="6"/>
  <c r="K258" i="6" s="1"/>
  <c r="J259" i="6"/>
  <c r="K259" i="6" s="1"/>
  <c r="J260" i="6"/>
  <c r="K260" i="6" s="1"/>
  <c r="J261" i="6"/>
  <c r="K261" i="6" s="1"/>
  <c r="J262" i="6"/>
  <c r="K262" i="6" s="1"/>
  <c r="J263" i="6"/>
  <c r="K263" i="6" s="1"/>
  <c r="J264" i="6"/>
  <c r="K264" i="6" s="1"/>
  <c r="J265" i="6"/>
  <c r="K265" i="6" s="1"/>
  <c r="J266" i="6"/>
  <c r="K266" i="6" s="1"/>
  <c r="J267" i="6"/>
  <c r="K267" i="6" s="1"/>
  <c r="J268" i="6"/>
  <c r="K268" i="6" s="1"/>
  <c r="J269" i="6"/>
  <c r="K269" i="6" s="1"/>
  <c r="J270" i="6"/>
  <c r="K270" i="6" s="1"/>
  <c r="J271" i="6"/>
  <c r="K271" i="6" s="1"/>
  <c r="J272" i="6"/>
  <c r="K272" i="6" s="1"/>
  <c r="J273" i="6"/>
  <c r="K273" i="6" s="1"/>
  <c r="J274" i="6"/>
  <c r="K274" i="6" s="1"/>
  <c r="J275" i="6"/>
  <c r="K275" i="6" s="1"/>
  <c r="J276" i="6"/>
  <c r="K276" i="6" s="1"/>
  <c r="J277" i="6"/>
  <c r="K277" i="6" s="1"/>
  <c r="J278" i="6"/>
  <c r="K278" i="6" s="1"/>
  <c r="J279" i="6"/>
  <c r="K279" i="6" s="1"/>
  <c r="J280" i="6"/>
  <c r="K280" i="6" s="1"/>
  <c r="J281" i="6"/>
  <c r="K281" i="6" s="1"/>
  <c r="J282" i="6"/>
  <c r="K282" i="6" s="1"/>
  <c r="J283" i="6"/>
  <c r="K283" i="6" s="1"/>
  <c r="J284" i="6"/>
  <c r="K284" i="6" s="1"/>
  <c r="J285" i="6"/>
  <c r="K285" i="6" s="1"/>
  <c r="J286" i="6"/>
  <c r="K286" i="6" s="1"/>
  <c r="J287" i="6"/>
  <c r="K287" i="6" s="1"/>
  <c r="J288" i="6"/>
  <c r="K288" i="6" s="1"/>
  <c r="J289" i="6"/>
  <c r="K289" i="6" s="1"/>
  <c r="J290" i="6"/>
  <c r="K290" i="6" s="1"/>
  <c r="J291" i="6"/>
  <c r="K291" i="6" s="1"/>
  <c r="J292" i="6"/>
  <c r="K292" i="6" s="1"/>
  <c r="J293" i="6"/>
  <c r="K293" i="6" s="1"/>
  <c r="J294" i="6"/>
  <c r="K294" i="6" s="1"/>
  <c r="J295" i="6"/>
  <c r="K295" i="6" s="1"/>
  <c r="J296" i="6"/>
  <c r="K296" i="6" s="1"/>
  <c r="J297" i="6"/>
  <c r="K297" i="6" s="1"/>
  <c r="J298" i="6"/>
  <c r="K298" i="6" s="1"/>
  <c r="J299" i="6"/>
  <c r="K299" i="6" s="1"/>
  <c r="J300" i="6"/>
  <c r="K300" i="6" s="1"/>
  <c r="J301" i="6"/>
  <c r="K301" i="6" s="1"/>
  <c r="J302" i="6"/>
  <c r="K302" i="6" s="1"/>
  <c r="J303" i="6"/>
  <c r="K303" i="6" s="1"/>
  <c r="J304" i="6"/>
  <c r="K304" i="6" s="1"/>
  <c r="J305" i="6"/>
  <c r="K305" i="6" s="1"/>
  <c r="J306" i="6"/>
  <c r="K306" i="6" s="1"/>
  <c r="J307" i="6"/>
  <c r="K307" i="6" s="1"/>
  <c r="J308" i="6"/>
  <c r="K308" i="6" s="1"/>
  <c r="J309" i="6"/>
  <c r="K309" i="6" s="1"/>
  <c r="J310" i="6"/>
  <c r="K310" i="6" s="1"/>
  <c r="J311" i="6"/>
  <c r="K311" i="6" s="1"/>
  <c r="J312" i="6"/>
  <c r="K312" i="6" s="1"/>
  <c r="J313" i="6"/>
  <c r="K313" i="6" s="1"/>
  <c r="J314" i="6"/>
  <c r="K314" i="6" s="1"/>
  <c r="J315" i="6"/>
  <c r="K315" i="6" s="1"/>
  <c r="J316" i="6"/>
  <c r="K316" i="6" s="1"/>
  <c r="J317" i="6"/>
  <c r="K317" i="6" s="1"/>
  <c r="J318" i="6"/>
  <c r="K318" i="6" s="1"/>
  <c r="J319" i="6"/>
  <c r="K319" i="6" s="1"/>
  <c r="J320" i="6"/>
  <c r="K320" i="6" s="1"/>
  <c r="J321" i="6"/>
  <c r="K321" i="6" s="1"/>
  <c r="J322" i="6"/>
  <c r="K322" i="6" s="1"/>
  <c r="J323" i="6"/>
  <c r="K323" i="6" s="1"/>
  <c r="J324" i="6"/>
  <c r="K324" i="6" s="1"/>
  <c r="J325" i="6"/>
  <c r="K325" i="6" s="1"/>
  <c r="J326" i="6"/>
  <c r="K326" i="6" s="1"/>
  <c r="J327" i="6"/>
  <c r="K327" i="6" s="1"/>
  <c r="J328" i="6"/>
  <c r="K328" i="6" s="1"/>
  <c r="J329" i="6"/>
  <c r="K329" i="6" s="1"/>
  <c r="J330" i="6"/>
  <c r="K330" i="6" s="1"/>
  <c r="J331" i="6"/>
  <c r="K331" i="6" s="1"/>
  <c r="J332" i="6"/>
  <c r="K332" i="6" s="1"/>
  <c r="J333" i="6"/>
  <c r="K333" i="6" s="1"/>
  <c r="J334" i="6"/>
  <c r="K334" i="6" s="1"/>
  <c r="J335" i="6"/>
  <c r="K335" i="6" s="1"/>
  <c r="J336" i="6"/>
  <c r="K336" i="6" s="1"/>
  <c r="J337" i="6"/>
  <c r="K337" i="6" s="1"/>
  <c r="J338" i="6"/>
  <c r="K338" i="6" s="1"/>
  <c r="J339" i="6"/>
  <c r="K339" i="6" s="1"/>
  <c r="J340" i="6"/>
  <c r="K340" i="6" s="1"/>
  <c r="J341" i="6"/>
  <c r="K341" i="6" s="1"/>
  <c r="J342" i="6"/>
  <c r="K342" i="6" s="1"/>
  <c r="J343" i="6"/>
  <c r="K343" i="6" s="1"/>
  <c r="J344" i="6"/>
  <c r="K344" i="6" s="1"/>
  <c r="J345" i="6"/>
  <c r="K345" i="6" s="1"/>
  <c r="J346" i="6"/>
  <c r="K346" i="6" s="1"/>
  <c r="J347" i="6"/>
  <c r="K347" i="6" s="1"/>
  <c r="J348" i="6"/>
  <c r="K348" i="6" s="1"/>
  <c r="J349" i="6"/>
  <c r="K349" i="6" s="1"/>
  <c r="J350" i="6"/>
  <c r="K350" i="6" s="1"/>
  <c r="J351" i="6"/>
  <c r="K351" i="6" s="1"/>
  <c r="J352" i="6"/>
  <c r="K352" i="6" s="1"/>
  <c r="J353" i="6"/>
  <c r="K353" i="6" s="1"/>
  <c r="J354" i="6"/>
  <c r="K354" i="6" s="1"/>
  <c r="J355" i="6"/>
  <c r="K355" i="6" s="1"/>
  <c r="J356" i="6"/>
  <c r="K356" i="6" s="1"/>
  <c r="J357" i="6"/>
  <c r="K357" i="6" s="1"/>
  <c r="J358" i="6"/>
  <c r="K358" i="6" s="1"/>
  <c r="J359" i="6"/>
  <c r="K359" i="6" s="1"/>
  <c r="J360" i="6"/>
  <c r="K360" i="6" s="1"/>
  <c r="J361" i="6"/>
  <c r="K361" i="6" s="1"/>
  <c r="J362" i="6"/>
  <c r="K362" i="6" s="1"/>
  <c r="J363" i="6"/>
  <c r="K363" i="6" s="1"/>
  <c r="J364" i="6"/>
  <c r="K364" i="6" s="1"/>
  <c r="J365" i="6"/>
  <c r="K365" i="6" s="1"/>
  <c r="J366" i="6"/>
  <c r="K366" i="6" s="1"/>
  <c r="J367" i="6"/>
  <c r="K367" i="6" s="1"/>
  <c r="J368" i="6"/>
  <c r="K368" i="6" s="1"/>
  <c r="J369" i="6"/>
  <c r="K369" i="6" s="1"/>
  <c r="J370" i="6"/>
  <c r="K370" i="6" s="1"/>
  <c r="J371" i="6"/>
  <c r="K371" i="6" s="1"/>
  <c r="J372" i="6"/>
  <c r="K372" i="6" s="1"/>
  <c r="J373" i="6"/>
  <c r="K373" i="6" s="1"/>
  <c r="J374" i="6"/>
  <c r="K374" i="6" s="1"/>
  <c r="J375" i="6"/>
  <c r="K375" i="6" s="1"/>
  <c r="J376" i="6"/>
  <c r="K376" i="6" s="1"/>
  <c r="J377" i="6"/>
  <c r="K377" i="6" s="1"/>
  <c r="J378" i="6"/>
  <c r="K378" i="6" s="1"/>
  <c r="J379" i="6"/>
  <c r="K379" i="6" s="1"/>
  <c r="J380" i="6"/>
  <c r="K380" i="6" s="1"/>
  <c r="J381" i="6"/>
  <c r="K381" i="6" s="1"/>
  <c r="J382" i="6"/>
  <c r="K382" i="6" s="1"/>
  <c r="J383" i="6"/>
  <c r="K383" i="6" s="1"/>
  <c r="J384" i="6"/>
  <c r="K384" i="6" s="1"/>
  <c r="J385" i="6"/>
  <c r="K385" i="6" s="1"/>
  <c r="J386" i="6"/>
  <c r="K386" i="6" s="1"/>
  <c r="J387" i="6"/>
  <c r="K387" i="6" s="1"/>
  <c r="J388" i="6"/>
  <c r="K388" i="6" s="1"/>
  <c r="J389" i="6"/>
  <c r="K389" i="6" s="1"/>
  <c r="J390" i="6"/>
  <c r="K390" i="6" s="1"/>
  <c r="J391" i="6"/>
  <c r="K391" i="6" s="1"/>
  <c r="J392" i="6"/>
  <c r="K392" i="6" s="1"/>
  <c r="J393" i="6"/>
  <c r="K393" i="6" s="1"/>
  <c r="J394" i="6"/>
  <c r="K394" i="6" s="1"/>
  <c r="J395" i="6"/>
  <c r="K395" i="6" s="1"/>
  <c r="J396" i="6"/>
  <c r="K396" i="6" s="1"/>
  <c r="J397" i="6"/>
  <c r="K397" i="6" s="1"/>
  <c r="J398" i="6"/>
  <c r="K398" i="6" s="1"/>
  <c r="J399" i="6"/>
  <c r="K399" i="6" s="1"/>
  <c r="J400" i="6"/>
  <c r="K400" i="6" s="1"/>
  <c r="J401" i="6"/>
  <c r="K401" i="6" s="1"/>
  <c r="J402" i="6"/>
  <c r="K402" i="6" s="1"/>
  <c r="J403" i="6"/>
  <c r="K403" i="6" s="1"/>
  <c r="J404" i="6"/>
  <c r="K404" i="6" s="1"/>
  <c r="J405" i="6"/>
  <c r="K405" i="6" s="1"/>
  <c r="J406" i="6"/>
  <c r="K406" i="6" s="1"/>
  <c r="J407" i="6"/>
  <c r="K407" i="6" s="1"/>
  <c r="J408" i="6"/>
  <c r="K408" i="6" s="1"/>
  <c r="J409" i="6"/>
  <c r="K409" i="6" s="1"/>
  <c r="J410" i="6"/>
  <c r="K410" i="6" s="1"/>
  <c r="J411" i="6"/>
  <c r="K411" i="6" s="1"/>
  <c r="J412" i="6"/>
  <c r="K412" i="6" s="1"/>
  <c r="J413" i="6"/>
  <c r="K413" i="6" s="1"/>
  <c r="J414" i="6"/>
  <c r="K414" i="6" s="1"/>
  <c r="J415" i="6"/>
  <c r="K415" i="6" s="1"/>
  <c r="J416" i="6"/>
  <c r="K416" i="6" s="1"/>
  <c r="J417" i="6"/>
  <c r="K417" i="6" s="1"/>
  <c r="J418" i="6"/>
  <c r="K418" i="6" s="1"/>
  <c r="J419" i="6"/>
  <c r="K419" i="6" s="1"/>
  <c r="J420" i="6"/>
  <c r="K420" i="6" s="1"/>
  <c r="J421" i="6"/>
  <c r="K421" i="6" s="1"/>
  <c r="J422" i="6"/>
  <c r="K422" i="6" s="1"/>
  <c r="J423" i="6"/>
  <c r="K423" i="6" s="1"/>
  <c r="J424" i="6"/>
  <c r="K424" i="6" s="1"/>
  <c r="J425" i="6"/>
  <c r="K425" i="6" s="1"/>
  <c r="J426" i="6"/>
  <c r="K426" i="6" s="1"/>
  <c r="J427" i="6"/>
  <c r="K427" i="6" s="1"/>
  <c r="J428" i="6"/>
  <c r="K428" i="6" s="1"/>
  <c r="J429" i="6"/>
  <c r="K429" i="6" s="1"/>
  <c r="J430" i="6"/>
  <c r="K430" i="6" s="1"/>
  <c r="J431" i="6"/>
  <c r="K431" i="6" s="1"/>
  <c r="J432" i="6"/>
  <c r="K432" i="6" s="1"/>
  <c r="J433" i="6"/>
  <c r="K433" i="6" s="1"/>
  <c r="J434" i="6"/>
  <c r="K434" i="6" s="1"/>
  <c r="J435" i="6"/>
  <c r="K435" i="6" s="1"/>
  <c r="J436" i="6"/>
  <c r="K436" i="6" s="1"/>
  <c r="J437" i="6"/>
  <c r="K437" i="6" s="1"/>
  <c r="J438" i="6"/>
  <c r="K438" i="6" s="1"/>
  <c r="J439" i="6"/>
  <c r="K439" i="6" s="1"/>
  <c r="J440" i="6"/>
  <c r="K440" i="6" s="1"/>
  <c r="J441" i="6"/>
  <c r="K441" i="6" s="1"/>
  <c r="J442" i="6"/>
  <c r="K442" i="6" s="1"/>
  <c r="J443" i="6"/>
  <c r="K443" i="6" s="1"/>
  <c r="J444" i="6"/>
  <c r="K444" i="6" s="1"/>
  <c r="J445" i="6"/>
  <c r="K445" i="6" s="1"/>
  <c r="J446" i="6"/>
  <c r="K446" i="6" s="1"/>
  <c r="J447" i="6"/>
  <c r="K447" i="6" s="1"/>
  <c r="J448" i="6"/>
  <c r="K448" i="6" s="1"/>
  <c r="J449" i="6"/>
  <c r="K449" i="6" s="1"/>
  <c r="J450" i="6"/>
  <c r="K450" i="6" s="1"/>
  <c r="J451" i="6"/>
  <c r="K451" i="6" s="1"/>
  <c r="J452" i="6"/>
  <c r="K452" i="6" s="1"/>
  <c r="J453" i="6"/>
  <c r="K453" i="6" s="1"/>
  <c r="J454" i="6"/>
  <c r="K454" i="6" s="1"/>
  <c r="J455" i="6"/>
  <c r="K455" i="6" s="1"/>
  <c r="J456" i="6"/>
  <c r="K456" i="6" s="1"/>
  <c r="J457" i="6"/>
  <c r="K457" i="6" s="1"/>
  <c r="J458" i="6"/>
  <c r="K458" i="6" s="1"/>
  <c r="J459" i="6"/>
  <c r="K459" i="6" s="1"/>
  <c r="J460" i="6"/>
  <c r="K460" i="6" s="1"/>
  <c r="J461" i="6"/>
  <c r="K461" i="6" s="1"/>
  <c r="J462" i="6"/>
  <c r="K462" i="6" s="1"/>
  <c r="J463" i="6"/>
  <c r="K463" i="6" s="1"/>
  <c r="J464" i="6"/>
  <c r="K464" i="6" s="1"/>
  <c r="J465" i="6"/>
  <c r="K465" i="6" s="1"/>
  <c r="J466" i="6"/>
  <c r="K466" i="6" s="1"/>
  <c r="J467" i="6"/>
  <c r="K467" i="6" s="1"/>
  <c r="J468" i="6"/>
  <c r="K468" i="6" s="1"/>
  <c r="J469" i="6"/>
  <c r="K469" i="6" s="1"/>
  <c r="J470" i="6"/>
  <c r="K470" i="6" s="1"/>
  <c r="J471" i="6"/>
  <c r="K471" i="6" s="1"/>
  <c r="J472" i="6"/>
  <c r="K472" i="6" s="1"/>
  <c r="J473" i="6"/>
  <c r="K473" i="6" s="1"/>
  <c r="J474" i="6"/>
  <c r="K474" i="6" s="1"/>
  <c r="J475" i="6"/>
  <c r="K475" i="6" s="1"/>
  <c r="J476" i="6"/>
  <c r="K476" i="6" s="1"/>
  <c r="J477" i="6"/>
  <c r="K477" i="6" s="1"/>
  <c r="J478" i="6"/>
  <c r="K478" i="6" s="1"/>
  <c r="J479" i="6"/>
  <c r="K479" i="6" s="1"/>
  <c r="J480" i="6"/>
  <c r="K480" i="6" s="1"/>
  <c r="J481" i="6"/>
  <c r="K481" i="6" s="1"/>
  <c r="J482" i="6"/>
  <c r="K482" i="6" s="1"/>
  <c r="J483" i="6"/>
  <c r="K483" i="6" s="1"/>
  <c r="J484" i="6"/>
  <c r="K484" i="6" s="1"/>
  <c r="J485" i="6"/>
  <c r="K485" i="6" s="1"/>
  <c r="J486" i="6"/>
  <c r="K486" i="6" s="1"/>
  <c r="J487" i="6"/>
  <c r="K487" i="6" s="1"/>
  <c r="J488" i="6"/>
  <c r="K488" i="6" s="1"/>
  <c r="J489" i="6"/>
  <c r="K489" i="6" s="1"/>
  <c r="J490" i="6"/>
  <c r="K490" i="6" s="1"/>
  <c r="J491" i="6"/>
  <c r="K491" i="6" s="1"/>
  <c r="J492" i="6"/>
  <c r="K492" i="6" s="1"/>
  <c r="J493" i="6"/>
  <c r="K493" i="6" s="1"/>
  <c r="J494" i="6"/>
  <c r="K494" i="6" s="1"/>
  <c r="J495" i="6"/>
  <c r="K495" i="6" s="1"/>
  <c r="J496" i="6"/>
  <c r="K496" i="6" s="1"/>
  <c r="J497" i="6"/>
  <c r="K497" i="6" s="1"/>
  <c r="J498" i="6"/>
  <c r="K498" i="6" s="1"/>
  <c r="J499" i="6"/>
  <c r="K499" i="6" s="1"/>
  <c r="J500" i="6"/>
  <c r="K500" i="6" s="1"/>
  <c r="J501" i="6"/>
  <c r="K501" i="6" s="1"/>
  <c r="J502" i="6"/>
  <c r="K502" i="6" s="1"/>
  <c r="J503" i="6"/>
  <c r="K503" i="6" s="1"/>
  <c r="J504" i="6"/>
  <c r="K504" i="6" s="1"/>
  <c r="J505" i="6"/>
  <c r="K505" i="6" s="1"/>
  <c r="J506" i="6"/>
  <c r="K506" i="6" s="1"/>
  <c r="J507" i="6"/>
  <c r="K507" i="6" s="1"/>
  <c r="J508" i="6"/>
  <c r="K508" i="6" s="1"/>
  <c r="J509" i="6"/>
  <c r="K509" i="6" s="1"/>
  <c r="J510" i="6"/>
  <c r="K510" i="6" s="1"/>
  <c r="J511" i="6"/>
  <c r="K511" i="6" s="1"/>
  <c r="J512" i="6"/>
  <c r="K512" i="6" s="1"/>
  <c r="J513" i="6"/>
  <c r="K513" i="6" s="1"/>
  <c r="J514" i="6"/>
  <c r="K514" i="6" s="1"/>
  <c r="J515" i="6"/>
  <c r="K515" i="6" s="1"/>
  <c r="J516" i="6"/>
  <c r="K516" i="6" s="1"/>
  <c r="J517" i="6"/>
  <c r="K517" i="6" s="1"/>
  <c r="J518" i="6"/>
  <c r="K518" i="6" s="1"/>
  <c r="J519" i="6"/>
  <c r="K519" i="6" s="1"/>
  <c r="J520" i="6"/>
  <c r="K520" i="6" s="1"/>
  <c r="J521" i="6"/>
  <c r="K521" i="6" s="1"/>
  <c r="J522" i="6"/>
  <c r="K522" i="6" s="1"/>
  <c r="J523" i="6"/>
  <c r="K523" i="6" s="1"/>
  <c r="J524" i="6"/>
  <c r="K524" i="6" s="1"/>
  <c r="J525" i="6"/>
  <c r="K525" i="6" s="1"/>
  <c r="J526" i="6"/>
  <c r="K526" i="6" s="1"/>
  <c r="J527" i="6"/>
  <c r="K527" i="6" s="1"/>
  <c r="J528" i="6"/>
  <c r="K528" i="6" s="1"/>
  <c r="J529" i="6"/>
  <c r="K529" i="6" s="1"/>
  <c r="J530" i="6"/>
  <c r="K530" i="6" s="1"/>
  <c r="J531" i="6"/>
  <c r="K531" i="6" s="1"/>
  <c r="J532" i="6"/>
  <c r="K532" i="6" s="1"/>
  <c r="J533" i="6"/>
  <c r="K533" i="6" s="1"/>
  <c r="J534" i="6"/>
  <c r="K534" i="6" s="1"/>
  <c r="J535" i="6"/>
  <c r="K535" i="6" s="1"/>
  <c r="J536" i="6"/>
  <c r="K536" i="6" s="1"/>
  <c r="J537" i="6"/>
  <c r="K537" i="6" s="1"/>
  <c r="J538" i="6"/>
  <c r="K538" i="6" s="1"/>
  <c r="J539" i="6"/>
  <c r="K539" i="6" s="1"/>
  <c r="J540" i="6"/>
  <c r="K540" i="6" s="1"/>
  <c r="J541" i="6"/>
  <c r="K541" i="6" s="1"/>
  <c r="J542" i="6"/>
  <c r="K542" i="6" s="1"/>
  <c r="J543" i="6"/>
  <c r="K543" i="6" s="1"/>
  <c r="J544" i="6"/>
  <c r="K544" i="6" s="1"/>
  <c r="J545" i="6"/>
  <c r="K545" i="6" s="1"/>
  <c r="J546" i="6"/>
  <c r="K546" i="6" s="1"/>
  <c r="J547" i="6"/>
  <c r="K547" i="6" s="1"/>
  <c r="J548" i="6"/>
  <c r="K548" i="6" s="1"/>
  <c r="J549" i="6"/>
  <c r="K549" i="6" s="1"/>
  <c r="J550" i="6"/>
  <c r="K550" i="6" s="1"/>
  <c r="J551" i="6"/>
  <c r="K551" i="6" s="1"/>
  <c r="J552" i="6"/>
  <c r="K552" i="6" s="1"/>
  <c r="J553" i="6"/>
  <c r="K553" i="6" s="1"/>
  <c r="J554" i="6"/>
  <c r="K554" i="6" s="1"/>
  <c r="J555" i="6"/>
  <c r="K555" i="6" s="1"/>
  <c r="J556" i="6"/>
  <c r="K556" i="6" s="1"/>
  <c r="J557" i="6"/>
  <c r="K557" i="6" s="1"/>
  <c r="J558" i="6"/>
  <c r="K558" i="6" s="1"/>
  <c r="J559" i="6"/>
  <c r="K559" i="6" s="1"/>
  <c r="J560" i="6"/>
  <c r="K560" i="6" s="1"/>
  <c r="J561" i="6"/>
  <c r="K561" i="6" s="1"/>
  <c r="J562" i="6"/>
  <c r="K562" i="6" s="1"/>
  <c r="J563" i="6"/>
  <c r="K563" i="6" s="1"/>
  <c r="J564" i="6"/>
  <c r="K564" i="6" s="1"/>
  <c r="J565" i="6"/>
  <c r="K565" i="6" s="1"/>
  <c r="J566" i="6"/>
  <c r="K566" i="6" s="1"/>
  <c r="J567" i="6"/>
  <c r="K567" i="6" s="1"/>
  <c r="J568" i="6"/>
  <c r="K568" i="6" s="1"/>
  <c r="J569" i="6"/>
  <c r="K569" i="6" s="1"/>
  <c r="J570" i="6"/>
  <c r="K570" i="6" s="1"/>
  <c r="J571" i="6"/>
  <c r="K571" i="6" s="1"/>
  <c r="J572" i="6"/>
  <c r="K572" i="6" s="1"/>
  <c r="J573" i="6"/>
  <c r="K573" i="6" s="1"/>
  <c r="J574" i="6"/>
  <c r="K574" i="6" s="1"/>
  <c r="J575" i="6"/>
  <c r="K575" i="6" s="1"/>
  <c r="J576" i="6"/>
  <c r="K576" i="6" s="1"/>
  <c r="J577" i="6"/>
  <c r="K577" i="6" s="1"/>
  <c r="J578" i="6"/>
  <c r="K578" i="6" s="1"/>
  <c r="J579" i="6"/>
  <c r="K579" i="6" s="1"/>
  <c r="J580" i="6"/>
  <c r="K580" i="6" s="1"/>
  <c r="J581" i="6"/>
  <c r="K581" i="6" s="1"/>
  <c r="J582" i="6"/>
  <c r="K582" i="6" s="1"/>
  <c r="J583" i="6"/>
  <c r="K583" i="6" s="1"/>
  <c r="J584" i="6"/>
  <c r="K584" i="6" s="1"/>
  <c r="J585" i="6"/>
  <c r="K585" i="6" s="1"/>
  <c r="J586" i="6"/>
  <c r="K586" i="6" s="1"/>
  <c r="J587" i="6"/>
  <c r="K587" i="6" s="1"/>
  <c r="J588" i="6"/>
  <c r="K588" i="6" s="1"/>
  <c r="J589" i="6"/>
  <c r="K589" i="6" s="1"/>
  <c r="J590" i="6"/>
  <c r="K590" i="6" s="1"/>
  <c r="J591" i="6"/>
  <c r="K591" i="6" s="1"/>
  <c r="J592" i="6"/>
  <c r="K592" i="6" s="1"/>
  <c r="J593" i="6"/>
  <c r="K593" i="6" s="1"/>
  <c r="J594" i="6"/>
  <c r="K594" i="6" s="1"/>
  <c r="J595" i="6"/>
  <c r="K595" i="6" s="1"/>
  <c r="J596" i="6"/>
  <c r="K596" i="6" s="1"/>
  <c r="J597" i="6"/>
  <c r="K597" i="6" s="1"/>
  <c r="J598" i="6"/>
  <c r="K598" i="6" s="1"/>
  <c r="J599" i="6"/>
  <c r="K599" i="6" s="1"/>
  <c r="J600" i="6"/>
  <c r="K600" i="6" s="1"/>
  <c r="J601" i="6"/>
  <c r="K601" i="6" s="1"/>
  <c r="J602" i="6"/>
  <c r="K602" i="6" s="1"/>
  <c r="J603" i="6"/>
  <c r="K603" i="6" s="1"/>
  <c r="J604" i="6"/>
  <c r="K604" i="6" s="1"/>
  <c r="J605" i="6"/>
  <c r="K605" i="6" s="1"/>
  <c r="J606" i="6"/>
  <c r="K606" i="6" s="1"/>
  <c r="J607" i="6"/>
  <c r="K607" i="6" s="1"/>
  <c r="J608" i="6"/>
  <c r="K608" i="6" s="1"/>
  <c r="J609" i="6"/>
  <c r="K609" i="6" s="1"/>
  <c r="J610" i="6"/>
  <c r="K610" i="6" s="1"/>
  <c r="J611" i="6"/>
  <c r="K611" i="6" s="1"/>
  <c r="J612" i="6"/>
  <c r="K612" i="6" s="1"/>
  <c r="J613" i="6"/>
  <c r="K613" i="6" s="1"/>
  <c r="J614" i="6"/>
  <c r="K614" i="6" s="1"/>
  <c r="J615" i="6"/>
  <c r="K615" i="6" s="1"/>
  <c r="J616" i="6"/>
  <c r="K616" i="6" s="1"/>
  <c r="J617" i="6"/>
  <c r="K617" i="6" s="1"/>
  <c r="J618" i="6"/>
  <c r="K618" i="6" s="1"/>
  <c r="J619" i="6"/>
  <c r="K619" i="6" s="1"/>
  <c r="J620" i="6"/>
  <c r="K620" i="6" s="1"/>
  <c r="J621" i="6"/>
  <c r="K621" i="6" s="1"/>
  <c r="J622" i="6"/>
  <c r="K622" i="6" s="1"/>
  <c r="J623" i="6"/>
  <c r="K623" i="6" s="1"/>
  <c r="J624" i="6"/>
  <c r="K624" i="6" s="1"/>
  <c r="J625" i="6"/>
  <c r="K625" i="6" s="1"/>
  <c r="J626" i="6"/>
  <c r="K626" i="6" s="1"/>
  <c r="J627" i="6"/>
  <c r="K627" i="6" s="1"/>
  <c r="J628" i="6"/>
  <c r="K628" i="6" s="1"/>
  <c r="J629" i="6"/>
  <c r="K629" i="6" s="1"/>
  <c r="J630" i="6"/>
  <c r="K630" i="6" s="1"/>
  <c r="J631" i="6"/>
  <c r="K631" i="6" s="1"/>
  <c r="J632" i="6"/>
  <c r="K632" i="6" s="1"/>
  <c r="J633" i="6"/>
  <c r="K633" i="6" s="1"/>
  <c r="J634" i="6"/>
  <c r="K634" i="6" s="1"/>
  <c r="J635" i="6"/>
  <c r="K635" i="6" s="1"/>
  <c r="J636" i="6"/>
  <c r="K636" i="6" s="1"/>
  <c r="J637" i="6"/>
  <c r="K637" i="6" s="1"/>
  <c r="J638" i="6"/>
  <c r="K638" i="6" s="1"/>
  <c r="J639" i="6"/>
  <c r="K639" i="6" s="1"/>
  <c r="J640" i="6"/>
  <c r="K640" i="6" s="1"/>
  <c r="J641" i="6"/>
  <c r="K641" i="6" s="1"/>
  <c r="J642" i="6"/>
  <c r="K642" i="6" s="1"/>
  <c r="J643" i="6"/>
  <c r="K643" i="6" s="1"/>
  <c r="J644" i="6"/>
  <c r="K644" i="6" s="1"/>
  <c r="J645" i="6"/>
  <c r="K645" i="6" s="1"/>
  <c r="J646" i="6"/>
  <c r="K646" i="6" s="1"/>
  <c r="J647" i="6"/>
  <c r="K647" i="6" s="1"/>
  <c r="J648" i="6"/>
  <c r="K648" i="6" s="1"/>
  <c r="J649" i="6"/>
  <c r="K649" i="6" s="1"/>
  <c r="J650" i="6"/>
  <c r="K650" i="6" s="1"/>
  <c r="J651" i="6"/>
  <c r="K651" i="6" s="1"/>
  <c r="J652" i="6"/>
  <c r="K652" i="6" s="1"/>
  <c r="J653" i="6"/>
  <c r="K653" i="6" s="1"/>
  <c r="J654" i="6"/>
  <c r="K654" i="6" s="1"/>
  <c r="J655" i="6"/>
  <c r="K655" i="6" s="1"/>
  <c r="J656" i="6"/>
  <c r="K656" i="6" s="1"/>
  <c r="J657" i="6"/>
  <c r="K657" i="6" s="1"/>
  <c r="J658" i="6"/>
  <c r="K658" i="6" s="1"/>
  <c r="J659" i="6"/>
  <c r="K659" i="6" s="1"/>
  <c r="J660" i="6"/>
  <c r="K660" i="6" s="1"/>
  <c r="J661" i="6"/>
  <c r="K661" i="6" s="1"/>
  <c r="J662" i="6"/>
  <c r="K662" i="6" s="1"/>
  <c r="J663" i="6"/>
  <c r="K663" i="6" s="1"/>
  <c r="J664" i="6"/>
  <c r="K664" i="6" s="1"/>
  <c r="J665" i="6"/>
  <c r="K665" i="6" s="1"/>
  <c r="J666" i="6"/>
  <c r="K666" i="6" s="1"/>
  <c r="J667" i="6"/>
  <c r="K667" i="6" s="1"/>
  <c r="J668" i="6"/>
  <c r="K668" i="6" s="1"/>
  <c r="J669" i="6"/>
  <c r="K669" i="6" s="1"/>
  <c r="J670" i="6"/>
  <c r="K670" i="6" s="1"/>
  <c r="J671" i="6"/>
  <c r="K671" i="6" s="1"/>
  <c r="J672" i="6"/>
  <c r="K672" i="6" s="1"/>
  <c r="J673" i="6"/>
  <c r="K673" i="6" s="1"/>
  <c r="J674" i="6"/>
  <c r="K674" i="6" s="1"/>
  <c r="J675" i="6"/>
  <c r="K675" i="6" s="1"/>
  <c r="J676" i="6"/>
  <c r="K676" i="6" s="1"/>
  <c r="J677" i="6"/>
  <c r="K677" i="6" s="1"/>
  <c r="J678" i="6"/>
  <c r="K678" i="6" s="1"/>
  <c r="J679" i="6"/>
  <c r="K679" i="6" s="1"/>
  <c r="J680" i="6"/>
  <c r="K680" i="6" s="1"/>
  <c r="J681" i="6"/>
  <c r="K681" i="6" s="1"/>
  <c r="J682" i="6"/>
  <c r="K682" i="6" s="1"/>
  <c r="J683" i="6"/>
  <c r="K683" i="6" s="1"/>
  <c r="J684" i="6"/>
  <c r="K684" i="6" s="1"/>
  <c r="J685" i="6"/>
  <c r="K685" i="6" s="1"/>
  <c r="J686" i="6"/>
  <c r="K686" i="6" s="1"/>
  <c r="J687" i="6"/>
  <c r="K687" i="6" s="1"/>
  <c r="J688" i="6"/>
  <c r="K688" i="6" s="1"/>
  <c r="J689" i="6"/>
  <c r="K689" i="6" s="1"/>
  <c r="J690" i="6"/>
  <c r="K690" i="6" s="1"/>
  <c r="J691" i="6"/>
  <c r="K691" i="6" s="1"/>
  <c r="J692" i="6"/>
  <c r="K692" i="6" s="1"/>
  <c r="J693" i="6"/>
  <c r="K693" i="6" s="1"/>
  <c r="J694" i="6"/>
  <c r="K694" i="6" s="1"/>
  <c r="J695" i="6"/>
  <c r="K695" i="6" s="1"/>
  <c r="J696" i="6"/>
  <c r="K696" i="6" s="1"/>
  <c r="J697" i="6"/>
  <c r="K697" i="6" s="1"/>
  <c r="J698" i="6"/>
  <c r="K698" i="6" s="1"/>
  <c r="J699" i="6"/>
  <c r="K699" i="6" s="1"/>
  <c r="J700" i="6"/>
  <c r="K700" i="6" s="1"/>
  <c r="J701" i="6"/>
  <c r="K701" i="6" s="1"/>
  <c r="J702" i="6"/>
  <c r="K702" i="6" s="1"/>
  <c r="J703" i="6"/>
  <c r="K703" i="6" s="1"/>
  <c r="J704" i="6"/>
  <c r="K704" i="6" s="1"/>
  <c r="J705" i="6"/>
  <c r="K705" i="6" s="1"/>
  <c r="J706" i="6"/>
  <c r="K706" i="6" s="1"/>
  <c r="J707" i="6"/>
  <c r="K707" i="6" s="1"/>
  <c r="J708" i="6"/>
  <c r="K708" i="6" s="1"/>
  <c r="J709" i="6"/>
  <c r="K709" i="6" s="1"/>
  <c r="J710" i="6"/>
  <c r="K710" i="6" s="1"/>
  <c r="J711" i="6"/>
  <c r="K711" i="6" s="1"/>
  <c r="J712" i="6"/>
  <c r="K712" i="6" s="1"/>
  <c r="J713" i="6"/>
  <c r="K713" i="6" s="1"/>
  <c r="J714" i="6"/>
  <c r="K714" i="6" s="1"/>
  <c r="J715" i="6"/>
  <c r="K715" i="6" s="1"/>
  <c r="J716" i="6"/>
  <c r="K716" i="6" s="1"/>
  <c r="J717" i="6"/>
  <c r="K717" i="6" s="1"/>
  <c r="J718" i="6"/>
  <c r="K718" i="6" s="1"/>
  <c r="J719" i="6"/>
  <c r="K719" i="6" s="1"/>
  <c r="J720" i="6"/>
  <c r="K720" i="6" s="1"/>
  <c r="J721" i="6"/>
  <c r="K721" i="6" s="1"/>
  <c r="J722" i="6"/>
  <c r="K722" i="6" s="1"/>
  <c r="J723" i="6"/>
  <c r="K723" i="6" s="1"/>
  <c r="J724" i="6"/>
  <c r="K724" i="6" s="1"/>
  <c r="J725" i="6"/>
  <c r="K725" i="6" s="1"/>
  <c r="J726" i="6"/>
  <c r="K726" i="6" s="1"/>
  <c r="J727" i="6"/>
  <c r="K727" i="6" s="1"/>
  <c r="J728" i="6"/>
  <c r="K728" i="6" s="1"/>
  <c r="J729" i="6"/>
  <c r="K729" i="6" s="1"/>
  <c r="J730" i="6"/>
  <c r="K730" i="6" s="1"/>
  <c r="J731" i="6"/>
  <c r="K731" i="6" s="1"/>
  <c r="J732" i="6"/>
  <c r="K732" i="6" s="1"/>
  <c r="J733" i="6"/>
  <c r="K733" i="6" s="1"/>
  <c r="J734" i="6"/>
  <c r="K734" i="6" s="1"/>
  <c r="J735" i="6"/>
  <c r="K735" i="6" s="1"/>
  <c r="J736" i="6"/>
  <c r="K736" i="6" s="1"/>
  <c r="J737" i="6"/>
  <c r="K737" i="6" s="1"/>
  <c r="J738" i="6"/>
  <c r="K738" i="6" s="1"/>
  <c r="J739" i="6"/>
  <c r="K739" i="6" s="1"/>
  <c r="J740" i="6"/>
  <c r="K740" i="6" s="1"/>
  <c r="J741" i="6"/>
  <c r="K741" i="6" s="1"/>
  <c r="J742" i="6"/>
  <c r="K742" i="6" s="1"/>
  <c r="J743" i="6"/>
  <c r="K743" i="6" s="1"/>
  <c r="J744" i="6"/>
  <c r="K744" i="6" s="1"/>
  <c r="J745" i="6"/>
  <c r="K745" i="6" s="1"/>
  <c r="J746" i="6"/>
  <c r="K746" i="6" s="1"/>
  <c r="J747" i="6"/>
  <c r="K747" i="6" s="1"/>
  <c r="J748" i="6"/>
  <c r="K748" i="6" s="1"/>
  <c r="J749" i="6"/>
  <c r="K749" i="6" s="1"/>
  <c r="J750" i="6"/>
  <c r="K750" i="6" s="1"/>
  <c r="J751" i="6"/>
  <c r="K751" i="6" s="1"/>
  <c r="J752" i="6"/>
  <c r="K752" i="6" s="1"/>
  <c r="J753" i="6"/>
  <c r="K753" i="6" s="1"/>
  <c r="J754" i="6"/>
  <c r="K754" i="6" s="1"/>
  <c r="J755" i="6"/>
  <c r="K755" i="6" s="1"/>
  <c r="J756" i="6"/>
  <c r="K756" i="6" s="1"/>
  <c r="J757" i="6"/>
  <c r="K757" i="6" s="1"/>
  <c r="J758" i="6"/>
  <c r="K758" i="6" s="1"/>
  <c r="J759" i="6"/>
  <c r="K759" i="6" s="1"/>
  <c r="J760" i="6"/>
  <c r="K760" i="6" s="1"/>
  <c r="J761" i="6"/>
  <c r="K761" i="6" s="1"/>
  <c r="J762" i="6"/>
  <c r="K762" i="6" s="1"/>
  <c r="J763" i="6"/>
  <c r="K763" i="6" s="1"/>
  <c r="J764" i="6"/>
  <c r="K764" i="6" s="1"/>
  <c r="J765" i="6"/>
  <c r="K765" i="6" s="1"/>
  <c r="J766" i="6"/>
  <c r="K766" i="6" s="1"/>
  <c r="J767" i="6"/>
  <c r="K767" i="6" s="1"/>
  <c r="J768" i="6"/>
  <c r="K768" i="6" s="1"/>
  <c r="J769" i="6"/>
  <c r="K769" i="6" s="1"/>
  <c r="J770" i="6"/>
  <c r="K770" i="6" s="1"/>
  <c r="J771" i="6"/>
  <c r="K771" i="6" s="1"/>
  <c r="J772" i="6"/>
  <c r="K772" i="6" s="1"/>
  <c r="J773" i="6"/>
  <c r="K773" i="6" s="1"/>
  <c r="J774" i="6"/>
  <c r="K774" i="6" s="1"/>
  <c r="J775" i="6"/>
  <c r="K775" i="6" s="1"/>
  <c r="J776" i="6"/>
  <c r="K776" i="6" s="1"/>
  <c r="J777" i="6"/>
  <c r="K777" i="6" s="1"/>
  <c r="J778" i="6"/>
  <c r="K778" i="6" s="1"/>
  <c r="J779" i="6"/>
  <c r="K779" i="6" s="1"/>
  <c r="J780" i="6"/>
  <c r="K780" i="6" s="1"/>
  <c r="J781" i="6"/>
  <c r="K781" i="6" s="1"/>
  <c r="J782" i="6"/>
  <c r="K782" i="6" s="1"/>
  <c r="J783" i="6"/>
  <c r="K783" i="6" s="1"/>
  <c r="J784" i="6"/>
  <c r="K784" i="6" s="1"/>
  <c r="J785" i="6"/>
  <c r="K785" i="6" s="1"/>
  <c r="J786" i="6"/>
  <c r="K786" i="6" s="1"/>
  <c r="J787" i="6"/>
  <c r="K787" i="6" s="1"/>
  <c r="J788" i="6"/>
  <c r="K788" i="6" s="1"/>
  <c r="J789" i="6"/>
  <c r="K789" i="6" s="1"/>
  <c r="J790" i="6"/>
  <c r="K790" i="6" s="1"/>
  <c r="J791" i="6"/>
  <c r="K791" i="6" s="1"/>
  <c r="J792" i="6"/>
  <c r="K792" i="6" s="1"/>
  <c r="J793" i="6"/>
  <c r="K793" i="6" s="1"/>
  <c r="J794" i="6"/>
  <c r="K794" i="6" s="1"/>
  <c r="J795" i="6"/>
  <c r="K795" i="6" s="1"/>
  <c r="J796" i="6"/>
  <c r="K796" i="6" s="1"/>
  <c r="J797" i="6"/>
  <c r="K797" i="6" s="1"/>
  <c r="J798" i="6"/>
  <c r="K798" i="6" s="1"/>
  <c r="J799" i="6"/>
  <c r="K799" i="6" s="1"/>
  <c r="J800" i="6"/>
  <c r="K800" i="6" s="1"/>
  <c r="J801" i="6"/>
  <c r="K801" i="6" s="1"/>
  <c r="J802" i="6"/>
  <c r="K802" i="6" s="1"/>
  <c r="J803" i="6"/>
  <c r="K803" i="6" s="1"/>
  <c r="J804" i="6"/>
  <c r="K804" i="6" s="1"/>
  <c r="J805" i="6"/>
  <c r="K805" i="6" s="1"/>
  <c r="J806" i="6"/>
  <c r="K806" i="6" s="1"/>
  <c r="J807" i="6"/>
  <c r="K807" i="6" s="1"/>
  <c r="J808" i="6"/>
  <c r="K808" i="6" s="1"/>
  <c r="J809" i="6"/>
  <c r="K809" i="6" s="1"/>
  <c r="J810" i="6"/>
  <c r="K810" i="6" s="1"/>
  <c r="J811" i="6"/>
  <c r="K811" i="6" s="1"/>
  <c r="J812" i="6"/>
  <c r="K812" i="6" s="1"/>
  <c r="J813" i="6"/>
  <c r="K813" i="6" s="1"/>
  <c r="J814" i="6"/>
  <c r="K814" i="6" s="1"/>
  <c r="J815" i="6"/>
  <c r="K815" i="6" s="1"/>
  <c r="J816" i="6"/>
  <c r="K816" i="6" s="1"/>
  <c r="J817" i="6"/>
  <c r="K817" i="6" s="1"/>
  <c r="J818" i="6"/>
  <c r="K818" i="6" s="1"/>
  <c r="J819" i="6"/>
  <c r="K819" i="6" s="1"/>
  <c r="J820" i="6"/>
  <c r="K820" i="6" s="1"/>
  <c r="J821" i="6"/>
  <c r="K821" i="6" s="1"/>
  <c r="J822" i="6"/>
  <c r="K822" i="6" s="1"/>
  <c r="J823" i="6"/>
  <c r="K823" i="6" s="1"/>
  <c r="J824" i="6"/>
  <c r="K824" i="6" s="1"/>
  <c r="J825" i="6"/>
  <c r="K825" i="6" s="1"/>
  <c r="J826" i="6"/>
  <c r="K826" i="6" s="1"/>
  <c r="J827" i="6"/>
  <c r="K827" i="6" s="1"/>
  <c r="J828" i="6"/>
  <c r="K828" i="6" s="1"/>
  <c r="J829" i="6"/>
  <c r="K829" i="6" s="1"/>
  <c r="J830" i="6"/>
  <c r="K830" i="6" s="1"/>
  <c r="J831" i="6"/>
  <c r="K831" i="6" s="1"/>
  <c r="J832" i="6"/>
  <c r="K832" i="6" s="1"/>
  <c r="J833" i="6"/>
  <c r="K833" i="6" s="1"/>
  <c r="J834" i="6"/>
  <c r="K834" i="6" s="1"/>
  <c r="J835" i="6"/>
  <c r="K835" i="6" s="1"/>
  <c r="J836" i="6"/>
  <c r="K836" i="6" s="1"/>
  <c r="J837" i="6"/>
  <c r="K837" i="6" s="1"/>
  <c r="J838" i="6"/>
  <c r="K838" i="6" s="1"/>
  <c r="J839" i="6"/>
  <c r="K839" i="6" s="1"/>
  <c r="J840" i="6"/>
  <c r="K840" i="6" s="1"/>
  <c r="J841" i="6"/>
  <c r="K841" i="6" s="1"/>
  <c r="J842" i="6"/>
  <c r="K842" i="6" s="1"/>
  <c r="J843" i="6"/>
  <c r="K843" i="6" s="1"/>
  <c r="J844" i="6"/>
  <c r="K844" i="6" s="1"/>
  <c r="J845" i="6"/>
  <c r="K845" i="6" s="1"/>
  <c r="J846" i="6"/>
  <c r="K846" i="6" s="1"/>
  <c r="J847" i="6"/>
  <c r="K847" i="6" s="1"/>
  <c r="J848" i="6"/>
  <c r="K848" i="6" s="1"/>
  <c r="J849" i="6"/>
  <c r="K849" i="6" s="1"/>
  <c r="J850" i="6"/>
  <c r="K850" i="6" s="1"/>
  <c r="J851" i="6"/>
  <c r="K851" i="6" s="1"/>
  <c r="J852" i="6"/>
  <c r="K852" i="6" s="1"/>
  <c r="J853" i="6"/>
  <c r="K853" i="6" s="1"/>
  <c r="J854" i="6"/>
  <c r="K854" i="6" s="1"/>
  <c r="J855" i="6"/>
  <c r="K855" i="6" s="1"/>
  <c r="J856" i="6"/>
  <c r="K856" i="6" s="1"/>
  <c r="J857" i="6"/>
  <c r="K857" i="6" s="1"/>
  <c r="J858" i="6"/>
  <c r="K858" i="6" s="1"/>
  <c r="J859" i="6"/>
  <c r="K859" i="6" s="1"/>
  <c r="J860" i="6"/>
  <c r="K860" i="6" s="1"/>
  <c r="J861" i="6"/>
  <c r="K861" i="6" s="1"/>
  <c r="J862" i="6"/>
  <c r="K862" i="6" s="1"/>
  <c r="J863" i="6"/>
  <c r="K863" i="6" s="1"/>
  <c r="J864" i="6"/>
  <c r="K864" i="6" s="1"/>
  <c r="J865" i="6"/>
  <c r="K865" i="6" s="1"/>
  <c r="J866" i="6"/>
  <c r="K866" i="6" s="1"/>
  <c r="J867" i="6"/>
  <c r="K867" i="6" s="1"/>
  <c r="J868" i="6"/>
  <c r="K868" i="6" s="1"/>
  <c r="J869" i="6"/>
  <c r="K869" i="6" s="1"/>
  <c r="J870" i="6"/>
  <c r="K870" i="6" s="1"/>
  <c r="J871" i="6"/>
  <c r="K871" i="6" s="1"/>
  <c r="J872" i="6"/>
  <c r="K872" i="6" s="1"/>
  <c r="J873" i="6"/>
  <c r="K873" i="6" s="1"/>
  <c r="J874" i="6"/>
  <c r="K874" i="6" s="1"/>
  <c r="J875" i="6"/>
  <c r="K875" i="6" s="1"/>
  <c r="J876" i="6"/>
  <c r="K876" i="6" s="1"/>
  <c r="J877" i="6"/>
  <c r="K877" i="6" s="1"/>
  <c r="J878" i="6"/>
  <c r="K878" i="6" s="1"/>
  <c r="J879" i="6"/>
  <c r="K879" i="6" s="1"/>
  <c r="J880" i="6"/>
  <c r="K880" i="6" s="1"/>
  <c r="J881" i="6"/>
  <c r="K881" i="6" s="1"/>
  <c r="J882" i="6"/>
  <c r="K882" i="6" s="1"/>
  <c r="J883" i="6"/>
  <c r="K883" i="6" s="1"/>
  <c r="J884" i="6"/>
  <c r="K884" i="6" s="1"/>
  <c r="J885" i="6"/>
  <c r="K885" i="6" s="1"/>
  <c r="J886" i="6"/>
  <c r="K886" i="6" s="1"/>
  <c r="J887" i="6"/>
  <c r="K887" i="6" s="1"/>
  <c r="J888" i="6"/>
  <c r="K888" i="6" s="1"/>
  <c r="J889" i="6"/>
  <c r="K889" i="6" s="1"/>
  <c r="J890" i="6"/>
  <c r="K890" i="6" s="1"/>
  <c r="J891" i="6"/>
  <c r="K891" i="6" s="1"/>
  <c r="J892" i="6"/>
  <c r="K892" i="6" s="1"/>
  <c r="J893" i="6"/>
  <c r="K893" i="6" s="1"/>
  <c r="J894" i="6"/>
  <c r="K894" i="6" s="1"/>
  <c r="J895" i="6"/>
  <c r="K895" i="6" s="1"/>
  <c r="J896" i="6"/>
  <c r="K896" i="6" s="1"/>
  <c r="J897" i="6"/>
  <c r="K897" i="6" s="1"/>
  <c r="J898" i="6"/>
  <c r="K898" i="6" s="1"/>
  <c r="J899" i="6"/>
  <c r="K899" i="6" s="1"/>
  <c r="J900" i="6"/>
  <c r="K900" i="6" s="1"/>
  <c r="J901" i="6"/>
  <c r="K901" i="6" s="1"/>
  <c r="J902" i="6"/>
  <c r="K902" i="6" s="1"/>
  <c r="J903" i="6"/>
  <c r="K903" i="6" s="1"/>
  <c r="J904" i="6"/>
  <c r="K904" i="6" s="1"/>
  <c r="J905" i="6"/>
  <c r="K905" i="6" s="1"/>
  <c r="J906" i="6"/>
  <c r="K906" i="6" s="1"/>
  <c r="J907" i="6"/>
  <c r="K907" i="6" s="1"/>
  <c r="J908" i="6"/>
  <c r="K908" i="6" s="1"/>
  <c r="J909" i="6"/>
  <c r="K909" i="6" s="1"/>
  <c r="J910" i="6"/>
  <c r="K910" i="6" s="1"/>
  <c r="J911" i="6"/>
  <c r="K911" i="6" s="1"/>
  <c r="J912" i="6"/>
  <c r="K912" i="6" s="1"/>
  <c r="J913" i="6"/>
  <c r="K913" i="6" s="1"/>
  <c r="J914" i="6"/>
  <c r="K914" i="6" s="1"/>
  <c r="J915" i="6"/>
  <c r="K915" i="6" s="1"/>
  <c r="J916" i="6"/>
  <c r="K916" i="6" s="1"/>
  <c r="J917" i="6"/>
  <c r="K917" i="6" s="1"/>
  <c r="J918" i="6"/>
  <c r="K918" i="6" s="1"/>
  <c r="J919" i="6"/>
  <c r="K919" i="6" s="1"/>
  <c r="J920" i="6"/>
  <c r="K920" i="6" s="1"/>
  <c r="J921" i="6"/>
  <c r="K921" i="6" s="1"/>
  <c r="J922" i="6"/>
  <c r="K922" i="6" s="1"/>
  <c r="J923" i="6"/>
  <c r="K923" i="6" s="1"/>
  <c r="J924" i="6"/>
  <c r="K924" i="6" s="1"/>
  <c r="J925" i="6"/>
  <c r="K925" i="6" s="1"/>
  <c r="J926" i="6"/>
  <c r="K926" i="6" s="1"/>
  <c r="J927" i="6"/>
  <c r="K927" i="6" s="1"/>
  <c r="J928" i="6"/>
  <c r="K928" i="6" s="1"/>
  <c r="J929" i="6"/>
  <c r="K929" i="6" s="1"/>
  <c r="J930" i="6"/>
  <c r="K930" i="6" s="1"/>
  <c r="J931" i="6"/>
  <c r="K931" i="6" s="1"/>
  <c r="J932" i="6"/>
  <c r="K932" i="6" s="1"/>
  <c r="J933" i="6"/>
  <c r="K933" i="6" s="1"/>
  <c r="J934" i="6"/>
  <c r="K934" i="6" s="1"/>
  <c r="J935" i="6"/>
  <c r="K935" i="6" s="1"/>
  <c r="J936" i="6"/>
  <c r="K936" i="6" s="1"/>
  <c r="J937" i="6"/>
  <c r="K937" i="6" s="1"/>
  <c r="J938" i="6"/>
  <c r="K938" i="6" s="1"/>
  <c r="J939" i="6"/>
  <c r="K939" i="6" s="1"/>
  <c r="J940" i="6"/>
  <c r="K940" i="6" s="1"/>
  <c r="J941" i="6"/>
  <c r="K941" i="6" s="1"/>
  <c r="J942" i="6"/>
  <c r="K942" i="6" s="1"/>
  <c r="J943" i="6"/>
  <c r="K943" i="6" s="1"/>
  <c r="J944" i="6"/>
  <c r="K944" i="6" s="1"/>
  <c r="J945" i="6"/>
  <c r="K945" i="6" s="1"/>
  <c r="J946" i="6"/>
  <c r="K946" i="6" s="1"/>
  <c r="J947" i="6"/>
  <c r="K947" i="6" s="1"/>
  <c r="J948" i="6"/>
  <c r="K948" i="6" s="1"/>
  <c r="J949" i="6"/>
  <c r="K949" i="6" s="1"/>
  <c r="J950" i="6"/>
  <c r="K950" i="6" s="1"/>
  <c r="J951" i="6"/>
  <c r="K951" i="6" s="1"/>
  <c r="J952" i="6"/>
  <c r="K952" i="6" s="1"/>
  <c r="J953" i="6"/>
  <c r="K953" i="6" s="1"/>
  <c r="J954" i="6"/>
  <c r="K954" i="6" s="1"/>
  <c r="J955" i="6"/>
  <c r="K955" i="6" s="1"/>
  <c r="J956" i="6"/>
  <c r="K956" i="6" s="1"/>
  <c r="J957" i="6"/>
  <c r="K957" i="6" s="1"/>
  <c r="J958" i="6"/>
  <c r="K958" i="6" s="1"/>
  <c r="J959" i="6"/>
  <c r="K959" i="6" s="1"/>
  <c r="J960" i="6"/>
  <c r="K960" i="6" s="1"/>
  <c r="J961" i="6"/>
  <c r="K961" i="6" s="1"/>
  <c r="J962" i="6"/>
  <c r="K962" i="6" s="1"/>
  <c r="J963" i="6"/>
  <c r="K963" i="6" s="1"/>
  <c r="J964" i="6"/>
  <c r="K964" i="6" s="1"/>
  <c r="J965" i="6"/>
  <c r="K965" i="6" s="1"/>
  <c r="J966" i="6"/>
  <c r="K966" i="6" s="1"/>
  <c r="J967" i="6"/>
  <c r="K967" i="6" s="1"/>
  <c r="J968" i="6"/>
  <c r="K968" i="6" s="1"/>
  <c r="J969" i="6"/>
  <c r="K969" i="6" s="1"/>
  <c r="J970" i="6"/>
  <c r="K970" i="6" s="1"/>
  <c r="J971" i="6"/>
  <c r="K971" i="6" s="1"/>
  <c r="J972" i="6"/>
  <c r="K972" i="6" s="1"/>
  <c r="J973" i="6"/>
  <c r="K973" i="6" s="1"/>
  <c r="J974" i="6"/>
  <c r="K974" i="6" s="1"/>
  <c r="J975" i="6"/>
  <c r="K975" i="6" s="1"/>
  <c r="J976" i="6"/>
  <c r="K976" i="6" s="1"/>
  <c r="J977" i="6"/>
  <c r="K977" i="6" s="1"/>
  <c r="J978" i="6"/>
  <c r="K978" i="6" s="1"/>
  <c r="J979" i="6"/>
  <c r="K979" i="6" s="1"/>
  <c r="J980" i="6"/>
  <c r="K980" i="6" s="1"/>
  <c r="J981" i="6"/>
  <c r="K981" i="6" s="1"/>
  <c r="J982" i="6"/>
  <c r="K982" i="6" s="1"/>
  <c r="J983" i="6"/>
  <c r="K983" i="6" s="1"/>
  <c r="J984" i="6"/>
  <c r="K984" i="6" s="1"/>
  <c r="J985" i="6"/>
  <c r="K985" i="6" s="1"/>
  <c r="J986" i="6"/>
  <c r="K986" i="6" s="1"/>
  <c r="J987" i="6"/>
  <c r="K987" i="6" s="1"/>
  <c r="J988" i="6"/>
  <c r="K988" i="6" s="1"/>
  <c r="J989" i="6"/>
  <c r="K989" i="6" s="1"/>
  <c r="J990" i="6"/>
  <c r="K990" i="6" s="1"/>
  <c r="J991" i="6"/>
  <c r="K991" i="6" s="1"/>
  <c r="J992" i="6"/>
  <c r="K992" i="6" s="1"/>
  <c r="J993" i="6"/>
  <c r="K993" i="6" s="1"/>
  <c r="J994" i="6"/>
  <c r="K994" i="6" s="1"/>
  <c r="J995" i="6"/>
  <c r="K995" i="6" s="1"/>
  <c r="J996" i="6"/>
  <c r="K996" i="6" s="1"/>
  <c r="J997" i="6"/>
  <c r="K997" i="6" s="1"/>
  <c r="J998" i="6"/>
  <c r="K998" i="6" s="1"/>
  <c r="J999" i="6"/>
  <c r="K999" i="6" s="1"/>
  <c r="J1000" i="6"/>
  <c r="K1000" i="6" s="1"/>
  <c r="J1001" i="6"/>
  <c r="K1001" i="6" s="1"/>
  <c r="J1002" i="6"/>
  <c r="K1002" i="6" s="1"/>
  <c r="J1003" i="6"/>
  <c r="K1003" i="6" s="1"/>
  <c r="J1004" i="6"/>
  <c r="K1004" i="6" s="1"/>
  <c r="J1005" i="6"/>
  <c r="K1005" i="6" s="1"/>
  <c r="J1006" i="6"/>
  <c r="K1006" i="6" s="1"/>
  <c r="J1007" i="6"/>
  <c r="K1007" i="6" s="1"/>
  <c r="J1008" i="6"/>
  <c r="K1008" i="6" s="1"/>
  <c r="J1009" i="6"/>
  <c r="K1009" i="6" s="1"/>
  <c r="J1010" i="6"/>
  <c r="K1010" i="6" s="1"/>
  <c r="J1011" i="6"/>
  <c r="K1011" i="6" s="1"/>
  <c r="J1012" i="6"/>
  <c r="K1012" i="6" s="1"/>
  <c r="J1013" i="6"/>
  <c r="K1013" i="6" s="1"/>
  <c r="J1014" i="6"/>
  <c r="K1014" i="6" s="1"/>
  <c r="J1015" i="6"/>
  <c r="K1015" i="6" s="1"/>
  <c r="J1016" i="6"/>
  <c r="K1016" i="6" s="1"/>
  <c r="J1017" i="6"/>
  <c r="K1017" i="6" s="1"/>
  <c r="J1018" i="6"/>
  <c r="K1018" i="6" s="1"/>
  <c r="J1019" i="6"/>
  <c r="K1019" i="6" s="1"/>
  <c r="J1020" i="6"/>
  <c r="K1020" i="6" s="1"/>
  <c r="J1021" i="6"/>
  <c r="K1021" i="6" s="1"/>
  <c r="J1022" i="6"/>
  <c r="K1022" i="6" s="1"/>
  <c r="J1023" i="6"/>
  <c r="K1023" i="6" s="1"/>
  <c r="J1024" i="6"/>
  <c r="K1024" i="6" s="1"/>
  <c r="J1025" i="6"/>
  <c r="K1025" i="6" s="1"/>
  <c r="J1026" i="6"/>
  <c r="K1026" i="6" s="1"/>
  <c r="J1027" i="6"/>
  <c r="K1027" i="6" s="1"/>
  <c r="J1028" i="6"/>
  <c r="K1028" i="6" s="1"/>
  <c r="J1029" i="6"/>
  <c r="K1029" i="6" s="1"/>
  <c r="J1030" i="6"/>
  <c r="K1030" i="6" s="1"/>
  <c r="J1031" i="6"/>
  <c r="K1031" i="6" s="1"/>
  <c r="J1032" i="6"/>
  <c r="K1032" i="6" s="1"/>
  <c r="J1033" i="6"/>
  <c r="K1033" i="6" s="1"/>
  <c r="J1034" i="6"/>
  <c r="K1034" i="6" s="1"/>
  <c r="J1035" i="6"/>
  <c r="K1035" i="6" s="1"/>
  <c r="J1036" i="6"/>
  <c r="K1036" i="6" s="1"/>
  <c r="J1037" i="6"/>
  <c r="K1037" i="6" s="1"/>
  <c r="J1038" i="6"/>
  <c r="K1038" i="6" s="1"/>
  <c r="J1039" i="6"/>
  <c r="K1039" i="6" s="1"/>
  <c r="J1040" i="6"/>
  <c r="K1040" i="6" s="1"/>
  <c r="J1041" i="6"/>
  <c r="K1041" i="6" s="1"/>
  <c r="J1042" i="6"/>
  <c r="K1042" i="6" s="1"/>
  <c r="J1043" i="6"/>
  <c r="K1043" i="6" s="1"/>
  <c r="J1044" i="6"/>
  <c r="K1044" i="6" s="1"/>
  <c r="J1045" i="6"/>
  <c r="K1045" i="6" s="1"/>
  <c r="J1046" i="6"/>
  <c r="K1046" i="6" s="1"/>
  <c r="J1047" i="6"/>
  <c r="K1047" i="6" s="1"/>
  <c r="J1048" i="6"/>
  <c r="K1048" i="6" s="1"/>
  <c r="J1049" i="6"/>
  <c r="K1049" i="6" s="1"/>
  <c r="J1050" i="6"/>
  <c r="K1050" i="6" s="1"/>
  <c r="J1051" i="6"/>
  <c r="K1051" i="6" s="1"/>
  <c r="J1052" i="6"/>
  <c r="K1052" i="6" s="1"/>
  <c r="J1053" i="6"/>
  <c r="K1053" i="6" s="1"/>
  <c r="J1054" i="6"/>
  <c r="K1054" i="6" s="1"/>
  <c r="J1055" i="6"/>
  <c r="K1055" i="6" s="1"/>
  <c r="J1056" i="6"/>
  <c r="K1056" i="6" s="1"/>
  <c r="J1057" i="6"/>
  <c r="K1057" i="6" s="1"/>
  <c r="J1058" i="6"/>
  <c r="K1058" i="6" s="1"/>
  <c r="J1059" i="6"/>
  <c r="K1059" i="6" s="1"/>
  <c r="J1060" i="6"/>
  <c r="K1060" i="6" s="1"/>
  <c r="J1061" i="6"/>
  <c r="K1061" i="6" s="1"/>
  <c r="J1062" i="6"/>
  <c r="K1062" i="6" s="1"/>
  <c r="J1063" i="6"/>
  <c r="K1063" i="6" s="1"/>
  <c r="J1064" i="6"/>
  <c r="K1064" i="6" s="1"/>
  <c r="J1065" i="6"/>
  <c r="K1065" i="6" s="1"/>
  <c r="J1066" i="6"/>
  <c r="K1066" i="6" s="1"/>
  <c r="J1067" i="6"/>
  <c r="K1067" i="6" s="1"/>
  <c r="J1068" i="6"/>
  <c r="K1068" i="6" s="1"/>
  <c r="J1069" i="6"/>
  <c r="K1069" i="6" s="1"/>
  <c r="J1070" i="6"/>
  <c r="K1070" i="6" s="1"/>
  <c r="J1071" i="6"/>
  <c r="K1071" i="6" s="1"/>
  <c r="J1072" i="6"/>
  <c r="K1072" i="6" s="1"/>
  <c r="J1073" i="6"/>
  <c r="K1073" i="6" s="1"/>
  <c r="J1074" i="6"/>
  <c r="K1074" i="6" s="1"/>
  <c r="J1075" i="6"/>
  <c r="K1075" i="6" s="1"/>
  <c r="J1076" i="6"/>
  <c r="K1076" i="6" s="1"/>
  <c r="J1077" i="6"/>
  <c r="K1077" i="6" s="1"/>
  <c r="J1078" i="6"/>
  <c r="K1078" i="6" s="1"/>
  <c r="J1079" i="6"/>
  <c r="K1079" i="6" s="1"/>
  <c r="J1080" i="6"/>
  <c r="K1080" i="6" s="1"/>
  <c r="J1081" i="6"/>
  <c r="K1081" i="6" s="1"/>
  <c r="J1082" i="6"/>
  <c r="K1082" i="6" s="1"/>
  <c r="J1083" i="6"/>
  <c r="K1083" i="6" s="1"/>
  <c r="J1084" i="6"/>
  <c r="K1084" i="6" s="1"/>
  <c r="J1085" i="6"/>
  <c r="K1085" i="6" s="1"/>
  <c r="J1086" i="6"/>
  <c r="K1086" i="6" s="1"/>
  <c r="J1087" i="6"/>
  <c r="K1087" i="6" s="1"/>
  <c r="J1088" i="6"/>
  <c r="K1088" i="6" s="1"/>
  <c r="J1089" i="6"/>
  <c r="K1089" i="6" s="1"/>
  <c r="J1090" i="6"/>
  <c r="K1090" i="6" s="1"/>
  <c r="J1091" i="6"/>
  <c r="K1091" i="6" s="1"/>
  <c r="J1092" i="6"/>
  <c r="K1092" i="6" s="1"/>
  <c r="J1093" i="6"/>
  <c r="K1093" i="6" s="1"/>
  <c r="J1094" i="6"/>
  <c r="K1094" i="6" s="1"/>
  <c r="J1095" i="6"/>
  <c r="K1095" i="6" s="1"/>
  <c r="J1096" i="6"/>
  <c r="K1096" i="6" s="1"/>
  <c r="J1097" i="6"/>
  <c r="K1097" i="6" s="1"/>
  <c r="J1098" i="6"/>
  <c r="K1098" i="6" s="1"/>
  <c r="J1099" i="6"/>
  <c r="K1099" i="6" s="1"/>
  <c r="J1100" i="6"/>
  <c r="K1100" i="6" s="1"/>
  <c r="J1101" i="6"/>
  <c r="K1101" i="6" s="1"/>
  <c r="J1102" i="6"/>
  <c r="K1102" i="6" s="1"/>
  <c r="J1103" i="6"/>
  <c r="K1103" i="6" s="1"/>
  <c r="J1104" i="6"/>
  <c r="K1104" i="6" s="1"/>
  <c r="J1105" i="6"/>
  <c r="K1105" i="6" s="1"/>
  <c r="J1106" i="6"/>
  <c r="K1106" i="6" s="1"/>
  <c r="J1107" i="6"/>
  <c r="K1107" i="6" s="1"/>
  <c r="J1108" i="6"/>
  <c r="K1108" i="6" s="1"/>
  <c r="J1109" i="6"/>
  <c r="K1109" i="6" s="1"/>
  <c r="J1110" i="6"/>
  <c r="K1110" i="6" s="1"/>
  <c r="J1111" i="6"/>
  <c r="K1111" i="6" s="1"/>
  <c r="J1112" i="6"/>
  <c r="K1112" i="6" s="1"/>
  <c r="J1113" i="6"/>
  <c r="K1113" i="6" s="1"/>
  <c r="J1114" i="6"/>
  <c r="K1114" i="6" s="1"/>
  <c r="J1115" i="6"/>
  <c r="K1115" i="6" s="1"/>
  <c r="J1116" i="6"/>
  <c r="K1116" i="6" s="1"/>
  <c r="J1117" i="6"/>
  <c r="K1117" i="6" s="1"/>
  <c r="J1118" i="6"/>
  <c r="K1118" i="6" s="1"/>
  <c r="J1119" i="6"/>
  <c r="K1119" i="6" s="1"/>
  <c r="J1120" i="6"/>
  <c r="K1120" i="6" s="1"/>
  <c r="J1121" i="6"/>
  <c r="K1121" i="6" s="1"/>
  <c r="J1122" i="6"/>
  <c r="K1122" i="6" s="1"/>
  <c r="J1123" i="6"/>
  <c r="K1123" i="6" s="1"/>
  <c r="J1124" i="6"/>
  <c r="K1124" i="6" s="1"/>
  <c r="J1125" i="6"/>
  <c r="K1125" i="6" s="1"/>
  <c r="J1126" i="6"/>
  <c r="K1126" i="6" s="1"/>
  <c r="J1127" i="6"/>
  <c r="K1127" i="6" s="1"/>
  <c r="J1128" i="6"/>
  <c r="K1128" i="6" s="1"/>
  <c r="J1129" i="6"/>
  <c r="K1129" i="6" s="1"/>
  <c r="J1130" i="6"/>
  <c r="K1130" i="6" s="1"/>
  <c r="J1131" i="6"/>
  <c r="K1131" i="6" s="1"/>
  <c r="J1132" i="6"/>
  <c r="K1132" i="6" s="1"/>
  <c r="J1133" i="6"/>
  <c r="K1133" i="6" s="1"/>
  <c r="J1134" i="6"/>
  <c r="K1134" i="6" s="1"/>
  <c r="J1135" i="6"/>
  <c r="K1135" i="6" s="1"/>
  <c r="J1136" i="6"/>
  <c r="K1136" i="6" s="1"/>
  <c r="J1137" i="6"/>
  <c r="K1137" i="6" s="1"/>
  <c r="J1138" i="6"/>
  <c r="K1138" i="6" s="1"/>
  <c r="J1139" i="6"/>
  <c r="K1139" i="6" s="1"/>
  <c r="J1140" i="6"/>
  <c r="K1140" i="6" s="1"/>
  <c r="J1141" i="6"/>
  <c r="K1141" i="6" s="1"/>
  <c r="J1142" i="6"/>
  <c r="K1142" i="6" s="1"/>
  <c r="J1143" i="6"/>
  <c r="K1143" i="6" s="1"/>
  <c r="J1144" i="6"/>
  <c r="K1144" i="6" s="1"/>
  <c r="J1145" i="6"/>
  <c r="K1145" i="6" s="1"/>
  <c r="J1146" i="6"/>
  <c r="K1146" i="6" s="1"/>
  <c r="J1147" i="6"/>
  <c r="K1147" i="6" s="1"/>
  <c r="J1148" i="6"/>
  <c r="K1148" i="6" s="1"/>
  <c r="J1149" i="6"/>
  <c r="K1149" i="6" s="1"/>
  <c r="J1150" i="6"/>
  <c r="K1150" i="6" s="1"/>
  <c r="J1151" i="6"/>
  <c r="K1151" i="6" s="1"/>
  <c r="J1152" i="6"/>
  <c r="K1152" i="6" s="1"/>
  <c r="J1153" i="6"/>
  <c r="K1153" i="6" s="1"/>
  <c r="J1154" i="6"/>
  <c r="K1154" i="6" s="1"/>
  <c r="J1155" i="6"/>
  <c r="K1155" i="6" s="1"/>
  <c r="J1156" i="6"/>
  <c r="K1156" i="6" s="1"/>
  <c r="J1157" i="6"/>
  <c r="K1157" i="6" s="1"/>
  <c r="J1158" i="6"/>
  <c r="K1158" i="6" s="1"/>
  <c r="J1159" i="6"/>
  <c r="K1159" i="6" s="1"/>
  <c r="J1160" i="6"/>
  <c r="K1160" i="6" s="1"/>
  <c r="J1161" i="6"/>
  <c r="K1161" i="6" s="1"/>
  <c r="J1162" i="6"/>
  <c r="K1162" i="6" s="1"/>
  <c r="J1163" i="6"/>
  <c r="K1163" i="6" s="1"/>
  <c r="J1164" i="6"/>
  <c r="K1164" i="6" s="1"/>
  <c r="J1165" i="6"/>
  <c r="K1165" i="6" s="1"/>
  <c r="J1166" i="6"/>
  <c r="K1166" i="6" s="1"/>
  <c r="J1167" i="6"/>
  <c r="K1167" i="6" s="1"/>
  <c r="J1168" i="6"/>
  <c r="K1168" i="6" s="1"/>
  <c r="J1169" i="6"/>
  <c r="K1169" i="6" s="1"/>
  <c r="J1170" i="6"/>
  <c r="K1170" i="6" s="1"/>
  <c r="J1171" i="6"/>
  <c r="K1171" i="6" s="1"/>
  <c r="J1172" i="6"/>
  <c r="K1172" i="6" s="1"/>
  <c r="J1173" i="6"/>
  <c r="K1173" i="6" s="1"/>
  <c r="J1174" i="6"/>
  <c r="K1174" i="6" s="1"/>
  <c r="J1175" i="6"/>
  <c r="K1175" i="6" s="1"/>
  <c r="J1176" i="6"/>
  <c r="K1176" i="6" s="1"/>
  <c r="J1177" i="6"/>
  <c r="K1177" i="6" s="1"/>
  <c r="J1178" i="6"/>
  <c r="K1178" i="6" s="1"/>
  <c r="J1179" i="6"/>
  <c r="K1179" i="6" s="1"/>
  <c r="J1180" i="6"/>
  <c r="K1180" i="6" s="1"/>
  <c r="J1181" i="6"/>
  <c r="K1181" i="6" s="1"/>
  <c r="J1182" i="6"/>
  <c r="K1182" i="6" s="1"/>
  <c r="J1183" i="6"/>
  <c r="K1183" i="6" s="1"/>
  <c r="J1184" i="6"/>
  <c r="K1184" i="6" s="1"/>
  <c r="J1185" i="6"/>
  <c r="K1185" i="6" s="1"/>
  <c r="J1186" i="6"/>
  <c r="K1186" i="6" s="1"/>
  <c r="J1187" i="6"/>
  <c r="K1187" i="6" s="1"/>
  <c r="J1188" i="6"/>
  <c r="K1188" i="6" s="1"/>
  <c r="J1189" i="6"/>
  <c r="K1189" i="6" s="1"/>
  <c r="J1190" i="6"/>
  <c r="K1190" i="6" s="1"/>
  <c r="J1191" i="6"/>
  <c r="K1191" i="6" s="1"/>
  <c r="J1192" i="6"/>
  <c r="K1192" i="6" s="1"/>
  <c r="J1193" i="6"/>
  <c r="K1193" i="6" s="1"/>
  <c r="J1194" i="6"/>
  <c r="K1194" i="6" s="1"/>
  <c r="J1195" i="6"/>
  <c r="K1195" i="6" s="1"/>
  <c r="J1196" i="6"/>
  <c r="K1196" i="6" s="1"/>
  <c r="J1197" i="6"/>
  <c r="K1197" i="6" s="1"/>
  <c r="J1198" i="6"/>
  <c r="K1198" i="6" s="1"/>
  <c r="J1199" i="6"/>
  <c r="K1199" i="6" s="1"/>
  <c r="J1200" i="6"/>
  <c r="K1200" i="6" s="1"/>
  <c r="J1201" i="6"/>
  <c r="K1201" i="6" s="1"/>
  <c r="J1202" i="6"/>
  <c r="K1202" i="6" s="1"/>
  <c r="J1203" i="6"/>
  <c r="K1203" i="6" s="1"/>
  <c r="J1204" i="6"/>
  <c r="K1204" i="6" s="1"/>
  <c r="J1205" i="6"/>
  <c r="K1205" i="6" s="1"/>
  <c r="J1206" i="6"/>
  <c r="K1206" i="6" s="1"/>
  <c r="J1207" i="6"/>
  <c r="K1207" i="6" s="1"/>
  <c r="J1208" i="6"/>
  <c r="K1208" i="6" s="1"/>
  <c r="J1209" i="6"/>
  <c r="K1209" i="6" s="1"/>
  <c r="J1210" i="6"/>
  <c r="K1210" i="6" s="1"/>
  <c r="J1211" i="6"/>
  <c r="K1211" i="6" s="1"/>
  <c r="J1212" i="6"/>
  <c r="K1212" i="6" s="1"/>
  <c r="J1213" i="6"/>
  <c r="K1213" i="6" s="1"/>
  <c r="J1214" i="6"/>
  <c r="K1214" i="6" s="1"/>
  <c r="J1215" i="6"/>
  <c r="K1215" i="6" s="1"/>
  <c r="J1216" i="6"/>
  <c r="K1216" i="6" s="1"/>
  <c r="J1217" i="6"/>
  <c r="K1217" i="6" s="1"/>
  <c r="J1218" i="6"/>
  <c r="K1218" i="6" s="1"/>
  <c r="J1219" i="6"/>
  <c r="K1219" i="6" s="1"/>
  <c r="J1220" i="6"/>
  <c r="K1220" i="6" s="1"/>
  <c r="J1221" i="6"/>
  <c r="K1221" i="6" s="1"/>
  <c r="J1222" i="6"/>
  <c r="K1222" i="6" s="1"/>
  <c r="J1223" i="6"/>
  <c r="K1223" i="6" s="1"/>
  <c r="J1224" i="6"/>
  <c r="K1224" i="6" s="1"/>
  <c r="J1225" i="6"/>
  <c r="K1225" i="6" s="1"/>
  <c r="J1226" i="6"/>
  <c r="K1226" i="6" s="1"/>
  <c r="J1227" i="6"/>
  <c r="K1227" i="6" s="1"/>
  <c r="J1228" i="6"/>
  <c r="K1228" i="6" s="1"/>
  <c r="J1229" i="6"/>
  <c r="K1229" i="6" s="1"/>
  <c r="J1230" i="6"/>
  <c r="K1230" i="6" s="1"/>
  <c r="J1231" i="6"/>
  <c r="K1231" i="6" s="1"/>
  <c r="J1232" i="6"/>
  <c r="K1232" i="6" s="1"/>
  <c r="J1233" i="6"/>
  <c r="K1233" i="6" s="1"/>
  <c r="J1234" i="6"/>
  <c r="K1234" i="6" s="1"/>
  <c r="J1235" i="6"/>
  <c r="K1235" i="6" s="1"/>
  <c r="J1236" i="6"/>
  <c r="K1236" i="6" s="1"/>
  <c r="J1237" i="6"/>
  <c r="K1237" i="6" s="1"/>
  <c r="J1238" i="6"/>
  <c r="K1238" i="6" s="1"/>
  <c r="J1239" i="6"/>
  <c r="K1239" i="6" s="1"/>
  <c r="J1240" i="6"/>
  <c r="K1240" i="6" s="1"/>
  <c r="J1241" i="6"/>
  <c r="K1241" i="6" s="1"/>
  <c r="J1242" i="6"/>
  <c r="K1242" i="6" s="1"/>
  <c r="J1243" i="6"/>
  <c r="K1243" i="6" s="1"/>
  <c r="J1244" i="6"/>
  <c r="K1244" i="6" s="1"/>
  <c r="J1245" i="6"/>
  <c r="K1245" i="6" s="1"/>
  <c r="J1246" i="6"/>
  <c r="K1246" i="6" s="1"/>
  <c r="J1247" i="6"/>
  <c r="K1247" i="6" s="1"/>
  <c r="J1248" i="6"/>
  <c r="K1248" i="6" s="1"/>
  <c r="J1249" i="6"/>
  <c r="K1249" i="6" s="1"/>
  <c r="J1250" i="6"/>
  <c r="K1250" i="6" s="1"/>
  <c r="J1251" i="6"/>
  <c r="K1251" i="6" s="1"/>
  <c r="J1252" i="6"/>
  <c r="K1252" i="6" s="1"/>
  <c r="J1253" i="6"/>
  <c r="K1253" i="6" s="1"/>
  <c r="J1254" i="6"/>
  <c r="K1254" i="6" s="1"/>
  <c r="J1255" i="6"/>
  <c r="K1255" i="6" s="1"/>
  <c r="J1256" i="6"/>
  <c r="K1256" i="6" s="1"/>
  <c r="J1257" i="6"/>
  <c r="K1257" i="6" s="1"/>
  <c r="J1258" i="6"/>
  <c r="K1258" i="6" s="1"/>
  <c r="J1259" i="6"/>
  <c r="K1259" i="6" s="1"/>
  <c r="J1260" i="6"/>
  <c r="K1260" i="6" s="1"/>
  <c r="J1261" i="6"/>
  <c r="K1261" i="6" s="1"/>
  <c r="J1262" i="6"/>
  <c r="K1262" i="6" s="1"/>
  <c r="J1263" i="6"/>
  <c r="K1263" i="6" s="1"/>
  <c r="J1264" i="6"/>
  <c r="K1264" i="6" s="1"/>
  <c r="J1265" i="6"/>
  <c r="K1265" i="6" s="1"/>
  <c r="J1266" i="6"/>
  <c r="K1266" i="6" s="1"/>
  <c r="J1267" i="6"/>
  <c r="K1267" i="6" s="1"/>
  <c r="J1268" i="6"/>
  <c r="K1268" i="6" s="1"/>
  <c r="J1269" i="6"/>
  <c r="K1269" i="6" s="1"/>
  <c r="J1270" i="6"/>
  <c r="K1270" i="6" s="1"/>
  <c r="J1271" i="6"/>
  <c r="K1271" i="6" s="1"/>
  <c r="J1272" i="6"/>
  <c r="K1272" i="6" s="1"/>
  <c r="J1273" i="6"/>
  <c r="K1273" i="6" s="1"/>
  <c r="J1274" i="6"/>
  <c r="K1274" i="6" s="1"/>
  <c r="J1275" i="6"/>
  <c r="K1275" i="6" s="1"/>
  <c r="J1276" i="6"/>
  <c r="K1276" i="6" s="1"/>
  <c r="J1277" i="6"/>
  <c r="K1277" i="6" s="1"/>
  <c r="J1278" i="6"/>
  <c r="K1278" i="6" s="1"/>
  <c r="J1279" i="6"/>
  <c r="K1279" i="6" s="1"/>
  <c r="J1280" i="6"/>
  <c r="K1280" i="6" s="1"/>
  <c r="J1281" i="6"/>
  <c r="K1281" i="6" s="1"/>
  <c r="J1282" i="6"/>
  <c r="K1282" i="6" s="1"/>
  <c r="J1283" i="6"/>
  <c r="K1283" i="6" s="1"/>
  <c r="J1284" i="6"/>
  <c r="K1284" i="6" s="1"/>
  <c r="J1285" i="6"/>
  <c r="K1285" i="6" s="1"/>
  <c r="J1286" i="6"/>
  <c r="K1286" i="6" s="1"/>
  <c r="J1287" i="6"/>
  <c r="K1287" i="6" s="1"/>
  <c r="J1288" i="6"/>
  <c r="K1288" i="6" s="1"/>
  <c r="J1289" i="6"/>
  <c r="K1289" i="6" s="1"/>
  <c r="J1290" i="6"/>
  <c r="K1290" i="6" s="1"/>
  <c r="J1291" i="6"/>
  <c r="K1291" i="6" s="1"/>
  <c r="J1292" i="6"/>
  <c r="K1292" i="6" s="1"/>
  <c r="J1293" i="6"/>
  <c r="K1293" i="6" s="1"/>
  <c r="J1294" i="6"/>
  <c r="K1294" i="6" s="1"/>
  <c r="J1295" i="6"/>
  <c r="K1295" i="6" s="1"/>
  <c r="J1296" i="6"/>
  <c r="K1296" i="6" s="1"/>
  <c r="J1297" i="6"/>
  <c r="K1297" i="6" s="1"/>
  <c r="J1298" i="6"/>
  <c r="K1298" i="6" s="1"/>
  <c r="J1299" i="6"/>
  <c r="K1299" i="6" s="1"/>
  <c r="J1300" i="6"/>
  <c r="K1300" i="6" s="1"/>
  <c r="J1301" i="6"/>
  <c r="K1301" i="6" s="1"/>
  <c r="J1302" i="6"/>
  <c r="K1302" i="6" s="1"/>
  <c r="J1303" i="6"/>
  <c r="K1303" i="6" s="1"/>
  <c r="J1304" i="6"/>
  <c r="K1304" i="6" s="1"/>
  <c r="J1305" i="6"/>
  <c r="K1305" i="6" s="1"/>
  <c r="J1306" i="6"/>
  <c r="K1306" i="6" s="1"/>
  <c r="J1307" i="6"/>
  <c r="K1307" i="6" s="1"/>
  <c r="J1308" i="6"/>
  <c r="K1308" i="6" s="1"/>
  <c r="J1309" i="6"/>
  <c r="K1309" i="6" s="1"/>
  <c r="J1310" i="6"/>
  <c r="K1310" i="6" s="1"/>
  <c r="J1311" i="6"/>
  <c r="K1311" i="6" s="1"/>
  <c r="J1312" i="6"/>
  <c r="K1312" i="6" s="1"/>
  <c r="J1313" i="6"/>
  <c r="K1313" i="6" s="1"/>
  <c r="J1314" i="6"/>
  <c r="K1314" i="6" s="1"/>
  <c r="J1315" i="6"/>
  <c r="K1315" i="6" s="1"/>
  <c r="J1316" i="6"/>
  <c r="K1316" i="6" s="1"/>
  <c r="J1317" i="6"/>
  <c r="K1317" i="6" s="1"/>
  <c r="J1318" i="6"/>
  <c r="K1318" i="6" s="1"/>
  <c r="J1319" i="6"/>
  <c r="K1319" i="6" s="1"/>
  <c r="J1320" i="6"/>
  <c r="K1320" i="6" s="1"/>
  <c r="J1321" i="6"/>
  <c r="K1321" i="6" s="1"/>
  <c r="J1322" i="6"/>
  <c r="K1322" i="6" s="1"/>
  <c r="J1323" i="6"/>
  <c r="K1323" i="6" s="1"/>
  <c r="J1324" i="6"/>
  <c r="K1324" i="6" s="1"/>
  <c r="J1325" i="6"/>
  <c r="K1325" i="6" s="1"/>
  <c r="J1326" i="6"/>
  <c r="K1326" i="6" s="1"/>
  <c r="J1327" i="6"/>
  <c r="K1327" i="6" s="1"/>
  <c r="J1328" i="6"/>
  <c r="K1328" i="6" s="1"/>
  <c r="J1329" i="6"/>
  <c r="K1329" i="6" s="1"/>
  <c r="J1330" i="6"/>
  <c r="K1330" i="6" s="1"/>
  <c r="J1331" i="6"/>
  <c r="K1331" i="6" s="1"/>
  <c r="J1332" i="6"/>
  <c r="K1332" i="6" s="1"/>
  <c r="J1333" i="6"/>
  <c r="K1333" i="6" s="1"/>
  <c r="J1334" i="6"/>
  <c r="K1334" i="6" s="1"/>
  <c r="J1335" i="6"/>
  <c r="K1335" i="6" s="1"/>
  <c r="J1336" i="6"/>
  <c r="K1336" i="6" s="1"/>
  <c r="J1337" i="6"/>
  <c r="K1337" i="6" s="1"/>
  <c r="J1338" i="6"/>
  <c r="K1338" i="6" s="1"/>
  <c r="J1339" i="6"/>
  <c r="K1339" i="6" s="1"/>
  <c r="J1340" i="6"/>
  <c r="K1340" i="6" s="1"/>
  <c r="J1341" i="6"/>
  <c r="K1341" i="6" s="1"/>
  <c r="J1342" i="6"/>
  <c r="K1342" i="6" s="1"/>
  <c r="J1343" i="6"/>
  <c r="K1343" i="6" s="1"/>
  <c r="J1344" i="6"/>
  <c r="K1344" i="6" s="1"/>
  <c r="J1345" i="6"/>
  <c r="K1345" i="6" s="1"/>
  <c r="J1346" i="6"/>
  <c r="K1346" i="6" s="1"/>
  <c r="J1347" i="6"/>
  <c r="K1347" i="6" s="1"/>
  <c r="J1348" i="6"/>
  <c r="K1348" i="6" s="1"/>
  <c r="J1349" i="6"/>
  <c r="K1349" i="6" s="1"/>
  <c r="J1350" i="6"/>
  <c r="K1350" i="6" s="1"/>
  <c r="J1351" i="6"/>
  <c r="K1351" i="6" s="1"/>
  <c r="J1352" i="6"/>
  <c r="K1352" i="6" s="1"/>
  <c r="J1353" i="6"/>
  <c r="K1353" i="6" s="1"/>
  <c r="J1354" i="6"/>
  <c r="K1354" i="6" s="1"/>
  <c r="J1355" i="6"/>
  <c r="K1355" i="6" s="1"/>
  <c r="J1356" i="6"/>
  <c r="K1356" i="6" s="1"/>
  <c r="J1357" i="6"/>
  <c r="K1357" i="6" s="1"/>
  <c r="J1358" i="6"/>
  <c r="K1358" i="6" s="1"/>
  <c r="J1359" i="6"/>
  <c r="K1359" i="6" s="1"/>
  <c r="J1360" i="6"/>
  <c r="K1360" i="6" s="1"/>
  <c r="J1361" i="6"/>
  <c r="K1361" i="6" s="1"/>
  <c r="J1362" i="6"/>
  <c r="K1362" i="6" s="1"/>
  <c r="J1363" i="6"/>
  <c r="K1363" i="6" s="1"/>
  <c r="J1364" i="6"/>
  <c r="K1364" i="6" s="1"/>
  <c r="J1365" i="6"/>
  <c r="K1365" i="6" s="1"/>
  <c r="J1366" i="6"/>
  <c r="K1366" i="6" s="1"/>
  <c r="J1367" i="6"/>
  <c r="K1367" i="6" s="1"/>
  <c r="J1368" i="6"/>
  <c r="K1368" i="6" s="1"/>
  <c r="J1369" i="6"/>
  <c r="K1369" i="6" s="1"/>
  <c r="J1370" i="6"/>
  <c r="K1370" i="6" s="1"/>
  <c r="J1371" i="6"/>
  <c r="K1371" i="6" s="1"/>
  <c r="J1372" i="6"/>
  <c r="K1372" i="6" s="1"/>
  <c r="J1373" i="6"/>
  <c r="K1373" i="6" s="1"/>
  <c r="J1374" i="6"/>
  <c r="K1374" i="6" s="1"/>
  <c r="J1375" i="6"/>
  <c r="K1375" i="6" s="1"/>
  <c r="J1376" i="6"/>
  <c r="K1376" i="6" s="1"/>
  <c r="J1377" i="6"/>
  <c r="K1377" i="6" s="1"/>
  <c r="J1378" i="6"/>
  <c r="K1378" i="6" s="1"/>
  <c r="J1379" i="6"/>
  <c r="K1379" i="6" s="1"/>
  <c r="J1380" i="6"/>
  <c r="K1380" i="6" s="1"/>
  <c r="J1381" i="6"/>
  <c r="K1381" i="6" s="1"/>
  <c r="J1382" i="6"/>
  <c r="K1382" i="6" s="1"/>
  <c r="J1383" i="6"/>
  <c r="K1383" i="6" s="1"/>
  <c r="J1384" i="6"/>
  <c r="K1384" i="6" s="1"/>
  <c r="J1385" i="6"/>
  <c r="K1385" i="6" s="1"/>
  <c r="J1386" i="6"/>
  <c r="K1386" i="6" s="1"/>
  <c r="J1387" i="6"/>
  <c r="K1387" i="6" s="1"/>
  <c r="J1388" i="6"/>
  <c r="K1388" i="6" s="1"/>
  <c r="J1389" i="6"/>
  <c r="K1389" i="6" s="1"/>
  <c r="J1390" i="6"/>
  <c r="K1390" i="6" s="1"/>
  <c r="J1391" i="6"/>
  <c r="K1391" i="6" s="1"/>
  <c r="J1392" i="6"/>
  <c r="K1392" i="6" s="1"/>
  <c r="J1393" i="6"/>
  <c r="K1393" i="6" s="1"/>
  <c r="J1394" i="6"/>
  <c r="K1394" i="6" s="1"/>
  <c r="J1395" i="6"/>
  <c r="K1395" i="6" s="1"/>
  <c r="J1396" i="6"/>
  <c r="K1396" i="6" s="1"/>
  <c r="J1397" i="6"/>
  <c r="K1397" i="6" s="1"/>
  <c r="J1398" i="6"/>
  <c r="K1398" i="6" s="1"/>
  <c r="J1399" i="6"/>
  <c r="K1399" i="6" s="1"/>
  <c r="J1400" i="6"/>
  <c r="K1400" i="6" s="1"/>
  <c r="J1401" i="6"/>
  <c r="K1401" i="6" s="1"/>
  <c r="J1402" i="6"/>
  <c r="K1402" i="6" s="1"/>
  <c r="J1403" i="6"/>
  <c r="K1403" i="6" s="1"/>
  <c r="J1404" i="6"/>
  <c r="K1404" i="6" s="1"/>
  <c r="J1405" i="6"/>
  <c r="K1405" i="6" s="1"/>
  <c r="J1406" i="6"/>
  <c r="K1406" i="6" s="1"/>
  <c r="J1407" i="6"/>
  <c r="K1407" i="6" s="1"/>
  <c r="J1408" i="6"/>
  <c r="K1408" i="6" s="1"/>
  <c r="J1409" i="6"/>
  <c r="K1409" i="6" s="1"/>
  <c r="J1410" i="6"/>
  <c r="K1410" i="6" s="1"/>
  <c r="J1411" i="6"/>
  <c r="K1411" i="6" s="1"/>
  <c r="J1412" i="6"/>
  <c r="K1412" i="6" s="1"/>
  <c r="J1413" i="6"/>
  <c r="K1413" i="6" s="1"/>
  <c r="J1414" i="6"/>
  <c r="K1414" i="6" s="1"/>
  <c r="J1415" i="6"/>
  <c r="K1415" i="6" s="1"/>
  <c r="J1416" i="6"/>
  <c r="K1416" i="6" s="1"/>
  <c r="J1417" i="6"/>
  <c r="K1417" i="6" s="1"/>
  <c r="J1418" i="6"/>
  <c r="K1418" i="6" s="1"/>
  <c r="J1419" i="6"/>
  <c r="K1419" i="6" s="1"/>
  <c r="J1420" i="6"/>
  <c r="K1420" i="6" s="1"/>
  <c r="J1421" i="6"/>
  <c r="K1421" i="6" s="1"/>
  <c r="J1422" i="6"/>
  <c r="K1422" i="6" s="1"/>
  <c r="J1423" i="6"/>
  <c r="K1423" i="6" s="1"/>
  <c r="J1424" i="6"/>
  <c r="K1424" i="6" s="1"/>
  <c r="J1425" i="6"/>
  <c r="K1425" i="6" s="1"/>
  <c r="J1426" i="6"/>
  <c r="K1426" i="6" s="1"/>
  <c r="J1427" i="6"/>
  <c r="K1427" i="6" s="1"/>
  <c r="J1428" i="6"/>
  <c r="K1428" i="6" s="1"/>
  <c r="J1429" i="6"/>
  <c r="K1429" i="6" s="1"/>
  <c r="J1430" i="6"/>
  <c r="K1430" i="6" s="1"/>
  <c r="J1431" i="6"/>
  <c r="K1431" i="6" s="1"/>
  <c r="J1432" i="6"/>
  <c r="K1432" i="6" s="1"/>
  <c r="J1433" i="6"/>
  <c r="K1433" i="6" s="1"/>
  <c r="J1434" i="6"/>
  <c r="K1434" i="6" s="1"/>
  <c r="J1435" i="6"/>
  <c r="K1435" i="6" s="1"/>
  <c r="J1436" i="6"/>
  <c r="K1436" i="6" s="1"/>
  <c r="J1437" i="6"/>
  <c r="K1437" i="6" s="1"/>
  <c r="J1438" i="6"/>
  <c r="K1438" i="6" s="1"/>
  <c r="J1439" i="6"/>
  <c r="K1439" i="6" s="1"/>
  <c r="J1440" i="6"/>
  <c r="K1440" i="6" s="1"/>
  <c r="J1441" i="6"/>
  <c r="K1441" i="6" s="1"/>
  <c r="J1442" i="6"/>
  <c r="K1442" i="6" s="1"/>
  <c r="J1443" i="6"/>
  <c r="K1443" i="6" s="1"/>
  <c r="J1444" i="6"/>
  <c r="K1444" i="6" s="1"/>
  <c r="J1445" i="6"/>
  <c r="K1445" i="6" s="1"/>
  <c r="J1446" i="6"/>
  <c r="K1446" i="6" s="1"/>
  <c r="J1447" i="6"/>
  <c r="K1447" i="6" s="1"/>
  <c r="J1448" i="6"/>
  <c r="K1448" i="6" s="1"/>
  <c r="J1449" i="6"/>
  <c r="K1449" i="6" s="1"/>
  <c r="J1450" i="6"/>
  <c r="K1450" i="6" s="1"/>
  <c r="J1451" i="6"/>
  <c r="K1451" i="6" s="1"/>
  <c r="J1452" i="6"/>
  <c r="K1452" i="6" s="1"/>
  <c r="J1453" i="6"/>
  <c r="K1453" i="6" s="1"/>
  <c r="J1454" i="6"/>
  <c r="K1454" i="6" s="1"/>
  <c r="J1455" i="6"/>
  <c r="K1455" i="6" s="1"/>
  <c r="J1456" i="6"/>
  <c r="K1456" i="6" s="1"/>
  <c r="J1457" i="6"/>
  <c r="K1457" i="6" s="1"/>
  <c r="J1458" i="6"/>
  <c r="K1458" i="6" s="1"/>
  <c r="J1459" i="6"/>
  <c r="K1459" i="6" s="1"/>
  <c r="J1460" i="6"/>
  <c r="K1460" i="6" s="1"/>
  <c r="J1461" i="6"/>
  <c r="K1461" i="6" s="1"/>
  <c r="J1462" i="6"/>
  <c r="K1462" i="6" s="1"/>
  <c r="J1463" i="6"/>
  <c r="K1463" i="6" s="1"/>
  <c r="J1464" i="6"/>
  <c r="K1464" i="6" s="1"/>
  <c r="J1465" i="6"/>
  <c r="K1465" i="6" s="1"/>
  <c r="J1466" i="6"/>
  <c r="K1466" i="6" s="1"/>
  <c r="J1467" i="6"/>
  <c r="K1467" i="6" s="1"/>
  <c r="J1468" i="6"/>
  <c r="K1468" i="6" s="1"/>
  <c r="J1469" i="6"/>
  <c r="K1469" i="6" s="1"/>
  <c r="J1470" i="6"/>
  <c r="K1470" i="6" s="1"/>
  <c r="J1471" i="6"/>
  <c r="K1471" i="6" s="1"/>
  <c r="J1472" i="6"/>
  <c r="K1472" i="6" s="1"/>
  <c r="J1473" i="6"/>
  <c r="K1473" i="6" s="1"/>
  <c r="J1474" i="6"/>
  <c r="K1474" i="6" s="1"/>
  <c r="J1475" i="6"/>
  <c r="K1475" i="6" s="1"/>
  <c r="J1476" i="6"/>
  <c r="K1476" i="6" s="1"/>
  <c r="J1477" i="6"/>
  <c r="K1477" i="6" s="1"/>
  <c r="J1478" i="6"/>
  <c r="K1478" i="6" s="1"/>
  <c r="J1479" i="6"/>
  <c r="K1479" i="6" s="1"/>
  <c r="J1480" i="6"/>
  <c r="K1480" i="6" s="1"/>
  <c r="J1481" i="6"/>
  <c r="K1481" i="6" s="1"/>
  <c r="J1482" i="6"/>
  <c r="K1482" i="6" s="1"/>
  <c r="J1483" i="6"/>
  <c r="K1483" i="6" s="1"/>
  <c r="J1484" i="6"/>
  <c r="K1484" i="6" s="1"/>
  <c r="J1485" i="6"/>
  <c r="K1485" i="6" s="1"/>
  <c r="J1486" i="6"/>
  <c r="K1486" i="6" s="1"/>
  <c r="J1487" i="6"/>
  <c r="K1487" i="6" s="1"/>
  <c r="J1488" i="6"/>
  <c r="K1488" i="6" s="1"/>
  <c r="J1489" i="6"/>
  <c r="K1489" i="6" s="1"/>
  <c r="J1490" i="6"/>
  <c r="K1490" i="6" s="1"/>
  <c r="J1491" i="6"/>
  <c r="K1491" i="6" s="1"/>
  <c r="J1492" i="6"/>
  <c r="K1492" i="6" s="1"/>
  <c r="J1493" i="6"/>
  <c r="K1493" i="6" s="1"/>
  <c r="J1494" i="6"/>
  <c r="K1494" i="6" s="1"/>
  <c r="J1495" i="6"/>
  <c r="K1495" i="6" s="1"/>
  <c r="J1496" i="6"/>
  <c r="K1496" i="6" s="1"/>
  <c r="J1497" i="6"/>
  <c r="K1497" i="6" s="1"/>
  <c r="J1498" i="6"/>
  <c r="K1498" i="6" s="1"/>
  <c r="J1499" i="6"/>
  <c r="K1499" i="6" s="1"/>
  <c r="J1500" i="6"/>
  <c r="K1500" i="6" s="1"/>
  <c r="J1501" i="6"/>
  <c r="K1501" i="6" s="1"/>
  <c r="J1502" i="6"/>
  <c r="K1502" i="6" s="1"/>
  <c r="J1503" i="6"/>
  <c r="K1503" i="6" s="1"/>
  <c r="J1504" i="6"/>
  <c r="K1504" i="6" s="1"/>
  <c r="J1505" i="6"/>
  <c r="K1505" i="6" s="1"/>
  <c r="J1506" i="6"/>
  <c r="K1506" i="6" s="1"/>
  <c r="J1507" i="6"/>
  <c r="K1507" i="6" s="1"/>
  <c r="J1508" i="6"/>
  <c r="K1508" i="6" s="1"/>
  <c r="J1509" i="6"/>
  <c r="K1509" i="6" s="1"/>
  <c r="J1510" i="6"/>
  <c r="K1510" i="6" s="1"/>
  <c r="J1511" i="6"/>
  <c r="K1511" i="6" s="1"/>
  <c r="J1512" i="6"/>
  <c r="K1512" i="6" s="1"/>
  <c r="J1513" i="6"/>
  <c r="K1513" i="6" s="1"/>
  <c r="J1514" i="6"/>
  <c r="K1514" i="6" s="1"/>
  <c r="J1515" i="6"/>
  <c r="K1515" i="6" s="1"/>
  <c r="J1516" i="6"/>
  <c r="K1516" i="6" s="1"/>
  <c r="J1517" i="6"/>
  <c r="K1517" i="6" s="1"/>
  <c r="J1518" i="6"/>
  <c r="K1518" i="6" s="1"/>
  <c r="J1519" i="6"/>
  <c r="K1519" i="6" s="1"/>
  <c r="J1520" i="6"/>
  <c r="K1520" i="6" s="1"/>
  <c r="J1521" i="6"/>
  <c r="K1521" i="6" s="1"/>
  <c r="J1522" i="6"/>
  <c r="K1522" i="6" s="1"/>
  <c r="J1523" i="6"/>
  <c r="K1523" i="6" s="1"/>
  <c r="J1524" i="6"/>
  <c r="K1524" i="6" s="1"/>
  <c r="J1525" i="6"/>
  <c r="K1525" i="6" s="1"/>
  <c r="J1526" i="6"/>
  <c r="K1526" i="6" s="1"/>
  <c r="J1527" i="6"/>
  <c r="K1527" i="6" s="1"/>
  <c r="J1528" i="6"/>
  <c r="K1528" i="6" s="1"/>
  <c r="J1529" i="6"/>
  <c r="K1529" i="6" s="1"/>
  <c r="J1530" i="6"/>
  <c r="K1530" i="6" s="1"/>
  <c r="J1531" i="6"/>
  <c r="K1531" i="6" s="1"/>
  <c r="J1532" i="6"/>
  <c r="K1532" i="6" s="1"/>
  <c r="J1533" i="6"/>
  <c r="K1533" i="6" s="1"/>
  <c r="J1534" i="6"/>
  <c r="K1534" i="6" s="1"/>
  <c r="J1535" i="6"/>
  <c r="K1535" i="6" s="1"/>
  <c r="J1536" i="6"/>
  <c r="K1536" i="6" s="1"/>
  <c r="J1537" i="6"/>
  <c r="K1537" i="6" s="1"/>
  <c r="J1538" i="6"/>
  <c r="K1538" i="6" s="1"/>
  <c r="J1539" i="6"/>
  <c r="K1539" i="6" s="1"/>
  <c r="J1540" i="6"/>
  <c r="K1540" i="6" s="1"/>
  <c r="J1541" i="6"/>
  <c r="K1541" i="6" s="1"/>
  <c r="J1542" i="6"/>
  <c r="K1542" i="6" s="1"/>
  <c r="J1543" i="6"/>
  <c r="K1543" i="6" s="1"/>
  <c r="J1544" i="6"/>
  <c r="K1544" i="6" s="1"/>
  <c r="J1545" i="6"/>
  <c r="K1545" i="6" s="1"/>
  <c r="J1546" i="6"/>
  <c r="K1546" i="6" s="1"/>
  <c r="J1547" i="6"/>
  <c r="K1547" i="6" s="1"/>
  <c r="J1548" i="6"/>
  <c r="K1548" i="6" s="1"/>
  <c r="J1549" i="6"/>
  <c r="K1549" i="6" s="1"/>
  <c r="J1550" i="6"/>
  <c r="K1550" i="6" s="1"/>
  <c r="J1551" i="6"/>
  <c r="K1551" i="6" s="1"/>
  <c r="J1552" i="6"/>
  <c r="K1552" i="6" s="1"/>
  <c r="J1553" i="6"/>
  <c r="K1553" i="6" s="1"/>
  <c r="J1554" i="6"/>
  <c r="K1554" i="6" s="1"/>
  <c r="J1555" i="6"/>
  <c r="K1555" i="6" s="1"/>
  <c r="J1556" i="6"/>
  <c r="K1556" i="6" s="1"/>
  <c r="J1557" i="6"/>
  <c r="K1557" i="6" s="1"/>
  <c r="J1558" i="6"/>
  <c r="K1558" i="6" s="1"/>
  <c r="J1559" i="6"/>
  <c r="K1559" i="6" s="1"/>
  <c r="J1560" i="6"/>
  <c r="K1560" i="6" s="1"/>
  <c r="J1561" i="6"/>
  <c r="K1561" i="6" s="1"/>
  <c r="J1562" i="6"/>
  <c r="K1562" i="6" s="1"/>
  <c r="J1563" i="6"/>
  <c r="K1563" i="6" s="1"/>
  <c r="J1564" i="6"/>
  <c r="K1564" i="6" s="1"/>
  <c r="J1565" i="6"/>
  <c r="K1565" i="6" s="1"/>
  <c r="J1566" i="6"/>
  <c r="K1566" i="6" s="1"/>
  <c r="J1567" i="6"/>
  <c r="K1567" i="6" s="1"/>
  <c r="J1568" i="6"/>
  <c r="K1568" i="6" s="1"/>
  <c r="J1569" i="6"/>
  <c r="K1569" i="6" s="1"/>
  <c r="J1570" i="6"/>
  <c r="K1570" i="6" s="1"/>
  <c r="J1571" i="6"/>
  <c r="K1571" i="6" s="1"/>
  <c r="J1572" i="6"/>
  <c r="K1572" i="6" s="1"/>
  <c r="J1573" i="6"/>
  <c r="K1573" i="6" s="1"/>
  <c r="J1574" i="6"/>
  <c r="K1574" i="6" s="1"/>
  <c r="J1575" i="6"/>
  <c r="K1575" i="6" s="1"/>
  <c r="J1576" i="6"/>
  <c r="K1576" i="6" s="1"/>
  <c r="J1577" i="6"/>
  <c r="K1577" i="6" s="1"/>
  <c r="J1578" i="6"/>
  <c r="K1578" i="6" s="1"/>
  <c r="J1579" i="6"/>
  <c r="K1579" i="6" s="1"/>
  <c r="J1580" i="6"/>
  <c r="K1580" i="6" s="1"/>
  <c r="J1581" i="6"/>
  <c r="K1581" i="6" s="1"/>
  <c r="J1582" i="6"/>
  <c r="K1582" i="6" s="1"/>
  <c r="J1583" i="6"/>
  <c r="K1583" i="6" s="1"/>
  <c r="J1584" i="6"/>
  <c r="K1584" i="6" s="1"/>
  <c r="J1585" i="6"/>
  <c r="K1585" i="6" s="1"/>
  <c r="J1586" i="6"/>
  <c r="K1586" i="6" s="1"/>
  <c r="J1587" i="6"/>
  <c r="K1587" i="6" s="1"/>
  <c r="J1588" i="6"/>
  <c r="K1588" i="6" s="1"/>
  <c r="J1589" i="6"/>
  <c r="K1589" i="6" s="1"/>
  <c r="J1590" i="6"/>
  <c r="K1590" i="6" s="1"/>
  <c r="J1591" i="6"/>
  <c r="K1591" i="6" s="1"/>
  <c r="J1592" i="6"/>
  <c r="K1592" i="6" s="1"/>
  <c r="J1593" i="6"/>
  <c r="K1593" i="6" s="1"/>
  <c r="J1594" i="6"/>
  <c r="K1594" i="6" s="1"/>
  <c r="J1595" i="6"/>
  <c r="K1595" i="6" s="1"/>
  <c r="J1596" i="6"/>
  <c r="K1596" i="6" s="1"/>
  <c r="J1597" i="6"/>
  <c r="K1597" i="6" s="1"/>
  <c r="J1598" i="6"/>
  <c r="K1598" i="6" s="1"/>
  <c r="J1599" i="6"/>
  <c r="K1599" i="6" s="1"/>
  <c r="J1600" i="6"/>
  <c r="K1600" i="6" s="1"/>
  <c r="J1601" i="6"/>
  <c r="K1601" i="6" s="1"/>
  <c r="J1602" i="6"/>
  <c r="K1602" i="6" s="1"/>
  <c r="J1603" i="6"/>
  <c r="K1603" i="6" s="1"/>
  <c r="J1604" i="6"/>
  <c r="K1604" i="6" s="1"/>
  <c r="J1605" i="6"/>
  <c r="K1605" i="6" s="1"/>
  <c r="J1606" i="6"/>
  <c r="K1606" i="6" s="1"/>
  <c r="J1607" i="6"/>
  <c r="K1607" i="6" s="1"/>
  <c r="J1608" i="6"/>
  <c r="K1608" i="6" s="1"/>
  <c r="J1609" i="6"/>
  <c r="K1609" i="6" s="1"/>
  <c r="J1610" i="6"/>
  <c r="K1610" i="6" s="1"/>
  <c r="J1611" i="6"/>
  <c r="K1611" i="6" s="1"/>
  <c r="J1612" i="6"/>
  <c r="K1612" i="6" s="1"/>
  <c r="J1613" i="6"/>
  <c r="K1613" i="6" s="1"/>
  <c r="J1614" i="6"/>
  <c r="K1614" i="6" s="1"/>
  <c r="J1615" i="6"/>
  <c r="K1615" i="6" s="1"/>
  <c r="J1616" i="6"/>
  <c r="K1616" i="6" s="1"/>
  <c r="J1617" i="6"/>
  <c r="K1617" i="6" s="1"/>
  <c r="J1618" i="6"/>
  <c r="K1618" i="6" s="1"/>
  <c r="J1619" i="6"/>
  <c r="K1619" i="6" s="1"/>
  <c r="J1620" i="6"/>
  <c r="K1620" i="6" s="1"/>
  <c r="J1621" i="6"/>
  <c r="K1621" i="6" s="1"/>
  <c r="J1622" i="6"/>
  <c r="K1622" i="6" s="1"/>
  <c r="J1623" i="6"/>
  <c r="K1623" i="6" s="1"/>
  <c r="J1624" i="6"/>
  <c r="K1624" i="6" s="1"/>
  <c r="J1625" i="6"/>
  <c r="K1625" i="6" s="1"/>
  <c r="J1626" i="6"/>
  <c r="K1626" i="6" s="1"/>
  <c r="J1627" i="6"/>
  <c r="K1627" i="6" s="1"/>
  <c r="J1628" i="6"/>
  <c r="K1628" i="6" s="1"/>
  <c r="J1629" i="6"/>
  <c r="K1629" i="6" s="1"/>
  <c r="J1630" i="6"/>
  <c r="K1630" i="6" s="1"/>
  <c r="J1631" i="6"/>
  <c r="K1631" i="6" s="1"/>
  <c r="J1632" i="6"/>
  <c r="K1632" i="6" s="1"/>
  <c r="J1633" i="6"/>
  <c r="K1633" i="6" s="1"/>
  <c r="J1634" i="6"/>
  <c r="K1634" i="6" s="1"/>
  <c r="J1635" i="6"/>
  <c r="K1635" i="6" s="1"/>
  <c r="J1636" i="6"/>
  <c r="K1636" i="6" s="1"/>
  <c r="J1637" i="6"/>
  <c r="K1637" i="6" s="1"/>
  <c r="J1638" i="6"/>
  <c r="K1638" i="6" s="1"/>
  <c r="J1639" i="6"/>
  <c r="K1639" i="6" s="1"/>
  <c r="J1640" i="6"/>
  <c r="K1640" i="6" s="1"/>
  <c r="J1641" i="6"/>
  <c r="K1641" i="6" s="1"/>
  <c r="J1642" i="6"/>
  <c r="K1642" i="6" s="1"/>
  <c r="J1643" i="6"/>
  <c r="K1643" i="6" s="1"/>
  <c r="J1644" i="6"/>
  <c r="K1644" i="6" s="1"/>
  <c r="J1645" i="6"/>
  <c r="K1645" i="6" s="1"/>
  <c r="J1646" i="6"/>
  <c r="K1646" i="6" s="1"/>
  <c r="J1647" i="6"/>
  <c r="K1647" i="6" s="1"/>
  <c r="J1648" i="6"/>
  <c r="K1648" i="6" s="1"/>
  <c r="J1649" i="6"/>
  <c r="K1649" i="6" s="1"/>
  <c r="J1650" i="6"/>
  <c r="K1650" i="6" s="1"/>
  <c r="J1651" i="6"/>
  <c r="K1651" i="6" s="1"/>
  <c r="J1652" i="6"/>
  <c r="K1652" i="6" s="1"/>
  <c r="J1653" i="6"/>
  <c r="K1653" i="6" s="1"/>
  <c r="J1654" i="6"/>
  <c r="K1654" i="6" s="1"/>
  <c r="J1655" i="6"/>
  <c r="K1655" i="6" s="1"/>
  <c r="J1656" i="6"/>
  <c r="K1656" i="6" s="1"/>
  <c r="J1657" i="6"/>
  <c r="K1657" i="6" s="1"/>
  <c r="J1658" i="6"/>
  <c r="K1658" i="6" s="1"/>
  <c r="J1659" i="6"/>
  <c r="K1659" i="6" s="1"/>
  <c r="J1660" i="6"/>
  <c r="K1660" i="6" s="1"/>
  <c r="J1661" i="6"/>
  <c r="K1661" i="6" s="1"/>
  <c r="J1662" i="6"/>
  <c r="K1662" i="6" s="1"/>
  <c r="J1663" i="6"/>
  <c r="K1663" i="6" s="1"/>
  <c r="J1664" i="6"/>
  <c r="K1664" i="6" s="1"/>
  <c r="J1665" i="6"/>
  <c r="K1665" i="6" s="1"/>
  <c r="J1666" i="6"/>
  <c r="K1666" i="6" s="1"/>
  <c r="J1667" i="6"/>
  <c r="K1667" i="6" s="1"/>
  <c r="J1668" i="6"/>
  <c r="K1668" i="6" s="1"/>
  <c r="J1669" i="6"/>
  <c r="K1669" i="6" s="1"/>
  <c r="J1670" i="6"/>
  <c r="K1670" i="6" s="1"/>
  <c r="J1671" i="6"/>
  <c r="K1671" i="6" s="1"/>
  <c r="J1672" i="6"/>
  <c r="K1672" i="6" s="1"/>
  <c r="J1673" i="6"/>
  <c r="K1673" i="6" s="1"/>
  <c r="J1674" i="6"/>
  <c r="K1674" i="6" s="1"/>
  <c r="J1675" i="6"/>
  <c r="K1675" i="6" s="1"/>
  <c r="J1676" i="6"/>
  <c r="K1676" i="6" s="1"/>
  <c r="J1677" i="6"/>
  <c r="K1677" i="6" s="1"/>
  <c r="J1678" i="6"/>
  <c r="K1678" i="6" s="1"/>
  <c r="J1679" i="6"/>
  <c r="K1679" i="6" s="1"/>
  <c r="J1680" i="6"/>
  <c r="K1680" i="6" s="1"/>
  <c r="J1681" i="6"/>
  <c r="K1681" i="6" s="1"/>
  <c r="J1682" i="6"/>
  <c r="K1682" i="6" s="1"/>
  <c r="J1683" i="6"/>
  <c r="K1683" i="6" s="1"/>
  <c r="J1684" i="6"/>
  <c r="K1684" i="6" s="1"/>
  <c r="J1685" i="6"/>
  <c r="K1685" i="6" s="1"/>
  <c r="J1686" i="6"/>
  <c r="K1686" i="6" s="1"/>
  <c r="J1687" i="6"/>
  <c r="K1687" i="6" s="1"/>
  <c r="J1688" i="6"/>
  <c r="K1688" i="6" s="1"/>
  <c r="J1689" i="6"/>
  <c r="K1689" i="6" s="1"/>
  <c r="J1690" i="6"/>
  <c r="K1690" i="6" s="1"/>
  <c r="J1691" i="6"/>
  <c r="K1691" i="6" s="1"/>
  <c r="J1692" i="6"/>
  <c r="K1692" i="6" s="1"/>
  <c r="J1693" i="6"/>
  <c r="K1693" i="6" s="1"/>
  <c r="J1694" i="6"/>
  <c r="K1694" i="6" s="1"/>
  <c r="J1695" i="6"/>
  <c r="K1695" i="6" s="1"/>
  <c r="J1696" i="6"/>
  <c r="K1696" i="6" s="1"/>
  <c r="J1697" i="6"/>
  <c r="K1697" i="6" s="1"/>
  <c r="J1698" i="6"/>
  <c r="K1698" i="6" s="1"/>
  <c r="J1699" i="6"/>
  <c r="K1699" i="6" s="1"/>
  <c r="J1700" i="6"/>
  <c r="K1700" i="6" s="1"/>
  <c r="J1701" i="6"/>
  <c r="K1701" i="6" s="1"/>
  <c r="J1702" i="6"/>
  <c r="K1702" i="6" s="1"/>
  <c r="J1703" i="6"/>
  <c r="K1703" i="6" s="1"/>
  <c r="J1704" i="6"/>
  <c r="K1704" i="6" s="1"/>
  <c r="J1705" i="6"/>
  <c r="K1705" i="6" s="1"/>
  <c r="J1706" i="6"/>
  <c r="K1706" i="6" s="1"/>
  <c r="J1707" i="6"/>
  <c r="K1707" i="6" s="1"/>
  <c r="J1708" i="6"/>
  <c r="K1708" i="6" s="1"/>
  <c r="J1709" i="6"/>
  <c r="K1709" i="6" s="1"/>
  <c r="J1710" i="6"/>
  <c r="K1710" i="6" s="1"/>
  <c r="J1711" i="6"/>
  <c r="K1711" i="6" s="1"/>
  <c r="J1712" i="6"/>
  <c r="K1712" i="6" s="1"/>
  <c r="J1713" i="6"/>
  <c r="K1713" i="6" s="1"/>
  <c r="J1714" i="6"/>
  <c r="K1714" i="6" s="1"/>
  <c r="J1715" i="6"/>
  <c r="K1715" i="6" s="1"/>
  <c r="J1716" i="6"/>
  <c r="K1716" i="6" s="1"/>
  <c r="J1717" i="6"/>
  <c r="K1717" i="6" s="1"/>
  <c r="J1718" i="6"/>
  <c r="K1718" i="6" s="1"/>
  <c r="J1719" i="6"/>
  <c r="K1719" i="6" s="1"/>
  <c r="J1720" i="6"/>
  <c r="K1720" i="6" s="1"/>
  <c r="J1721" i="6"/>
  <c r="K1721" i="6" s="1"/>
  <c r="J1722" i="6"/>
  <c r="K1722" i="6" s="1"/>
  <c r="J1723" i="6"/>
  <c r="K1723" i="6" s="1"/>
  <c r="J1724" i="6"/>
  <c r="K1724" i="6" s="1"/>
  <c r="J1725" i="6"/>
  <c r="K1725" i="6" s="1"/>
  <c r="J1726" i="6"/>
  <c r="K1726" i="6" s="1"/>
  <c r="J1727" i="6"/>
  <c r="K1727" i="6" s="1"/>
  <c r="J1728" i="6"/>
  <c r="K1728" i="6" s="1"/>
  <c r="J1729" i="6"/>
  <c r="K1729" i="6" s="1"/>
  <c r="J1730" i="6"/>
  <c r="K1730" i="6" s="1"/>
  <c r="J1731" i="6"/>
  <c r="K1731" i="6" s="1"/>
  <c r="J1732" i="6"/>
  <c r="K1732" i="6" s="1"/>
  <c r="J1733" i="6"/>
  <c r="K1733" i="6" s="1"/>
  <c r="J1734" i="6"/>
  <c r="K1734" i="6" s="1"/>
  <c r="J1735" i="6"/>
  <c r="K1735" i="6" s="1"/>
  <c r="J1736" i="6"/>
  <c r="K1736" i="6" s="1"/>
  <c r="J1737" i="6"/>
  <c r="K1737" i="6" s="1"/>
  <c r="J1738" i="6"/>
  <c r="K1738" i="6" s="1"/>
  <c r="J1739" i="6"/>
  <c r="K1739" i="6" s="1"/>
  <c r="J1740" i="6"/>
  <c r="K1740" i="6" s="1"/>
  <c r="J1741" i="6"/>
  <c r="K1741" i="6" s="1"/>
  <c r="J1742" i="6"/>
  <c r="K1742" i="6" s="1"/>
  <c r="J1743" i="6"/>
  <c r="K1743" i="6" s="1"/>
  <c r="J1744" i="6"/>
  <c r="K1744" i="6" s="1"/>
  <c r="J1745" i="6"/>
  <c r="K1745" i="6" s="1"/>
  <c r="J1746" i="6"/>
  <c r="K1746" i="6" s="1"/>
  <c r="J1747" i="6"/>
  <c r="K1747" i="6" s="1"/>
  <c r="J1748" i="6"/>
  <c r="K1748" i="6" s="1"/>
  <c r="J1749" i="6"/>
  <c r="K1749" i="6" s="1"/>
  <c r="J1750" i="6"/>
  <c r="K1750" i="6" s="1"/>
  <c r="J1751" i="6"/>
  <c r="K1751" i="6" s="1"/>
  <c r="J1752" i="6"/>
  <c r="K1752" i="6" s="1"/>
  <c r="J1753" i="6"/>
  <c r="K1753" i="6" s="1"/>
  <c r="J1754" i="6"/>
  <c r="K1754" i="6" s="1"/>
  <c r="J1755" i="6"/>
  <c r="K1755" i="6" s="1"/>
  <c r="J1756" i="6"/>
  <c r="K1756" i="6" s="1"/>
  <c r="J1757" i="6"/>
  <c r="K1757" i="6" s="1"/>
  <c r="J1758" i="6"/>
  <c r="K1758" i="6" s="1"/>
  <c r="J1759" i="6"/>
  <c r="K1759" i="6" s="1"/>
  <c r="J1760" i="6"/>
  <c r="K1760" i="6" s="1"/>
  <c r="J1761" i="6"/>
  <c r="K1761" i="6" s="1"/>
  <c r="J1762" i="6"/>
  <c r="K1762" i="6" s="1"/>
  <c r="J1763" i="6"/>
  <c r="K1763" i="6" s="1"/>
  <c r="J1764" i="6"/>
  <c r="K1764" i="6" s="1"/>
  <c r="J1765" i="6"/>
  <c r="K1765" i="6" s="1"/>
  <c r="J1766" i="6"/>
  <c r="K1766" i="6" s="1"/>
  <c r="J1767" i="6"/>
  <c r="K1767" i="6" s="1"/>
  <c r="J1768" i="6"/>
  <c r="K1768" i="6" s="1"/>
  <c r="J1769" i="6"/>
  <c r="K1769" i="6" s="1"/>
  <c r="J1770" i="6"/>
  <c r="K1770" i="6" s="1"/>
  <c r="J1771" i="6"/>
  <c r="K1771" i="6" s="1"/>
  <c r="J1772" i="6"/>
  <c r="K1772" i="6" s="1"/>
  <c r="J1773" i="6"/>
  <c r="K1773" i="6" s="1"/>
  <c r="J1774" i="6"/>
  <c r="K1774" i="6" s="1"/>
  <c r="J1775" i="6"/>
  <c r="K1775" i="6" s="1"/>
  <c r="J1776" i="6"/>
  <c r="K1776" i="6" s="1"/>
  <c r="J1777" i="6"/>
  <c r="K1777" i="6" s="1"/>
  <c r="J1778" i="6"/>
  <c r="K1778" i="6" s="1"/>
  <c r="J1779" i="6"/>
  <c r="K1779" i="6" s="1"/>
  <c r="J1780" i="6"/>
  <c r="K1780" i="6" s="1"/>
  <c r="J1781" i="6"/>
  <c r="K1781" i="6" s="1"/>
  <c r="J1782" i="6"/>
  <c r="K1782" i="6" s="1"/>
  <c r="J1783" i="6"/>
  <c r="K1783" i="6" s="1"/>
  <c r="J1784" i="6"/>
  <c r="K1784" i="6" s="1"/>
  <c r="J1785" i="6"/>
  <c r="K1785" i="6" s="1"/>
  <c r="J1786" i="6"/>
  <c r="K1786" i="6" s="1"/>
  <c r="J1787" i="6"/>
  <c r="K1787" i="6" s="1"/>
  <c r="J1788" i="6"/>
  <c r="K1788" i="6" s="1"/>
  <c r="J1789" i="6"/>
  <c r="K1789" i="6" s="1"/>
  <c r="J1790" i="6"/>
  <c r="K1790" i="6" s="1"/>
  <c r="J1791" i="6"/>
  <c r="K1791" i="6" s="1"/>
  <c r="J1792" i="6"/>
  <c r="K1792" i="6" s="1"/>
  <c r="J1793" i="6"/>
  <c r="K1793" i="6" s="1"/>
  <c r="J1794" i="6"/>
  <c r="K1794" i="6" s="1"/>
  <c r="J1795" i="6"/>
  <c r="K1795" i="6" s="1"/>
  <c r="J1796" i="6"/>
  <c r="K1796" i="6" s="1"/>
  <c r="J1797" i="6"/>
  <c r="K1797" i="6" s="1"/>
  <c r="J1798" i="6"/>
  <c r="K1798" i="6" s="1"/>
  <c r="J1799" i="6"/>
  <c r="K1799" i="6" s="1"/>
  <c r="J1800" i="6"/>
  <c r="K1800" i="6" s="1"/>
  <c r="J1801" i="6"/>
  <c r="K1801" i="6" s="1"/>
  <c r="J1802" i="6"/>
  <c r="K1802" i="6" s="1"/>
  <c r="J1803" i="6"/>
  <c r="K1803" i="6" s="1"/>
  <c r="J1804" i="6"/>
  <c r="K1804" i="6" s="1"/>
  <c r="J1805" i="6"/>
  <c r="K1805" i="6" s="1"/>
  <c r="J1806" i="6"/>
  <c r="K1806" i="6" s="1"/>
  <c r="J1807" i="6"/>
  <c r="K1807" i="6" s="1"/>
  <c r="J1808" i="6"/>
  <c r="K1808" i="6" s="1"/>
  <c r="J1809" i="6"/>
  <c r="K1809" i="6" s="1"/>
  <c r="J1810" i="6"/>
  <c r="K1810" i="6" s="1"/>
  <c r="J1811" i="6"/>
  <c r="K1811" i="6" s="1"/>
  <c r="J1812" i="6"/>
  <c r="K1812" i="6" s="1"/>
  <c r="J1813" i="6"/>
  <c r="K1813" i="6" s="1"/>
  <c r="J1814" i="6"/>
  <c r="K1814" i="6" s="1"/>
  <c r="J1815" i="6"/>
  <c r="K1815" i="6" s="1"/>
  <c r="J1816" i="6"/>
  <c r="K1816" i="6" s="1"/>
  <c r="J1817" i="6"/>
  <c r="K1817" i="6" s="1"/>
  <c r="J1818" i="6"/>
  <c r="K1818" i="6" s="1"/>
  <c r="J1819" i="6"/>
  <c r="K1819" i="6" s="1"/>
  <c r="J1820" i="6"/>
  <c r="K1820" i="6" s="1"/>
  <c r="J1821" i="6"/>
  <c r="K1821" i="6" s="1"/>
  <c r="J1822" i="6"/>
  <c r="K1822" i="6" s="1"/>
  <c r="J1823" i="6"/>
  <c r="K1823" i="6" s="1"/>
  <c r="J1824" i="6"/>
  <c r="K1824" i="6" s="1"/>
  <c r="J1825" i="6"/>
  <c r="K1825" i="6" s="1"/>
  <c r="J1826" i="6"/>
  <c r="K1826" i="6" s="1"/>
  <c r="J1827" i="6"/>
  <c r="K1827" i="6" s="1"/>
  <c r="J1828" i="6"/>
  <c r="K1828" i="6" s="1"/>
  <c r="J1829" i="6"/>
  <c r="K1829" i="6" s="1"/>
  <c r="J1830" i="6"/>
  <c r="K1830" i="6" s="1"/>
  <c r="J1831" i="6"/>
  <c r="K1831" i="6" s="1"/>
  <c r="J1832" i="6"/>
  <c r="K1832" i="6" s="1"/>
  <c r="J1833" i="6"/>
  <c r="K1833" i="6" s="1"/>
  <c r="J1834" i="6"/>
  <c r="K1834" i="6" s="1"/>
  <c r="J1835" i="6"/>
  <c r="K1835" i="6" s="1"/>
  <c r="J1836" i="6"/>
  <c r="K1836" i="6" s="1"/>
  <c r="J1837" i="6"/>
  <c r="K1837" i="6" s="1"/>
  <c r="J1838" i="6"/>
  <c r="K1838" i="6" s="1"/>
  <c r="J1839" i="6"/>
  <c r="K1839" i="6" s="1"/>
  <c r="J1840" i="6"/>
  <c r="K1840" i="6" s="1"/>
  <c r="J1841" i="6"/>
  <c r="K1841" i="6" s="1"/>
  <c r="J1842" i="6"/>
  <c r="K1842" i="6" s="1"/>
  <c r="J1843" i="6"/>
  <c r="K1843" i="6" s="1"/>
  <c r="J1844" i="6"/>
  <c r="K1844" i="6" s="1"/>
  <c r="J1845" i="6"/>
  <c r="K1845" i="6" s="1"/>
  <c r="J1846" i="6"/>
  <c r="K1846" i="6" s="1"/>
  <c r="J1847" i="6"/>
  <c r="K1847" i="6" s="1"/>
  <c r="J1848" i="6"/>
  <c r="K1848" i="6" s="1"/>
  <c r="J1849" i="6"/>
  <c r="K1849" i="6" s="1"/>
  <c r="J1850" i="6"/>
  <c r="K1850" i="6" s="1"/>
  <c r="J1851" i="6"/>
  <c r="K1851" i="6" s="1"/>
  <c r="J1852" i="6"/>
  <c r="K1852" i="6" s="1"/>
  <c r="J1853" i="6"/>
  <c r="K1853" i="6" s="1"/>
  <c r="J1854" i="6"/>
  <c r="K1854" i="6" s="1"/>
  <c r="J1855" i="6"/>
  <c r="K1855" i="6" s="1"/>
  <c r="J1856" i="6"/>
  <c r="K1856" i="6" s="1"/>
  <c r="J1857" i="6"/>
  <c r="K1857" i="6" s="1"/>
  <c r="J1858" i="6"/>
  <c r="K1858" i="6" s="1"/>
  <c r="J1859" i="6"/>
  <c r="K1859" i="6" s="1"/>
  <c r="J1860" i="6"/>
  <c r="K1860" i="6" s="1"/>
  <c r="J1861" i="6"/>
  <c r="K1861" i="6" s="1"/>
  <c r="J1862" i="6"/>
  <c r="K1862" i="6" s="1"/>
  <c r="J1863" i="6"/>
  <c r="K1863" i="6" s="1"/>
  <c r="J1864" i="6"/>
  <c r="K1864" i="6" s="1"/>
  <c r="J1865" i="6"/>
  <c r="K1865" i="6" s="1"/>
  <c r="J1866" i="6"/>
  <c r="K1866" i="6" s="1"/>
  <c r="J1867" i="6"/>
  <c r="K1867" i="6" s="1"/>
  <c r="J1868" i="6"/>
  <c r="K1868" i="6" s="1"/>
  <c r="J1869" i="6"/>
  <c r="K1869" i="6" s="1"/>
  <c r="J1870" i="6"/>
  <c r="K1870" i="6" s="1"/>
  <c r="J1871" i="6"/>
  <c r="K1871" i="6" s="1"/>
  <c r="J1872" i="6"/>
  <c r="K1872" i="6" s="1"/>
  <c r="J1873" i="6"/>
  <c r="K1873" i="6" s="1"/>
  <c r="J1874" i="6"/>
  <c r="K1874" i="6" s="1"/>
  <c r="J1875" i="6"/>
  <c r="K1875" i="6" s="1"/>
  <c r="J1876" i="6"/>
  <c r="K1876" i="6" s="1"/>
  <c r="J1877" i="6"/>
  <c r="K1877" i="6" s="1"/>
  <c r="J1878" i="6"/>
  <c r="K1878" i="6" s="1"/>
  <c r="J1879" i="6"/>
  <c r="K1879" i="6" s="1"/>
  <c r="J1880" i="6"/>
  <c r="K1880" i="6" s="1"/>
  <c r="J1881" i="6"/>
  <c r="K1881" i="6" s="1"/>
  <c r="J1882" i="6"/>
  <c r="K1882" i="6" s="1"/>
  <c r="J1883" i="6"/>
  <c r="K1883" i="6" s="1"/>
  <c r="J1884" i="6"/>
  <c r="K1884" i="6" s="1"/>
  <c r="J1885" i="6"/>
  <c r="K1885" i="6" s="1"/>
  <c r="J1886" i="6"/>
  <c r="K1886" i="6" s="1"/>
  <c r="J1887" i="6"/>
  <c r="K1887" i="6" s="1"/>
  <c r="J1888" i="6"/>
  <c r="K1888" i="6" s="1"/>
  <c r="J1889" i="6"/>
  <c r="K1889" i="6" s="1"/>
  <c r="J1890" i="6"/>
  <c r="K1890" i="6" s="1"/>
  <c r="J1891" i="6"/>
  <c r="K1891" i="6" s="1"/>
  <c r="J1892" i="6"/>
  <c r="K1892" i="6" s="1"/>
  <c r="J1893" i="6"/>
  <c r="K1893" i="6" s="1"/>
  <c r="J1894" i="6"/>
  <c r="K1894" i="6" s="1"/>
  <c r="J1895" i="6"/>
  <c r="K1895" i="6" s="1"/>
  <c r="J1896" i="6"/>
  <c r="K1896" i="6" s="1"/>
  <c r="J1897" i="6"/>
  <c r="K1897" i="6" s="1"/>
  <c r="J1898" i="6"/>
  <c r="K1898" i="6" s="1"/>
  <c r="J1899" i="6"/>
  <c r="K1899" i="6" s="1"/>
  <c r="J1900" i="6"/>
  <c r="K1900" i="6" s="1"/>
  <c r="J1901" i="6"/>
  <c r="K1901" i="6" s="1"/>
  <c r="J1902" i="6"/>
  <c r="K1902" i="6" s="1"/>
  <c r="J1903" i="6"/>
  <c r="K1903" i="6" s="1"/>
  <c r="J1904" i="6"/>
  <c r="K1904" i="6" s="1"/>
  <c r="J1905" i="6"/>
  <c r="K1905" i="6" s="1"/>
  <c r="J1906" i="6"/>
  <c r="K1906" i="6" s="1"/>
  <c r="J1907" i="6"/>
  <c r="K1907" i="6" s="1"/>
  <c r="J1908" i="6"/>
  <c r="K1908" i="6" s="1"/>
  <c r="J1909" i="6"/>
  <c r="K1909" i="6" s="1"/>
  <c r="J1910" i="6"/>
  <c r="K1910" i="6" s="1"/>
  <c r="J1911" i="6"/>
  <c r="K1911" i="6" s="1"/>
  <c r="J1912" i="6"/>
  <c r="K1912" i="6" s="1"/>
  <c r="J1913" i="6"/>
  <c r="K1913" i="6" s="1"/>
  <c r="J1914" i="6"/>
  <c r="K1914" i="6" s="1"/>
  <c r="J1915" i="6"/>
  <c r="K1915" i="6" s="1"/>
  <c r="J1916" i="6"/>
  <c r="K1916" i="6" s="1"/>
  <c r="J1917" i="6"/>
  <c r="K1917" i="6" s="1"/>
  <c r="J1918" i="6"/>
  <c r="K1918" i="6" s="1"/>
  <c r="J1919" i="6"/>
  <c r="K1919" i="6" s="1"/>
  <c r="J1920" i="6"/>
  <c r="K1920" i="6" s="1"/>
  <c r="J1921" i="6"/>
  <c r="K1921" i="6" s="1"/>
  <c r="J1922" i="6"/>
  <c r="K1922" i="6" s="1"/>
  <c r="J1923" i="6"/>
  <c r="K1923" i="6" s="1"/>
  <c r="J1924" i="6"/>
  <c r="K1924" i="6" s="1"/>
  <c r="J1925" i="6"/>
  <c r="K1925" i="6" s="1"/>
  <c r="J1926" i="6"/>
  <c r="K1926" i="6" s="1"/>
  <c r="J1927" i="6"/>
  <c r="K1927" i="6" s="1"/>
  <c r="J1928" i="6"/>
  <c r="K1928" i="6" s="1"/>
  <c r="J1929" i="6"/>
  <c r="K1929" i="6" s="1"/>
  <c r="J1930" i="6"/>
  <c r="K1930" i="6" s="1"/>
  <c r="J1931" i="6"/>
  <c r="K1931" i="6" s="1"/>
  <c r="J1932" i="6"/>
  <c r="K1932" i="6" s="1"/>
  <c r="J1933" i="6"/>
  <c r="K1933" i="6" s="1"/>
  <c r="J1934" i="6"/>
  <c r="K1934" i="6" s="1"/>
  <c r="J1935" i="6"/>
  <c r="K1935" i="6" s="1"/>
  <c r="J1936" i="6"/>
  <c r="K1936" i="6" s="1"/>
  <c r="J1937" i="6"/>
  <c r="K1937" i="6" s="1"/>
  <c r="J1938" i="6"/>
  <c r="K1938" i="6" s="1"/>
  <c r="J1939" i="6"/>
  <c r="K1939" i="6" s="1"/>
  <c r="J1940" i="6"/>
  <c r="K1940" i="6" s="1"/>
  <c r="J1941" i="6"/>
  <c r="K1941" i="6" s="1"/>
  <c r="J1942" i="6"/>
  <c r="K1942" i="6" s="1"/>
  <c r="J1943" i="6"/>
  <c r="K1943" i="6" s="1"/>
  <c r="J1944" i="6"/>
  <c r="K1944" i="6" s="1"/>
  <c r="J1945" i="6"/>
  <c r="K1945" i="6" s="1"/>
  <c r="J1946" i="6"/>
  <c r="K1946" i="6" s="1"/>
  <c r="J1947" i="6"/>
  <c r="K1947" i="6" s="1"/>
  <c r="J1948" i="6"/>
  <c r="K1948" i="6" s="1"/>
  <c r="J1949" i="6"/>
  <c r="K1949" i="6" s="1"/>
  <c r="J1950" i="6"/>
  <c r="K1950" i="6" s="1"/>
  <c r="J1951" i="6"/>
  <c r="K1951" i="6" s="1"/>
  <c r="J1952" i="6"/>
  <c r="K1952" i="6" s="1"/>
  <c r="J1953" i="6"/>
  <c r="K1953" i="6" s="1"/>
  <c r="J1954" i="6"/>
  <c r="K1954" i="6" s="1"/>
  <c r="J1955" i="6"/>
  <c r="K1955" i="6" s="1"/>
  <c r="J1956" i="6"/>
  <c r="K1956" i="6" s="1"/>
  <c r="J1957" i="6"/>
  <c r="K1957" i="6" s="1"/>
  <c r="J1958" i="6"/>
  <c r="K1958" i="6" s="1"/>
  <c r="J1959" i="6"/>
  <c r="K1959" i="6" s="1"/>
  <c r="J1960" i="6"/>
  <c r="K1960" i="6" s="1"/>
  <c r="J1961" i="6"/>
  <c r="K1961" i="6" s="1"/>
  <c r="J1962" i="6"/>
  <c r="K1962" i="6" s="1"/>
  <c r="J1963" i="6"/>
  <c r="K1963" i="6" s="1"/>
  <c r="J1964" i="6"/>
  <c r="K1964" i="6" s="1"/>
  <c r="J1965" i="6"/>
  <c r="K1965" i="6" s="1"/>
  <c r="J1966" i="6"/>
  <c r="K1966" i="6" s="1"/>
  <c r="J1967" i="6"/>
  <c r="K1967" i="6" s="1"/>
  <c r="J1968" i="6"/>
  <c r="K1968" i="6" s="1"/>
  <c r="J1969" i="6"/>
  <c r="K1969" i="6" s="1"/>
  <c r="J1970" i="6"/>
  <c r="K1970" i="6" s="1"/>
  <c r="J1971" i="6"/>
  <c r="K1971" i="6" s="1"/>
  <c r="J1972" i="6"/>
  <c r="K1972" i="6" s="1"/>
  <c r="J1973" i="6"/>
  <c r="K1973" i="6" s="1"/>
  <c r="J1974" i="6"/>
  <c r="K1974" i="6" s="1"/>
  <c r="J1975" i="6"/>
  <c r="K1975" i="6" s="1"/>
  <c r="J1976" i="6"/>
  <c r="K1976" i="6" s="1"/>
  <c r="J1977" i="6"/>
  <c r="K1977" i="6" s="1"/>
  <c r="J1978" i="6"/>
  <c r="K1978" i="6" s="1"/>
  <c r="J1979" i="6"/>
  <c r="K1979" i="6" s="1"/>
  <c r="J1980" i="6"/>
  <c r="K1980" i="6" s="1"/>
  <c r="J1981" i="6"/>
  <c r="K1981" i="6" s="1"/>
  <c r="J1982" i="6"/>
  <c r="K1982" i="6" s="1"/>
  <c r="J1983" i="6"/>
  <c r="K1983" i="6" s="1"/>
  <c r="J1984" i="6"/>
  <c r="K1984" i="6" s="1"/>
  <c r="J1985" i="6"/>
  <c r="K1985" i="6" s="1"/>
  <c r="J1986" i="6"/>
  <c r="K1986" i="6" s="1"/>
  <c r="J1987" i="6"/>
  <c r="K1987" i="6" s="1"/>
  <c r="J1988" i="6"/>
  <c r="K1988" i="6" s="1"/>
  <c r="J1989" i="6"/>
  <c r="K1989" i="6" s="1"/>
  <c r="J1990" i="6"/>
  <c r="K1990" i="6" s="1"/>
  <c r="J1991" i="6"/>
  <c r="K1991" i="6" s="1"/>
  <c r="J1992" i="6"/>
  <c r="K1992" i="6" s="1"/>
  <c r="J1993" i="6"/>
  <c r="K1993" i="6" s="1"/>
  <c r="J1994" i="6"/>
  <c r="K1994" i="6" s="1"/>
  <c r="J1995" i="6"/>
  <c r="K1995" i="6" s="1"/>
  <c r="J1996" i="6"/>
  <c r="K1996" i="6" s="1"/>
  <c r="J1997" i="6"/>
  <c r="K1997" i="6" s="1"/>
  <c r="J1998" i="6"/>
  <c r="K1998" i="6" s="1"/>
  <c r="J1999" i="6"/>
  <c r="K1999" i="6" s="1"/>
  <c r="J2000" i="6"/>
  <c r="K2000" i="6" s="1"/>
  <c r="J2001" i="6"/>
  <c r="K2001" i="6" s="1"/>
  <c r="J2002" i="6"/>
  <c r="K2002" i="6" s="1"/>
  <c r="J2003" i="6"/>
  <c r="K2003" i="6" s="1"/>
  <c r="J2004" i="6"/>
  <c r="K2004" i="6" s="1"/>
  <c r="J2005" i="6"/>
  <c r="K2005" i="6" s="1"/>
  <c r="J2006" i="6"/>
  <c r="K2006" i="6" s="1"/>
  <c r="J2007" i="6"/>
  <c r="K2007" i="6" s="1"/>
  <c r="J2008" i="6"/>
  <c r="K2008" i="6" s="1"/>
  <c r="J2009" i="6"/>
  <c r="K2009" i="6" s="1"/>
  <c r="J2010" i="6"/>
  <c r="K2010" i="6" s="1"/>
  <c r="J2011" i="6"/>
  <c r="K2011" i="6" s="1"/>
  <c r="J2012" i="6"/>
  <c r="K2012" i="6" s="1"/>
  <c r="J2013" i="6"/>
  <c r="K2013" i="6" s="1"/>
  <c r="J2014" i="6"/>
  <c r="K2014" i="6" s="1"/>
  <c r="J2015" i="6"/>
  <c r="K2015" i="6" s="1"/>
  <c r="J2016" i="6"/>
  <c r="K2016" i="6" s="1"/>
  <c r="J2017" i="6"/>
  <c r="K2017" i="6" s="1"/>
  <c r="J2018" i="6"/>
  <c r="K2018" i="6" s="1"/>
  <c r="J2019" i="6"/>
  <c r="K2019" i="6" s="1"/>
  <c r="J2020" i="6"/>
  <c r="K2020" i="6" s="1"/>
  <c r="J2021" i="6"/>
  <c r="K2021" i="6" s="1"/>
  <c r="J2022" i="6"/>
  <c r="K2022" i="6" s="1"/>
  <c r="J2023" i="6"/>
  <c r="K2023" i="6" s="1"/>
  <c r="J2024" i="6"/>
  <c r="K2024" i="6" s="1"/>
  <c r="J2025" i="6"/>
  <c r="K2025" i="6" s="1"/>
  <c r="J2026" i="6"/>
  <c r="K2026" i="6" s="1"/>
  <c r="J2027" i="6"/>
  <c r="K2027" i="6" s="1"/>
  <c r="J2028" i="6"/>
  <c r="K2028" i="6" s="1"/>
  <c r="J2029" i="6"/>
  <c r="K2029" i="6" s="1"/>
  <c r="J2030" i="6"/>
  <c r="K2030" i="6" s="1"/>
  <c r="J2031" i="6"/>
  <c r="K2031" i="6" s="1"/>
  <c r="J2032" i="6"/>
  <c r="K2032" i="6" s="1"/>
  <c r="J2033" i="6"/>
  <c r="K2033" i="6" s="1"/>
  <c r="J2034" i="6"/>
  <c r="K2034" i="6" s="1"/>
  <c r="J2035" i="6"/>
  <c r="K2035" i="6" s="1"/>
  <c r="J2036" i="6"/>
  <c r="K2036" i="6" s="1"/>
  <c r="J2037" i="6"/>
  <c r="K2037" i="6" s="1"/>
  <c r="J2038" i="6"/>
  <c r="K2038" i="6" s="1"/>
  <c r="J2039" i="6"/>
  <c r="K2039" i="6" s="1"/>
  <c r="J2040" i="6"/>
  <c r="K2040" i="6" s="1"/>
  <c r="J2041" i="6"/>
  <c r="K2041" i="6" s="1"/>
  <c r="J2042" i="6"/>
  <c r="K2042" i="6" s="1"/>
  <c r="J2043" i="6"/>
  <c r="K2043" i="6" s="1"/>
  <c r="J2044" i="6"/>
  <c r="K2044" i="6" s="1"/>
  <c r="J2045" i="6"/>
  <c r="K2045" i="6" s="1"/>
  <c r="J2046" i="6"/>
  <c r="K2046" i="6" s="1"/>
  <c r="J2047" i="6"/>
  <c r="K2047" i="6" s="1"/>
  <c r="J2048" i="6"/>
  <c r="K2048" i="6" s="1"/>
  <c r="J2049" i="6"/>
  <c r="K2049" i="6" s="1"/>
  <c r="J2050" i="6"/>
  <c r="K2050" i="6" s="1"/>
  <c r="J2051" i="6"/>
  <c r="K2051" i="6" s="1"/>
  <c r="J2052" i="6"/>
  <c r="K2052" i="6" s="1"/>
  <c r="J2053" i="6"/>
  <c r="K2053" i="6" s="1"/>
  <c r="J2054" i="6"/>
  <c r="K2054" i="6" s="1"/>
  <c r="J2055" i="6"/>
  <c r="K2055" i="6" s="1"/>
  <c r="J2056" i="6"/>
  <c r="K2056" i="6" s="1"/>
  <c r="J2057" i="6"/>
  <c r="K2057" i="6" s="1"/>
  <c r="J2058" i="6"/>
  <c r="K2058" i="6" s="1"/>
  <c r="J2059" i="6"/>
  <c r="K2059" i="6" s="1"/>
  <c r="J2060" i="6"/>
  <c r="K2060" i="6" s="1"/>
  <c r="J2061" i="6"/>
  <c r="K2061" i="6" s="1"/>
  <c r="J2062" i="6"/>
  <c r="K2062" i="6" s="1"/>
  <c r="J2063" i="6"/>
  <c r="K2063" i="6" s="1"/>
  <c r="J2064" i="6"/>
  <c r="K2064" i="6" s="1"/>
  <c r="J2065" i="6"/>
  <c r="K2065" i="6" s="1"/>
  <c r="J2066" i="6"/>
  <c r="K2066" i="6" s="1"/>
  <c r="J2067" i="6"/>
  <c r="K2067" i="6" s="1"/>
  <c r="J2068" i="6"/>
  <c r="K2068" i="6" s="1"/>
  <c r="J2069" i="6"/>
  <c r="K2069" i="6" s="1"/>
  <c r="J2070" i="6"/>
  <c r="K2070" i="6" s="1"/>
  <c r="J2071" i="6"/>
  <c r="K2071" i="6" s="1"/>
  <c r="J2072" i="6"/>
  <c r="K2072" i="6" s="1"/>
  <c r="J2073" i="6"/>
  <c r="K2073" i="6" s="1"/>
  <c r="J2074" i="6"/>
  <c r="K2074" i="6" s="1"/>
  <c r="J2075" i="6"/>
  <c r="K2075" i="6" s="1"/>
  <c r="J2076" i="6"/>
  <c r="K2076" i="6" s="1"/>
  <c r="J2077" i="6"/>
  <c r="K2077" i="6" s="1"/>
  <c r="J2078" i="6"/>
  <c r="K2078" i="6" s="1"/>
  <c r="J2079" i="6"/>
  <c r="K2079" i="6" s="1"/>
  <c r="J2080" i="6"/>
  <c r="K2080" i="6" s="1"/>
  <c r="J2081" i="6"/>
  <c r="K2081" i="6" s="1"/>
  <c r="J2082" i="6"/>
  <c r="K2082" i="6" s="1"/>
  <c r="J2083" i="6"/>
  <c r="K2083" i="6" s="1"/>
  <c r="J2084" i="6"/>
  <c r="K2084" i="6" s="1"/>
  <c r="J2085" i="6"/>
  <c r="K2085" i="6" s="1"/>
  <c r="J2086" i="6"/>
  <c r="K2086" i="6" s="1"/>
  <c r="J2087" i="6"/>
  <c r="K2087" i="6" s="1"/>
  <c r="J2088" i="6"/>
  <c r="K2088" i="6" s="1"/>
  <c r="J2089" i="6"/>
  <c r="K2089" i="6" s="1"/>
  <c r="J2090" i="6"/>
  <c r="K2090" i="6" s="1"/>
  <c r="J2091" i="6"/>
  <c r="K2091" i="6" s="1"/>
  <c r="J2092" i="6"/>
  <c r="K2092" i="6" s="1"/>
  <c r="J2093" i="6"/>
  <c r="K2093" i="6" s="1"/>
  <c r="J2094" i="6"/>
  <c r="K2094" i="6" s="1"/>
  <c r="J2095" i="6"/>
  <c r="K2095" i="6" s="1"/>
  <c r="J2096" i="6"/>
  <c r="K2096" i="6" s="1"/>
  <c r="J2097" i="6"/>
  <c r="K2097" i="6" s="1"/>
  <c r="J2098" i="6"/>
  <c r="K2098" i="6" s="1"/>
  <c r="J2099" i="6"/>
  <c r="K2099" i="6" s="1"/>
  <c r="J2100" i="6"/>
  <c r="K2100" i="6" s="1"/>
  <c r="J2101" i="6"/>
  <c r="K2101" i="6" s="1"/>
  <c r="J2102" i="6"/>
  <c r="K2102" i="6" s="1"/>
  <c r="J2103" i="6"/>
  <c r="K2103" i="6" s="1"/>
  <c r="J2104" i="6"/>
  <c r="K2104" i="6" s="1"/>
  <c r="J2105" i="6"/>
  <c r="K2105" i="6" s="1"/>
  <c r="J2106" i="6"/>
  <c r="K2106" i="6" s="1"/>
  <c r="J2107" i="6"/>
  <c r="K2107" i="6" s="1"/>
  <c r="J2108" i="6"/>
  <c r="K2108" i="6" s="1"/>
  <c r="J2109" i="6"/>
  <c r="K2109" i="6" s="1"/>
  <c r="J2110" i="6"/>
  <c r="K2110" i="6" s="1"/>
  <c r="J2111" i="6"/>
  <c r="K2111" i="6" s="1"/>
  <c r="J2112" i="6"/>
  <c r="K2112" i="6" s="1"/>
  <c r="J2113" i="6"/>
  <c r="K2113" i="6" s="1"/>
  <c r="J2114" i="6"/>
  <c r="K2114" i="6" s="1"/>
  <c r="J2115" i="6"/>
  <c r="K2115" i="6" s="1"/>
  <c r="J2116" i="6"/>
  <c r="K2116" i="6" s="1"/>
  <c r="J2117" i="6"/>
  <c r="K2117" i="6" s="1"/>
  <c r="J2118" i="6"/>
  <c r="K2118" i="6" s="1"/>
  <c r="J2119" i="6"/>
  <c r="K2119" i="6" s="1"/>
  <c r="J2120" i="6"/>
  <c r="K2120" i="6" s="1"/>
  <c r="J2121" i="6"/>
  <c r="K2121" i="6" s="1"/>
  <c r="J2122" i="6"/>
  <c r="K2122" i="6" s="1"/>
  <c r="J2123" i="6"/>
  <c r="K2123" i="6" s="1"/>
  <c r="J2124" i="6"/>
  <c r="K2124" i="6" s="1"/>
  <c r="J2125" i="6"/>
  <c r="K2125" i="6" s="1"/>
  <c r="J2126" i="6"/>
  <c r="K2126" i="6" s="1"/>
  <c r="J2127" i="6"/>
  <c r="K2127" i="6" s="1"/>
  <c r="J2128" i="6"/>
  <c r="K2128" i="6" s="1"/>
  <c r="J2129" i="6"/>
  <c r="K2129" i="6" s="1"/>
  <c r="J2130" i="6"/>
  <c r="K2130" i="6" s="1"/>
  <c r="J2131" i="6"/>
  <c r="K2131" i="6" s="1"/>
  <c r="J2132" i="6"/>
  <c r="K2132" i="6" s="1"/>
  <c r="J2133" i="6"/>
  <c r="K2133" i="6" s="1"/>
  <c r="J2134" i="6"/>
  <c r="K2134" i="6" s="1"/>
  <c r="J2135" i="6"/>
  <c r="K2135" i="6" s="1"/>
  <c r="J2136" i="6"/>
  <c r="K2136" i="6" s="1"/>
  <c r="J2137" i="6"/>
  <c r="K2137" i="6" s="1"/>
  <c r="J2138" i="6"/>
  <c r="K2138" i="6" s="1"/>
  <c r="J2139" i="6"/>
  <c r="K2139" i="6" s="1"/>
  <c r="J2140" i="6"/>
  <c r="K2140" i="6" s="1"/>
  <c r="J2141" i="6"/>
  <c r="K2141" i="6" s="1"/>
  <c r="J2142" i="6"/>
  <c r="K2142" i="6" s="1"/>
  <c r="J2143" i="6"/>
  <c r="K2143" i="6" s="1"/>
  <c r="J2144" i="6"/>
  <c r="K2144" i="6" s="1"/>
  <c r="J2145" i="6"/>
  <c r="K2145" i="6" s="1"/>
  <c r="J2146" i="6"/>
  <c r="K2146" i="6" s="1"/>
  <c r="J2147" i="6"/>
  <c r="K2147" i="6" s="1"/>
  <c r="J2148" i="6"/>
  <c r="K2148" i="6" s="1"/>
  <c r="J2149" i="6"/>
  <c r="K2149" i="6" s="1"/>
  <c r="J2150" i="6"/>
  <c r="K2150" i="6" s="1"/>
  <c r="J2151" i="6"/>
  <c r="K2151" i="6" s="1"/>
  <c r="J2152" i="6"/>
  <c r="K2152" i="6" s="1"/>
  <c r="J2153" i="6"/>
  <c r="K2153" i="6" s="1"/>
  <c r="J2154" i="6"/>
  <c r="K2154" i="6" s="1"/>
  <c r="J2155" i="6"/>
  <c r="K2155" i="6" s="1"/>
  <c r="J2156" i="6"/>
  <c r="K2156" i="6" s="1"/>
  <c r="J2157" i="6"/>
  <c r="K2157" i="6" s="1"/>
  <c r="J2158" i="6"/>
  <c r="K2158" i="6" s="1"/>
  <c r="J2159" i="6"/>
  <c r="K2159" i="6" s="1"/>
  <c r="J2160" i="6"/>
  <c r="K2160" i="6" s="1"/>
  <c r="J2161" i="6"/>
  <c r="K2161" i="6" s="1"/>
  <c r="J2162" i="6"/>
  <c r="K2162" i="6" s="1"/>
  <c r="J2163" i="6"/>
  <c r="K2163" i="6" s="1"/>
  <c r="J2164" i="6"/>
  <c r="K2164" i="6" s="1"/>
  <c r="J2165" i="6"/>
  <c r="K2165" i="6" s="1"/>
  <c r="J2166" i="6"/>
  <c r="K2166" i="6" s="1"/>
  <c r="J2167" i="6"/>
  <c r="K2167" i="6" s="1"/>
  <c r="J2168" i="6"/>
  <c r="K2168" i="6" s="1"/>
  <c r="J2169" i="6"/>
  <c r="K2169" i="6" s="1"/>
  <c r="J2170" i="6"/>
  <c r="K2170" i="6" s="1"/>
  <c r="J2171" i="6"/>
  <c r="K2171" i="6" s="1"/>
  <c r="J2172" i="6"/>
  <c r="K2172" i="6" s="1"/>
  <c r="J2173" i="6"/>
  <c r="K2173" i="6" s="1"/>
  <c r="J2174" i="6"/>
  <c r="K2174" i="6" s="1"/>
  <c r="J2175" i="6"/>
  <c r="K2175" i="6" s="1"/>
  <c r="J2176" i="6"/>
  <c r="K2176" i="6" s="1"/>
  <c r="J2177" i="6"/>
  <c r="K2177" i="6" s="1"/>
  <c r="J2178" i="6"/>
  <c r="K2178" i="6" s="1"/>
  <c r="J2179" i="6"/>
  <c r="K2179" i="6" s="1"/>
  <c r="J2180" i="6"/>
  <c r="K2180" i="6" s="1"/>
  <c r="J2181" i="6"/>
  <c r="K2181" i="6" s="1"/>
  <c r="J2182" i="6"/>
  <c r="K2182" i="6" s="1"/>
  <c r="J2183" i="6"/>
  <c r="K2183" i="6" s="1"/>
  <c r="J2184" i="6"/>
  <c r="K2184" i="6" s="1"/>
  <c r="J2185" i="6"/>
  <c r="K2185" i="6" s="1"/>
  <c r="J2186" i="6"/>
  <c r="K2186" i="6" s="1"/>
  <c r="J2187" i="6"/>
  <c r="K2187" i="6" s="1"/>
  <c r="J2188" i="6"/>
  <c r="K2188" i="6" s="1"/>
  <c r="J2189" i="6"/>
  <c r="K2189" i="6" s="1"/>
  <c r="J2190" i="6"/>
  <c r="K2190" i="6" s="1"/>
  <c r="J2191" i="6"/>
  <c r="K2191" i="6" s="1"/>
  <c r="J2192" i="6"/>
  <c r="K2192" i="6" s="1"/>
  <c r="J2193" i="6"/>
  <c r="K2193" i="6" s="1"/>
  <c r="J2194" i="6"/>
  <c r="K2194" i="6" s="1"/>
  <c r="J2195" i="6"/>
  <c r="K2195" i="6" s="1"/>
  <c r="J2196" i="6"/>
  <c r="K2196" i="6" s="1"/>
  <c r="J2197" i="6"/>
  <c r="K2197" i="6" s="1"/>
  <c r="J2198" i="6"/>
  <c r="K2198" i="6" s="1"/>
  <c r="J2199" i="6"/>
  <c r="K2199" i="6" s="1"/>
  <c r="J2200" i="6"/>
  <c r="K2200" i="6" s="1"/>
  <c r="J2201" i="6"/>
  <c r="K2201" i="6" s="1"/>
  <c r="J2202" i="6"/>
  <c r="K2202" i="6" s="1"/>
  <c r="J2203" i="6"/>
  <c r="K2203" i="6" s="1"/>
  <c r="J2204" i="6"/>
  <c r="K2204" i="6" s="1"/>
  <c r="J2205" i="6"/>
  <c r="K2205" i="6" s="1"/>
  <c r="J2206" i="6"/>
  <c r="K2206" i="6" s="1"/>
  <c r="J2207" i="6"/>
  <c r="K2207" i="6" s="1"/>
  <c r="J2208" i="6"/>
  <c r="K2208" i="6" s="1"/>
  <c r="J2209" i="6"/>
  <c r="K2209" i="6" s="1"/>
  <c r="J2210" i="6"/>
  <c r="K2210" i="6" s="1"/>
  <c r="J2211" i="6"/>
  <c r="K2211" i="6" s="1"/>
  <c r="J2212" i="6"/>
  <c r="K2212" i="6" s="1"/>
  <c r="J2213" i="6"/>
  <c r="K2213" i="6" s="1"/>
  <c r="J2214" i="6"/>
  <c r="K2214" i="6" s="1"/>
  <c r="J2215" i="6"/>
  <c r="K2215" i="6" s="1"/>
  <c r="J2216" i="6"/>
  <c r="K2216" i="6" s="1"/>
  <c r="J2217" i="6"/>
  <c r="K2217" i="6" s="1"/>
  <c r="J2218" i="6"/>
  <c r="K2218" i="6" s="1"/>
  <c r="J2219" i="6"/>
  <c r="K2219" i="6" s="1"/>
  <c r="J2220" i="6"/>
  <c r="K2220" i="6" s="1"/>
  <c r="J2221" i="6"/>
  <c r="K2221" i="6" s="1"/>
  <c r="J2222" i="6"/>
  <c r="K2222" i="6" s="1"/>
  <c r="J2223" i="6"/>
  <c r="K2223" i="6" s="1"/>
  <c r="J2224" i="6"/>
  <c r="K2224" i="6" s="1"/>
  <c r="J2225" i="6"/>
  <c r="K2225" i="6" s="1"/>
  <c r="J2226" i="6"/>
  <c r="K2226" i="6" s="1"/>
  <c r="J2227" i="6"/>
  <c r="K2227" i="6" s="1"/>
  <c r="J2228" i="6"/>
  <c r="K2228" i="6" s="1"/>
  <c r="J2229" i="6"/>
  <c r="K2229" i="6" s="1"/>
  <c r="J2230" i="6"/>
  <c r="K2230" i="6" s="1"/>
  <c r="J2231" i="6"/>
  <c r="K2231" i="6" s="1"/>
  <c r="J2232" i="6"/>
  <c r="K2232" i="6" s="1"/>
  <c r="J2233" i="6"/>
  <c r="K2233" i="6" s="1"/>
  <c r="J2234" i="6"/>
  <c r="K2234" i="6" s="1"/>
  <c r="J2235" i="6"/>
  <c r="K2235" i="6" s="1"/>
  <c r="J2236" i="6"/>
  <c r="K2236" i="6" s="1"/>
  <c r="J2237" i="6"/>
  <c r="K2237" i="6" s="1"/>
  <c r="J2238" i="6"/>
  <c r="K2238" i="6" s="1"/>
  <c r="J2239" i="6"/>
  <c r="K2239" i="6" s="1"/>
  <c r="J2240" i="6"/>
  <c r="K2240" i="6" s="1"/>
  <c r="J2241" i="6"/>
  <c r="K2241" i="6" s="1"/>
  <c r="J2242" i="6"/>
  <c r="K2242" i="6" s="1"/>
  <c r="J2243" i="6"/>
  <c r="K2243" i="6" s="1"/>
  <c r="J2244" i="6"/>
  <c r="K2244" i="6" s="1"/>
  <c r="J2245" i="6"/>
  <c r="K2245" i="6" s="1"/>
  <c r="J2246" i="6"/>
  <c r="K2246" i="6" s="1"/>
  <c r="J2247" i="6"/>
  <c r="K2247" i="6" s="1"/>
  <c r="J2248" i="6"/>
  <c r="K2248" i="6" s="1"/>
  <c r="J2249" i="6"/>
  <c r="K2249" i="6" s="1"/>
  <c r="J2250" i="6"/>
  <c r="K2250" i="6" s="1"/>
  <c r="J2251" i="6"/>
  <c r="K2251" i="6" s="1"/>
  <c r="J2252" i="6"/>
  <c r="K2252" i="6" s="1"/>
  <c r="J2253" i="6"/>
  <c r="K2253" i="6" s="1"/>
  <c r="J2254" i="6"/>
  <c r="K2254" i="6" s="1"/>
  <c r="J2255" i="6"/>
  <c r="K2255" i="6" s="1"/>
  <c r="J2256" i="6"/>
  <c r="K2256" i="6" s="1"/>
  <c r="J2257" i="6"/>
  <c r="K2257" i="6" s="1"/>
  <c r="J2258" i="6"/>
  <c r="K2258" i="6" s="1"/>
  <c r="J2259" i="6"/>
  <c r="K2259" i="6" s="1"/>
  <c r="J2260" i="6"/>
  <c r="K2260" i="6" s="1"/>
  <c r="J2261" i="6"/>
  <c r="K2261" i="6" s="1"/>
  <c r="J2262" i="6"/>
  <c r="K2262" i="6" s="1"/>
  <c r="J2263" i="6"/>
  <c r="K2263" i="6" s="1"/>
  <c r="J2264" i="6"/>
  <c r="K2264" i="6" s="1"/>
  <c r="J2265" i="6"/>
  <c r="K2265" i="6" s="1"/>
  <c r="J2266" i="6"/>
  <c r="K2266" i="6" s="1"/>
  <c r="J2267" i="6"/>
  <c r="K2267" i="6" s="1"/>
  <c r="J2268" i="6"/>
  <c r="K2268" i="6" s="1"/>
  <c r="J2269" i="6"/>
  <c r="K2269" i="6" s="1"/>
  <c r="J2270" i="6"/>
  <c r="K2270" i="6" s="1"/>
  <c r="J2271" i="6"/>
  <c r="K2271" i="6" s="1"/>
  <c r="J2272" i="6"/>
  <c r="K2272" i="6" s="1"/>
  <c r="J2273" i="6"/>
  <c r="K2273" i="6" s="1"/>
  <c r="J2274" i="6"/>
  <c r="K2274" i="6" s="1"/>
  <c r="J2275" i="6"/>
  <c r="K2275" i="6" s="1"/>
  <c r="J2276" i="6"/>
  <c r="K2276" i="6" s="1"/>
  <c r="J2277" i="6"/>
  <c r="K2277" i="6" s="1"/>
  <c r="J2278" i="6"/>
  <c r="K2278" i="6" s="1"/>
  <c r="J2279" i="6"/>
  <c r="K2279" i="6" s="1"/>
  <c r="J2280" i="6"/>
  <c r="K2280" i="6" s="1"/>
  <c r="J2281" i="6"/>
  <c r="K2281" i="6" s="1"/>
  <c r="J2282" i="6"/>
  <c r="K2282" i="6" s="1"/>
  <c r="J2283" i="6"/>
  <c r="K2283" i="6" s="1"/>
  <c r="J2284" i="6"/>
  <c r="K2284" i="6" s="1"/>
  <c r="J2285" i="6"/>
  <c r="K2285" i="6" s="1"/>
  <c r="J2286" i="6"/>
  <c r="K2286" i="6" s="1"/>
  <c r="J2287" i="6"/>
  <c r="K2287" i="6" s="1"/>
  <c r="J2288" i="6"/>
  <c r="K2288" i="6" s="1"/>
  <c r="J2289" i="6"/>
  <c r="K2289" i="6" s="1"/>
  <c r="J2290" i="6"/>
  <c r="K2290" i="6" s="1"/>
  <c r="J2291" i="6"/>
  <c r="K2291" i="6" s="1"/>
  <c r="J2292" i="6"/>
  <c r="K2292" i="6" s="1"/>
  <c r="J2293" i="6"/>
  <c r="K2293" i="6" s="1"/>
  <c r="J2294" i="6"/>
  <c r="K2294" i="6" s="1"/>
  <c r="J2295" i="6"/>
  <c r="K2295" i="6" s="1"/>
  <c r="J2296" i="6"/>
  <c r="K2296" i="6" s="1"/>
  <c r="J2297" i="6"/>
  <c r="K2297" i="6" s="1"/>
  <c r="J2298" i="6"/>
  <c r="K2298" i="6" s="1"/>
  <c r="J2299" i="6"/>
  <c r="K2299" i="6" s="1"/>
  <c r="J2300" i="6"/>
  <c r="K2300" i="6" s="1"/>
  <c r="J2301" i="6"/>
  <c r="K2301" i="6" s="1"/>
  <c r="J2302" i="6"/>
  <c r="K2302" i="6" s="1"/>
  <c r="J2303" i="6"/>
  <c r="K2303" i="6" s="1"/>
  <c r="J2304" i="6"/>
  <c r="K2304" i="6" s="1"/>
  <c r="J2305" i="6"/>
  <c r="K2305" i="6" s="1"/>
  <c r="J2306" i="6"/>
  <c r="K2306" i="6" s="1"/>
  <c r="J2307" i="6"/>
  <c r="K2307" i="6" s="1"/>
  <c r="J2308" i="6"/>
  <c r="K2308" i="6" s="1"/>
  <c r="J2309" i="6"/>
  <c r="K2309" i="6" s="1"/>
  <c r="J2310" i="6"/>
  <c r="K2310" i="6" s="1"/>
  <c r="J2311" i="6"/>
  <c r="K2311" i="6" s="1"/>
  <c r="J2312" i="6"/>
  <c r="K2312" i="6" s="1"/>
  <c r="J2313" i="6"/>
  <c r="K2313" i="6" s="1"/>
  <c r="J2314" i="6"/>
  <c r="K2314" i="6" s="1"/>
  <c r="J2315" i="6"/>
  <c r="K2315" i="6" s="1"/>
  <c r="J2316" i="6"/>
  <c r="K2316" i="6" s="1"/>
  <c r="J2317" i="6"/>
  <c r="K2317" i="6" s="1"/>
  <c r="J2318" i="6"/>
  <c r="K2318" i="6" s="1"/>
  <c r="J2319" i="6"/>
  <c r="K2319" i="6" s="1"/>
  <c r="J2320" i="6"/>
  <c r="K2320" i="6" s="1"/>
  <c r="J2321" i="6"/>
  <c r="K2321" i="6" s="1"/>
  <c r="J2322" i="6"/>
  <c r="K2322" i="6" s="1"/>
  <c r="J2323" i="6"/>
  <c r="K2323" i="6" s="1"/>
  <c r="J2324" i="6"/>
  <c r="K2324" i="6" s="1"/>
  <c r="J2325" i="6"/>
  <c r="K2325" i="6" s="1"/>
  <c r="J2326" i="6"/>
  <c r="K2326" i="6" s="1"/>
  <c r="J2327" i="6"/>
  <c r="K2327" i="6" s="1"/>
  <c r="J2328" i="6"/>
  <c r="K2328" i="6" s="1"/>
  <c r="J2329" i="6"/>
  <c r="K2329" i="6" s="1"/>
  <c r="J2330" i="6"/>
  <c r="K2330" i="6" s="1"/>
  <c r="J2331" i="6"/>
  <c r="K2331" i="6" s="1"/>
  <c r="J2332" i="6"/>
  <c r="K2332" i="6" s="1"/>
  <c r="J2333" i="6"/>
  <c r="K2333" i="6" s="1"/>
  <c r="J2334" i="6"/>
  <c r="K2334" i="6" s="1"/>
  <c r="J2335" i="6"/>
  <c r="K2335" i="6" s="1"/>
  <c r="J2336" i="6"/>
  <c r="K2336" i="6" s="1"/>
  <c r="J2337" i="6"/>
  <c r="K2337" i="6" s="1"/>
  <c r="J2338" i="6"/>
  <c r="K2338" i="6" s="1"/>
  <c r="J2339" i="6"/>
  <c r="K2339" i="6" s="1"/>
  <c r="J2340" i="6"/>
  <c r="K2340" i="6" s="1"/>
  <c r="J2341" i="6"/>
  <c r="K2341" i="6" s="1"/>
  <c r="J2342" i="6"/>
  <c r="K2342" i="6" s="1"/>
  <c r="J2343" i="6"/>
  <c r="K2343" i="6" s="1"/>
  <c r="J2344" i="6"/>
  <c r="K2344" i="6" s="1"/>
  <c r="J2345" i="6"/>
  <c r="K2345" i="6" s="1"/>
  <c r="J2346" i="6"/>
  <c r="K2346" i="6" s="1"/>
  <c r="J2347" i="6"/>
  <c r="K2347" i="6" s="1"/>
  <c r="J2348" i="6"/>
  <c r="K2348" i="6" s="1"/>
  <c r="J2349" i="6"/>
  <c r="K2349" i="6" s="1"/>
  <c r="J2350" i="6"/>
  <c r="K2350" i="6" s="1"/>
  <c r="J2351" i="6"/>
  <c r="K2351" i="6" s="1"/>
  <c r="J2352" i="6"/>
  <c r="K2352" i="6" s="1"/>
  <c r="J2353" i="6"/>
  <c r="K2353" i="6" s="1"/>
  <c r="J2354" i="6"/>
  <c r="K2354" i="6" s="1"/>
  <c r="J2355" i="6"/>
  <c r="K2355" i="6" s="1"/>
  <c r="J2356" i="6"/>
  <c r="K2356" i="6" s="1"/>
  <c r="J2357" i="6"/>
  <c r="K2357" i="6" s="1"/>
  <c r="J2358" i="6"/>
  <c r="K2358" i="6" s="1"/>
  <c r="J2359" i="6"/>
  <c r="K2359" i="6" s="1"/>
  <c r="J2360" i="6"/>
  <c r="K2360" i="6" s="1"/>
  <c r="J2361" i="6"/>
  <c r="K2361" i="6" s="1"/>
  <c r="J2362" i="6"/>
  <c r="K2362" i="6" s="1"/>
  <c r="J2363" i="6"/>
  <c r="K2363" i="6" s="1"/>
  <c r="J2364" i="6"/>
  <c r="K2364" i="6" s="1"/>
  <c r="J2365" i="6"/>
  <c r="K2365" i="6" s="1"/>
  <c r="J2366" i="6"/>
  <c r="K2366" i="6" s="1"/>
  <c r="J2367" i="6"/>
  <c r="K2367" i="6" s="1"/>
  <c r="J2368" i="6"/>
  <c r="K2368" i="6" s="1"/>
  <c r="J2369" i="6"/>
  <c r="K2369" i="6" s="1"/>
  <c r="J2370" i="6"/>
  <c r="K2370" i="6" s="1"/>
  <c r="J2371" i="6"/>
  <c r="K2371" i="6" s="1"/>
  <c r="J2372" i="6"/>
  <c r="K2372" i="6" s="1"/>
  <c r="J2373" i="6"/>
  <c r="K2373" i="6" s="1"/>
  <c r="J2374" i="6"/>
  <c r="K2374" i="6" s="1"/>
  <c r="J2375" i="6"/>
  <c r="K2375" i="6" s="1"/>
  <c r="J2376" i="6"/>
  <c r="K2376" i="6" s="1"/>
  <c r="J2377" i="6"/>
  <c r="K2377" i="6" s="1"/>
  <c r="J2378" i="6"/>
  <c r="K2378" i="6" s="1"/>
  <c r="J2379" i="6"/>
  <c r="K2379" i="6" s="1"/>
  <c r="J2380" i="6"/>
  <c r="K2380" i="6" s="1"/>
  <c r="J2381" i="6"/>
  <c r="K2381" i="6" s="1"/>
  <c r="J2382" i="6"/>
  <c r="K2382" i="6" s="1"/>
  <c r="J2383" i="6"/>
  <c r="K2383" i="6" s="1"/>
  <c r="J2384" i="6"/>
  <c r="K2384" i="6" s="1"/>
  <c r="J2385" i="6"/>
  <c r="K2385" i="6" s="1"/>
  <c r="J2386" i="6"/>
  <c r="K2386" i="6" s="1"/>
  <c r="J2387" i="6"/>
  <c r="K2387" i="6" s="1"/>
  <c r="J2388" i="6"/>
  <c r="K2388" i="6" s="1"/>
  <c r="J2389" i="6"/>
  <c r="K2389" i="6" s="1"/>
  <c r="J2390" i="6"/>
  <c r="K2390" i="6" s="1"/>
  <c r="J2391" i="6"/>
  <c r="K2391" i="6" s="1"/>
  <c r="J2392" i="6"/>
  <c r="K2392" i="6" s="1"/>
  <c r="J2393" i="6"/>
  <c r="K2393" i="6" s="1"/>
  <c r="J2394" i="6"/>
  <c r="K2394" i="6" s="1"/>
  <c r="J2395" i="6"/>
  <c r="K2395" i="6" s="1"/>
  <c r="J2396" i="6"/>
  <c r="K2396" i="6" s="1"/>
  <c r="J2397" i="6"/>
  <c r="K2397" i="6" s="1"/>
  <c r="J2398" i="6"/>
  <c r="K2398" i="6" s="1"/>
  <c r="J2399" i="6"/>
  <c r="K2399" i="6" s="1"/>
  <c r="J2400" i="6"/>
  <c r="K2400" i="6" s="1"/>
  <c r="J2401" i="6"/>
  <c r="K2401" i="6" s="1"/>
  <c r="J2402" i="6"/>
  <c r="K2402" i="6" s="1"/>
  <c r="J2403" i="6"/>
  <c r="K2403" i="6" s="1"/>
  <c r="J2404" i="6"/>
  <c r="K2404" i="6" s="1"/>
  <c r="J2405" i="6"/>
  <c r="K2405" i="6" s="1"/>
  <c r="J2406" i="6"/>
  <c r="K2406" i="6" s="1"/>
  <c r="J2407" i="6"/>
  <c r="K2407" i="6" s="1"/>
  <c r="J2408" i="6"/>
  <c r="K2408" i="6" s="1"/>
  <c r="J2409" i="6"/>
  <c r="K2409" i="6" s="1"/>
  <c r="J2410" i="6"/>
  <c r="K2410" i="6" s="1"/>
  <c r="J2411" i="6"/>
  <c r="K2411" i="6" s="1"/>
  <c r="J2412" i="6"/>
  <c r="K2412" i="6" s="1"/>
  <c r="J2413" i="6"/>
  <c r="K2413" i="6" s="1"/>
  <c r="J2414" i="6"/>
  <c r="K2414" i="6" s="1"/>
  <c r="J2415" i="6"/>
  <c r="K2415" i="6" s="1"/>
  <c r="J2416" i="6"/>
  <c r="K2416" i="6" s="1"/>
  <c r="J2417" i="6"/>
  <c r="K2417" i="6" s="1"/>
  <c r="J2418" i="6"/>
  <c r="K2418" i="6" s="1"/>
  <c r="J2419" i="6"/>
  <c r="K2419" i="6" s="1"/>
  <c r="J2420" i="6"/>
  <c r="K2420" i="6" s="1"/>
  <c r="J2421" i="6"/>
  <c r="K2421" i="6" s="1"/>
  <c r="J2422" i="6"/>
  <c r="K2422" i="6" s="1"/>
  <c r="J2423" i="6"/>
  <c r="K2423" i="6" s="1"/>
  <c r="J2424" i="6"/>
  <c r="K2424" i="6" s="1"/>
  <c r="J2425" i="6"/>
  <c r="K2425" i="6" s="1"/>
  <c r="J2426" i="6"/>
  <c r="K2426" i="6" s="1"/>
  <c r="J2427" i="6"/>
  <c r="K2427" i="6" s="1"/>
  <c r="J2428" i="6"/>
  <c r="K2428" i="6" s="1"/>
  <c r="J2429" i="6"/>
  <c r="K2429" i="6" s="1"/>
  <c r="J2430" i="6"/>
  <c r="K2430" i="6" s="1"/>
  <c r="J2431" i="6"/>
  <c r="K2431" i="6" s="1"/>
  <c r="J2432" i="6"/>
  <c r="K2432" i="6" s="1"/>
  <c r="J2433" i="6"/>
  <c r="K2433" i="6" s="1"/>
  <c r="J2434" i="6"/>
  <c r="K2434" i="6" s="1"/>
  <c r="J2435" i="6"/>
  <c r="K2435" i="6" s="1"/>
  <c r="J2436" i="6"/>
  <c r="K2436" i="6" s="1"/>
  <c r="J2437" i="6"/>
  <c r="K2437" i="6" s="1"/>
  <c r="J2438" i="6"/>
  <c r="K2438" i="6" s="1"/>
  <c r="J2439" i="6"/>
  <c r="K2439" i="6" s="1"/>
  <c r="J2440" i="6"/>
  <c r="K2440" i="6" s="1"/>
  <c r="J2441" i="6"/>
  <c r="K2441" i="6" s="1"/>
  <c r="J2442" i="6"/>
  <c r="K2442" i="6" s="1"/>
  <c r="J2443" i="6"/>
  <c r="K2443" i="6" s="1"/>
  <c r="J2444" i="6"/>
  <c r="K2444" i="6" s="1"/>
  <c r="J2445" i="6"/>
  <c r="K2445" i="6" s="1"/>
  <c r="J2446" i="6"/>
  <c r="K2446" i="6" s="1"/>
  <c r="J2447" i="6"/>
  <c r="K2447" i="6" s="1"/>
  <c r="J2448" i="6"/>
  <c r="K2448" i="6" s="1"/>
  <c r="J2449" i="6"/>
  <c r="K2449" i="6" s="1"/>
  <c r="J2450" i="6"/>
  <c r="K2450" i="6" s="1"/>
  <c r="J2451" i="6"/>
  <c r="K2451" i="6" s="1"/>
  <c r="J2452" i="6"/>
  <c r="K2452" i="6" s="1"/>
  <c r="J2453" i="6"/>
  <c r="K2453" i="6" s="1"/>
  <c r="J2454" i="6"/>
  <c r="K2454" i="6" s="1"/>
  <c r="J2455" i="6"/>
  <c r="K2455" i="6" s="1"/>
  <c r="J2456" i="6"/>
  <c r="K2456" i="6" s="1"/>
  <c r="J2457" i="6"/>
  <c r="K2457" i="6" s="1"/>
  <c r="J2458" i="6"/>
  <c r="K2458" i="6" s="1"/>
  <c r="J2459" i="6"/>
  <c r="K2459" i="6" s="1"/>
  <c r="J2460" i="6"/>
  <c r="K2460" i="6" s="1"/>
  <c r="J2461" i="6"/>
  <c r="K2461" i="6" s="1"/>
  <c r="J2462" i="6"/>
  <c r="K2462" i="6" s="1"/>
  <c r="J2463" i="6"/>
  <c r="K2463" i="6" s="1"/>
  <c r="J2464" i="6"/>
  <c r="K2464" i="6" s="1"/>
  <c r="J2465" i="6"/>
  <c r="K2465" i="6" s="1"/>
  <c r="J2466" i="6"/>
  <c r="K2466" i="6" s="1"/>
  <c r="J2467" i="6"/>
  <c r="K2467" i="6" s="1"/>
  <c r="J2468" i="6"/>
  <c r="K2468" i="6" s="1"/>
  <c r="J2469" i="6"/>
  <c r="K2469" i="6" s="1"/>
  <c r="J2470" i="6"/>
  <c r="K2470" i="6" s="1"/>
  <c r="J2471" i="6"/>
  <c r="K2471" i="6" s="1"/>
  <c r="J2472" i="6"/>
  <c r="K2472" i="6" s="1"/>
  <c r="J2473" i="6"/>
  <c r="K2473" i="6" s="1"/>
  <c r="J2474" i="6"/>
  <c r="K2474" i="6" s="1"/>
  <c r="J2475" i="6"/>
  <c r="K2475" i="6" s="1"/>
  <c r="J2476" i="6"/>
  <c r="K2476" i="6" s="1"/>
  <c r="J2477" i="6"/>
  <c r="K2477" i="6" s="1"/>
  <c r="J2478" i="6"/>
  <c r="K2478" i="6" s="1"/>
  <c r="J2479" i="6"/>
  <c r="K2479" i="6" s="1"/>
  <c r="J2480" i="6"/>
  <c r="K2480" i="6" s="1"/>
  <c r="J2481" i="6"/>
  <c r="K2481" i="6" s="1"/>
  <c r="J2482" i="6"/>
  <c r="K2482" i="6" s="1"/>
  <c r="J2483" i="6"/>
  <c r="K2483" i="6" s="1"/>
  <c r="J2484" i="6"/>
  <c r="K2484" i="6" s="1"/>
  <c r="J2485" i="6"/>
  <c r="K2485" i="6" s="1"/>
  <c r="J2486" i="6"/>
  <c r="K2486" i="6" s="1"/>
  <c r="J2487" i="6"/>
  <c r="K2487" i="6" s="1"/>
  <c r="J2488" i="6"/>
  <c r="K2488" i="6" s="1"/>
  <c r="J2489" i="6"/>
  <c r="K2489" i="6" s="1"/>
  <c r="J2490" i="6"/>
  <c r="K2490" i="6" s="1"/>
  <c r="J2491" i="6"/>
  <c r="K2491" i="6" s="1"/>
  <c r="J2492" i="6"/>
  <c r="K2492" i="6" s="1"/>
  <c r="J2493" i="6"/>
  <c r="K2493" i="6" s="1"/>
  <c r="J2494" i="6"/>
  <c r="K2494" i="6" s="1"/>
  <c r="J2495" i="6"/>
  <c r="K2495" i="6" s="1"/>
  <c r="J2496" i="6"/>
  <c r="K2496" i="6" s="1"/>
  <c r="J2497" i="6"/>
  <c r="K2497" i="6" s="1"/>
  <c r="J2498" i="6"/>
  <c r="K2498" i="6" s="1"/>
  <c r="J2499" i="6"/>
  <c r="K2499" i="6" s="1"/>
  <c r="J2500" i="6"/>
  <c r="K2500" i="6" s="1"/>
  <c r="J2501" i="6"/>
  <c r="K2501" i="6" s="1"/>
  <c r="J2" i="6"/>
  <c r="K2" i="6" s="1"/>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2" i="10"/>
  <c r="R2" i="6"/>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744" i="6"/>
  <c r="R745" i="6"/>
  <c r="R746" i="6"/>
  <c r="R747" i="6"/>
  <c r="R748" i="6"/>
  <c r="R749" i="6"/>
  <c r="R750" i="6"/>
  <c r="R751" i="6"/>
  <c r="R752" i="6"/>
  <c r="R753" i="6"/>
  <c r="R754" i="6"/>
  <c r="R755" i="6"/>
  <c r="R756" i="6"/>
  <c r="R757" i="6"/>
  <c r="R758" i="6"/>
  <c r="R759" i="6"/>
  <c r="R760" i="6"/>
  <c r="R761" i="6"/>
  <c r="R762" i="6"/>
  <c r="R763" i="6"/>
  <c r="R764" i="6"/>
  <c r="R765" i="6"/>
  <c r="R766" i="6"/>
  <c r="R767" i="6"/>
  <c r="R768" i="6"/>
  <c r="R769" i="6"/>
  <c r="R770" i="6"/>
  <c r="R771" i="6"/>
  <c r="R772" i="6"/>
  <c r="R773" i="6"/>
  <c r="R774" i="6"/>
  <c r="R775" i="6"/>
  <c r="R776" i="6"/>
  <c r="R777" i="6"/>
  <c r="R778" i="6"/>
  <c r="R779" i="6"/>
  <c r="R780" i="6"/>
  <c r="R781" i="6"/>
  <c r="R782" i="6"/>
  <c r="R783" i="6"/>
  <c r="R784" i="6"/>
  <c r="R785" i="6"/>
  <c r="R786" i="6"/>
  <c r="R787" i="6"/>
  <c r="R788" i="6"/>
  <c r="R789" i="6"/>
  <c r="R790" i="6"/>
  <c r="R791" i="6"/>
  <c r="R792" i="6"/>
  <c r="R793" i="6"/>
  <c r="R794" i="6"/>
  <c r="R795" i="6"/>
  <c r="R796" i="6"/>
  <c r="R797" i="6"/>
  <c r="R798" i="6"/>
  <c r="R799" i="6"/>
  <c r="R800" i="6"/>
  <c r="R801" i="6"/>
  <c r="R802" i="6"/>
  <c r="R803" i="6"/>
  <c r="R804" i="6"/>
  <c r="R805" i="6"/>
  <c r="R806" i="6"/>
  <c r="R807" i="6"/>
  <c r="R808" i="6"/>
  <c r="R809" i="6"/>
  <c r="R810" i="6"/>
  <c r="R811" i="6"/>
  <c r="R812" i="6"/>
  <c r="R813" i="6"/>
  <c r="R814" i="6"/>
  <c r="R815" i="6"/>
  <c r="R816" i="6"/>
  <c r="R817" i="6"/>
  <c r="R818" i="6"/>
  <c r="R819" i="6"/>
  <c r="R820" i="6"/>
  <c r="R821" i="6"/>
  <c r="R822" i="6"/>
  <c r="R823" i="6"/>
  <c r="R824" i="6"/>
  <c r="R825" i="6"/>
  <c r="R826" i="6"/>
  <c r="R827" i="6"/>
  <c r="R828" i="6"/>
  <c r="R829" i="6"/>
  <c r="R830" i="6"/>
  <c r="R831" i="6"/>
  <c r="R832" i="6"/>
  <c r="R833" i="6"/>
  <c r="R834" i="6"/>
  <c r="R835" i="6"/>
  <c r="R836" i="6"/>
  <c r="R837" i="6"/>
  <c r="R838" i="6"/>
  <c r="R839" i="6"/>
  <c r="R840" i="6"/>
  <c r="R841" i="6"/>
  <c r="R842" i="6"/>
  <c r="R843" i="6"/>
  <c r="R844" i="6"/>
  <c r="R845" i="6"/>
  <c r="R846" i="6"/>
  <c r="R847" i="6"/>
  <c r="R848" i="6"/>
  <c r="R849" i="6"/>
  <c r="R850" i="6"/>
  <c r="R851" i="6"/>
  <c r="R852" i="6"/>
  <c r="R853" i="6"/>
  <c r="R854" i="6"/>
  <c r="R855" i="6"/>
  <c r="R856" i="6"/>
  <c r="R857" i="6"/>
  <c r="R858" i="6"/>
  <c r="R859" i="6"/>
  <c r="R860" i="6"/>
  <c r="R861" i="6"/>
  <c r="R862" i="6"/>
  <c r="R863" i="6"/>
  <c r="R864" i="6"/>
  <c r="R865" i="6"/>
  <c r="R866" i="6"/>
  <c r="R867" i="6"/>
  <c r="R868" i="6"/>
  <c r="R869" i="6"/>
  <c r="R870" i="6"/>
  <c r="R871" i="6"/>
  <c r="R872" i="6"/>
  <c r="R873" i="6"/>
  <c r="R874" i="6"/>
  <c r="R875" i="6"/>
  <c r="R876" i="6"/>
  <c r="R877" i="6"/>
  <c r="R878" i="6"/>
  <c r="R879" i="6"/>
  <c r="R880" i="6"/>
  <c r="R881" i="6"/>
  <c r="R882" i="6"/>
  <c r="R883" i="6"/>
  <c r="R884" i="6"/>
  <c r="R885" i="6"/>
  <c r="R886" i="6"/>
  <c r="R887" i="6"/>
  <c r="R888" i="6"/>
  <c r="R889" i="6"/>
  <c r="R890" i="6"/>
  <c r="R891" i="6"/>
  <c r="R892" i="6"/>
  <c r="R893" i="6"/>
  <c r="R894" i="6"/>
  <c r="R895" i="6"/>
  <c r="R896" i="6"/>
  <c r="R897" i="6"/>
  <c r="R898" i="6"/>
  <c r="R899" i="6"/>
  <c r="R900" i="6"/>
  <c r="R901" i="6"/>
  <c r="R902" i="6"/>
  <c r="R903" i="6"/>
  <c r="R904" i="6"/>
  <c r="R905" i="6"/>
  <c r="R906" i="6"/>
  <c r="R907" i="6"/>
  <c r="R908" i="6"/>
  <c r="R909" i="6"/>
  <c r="R910" i="6"/>
  <c r="R911" i="6"/>
  <c r="R912" i="6"/>
  <c r="R913" i="6"/>
  <c r="R914" i="6"/>
  <c r="R915" i="6"/>
  <c r="R916" i="6"/>
  <c r="R917" i="6"/>
  <c r="R918" i="6"/>
  <c r="R919" i="6"/>
  <c r="R920" i="6"/>
  <c r="R921" i="6"/>
  <c r="R922" i="6"/>
  <c r="R923" i="6"/>
  <c r="R924" i="6"/>
  <c r="R925" i="6"/>
  <c r="R926" i="6"/>
  <c r="R927" i="6"/>
  <c r="R928" i="6"/>
  <c r="R929" i="6"/>
  <c r="R930" i="6"/>
  <c r="R931" i="6"/>
  <c r="R932" i="6"/>
  <c r="R933" i="6"/>
  <c r="R934" i="6"/>
  <c r="R935" i="6"/>
  <c r="R936" i="6"/>
  <c r="R937" i="6"/>
  <c r="R938" i="6"/>
  <c r="R939" i="6"/>
  <c r="R940" i="6"/>
  <c r="R941" i="6"/>
  <c r="R942" i="6"/>
  <c r="R943" i="6"/>
  <c r="R944" i="6"/>
  <c r="R945" i="6"/>
  <c r="R946" i="6"/>
  <c r="R947" i="6"/>
  <c r="R948" i="6"/>
  <c r="R949" i="6"/>
  <c r="R950" i="6"/>
  <c r="R951" i="6"/>
  <c r="R952" i="6"/>
  <c r="R953" i="6"/>
  <c r="R954" i="6"/>
  <c r="R955" i="6"/>
  <c r="R956" i="6"/>
  <c r="R957" i="6"/>
  <c r="R958" i="6"/>
  <c r="R959" i="6"/>
  <c r="R960" i="6"/>
  <c r="R961" i="6"/>
  <c r="R962" i="6"/>
  <c r="R963" i="6"/>
  <c r="R964" i="6"/>
  <c r="R965" i="6"/>
  <c r="R966" i="6"/>
  <c r="R967" i="6"/>
  <c r="R968" i="6"/>
  <c r="R969" i="6"/>
  <c r="R970" i="6"/>
  <c r="R971" i="6"/>
  <c r="R972" i="6"/>
  <c r="R973" i="6"/>
  <c r="R974" i="6"/>
  <c r="R975" i="6"/>
  <c r="R976" i="6"/>
  <c r="R977" i="6"/>
  <c r="R978" i="6"/>
  <c r="R979" i="6"/>
  <c r="R980" i="6"/>
  <c r="R981" i="6"/>
  <c r="R982" i="6"/>
  <c r="R983" i="6"/>
  <c r="R984" i="6"/>
  <c r="R985" i="6"/>
  <c r="R986" i="6"/>
  <c r="R987" i="6"/>
  <c r="R988" i="6"/>
  <c r="R989" i="6"/>
  <c r="R990" i="6"/>
  <c r="R991" i="6"/>
  <c r="R992" i="6"/>
  <c r="R993" i="6"/>
  <c r="R994" i="6"/>
  <c r="R995" i="6"/>
  <c r="R996" i="6"/>
  <c r="R997" i="6"/>
  <c r="R998" i="6"/>
  <c r="R999" i="6"/>
  <c r="R1000" i="6"/>
  <c r="R1001" i="6"/>
  <c r="R1002" i="6"/>
  <c r="R1003" i="6"/>
  <c r="R1004" i="6"/>
  <c r="R1005" i="6"/>
  <c r="R1006" i="6"/>
  <c r="R1007" i="6"/>
  <c r="R1008" i="6"/>
  <c r="R1009" i="6"/>
  <c r="R1010" i="6"/>
  <c r="R1011" i="6"/>
  <c r="R1012" i="6"/>
  <c r="R1013" i="6"/>
  <c r="R1014" i="6"/>
  <c r="R1015" i="6"/>
  <c r="R1016" i="6"/>
  <c r="R1017" i="6"/>
  <c r="R1018" i="6"/>
  <c r="R1019" i="6"/>
  <c r="R1020" i="6"/>
  <c r="R1021" i="6"/>
  <c r="R1022" i="6"/>
  <c r="R1023" i="6"/>
  <c r="R1024" i="6"/>
  <c r="R1025" i="6"/>
  <c r="R1026" i="6"/>
  <c r="R1027" i="6"/>
  <c r="R1028" i="6"/>
  <c r="R1029" i="6"/>
  <c r="R1030" i="6"/>
  <c r="R1031" i="6"/>
  <c r="R1032" i="6"/>
  <c r="R1033" i="6"/>
  <c r="R1034" i="6"/>
  <c r="R1035" i="6"/>
  <c r="R1036" i="6"/>
  <c r="R1037" i="6"/>
  <c r="R1038" i="6"/>
  <c r="R1039" i="6"/>
  <c r="R1040" i="6"/>
  <c r="R1041" i="6"/>
  <c r="R1042" i="6"/>
  <c r="R1043" i="6"/>
  <c r="R1044" i="6"/>
  <c r="R1045" i="6"/>
  <c r="R1046" i="6"/>
  <c r="R1047" i="6"/>
  <c r="R1048" i="6"/>
  <c r="R1049" i="6"/>
  <c r="R1050" i="6"/>
  <c r="R1051" i="6"/>
  <c r="R1052" i="6"/>
  <c r="R1053" i="6"/>
  <c r="R1054" i="6"/>
  <c r="R1055" i="6"/>
  <c r="R1056" i="6"/>
  <c r="R1057" i="6"/>
  <c r="R1058" i="6"/>
  <c r="R1059" i="6"/>
  <c r="R1060" i="6"/>
  <c r="R1061" i="6"/>
  <c r="R1062" i="6"/>
  <c r="R1063" i="6"/>
  <c r="R1064" i="6"/>
  <c r="R1065" i="6"/>
  <c r="R1066" i="6"/>
  <c r="R1067" i="6"/>
  <c r="R1068" i="6"/>
  <c r="R1069" i="6"/>
  <c r="R1070" i="6"/>
  <c r="R1071" i="6"/>
  <c r="R1072" i="6"/>
  <c r="R1073" i="6"/>
  <c r="R1074" i="6"/>
  <c r="R1075" i="6"/>
  <c r="R1076" i="6"/>
  <c r="R1077" i="6"/>
  <c r="R1078" i="6"/>
  <c r="R1079" i="6"/>
  <c r="R1080" i="6"/>
  <c r="R1081" i="6"/>
  <c r="R1082" i="6"/>
  <c r="R1083" i="6"/>
  <c r="R1084" i="6"/>
  <c r="R1085" i="6"/>
  <c r="R1086" i="6"/>
  <c r="R1087" i="6"/>
  <c r="R1088" i="6"/>
  <c r="R1089" i="6"/>
  <c r="R1090" i="6"/>
  <c r="R1091" i="6"/>
  <c r="R1092" i="6"/>
  <c r="R1093" i="6"/>
  <c r="R1094" i="6"/>
  <c r="R1095" i="6"/>
  <c r="R1096" i="6"/>
  <c r="R1097" i="6"/>
  <c r="R1098" i="6"/>
  <c r="R1099" i="6"/>
  <c r="R1100" i="6"/>
  <c r="R1101" i="6"/>
  <c r="R1102" i="6"/>
  <c r="R1103" i="6"/>
  <c r="R1104" i="6"/>
  <c r="R1105" i="6"/>
  <c r="R1106" i="6"/>
  <c r="R1107" i="6"/>
  <c r="R1108" i="6"/>
  <c r="R1109" i="6"/>
  <c r="R1110" i="6"/>
  <c r="R1111" i="6"/>
  <c r="R1112" i="6"/>
  <c r="R1113" i="6"/>
  <c r="R1114" i="6"/>
  <c r="R1115" i="6"/>
  <c r="R1116" i="6"/>
  <c r="R1117" i="6"/>
  <c r="R1118" i="6"/>
  <c r="R1119" i="6"/>
  <c r="R1120" i="6"/>
  <c r="R1121" i="6"/>
  <c r="R1122" i="6"/>
  <c r="R1123" i="6"/>
  <c r="R1124" i="6"/>
  <c r="R1125" i="6"/>
  <c r="R1126" i="6"/>
  <c r="R1127" i="6"/>
  <c r="R1128" i="6"/>
  <c r="R1129" i="6"/>
  <c r="R1130" i="6"/>
  <c r="R1131" i="6"/>
  <c r="R1132" i="6"/>
  <c r="R1133" i="6"/>
  <c r="R1134" i="6"/>
  <c r="R1135" i="6"/>
  <c r="R1136" i="6"/>
  <c r="R1137" i="6"/>
  <c r="R1138" i="6"/>
  <c r="R1139" i="6"/>
  <c r="R1140" i="6"/>
  <c r="R1141" i="6"/>
  <c r="R1142" i="6"/>
  <c r="R1143" i="6"/>
  <c r="R1144" i="6"/>
  <c r="R1145" i="6"/>
  <c r="R1146" i="6"/>
  <c r="R1147" i="6"/>
  <c r="R1148" i="6"/>
  <c r="R1149" i="6"/>
  <c r="R1150" i="6"/>
  <c r="R1151" i="6"/>
  <c r="R1152" i="6"/>
  <c r="R1153" i="6"/>
  <c r="R1154" i="6"/>
  <c r="R1155" i="6"/>
  <c r="R1156" i="6"/>
  <c r="R1157" i="6"/>
  <c r="R1158" i="6"/>
  <c r="R1159" i="6"/>
  <c r="R1160" i="6"/>
  <c r="R1161" i="6"/>
  <c r="R1162" i="6"/>
  <c r="R1163" i="6"/>
  <c r="R1164" i="6"/>
  <c r="R1165" i="6"/>
  <c r="R1166" i="6"/>
  <c r="R1167" i="6"/>
  <c r="R1168" i="6"/>
  <c r="R1169" i="6"/>
  <c r="R1170" i="6"/>
  <c r="R1171" i="6"/>
  <c r="R1172" i="6"/>
  <c r="R1173" i="6"/>
  <c r="R1174" i="6"/>
  <c r="R1175" i="6"/>
  <c r="R1176" i="6"/>
  <c r="R1177" i="6"/>
  <c r="R1178" i="6"/>
  <c r="R1179" i="6"/>
  <c r="R1180" i="6"/>
  <c r="R1181" i="6"/>
  <c r="R1182" i="6"/>
  <c r="R1183" i="6"/>
  <c r="R1184" i="6"/>
  <c r="R1185" i="6"/>
  <c r="R1186" i="6"/>
  <c r="R1187" i="6"/>
  <c r="R1188" i="6"/>
  <c r="R1189" i="6"/>
  <c r="R1190" i="6"/>
  <c r="R1191" i="6"/>
  <c r="R1192" i="6"/>
  <c r="R1193" i="6"/>
  <c r="R1194" i="6"/>
  <c r="R1195" i="6"/>
  <c r="R1196" i="6"/>
  <c r="R1197" i="6"/>
  <c r="R1198" i="6"/>
  <c r="R1199" i="6"/>
  <c r="R1200" i="6"/>
  <c r="R1201" i="6"/>
  <c r="R1202" i="6"/>
  <c r="R1203" i="6"/>
  <c r="R1204" i="6"/>
  <c r="R1205" i="6"/>
  <c r="R1206" i="6"/>
  <c r="R1207" i="6"/>
  <c r="R1208" i="6"/>
  <c r="R1209" i="6"/>
  <c r="R1210" i="6"/>
  <c r="R1211" i="6"/>
  <c r="R1212" i="6"/>
  <c r="R1213" i="6"/>
  <c r="R1214" i="6"/>
  <c r="R1215" i="6"/>
  <c r="R1216" i="6"/>
  <c r="R1217" i="6"/>
  <c r="R1218" i="6"/>
  <c r="R1219" i="6"/>
  <c r="R1220" i="6"/>
  <c r="R1221" i="6"/>
  <c r="R1222" i="6"/>
  <c r="R1223" i="6"/>
  <c r="R1224" i="6"/>
  <c r="R1225" i="6"/>
  <c r="R1226" i="6"/>
  <c r="R1227" i="6"/>
  <c r="R1228" i="6"/>
  <c r="R1229" i="6"/>
  <c r="R1230" i="6"/>
  <c r="R1231" i="6"/>
  <c r="R1232" i="6"/>
  <c r="R1233" i="6"/>
  <c r="R1234" i="6"/>
  <c r="R1235" i="6"/>
  <c r="R1236" i="6"/>
  <c r="R1237" i="6"/>
  <c r="R1238" i="6"/>
  <c r="R1239" i="6"/>
  <c r="R1240" i="6"/>
  <c r="R1241" i="6"/>
  <c r="R1242" i="6"/>
  <c r="R1243" i="6"/>
  <c r="R1244" i="6"/>
  <c r="R1245" i="6"/>
  <c r="R1246" i="6"/>
  <c r="R1247" i="6"/>
  <c r="R1248" i="6"/>
  <c r="R1249" i="6"/>
  <c r="R1250" i="6"/>
  <c r="R1251" i="6"/>
  <c r="R1252" i="6"/>
  <c r="R1253" i="6"/>
  <c r="R1254" i="6"/>
  <c r="R1255" i="6"/>
  <c r="R1256" i="6"/>
  <c r="R1257" i="6"/>
  <c r="R1258" i="6"/>
  <c r="R1259" i="6"/>
  <c r="R1260" i="6"/>
  <c r="R1261" i="6"/>
  <c r="R1262" i="6"/>
  <c r="R1263" i="6"/>
  <c r="R1264" i="6"/>
  <c r="R1265" i="6"/>
  <c r="R1266" i="6"/>
  <c r="R1267" i="6"/>
  <c r="R1268" i="6"/>
  <c r="R1269" i="6"/>
  <c r="R1270" i="6"/>
  <c r="R1271" i="6"/>
  <c r="R1272" i="6"/>
  <c r="R1273" i="6"/>
  <c r="R1274" i="6"/>
  <c r="R1275" i="6"/>
  <c r="R1276" i="6"/>
  <c r="R1277" i="6"/>
  <c r="R1278" i="6"/>
  <c r="R1279" i="6"/>
  <c r="R1280" i="6"/>
  <c r="R1281" i="6"/>
  <c r="R1282" i="6"/>
  <c r="R1283" i="6"/>
  <c r="R1284" i="6"/>
  <c r="R1285" i="6"/>
  <c r="R1286" i="6"/>
  <c r="R1287" i="6"/>
  <c r="R1288" i="6"/>
  <c r="R1289" i="6"/>
  <c r="R1290" i="6"/>
  <c r="R1291" i="6"/>
  <c r="R1292" i="6"/>
  <c r="R1293" i="6"/>
  <c r="R1294" i="6"/>
  <c r="R1295" i="6"/>
  <c r="R1296" i="6"/>
  <c r="R1297" i="6"/>
  <c r="R1298" i="6"/>
  <c r="R1299" i="6"/>
  <c r="R1300" i="6"/>
  <c r="R1301" i="6"/>
  <c r="R1302" i="6"/>
  <c r="R1303" i="6"/>
  <c r="R1304" i="6"/>
  <c r="R1305" i="6"/>
  <c r="R1306" i="6"/>
  <c r="R1307" i="6"/>
  <c r="R1308" i="6"/>
  <c r="R1309" i="6"/>
  <c r="R1310" i="6"/>
  <c r="R1311" i="6"/>
  <c r="R1312" i="6"/>
  <c r="R1313" i="6"/>
  <c r="R1314" i="6"/>
  <c r="R1315" i="6"/>
  <c r="R1316" i="6"/>
  <c r="R1317" i="6"/>
  <c r="R1318" i="6"/>
  <c r="R1319" i="6"/>
  <c r="R1320" i="6"/>
  <c r="R1321" i="6"/>
  <c r="R1322" i="6"/>
  <c r="R1323" i="6"/>
  <c r="R1324" i="6"/>
  <c r="R1325" i="6"/>
  <c r="R1326" i="6"/>
  <c r="R1327" i="6"/>
  <c r="R1328" i="6"/>
  <c r="R1329" i="6"/>
  <c r="R1330" i="6"/>
  <c r="R1331" i="6"/>
  <c r="R1332" i="6"/>
  <c r="R1333" i="6"/>
  <c r="R1334" i="6"/>
  <c r="R1335" i="6"/>
  <c r="R1336" i="6"/>
  <c r="R1337" i="6"/>
  <c r="R1338" i="6"/>
  <c r="R1339" i="6"/>
  <c r="R1340" i="6"/>
  <c r="R1341" i="6"/>
  <c r="R1342" i="6"/>
  <c r="R1343" i="6"/>
  <c r="R1344" i="6"/>
  <c r="R1345" i="6"/>
  <c r="R1346" i="6"/>
  <c r="R1347" i="6"/>
  <c r="R1348" i="6"/>
  <c r="R1349" i="6"/>
  <c r="R1350" i="6"/>
  <c r="R1351" i="6"/>
  <c r="R1352" i="6"/>
  <c r="R1353" i="6"/>
  <c r="R1354" i="6"/>
  <c r="R1355" i="6"/>
  <c r="R1356" i="6"/>
  <c r="R1357" i="6"/>
  <c r="R1358" i="6"/>
  <c r="R1359" i="6"/>
  <c r="R1360" i="6"/>
  <c r="R1361" i="6"/>
  <c r="R1362" i="6"/>
  <c r="R1363" i="6"/>
  <c r="R1364" i="6"/>
  <c r="R1365" i="6"/>
  <c r="R1366" i="6"/>
  <c r="R1367" i="6"/>
  <c r="R1368" i="6"/>
  <c r="R1369" i="6"/>
  <c r="R1370" i="6"/>
  <c r="R1371" i="6"/>
  <c r="R1372" i="6"/>
  <c r="R1373" i="6"/>
  <c r="R1374" i="6"/>
  <c r="R1375" i="6"/>
  <c r="R1376" i="6"/>
  <c r="R1377" i="6"/>
  <c r="R1378" i="6"/>
  <c r="R1379" i="6"/>
  <c r="R1380" i="6"/>
  <c r="R1381" i="6"/>
  <c r="R1382" i="6"/>
  <c r="R1383" i="6"/>
  <c r="R1384" i="6"/>
  <c r="R1385" i="6"/>
  <c r="R1386" i="6"/>
  <c r="R1387" i="6"/>
  <c r="R1388" i="6"/>
  <c r="R1389" i="6"/>
  <c r="R1390" i="6"/>
  <c r="R1391" i="6"/>
  <c r="R1392" i="6"/>
  <c r="R1393" i="6"/>
  <c r="R1394" i="6"/>
  <c r="R1395" i="6"/>
  <c r="R1396" i="6"/>
  <c r="R1397" i="6"/>
  <c r="R1398" i="6"/>
  <c r="R1399" i="6"/>
  <c r="R1400" i="6"/>
  <c r="R1401" i="6"/>
  <c r="R1402" i="6"/>
  <c r="R1403" i="6"/>
  <c r="R1404" i="6"/>
  <c r="R1405" i="6"/>
  <c r="R1406" i="6"/>
  <c r="R1407" i="6"/>
  <c r="R1408" i="6"/>
  <c r="R1409" i="6"/>
  <c r="R1410" i="6"/>
  <c r="R1411" i="6"/>
  <c r="R1412" i="6"/>
  <c r="R1413" i="6"/>
  <c r="R1414" i="6"/>
  <c r="R1415" i="6"/>
  <c r="R1416" i="6"/>
  <c r="R1417" i="6"/>
  <c r="R1418" i="6"/>
  <c r="R1419" i="6"/>
  <c r="R1420" i="6"/>
  <c r="R1421" i="6"/>
  <c r="R1422" i="6"/>
  <c r="R1423" i="6"/>
  <c r="R1424" i="6"/>
  <c r="R1425" i="6"/>
  <c r="R1426" i="6"/>
  <c r="R1427" i="6"/>
  <c r="R1428" i="6"/>
  <c r="R1429" i="6"/>
  <c r="R1430" i="6"/>
  <c r="R1431" i="6"/>
  <c r="R1432" i="6"/>
  <c r="R1433" i="6"/>
  <c r="R1434" i="6"/>
  <c r="R1435" i="6"/>
  <c r="R1436" i="6"/>
  <c r="R1437" i="6"/>
  <c r="R1438" i="6"/>
  <c r="R1439" i="6"/>
  <c r="R1440" i="6"/>
  <c r="R1441" i="6"/>
  <c r="R1442" i="6"/>
  <c r="R1443" i="6"/>
  <c r="R1444" i="6"/>
  <c r="R1445" i="6"/>
  <c r="R1446" i="6"/>
  <c r="R1447" i="6"/>
  <c r="R1448" i="6"/>
  <c r="R1449" i="6"/>
  <c r="R1450" i="6"/>
  <c r="R1451" i="6"/>
  <c r="R1452" i="6"/>
  <c r="R1453" i="6"/>
  <c r="R1454" i="6"/>
  <c r="R1455" i="6"/>
  <c r="R1456" i="6"/>
  <c r="R1457" i="6"/>
  <c r="R1458" i="6"/>
  <c r="R1459" i="6"/>
  <c r="R1460" i="6"/>
  <c r="R1461" i="6"/>
  <c r="R1462" i="6"/>
  <c r="R1463" i="6"/>
  <c r="R1464" i="6"/>
  <c r="R1465" i="6"/>
  <c r="R1466" i="6"/>
  <c r="R1467" i="6"/>
  <c r="R1468" i="6"/>
  <c r="R1469" i="6"/>
  <c r="R1470" i="6"/>
  <c r="R1471" i="6"/>
  <c r="R1472" i="6"/>
  <c r="R1473" i="6"/>
  <c r="R1474" i="6"/>
  <c r="R1475" i="6"/>
  <c r="R1476" i="6"/>
  <c r="R1477" i="6"/>
  <c r="R1478" i="6"/>
  <c r="R1479" i="6"/>
  <c r="R1480" i="6"/>
  <c r="R1481" i="6"/>
  <c r="R1482" i="6"/>
  <c r="R1483" i="6"/>
  <c r="R1484" i="6"/>
  <c r="R1485" i="6"/>
  <c r="R1486" i="6"/>
  <c r="R1487" i="6"/>
  <c r="R1488" i="6"/>
  <c r="R1489" i="6"/>
  <c r="R1490" i="6"/>
  <c r="R1491" i="6"/>
  <c r="R1492" i="6"/>
  <c r="R1493" i="6"/>
  <c r="R1494" i="6"/>
  <c r="R1495" i="6"/>
  <c r="R1496" i="6"/>
  <c r="R1497" i="6"/>
  <c r="R1498" i="6"/>
  <c r="R1499" i="6"/>
  <c r="R1500" i="6"/>
  <c r="R1501" i="6"/>
  <c r="R1502" i="6"/>
  <c r="R1503" i="6"/>
  <c r="R1504" i="6"/>
  <c r="R1505" i="6"/>
  <c r="R1506" i="6"/>
  <c r="R1507" i="6"/>
  <c r="R1508" i="6"/>
  <c r="R1509" i="6"/>
  <c r="R1510" i="6"/>
  <c r="R1511" i="6"/>
  <c r="R1512" i="6"/>
  <c r="R1513" i="6"/>
  <c r="R1514" i="6"/>
  <c r="R1515" i="6"/>
  <c r="R1516" i="6"/>
  <c r="R1517" i="6"/>
  <c r="R1518" i="6"/>
  <c r="R1519" i="6"/>
  <c r="R1520" i="6"/>
  <c r="R1521" i="6"/>
  <c r="R1522" i="6"/>
  <c r="R1523" i="6"/>
  <c r="R1524" i="6"/>
  <c r="R1525" i="6"/>
  <c r="R1526" i="6"/>
  <c r="R1527" i="6"/>
  <c r="R1528" i="6"/>
  <c r="R1529" i="6"/>
  <c r="R1530" i="6"/>
  <c r="R1531" i="6"/>
  <c r="R1532" i="6"/>
  <c r="R1533" i="6"/>
  <c r="R1534" i="6"/>
  <c r="R1535" i="6"/>
  <c r="R1536" i="6"/>
  <c r="R1537" i="6"/>
  <c r="R1538" i="6"/>
  <c r="R1539" i="6"/>
  <c r="R1540" i="6"/>
  <c r="R1541" i="6"/>
  <c r="R1542" i="6"/>
  <c r="R1543" i="6"/>
  <c r="R1544" i="6"/>
  <c r="R1545" i="6"/>
  <c r="R1546" i="6"/>
  <c r="R1547" i="6"/>
  <c r="R1548" i="6"/>
  <c r="R1549" i="6"/>
  <c r="R1550" i="6"/>
  <c r="R1551" i="6"/>
  <c r="R1552" i="6"/>
  <c r="R1553" i="6"/>
  <c r="R1554" i="6"/>
  <c r="R1555" i="6"/>
  <c r="R1556" i="6"/>
  <c r="R1557" i="6"/>
  <c r="R1558" i="6"/>
  <c r="R1559" i="6"/>
  <c r="R1560" i="6"/>
  <c r="R1561" i="6"/>
  <c r="R1562" i="6"/>
  <c r="R1563" i="6"/>
  <c r="R1564" i="6"/>
  <c r="R1565" i="6"/>
  <c r="R1566" i="6"/>
  <c r="R1567" i="6"/>
  <c r="R1568" i="6"/>
  <c r="R1569" i="6"/>
  <c r="R1570" i="6"/>
  <c r="R1571" i="6"/>
  <c r="R1572" i="6"/>
  <c r="R1573" i="6"/>
  <c r="R1574" i="6"/>
  <c r="R1575" i="6"/>
  <c r="R1576" i="6"/>
  <c r="R1577" i="6"/>
  <c r="R1578" i="6"/>
  <c r="R1579" i="6"/>
  <c r="R1580" i="6"/>
  <c r="R1581" i="6"/>
  <c r="R1582" i="6"/>
  <c r="R1583" i="6"/>
  <c r="R1584" i="6"/>
  <c r="R1585" i="6"/>
  <c r="R1586" i="6"/>
  <c r="R1587" i="6"/>
  <c r="R1588" i="6"/>
  <c r="R1589" i="6"/>
  <c r="R1590" i="6"/>
  <c r="R1591" i="6"/>
  <c r="R1592" i="6"/>
  <c r="R1593" i="6"/>
  <c r="R1594" i="6"/>
  <c r="R1595" i="6"/>
  <c r="R1596" i="6"/>
  <c r="R1597" i="6"/>
  <c r="R1598" i="6"/>
  <c r="R1599" i="6"/>
  <c r="R1600" i="6"/>
  <c r="R1601" i="6"/>
  <c r="R1602" i="6"/>
  <c r="R1603" i="6"/>
  <c r="R1604" i="6"/>
  <c r="R1605" i="6"/>
  <c r="R1606" i="6"/>
  <c r="R1607" i="6"/>
  <c r="R1608" i="6"/>
  <c r="R1609" i="6"/>
  <c r="R1610" i="6"/>
  <c r="R1611" i="6"/>
  <c r="R1612" i="6"/>
  <c r="R1613" i="6"/>
  <c r="R1614" i="6"/>
  <c r="R1615" i="6"/>
  <c r="R1616" i="6"/>
  <c r="R1617" i="6"/>
  <c r="R1618" i="6"/>
  <c r="R1619" i="6"/>
  <c r="R1620" i="6"/>
  <c r="R1621" i="6"/>
  <c r="R1622" i="6"/>
  <c r="R1623" i="6"/>
  <c r="R1624" i="6"/>
  <c r="R1625" i="6"/>
  <c r="R1626" i="6"/>
  <c r="R1627" i="6"/>
  <c r="R1628" i="6"/>
  <c r="R1629" i="6"/>
  <c r="R1630" i="6"/>
  <c r="R1631" i="6"/>
  <c r="R1632" i="6"/>
  <c r="R1633" i="6"/>
  <c r="R1634" i="6"/>
  <c r="R1635" i="6"/>
  <c r="R1636" i="6"/>
  <c r="R1637" i="6"/>
  <c r="R1638" i="6"/>
  <c r="R1639" i="6"/>
  <c r="R1640" i="6"/>
  <c r="R1641" i="6"/>
  <c r="R1642" i="6"/>
  <c r="R1643" i="6"/>
  <c r="R1644" i="6"/>
  <c r="R1645" i="6"/>
  <c r="R1646" i="6"/>
  <c r="R1647" i="6"/>
  <c r="R1648" i="6"/>
  <c r="R1649" i="6"/>
  <c r="R1650" i="6"/>
  <c r="R1651" i="6"/>
  <c r="R1652" i="6"/>
  <c r="R1653" i="6"/>
  <c r="R1654" i="6"/>
  <c r="R1655" i="6"/>
  <c r="R1656" i="6"/>
  <c r="R1657" i="6"/>
  <c r="R1658" i="6"/>
  <c r="R1659" i="6"/>
  <c r="R1660" i="6"/>
  <c r="R1661" i="6"/>
  <c r="R1662" i="6"/>
  <c r="R1663" i="6"/>
  <c r="R1664" i="6"/>
  <c r="R1665" i="6"/>
  <c r="R1666" i="6"/>
  <c r="R1667" i="6"/>
  <c r="R1668" i="6"/>
  <c r="R1669" i="6"/>
  <c r="R1670" i="6"/>
  <c r="R1671" i="6"/>
  <c r="R1672" i="6"/>
  <c r="R1673" i="6"/>
  <c r="R1674" i="6"/>
  <c r="R1675" i="6"/>
  <c r="R1676" i="6"/>
  <c r="R1677" i="6"/>
  <c r="R1678" i="6"/>
  <c r="R1679" i="6"/>
  <c r="R1680" i="6"/>
  <c r="R1681" i="6"/>
  <c r="R1682" i="6"/>
  <c r="R1683" i="6"/>
  <c r="R1684" i="6"/>
  <c r="R1685" i="6"/>
  <c r="R1686" i="6"/>
  <c r="R1687" i="6"/>
  <c r="R1688" i="6"/>
  <c r="R1689" i="6"/>
  <c r="R1690" i="6"/>
  <c r="R1691" i="6"/>
  <c r="R1692" i="6"/>
  <c r="R1693" i="6"/>
  <c r="R1694" i="6"/>
  <c r="R1695" i="6"/>
  <c r="R1696" i="6"/>
  <c r="R1697" i="6"/>
  <c r="R1698" i="6"/>
  <c r="R1699" i="6"/>
  <c r="R1700" i="6"/>
  <c r="R1701" i="6"/>
  <c r="R1702" i="6"/>
  <c r="R1703" i="6"/>
  <c r="R1704" i="6"/>
  <c r="R1705" i="6"/>
  <c r="R1706" i="6"/>
  <c r="R1707" i="6"/>
  <c r="R1708" i="6"/>
  <c r="R1709" i="6"/>
  <c r="R1710" i="6"/>
  <c r="R1711" i="6"/>
  <c r="R1712" i="6"/>
  <c r="R1713" i="6"/>
  <c r="R1714" i="6"/>
  <c r="R1715" i="6"/>
  <c r="R1716" i="6"/>
  <c r="R1717" i="6"/>
  <c r="R1718" i="6"/>
  <c r="R1719" i="6"/>
  <c r="R1720" i="6"/>
  <c r="R1721" i="6"/>
  <c r="R1722" i="6"/>
  <c r="R1723" i="6"/>
  <c r="R1724" i="6"/>
  <c r="R1725" i="6"/>
  <c r="R1726" i="6"/>
  <c r="R1727" i="6"/>
  <c r="R1728" i="6"/>
  <c r="R1729" i="6"/>
  <c r="R1730" i="6"/>
  <c r="R1731" i="6"/>
  <c r="R1732" i="6"/>
  <c r="R1733" i="6"/>
  <c r="R1734" i="6"/>
  <c r="R1735" i="6"/>
  <c r="R1736" i="6"/>
  <c r="R1737" i="6"/>
  <c r="R1738" i="6"/>
  <c r="R1739" i="6"/>
  <c r="R1740" i="6"/>
  <c r="R1741" i="6"/>
  <c r="R1742" i="6"/>
  <c r="R1743" i="6"/>
  <c r="R1744" i="6"/>
  <c r="R1745" i="6"/>
  <c r="R1746" i="6"/>
  <c r="R1747" i="6"/>
  <c r="R1748" i="6"/>
  <c r="R1749" i="6"/>
  <c r="R1750" i="6"/>
  <c r="R1751" i="6"/>
  <c r="R1752" i="6"/>
  <c r="R1753" i="6"/>
  <c r="R1754" i="6"/>
  <c r="R1755" i="6"/>
  <c r="R1756" i="6"/>
  <c r="R1757" i="6"/>
  <c r="R1758" i="6"/>
  <c r="R1759" i="6"/>
  <c r="R1760" i="6"/>
  <c r="R1761" i="6"/>
  <c r="R1762" i="6"/>
  <c r="R1763" i="6"/>
  <c r="R1764" i="6"/>
  <c r="R1765" i="6"/>
  <c r="R1766" i="6"/>
  <c r="R1767" i="6"/>
  <c r="R1768" i="6"/>
  <c r="R1769" i="6"/>
  <c r="R1770" i="6"/>
  <c r="R1771" i="6"/>
  <c r="R1772" i="6"/>
  <c r="R1773" i="6"/>
  <c r="R1774" i="6"/>
  <c r="R1775" i="6"/>
  <c r="R1776" i="6"/>
  <c r="R1777" i="6"/>
  <c r="R1778" i="6"/>
  <c r="R1779" i="6"/>
  <c r="R1780" i="6"/>
  <c r="R1781" i="6"/>
  <c r="R1782" i="6"/>
  <c r="R1783" i="6"/>
  <c r="R1784" i="6"/>
  <c r="R1785" i="6"/>
  <c r="R1786" i="6"/>
  <c r="R1787" i="6"/>
  <c r="R1788" i="6"/>
  <c r="R1789" i="6"/>
  <c r="R1790" i="6"/>
  <c r="R1791" i="6"/>
  <c r="R1792" i="6"/>
  <c r="R1793" i="6"/>
  <c r="R1794" i="6"/>
  <c r="R1795" i="6"/>
  <c r="R1796" i="6"/>
  <c r="R1797" i="6"/>
  <c r="R1798" i="6"/>
  <c r="R1799" i="6"/>
  <c r="R1800" i="6"/>
  <c r="R1801" i="6"/>
  <c r="R1802" i="6"/>
  <c r="R1803" i="6"/>
  <c r="R1804" i="6"/>
  <c r="R1805" i="6"/>
  <c r="R1806" i="6"/>
  <c r="R1807" i="6"/>
  <c r="R1808" i="6"/>
  <c r="R1809" i="6"/>
  <c r="R1810" i="6"/>
  <c r="R1811" i="6"/>
  <c r="R1812" i="6"/>
  <c r="R1813" i="6"/>
  <c r="R1814" i="6"/>
  <c r="R1815" i="6"/>
  <c r="R1816" i="6"/>
  <c r="R1817" i="6"/>
  <c r="R1818" i="6"/>
  <c r="R1819" i="6"/>
  <c r="R1820" i="6"/>
  <c r="R1821" i="6"/>
  <c r="R1822" i="6"/>
  <c r="R1823" i="6"/>
  <c r="R1824" i="6"/>
  <c r="R1825" i="6"/>
  <c r="R1826" i="6"/>
  <c r="R1827" i="6"/>
  <c r="R1828" i="6"/>
  <c r="R1829" i="6"/>
  <c r="R1830" i="6"/>
  <c r="R1831" i="6"/>
  <c r="R1832" i="6"/>
  <c r="R1833" i="6"/>
  <c r="R1834" i="6"/>
  <c r="R1835" i="6"/>
  <c r="R1836" i="6"/>
  <c r="R1837" i="6"/>
  <c r="R1838" i="6"/>
  <c r="R1839" i="6"/>
  <c r="R1840" i="6"/>
  <c r="R1841" i="6"/>
  <c r="R1842" i="6"/>
  <c r="R1843" i="6"/>
  <c r="R1844" i="6"/>
  <c r="R1845" i="6"/>
  <c r="R1846" i="6"/>
  <c r="R1847" i="6"/>
  <c r="R1848" i="6"/>
  <c r="R1849" i="6"/>
  <c r="R1850" i="6"/>
  <c r="R1851" i="6"/>
  <c r="R1852" i="6"/>
  <c r="R1853" i="6"/>
  <c r="R1854" i="6"/>
  <c r="R1855" i="6"/>
  <c r="R1856" i="6"/>
  <c r="R1857" i="6"/>
  <c r="R1858" i="6"/>
  <c r="R1859" i="6"/>
  <c r="R1860" i="6"/>
  <c r="R1861" i="6"/>
  <c r="R1862" i="6"/>
  <c r="R1863" i="6"/>
  <c r="R1864" i="6"/>
  <c r="R1865" i="6"/>
  <c r="R1866" i="6"/>
  <c r="R1867" i="6"/>
  <c r="R1868" i="6"/>
  <c r="R1869" i="6"/>
  <c r="R1870" i="6"/>
  <c r="R1871" i="6"/>
  <c r="R1872" i="6"/>
  <c r="R1873" i="6"/>
  <c r="R1874" i="6"/>
  <c r="R1875" i="6"/>
  <c r="R1876" i="6"/>
  <c r="R1877" i="6"/>
  <c r="R1878" i="6"/>
  <c r="R1879" i="6"/>
  <c r="R1880" i="6"/>
  <c r="R1881" i="6"/>
  <c r="R1882" i="6"/>
  <c r="R1883" i="6"/>
  <c r="R1884" i="6"/>
  <c r="R1885" i="6"/>
  <c r="R1886" i="6"/>
  <c r="R1887" i="6"/>
  <c r="R1888" i="6"/>
  <c r="R1889" i="6"/>
  <c r="R1890" i="6"/>
  <c r="R1891" i="6"/>
  <c r="R1892" i="6"/>
  <c r="R1893" i="6"/>
  <c r="R1894" i="6"/>
  <c r="R1895" i="6"/>
  <c r="R1896" i="6"/>
  <c r="R1897" i="6"/>
  <c r="R1898" i="6"/>
  <c r="R1899" i="6"/>
  <c r="R1900" i="6"/>
  <c r="R1901" i="6"/>
  <c r="R1902" i="6"/>
  <c r="R1903" i="6"/>
  <c r="R1904" i="6"/>
  <c r="R1905" i="6"/>
  <c r="R1906" i="6"/>
  <c r="R1907" i="6"/>
  <c r="R1908" i="6"/>
  <c r="R1909" i="6"/>
  <c r="R1910" i="6"/>
  <c r="R1911" i="6"/>
  <c r="R1912" i="6"/>
  <c r="R1913" i="6"/>
  <c r="R1914" i="6"/>
  <c r="R1915" i="6"/>
  <c r="R1916" i="6"/>
  <c r="R1917" i="6"/>
  <c r="R1918" i="6"/>
  <c r="R1919" i="6"/>
  <c r="R1920" i="6"/>
  <c r="R1921" i="6"/>
  <c r="R1922" i="6"/>
  <c r="R1923" i="6"/>
  <c r="R1924" i="6"/>
  <c r="R1925" i="6"/>
  <c r="R1926" i="6"/>
  <c r="R1927" i="6"/>
  <c r="R1928" i="6"/>
  <c r="R1929" i="6"/>
  <c r="R1930" i="6"/>
  <c r="R1931" i="6"/>
  <c r="R1932" i="6"/>
  <c r="R1933" i="6"/>
  <c r="R1934" i="6"/>
  <c r="R1935" i="6"/>
  <c r="R1936" i="6"/>
  <c r="R1937" i="6"/>
  <c r="R1938" i="6"/>
  <c r="R1939" i="6"/>
  <c r="R1940" i="6"/>
  <c r="R1941" i="6"/>
  <c r="R1942" i="6"/>
  <c r="R1943" i="6"/>
  <c r="R1944" i="6"/>
  <c r="R1945" i="6"/>
  <c r="R1946" i="6"/>
  <c r="R1947" i="6"/>
  <c r="R1948" i="6"/>
  <c r="R1949" i="6"/>
  <c r="R1950" i="6"/>
  <c r="R1951" i="6"/>
  <c r="R1952" i="6"/>
  <c r="R1953" i="6"/>
  <c r="R1954" i="6"/>
  <c r="R1955" i="6"/>
  <c r="R1956" i="6"/>
  <c r="R1957" i="6"/>
  <c r="R1958" i="6"/>
  <c r="R1959" i="6"/>
  <c r="R1960" i="6"/>
  <c r="R1961" i="6"/>
  <c r="R1962" i="6"/>
  <c r="R1963" i="6"/>
  <c r="R1964" i="6"/>
  <c r="R1965" i="6"/>
  <c r="R1966" i="6"/>
  <c r="R1967" i="6"/>
  <c r="R1968" i="6"/>
  <c r="R1969" i="6"/>
  <c r="R1970" i="6"/>
  <c r="R1971" i="6"/>
  <c r="R1972" i="6"/>
  <c r="R1973" i="6"/>
  <c r="R1974" i="6"/>
  <c r="R1975" i="6"/>
  <c r="R1976" i="6"/>
  <c r="R1977" i="6"/>
  <c r="R1978" i="6"/>
  <c r="R1979" i="6"/>
  <c r="R1980" i="6"/>
  <c r="R1981" i="6"/>
  <c r="R1982" i="6"/>
  <c r="R1983" i="6"/>
  <c r="R1984" i="6"/>
  <c r="R1985" i="6"/>
  <c r="R1986" i="6"/>
  <c r="R1987" i="6"/>
  <c r="R1988" i="6"/>
  <c r="R1989" i="6"/>
  <c r="R1990" i="6"/>
  <c r="R1991" i="6"/>
  <c r="R1992" i="6"/>
  <c r="R1993" i="6"/>
  <c r="R1994" i="6"/>
  <c r="R1995" i="6"/>
  <c r="R1996" i="6"/>
  <c r="R1997" i="6"/>
  <c r="R1998" i="6"/>
  <c r="R1999" i="6"/>
  <c r="R2000" i="6"/>
  <c r="R2001" i="6"/>
  <c r="R2002" i="6"/>
  <c r="R2003" i="6"/>
  <c r="R2004" i="6"/>
  <c r="R2005" i="6"/>
  <c r="R2006" i="6"/>
  <c r="R2007" i="6"/>
  <c r="R2008" i="6"/>
  <c r="R2009" i="6"/>
  <c r="R2010" i="6"/>
  <c r="R2011" i="6"/>
  <c r="R2012" i="6"/>
  <c r="R2013" i="6"/>
  <c r="R2014" i="6"/>
  <c r="R2015" i="6"/>
  <c r="R2016" i="6"/>
  <c r="R2017" i="6"/>
  <c r="R2018" i="6"/>
  <c r="R2019" i="6"/>
  <c r="R2020" i="6"/>
  <c r="R2021" i="6"/>
  <c r="R2022" i="6"/>
  <c r="R2023" i="6"/>
  <c r="R2024" i="6"/>
  <c r="R2025" i="6"/>
  <c r="R2026" i="6"/>
  <c r="R2027" i="6"/>
  <c r="R2028" i="6"/>
  <c r="R2029" i="6"/>
  <c r="R2030" i="6"/>
  <c r="R2031" i="6"/>
  <c r="R2032" i="6"/>
  <c r="R2033" i="6"/>
  <c r="R2034" i="6"/>
  <c r="R2035" i="6"/>
  <c r="R2036" i="6"/>
  <c r="R2037" i="6"/>
  <c r="R2038" i="6"/>
  <c r="R2039" i="6"/>
  <c r="R2040" i="6"/>
  <c r="R2041" i="6"/>
  <c r="R2042" i="6"/>
  <c r="R2043" i="6"/>
  <c r="R2044" i="6"/>
  <c r="R2045" i="6"/>
  <c r="R2046" i="6"/>
  <c r="R2047" i="6"/>
  <c r="R2048" i="6"/>
  <c r="R2049" i="6"/>
  <c r="R2050" i="6"/>
  <c r="R2051" i="6"/>
  <c r="R2052" i="6"/>
  <c r="R2053" i="6"/>
  <c r="R2054" i="6"/>
  <c r="R2055" i="6"/>
  <c r="R2056" i="6"/>
  <c r="R2057" i="6"/>
  <c r="R2058" i="6"/>
  <c r="R2059" i="6"/>
  <c r="R2060" i="6"/>
  <c r="R2061" i="6"/>
  <c r="R2062" i="6"/>
  <c r="R2063" i="6"/>
  <c r="R2064" i="6"/>
  <c r="R2065" i="6"/>
  <c r="R2066" i="6"/>
  <c r="R2067" i="6"/>
  <c r="R2068" i="6"/>
  <c r="R2069" i="6"/>
  <c r="R2070" i="6"/>
  <c r="R2071" i="6"/>
  <c r="R2072" i="6"/>
  <c r="R2073" i="6"/>
  <c r="R2074" i="6"/>
  <c r="R2075" i="6"/>
  <c r="R2076" i="6"/>
  <c r="R2077" i="6"/>
  <c r="R2078" i="6"/>
  <c r="R2079" i="6"/>
  <c r="R2080" i="6"/>
  <c r="R2081" i="6"/>
  <c r="R2082" i="6"/>
  <c r="R2083" i="6"/>
  <c r="R2084" i="6"/>
  <c r="R2085" i="6"/>
  <c r="R2086" i="6"/>
  <c r="R2087" i="6"/>
  <c r="R2088" i="6"/>
  <c r="R2089" i="6"/>
  <c r="R2090" i="6"/>
  <c r="R2091" i="6"/>
  <c r="R2092" i="6"/>
  <c r="R2093" i="6"/>
  <c r="R2094" i="6"/>
  <c r="R2095" i="6"/>
  <c r="R2096" i="6"/>
  <c r="R2097" i="6"/>
  <c r="R2098" i="6"/>
  <c r="R2099" i="6"/>
  <c r="R2100" i="6"/>
  <c r="R2101" i="6"/>
  <c r="R2102" i="6"/>
  <c r="R2103" i="6"/>
  <c r="R2104" i="6"/>
  <c r="R2105" i="6"/>
  <c r="R2106" i="6"/>
  <c r="R2107" i="6"/>
  <c r="R2108" i="6"/>
  <c r="R2109" i="6"/>
  <c r="R2110" i="6"/>
  <c r="R2111" i="6"/>
  <c r="R2112" i="6"/>
  <c r="R2113" i="6"/>
  <c r="R2114" i="6"/>
  <c r="R2115" i="6"/>
  <c r="R2116" i="6"/>
  <c r="R2117" i="6"/>
  <c r="R2118" i="6"/>
  <c r="R2119" i="6"/>
  <c r="R2120" i="6"/>
  <c r="R2121" i="6"/>
  <c r="R2122" i="6"/>
  <c r="R2123" i="6"/>
  <c r="R2124" i="6"/>
  <c r="R2125" i="6"/>
  <c r="R2126" i="6"/>
  <c r="R2127" i="6"/>
  <c r="R2128" i="6"/>
  <c r="R2129" i="6"/>
  <c r="R2130" i="6"/>
  <c r="R2131" i="6"/>
  <c r="R2132" i="6"/>
  <c r="R2133" i="6"/>
  <c r="R2134" i="6"/>
  <c r="R2135" i="6"/>
  <c r="R2136" i="6"/>
  <c r="R2137" i="6"/>
  <c r="R2138" i="6"/>
  <c r="R2139" i="6"/>
  <c r="R2140" i="6"/>
  <c r="R2141" i="6"/>
  <c r="R2142" i="6"/>
  <c r="R2143" i="6"/>
  <c r="R2144" i="6"/>
  <c r="R2145" i="6"/>
  <c r="R2146" i="6"/>
  <c r="R2147" i="6"/>
  <c r="R2148" i="6"/>
  <c r="R2149" i="6"/>
  <c r="R2150" i="6"/>
  <c r="R2151" i="6"/>
  <c r="R2152" i="6"/>
  <c r="R2153" i="6"/>
  <c r="R2154" i="6"/>
  <c r="R2155" i="6"/>
  <c r="R2156" i="6"/>
  <c r="R2157" i="6"/>
  <c r="R2158" i="6"/>
  <c r="R2159" i="6"/>
  <c r="R2160" i="6"/>
  <c r="R2161" i="6"/>
  <c r="R2162" i="6"/>
  <c r="R2163" i="6"/>
  <c r="R2164" i="6"/>
  <c r="R2165" i="6"/>
  <c r="R2166" i="6"/>
  <c r="R2167" i="6"/>
  <c r="R2168" i="6"/>
  <c r="R2169" i="6"/>
  <c r="R2170" i="6"/>
  <c r="R2171" i="6"/>
  <c r="R2172" i="6"/>
  <c r="R2173" i="6"/>
  <c r="R2174" i="6"/>
  <c r="R2175" i="6"/>
  <c r="R2176" i="6"/>
  <c r="R2177" i="6"/>
  <c r="R2178" i="6"/>
  <c r="R2179" i="6"/>
  <c r="R2180" i="6"/>
  <c r="R2181" i="6"/>
  <c r="R2182" i="6"/>
  <c r="R2183" i="6"/>
  <c r="R2184" i="6"/>
  <c r="R2185" i="6"/>
  <c r="R2186" i="6"/>
  <c r="R2187" i="6"/>
  <c r="R2188" i="6"/>
  <c r="R2189" i="6"/>
  <c r="R2190" i="6"/>
  <c r="R2191" i="6"/>
  <c r="R2192" i="6"/>
  <c r="R2193" i="6"/>
  <c r="R2194" i="6"/>
  <c r="R2195" i="6"/>
  <c r="R2196" i="6"/>
  <c r="R2197" i="6"/>
  <c r="R2198" i="6"/>
  <c r="R2199" i="6"/>
  <c r="R2200" i="6"/>
  <c r="R2201" i="6"/>
  <c r="R2202" i="6"/>
  <c r="R2203" i="6"/>
  <c r="R2204" i="6"/>
  <c r="R2205" i="6"/>
  <c r="R2206" i="6"/>
  <c r="R2207" i="6"/>
  <c r="R2208" i="6"/>
  <c r="R2209" i="6"/>
  <c r="R2210" i="6"/>
  <c r="R2211" i="6"/>
  <c r="R2212" i="6"/>
  <c r="R2213" i="6"/>
  <c r="R2214" i="6"/>
  <c r="R2215" i="6"/>
  <c r="R2216" i="6"/>
  <c r="R2217" i="6"/>
  <c r="R2218" i="6"/>
  <c r="R2219" i="6"/>
  <c r="R2220" i="6"/>
  <c r="R2221" i="6"/>
  <c r="R2222" i="6"/>
  <c r="R2223" i="6"/>
  <c r="R2224" i="6"/>
  <c r="R2225" i="6"/>
  <c r="R2226" i="6"/>
  <c r="R2227" i="6"/>
  <c r="R2228" i="6"/>
  <c r="R2229" i="6"/>
  <c r="R2230" i="6"/>
  <c r="R2231" i="6"/>
  <c r="R2232" i="6"/>
  <c r="R2233" i="6"/>
  <c r="R2234" i="6"/>
  <c r="R2235" i="6"/>
  <c r="R2236" i="6"/>
  <c r="R2237" i="6"/>
  <c r="R2238" i="6"/>
  <c r="R2239" i="6"/>
  <c r="R2240" i="6"/>
  <c r="R2241" i="6"/>
  <c r="R2242" i="6"/>
  <c r="R2243" i="6"/>
  <c r="R2244" i="6"/>
  <c r="R2245" i="6"/>
  <c r="R2246" i="6"/>
  <c r="R2247" i="6"/>
  <c r="R2248" i="6"/>
  <c r="R2249" i="6"/>
  <c r="R2250" i="6"/>
  <c r="R2251" i="6"/>
  <c r="R2252" i="6"/>
  <c r="R2253" i="6"/>
  <c r="R2254" i="6"/>
  <c r="R2255" i="6"/>
  <c r="R2256" i="6"/>
  <c r="R2257" i="6"/>
  <c r="R2258" i="6"/>
  <c r="R2259" i="6"/>
  <c r="R2260" i="6"/>
  <c r="R2261" i="6"/>
  <c r="R2262" i="6"/>
  <c r="R2263" i="6"/>
  <c r="R2264" i="6"/>
  <c r="R2265" i="6"/>
  <c r="R2266" i="6"/>
  <c r="R2267" i="6"/>
  <c r="R2268" i="6"/>
  <c r="R2269" i="6"/>
  <c r="R2270" i="6"/>
  <c r="R2271" i="6"/>
  <c r="R2272" i="6"/>
  <c r="R2273" i="6"/>
  <c r="R2274" i="6"/>
  <c r="R2275" i="6"/>
  <c r="R2276" i="6"/>
  <c r="R2277" i="6"/>
  <c r="R2278" i="6"/>
  <c r="R2279" i="6"/>
  <c r="R2280" i="6"/>
  <c r="R2281" i="6"/>
  <c r="R2282" i="6"/>
  <c r="R2283" i="6"/>
  <c r="R2284" i="6"/>
  <c r="R2285" i="6"/>
  <c r="R2286" i="6"/>
  <c r="R2287" i="6"/>
  <c r="R2288" i="6"/>
  <c r="R2289" i="6"/>
  <c r="R2290" i="6"/>
  <c r="R2291" i="6"/>
  <c r="R2292" i="6"/>
  <c r="R2293" i="6"/>
  <c r="R2294" i="6"/>
  <c r="R2295" i="6"/>
  <c r="R2296" i="6"/>
  <c r="R2297" i="6"/>
  <c r="R2298" i="6"/>
  <c r="R2299" i="6"/>
  <c r="R2300" i="6"/>
  <c r="R2301" i="6"/>
  <c r="R2302" i="6"/>
  <c r="R2303" i="6"/>
  <c r="R2304" i="6"/>
  <c r="R2305" i="6"/>
  <c r="R2306" i="6"/>
  <c r="R2307" i="6"/>
  <c r="R2308" i="6"/>
  <c r="R2309" i="6"/>
  <c r="R2310" i="6"/>
  <c r="R2311" i="6"/>
  <c r="R2312" i="6"/>
  <c r="R2313" i="6"/>
  <c r="R2314" i="6"/>
  <c r="R2315" i="6"/>
  <c r="R2316" i="6"/>
  <c r="R2317" i="6"/>
  <c r="R2318" i="6"/>
  <c r="R2319" i="6"/>
  <c r="R2320" i="6"/>
  <c r="R2321" i="6"/>
  <c r="R2322" i="6"/>
  <c r="R2323" i="6"/>
  <c r="R2324" i="6"/>
  <c r="R2325" i="6"/>
  <c r="R2326" i="6"/>
  <c r="R2327" i="6"/>
  <c r="R2328" i="6"/>
  <c r="R2329" i="6"/>
  <c r="R2330" i="6"/>
  <c r="R2331" i="6"/>
  <c r="R2332" i="6"/>
  <c r="R2333" i="6"/>
  <c r="R2334" i="6"/>
  <c r="R2335" i="6"/>
  <c r="R2336" i="6"/>
  <c r="R2337" i="6"/>
  <c r="R2338" i="6"/>
  <c r="R2339" i="6"/>
  <c r="R2340" i="6"/>
  <c r="R2341" i="6"/>
  <c r="R2342" i="6"/>
  <c r="R2343" i="6"/>
  <c r="R2344" i="6"/>
  <c r="R2345" i="6"/>
  <c r="R2346" i="6"/>
  <c r="R2347" i="6"/>
  <c r="R2348" i="6"/>
  <c r="R2349" i="6"/>
  <c r="R2350" i="6"/>
  <c r="R2351" i="6"/>
  <c r="R2352" i="6"/>
  <c r="R2353" i="6"/>
  <c r="R2354" i="6"/>
  <c r="R2355" i="6"/>
  <c r="R2356" i="6"/>
  <c r="R2357" i="6"/>
  <c r="R2358" i="6"/>
  <c r="R2359" i="6"/>
  <c r="R2360" i="6"/>
  <c r="R2361" i="6"/>
  <c r="R2362" i="6"/>
  <c r="R2363" i="6"/>
  <c r="R2364" i="6"/>
  <c r="R2365" i="6"/>
  <c r="R2366" i="6"/>
  <c r="R2367" i="6"/>
  <c r="R2368" i="6"/>
  <c r="R2369" i="6"/>
  <c r="R2370" i="6"/>
  <c r="R2371" i="6"/>
  <c r="R2372" i="6"/>
  <c r="R2373" i="6"/>
  <c r="R2374" i="6"/>
  <c r="R2375" i="6"/>
  <c r="R2376" i="6"/>
  <c r="R2377" i="6"/>
  <c r="R2378" i="6"/>
  <c r="R2379" i="6"/>
  <c r="R2380" i="6"/>
  <c r="R2381" i="6"/>
  <c r="R2382" i="6"/>
  <c r="R2383" i="6"/>
  <c r="R2384" i="6"/>
  <c r="R2385" i="6"/>
  <c r="R2386" i="6"/>
  <c r="R2387" i="6"/>
  <c r="R2388" i="6"/>
  <c r="R2389" i="6"/>
  <c r="R2390" i="6"/>
  <c r="R2391" i="6"/>
  <c r="R2392" i="6"/>
  <c r="R2393" i="6"/>
  <c r="R2394" i="6"/>
  <c r="R2395" i="6"/>
  <c r="R2396" i="6"/>
  <c r="R2397" i="6"/>
  <c r="R2398" i="6"/>
  <c r="R2399" i="6"/>
  <c r="R2400" i="6"/>
  <c r="R2401" i="6"/>
  <c r="R2402" i="6"/>
  <c r="R2403" i="6"/>
  <c r="R2404" i="6"/>
  <c r="R2405" i="6"/>
  <c r="R2406" i="6"/>
  <c r="R2407" i="6"/>
  <c r="R2408" i="6"/>
  <c r="R2409" i="6"/>
  <c r="R2410" i="6"/>
  <c r="R2411" i="6"/>
  <c r="R2412" i="6"/>
  <c r="R2413" i="6"/>
  <c r="R2414" i="6"/>
  <c r="R2415" i="6"/>
  <c r="R2416" i="6"/>
  <c r="R2417" i="6"/>
  <c r="R2418" i="6"/>
  <c r="R2419" i="6"/>
  <c r="R2420" i="6"/>
  <c r="R2421" i="6"/>
  <c r="R2422" i="6"/>
  <c r="R2423" i="6"/>
  <c r="R2424" i="6"/>
  <c r="R2425" i="6"/>
  <c r="R2426" i="6"/>
  <c r="R2427" i="6"/>
  <c r="R2428" i="6"/>
  <c r="R2429" i="6"/>
  <c r="R2430" i="6"/>
  <c r="R2431" i="6"/>
  <c r="R2432" i="6"/>
  <c r="R2433" i="6"/>
  <c r="R2434" i="6"/>
  <c r="R2435" i="6"/>
  <c r="R2436" i="6"/>
  <c r="R2437" i="6"/>
  <c r="R2438" i="6"/>
  <c r="R2439" i="6"/>
  <c r="R2440" i="6"/>
  <c r="R2441" i="6"/>
  <c r="R2442" i="6"/>
  <c r="R2443" i="6"/>
  <c r="R2444" i="6"/>
  <c r="R2445" i="6"/>
  <c r="R2446" i="6"/>
  <c r="R2447" i="6"/>
  <c r="R2448" i="6"/>
  <c r="R2449" i="6"/>
  <c r="R2450" i="6"/>
  <c r="R2451" i="6"/>
  <c r="R2452" i="6"/>
  <c r="R2453" i="6"/>
  <c r="R2454" i="6"/>
  <c r="R2455" i="6"/>
  <c r="R2456" i="6"/>
  <c r="R2457" i="6"/>
  <c r="R2458" i="6"/>
  <c r="R2459" i="6"/>
  <c r="R2460" i="6"/>
  <c r="R2461" i="6"/>
  <c r="R2462" i="6"/>
  <c r="R2463" i="6"/>
  <c r="R2464" i="6"/>
  <c r="R2465" i="6"/>
  <c r="R2466" i="6"/>
  <c r="R2467" i="6"/>
  <c r="R2468" i="6"/>
  <c r="R2469" i="6"/>
  <c r="R2470" i="6"/>
  <c r="R2471" i="6"/>
  <c r="R2472" i="6"/>
  <c r="R2473" i="6"/>
  <c r="R2474" i="6"/>
  <c r="R2475" i="6"/>
  <c r="R2476" i="6"/>
  <c r="R2477" i="6"/>
  <c r="R2478" i="6"/>
  <c r="R2479" i="6"/>
  <c r="R2480" i="6"/>
  <c r="R2481" i="6"/>
  <c r="R2482" i="6"/>
  <c r="R2483" i="6"/>
  <c r="R2484" i="6"/>
  <c r="R2485" i="6"/>
  <c r="R2486" i="6"/>
  <c r="R2487" i="6"/>
  <c r="R2488" i="6"/>
  <c r="R2489" i="6"/>
  <c r="R2490" i="6"/>
  <c r="R2491" i="6"/>
  <c r="R2492" i="6"/>
  <c r="R2493" i="6"/>
  <c r="R2494" i="6"/>
  <c r="R2495" i="6"/>
  <c r="R2496" i="6"/>
  <c r="R2497" i="6"/>
  <c r="R2498" i="6"/>
  <c r="R2499" i="6"/>
  <c r="R2500" i="6"/>
  <c r="R2501" i="6"/>
  <c r="Q2" i="6"/>
  <c r="M8" i="7"/>
  <c r="L8" i="7"/>
  <c r="L10" i="7"/>
  <c r="M5" i="7"/>
  <c r="L5" i="7"/>
  <c r="G14" i="7"/>
  <c r="G13" i="7"/>
  <c r="F1498" i="9"/>
  <c r="F1919"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 i="9"/>
  <c r="H37" i="7" s="1"/>
  <c r="F3" i="9"/>
  <c r="F4" i="9"/>
  <c r="F5" i="9"/>
  <c r="Q1059" i="6"/>
  <c r="Q666" i="6"/>
  <c r="Q2014" i="6"/>
  <c r="Q921" i="6"/>
  <c r="Q17" i="6"/>
  <c r="Q1692" i="6"/>
  <c r="Q1170" i="6"/>
  <c r="Q271" i="6"/>
  <c r="Q331" i="6"/>
  <c r="Q712" i="6"/>
  <c r="Q1745" i="6"/>
  <c r="Q2094" i="6"/>
  <c r="Q281" i="6"/>
  <c r="Q343" i="6"/>
  <c r="Q1511" i="6"/>
  <c r="Q1267" i="6"/>
  <c r="Q302" i="6"/>
  <c r="Q603" i="6"/>
  <c r="Q5" i="6"/>
  <c r="Q708" i="6"/>
  <c r="Q1508" i="6"/>
  <c r="Q22" i="6"/>
  <c r="Q1932" i="6"/>
  <c r="Q184" i="6"/>
  <c r="Q319" i="6"/>
  <c r="Q1901" i="6"/>
  <c r="Q2260" i="6"/>
  <c r="Q385" i="6"/>
  <c r="Q508" i="6"/>
  <c r="Q629" i="6"/>
  <c r="Q565" i="6"/>
  <c r="Q574" i="6"/>
  <c r="Q1204" i="6"/>
  <c r="Q1633" i="6"/>
  <c r="Q1268" i="6"/>
  <c r="Q1091" i="6"/>
  <c r="Q303" i="6"/>
  <c r="Q344" i="6"/>
  <c r="Q1021" i="6"/>
  <c r="Q2488" i="6"/>
  <c r="Q1219" i="6"/>
  <c r="Q895" i="6"/>
  <c r="Q1180" i="6"/>
  <c r="Q1367" i="6"/>
  <c r="Q1192" i="6"/>
  <c r="Q2204" i="6"/>
  <c r="Q1540" i="6"/>
  <c r="Q815" i="6"/>
  <c r="Q1707" i="6"/>
  <c r="Q1557" i="6"/>
  <c r="Q379" i="6"/>
  <c r="Q670" i="6"/>
  <c r="Q2182" i="6"/>
  <c r="Q1136" i="6"/>
  <c r="Q622" i="6"/>
  <c r="Q1317" i="6"/>
  <c r="Q2075" i="6"/>
  <c r="Q922" i="6"/>
  <c r="Q549" i="6"/>
  <c r="Q1407" i="6"/>
  <c r="Q699" i="6"/>
  <c r="Q210" i="6"/>
  <c r="Q2332" i="6"/>
  <c r="Q1086" i="6"/>
  <c r="Q1226" i="6"/>
  <c r="Q1331" i="6"/>
  <c r="Q1517" i="6"/>
  <c r="Q989" i="6"/>
  <c r="Q533" i="6"/>
  <c r="Q1127" i="6"/>
  <c r="Q1803" i="6"/>
  <c r="Q1353" i="6"/>
  <c r="Q544" i="6"/>
  <c r="Q2079" i="6"/>
  <c r="Q667" i="6"/>
  <c r="Q125" i="6"/>
  <c r="Q796" i="6"/>
  <c r="Q578" i="6"/>
  <c r="Q1492" i="6"/>
  <c r="Q1600" i="6"/>
  <c r="Q1567" i="6"/>
  <c r="Q492" i="6"/>
  <c r="Q181" i="6"/>
  <c r="Q956" i="6"/>
  <c r="Q1782" i="6"/>
  <c r="Q487" i="6"/>
  <c r="Q1250" i="6"/>
  <c r="Q597" i="6"/>
  <c r="Q1920" i="6"/>
  <c r="Q611" i="6"/>
  <c r="Q1509" i="6"/>
  <c r="Q2002" i="6"/>
  <c r="Q891" i="6"/>
  <c r="Q2412" i="6"/>
  <c r="Q452" i="6"/>
  <c r="Q613" i="6"/>
  <c r="Q330" i="6"/>
  <c r="Q2342" i="6"/>
  <c r="Q948" i="6"/>
  <c r="Q2186" i="6"/>
  <c r="Q1754" i="6"/>
  <c r="Q434" i="6"/>
  <c r="Q720" i="6"/>
  <c r="Q1706" i="6"/>
  <c r="Q1336" i="6"/>
  <c r="Q1263" i="6"/>
  <c r="Q2258" i="6"/>
  <c r="Q1750" i="6"/>
  <c r="Q105" i="6"/>
  <c r="Q381" i="6"/>
  <c r="Q154" i="6"/>
  <c r="Q1892" i="6"/>
  <c r="Q2205" i="6"/>
  <c r="Q1551" i="6"/>
  <c r="Q1841" i="6"/>
  <c r="Q1611" i="6"/>
  <c r="Q911" i="6"/>
  <c r="Q960" i="6"/>
  <c r="Q974" i="6"/>
  <c r="Q2221" i="6"/>
  <c r="Q929" i="6"/>
  <c r="Q2495" i="6"/>
  <c r="Q836" i="6"/>
  <c r="Q639" i="6"/>
  <c r="Q1542" i="6"/>
  <c r="Q2380" i="6"/>
  <c r="Q852" i="6"/>
  <c r="Q1025" i="6"/>
  <c r="Q1022" i="6"/>
  <c r="Q1647" i="6"/>
  <c r="Q334" i="6"/>
  <c r="Q2233" i="6"/>
  <c r="Q2438" i="6"/>
  <c r="Q171" i="6"/>
  <c r="Q1174" i="6"/>
  <c r="Q896" i="6"/>
  <c r="Q71" i="6"/>
  <c r="Q886" i="6"/>
  <c r="Q1252" i="6"/>
  <c r="Q1429" i="6"/>
  <c r="Q1012" i="6"/>
  <c r="Q2253" i="6"/>
  <c r="Q1399" i="6"/>
  <c r="Q1233" i="6"/>
  <c r="Q2073" i="6"/>
  <c r="Q191" i="6"/>
  <c r="Q1222" i="6"/>
  <c r="Q1448" i="6"/>
  <c r="Q155" i="6"/>
  <c r="Q267" i="6"/>
  <c r="Q2442" i="6"/>
  <c r="Q732" i="6"/>
  <c r="Q1466" i="6"/>
  <c r="Q657" i="6"/>
  <c r="Q2168" i="6"/>
  <c r="Q2261" i="6"/>
  <c r="Q1470" i="6"/>
  <c r="Q1598" i="6"/>
  <c r="Q2461" i="6"/>
  <c r="Q1303" i="6"/>
  <c r="Q2066" i="6"/>
  <c r="Q2232" i="6"/>
  <c r="Q1261" i="6"/>
  <c r="Q892" i="6"/>
  <c r="Q1971" i="6"/>
  <c r="Q1060" i="6"/>
  <c r="Q1518" i="6"/>
  <c r="Q2033" i="6"/>
  <c r="Q1886" i="6"/>
  <c r="Q2329" i="6"/>
  <c r="Q1834" i="6"/>
  <c r="Q1574" i="6"/>
  <c r="Q257" i="6"/>
  <c r="Q2392" i="6"/>
  <c r="Q168" i="6"/>
  <c r="Q634" i="6"/>
  <c r="Q652" i="6"/>
  <c r="Q1496" i="6"/>
  <c r="Q2139" i="6"/>
  <c r="Q1994" i="6"/>
  <c r="Q1578" i="6"/>
  <c r="Q2238" i="6"/>
  <c r="Q1899" i="6"/>
  <c r="Q778" i="6"/>
  <c r="Q182" i="6"/>
  <c r="Q1230" i="6"/>
  <c r="Q259" i="6"/>
  <c r="Q673" i="6"/>
  <c r="Q770" i="6"/>
  <c r="Q1911" i="6"/>
  <c r="Q1004" i="6"/>
  <c r="Q949" i="6"/>
  <c r="Q254" i="6"/>
  <c r="Q1376" i="6"/>
  <c r="Q170" i="6"/>
  <c r="Q649" i="6"/>
  <c r="Q1777" i="6"/>
  <c r="Q783" i="6"/>
  <c r="Q1654" i="6"/>
  <c r="Q1385" i="6"/>
  <c r="Q534" i="6"/>
  <c r="Q562" i="6"/>
  <c r="Q999" i="6"/>
  <c r="Q2311" i="6"/>
  <c r="Q1849" i="6"/>
  <c r="Q1771" i="6"/>
  <c r="Q315" i="6"/>
  <c r="Q2468" i="6"/>
  <c r="Q1175" i="6"/>
  <c r="Q1000" i="6"/>
  <c r="Q493" i="6"/>
  <c r="Q226" i="6"/>
  <c r="Q780" i="6"/>
  <c r="Q237" i="6"/>
  <c r="Q2159" i="6"/>
  <c r="Q1156" i="6"/>
  <c r="Q1208" i="6"/>
  <c r="Q884" i="6"/>
  <c r="Q1681" i="6"/>
  <c r="Q349" i="6"/>
  <c r="Q1234" i="6"/>
  <c r="Q1377" i="6"/>
  <c r="Q1265" i="6"/>
  <c r="Q2140" i="6"/>
  <c r="Q1337" i="6"/>
  <c r="Q1797" i="6"/>
  <c r="Q1104" i="6"/>
  <c r="Q2123" i="6"/>
  <c r="Q1498" i="6"/>
  <c r="Q1379" i="6"/>
  <c r="Q91" i="6"/>
  <c r="Q861" i="6"/>
  <c r="Q419" i="6"/>
  <c r="Q912" i="6"/>
  <c r="Q674" i="6"/>
  <c r="Q1887" i="6"/>
  <c r="Q2040" i="6"/>
  <c r="Q1013" i="6"/>
  <c r="Q881" i="6"/>
  <c r="Q2191" i="6"/>
  <c r="Q762" i="6"/>
  <c r="Q1476" i="6"/>
  <c r="Q1001" i="6"/>
  <c r="Q2368" i="6"/>
  <c r="Q1642" i="6"/>
  <c r="Q304" i="6"/>
  <c r="Q566" i="6"/>
  <c r="Q2343" i="6"/>
  <c r="Q2307" i="6"/>
  <c r="Q650" i="6"/>
  <c r="Q763" i="6"/>
  <c r="Q332" i="6"/>
  <c r="Q2269" i="6"/>
  <c r="Q272" i="6"/>
  <c r="Q1624" i="6"/>
  <c r="Q647" i="6"/>
  <c r="Q1472" i="6"/>
  <c r="Q983" i="6"/>
  <c r="Q2118" i="6"/>
  <c r="Q2312" i="6"/>
  <c r="Q1959" i="6"/>
  <c r="Q1274" i="6"/>
  <c r="Q1925" i="6"/>
  <c r="Q1798" i="6"/>
  <c r="Q805" i="6"/>
  <c r="Q93" i="6"/>
  <c r="Q719" i="6"/>
  <c r="Q2112" i="6"/>
  <c r="Q2095" i="6"/>
  <c r="Q2136" i="6"/>
  <c r="Q767" i="6"/>
  <c r="Q1665" i="6"/>
  <c r="Q1077" i="6"/>
  <c r="Q2285" i="6"/>
  <c r="Q1093" i="6"/>
  <c r="Q633" i="6"/>
  <c r="Q1318" i="6"/>
  <c r="Q2483" i="6"/>
  <c r="Q1613" i="6"/>
  <c r="Q2463" i="6"/>
  <c r="Q2448" i="6"/>
  <c r="Q1497" i="6"/>
  <c r="Q84" i="6"/>
  <c r="Q1573" i="6"/>
  <c r="Q2286" i="6"/>
  <c r="Q405" i="6"/>
  <c r="Q1555" i="6"/>
  <c r="Q443" i="6"/>
  <c r="Q2304" i="6"/>
  <c r="Q1979" i="6"/>
  <c r="Q2163" i="6"/>
  <c r="Q122" i="6"/>
  <c r="Q89" i="6"/>
  <c r="Q875" i="6"/>
  <c r="Q1890" i="6"/>
  <c r="Q459" i="6"/>
  <c r="Q2044" i="6"/>
  <c r="Q2193" i="6"/>
  <c r="Q232" i="6"/>
  <c r="Q2126" i="6"/>
  <c r="Q683" i="6"/>
  <c r="Q1166" i="6"/>
  <c r="Q8" i="6"/>
  <c r="Q1655" i="6"/>
  <c r="Q1814" i="6"/>
  <c r="Q422" i="6"/>
  <c r="Q2437" i="6"/>
  <c r="Q2300" i="6"/>
  <c r="Q759" i="6"/>
  <c r="Q1896" i="6"/>
  <c r="Q1382" i="6"/>
  <c r="Q1028" i="6"/>
  <c r="Q992" i="6"/>
  <c r="Q2222" i="6"/>
  <c r="Q2351" i="6"/>
  <c r="Q1548" i="6"/>
  <c r="Q255" i="6"/>
  <c r="Q935" i="6"/>
  <c r="Q2462" i="6"/>
  <c r="Q185" i="6"/>
  <c r="Q1590" i="6"/>
  <c r="Q2262" i="6"/>
  <c r="Q738" i="6"/>
  <c r="Q1907" i="6"/>
  <c r="Q840" i="6"/>
  <c r="Q85" i="6"/>
  <c r="Q1584" i="6"/>
  <c r="Q2052" i="6"/>
  <c r="Q1720" i="6"/>
  <c r="Q1962" i="6"/>
  <c r="Q1693" i="6"/>
  <c r="Q2283" i="6"/>
  <c r="Q2270" i="6"/>
  <c r="Q505" i="6"/>
  <c r="Q188" i="6"/>
  <c r="Q1956" i="6"/>
  <c r="Q950" i="6"/>
  <c r="Q1702" i="6"/>
  <c r="Q1072" i="6"/>
  <c r="Q635" i="6"/>
  <c r="Q1008" i="6"/>
  <c r="Q787" i="6"/>
  <c r="Q42" i="6"/>
  <c r="Q2141" i="6"/>
  <c r="Q995" i="6"/>
  <c r="Q305" i="6"/>
  <c r="Q2257" i="6"/>
  <c r="Q2046" i="6"/>
  <c r="Q134" i="6"/>
  <c r="Q1966" i="6"/>
  <c r="Q1985" i="6"/>
  <c r="Q515" i="6"/>
  <c r="Q395" i="6"/>
  <c r="Q369" i="6"/>
  <c r="Q2150" i="6"/>
  <c r="Q2067" i="6"/>
  <c r="Q2466" i="6"/>
  <c r="Q1671" i="6"/>
  <c r="Q1045" i="6"/>
  <c r="Q26" i="6"/>
  <c r="Q366" i="6"/>
  <c r="Q1937" i="6"/>
  <c r="Q1904" i="6"/>
  <c r="Q1915" i="6"/>
  <c r="Q2398" i="6"/>
  <c r="Q1947" i="6"/>
  <c r="Q524" i="6"/>
  <c r="Q2000" i="6"/>
  <c r="Q2289" i="6"/>
  <c r="Q1599" i="6"/>
  <c r="Q499" i="6"/>
  <c r="Q1603" i="6"/>
  <c r="Q963" i="6"/>
  <c r="Q1400" i="6"/>
  <c r="Q654" i="6"/>
  <c r="Q1144" i="6"/>
  <c r="Q2038" i="6"/>
  <c r="Q1408" i="6"/>
  <c r="Q126" i="6"/>
  <c r="Q234" i="6"/>
  <c r="Q2425" i="6"/>
  <c r="Q671" i="6"/>
  <c r="Q2393" i="6"/>
  <c r="Q1081" i="6"/>
  <c r="Q838" i="6"/>
  <c r="Q1778" i="6"/>
  <c r="Q1670" i="6"/>
  <c r="Q47" i="6"/>
  <c r="Q2088" i="6"/>
  <c r="Q123" i="6"/>
  <c r="Q878" i="6"/>
  <c r="Q2208" i="6"/>
  <c r="Q586" i="6"/>
  <c r="Q167" i="6"/>
  <c r="Q1898" i="6"/>
  <c r="Q1744" i="6"/>
  <c r="Q416" i="6"/>
  <c r="Q1184" i="6"/>
  <c r="Q2454" i="6"/>
  <c r="Q1732" i="6"/>
  <c r="Q120" i="6"/>
  <c r="Q1510" i="6"/>
  <c r="Q2385" i="6"/>
  <c r="Q109" i="6"/>
  <c r="Q518" i="6"/>
  <c r="Q1334" i="6"/>
  <c r="Q2124" i="6"/>
  <c r="Q1462" i="6"/>
  <c r="Q1660" i="6"/>
  <c r="Q2439" i="6"/>
  <c r="Q2284" i="6"/>
  <c r="Q831" i="6"/>
  <c r="Q1360" i="6"/>
  <c r="Q889" i="6"/>
  <c r="Q206" i="6"/>
  <c r="Q2128" i="6"/>
  <c r="Q218" i="6"/>
  <c r="Q675" i="6"/>
  <c r="Q488" i="6"/>
  <c r="Q1672" i="6"/>
  <c r="Q1310" i="6"/>
  <c r="Q856" i="6"/>
  <c r="Q1031" i="6"/>
  <c r="Q951" i="6"/>
  <c r="Q1988" i="6"/>
  <c r="Q1893" i="6"/>
  <c r="Q1164" i="6"/>
  <c r="Q1423" i="6"/>
  <c r="Q159" i="6"/>
  <c r="Q1410" i="6"/>
  <c r="Q1824" i="6"/>
  <c r="Q903" i="6"/>
  <c r="Q1515" i="6"/>
  <c r="Q1035" i="6"/>
  <c r="Q45" i="6"/>
  <c r="Q645" i="6"/>
  <c r="Q437" i="6"/>
  <c r="Q966" i="6"/>
  <c r="Q2116" i="6"/>
  <c r="Q779" i="6"/>
  <c r="Q1884" i="6"/>
  <c r="Q1284" i="6"/>
  <c r="Q283" i="6"/>
  <c r="Q1195" i="6"/>
  <c r="Q132" i="6"/>
  <c r="Q2413" i="6"/>
  <c r="Q2293" i="6"/>
  <c r="Q1945" i="6"/>
  <c r="Q619" i="6"/>
  <c r="Q1416" i="6"/>
  <c r="Q165" i="6"/>
  <c r="Q1014" i="6"/>
  <c r="Q1860" i="6"/>
  <c r="Q810" i="6"/>
  <c r="Q212" i="6"/>
  <c r="Q160" i="6"/>
  <c r="Q1076" i="6"/>
  <c r="Q204" i="6"/>
  <c r="Q1604" i="6"/>
  <c r="Q739" i="6"/>
  <c r="Q1293" i="6"/>
  <c r="Q276" i="6"/>
  <c r="Q1409" i="6"/>
  <c r="Q1990" i="6"/>
  <c r="Q1473" i="6"/>
  <c r="Q200" i="6"/>
  <c r="Q784" i="6"/>
  <c r="Q401" i="6"/>
  <c r="Q1471" i="6"/>
  <c r="Q2451" i="6"/>
  <c r="Q294" i="6"/>
  <c r="Q1967" i="6"/>
  <c r="Q1733" i="6"/>
  <c r="Q1126" i="6"/>
  <c r="Q1954" i="6"/>
  <c r="Q1773" i="6"/>
  <c r="Q1583" i="6"/>
  <c r="Q1694" i="6"/>
  <c r="Q1398" i="6"/>
  <c r="Q1432" i="6"/>
  <c r="Q1835" i="6"/>
  <c r="Q2357" i="6"/>
  <c r="Q655" i="6"/>
  <c r="Q1752" i="6"/>
  <c r="Q605" i="6"/>
  <c r="Q817" i="6"/>
  <c r="Q2498" i="6"/>
  <c r="Q372" i="6"/>
  <c r="Q2152" i="6"/>
  <c r="Q2068" i="6"/>
  <c r="Q2184" i="6"/>
  <c r="Q494" i="6"/>
  <c r="Q1981" i="6"/>
  <c r="Q1658" i="6"/>
  <c r="Q2429" i="6"/>
  <c r="Q1264" i="6"/>
  <c r="Q527" i="6"/>
  <c r="Q2042" i="6"/>
  <c r="Q795" i="6"/>
  <c r="Q1789" i="6"/>
  <c r="Q183" i="6"/>
  <c r="Q1989" i="6"/>
  <c r="Q519" i="6"/>
  <c r="Q1430" i="6"/>
  <c r="Q1152" i="6"/>
  <c r="Q1449" i="6"/>
  <c r="Q1819" i="6"/>
  <c r="Q1746" i="6"/>
  <c r="Q1351" i="6"/>
  <c r="Q2093" i="6"/>
  <c r="Q1305" i="6"/>
  <c r="Q1861" i="6"/>
  <c r="Q1666" i="6"/>
  <c r="Q1638" i="6"/>
  <c r="Q1388" i="6"/>
  <c r="Q2170" i="6"/>
  <c r="Q2486" i="6"/>
  <c r="Q1450" i="6"/>
  <c r="Q48" i="6"/>
  <c r="Q1095" i="6"/>
  <c r="Q1494" i="6"/>
  <c r="Q1950" i="6"/>
  <c r="Q1157" i="6"/>
  <c r="Q1902" i="6"/>
  <c r="Q743" i="6"/>
  <c r="Q2373" i="6"/>
  <c r="Q2453" i="6"/>
  <c r="Q2346" i="6"/>
  <c r="Q251" i="6"/>
  <c r="Q1632" i="6"/>
  <c r="Q1338" i="6"/>
  <c r="Q964" i="6"/>
  <c r="Q1446" i="6"/>
  <c r="Q1568" i="6"/>
  <c r="Q420" i="6"/>
  <c r="Q2417" i="6"/>
  <c r="Q1951" i="6"/>
  <c r="Q711" i="6"/>
  <c r="Q241" i="6"/>
  <c r="Q375" i="6"/>
  <c r="Q2053" i="6"/>
  <c r="Q946" i="6"/>
  <c r="Q269" i="6"/>
  <c r="Q423" i="6"/>
  <c r="Q1679" i="6"/>
  <c r="Q620" i="6"/>
  <c r="Q309" i="6"/>
  <c r="Q9" i="6"/>
  <c r="Q359" i="6"/>
  <c r="Q1150" i="6"/>
  <c r="Q2301" i="6"/>
  <c r="Q2364" i="6"/>
  <c r="Q2084" i="6"/>
  <c r="Q460" i="6"/>
  <c r="Q284" i="6"/>
  <c r="Q1817" i="6"/>
  <c r="Q2025" i="6"/>
  <c r="Q2267" i="6"/>
  <c r="Q1082" i="6"/>
  <c r="Q1107" i="6"/>
  <c r="Q1976" i="6"/>
  <c r="Q1193" i="6"/>
  <c r="Q510" i="6"/>
  <c r="Q723" i="6"/>
  <c r="Q1326" i="6"/>
  <c r="Q1315" i="6"/>
  <c r="Q1116" i="6"/>
  <c r="Q2178" i="6"/>
  <c r="Q406" i="6"/>
  <c r="Q151" i="6"/>
  <c r="Q478" i="6"/>
  <c r="Q812" i="6"/>
  <c r="Q189" i="6"/>
  <c r="Q2120" i="6"/>
  <c r="Q2384" i="6"/>
  <c r="Q1468" i="6"/>
  <c r="Q2313" i="6"/>
  <c r="Q1354" i="6"/>
  <c r="Q1614" i="6"/>
  <c r="Q934" i="6"/>
  <c r="Q701" i="6"/>
  <c r="Q329" i="6"/>
  <c r="Q550" i="6"/>
  <c r="Q754" i="6"/>
  <c r="Q1196" i="6"/>
  <c r="Q2499" i="6"/>
  <c r="Q2026" i="6"/>
  <c r="Q364" i="6"/>
  <c r="Q1930" i="6"/>
  <c r="Q2083" i="6"/>
  <c r="Q450" i="6"/>
  <c r="Q1279" i="6"/>
  <c r="Q1926" i="6"/>
  <c r="Q1815" i="6"/>
  <c r="Q1297" i="6"/>
  <c r="Q1571" i="6"/>
  <c r="Q555" i="6"/>
  <c r="Q1363" i="6"/>
  <c r="Q1909" i="6"/>
  <c r="Q1488" i="6"/>
  <c r="Q867" i="6"/>
  <c r="Q2271" i="6"/>
  <c r="Q1084" i="6"/>
  <c r="Q1527" i="6"/>
  <c r="Q143" i="6"/>
  <c r="Q1683" i="6"/>
  <c r="Q1319" i="6"/>
  <c r="Q1411" i="6"/>
  <c r="Q322" i="6"/>
  <c r="Q1198" i="6"/>
  <c r="Q967" i="6"/>
  <c r="Q958" i="6"/>
  <c r="Q2266" i="6"/>
  <c r="Q1241" i="6"/>
  <c r="Q1921" i="6"/>
  <c r="Q2167" i="6"/>
  <c r="Q1787" i="6"/>
  <c r="Q94" i="6"/>
  <c r="Q2200" i="6"/>
  <c r="Q1811" i="6"/>
  <c r="Q1565" i="6"/>
  <c r="Q528" i="6"/>
  <c r="Q847" i="6"/>
  <c r="Q1098" i="6"/>
  <c r="Q1484" i="6"/>
  <c r="Q286" i="6"/>
  <c r="Q52" i="6"/>
  <c r="Q638" i="6"/>
  <c r="Q1464" i="6"/>
  <c r="Q137" i="6"/>
  <c r="Q599" i="6"/>
  <c r="Q1117" i="6"/>
  <c r="Q2153" i="6"/>
  <c r="Q1639" i="6"/>
  <c r="Q461" i="6"/>
  <c r="Q1801" i="6"/>
  <c r="Q1302" i="6"/>
  <c r="Q1854" i="6"/>
  <c r="Q1455" i="6"/>
  <c r="Q625" i="6"/>
  <c r="Q142" i="6"/>
  <c r="Q1280" i="6"/>
  <c r="Q2111" i="6"/>
  <c r="Q473" i="6"/>
  <c r="Q793" i="6"/>
  <c r="Q2030" i="6"/>
  <c r="Q2104" i="6"/>
  <c r="Q1762" i="6"/>
  <c r="Q1541" i="6"/>
  <c r="Q82" i="6"/>
  <c r="Q1806" i="6"/>
  <c r="Q854" i="6"/>
  <c r="Q256" i="6"/>
  <c r="Q2219" i="6"/>
  <c r="Q1929" i="6"/>
  <c r="Q2287" i="6"/>
  <c r="Q848" i="6"/>
  <c r="Q2458" i="6"/>
  <c r="Q211" i="6"/>
  <c r="Q1434" i="6"/>
  <c r="Q1499" i="6"/>
  <c r="Q843" i="6"/>
  <c r="Q2484" i="6"/>
  <c r="Q696" i="6"/>
  <c r="Q130" i="6"/>
  <c r="Q238" i="6"/>
  <c r="Q1597" i="6"/>
  <c r="Q1094" i="6"/>
  <c r="Q1968" i="6"/>
  <c r="Q1607" i="6"/>
  <c r="Q2096" i="6"/>
  <c r="Q1327" i="6"/>
  <c r="Q1635" i="6"/>
  <c r="Q806" i="6"/>
  <c r="Q500" i="6"/>
  <c r="Q221" i="6"/>
  <c r="Q363" i="6"/>
  <c r="Q1194" i="6"/>
  <c r="Q261" i="6"/>
  <c r="Q1652" i="6"/>
  <c r="Q1727" i="6"/>
  <c r="Q224" i="6"/>
  <c r="Q1848" i="6"/>
  <c r="Q1523" i="6"/>
  <c r="Q1866" i="6"/>
  <c r="Q2255" i="6"/>
  <c r="Q1051" i="6"/>
  <c r="Q637" i="6"/>
  <c r="Q725" i="6"/>
  <c r="Q554" i="6"/>
  <c r="Q1190" i="6"/>
  <c r="Q1037" i="6"/>
  <c r="Q502" i="6"/>
  <c r="Q1516" i="6"/>
  <c r="Q507" i="6"/>
  <c r="Q2137" i="6"/>
  <c r="Q1554" i="6"/>
  <c r="Q1202" i="6"/>
  <c r="Q2063" i="6"/>
  <c r="Q709" i="6"/>
  <c r="Q1615" i="6"/>
  <c r="Q1389" i="6"/>
  <c r="Q1673" i="6"/>
  <c r="Q2449" i="6"/>
  <c r="Q988" i="6"/>
  <c r="Q1295" i="6"/>
  <c r="Q2394" i="6"/>
  <c r="Q345" i="6"/>
  <c r="Q1916" i="6"/>
  <c r="Q740" i="6"/>
  <c r="Q682" i="6"/>
  <c r="Q1820" i="6"/>
  <c r="Q72" i="6"/>
  <c r="Q149" i="6"/>
  <c r="Q146" i="6"/>
  <c r="Q1637" i="6"/>
  <c r="Q690" i="6"/>
  <c r="Q398" i="6"/>
  <c r="Q75" i="6"/>
  <c r="Q1779" i="6"/>
  <c r="Q2259" i="6"/>
  <c r="Q100" i="6"/>
  <c r="Q2320" i="6"/>
  <c r="Q648" i="6"/>
  <c r="Q374" i="6"/>
  <c r="Q249" i="6"/>
  <c r="Q1161" i="6"/>
  <c r="Q1073" i="6"/>
  <c r="Q1627" i="6"/>
  <c r="Q1772" i="6"/>
  <c r="Q10" i="6"/>
  <c r="Q1253" i="6"/>
  <c r="Q1799" i="6"/>
  <c r="Q839" i="6"/>
  <c r="Q1401" i="6"/>
  <c r="Q119" i="6"/>
  <c r="Q2291" i="6"/>
  <c r="Q1191" i="6"/>
  <c r="Q2021" i="6"/>
  <c r="Q222" i="6"/>
  <c r="Q827" i="6"/>
  <c r="Q1287" i="6"/>
  <c r="Q589" i="6"/>
  <c r="Q1821" i="6"/>
  <c r="Q1006" i="6"/>
  <c r="Q1290" i="6"/>
  <c r="Q1146" i="6"/>
  <c r="Q1046" i="6"/>
  <c r="Q2423" i="6"/>
  <c r="Q1664" i="6"/>
  <c r="Q2138" i="6"/>
  <c r="Q1857" i="6"/>
  <c r="Q942" i="6"/>
  <c r="Q1833" i="6"/>
  <c r="Q986" i="6"/>
  <c r="Q373" i="6"/>
  <c r="Q1029" i="6"/>
  <c r="Q2496" i="6"/>
  <c r="Q811" i="6"/>
  <c r="Q535" i="6"/>
  <c r="Q1402" i="6"/>
  <c r="Q27" i="6"/>
  <c r="Q1149" i="6"/>
  <c r="Q1272" i="6"/>
  <c r="Q2430" i="6"/>
  <c r="Q1870" i="6"/>
  <c r="Q764" i="6"/>
  <c r="Q1256" i="6"/>
  <c r="Q2361" i="6"/>
  <c r="Q316" i="6"/>
  <c r="Q135" i="6"/>
  <c r="Q1056" i="6"/>
  <c r="Q403" i="6"/>
  <c r="Q1244" i="6"/>
  <c r="Q773" i="6"/>
  <c r="Q913" i="6"/>
  <c r="Q60" i="6"/>
  <c r="Q11" i="6"/>
  <c r="Q1257" i="6"/>
  <c r="Q35" i="6"/>
  <c r="Q621" i="6"/>
  <c r="Q829" i="6"/>
  <c r="Q382" i="6"/>
  <c r="Q313" i="6"/>
  <c r="Q1688" i="6"/>
  <c r="Q1844" i="6"/>
  <c r="Q600" i="6"/>
  <c r="Q2197" i="6"/>
  <c r="Q1858" i="6"/>
  <c r="Q2424" i="6"/>
  <c r="Q1721" i="6"/>
  <c r="Q803" i="6"/>
  <c r="Q590" i="6"/>
  <c r="Q2097" i="6"/>
  <c r="Q1871" i="6"/>
  <c r="Q2305" i="6"/>
  <c r="Q1948" i="6"/>
  <c r="Q2074" i="6"/>
  <c r="Q1684" i="6"/>
  <c r="Q1390" i="6"/>
  <c r="Q1437" i="6"/>
  <c r="Q849" i="6"/>
  <c r="Q677" i="6"/>
  <c r="Q610" i="6"/>
  <c r="Q2027" i="6"/>
  <c r="Q475" i="6"/>
  <c r="Q36" i="6"/>
  <c r="Q157" i="6"/>
  <c r="Q438" i="6"/>
  <c r="Q498" i="6"/>
  <c r="Q2310" i="6"/>
  <c r="Q906" i="6"/>
  <c r="Q435" i="6"/>
  <c r="Q975" i="6"/>
  <c r="Q1927" i="6"/>
  <c r="Q2016" i="6"/>
  <c r="Q1239" i="6"/>
  <c r="Q231" i="6"/>
  <c r="Q945" i="6"/>
  <c r="Q855" i="6"/>
  <c r="Q1482" i="6"/>
  <c r="Q354" i="6"/>
  <c r="Q1052" i="6"/>
  <c r="Q213" i="6"/>
  <c r="Q1173" i="6"/>
  <c r="Q2337" i="6"/>
  <c r="Q2280" i="6"/>
  <c r="Q2107" i="6"/>
  <c r="Q328" i="6"/>
  <c r="Q1737" i="6"/>
  <c r="Q177" i="6"/>
  <c r="Q542" i="6"/>
  <c r="Q1759" i="6"/>
  <c r="Q552" i="6"/>
  <c r="Q1621" i="6"/>
  <c r="Q835" i="6"/>
  <c r="Q33" i="6"/>
  <c r="Q1845" i="6"/>
  <c r="Q1579" i="6"/>
  <c r="Q1311" i="6"/>
  <c r="Q63" i="6"/>
  <c r="Q715" i="6"/>
  <c r="Q1562" i="6"/>
  <c r="Q49" i="6"/>
  <c r="Q2446" i="6"/>
  <c r="Q1300" i="6"/>
  <c r="Q859" i="6"/>
  <c r="Q1259" i="6"/>
  <c r="Q115" i="6"/>
  <c r="Q1825" i="6"/>
  <c r="Q2381" i="6"/>
  <c r="Q2388" i="6"/>
  <c r="Q457" i="6"/>
  <c r="Q1296" i="6"/>
  <c r="Q871" i="6"/>
  <c r="Q1039" i="6"/>
  <c r="Q1602" i="6"/>
  <c r="Q1486" i="6"/>
  <c r="Q2080" i="6"/>
  <c r="Q2022" i="6"/>
  <c r="Q208" i="6"/>
  <c r="Q976" i="6"/>
  <c r="Q721" i="6"/>
  <c r="Q1386" i="6"/>
  <c r="Q2069" i="6"/>
  <c r="Q1783" i="6"/>
  <c r="Q396" i="6"/>
  <c r="Q1229" i="6"/>
  <c r="Q190" i="6"/>
  <c r="Q2125" i="6"/>
  <c r="Q521" i="6"/>
  <c r="Q1451" i="6"/>
  <c r="Q2054" i="6"/>
  <c r="Q558" i="6"/>
  <c r="Q691" i="6"/>
  <c r="Q1519" i="6"/>
  <c r="Q43" i="6"/>
  <c r="Q2011" i="6"/>
  <c r="Q1413" i="6"/>
  <c r="Q2113" i="6"/>
  <c r="Q2175" i="6"/>
  <c r="Q529" i="6"/>
  <c r="Q462" i="6"/>
  <c r="Q1712" i="6"/>
  <c r="Q1227" i="6"/>
  <c r="Q2017" i="6"/>
  <c r="Q833" i="6"/>
  <c r="Q646" i="6"/>
  <c r="Q1128" i="6"/>
  <c r="Q482" i="6"/>
  <c r="Q1717" i="6"/>
  <c r="Q1837" i="6"/>
  <c r="Q1851" i="6"/>
  <c r="Q1960" i="6"/>
  <c r="Q2330" i="6"/>
  <c r="Q651" i="6"/>
  <c r="Q37" i="6"/>
  <c r="Q539" i="6"/>
  <c r="Q1009" i="6"/>
  <c r="Q2308" i="6"/>
  <c r="Q347" i="6"/>
  <c r="Q1718" i="6"/>
  <c r="Q961" i="6"/>
  <c r="Q262" i="6"/>
  <c r="Q2422" i="6"/>
  <c r="Q2377" i="6"/>
  <c r="Q1889" i="6"/>
  <c r="Q40" i="6"/>
  <c r="Q311" i="6"/>
  <c r="Q1030" i="6"/>
  <c r="Q413" i="6"/>
  <c r="Q2229" i="6"/>
  <c r="Q2176" i="6"/>
  <c r="Q1729" i="6"/>
  <c r="Q758" i="6"/>
  <c r="Q1838" i="6"/>
  <c r="Q980" i="6"/>
  <c r="Q1370" i="6"/>
  <c r="Q501" i="6"/>
  <c r="Q1023" i="6"/>
  <c r="Q1674" i="6"/>
  <c r="Q1141" i="6"/>
  <c r="Q1585" i="6"/>
  <c r="Q1742" i="6"/>
  <c r="Q2187" i="6"/>
  <c r="Q990" i="6"/>
  <c r="Q1298" i="6"/>
  <c r="Q1855" i="6"/>
  <c r="Q868" i="6"/>
  <c r="Q968" i="6"/>
  <c r="Q1794" i="6"/>
  <c r="Q567" i="6"/>
  <c r="Q1248" i="6"/>
  <c r="Q2274" i="6"/>
  <c r="Q1790" i="6"/>
  <c r="Q2201" i="6"/>
  <c r="Q1179" i="6"/>
  <c r="Q525" i="6"/>
  <c r="Q1245" i="6"/>
  <c r="Q970" i="6"/>
  <c r="Q1595" i="6"/>
  <c r="Q1608" i="6"/>
  <c r="Q2431" i="6"/>
  <c r="Q788" i="6"/>
  <c r="Q609" i="6"/>
  <c r="Q1078" i="6"/>
  <c r="Q2092" i="6"/>
  <c r="Q2196" i="6"/>
  <c r="Q414" i="6"/>
  <c r="Q300" i="6"/>
  <c r="Q1320" i="6"/>
  <c r="Q411" i="6"/>
  <c r="Q2070" i="6"/>
  <c r="Q978" i="6"/>
  <c r="Q1489" i="6"/>
  <c r="Q893" i="6"/>
  <c r="Q112" i="6"/>
  <c r="Q2467" i="6"/>
  <c r="Q1724" i="6"/>
  <c r="Q1512" i="6"/>
  <c r="Q1231" i="6"/>
  <c r="Q985" i="6"/>
  <c r="Q113" i="6"/>
  <c r="Q1538" i="6"/>
  <c r="Q61" i="6"/>
  <c r="Q957" i="6"/>
  <c r="Q1053" i="6"/>
  <c r="Q324" i="6"/>
  <c r="Q1092" i="6"/>
  <c r="Q490" i="6"/>
  <c r="Q2151" i="6"/>
  <c r="Q214" i="6"/>
  <c r="Q971" i="6"/>
  <c r="Q2198" i="6"/>
  <c r="Q685" i="6"/>
  <c r="Q1122" i="6"/>
  <c r="Q1395" i="6"/>
  <c r="Q2230" i="6"/>
  <c r="Q1934" i="6"/>
  <c r="Q194" i="6"/>
  <c r="Q161" i="6"/>
  <c r="Q1153" i="6"/>
  <c r="Q2321" i="6"/>
  <c r="Q1347" i="6"/>
  <c r="Q1294" i="6"/>
  <c r="Q834" i="6"/>
  <c r="Q1800" i="6"/>
  <c r="Q2206" i="6"/>
  <c r="Q1977" i="6"/>
  <c r="Q1474" i="6"/>
  <c r="Q195" i="6"/>
  <c r="Q952" i="6"/>
  <c r="Q1220" i="6"/>
  <c r="Q1703" i="6"/>
  <c r="Q1736" i="6"/>
  <c r="Q1756" i="6"/>
  <c r="Q1839" i="6"/>
  <c r="Q219" i="6"/>
  <c r="Q1640" i="6"/>
  <c r="Q781" i="6"/>
  <c r="Q1532" i="6"/>
  <c r="Q31" i="6"/>
  <c r="Q1505" i="6"/>
  <c r="Q1964" i="6"/>
  <c r="Q28" i="6"/>
  <c r="Q2207" i="6"/>
  <c r="Q209" i="6"/>
  <c r="Q2469" i="6"/>
  <c r="Q585" i="6"/>
  <c r="Q1357" i="6"/>
  <c r="Q456" i="6"/>
  <c r="Q436" i="6"/>
  <c r="Q663" i="6"/>
  <c r="Q29" i="6"/>
  <c r="Q2487" i="6"/>
  <c r="Q2024" i="6"/>
  <c r="Q1757" i="6"/>
  <c r="Q760" i="6"/>
  <c r="Q23" i="6"/>
  <c r="Q1050" i="6"/>
  <c r="Q13" i="6"/>
  <c r="Q512" i="6"/>
  <c r="Q1182" i="6"/>
  <c r="Q114" i="6"/>
  <c r="Q1596" i="6"/>
  <c r="Q465" i="6"/>
  <c r="Q2189" i="6"/>
  <c r="Q2489" i="6"/>
  <c r="Q320" i="6"/>
  <c r="Q568" i="6"/>
  <c r="Q228" i="6"/>
  <c r="Q2098" i="6"/>
  <c r="Q563" i="6"/>
  <c r="Q1002" i="6"/>
  <c r="Q801" i="6"/>
  <c r="Q336" i="6"/>
  <c r="Q1026" i="6"/>
  <c r="Q1139" i="6"/>
  <c r="Q1645" i="6"/>
  <c r="Q1223" i="6"/>
  <c r="Q1183" i="6"/>
  <c r="Q997" i="6"/>
  <c r="Q1949" i="6"/>
  <c r="Q583" i="6"/>
  <c r="Q196" i="6"/>
  <c r="Q2243" i="6"/>
  <c r="Q1168" i="6"/>
  <c r="Q559" i="6"/>
  <c r="Q656" i="6"/>
  <c r="Q658" i="6"/>
  <c r="Q68" i="6"/>
  <c r="Q1118" i="6"/>
  <c r="Q2059" i="6"/>
  <c r="Q337" i="6"/>
  <c r="Q2445" i="6"/>
  <c r="Q216" i="6"/>
  <c r="Q1701" i="6"/>
  <c r="Q2292" i="6"/>
  <c r="Q252" i="6"/>
  <c r="Q1352" i="6"/>
  <c r="Q2127" i="6"/>
  <c r="Q187" i="6"/>
  <c r="Q2314" i="6"/>
  <c r="Q1522" i="6"/>
  <c r="Q1543" i="6"/>
  <c r="Q2144" i="6"/>
  <c r="Q2365" i="6"/>
  <c r="Q1313" i="6"/>
  <c r="Q1435" i="6"/>
  <c r="Q748" i="6"/>
  <c r="Q2263" i="6"/>
  <c r="Q1321" i="6"/>
  <c r="Q2049" i="6"/>
  <c r="Q321" i="6"/>
  <c r="Q1690" i="6"/>
  <c r="Q1524" i="6"/>
  <c r="Q1162" i="6"/>
  <c r="Q1656" i="6"/>
  <c r="Q1247" i="6"/>
  <c r="Q1564" i="6"/>
  <c r="Q2110" i="6"/>
  <c r="Q225" i="6"/>
  <c r="Q476" i="6"/>
  <c r="Q1186" i="6"/>
  <c r="Q930" i="6"/>
  <c r="Q537" i="6"/>
  <c r="Q727" i="6"/>
  <c r="Q2143" i="6"/>
  <c r="Q1147" i="6"/>
  <c r="Q2432" i="6"/>
  <c r="Q1659" i="6"/>
  <c r="Q1622" i="6"/>
  <c r="Q2142" i="6"/>
  <c r="Q2447" i="6"/>
  <c r="Q2315" i="6"/>
  <c r="Q2272" i="6"/>
  <c r="Q2278" i="6"/>
  <c r="Q790" i="6"/>
  <c r="Q2348" i="6"/>
  <c r="Q1609" i="6"/>
  <c r="Q2395" i="6"/>
  <c r="Q162" i="6"/>
  <c r="Q2390" i="6"/>
  <c r="Q1695" i="6"/>
  <c r="Q1689" i="6"/>
  <c r="Q318" i="6"/>
  <c r="Q2250" i="6"/>
  <c r="Q1100" i="6"/>
  <c r="Q1323" i="6"/>
  <c r="Q99" i="6"/>
  <c r="Q2244" i="6"/>
  <c r="Q511" i="6"/>
  <c r="Q1047" i="6"/>
  <c r="Q923" i="6"/>
  <c r="Q2051" i="6"/>
  <c r="Q2131" i="6"/>
  <c r="Q907" i="6"/>
  <c r="Q716" i="6"/>
  <c r="Q1096" i="6"/>
  <c r="Q1867" i="6"/>
  <c r="Q1215" i="6"/>
  <c r="Q1939" i="6"/>
  <c r="Q686" i="6"/>
  <c r="Q116" i="6"/>
  <c r="Q1145" i="6"/>
  <c r="Q1826" i="6"/>
  <c r="Q1273" i="6"/>
  <c r="Q1619" i="6"/>
  <c r="Q1172" i="6"/>
  <c r="Q1594" i="6"/>
  <c r="Q229" i="6"/>
  <c r="Q1863" i="6"/>
  <c r="Q244" i="6"/>
  <c r="Q1068" i="6"/>
  <c r="Q575" i="6"/>
  <c r="Q2177" i="6"/>
  <c r="Q1154" i="6"/>
  <c r="Q76" i="6"/>
  <c r="Q2064" i="6"/>
  <c r="Q1205" i="6"/>
  <c r="Q201" i="6"/>
  <c r="Q54" i="6"/>
  <c r="Q2085" i="6"/>
  <c r="Q1828" i="6"/>
  <c r="Q2464" i="6"/>
  <c r="Q2490" i="6"/>
  <c r="Q626" i="6"/>
  <c r="Q111" i="6"/>
  <c r="Q79" i="6"/>
  <c r="Q2265" i="6"/>
  <c r="Q1155" i="6"/>
  <c r="Q287" i="6"/>
  <c r="Q1982" i="6"/>
  <c r="Q2500" i="6"/>
  <c r="Q340" i="6"/>
  <c r="Q274" i="6"/>
  <c r="Q2032" i="6"/>
  <c r="Q1513" i="6"/>
  <c r="Q1348" i="6"/>
  <c r="Q841" i="6"/>
  <c r="Q2354" i="6"/>
  <c r="Q1629" i="6"/>
  <c r="Q684" i="6"/>
  <c r="Q2414" i="6"/>
  <c r="Q1020" i="6"/>
  <c r="Q1477" i="6"/>
  <c r="Q576" i="6"/>
  <c r="Q121" i="6"/>
  <c r="Q820" i="6"/>
  <c r="Q1171" i="6"/>
  <c r="Q178" i="6"/>
  <c r="Q1137" i="6"/>
  <c r="Q1443" i="6"/>
  <c r="Q2471" i="6"/>
  <c r="Q2035" i="6"/>
  <c r="Q2089" i="6"/>
  <c r="Q1952" i="6"/>
  <c r="Q2148" i="6"/>
  <c r="Q230" i="6"/>
  <c r="Q1705" i="6"/>
  <c r="Q2378" i="6"/>
  <c r="Q570" i="6"/>
  <c r="Q277" i="6"/>
  <c r="Q136" i="6"/>
  <c r="Q280" i="6"/>
  <c r="Q2086" i="6"/>
  <c r="Q1975" i="6"/>
  <c r="Q2324" i="6"/>
  <c r="Q353" i="6"/>
  <c r="Q2327" i="6"/>
  <c r="Q939" i="6"/>
  <c r="Q32" i="6"/>
  <c r="Q1007" i="6"/>
  <c r="Q390" i="6"/>
  <c r="Q278" i="6"/>
  <c r="Q914" i="6"/>
  <c r="Q1978" i="6"/>
  <c r="Q1032" i="6"/>
  <c r="Q1040" i="6"/>
  <c r="Q1480" i="6"/>
  <c r="Q1158" i="6"/>
  <c r="Q1339" i="6"/>
  <c r="Q1764" i="6"/>
  <c r="Q816" i="6"/>
  <c r="Q1680" i="6"/>
  <c r="Q908" i="6"/>
  <c r="Q2402" i="6"/>
  <c r="Q2297" i="6"/>
  <c r="Q1580" i="6"/>
  <c r="Q348" i="6"/>
  <c r="Q1972" i="6"/>
  <c r="Q869" i="6"/>
  <c r="Q1165" i="6"/>
  <c r="Q1998" i="6"/>
  <c r="Q954" i="6"/>
  <c r="Q2241" i="6"/>
  <c r="Q1914" i="6"/>
  <c r="Q77" i="6"/>
  <c r="Q883" i="6"/>
  <c r="Q1441" i="6"/>
  <c r="Q641" i="6"/>
  <c r="Q1254" i="6"/>
  <c r="Q19" i="6"/>
  <c r="Q553" i="6"/>
  <c r="Q1109" i="6"/>
  <c r="Q1033" i="6"/>
  <c r="Q1983" i="6"/>
  <c r="Q1426" i="6"/>
  <c r="Q623" i="6"/>
  <c r="Q1063" i="6"/>
  <c r="Q1500" i="6"/>
  <c r="Q2409" i="6"/>
  <c r="Q1102" i="6"/>
  <c r="Q1804" i="6"/>
  <c r="Q850" i="6"/>
  <c r="Q864" i="6"/>
  <c r="Q2154" i="6"/>
  <c r="Q239" i="6"/>
  <c r="Q1151" i="6"/>
  <c r="Q1140" i="6"/>
  <c r="Q1616" i="6"/>
  <c r="Q1185" i="6"/>
  <c r="Q393" i="6"/>
  <c r="Q755" i="6"/>
  <c r="Q692" i="6"/>
  <c r="Q1973" i="6"/>
  <c r="Q2370" i="6"/>
  <c r="Q2039" i="6"/>
  <c r="Q2245" i="6"/>
  <c r="Q1725" i="6"/>
  <c r="Q1490" i="6"/>
  <c r="Q2415" i="6"/>
  <c r="Q1148" i="6"/>
  <c r="Q288" i="6"/>
  <c r="Q832" i="6"/>
  <c r="Q2298" i="6"/>
  <c r="Q973" i="6"/>
  <c r="Q1316" i="6"/>
  <c r="Q1431" i="6"/>
  <c r="Q909" i="6"/>
  <c r="Q1662" i="6"/>
  <c r="Q774" i="6"/>
  <c r="Q14" i="6"/>
  <c r="Q2379" i="6"/>
  <c r="Q1995" i="6"/>
  <c r="Q2223" i="6"/>
  <c r="Q1992" i="6"/>
  <c r="Q107" i="6"/>
  <c r="Q642" i="6"/>
  <c r="Q587" i="6"/>
  <c r="Q387" i="6"/>
  <c r="Q1587" i="6"/>
  <c r="Q2156" i="6"/>
  <c r="Q429" i="6"/>
  <c r="Q705" i="6"/>
  <c r="Q415" i="6"/>
  <c r="Q1260" i="6"/>
  <c r="Q564" i="6"/>
  <c r="Q2396" i="6"/>
  <c r="Q1393" i="6"/>
  <c r="Q368" i="6"/>
  <c r="Q876" i="6"/>
  <c r="Q741" i="6"/>
  <c r="Q717" i="6"/>
  <c r="Q1384" i="6"/>
  <c r="Q1216" i="6"/>
  <c r="Q1924" i="6"/>
  <c r="Q2041" i="6"/>
  <c r="Q1591" i="6"/>
  <c r="Q1726" i="6"/>
  <c r="Q1714" i="6"/>
  <c r="Q2160" i="6"/>
  <c r="Q1088" i="6"/>
  <c r="Q1383" i="6"/>
  <c r="Q1506" i="6"/>
  <c r="Q1780" i="6"/>
  <c r="Q872" i="6"/>
  <c r="Q2212" i="6"/>
  <c r="Q744" i="6"/>
  <c r="Q522" i="6"/>
  <c r="Q703" i="6"/>
  <c r="Q1630" i="6"/>
  <c r="Q463" i="6"/>
  <c r="Q1255" i="6"/>
  <c r="Q2121" i="6"/>
  <c r="Q775" i="6"/>
  <c r="Q2076" i="6"/>
  <c r="Q543" i="6"/>
  <c r="Q62" i="6"/>
  <c r="Q592" i="6"/>
  <c r="Q643" i="6"/>
  <c r="Q1533" i="6"/>
  <c r="Q2335" i="6"/>
  <c r="Q1048" i="6"/>
  <c r="Q1364" i="6"/>
  <c r="Q1235" i="6"/>
  <c r="Q1324" i="6"/>
  <c r="Q2099" i="6"/>
  <c r="Q205" i="6"/>
  <c r="Q532" i="6"/>
  <c r="Q2077" i="6"/>
  <c r="Q969" i="6"/>
  <c r="Q245" i="6"/>
  <c r="Q1129" i="6"/>
  <c r="Q355" i="6"/>
  <c r="Q407" i="6"/>
  <c r="Q2418" i="6"/>
  <c r="Q1558" i="6"/>
  <c r="Q1276" i="6"/>
  <c r="Q1181" i="6"/>
  <c r="Q598" i="6"/>
  <c r="Q2029" i="6"/>
  <c r="Q2294" i="6"/>
  <c r="Q1997" i="6"/>
  <c r="Q729" i="6"/>
  <c r="Q1438" i="6"/>
  <c r="Q926" i="6"/>
  <c r="Q2003" i="6"/>
  <c r="Q1550" i="6"/>
  <c r="Q1097" i="6"/>
  <c r="Q1345" i="6"/>
  <c r="Q523" i="6"/>
  <c r="Q2254" i="6"/>
  <c r="Q2352" i="6"/>
  <c r="Q520" i="6"/>
  <c r="Q495" i="6"/>
  <c r="Q1704" i="6"/>
  <c r="Q1057" i="6"/>
  <c r="Q442" i="6"/>
  <c r="Q917" i="6"/>
  <c r="Q873" i="6"/>
  <c r="Q2362" i="6"/>
  <c r="Q1709" i="6"/>
  <c r="Q1041" i="6"/>
  <c r="Q1211" i="6"/>
  <c r="Q247" i="6"/>
  <c r="Q2459" i="6"/>
  <c r="Q282" i="6"/>
  <c r="Q1130" i="6"/>
  <c r="Q472" i="6"/>
  <c r="Q766" i="6"/>
  <c r="Q1719" i="6"/>
  <c r="Q828" i="6"/>
  <c r="Q2246" i="6"/>
  <c r="Q694" i="6"/>
  <c r="Q2004" i="6"/>
  <c r="Q1044" i="6"/>
  <c r="Q448" i="6"/>
  <c r="Q807" i="6"/>
  <c r="Q2299" i="6"/>
  <c r="Q1366" i="6"/>
  <c r="Q1404" i="6"/>
  <c r="Q2081" i="6"/>
  <c r="Q2155" i="6"/>
  <c r="Q55" i="6"/>
  <c r="Q2179" i="6"/>
  <c r="Q981" i="6"/>
  <c r="Q1213" i="6"/>
  <c r="Q2239" i="6"/>
  <c r="Q571" i="6"/>
  <c r="Q1349" i="6"/>
  <c r="Q607" i="6"/>
  <c r="Q2317" i="6"/>
  <c r="Q630" i="6"/>
  <c r="Q2090" i="6"/>
  <c r="Q306" i="6"/>
  <c r="Q1941" i="6"/>
  <c r="Q2456" i="6"/>
  <c r="Q2276" i="6"/>
  <c r="Q695" i="6"/>
  <c r="Q44" i="6"/>
  <c r="Q1606" i="6"/>
  <c r="Q449" i="6"/>
  <c r="Q1143" i="6"/>
  <c r="Q2001" i="6"/>
  <c r="Q2214" i="6"/>
  <c r="Q2005" i="6"/>
  <c r="Q1214" i="6"/>
  <c r="Q1667" i="6"/>
  <c r="Q1734" i="6"/>
  <c r="Q1420" i="6"/>
  <c r="Q877" i="6"/>
  <c r="Q560" i="6"/>
  <c r="Q1581" i="6"/>
  <c r="Q1963" i="6"/>
  <c r="Q904" i="6"/>
  <c r="Q577" i="6"/>
  <c r="Q1369" i="6"/>
  <c r="Q2333" i="6"/>
  <c r="Q1936" i="6"/>
  <c r="Q298" i="6"/>
  <c r="Q1631" i="6"/>
  <c r="Q2328" i="6"/>
  <c r="Q752" i="6"/>
  <c r="Q296" i="6"/>
  <c r="Q1576" i="6"/>
  <c r="Q797" i="6"/>
  <c r="Q965" i="6"/>
  <c r="Q1653" i="6"/>
  <c r="Q1493" i="6"/>
  <c r="Q1879" i="6"/>
  <c r="Q110" i="6"/>
  <c r="Q350" i="6"/>
  <c r="Q1917" i="6"/>
  <c r="Q1872" i="6"/>
  <c r="Q713" i="6"/>
  <c r="Q753" i="6"/>
  <c r="Q936" i="6"/>
  <c r="Q1544" i="6"/>
  <c r="Q2426" i="6"/>
  <c r="Q2057" i="6"/>
  <c r="Q1918" i="6"/>
  <c r="Q1850" i="6"/>
  <c r="Q1394" i="6"/>
  <c r="Q1885" i="6"/>
  <c r="Q1922" i="6"/>
  <c r="Q2341" i="6"/>
  <c r="Q728" i="6"/>
  <c r="Q58" i="6"/>
  <c r="Q2403" i="6"/>
  <c r="Q991" i="6"/>
  <c r="Q424" i="6"/>
  <c r="Q813" i="6"/>
  <c r="Q660" i="6"/>
  <c r="Q2146" i="6"/>
  <c r="Q536" i="6"/>
  <c r="Q1343" i="6"/>
  <c r="Q2173" i="6"/>
  <c r="Q431" i="6"/>
  <c r="Q1373" i="6"/>
  <c r="Q198" i="6"/>
  <c r="Q940" i="6"/>
  <c r="Q1361" i="6"/>
  <c r="Q2359" i="6"/>
  <c r="Q1101" i="6"/>
  <c r="Q1112" i="6"/>
  <c r="Q874" i="6"/>
  <c r="Q676" i="6"/>
  <c r="Q466" i="6"/>
  <c r="Q509" i="6"/>
  <c r="Q2234" i="6"/>
  <c r="Q1049" i="6"/>
  <c r="Q250" i="6"/>
  <c r="Q1753" i="6"/>
  <c r="Q1058" i="6"/>
  <c r="Q1452" i="6"/>
  <c r="Q2349" i="6"/>
  <c r="Q1299" i="6"/>
  <c r="Q616" i="6"/>
  <c r="Q870" i="6"/>
  <c r="Q458" i="6"/>
  <c r="Q953" i="6"/>
  <c r="Q1346" i="6"/>
  <c r="Q383" i="6"/>
  <c r="Q1240" i="6"/>
  <c r="Q1984" i="6"/>
  <c r="Q2303" i="6"/>
  <c r="Q220" i="6"/>
  <c r="Q1728" i="6"/>
  <c r="Q1521" i="6"/>
  <c r="Q1330" i="6"/>
  <c r="Q2353" i="6"/>
  <c r="Q545" i="6"/>
  <c r="Q317" i="6"/>
  <c r="Q1332" i="6"/>
  <c r="Q6" i="6"/>
  <c r="Q2433" i="6"/>
  <c r="Q2226" i="6"/>
  <c r="Q376" i="6"/>
  <c r="Q724" i="6"/>
  <c r="Q1539" i="6"/>
  <c r="Q1074" i="6"/>
  <c r="Q1791" i="6"/>
  <c r="Q706" i="6"/>
  <c r="Q1421" i="6"/>
  <c r="Q1768" i="6"/>
  <c r="Q1668" i="6"/>
  <c r="Q1748" i="6"/>
  <c r="Q1495" i="6"/>
  <c r="Q608" i="6"/>
  <c r="Q34" i="6"/>
  <c r="Q2091" i="6"/>
  <c r="Q962" i="6"/>
  <c r="Q263" i="6"/>
  <c r="Q2047" i="6"/>
  <c r="Q301" i="6"/>
  <c r="Q1644" i="6"/>
  <c r="Q1657" i="6"/>
  <c r="Q2360" i="6"/>
  <c r="Q397" i="6"/>
  <c r="Q1864" i="6"/>
  <c r="Q1625" i="6"/>
  <c r="Q1770" i="6"/>
  <c r="Q1586" i="6"/>
  <c r="Q380" i="6"/>
  <c r="Q7" i="6"/>
  <c r="Q1458" i="6"/>
  <c r="Q404" i="6"/>
  <c r="Q933" i="6"/>
  <c r="Q538" i="6"/>
  <c r="Q59" i="6"/>
  <c r="Q1038" i="6"/>
  <c r="Q312" i="6"/>
  <c r="Q1974" i="6"/>
  <c r="Q1563" i="6"/>
  <c r="Q391" i="6"/>
  <c r="Q1617" i="6"/>
  <c r="Q1677" i="6"/>
  <c r="Q1938" i="6"/>
  <c r="Q924" i="6"/>
  <c r="Q1808" i="6"/>
  <c r="Q1566" i="6"/>
  <c r="Q87" i="6"/>
  <c r="Q268" i="6"/>
  <c r="Q235" i="6"/>
  <c r="Q664" i="6"/>
  <c r="Q1003" i="6"/>
  <c r="Q561" i="6"/>
  <c r="Q2457" i="6"/>
  <c r="Q722" i="6"/>
  <c r="Q352" i="6"/>
  <c r="Q1534" i="6"/>
  <c r="Q1641" i="6"/>
  <c r="Q1612" i="6"/>
  <c r="Q1859" i="6"/>
  <c r="Q1912" i="6"/>
  <c r="Q2045" i="6"/>
  <c r="Q1119" i="6"/>
  <c r="Q1177" i="6"/>
  <c r="Q2114" i="6"/>
  <c r="Q207" i="6"/>
  <c r="Q996" i="6"/>
  <c r="Q1314" i="6"/>
  <c r="Q736" i="6"/>
  <c r="Q408" i="6"/>
  <c r="Q679" i="6"/>
  <c r="Q12" i="6"/>
  <c r="Q540" i="6"/>
  <c r="Q1113" i="6"/>
  <c r="Q2006" i="6"/>
  <c r="Q20" i="6"/>
  <c r="Q1036" i="6"/>
  <c r="Q2355" i="6"/>
  <c r="Q246" i="6"/>
  <c r="Q857" i="6"/>
  <c r="Q2279" i="6"/>
  <c r="Q1993" i="6"/>
  <c r="Q1903" i="6"/>
  <c r="Q357" i="6"/>
  <c r="Q804" i="6"/>
  <c r="Q1340" i="6"/>
  <c r="Q2216" i="6"/>
  <c r="Q1069" i="6"/>
  <c r="Q681" i="6"/>
  <c r="Q1570" i="6"/>
  <c r="Q1322" i="6"/>
  <c r="Q1572" i="6"/>
  <c r="Q530" i="6"/>
  <c r="Q2202" i="6"/>
  <c r="Q627" i="6"/>
  <c r="Q53" i="6"/>
  <c r="Q615" i="6"/>
  <c r="Q295" i="6"/>
  <c r="Q791" i="6"/>
  <c r="Q726" i="6"/>
  <c r="Q2023" i="6"/>
  <c r="Q1816" i="6"/>
  <c r="Q2339" i="6"/>
  <c r="Q1491" i="6"/>
  <c r="Q1682" i="6"/>
  <c r="Q2117" i="6"/>
  <c r="Q1061" i="6"/>
  <c r="Q1428" i="6"/>
  <c r="Q1545" i="6"/>
  <c r="Q1278" i="6"/>
  <c r="Q1501" i="6"/>
  <c r="Q1206" i="6"/>
  <c r="Q595" i="6"/>
  <c r="Q1829" i="6"/>
  <c r="Q1560" i="6"/>
  <c r="Q1942" i="6"/>
  <c r="Q887" i="6"/>
  <c r="Q2350" i="6"/>
  <c r="Q826" i="6"/>
  <c r="Q1553" i="6"/>
  <c r="Q2043" i="6"/>
  <c r="Q258" i="6"/>
  <c r="Q2018" i="6"/>
  <c r="Q1955" i="6"/>
  <c r="Q1270" i="6"/>
  <c r="Q1328" i="6"/>
  <c r="Q2407" i="6"/>
  <c r="Q1380" i="6"/>
  <c r="Q3" i="6"/>
  <c r="Q916" i="6"/>
  <c r="Q2322" i="6"/>
  <c r="Q653" i="6"/>
  <c r="Q1200" i="6"/>
  <c r="Q2470" i="6"/>
  <c r="Q1751" i="6"/>
  <c r="Q1696" i="6"/>
  <c r="Q192" i="6"/>
  <c r="Q808" i="6"/>
  <c r="Q734" i="6"/>
  <c r="Q197" i="6"/>
  <c r="Q2460" i="6"/>
  <c r="Q2010" i="6"/>
  <c r="Q2419" i="6"/>
  <c r="Q1444" i="6"/>
  <c r="Q1079" i="6"/>
  <c r="Q2400" i="6"/>
  <c r="Q1763" i="6"/>
  <c r="Q1698" i="6"/>
  <c r="Q1722" i="6"/>
  <c r="Q1809" i="6"/>
  <c r="Q2347" i="6"/>
  <c r="Q1358" i="6"/>
  <c r="Q979" i="6"/>
  <c r="Q556" i="6"/>
  <c r="Q1197" i="6"/>
  <c r="Q270" i="6"/>
  <c r="Q1070" i="6"/>
  <c r="Q818" i="6"/>
  <c r="Q78" i="6"/>
  <c r="Q1167" i="6"/>
  <c r="Q2211" i="6"/>
  <c r="Q426" i="6"/>
  <c r="Q749" i="6"/>
  <c r="Q174" i="6"/>
  <c r="Q1618" i="6"/>
  <c r="Q70" i="6"/>
  <c r="Q1961" i="6"/>
  <c r="Q152" i="6"/>
  <c r="Q2019" i="6"/>
  <c r="Q1559" i="6"/>
  <c r="Q1371" i="6"/>
  <c r="Q2479" i="6"/>
  <c r="Q959" i="6"/>
  <c r="Q2366" i="6"/>
  <c r="Q358" i="6"/>
  <c r="Q1225" i="6"/>
  <c r="Q2101" i="6"/>
  <c r="Q1090" i="6"/>
  <c r="Q444" i="6"/>
  <c r="Q260" i="6"/>
  <c r="Q1862" i="6"/>
  <c r="Q2209" i="6"/>
  <c r="Q18" i="6"/>
  <c r="Q733" i="6"/>
  <c r="Q1986" i="6"/>
  <c r="Q2147" i="6"/>
  <c r="Q483" i="6"/>
  <c r="Q730" i="6"/>
  <c r="Q785" i="6"/>
  <c r="Q325" i="6"/>
  <c r="Q1774" i="6"/>
  <c r="Q825" i="6"/>
  <c r="Q1669" i="6"/>
  <c r="Q1481" i="6"/>
  <c r="Q1387" i="6"/>
  <c r="Q2213" i="6"/>
  <c r="Q735" i="6"/>
  <c r="Q484" i="6"/>
  <c r="Q1933" i="6"/>
  <c r="Q1034" i="6"/>
  <c r="Q1758" i="6"/>
  <c r="Q2190" i="6"/>
  <c r="Q1620" i="6"/>
  <c r="Q83" i="6"/>
  <c r="Q1852" i="6"/>
  <c r="Q2009" i="6"/>
  <c r="Q1957" i="6"/>
  <c r="Q2036" i="6"/>
  <c r="Q102" i="6"/>
  <c r="Q2215" i="6"/>
  <c r="Q1710" i="6"/>
  <c r="Q1163" i="6"/>
  <c r="Q409" i="6"/>
  <c r="Q1372" i="6"/>
  <c r="Q1556" i="6"/>
  <c r="Q4" i="6"/>
  <c r="Q467" i="6"/>
  <c r="Q925" i="6"/>
  <c r="Q2087" i="6"/>
  <c r="Q15" i="6"/>
  <c r="Q289" i="6"/>
  <c r="Q360" i="6"/>
  <c r="Q824" i="6"/>
  <c r="Q546" i="6"/>
  <c r="Q56" i="6"/>
  <c r="Q1465" i="6"/>
  <c r="Q1792" i="6"/>
  <c r="Q1784" i="6"/>
  <c r="Q1905" i="6"/>
  <c r="Q2325" i="6"/>
  <c r="Q941" i="6"/>
  <c r="Q918" i="6"/>
  <c r="Q1271" i="6"/>
  <c r="Q2501" i="6"/>
  <c r="Q1459" i="6"/>
  <c r="Q2374" i="6"/>
  <c r="Q2302" i="6"/>
  <c r="Q166" i="6"/>
  <c r="Q1530" i="6"/>
  <c r="Q193" i="6"/>
  <c r="Q377" i="6"/>
  <c r="Q1475" i="6"/>
  <c r="Q1374" i="6"/>
  <c r="Q1661" i="6"/>
  <c r="Q1281" i="6"/>
  <c r="Q215" i="6"/>
  <c r="Q223" i="6"/>
  <c r="Q1436" i="6"/>
  <c r="Q2436" i="6"/>
  <c r="Q1080" i="6"/>
  <c r="Q1830" i="6"/>
  <c r="Q1242" i="6"/>
  <c r="Q2444" i="6"/>
  <c r="Q2492" i="6"/>
  <c r="Q2401" i="6"/>
  <c r="Q2404" i="6"/>
  <c r="Q1463" i="6"/>
  <c r="Q1735" i="6"/>
  <c r="Q1071" i="6"/>
  <c r="Q1187" i="6"/>
  <c r="Q617" i="6"/>
  <c r="Q496" i="6"/>
  <c r="Q2028" i="6"/>
  <c r="Q1943" i="6"/>
  <c r="Q1906" i="6"/>
  <c r="Q879" i="6"/>
  <c r="Q582" i="6"/>
  <c r="Q64" i="6"/>
  <c r="Q2227" i="6"/>
  <c r="Q427" i="6"/>
  <c r="Q1217" i="6"/>
  <c r="Q240" i="6"/>
  <c r="Q1178" i="6"/>
  <c r="Q1054" i="6"/>
  <c r="Q746" i="6"/>
  <c r="Q1333" i="6"/>
  <c r="Q2472" i="6"/>
  <c r="Q2048" i="6"/>
  <c r="Q1781" i="6"/>
  <c r="Q802" i="6"/>
  <c r="Q851" i="6"/>
  <c r="Q402" i="6"/>
  <c r="Q1089" i="6"/>
  <c r="Q1114" i="6"/>
  <c r="Q1329" i="6"/>
  <c r="Q844" i="6"/>
  <c r="Q1953" i="6"/>
  <c r="Q285" i="6"/>
  <c r="Q890" i="6"/>
  <c r="Q707" i="6"/>
  <c r="Q1775" i="6"/>
  <c r="Q1064" i="6"/>
  <c r="Q388" i="6"/>
  <c r="Q1868" i="6"/>
  <c r="Q1880" i="6"/>
  <c r="Q668" i="6"/>
  <c r="Q1467" i="6"/>
  <c r="Q661" i="6"/>
  <c r="Q1460" i="6"/>
  <c r="Q1169" i="6"/>
  <c r="Q1686" i="6"/>
  <c r="Q1422" i="6"/>
  <c r="Q745" i="6"/>
  <c r="Q2180" i="6"/>
  <c r="Q1189" i="6"/>
  <c r="Q1427" i="6"/>
  <c r="Q618" i="6"/>
  <c r="Q1928" i="6"/>
  <c r="Q972" i="6"/>
  <c r="Q291" i="6"/>
  <c r="Q2452" i="6"/>
  <c r="Q1649" i="6"/>
  <c r="Q2411" i="6"/>
  <c r="Q2065" i="6"/>
  <c r="Q439" i="6"/>
  <c r="Q1454" i="6"/>
  <c r="Q1304" i="6"/>
  <c r="Q1807" i="6"/>
  <c r="Q2115" i="6"/>
  <c r="Q899" i="6"/>
  <c r="Q1396" i="6"/>
  <c r="Q1414" i="6"/>
  <c r="Q2100" i="6"/>
  <c r="Q1760" i="6"/>
  <c r="Q636" i="6"/>
  <c r="Q900" i="6"/>
  <c r="Q1944" i="6"/>
  <c r="Q1065" i="6"/>
  <c r="Q2406" i="6"/>
  <c r="Q2194" i="6"/>
  <c r="Q2058" i="6"/>
  <c r="Q1875" i="6"/>
  <c r="Q1969" i="6"/>
  <c r="Q1085" i="6"/>
  <c r="Q1308" i="6"/>
  <c r="Q50" i="6"/>
  <c r="Q604" i="6"/>
  <c r="Q1900" i="6"/>
  <c r="Q139" i="6"/>
  <c r="Q1442" i="6"/>
  <c r="Q2149" i="6"/>
  <c r="Q2007" i="6"/>
  <c r="Q1785" i="6"/>
  <c r="Q1569" i="6"/>
  <c r="Q455" i="6"/>
  <c r="Q326" i="6"/>
  <c r="Q1650" i="6"/>
  <c r="Q1483" i="6"/>
  <c r="Q984" i="6"/>
  <c r="Q242" i="6"/>
  <c r="Q1856" i="6"/>
  <c r="Q65" i="6"/>
  <c r="Q2102" i="6"/>
  <c r="Q1105" i="6"/>
  <c r="Q2331" i="6"/>
  <c r="Q1199" i="6"/>
  <c r="Q928" i="6"/>
  <c r="Q2480" i="6"/>
  <c r="Q1291" i="6"/>
  <c r="Q1876" i="6"/>
  <c r="Q1577" i="6"/>
  <c r="Q453" i="6"/>
  <c r="Q551" i="6"/>
  <c r="Q338" i="6"/>
  <c r="Q310" i="6"/>
  <c r="Q2071" i="6"/>
  <c r="Q399" i="6"/>
  <c r="Q1561" i="6"/>
  <c r="Q865" i="6"/>
  <c r="Q894" i="6"/>
  <c r="Q41" i="6"/>
  <c r="Q1083" i="6"/>
  <c r="Q486" i="6"/>
  <c r="Q2345" i="6"/>
  <c r="Q506" i="6"/>
  <c r="Q513" i="6"/>
  <c r="Q2481" i="6"/>
  <c r="Q2389" i="6"/>
  <c r="Q2363" i="6"/>
  <c r="Q2441" i="6"/>
  <c r="Q1700" i="6"/>
  <c r="Q2455" i="6"/>
  <c r="Q2251" i="6"/>
  <c r="Q1188" i="6"/>
  <c r="Q931" i="6"/>
  <c r="Q73" i="6"/>
  <c r="Q977" i="6"/>
  <c r="Q1697" i="6"/>
  <c r="Q2161" i="6"/>
  <c r="Q1528" i="6"/>
  <c r="Q588" i="6"/>
  <c r="Q2109" i="6"/>
  <c r="Q67" i="6"/>
  <c r="Q127" i="6"/>
  <c r="Q1005" i="6"/>
  <c r="Q307" i="6"/>
  <c r="Q103" i="6"/>
  <c r="Q1827" i="6"/>
  <c r="Q2060" i="6"/>
  <c r="Q1485" i="6"/>
  <c r="Q1487" i="6"/>
  <c r="Q2247" i="6"/>
  <c r="Q1623" i="6"/>
  <c r="Q2145" i="6"/>
  <c r="Q2399" i="6"/>
  <c r="Q389" i="6"/>
  <c r="Q2382" i="6"/>
  <c r="Q1636" i="6"/>
  <c r="Q1289" i="6"/>
  <c r="Q1869" i="6"/>
  <c r="Q572" i="6"/>
  <c r="Q1228" i="6"/>
  <c r="Q1469" i="6"/>
  <c r="Q1822" i="6"/>
  <c r="Q731" i="6"/>
  <c r="Q1503" i="6"/>
  <c r="Q2386" i="6"/>
  <c r="Q1203" i="6"/>
  <c r="Q798" i="6"/>
  <c r="Q314" i="6"/>
  <c r="Q1865" i="6"/>
  <c r="Q516" i="6"/>
  <c r="Q2105" i="6"/>
  <c r="Q2427" i="6"/>
  <c r="Q514" i="6"/>
  <c r="Q1648" i="6"/>
  <c r="Q1131" i="6"/>
  <c r="Q428" i="6"/>
  <c r="Q2340" i="6"/>
  <c r="Q1342" i="6"/>
  <c r="Q2473" i="6"/>
  <c r="Q2443" i="6"/>
  <c r="Q1266" i="6"/>
  <c r="Q1011" i="6"/>
  <c r="Q2356" i="6"/>
  <c r="Q531" i="6"/>
  <c r="Q454" i="6"/>
  <c r="Q21" i="6"/>
  <c r="Q1133" i="6"/>
  <c r="Q81" i="6"/>
  <c r="Q425" i="6"/>
  <c r="Q1457" i="6"/>
  <c r="Q202" i="6"/>
  <c r="Q1355" i="6"/>
  <c r="Q628" i="6"/>
  <c r="Q547" i="6"/>
  <c r="Q2326" i="6"/>
  <c r="Q1356" i="6"/>
  <c r="Q1502" i="6"/>
  <c r="Q2477" i="6"/>
  <c r="Q593" i="6"/>
  <c r="Q938" i="6"/>
  <c r="Q30" i="6"/>
  <c r="Q680" i="6"/>
  <c r="Q2157" i="6"/>
  <c r="Q799" i="6"/>
  <c r="Q275" i="6"/>
  <c r="Q86" i="6"/>
  <c r="Q1910" i="6"/>
  <c r="Q147" i="6"/>
  <c r="Q2434" i="6"/>
  <c r="Q440" i="6"/>
  <c r="Q1795" i="6"/>
  <c r="Q279" i="6"/>
  <c r="Q491" i="6"/>
  <c r="Q156" i="6"/>
  <c r="Q2242" i="6"/>
  <c r="Q569" i="6"/>
  <c r="Q1232" i="6"/>
  <c r="Q2203" i="6"/>
  <c r="Q888" i="6"/>
  <c r="Q227" i="6"/>
  <c r="Q66" i="6"/>
  <c r="Q2134" i="6"/>
  <c r="Q1643" i="6"/>
  <c r="Q1675" i="6"/>
  <c r="Q1424" i="6"/>
  <c r="Q1881" i="6"/>
  <c r="Q2169" i="6"/>
  <c r="Q1243" i="6"/>
  <c r="Q2062" i="6"/>
  <c r="Q378" i="6"/>
  <c r="Q1397" i="6"/>
  <c r="Q351" i="6"/>
  <c r="Q1546" i="6"/>
  <c r="Q1301" i="6"/>
  <c r="Q614" i="6"/>
  <c r="Q2172" i="6"/>
  <c r="Q503" i="6"/>
  <c r="Q2421" i="6"/>
  <c r="Q1224" i="6"/>
  <c r="Q688" i="6"/>
  <c r="Q131" i="6"/>
  <c r="Q1766" i="6"/>
  <c r="Q662" i="6"/>
  <c r="Q1453" i="6"/>
  <c r="Q1478" i="6"/>
  <c r="Q1124" i="6"/>
  <c r="Q1873" i="6"/>
  <c r="Q1062" i="6"/>
  <c r="Q1262" i="6"/>
  <c r="Q1552" i="6"/>
  <c r="Q172" i="6"/>
  <c r="Q2397" i="6"/>
  <c r="Q782" i="6"/>
  <c r="Q1504" i="6"/>
  <c r="Q1419" i="6"/>
  <c r="Q842" i="6"/>
  <c r="Q1479" i="6"/>
  <c r="Q1730" i="6"/>
  <c r="Q163" i="6"/>
  <c r="Q2497" i="6"/>
  <c r="Q323" i="6"/>
  <c r="Q771" i="6"/>
  <c r="Q2031" i="6"/>
  <c r="Q98" i="6"/>
  <c r="Q128" i="6"/>
  <c r="Q905" i="6"/>
  <c r="Q579" i="6"/>
  <c r="Q1601" i="6"/>
  <c r="Q1309" i="6"/>
  <c r="Q1537" i="6"/>
  <c r="Q346" i="6"/>
  <c r="Q1344" i="6"/>
  <c r="Q1108" i="6"/>
  <c r="Q418" i="6"/>
  <c r="Q1634" i="6"/>
  <c r="Q69" i="6"/>
  <c r="Q596" i="6"/>
  <c r="Q2188" i="6"/>
  <c r="Q1132" i="6"/>
  <c r="Q175" i="6"/>
  <c r="Q1796" i="6"/>
  <c r="Q1286" i="6"/>
  <c r="Q1103" i="6"/>
  <c r="Q2218" i="6"/>
  <c r="Q943" i="6"/>
  <c r="Q1325" i="6"/>
  <c r="Q1663" i="6"/>
  <c r="Q292" i="6"/>
  <c r="Q74" i="6"/>
  <c r="Q370" i="6"/>
  <c r="Q2130" i="6"/>
  <c r="Q2195" i="6"/>
  <c r="Q822" i="6"/>
  <c r="Q1767" i="6"/>
  <c r="Q1269" i="6"/>
  <c r="Q1908" i="6"/>
  <c r="Q517" i="6"/>
  <c r="Q737" i="6"/>
  <c r="Q474" i="6"/>
  <c r="Q594" i="6"/>
  <c r="Q2371" i="6"/>
  <c r="Q789" i="6"/>
  <c r="Q1738" i="6"/>
  <c r="Q885" i="6"/>
  <c r="Q2375" i="6"/>
  <c r="Q761" i="6"/>
  <c r="Q253" i="6"/>
  <c r="Q1812" i="6"/>
  <c r="Q2369" i="6"/>
  <c r="Q1251" i="6"/>
  <c r="Q1761" i="6"/>
  <c r="Q176" i="6"/>
  <c r="Q1405" i="6"/>
  <c r="Q1135" i="6"/>
  <c r="Q1121" i="6"/>
  <c r="Q2231" i="6"/>
  <c r="Q339" i="6"/>
  <c r="Q1739" i="6"/>
  <c r="Q179" i="6"/>
  <c r="Q2316" i="6"/>
  <c r="Q2103" i="6"/>
  <c r="Q2372" i="6"/>
  <c r="Q1592" i="6"/>
  <c r="Q400" i="6"/>
  <c r="Q751" i="6"/>
  <c r="Q1106" i="6"/>
  <c r="Q998" i="6"/>
  <c r="Q750" i="6"/>
  <c r="Q1412" i="6"/>
  <c r="Q92" i="6"/>
  <c r="Q2235" i="6"/>
  <c r="Q441" i="6"/>
  <c r="Q199" i="6"/>
  <c r="Q1415" i="6"/>
  <c r="Q2183" i="6"/>
  <c r="Q1691" i="6"/>
  <c r="Q2493" i="6"/>
  <c r="Q955" i="6"/>
  <c r="Q469" i="6"/>
  <c r="Q794" i="6"/>
  <c r="Q1810" i="6"/>
  <c r="Q88" i="6"/>
  <c r="Q932" i="6"/>
  <c r="Q2228" i="6"/>
  <c r="Q718" i="6"/>
  <c r="Q994" i="6"/>
  <c r="Q1378" i="6"/>
  <c r="Q1043" i="6"/>
  <c r="Q1138" i="6"/>
  <c r="Q1823" i="6"/>
  <c r="Q1923" i="6"/>
  <c r="Q1749" i="6"/>
  <c r="Q756" i="6"/>
  <c r="Q982" i="6"/>
  <c r="Q2474" i="6"/>
  <c r="Q2420" i="6"/>
  <c r="Q2428" i="6"/>
  <c r="Q1847" i="6"/>
  <c r="Q1919" i="6"/>
  <c r="Q2132" i="6"/>
  <c r="Q2192" i="6"/>
  <c r="Q1406" i="6"/>
  <c r="Q845" i="6"/>
  <c r="Q1027" i="6"/>
  <c r="Q678" i="6"/>
  <c r="Q2129" i="6"/>
  <c r="Q1755" i="6"/>
  <c r="Q217" i="6"/>
  <c r="Q1514" i="6"/>
  <c r="Q2199" i="6"/>
  <c r="Q1018" i="6"/>
  <c r="Q97" i="6"/>
  <c r="Q2491" i="6"/>
  <c r="Q866" i="6"/>
  <c r="Q356" i="6"/>
  <c r="Q150" i="6"/>
  <c r="Q1312" i="6"/>
  <c r="Q1846" i="6"/>
  <c r="Q624" i="6"/>
  <c r="Q1715" i="6"/>
  <c r="Q1292" i="6"/>
  <c r="Q470" i="6"/>
  <c r="Q2319" i="6"/>
  <c r="Q672" i="6"/>
  <c r="Q1115" i="6"/>
  <c r="Q1874" i="6"/>
  <c r="Q1678" i="6"/>
  <c r="Q144" i="6"/>
  <c r="Q1417" i="6"/>
  <c r="Q776" i="6"/>
  <c r="Q1507" i="6"/>
  <c r="Q1201" i="6"/>
  <c r="Q290" i="6"/>
  <c r="Q697" i="6"/>
  <c r="Q1588" i="6"/>
  <c r="Q432" i="6"/>
  <c r="Q96" i="6"/>
  <c r="Q1970" i="6"/>
  <c r="Q1877" i="6"/>
  <c r="Q601" i="6"/>
  <c r="Q2281" i="6"/>
  <c r="Q2358" i="6"/>
  <c r="Q821" i="6"/>
  <c r="Q1593" i="6"/>
  <c r="Q24" i="6"/>
  <c r="Q897" i="6"/>
  <c r="Q747" i="6"/>
  <c r="Q704" i="6"/>
  <c r="Q1391" i="6"/>
  <c r="Q2164" i="6"/>
  <c r="Q341" i="6"/>
  <c r="Q526" i="6"/>
  <c r="Q101" i="6"/>
  <c r="Q417" i="6"/>
  <c r="Q1418" i="6"/>
  <c r="Q1575" i="6"/>
  <c r="Q1362" i="6"/>
  <c r="Q2174" i="6"/>
  <c r="Q386" i="6"/>
  <c r="Q2252" i="6"/>
  <c r="Q308" i="6"/>
  <c r="Q104" i="6"/>
  <c r="Q2494" i="6"/>
  <c r="Q148" i="6"/>
  <c r="Q1341" i="6"/>
  <c r="Q580" i="6"/>
  <c r="Q140" i="6"/>
  <c r="Q479" i="6"/>
  <c r="Q910" i="6"/>
  <c r="Q1605" i="6"/>
  <c r="Q169" i="6"/>
  <c r="Q830" i="6"/>
  <c r="Q1946" i="6"/>
  <c r="Q248" i="6"/>
  <c r="Q430" i="6"/>
  <c r="Q2015" i="6"/>
  <c r="Q1525" i="6"/>
  <c r="Q2135" i="6"/>
  <c r="Q2275" i="6"/>
  <c r="Q2383" i="6"/>
  <c r="Q2295" i="6"/>
  <c r="Q602" i="6"/>
  <c r="Q2037" i="6"/>
  <c r="Q1651" i="6"/>
  <c r="Q2288" i="6"/>
  <c r="Q1111" i="6"/>
  <c r="Q644" i="6"/>
  <c r="Q1685" i="6"/>
  <c r="Q433" i="6"/>
  <c r="Q25" i="6"/>
  <c r="Q1249" i="6"/>
  <c r="Q1075" i="6"/>
  <c r="Q698" i="6"/>
  <c r="Q769" i="6"/>
  <c r="Q2408" i="6"/>
  <c r="Q2078" i="6"/>
  <c r="Q2133" i="6"/>
  <c r="Q2475" i="6"/>
  <c r="Q2008" i="6"/>
  <c r="Q1212" i="6"/>
  <c r="Q1120" i="6"/>
  <c r="Q687" i="6"/>
  <c r="Q1549" i="6"/>
  <c r="Q1439" i="6"/>
  <c r="Q2482" i="6"/>
  <c r="Q1024" i="6"/>
  <c r="Q2225" i="6"/>
  <c r="Q1440" i="6"/>
  <c r="Q1853" i="6"/>
  <c r="Q447" i="6"/>
  <c r="Q2273" i="6"/>
  <c r="Q2012" i="6"/>
  <c r="Q2264" i="6"/>
  <c r="Q2440" i="6"/>
  <c r="Q1529" i="6"/>
  <c r="Q485" i="6"/>
  <c r="Q145" i="6"/>
  <c r="Q1882" i="6"/>
  <c r="Q1894" i="6"/>
  <c r="Q814" i="6"/>
  <c r="Q2338" i="6"/>
  <c r="Q765" i="6"/>
  <c r="Q1307" i="6"/>
  <c r="Q1368" i="6"/>
  <c r="Q846" i="6"/>
  <c r="Q1209" i="6"/>
  <c r="Q927" i="6"/>
  <c r="Q371" i="6"/>
  <c r="Q2050" i="6"/>
  <c r="Q264" i="6"/>
  <c r="Q1883" i="6"/>
  <c r="Q915" i="6"/>
  <c r="Q772" i="6"/>
  <c r="Q2391" i="6"/>
  <c r="Q1176" i="6"/>
  <c r="Q365" i="6"/>
  <c r="Q2367" i="6"/>
  <c r="Q2224" i="6"/>
  <c r="Q2268" i="6"/>
  <c r="Q1210" i="6"/>
  <c r="Q480" i="6"/>
  <c r="Q1740" i="6"/>
  <c r="Q757" i="6"/>
  <c r="Q1016" i="6"/>
  <c r="Q1392" i="6"/>
  <c r="Q1547" i="6"/>
  <c r="Q1940" i="6"/>
  <c r="Q2476" i="6"/>
  <c r="Q477" i="6"/>
  <c r="Q273" i="6"/>
  <c r="Q1445" i="6"/>
  <c r="Q1237" i="6"/>
  <c r="Q1218" i="6"/>
  <c r="Q133" i="6"/>
  <c r="Q164" i="6"/>
  <c r="Q335" i="6"/>
  <c r="Q2210" i="6"/>
  <c r="Q2282" i="6"/>
  <c r="Q445" i="6"/>
  <c r="Q2166" i="6"/>
  <c r="Q124" i="6"/>
  <c r="Q421" i="6"/>
  <c r="Q327" i="6"/>
  <c r="Q2217" i="6"/>
  <c r="Q2405" i="6"/>
  <c r="Q2061" i="6"/>
  <c r="Q186" i="6"/>
  <c r="Q1134" i="6"/>
  <c r="Q2236" i="6"/>
  <c r="Q631" i="6"/>
  <c r="Q1285" i="6"/>
  <c r="Q2344" i="6"/>
  <c r="Q138" i="6"/>
  <c r="Q693" i="6"/>
  <c r="Q944" i="6"/>
  <c r="Q153" i="6"/>
  <c r="Q1687" i="6"/>
  <c r="Q920" i="6"/>
  <c r="Q2185" i="6"/>
  <c r="Q2277" i="6"/>
  <c r="Q2336" i="6"/>
  <c r="Q2055" i="6"/>
  <c r="Q1582" i="6"/>
  <c r="Q1842" i="6"/>
  <c r="Q809" i="6"/>
  <c r="Q1087" i="6"/>
  <c r="Q1935" i="6"/>
  <c r="Q880" i="6"/>
  <c r="Q1335" i="6"/>
  <c r="Q38" i="6"/>
  <c r="Q1723" i="6"/>
  <c r="Q16" i="6"/>
  <c r="Q2158" i="6"/>
  <c r="Q410" i="6"/>
  <c r="Q108" i="6"/>
  <c r="Q1999" i="6"/>
  <c r="Q2485" i="6"/>
  <c r="Q1980" i="6"/>
  <c r="Q384" i="6"/>
  <c r="Q858" i="6"/>
  <c r="Q497" i="6"/>
  <c r="Q1793" i="6"/>
  <c r="Q2034" i="6"/>
  <c r="Q863" i="6"/>
  <c r="Q2072" i="6"/>
  <c r="Q702" i="6"/>
  <c r="Q640" i="6"/>
  <c r="Q777" i="6"/>
  <c r="Q1526" i="6"/>
  <c r="Q548" i="6"/>
  <c r="Q1676" i="6"/>
  <c r="Q2108" i="6"/>
  <c r="Q1282" i="6"/>
  <c r="Q297" i="6"/>
  <c r="Q1221" i="6"/>
  <c r="Q446" i="6"/>
  <c r="Q1142" i="6"/>
  <c r="Q2387" i="6"/>
  <c r="Q1350" i="6"/>
  <c r="Q2306" i="6"/>
  <c r="Q1589" i="6"/>
  <c r="Q1895" i="6"/>
  <c r="Q1765" i="6"/>
  <c r="Q2416" i="6"/>
  <c r="Q2256" i="6"/>
  <c r="Q792" i="6"/>
  <c r="Q2220" i="6"/>
  <c r="Q2435" i="6"/>
  <c r="Q1987" i="6"/>
  <c r="Q823" i="6"/>
  <c r="Q1711" i="6"/>
  <c r="Q2122" i="6"/>
  <c r="Q2240" i="6"/>
  <c r="Q987" i="6"/>
  <c r="Q853" i="6"/>
  <c r="Q1159" i="6"/>
  <c r="Q1359" i="6"/>
  <c r="Q665" i="6"/>
  <c r="Q1306" i="6"/>
  <c r="Q768" i="6"/>
  <c r="Q901" i="6"/>
  <c r="Q2056" i="6"/>
  <c r="Q1461" i="6"/>
  <c r="Q236" i="6"/>
  <c r="Q882" i="6"/>
  <c r="Q1258" i="6"/>
  <c r="Q1716" i="6"/>
  <c r="Q1646" i="6"/>
  <c r="Q1991" i="6"/>
  <c r="Q1813" i="6"/>
  <c r="Q1610" i="6"/>
  <c r="Q2450" i="6"/>
  <c r="Q1831" i="6"/>
  <c r="Q1888" i="6"/>
  <c r="Q1805" i="6"/>
  <c r="Q1708" i="6"/>
  <c r="Q1099" i="6"/>
  <c r="Q117" i="6"/>
  <c r="Q158" i="6"/>
  <c r="Q1786" i="6"/>
  <c r="Q1017" i="6"/>
  <c r="Q2181" i="6"/>
  <c r="Q2376" i="6"/>
  <c r="Q141" i="6"/>
  <c r="Q557" i="6"/>
  <c r="Q2296" i="6"/>
  <c r="Q1996" i="6"/>
  <c r="Q243" i="6"/>
  <c r="Q1832" i="6"/>
  <c r="Q541" i="6"/>
  <c r="Q1015" i="6"/>
  <c r="Q392" i="6"/>
  <c r="Q837" i="6"/>
  <c r="Q333" i="6"/>
  <c r="Q265" i="6"/>
  <c r="Q1535" i="6"/>
  <c r="Q118" i="6"/>
  <c r="Q1958" i="6"/>
  <c r="Q710" i="6"/>
  <c r="Q2162" i="6"/>
  <c r="Q2171" i="6"/>
  <c r="Q2410" i="6"/>
  <c r="Q2237" i="6"/>
  <c r="Q669" i="6"/>
  <c r="Q1536" i="6"/>
  <c r="Q1403" i="6"/>
  <c r="Q1381" i="6"/>
  <c r="Q902" i="6"/>
  <c r="Q1447" i="6"/>
  <c r="Q367" i="6"/>
  <c r="Q80" i="6"/>
  <c r="Q1110" i="6"/>
  <c r="Q1125" i="6"/>
  <c r="Q689" i="6"/>
  <c r="Q39" i="6"/>
  <c r="Q2106" i="6"/>
  <c r="Q1836" i="6"/>
  <c r="Q581" i="6"/>
  <c r="Q1207" i="6"/>
  <c r="Q1931" i="6"/>
  <c r="Q299" i="6"/>
  <c r="Q1741" i="6"/>
  <c r="Q293" i="6"/>
  <c r="Q919" i="6"/>
  <c r="Q1818" i="6"/>
  <c r="Q2478" i="6"/>
  <c r="Q468" i="6"/>
  <c r="Q1365" i="6"/>
  <c r="Q573" i="6"/>
  <c r="Q504" i="6"/>
  <c r="Q2013" i="6"/>
  <c r="Q1160" i="6"/>
  <c r="Q659" i="6"/>
  <c r="Q1965" i="6"/>
  <c r="Q2249" i="6"/>
  <c r="Q2082" i="6"/>
  <c r="Q1531" i="6"/>
  <c r="Q1283" i="6"/>
  <c r="Q361" i="6"/>
  <c r="Q1433" i="6"/>
  <c r="Q1843" i="6"/>
  <c r="Q2020" i="6"/>
  <c r="Q1019" i="6"/>
  <c r="Q46" i="6"/>
  <c r="Q1375" i="6"/>
  <c r="Q173" i="6"/>
  <c r="Q471" i="6"/>
  <c r="Q489" i="6"/>
  <c r="Q584" i="6"/>
  <c r="Q2119" i="6"/>
  <c r="Q203" i="6"/>
  <c r="Q1731" i="6"/>
  <c r="Q819" i="6"/>
  <c r="Q180" i="6"/>
  <c r="Q342" i="6"/>
  <c r="Q1788" i="6"/>
  <c r="Q1238" i="6"/>
  <c r="Q1042" i="6"/>
  <c r="Q95" i="6"/>
  <c r="Q1066" i="6"/>
  <c r="Q606" i="6"/>
  <c r="Q1288" i="6"/>
  <c r="Q2309" i="6"/>
  <c r="Q1891" i="6"/>
  <c r="Q947" i="6"/>
  <c r="Q2318" i="6"/>
  <c r="Q993" i="6"/>
  <c r="Q632" i="6"/>
  <c r="Q1123" i="6"/>
  <c r="Q394" i="6"/>
  <c r="Q2248" i="6"/>
  <c r="Q1055" i="6"/>
  <c r="Q266" i="6"/>
  <c r="Q742" i="6"/>
  <c r="Q2323" i="6"/>
  <c r="Q129" i="6"/>
  <c r="Q51" i="6"/>
  <c r="Q1277" i="6"/>
  <c r="Q1246" i="6"/>
  <c r="Q1840" i="6"/>
  <c r="Q937" i="6"/>
  <c r="Q862" i="6"/>
  <c r="Q1010" i="6"/>
  <c r="Q612" i="6"/>
  <c r="Q412" i="6"/>
  <c r="Q1275" i="6"/>
  <c r="Q1743" i="6"/>
  <c r="Q106" i="6"/>
  <c r="Q1628" i="6"/>
  <c r="Q2165" i="6"/>
  <c r="Q1713" i="6"/>
  <c r="Q1699" i="6"/>
  <c r="Q1456" i="6"/>
  <c r="Q1236" i="6"/>
  <c r="Q2334" i="6"/>
  <c r="Q233" i="6"/>
  <c r="Q1425" i="6"/>
  <c r="Q451" i="6"/>
  <c r="Q57" i="6"/>
  <c r="Q1802" i="6"/>
  <c r="Q1067" i="6"/>
  <c r="Q1776" i="6"/>
  <c r="Q898" i="6"/>
  <c r="Q1769" i="6"/>
  <c r="Q2465" i="6"/>
  <c r="Q1878" i="6"/>
  <c r="Q700" i="6"/>
  <c r="Q786" i="6"/>
  <c r="Q464" i="6"/>
  <c r="Q800" i="6"/>
  <c r="Q1747" i="6"/>
  <c r="Q591" i="6"/>
  <c r="Q1520" i="6"/>
  <c r="Q481" i="6"/>
  <c r="Q1897" i="6"/>
  <c r="Q860" i="6"/>
  <c r="Q2290" i="6"/>
  <c r="Q1626" i="6"/>
  <c r="Q362" i="6"/>
  <c r="Q90" i="6"/>
  <c r="Q1913" i="6"/>
  <c r="Q714" i="6"/>
  <c r="C4" i="7"/>
  <c r="D4" i="7"/>
  <c r="E4" i="7"/>
  <c r="F4" i="7"/>
  <c r="G4" i="7"/>
  <c r="H4" i="7"/>
  <c r="B4" i="7"/>
  <c r="C3" i="7"/>
  <c r="D3" i="7"/>
  <c r="E3" i="7"/>
  <c r="F3" i="7"/>
  <c r="G3" i="7"/>
  <c r="H3" i="7"/>
  <c r="B3" i="7"/>
  <c r="D2" i="7"/>
  <c r="C2" i="7"/>
  <c r="E2" i="7"/>
  <c r="F2" i="7"/>
  <c r="G2" i="7"/>
  <c r="H2" i="7"/>
  <c r="B2" i="7"/>
  <c r="P1059" i="6"/>
  <c r="P666" i="6"/>
  <c r="P2014" i="6"/>
  <c r="P921" i="6"/>
  <c r="P17" i="6"/>
  <c r="P1692" i="6"/>
  <c r="P1170" i="6"/>
  <c r="P271" i="6"/>
  <c r="P331" i="6"/>
  <c r="P712" i="6"/>
  <c r="P1745" i="6"/>
  <c r="P2094" i="6"/>
  <c r="P281" i="6"/>
  <c r="P343" i="6"/>
  <c r="P1511" i="6"/>
  <c r="P1267" i="6"/>
  <c r="P302" i="6"/>
  <c r="P603" i="6"/>
  <c r="P5" i="6"/>
  <c r="P708" i="6"/>
  <c r="P1508" i="6"/>
  <c r="P22" i="6"/>
  <c r="P1932" i="6"/>
  <c r="P184" i="6"/>
  <c r="P319" i="6"/>
  <c r="P1901" i="6"/>
  <c r="P2260" i="6"/>
  <c r="P385" i="6"/>
  <c r="P508" i="6"/>
  <c r="P629" i="6"/>
  <c r="P565" i="6"/>
  <c r="P574" i="6"/>
  <c r="P1204" i="6"/>
  <c r="P1633" i="6"/>
  <c r="P1268" i="6"/>
  <c r="P1091" i="6"/>
  <c r="P303" i="6"/>
  <c r="P344" i="6"/>
  <c r="P1021" i="6"/>
  <c r="P2488" i="6"/>
  <c r="P1219" i="6"/>
  <c r="P895" i="6"/>
  <c r="P1180" i="6"/>
  <c r="P1367" i="6"/>
  <c r="P1192" i="6"/>
  <c r="P2204" i="6"/>
  <c r="P1540" i="6"/>
  <c r="P815" i="6"/>
  <c r="P1707" i="6"/>
  <c r="P1557" i="6"/>
  <c r="P379" i="6"/>
  <c r="P670" i="6"/>
  <c r="P2182" i="6"/>
  <c r="P1136" i="6"/>
  <c r="P622" i="6"/>
  <c r="P1317" i="6"/>
  <c r="P2075" i="6"/>
  <c r="P922" i="6"/>
  <c r="P549" i="6"/>
  <c r="P1407" i="6"/>
  <c r="P699" i="6"/>
  <c r="P210" i="6"/>
  <c r="P2332" i="6"/>
  <c r="P1086" i="6"/>
  <c r="P1226" i="6"/>
  <c r="P1331" i="6"/>
  <c r="P1517" i="6"/>
  <c r="P989" i="6"/>
  <c r="P533" i="6"/>
  <c r="P1127" i="6"/>
  <c r="P1803" i="6"/>
  <c r="P1353" i="6"/>
  <c r="P544" i="6"/>
  <c r="P2079" i="6"/>
  <c r="P667" i="6"/>
  <c r="P125" i="6"/>
  <c r="P796" i="6"/>
  <c r="P578" i="6"/>
  <c r="P1492" i="6"/>
  <c r="P1600" i="6"/>
  <c r="P1567" i="6"/>
  <c r="P492" i="6"/>
  <c r="P181" i="6"/>
  <c r="P956" i="6"/>
  <c r="P1782" i="6"/>
  <c r="P487" i="6"/>
  <c r="P1250" i="6"/>
  <c r="P597" i="6"/>
  <c r="P1920" i="6"/>
  <c r="P611" i="6"/>
  <c r="P1509" i="6"/>
  <c r="P2002" i="6"/>
  <c r="P891" i="6"/>
  <c r="P2412" i="6"/>
  <c r="P452" i="6"/>
  <c r="P613" i="6"/>
  <c r="P330" i="6"/>
  <c r="P2342" i="6"/>
  <c r="P948" i="6"/>
  <c r="P2186" i="6"/>
  <c r="P1754" i="6"/>
  <c r="P434" i="6"/>
  <c r="P720" i="6"/>
  <c r="P1706" i="6"/>
  <c r="P1336" i="6"/>
  <c r="P1263" i="6"/>
  <c r="P2258" i="6"/>
  <c r="P1750" i="6"/>
  <c r="P105" i="6"/>
  <c r="P381" i="6"/>
  <c r="P154" i="6"/>
  <c r="P1892" i="6"/>
  <c r="P2205" i="6"/>
  <c r="P1551" i="6"/>
  <c r="P1841" i="6"/>
  <c r="P1611" i="6"/>
  <c r="P911" i="6"/>
  <c r="P960" i="6"/>
  <c r="P974" i="6"/>
  <c r="P2221" i="6"/>
  <c r="P929" i="6"/>
  <c r="P2495" i="6"/>
  <c r="P836" i="6"/>
  <c r="P639" i="6"/>
  <c r="P1542" i="6"/>
  <c r="P2380" i="6"/>
  <c r="P852" i="6"/>
  <c r="P1025" i="6"/>
  <c r="P1022" i="6"/>
  <c r="P1647" i="6"/>
  <c r="P334" i="6"/>
  <c r="P2233" i="6"/>
  <c r="P2438" i="6"/>
  <c r="P171" i="6"/>
  <c r="P1174" i="6"/>
  <c r="P896" i="6"/>
  <c r="P71" i="6"/>
  <c r="P886" i="6"/>
  <c r="P1252" i="6"/>
  <c r="P1429" i="6"/>
  <c r="P1012" i="6"/>
  <c r="P2253" i="6"/>
  <c r="P1399" i="6"/>
  <c r="P1233" i="6"/>
  <c r="P2073" i="6"/>
  <c r="P191" i="6"/>
  <c r="P1222" i="6"/>
  <c r="P1448" i="6"/>
  <c r="P155" i="6"/>
  <c r="P267" i="6"/>
  <c r="P2442" i="6"/>
  <c r="P732" i="6"/>
  <c r="P1466" i="6"/>
  <c r="P657" i="6"/>
  <c r="P2168" i="6"/>
  <c r="P2261" i="6"/>
  <c r="P1470" i="6"/>
  <c r="P1598" i="6"/>
  <c r="P2461" i="6"/>
  <c r="P1303" i="6"/>
  <c r="P2066" i="6"/>
  <c r="P2232" i="6"/>
  <c r="P1261" i="6"/>
  <c r="P892" i="6"/>
  <c r="P1971" i="6"/>
  <c r="P1060" i="6"/>
  <c r="P1518" i="6"/>
  <c r="P2033" i="6"/>
  <c r="P1886" i="6"/>
  <c r="P2329" i="6"/>
  <c r="P1834" i="6"/>
  <c r="P1574" i="6"/>
  <c r="P257" i="6"/>
  <c r="P2392" i="6"/>
  <c r="P168" i="6"/>
  <c r="P634" i="6"/>
  <c r="P652" i="6"/>
  <c r="P1496" i="6"/>
  <c r="P2139" i="6"/>
  <c r="P1994" i="6"/>
  <c r="P1578" i="6"/>
  <c r="P2238" i="6"/>
  <c r="P1899" i="6"/>
  <c r="P778" i="6"/>
  <c r="P182" i="6"/>
  <c r="P1230" i="6"/>
  <c r="P259" i="6"/>
  <c r="P673" i="6"/>
  <c r="P770" i="6"/>
  <c r="P1911" i="6"/>
  <c r="P1004" i="6"/>
  <c r="P949" i="6"/>
  <c r="P254" i="6"/>
  <c r="P1376" i="6"/>
  <c r="P170" i="6"/>
  <c r="P649" i="6"/>
  <c r="P1777" i="6"/>
  <c r="P783" i="6"/>
  <c r="P1654" i="6"/>
  <c r="P1385" i="6"/>
  <c r="P534" i="6"/>
  <c r="P562" i="6"/>
  <c r="P999" i="6"/>
  <c r="P2311" i="6"/>
  <c r="P1849" i="6"/>
  <c r="P1771" i="6"/>
  <c r="P315" i="6"/>
  <c r="P2468" i="6"/>
  <c r="P1175" i="6"/>
  <c r="P1000" i="6"/>
  <c r="P493" i="6"/>
  <c r="P226" i="6"/>
  <c r="P780" i="6"/>
  <c r="P237" i="6"/>
  <c r="P2159" i="6"/>
  <c r="P1156" i="6"/>
  <c r="P1208" i="6"/>
  <c r="P884" i="6"/>
  <c r="P1681" i="6"/>
  <c r="P349" i="6"/>
  <c r="P1234" i="6"/>
  <c r="P1377" i="6"/>
  <c r="P1265" i="6"/>
  <c r="P2140" i="6"/>
  <c r="P1337" i="6"/>
  <c r="P1797" i="6"/>
  <c r="P1104" i="6"/>
  <c r="P2123" i="6"/>
  <c r="P1498" i="6"/>
  <c r="P1379" i="6"/>
  <c r="P91" i="6"/>
  <c r="P861" i="6"/>
  <c r="P419" i="6"/>
  <c r="P912" i="6"/>
  <c r="P674" i="6"/>
  <c r="P1887" i="6"/>
  <c r="P2040" i="6"/>
  <c r="P1013" i="6"/>
  <c r="P881" i="6"/>
  <c r="P2191" i="6"/>
  <c r="P762" i="6"/>
  <c r="P1476" i="6"/>
  <c r="P1001" i="6"/>
  <c r="P2368" i="6"/>
  <c r="P1642" i="6"/>
  <c r="P304" i="6"/>
  <c r="P566" i="6"/>
  <c r="P2343" i="6"/>
  <c r="P2307" i="6"/>
  <c r="P650" i="6"/>
  <c r="P763" i="6"/>
  <c r="P332" i="6"/>
  <c r="P2269" i="6"/>
  <c r="P272" i="6"/>
  <c r="P1624" i="6"/>
  <c r="P647" i="6"/>
  <c r="P1472" i="6"/>
  <c r="P983" i="6"/>
  <c r="P2118" i="6"/>
  <c r="P2312" i="6"/>
  <c r="P1959" i="6"/>
  <c r="P1274" i="6"/>
  <c r="P1925" i="6"/>
  <c r="P1798" i="6"/>
  <c r="P805" i="6"/>
  <c r="P93" i="6"/>
  <c r="P719" i="6"/>
  <c r="P2112" i="6"/>
  <c r="P2095" i="6"/>
  <c r="P2136" i="6"/>
  <c r="P767" i="6"/>
  <c r="P1665" i="6"/>
  <c r="P1077" i="6"/>
  <c r="P2285" i="6"/>
  <c r="P1093" i="6"/>
  <c r="P633" i="6"/>
  <c r="P1318" i="6"/>
  <c r="P2483" i="6"/>
  <c r="P1613" i="6"/>
  <c r="P2463" i="6"/>
  <c r="P2448" i="6"/>
  <c r="P1497" i="6"/>
  <c r="P84" i="6"/>
  <c r="P1573" i="6"/>
  <c r="P2286" i="6"/>
  <c r="P405" i="6"/>
  <c r="P1555" i="6"/>
  <c r="P443" i="6"/>
  <c r="P2304" i="6"/>
  <c r="P1979" i="6"/>
  <c r="P2163" i="6"/>
  <c r="P122" i="6"/>
  <c r="P89" i="6"/>
  <c r="P875" i="6"/>
  <c r="P1890" i="6"/>
  <c r="P459" i="6"/>
  <c r="P2044" i="6"/>
  <c r="P2193" i="6"/>
  <c r="P232" i="6"/>
  <c r="P2126" i="6"/>
  <c r="P683" i="6"/>
  <c r="P1166" i="6"/>
  <c r="P8" i="6"/>
  <c r="P1655" i="6"/>
  <c r="P1814" i="6"/>
  <c r="P422" i="6"/>
  <c r="P2437" i="6"/>
  <c r="P2300" i="6"/>
  <c r="P759" i="6"/>
  <c r="P1896" i="6"/>
  <c r="P1382" i="6"/>
  <c r="P1028" i="6"/>
  <c r="P992" i="6"/>
  <c r="P2222" i="6"/>
  <c r="P2351" i="6"/>
  <c r="P1548" i="6"/>
  <c r="P255" i="6"/>
  <c r="P935" i="6"/>
  <c r="P2462" i="6"/>
  <c r="P185" i="6"/>
  <c r="P1590" i="6"/>
  <c r="P2262" i="6"/>
  <c r="P738" i="6"/>
  <c r="P1907" i="6"/>
  <c r="P840" i="6"/>
  <c r="P85" i="6"/>
  <c r="P1584" i="6"/>
  <c r="P2052" i="6"/>
  <c r="P1720" i="6"/>
  <c r="P1962" i="6"/>
  <c r="P1693" i="6"/>
  <c r="P2283" i="6"/>
  <c r="P2270" i="6"/>
  <c r="P505" i="6"/>
  <c r="P188" i="6"/>
  <c r="P1956" i="6"/>
  <c r="P950" i="6"/>
  <c r="P1702" i="6"/>
  <c r="P1072" i="6"/>
  <c r="P635" i="6"/>
  <c r="P1008" i="6"/>
  <c r="P787" i="6"/>
  <c r="P42" i="6"/>
  <c r="P2141" i="6"/>
  <c r="P995" i="6"/>
  <c r="P305" i="6"/>
  <c r="P2257" i="6"/>
  <c r="P2046" i="6"/>
  <c r="P134" i="6"/>
  <c r="P1966" i="6"/>
  <c r="P1985" i="6"/>
  <c r="P515" i="6"/>
  <c r="P395" i="6"/>
  <c r="P369" i="6"/>
  <c r="P2150" i="6"/>
  <c r="P2067" i="6"/>
  <c r="P2466" i="6"/>
  <c r="P1671" i="6"/>
  <c r="P1045" i="6"/>
  <c r="P26" i="6"/>
  <c r="P366" i="6"/>
  <c r="P1937" i="6"/>
  <c r="P1904" i="6"/>
  <c r="P1915" i="6"/>
  <c r="P2398" i="6"/>
  <c r="P1947" i="6"/>
  <c r="P524" i="6"/>
  <c r="P2000" i="6"/>
  <c r="P2289" i="6"/>
  <c r="P1599" i="6"/>
  <c r="P499" i="6"/>
  <c r="P1603" i="6"/>
  <c r="P963" i="6"/>
  <c r="P1400" i="6"/>
  <c r="P654" i="6"/>
  <c r="P1144" i="6"/>
  <c r="P2038" i="6"/>
  <c r="P1408" i="6"/>
  <c r="P126" i="6"/>
  <c r="P234" i="6"/>
  <c r="P2425" i="6"/>
  <c r="P671" i="6"/>
  <c r="P2393" i="6"/>
  <c r="P1081" i="6"/>
  <c r="P838" i="6"/>
  <c r="P1778" i="6"/>
  <c r="P1670" i="6"/>
  <c r="P47" i="6"/>
  <c r="P2088" i="6"/>
  <c r="P123" i="6"/>
  <c r="P878" i="6"/>
  <c r="P2208" i="6"/>
  <c r="P586" i="6"/>
  <c r="P167" i="6"/>
  <c r="P1898" i="6"/>
  <c r="P1744" i="6"/>
  <c r="P416" i="6"/>
  <c r="P1184" i="6"/>
  <c r="P2454" i="6"/>
  <c r="P1732" i="6"/>
  <c r="P120" i="6"/>
  <c r="P1510" i="6"/>
  <c r="P2385" i="6"/>
  <c r="P109" i="6"/>
  <c r="P518" i="6"/>
  <c r="P1334" i="6"/>
  <c r="P2124" i="6"/>
  <c r="P1462" i="6"/>
  <c r="P1660" i="6"/>
  <c r="P2439" i="6"/>
  <c r="P2284" i="6"/>
  <c r="P831" i="6"/>
  <c r="P1360" i="6"/>
  <c r="P889" i="6"/>
  <c r="P206" i="6"/>
  <c r="P2128" i="6"/>
  <c r="P218" i="6"/>
  <c r="P675" i="6"/>
  <c r="P488" i="6"/>
  <c r="P1672" i="6"/>
  <c r="P1310" i="6"/>
  <c r="P856" i="6"/>
  <c r="P1031" i="6"/>
  <c r="P951" i="6"/>
  <c r="P1988" i="6"/>
  <c r="P1893" i="6"/>
  <c r="P1164" i="6"/>
  <c r="P1423" i="6"/>
  <c r="P159" i="6"/>
  <c r="P1410" i="6"/>
  <c r="P1824" i="6"/>
  <c r="P903" i="6"/>
  <c r="P1515" i="6"/>
  <c r="P1035" i="6"/>
  <c r="P45" i="6"/>
  <c r="P645" i="6"/>
  <c r="P437" i="6"/>
  <c r="P966" i="6"/>
  <c r="P2116" i="6"/>
  <c r="P779" i="6"/>
  <c r="P1884" i="6"/>
  <c r="P1284" i="6"/>
  <c r="P283" i="6"/>
  <c r="P1195" i="6"/>
  <c r="P132" i="6"/>
  <c r="P2413" i="6"/>
  <c r="P2293" i="6"/>
  <c r="P1945" i="6"/>
  <c r="P619" i="6"/>
  <c r="P1416" i="6"/>
  <c r="P165" i="6"/>
  <c r="P1014" i="6"/>
  <c r="P1860" i="6"/>
  <c r="P810" i="6"/>
  <c r="P212" i="6"/>
  <c r="P160" i="6"/>
  <c r="P1076" i="6"/>
  <c r="P204" i="6"/>
  <c r="P1604" i="6"/>
  <c r="P739" i="6"/>
  <c r="P1293" i="6"/>
  <c r="P276" i="6"/>
  <c r="P1409" i="6"/>
  <c r="P1990" i="6"/>
  <c r="P1473" i="6"/>
  <c r="P200" i="6"/>
  <c r="P784" i="6"/>
  <c r="P401" i="6"/>
  <c r="P1471" i="6"/>
  <c r="P2451" i="6"/>
  <c r="P294" i="6"/>
  <c r="P1967" i="6"/>
  <c r="P1733" i="6"/>
  <c r="P1126" i="6"/>
  <c r="P1954" i="6"/>
  <c r="P1773" i="6"/>
  <c r="P1583" i="6"/>
  <c r="P1694" i="6"/>
  <c r="P1398" i="6"/>
  <c r="P1432" i="6"/>
  <c r="P1835" i="6"/>
  <c r="P2357" i="6"/>
  <c r="P655" i="6"/>
  <c r="P1752" i="6"/>
  <c r="P605" i="6"/>
  <c r="P817" i="6"/>
  <c r="P2498" i="6"/>
  <c r="P372" i="6"/>
  <c r="P2152" i="6"/>
  <c r="P2068" i="6"/>
  <c r="P2184" i="6"/>
  <c r="P494" i="6"/>
  <c r="P1981" i="6"/>
  <c r="P1658" i="6"/>
  <c r="P2429" i="6"/>
  <c r="P1264" i="6"/>
  <c r="P527" i="6"/>
  <c r="P2042" i="6"/>
  <c r="P795" i="6"/>
  <c r="P1789" i="6"/>
  <c r="P183" i="6"/>
  <c r="P1989" i="6"/>
  <c r="P519" i="6"/>
  <c r="P1430" i="6"/>
  <c r="P1152" i="6"/>
  <c r="P1449" i="6"/>
  <c r="P1819" i="6"/>
  <c r="P1746" i="6"/>
  <c r="P1351" i="6"/>
  <c r="P2093" i="6"/>
  <c r="P1305" i="6"/>
  <c r="P1861" i="6"/>
  <c r="P1666" i="6"/>
  <c r="P1638" i="6"/>
  <c r="P1388" i="6"/>
  <c r="P2170" i="6"/>
  <c r="P2486" i="6"/>
  <c r="P1450" i="6"/>
  <c r="P48" i="6"/>
  <c r="P1095" i="6"/>
  <c r="P1494" i="6"/>
  <c r="P1950" i="6"/>
  <c r="P1157" i="6"/>
  <c r="P1902" i="6"/>
  <c r="P743" i="6"/>
  <c r="P2373" i="6"/>
  <c r="P2453" i="6"/>
  <c r="P2346" i="6"/>
  <c r="P251" i="6"/>
  <c r="P1632" i="6"/>
  <c r="P1338" i="6"/>
  <c r="P964" i="6"/>
  <c r="P1446" i="6"/>
  <c r="P1568" i="6"/>
  <c r="P420" i="6"/>
  <c r="P2417" i="6"/>
  <c r="P1951" i="6"/>
  <c r="P711" i="6"/>
  <c r="P241" i="6"/>
  <c r="P375" i="6"/>
  <c r="P2053" i="6"/>
  <c r="P946" i="6"/>
  <c r="P269" i="6"/>
  <c r="P423" i="6"/>
  <c r="P1679" i="6"/>
  <c r="P620" i="6"/>
  <c r="P309" i="6"/>
  <c r="P9" i="6"/>
  <c r="P359" i="6"/>
  <c r="P1150" i="6"/>
  <c r="P2301" i="6"/>
  <c r="P2364" i="6"/>
  <c r="P2084" i="6"/>
  <c r="P460" i="6"/>
  <c r="P284" i="6"/>
  <c r="P1817" i="6"/>
  <c r="P2025" i="6"/>
  <c r="P2267" i="6"/>
  <c r="P1082" i="6"/>
  <c r="P1107" i="6"/>
  <c r="P1976" i="6"/>
  <c r="P1193" i="6"/>
  <c r="P510" i="6"/>
  <c r="P723" i="6"/>
  <c r="P1326" i="6"/>
  <c r="P1315" i="6"/>
  <c r="P1116" i="6"/>
  <c r="P2178" i="6"/>
  <c r="P406" i="6"/>
  <c r="P151" i="6"/>
  <c r="P478" i="6"/>
  <c r="P812" i="6"/>
  <c r="P189" i="6"/>
  <c r="P2120" i="6"/>
  <c r="P2384" i="6"/>
  <c r="P1468" i="6"/>
  <c r="P2313" i="6"/>
  <c r="P1354" i="6"/>
  <c r="P1614" i="6"/>
  <c r="P934" i="6"/>
  <c r="P701" i="6"/>
  <c r="P329" i="6"/>
  <c r="P550" i="6"/>
  <c r="P754" i="6"/>
  <c r="P1196" i="6"/>
  <c r="P2499" i="6"/>
  <c r="P2026" i="6"/>
  <c r="P364" i="6"/>
  <c r="P1930" i="6"/>
  <c r="P2083" i="6"/>
  <c r="P450" i="6"/>
  <c r="P1279" i="6"/>
  <c r="P1926" i="6"/>
  <c r="P1815" i="6"/>
  <c r="P1297" i="6"/>
  <c r="P1571" i="6"/>
  <c r="P555" i="6"/>
  <c r="P1363" i="6"/>
  <c r="P1909" i="6"/>
  <c r="P1488" i="6"/>
  <c r="P867" i="6"/>
  <c r="P2271" i="6"/>
  <c r="P1084" i="6"/>
  <c r="P1527" i="6"/>
  <c r="P143" i="6"/>
  <c r="P1683" i="6"/>
  <c r="P1319" i="6"/>
  <c r="P1411" i="6"/>
  <c r="P322" i="6"/>
  <c r="P1198" i="6"/>
  <c r="P967" i="6"/>
  <c r="P958" i="6"/>
  <c r="P2266" i="6"/>
  <c r="P1241" i="6"/>
  <c r="P1921" i="6"/>
  <c r="P2167" i="6"/>
  <c r="P1787" i="6"/>
  <c r="P94" i="6"/>
  <c r="P2200" i="6"/>
  <c r="P1811" i="6"/>
  <c r="P1565" i="6"/>
  <c r="P528" i="6"/>
  <c r="P847" i="6"/>
  <c r="P1098" i="6"/>
  <c r="P1484" i="6"/>
  <c r="P286" i="6"/>
  <c r="P52" i="6"/>
  <c r="P638" i="6"/>
  <c r="P1464" i="6"/>
  <c r="P137" i="6"/>
  <c r="P599" i="6"/>
  <c r="P1117" i="6"/>
  <c r="P2153" i="6"/>
  <c r="P1639" i="6"/>
  <c r="P461" i="6"/>
  <c r="P1801" i="6"/>
  <c r="P1302" i="6"/>
  <c r="P1854" i="6"/>
  <c r="P1455" i="6"/>
  <c r="P625" i="6"/>
  <c r="P142" i="6"/>
  <c r="P1280" i="6"/>
  <c r="P2111" i="6"/>
  <c r="P473" i="6"/>
  <c r="P793" i="6"/>
  <c r="P2030" i="6"/>
  <c r="P2104" i="6"/>
  <c r="P1762" i="6"/>
  <c r="P1541" i="6"/>
  <c r="P82" i="6"/>
  <c r="P1806" i="6"/>
  <c r="P854" i="6"/>
  <c r="P256" i="6"/>
  <c r="P2219" i="6"/>
  <c r="P1929" i="6"/>
  <c r="P2287" i="6"/>
  <c r="P848" i="6"/>
  <c r="P2458" i="6"/>
  <c r="P211" i="6"/>
  <c r="P1434" i="6"/>
  <c r="P1499" i="6"/>
  <c r="P843" i="6"/>
  <c r="P2484" i="6"/>
  <c r="P696" i="6"/>
  <c r="P130" i="6"/>
  <c r="P238" i="6"/>
  <c r="P1597" i="6"/>
  <c r="P1094" i="6"/>
  <c r="P1968" i="6"/>
  <c r="P1607" i="6"/>
  <c r="P2096" i="6"/>
  <c r="P1327" i="6"/>
  <c r="P1635" i="6"/>
  <c r="P806" i="6"/>
  <c r="P500" i="6"/>
  <c r="P221" i="6"/>
  <c r="P363" i="6"/>
  <c r="P1194" i="6"/>
  <c r="P261" i="6"/>
  <c r="P1652" i="6"/>
  <c r="P1727" i="6"/>
  <c r="P224" i="6"/>
  <c r="P1848" i="6"/>
  <c r="P1523" i="6"/>
  <c r="P1866" i="6"/>
  <c r="P2255" i="6"/>
  <c r="P1051" i="6"/>
  <c r="P637" i="6"/>
  <c r="P725" i="6"/>
  <c r="P554" i="6"/>
  <c r="P1190" i="6"/>
  <c r="P1037" i="6"/>
  <c r="P502" i="6"/>
  <c r="P1516" i="6"/>
  <c r="P507" i="6"/>
  <c r="P2137" i="6"/>
  <c r="P1554" i="6"/>
  <c r="P1202" i="6"/>
  <c r="P2063" i="6"/>
  <c r="P709" i="6"/>
  <c r="P1615" i="6"/>
  <c r="P1389" i="6"/>
  <c r="P1673" i="6"/>
  <c r="P2449" i="6"/>
  <c r="P988" i="6"/>
  <c r="P1295" i="6"/>
  <c r="P2394" i="6"/>
  <c r="P345" i="6"/>
  <c r="P1916" i="6"/>
  <c r="P740" i="6"/>
  <c r="P682" i="6"/>
  <c r="P1820" i="6"/>
  <c r="P72" i="6"/>
  <c r="P149" i="6"/>
  <c r="P146" i="6"/>
  <c r="P1637" i="6"/>
  <c r="P690" i="6"/>
  <c r="P398" i="6"/>
  <c r="P75" i="6"/>
  <c r="P1779" i="6"/>
  <c r="P2259" i="6"/>
  <c r="P100" i="6"/>
  <c r="P2320" i="6"/>
  <c r="P648" i="6"/>
  <c r="P374" i="6"/>
  <c r="P249" i="6"/>
  <c r="P1161" i="6"/>
  <c r="P1073" i="6"/>
  <c r="P1627" i="6"/>
  <c r="P1772" i="6"/>
  <c r="P10" i="6"/>
  <c r="P1253" i="6"/>
  <c r="P1799" i="6"/>
  <c r="P839" i="6"/>
  <c r="P1401" i="6"/>
  <c r="P119" i="6"/>
  <c r="P2291" i="6"/>
  <c r="P1191" i="6"/>
  <c r="P2021" i="6"/>
  <c r="P222" i="6"/>
  <c r="P827" i="6"/>
  <c r="P1287" i="6"/>
  <c r="P589" i="6"/>
  <c r="P1821" i="6"/>
  <c r="P1006" i="6"/>
  <c r="P1290" i="6"/>
  <c r="P1146" i="6"/>
  <c r="P1046" i="6"/>
  <c r="P2423" i="6"/>
  <c r="P1664" i="6"/>
  <c r="P2138" i="6"/>
  <c r="P1857" i="6"/>
  <c r="P942" i="6"/>
  <c r="P1833" i="6"/>
  <c r="P986" i="6"/>
  <c r="P373" i="6"/>
  <c r="P1029" i="6"/>
  <c r="P2496" i="6"/>
  <c r="P811" i="6"/>
  <c r="P535" i="6"/>
  <c r="P1402" i="6"/>
  <c r="P27" i="6"/>
  <c r="P1149" i="6"/>
  <c r="P1272" i="6"/>
  <c r="P2430" i="6"/>
  <c r="P1870" i="6"/>
  <c r="P764" i="6"/>
  <c r="P1256" i="6"/>
  <c r="P2361" i="6"/>
  <c r="P316" i="6"/>
  <c r="P135" i="6"/>
  <c r="P1056" i="6"/>
  <c r="P403" i="6"/>
  <c r="P1244" i="6"/>
  <c r="P773" i="6"/>
  <c r="P913" i="6"/>
  <c r="P60" i="6"/>
  <c r="P11" i="6"/>
  <c r="P1257" i="6"/>
  <c r="P35" i="6"/>
  <c r="P621" i="6"/>
  <c r="P829" i="6"/>
  <c r="P382" i="6"/>
  <c r="P313" i="6"/>
  <c r="P1688" i="6"/>
  <c r="P1844" i="6"/>
  <c r="P600" i="6"/>
  <c r="P2197" i="6"/>
  <c r="P1858" i="6"/>
  <c r="P2424" i="6"/>
  <c r="P1721" i="6"/>
  <c r="P803" i="6"/>
  <c r="P590" i="6"/>
  <c r="P2097" i="6"/>
  <c r="P1871" i="6"/>
  <c r="P2305" i="6"/>
  <c r="P1948" i="6"/>
  <c r="P2074" i="6"/>
  <c r="P1684" i="6"/>
  <c r="P1390" i="6"/>
  <c r="P1437" i="6"/>
  <c r="P849" i="6"/>
  <c r="P677" i="6"/>
  <c r="P610" i="6"/>
  <c r="P2027" i="6"/>
  <c r="P475" i="6"/>
  <c r="P36" i="6"/>
  <c r="P157" i="6"/>
  <c r="P438" i="6"/>
  <c r="P498" i="6"/>
  <c r="P2310" i="6"/>
  <c r="P906" i="6"/>
  <c r="P435" i="6"/>
  <c r="P975" i="6"/>
  <c r="P1927" i="6"/>
  <c r="P2016" i="6"/>
  <c r="P1239" i="6"/>
  <c r="P231" i="6"/>
  <c r="P945" i="6"/>
  <c r="P855" i="6"/>
  <c r="P1482" i="6"/>
  <c r="P354" i="6"/>
  <c r="P1052" i="6"/>
  <c r="P213" i="6"/>
  <c r="P1173" i="6"/>
  <c r="P2337" i="6"/>
  <c r="P2280" i="6"/>
  <c r="P2107" i="6"/>
  <c r="P328" i="6"/>
  <c r="P1737" i="6"/>
  <c r="P177" i="6"/>
  <c r="P542" i="6"/>
  <c r="P1759" i="6"/>
  <c r="P552" i="6"/>
  <c r="P1621" i="6"/>
  <c r="P835" i="6"/>
  <c r="P33" i="6"/>
  <c r="P1845" i="6"/>
  <c r="P1579" i="6"/>
  <c r="P1311" i="6"/>
  <c r="P63" i="6"/>
  <c r="P715" i="6"/>
  <c r="P1562" i="6"/>
  <c r="P49" i="6"/>
  <c r="P2446" i="6"/>
  <c r="P1300" i="6"/>
  <c r="P859" i="6"/>
  <c r="P1259" i="6"/>
  <c r="P115" i="6"/>
  <c r="P1825" i="6"/>
  <c r="P2381" i="6"/>
  <c r="P2388" i="6"/>
  <c r="P457" i="6"/>
  <c r="P1296" i="6"/>
  <c r="P871" i="6"/>
  <c r="P1039" i="6"/>
  <c r="P1602" i="6"/>
  <c r="P1486" i="6"/>
  <c r="P2080" i="6"/>
  <c r="P2022" i="6"/>
  <c r="P208" i="6"/>
  <c r="P976" i="6"/>
  <c r="P721" i="6"/>
  <c r="P1386" i="6"/>
  <c r="P2069" i="6"/>
  <c r="P1783" i="6"/>
  <c r="P396" i="6"/>
  <c r="P1229" i="6"/>
  <c r="P190" i="6"/>
  <c r="P2125" i="6"/>
  <c r="P521" i="6"/>
  <c r="P1451" i="6"/>
  <c r="P2054" i="6"/>
  <c r="P558" i="6"/>
  <c r="P691" i="6"/>
  <c r="P1519" i="6"/>
  <c r="P43" i="6"/>
  <c r="P2011" i="6"/>
  <c r="P1413" i="6"/>
  <c r="P2113" i="6"/>
  <c r="P2175" i="6"/>
  <c r="P529" i="6"/>
  <c r="P462" i="6"/>
  <c r="P1712" i="6"/>
  <c r="P1227" i="6"/>
  <c r="P2017" i="6"/>
  <c r="P833" i="6"/>
  <c r="P646" i="6"/>
  <c r="P1128" i="6"/>
  <c r="P482" i="6"/>
  <c r="P1717" i="6"/>
  <c r="P1837" i="6"/>
  <c r="P1851" i="6"/>
  <c r="P1960" i="6"/>
  <c r="P2330" i="6"/>
  <c r="P651" i="6"/>
  <c r="P37" i="6"/>
  <c r="P539" i="6"/>
  <c r="P1009" i="6"/>
  <c r="P2308" i="6"/>
  <c r="P347" i="6"/>
  <c r="P1718" i="6"/>
  <c r="P961" i="6"/>
  <c r="P262" i="6"/>
  <c r="P2422" i="6"/>
  <c r="P2377" i="6"/>
  <c r="P1889" i="6"/>
  <c r="P40" i="6"/>
  <c r="P311" i="6"/>
  <c r="P1030" i="6"/>
  <c r="P413" i="6"/>
  <c r="P2229" i="6"/>
  <c r="P2176" i="6"/>
  <c r="P1729" i="6"/>
  <c r="P758" i="6"/>
  <c r="P1838" i="6"/>
  <c r="P980" i="6"/>
  <c r="P1370" i="6"/>
  <c r="P501" i="6"/>
  <c r="P1023" i="6"/>
  <c r="P1674" i="6"/>
  <c r="P1141" i="6"/>
  <c r="P1585" i="6"/>
  <c r="P1742" i="6"/>
  <c r="P2187" i="6"/>
  <c r="P990" i="6"/>
  <c r="P1298" i="6"/>
  <c r="P1855" i="6"/>
  <c r="P868" i="6"/>
  <c r="P968" i="6"/>
  <c r="P1794" i="6"/>
  <c r="P567" i="6"/>
  <c r="P1248" i="6"/>
  <c r="P2274" i="6"/>
  <c r="P1790" i="6"/>
  <c r="P2201" i="6"/>
  <c r="P1179" i="6"/>
  <c r="P525" i="6"/>
  <c r="P1245" i="6"/>
  <c r="P970" i="6"/>
  <c r="P1595" i="6"/>
  <c r="P1608" i="6"/>
  <c r="P2431" i="6"/>
  <c r="P788" i="6"/>
  <c r="P609" i="6"/>
  <c r="P1078" i="6"/>
  <c r="P2092" i="6"/>
  <c r="P2196" i="6"/>
  <c r="P414" i="6"/>
  <c r="P300" i="6"/>
  <c r="P1320" i="6"/>
  <c r="P411" i="6"/>
  <c r="P2070" i="6"/>
  <c r="P978" i="6"/>
  <c r="P1489" i="6"/>
  <c r="P893" i="6"/>
  <c r="P112" i="6"/>
  <c r="P2467" i="6"/>
  <c r="P1724" i="6"/>
  <c r="P1512" i="6"/>
  <c r="P1231" i="6"/>
  <c r="P985" i="6"/>
  <c r="P113" i="6"/>
  <c r="P1538" i="6"/>
  <c r="P61" i="6"/>
  <c r="P957" i="6"/>
  <c r="P1053" i="6"/>
  <c r="P324" i="6"/>
  <c r="P1092" i="6"/>
  <c r="P490" i="6"/>
  <c r="P2151" i="6"/>
  <c r="P214" i="6"/>
  <c r="P971" i="6"/>
  <c r="P2198" i="6"/>
  <c r="P685" i="6"/>
  <c r="P1122" i="6"/>
  <c r="P1395" i="6"/>
  <c r="P2230" i="6"/>
  <c r="P1934" i="6"/>
  <c r="P194" i="6"/>
  <c r="P161" i="6"/>
  <c r="P1153" i="6"/>
  <c r="P2321" i="6"/>
  <c r="P1347" i="6"/>
  <c r="P1294" i="6"/>
  <c r="P834" i="6"/>
  <c r="P1800" i="6"/>
  <c r="P2206" i="6"/>
  <c r="P1977" i="6"/>
  <c r="P1474" i="6"/>
  <c r="P195" i="6"/>
  <c r="P952" i="6"/>
  <c r="P1220" i="6"/>
  <c r="P1703" i="6"/>
  <c r="P1736" i="6"/>
  <c r="P1756" i="6"/>
  <c r="P1839" i="6"/>
  <c r="P219" i="6"/>
  <c r="P1640" i="6"/>
  <c r="P781" i="6"/>
  <c r="P1532" i="6"/>
  <c r="P31" i="6"/>
  <c r="P1505" i="6"/>
  <c r="P1964" i="6"/>
  <c r="P28" i="6"/>
  <c r="P2207" i="6"/>
  <c r="P209" i="6"/>
  <c r="P2469" i="6"/>
  <c r="P585" i="6"/>
  <c r="P1357" i="6"/>
  <c r="P456" i="6"/>
  <c r="P436" i="6"/>
  <c r="P663" i="6"/>
  <c r="P29" i="6"/>
  <c r="P2487" i="6"/>
  <c r="P2024" i="6"/>
  <c r="P1757" i="6"/>
  <c r="P760" i="6"/>
  <c r="P23" i="6"/>
  <c r="P1050" i="6"/>
  <c r="P13" i="6"/>
  <c r="P512" i="6"/>
  <c r="P1182" i="6"/>
  <c r="P114" i="6"/>
  <c r="P1596" i="6"/>
  <c r="P465" i="6"/>
  <c r="P2189" i="6"/>
  <c r="P2489" i="6"/>
  <c r="P320" i="6"/>
  <c r="P568" i="6"/>
  <c r="P228" i="6"/>
  <c r="P2098" i="6"/>
  <c r="P563" i="6"/>
  <c r="P1002" i="6"/>
  <c r="P801" i="6"/>
  <c r="P336" i="6"/>
  <c r="P1026" i="6"/>
  <c r="P1139" i="6"/>
  <c r="P1645" i="6"/>
  <c r="P1223" i="6"/>
  <c r="P1183" i="6"/>
  <c r="P997" i="6"/>
  <c r="P1949" i="6"/>
  <c r="P583" i="6"/>
  <c r="P196" i="6"/>
  <c r="P2243" i="6"/>
  <c r="P1168" i="6"/>
  <c r="P559" i="6"/>
  <c r="P656" i="6"/>
  <c r="P658" i="6"/>
  <c r="P68" i="6"/>
  <c r="P1118" i="6"/>
  <c r="P2059" i="6"/>
  <c r="P337" i="6"/>
  <c r="P2445" i="6"/>
  <c r="P216" i="6"/>
  <c r="P1701" i="6"/>
  <c r="P2292" i="6"/>
  <c r="P252" i="6"/>
  <c r="P1352" i="6"/>
  <c r="P2127" i="6"/>
  <c r="P187" i="6"/>
  <c r="P2314" i="6"/>
  <c r="P1522" i="6"/>
  <c r="P1543" i="6"/>
  <c r="P2144" i="6"/>
  <c r="P2365" i="6"/>
  <c r="P1313" i="6"/>
  <c r="P1435" i="6"/>
  <c r="P748" i="6"/>
  <c r="P2263" i="6"/>
  <c r="P1321" i="6"/>
  <c r="P2049" i="6"/>
  <c r="P321" i="6"/>
  <c r="P1690" i="6"/>
  <c r="P1524" i="6"/>
  <c r="P1162" i="6"/>
  <c r="P1656" i="6"/>
  <c r="P1247" i="6"/>
  <c r="P1564" i="6"/>
  <c r="P2110" i="6"/>
  <c r="P225" i="6"/>
  <c r="P476" i="6"/>
  <c r="P1186" i="6"/>
  <c r="P930" i="6"/>
  <c r="P537" i="6"/>
  <c r="P727" i="6"/>
  <c r="P2143" i="6"/>
  <c r="P1147" i="6"/>
  <c r="P2432" i="6"/>
  <c r="P1659" i="6"/>
  <c r="P1622" i="6"/>
  <c r="P2142" i="6"/>
  <c r="P2447" i="6"/>
  <c r="P2315" i="6"/>
  <c r="P2272" i="6"/>
  <c r="P2278" i="6"/>
  <c r="P790" i="6"/>
  <c r="P2348" i="6"/>
  <c r="P1609" i="6"/>
  <c r="P2395" i="6"/>
  <c r="P162" i="6"/>
  <c r="P2390" i="6"/>
  <c r="P1695" i="6"/>
  <c r="P1689" i="6"/>
  <c r="P318" i="6"/>
  <c r="P2250" i="6"/>
  <c r="P1100" i="6"/>
  <c r="P1323" i="6"/>
  <c r="P99" i="6"/>
  <c r="P2244" i="6"/>
  <c r="P511" i="6"/>
  <c r="P1047" i="6"/>
  <c r="P923" i="6"/>
  <c r="P2051" i="6"/>
  <c r="P2131" i="6"/>
  <c r="P907" i="6"/>
  <c r="P716" i="6"/>
  <c r="P1096" i="6"/>
  <c r="P1867" i="6"/>
  <c r="P1215" i="6"/>
  <c r="P1939" i="6"/>
  <c r="P686" i="6"/>
  <c r="P116" i="6"/>
  <c r="P1145" i="6"/>
  <c r="P1826" i="6"/>
  <c r="P1273" i="6"/>
  <c r="P1619" i="6"/>
  <c r="P1172" i="6"/>
  <c r="P1594" i="6"/>
  <c r="P229" i="6"/>
  <c r="P1863" i="6"/>
  <c r="P244" i="6"/>
  <c r="P1068" i="6"/>
  <c r="P575" i="6"/>
  <c r="P2177" i="6"/>
  <c r="P1154" i="6"/>
  <c r="P76" i="6"/>
  <c r="P2064" i="6"/>
  <c r="P1205" i="6"/>
  <c r="P201" i="6"/>
  <c r="P54" i="6"/>
  <c r="P2085" i="6"/>
  <c r="P1828" i="6"/>
  <c r="P2464" i="6"/>
  <c r="P2490" i="6"/>
  <c r="P626" i="6"/>
  <c r="P111" i="6"/>
  <c r="P79" i="6"/>
  <c r="P2265" i="6"/>
  <c r="P1155" i="6"/>
  <c r="P287" i="6"/>
  <c r="P1982" i="6"/>
  <c r="P2500" i="6"/>
  <c r="P340" i="6"/>
  <c r="P274" i="6"/>
  <c r="P2032" i="6"/>
  <c r="P1513" i="6"/>
  <c r="P1348" i="6"/>
  <c r="P841" i="6"/>
  <c r="P2354" i="6"/>
  <c r="P1629" i="6"/>
  <c r="P684" i="6"/>
  <c r="P2414" i="6"/>
  <c r="P1020" i="6"/>
  <c r="P1477" i="6"/>
  <c r="P576" i="6"/>
  <c r="P121" i="6"/>
  <c r="P820" i="6"/>
  <c r="P1171" i="6"/>
  <c r="P178" i="6"/>
  <c r="P1137" i="6"/>
  <c r="P1443" i="6"/>
  <c r="P2471" i="6"/>
  <c r="P2035" i="6"/>
  <c r="P2089" i="6"/>
  <c r="P1952" i="6"/>
  <c r="P2148" i="6"/>
  <c r="P230" i="6"/>
  <c r="P1705" i="6"/>
  <c r="P2378" i="6"/>
  <c r="P570" i="6"/>
  <c r="P277" i="6"/>
  <c r="P136" i="6"/>
  <c r="P280" i="6"/>
  <c r="P2086" i="6"/>
  <c r="P1975" i="6"/>
  <c r="P2324" i="6"/>
  <c r="P353" i="6"/>
  <c r="P2327" i="6"/>
  <c r="P939" i="6"/>
  <c r="P32" i="6"/>
  <c r="P1007" i="6"/>
  <c r="P390" i="6"/>
  <c r="P278" i="6"/>
  <c r="P914" i="6"/>
  <c r="P1978" i="6"/>
  <c r="P1032" i="6"/>
  <c r="P1040" i="6"/>
  <c r="P1480" i="6"/>
  <c r="P1158" i="6"/>
  <c r="P1339" i="6"/>
  <c r="P1764" i="6"/>
  <c r="P816" i="6"/>
  <c r="P1680" i="6"/>
  <c r="P908" i="6"/>
  <c r="P2402" i="6"/>
  <c r="P2297" i="6"/>
  <c r="P1580" i="6"/>
  <c r="P348" i="6"/>
  <c r="P1972" i="6"/>
  <c r="P869" i="6"/>
  <c r="P1165" i="6"/>
  <c r="P1998" i="6"/>
  <c r="P954" i="6"/>
  <c r="P2241" i="6"/>
  <c r="P1914" i="6"/>
  <c r="P77" i="6"/>
  <c r="P883" i="6"/>
  <c r="P1441" i="6"/>
  <c r="P641" i="6"/>
  <c r="P1254" i="6"/>
  <c r="P19" i="6"/>
  <c r="P553" i="6"/>
  <c r="P1109" i="6"/>
  <c r="P1033" i="6"/>
  <c r="P1983" i="6"/>
  <c r="P1426" i="6"/>
  <c r="P623" i="6"/>
  <c r="P1063" i="6"/>
  <c r="P1500" i="6"/>
  <c r="P2409" i="6"/>
  <c r="P1102" i="6"/>
  <c r="P1804" i="6"/>
  <c r="P850" i="6"/>
  <c r="P864" i="6"/>
  <c r="P2154" i="6"/>
  <c r="P239" i="6"/>
  <c r="P1151" i="6"/>
  <c r="P1140" i="6"/>
  <c r="P1616" i="6"/>
  <c r="P1185" i="6"/>
  <c r="P393" i="6"/>
  <c r="P755" i="6"/>
  <c r="P692" i="6"/>
  <c r="P1973" i="6"/>
  <c r="P2370" i="6"/>
  <c r="P2039" i="6"/>
  <c r="P2245" i="6"/>
  <c r="P1725" i="6"/>
  <c r="P1490" i="6"/>
  <c r="P2415" i="6"/>
  <c r="P1148" i="6"/>
  <c r="P288" i="6"/>
  <c r="P832" i="6"/>
  <c r="P2298" i="6"/>
  <c r="P973" i="6"/>
  <c r="P1316" i="6"/>
  <c r="P1431" i="6"/>
  <c r="P909" i="6"/>
  <c r="P1662" i="6"/>
  <c r="P774" i="6"/>
  <c r="P14" i="6"/>
  <c r="P2379" i="6"/>
  <c r="P1995" i="6"/>
  <c r="P2223" i="6"/>
  <c r="P1992" i="6"/>
  <c r="P107" i="6"/>
  <c r="P642" i="6"/>
  <c r="P587" i="6"/>
  <c r="P387" i="6"/>
  <c r="P1587" i="6"/>
  <c r="P2156" i="6"/>
  <c r="P429" i="6"/>
  <c r="P705" i="6"/>
  <c r="P415" i="6"/>
  <c r="P1260" i="6"/>
  <c r="P564" i="6"/>
  <c r="P2396" i="6"/>
  <c r="P1393" i="6"/>
  <c r="P368" i="6"/>
  <c r="P876" i="6"/>
  <c r="P741" i="6"/>
  <c r="P717" i="6"/>
  <c r="P1384" i="6"/>
  <c r="P1216" i="6"/>
  <c r="P1924" i="6"/>
  <c r="P2041" i="6"/>
  <c r="P1591" i="6"/>
  <c r="P1726" i="6"/>
  <c r="P1714" i="6"/>
  <c r="P2160" i="6"/>
  <c r="P1088" i="6"/>
  <c r="P1383" i="6"/>
  <c r="P1506" i="6"/>
  <c r="P1780" i="6"/>
  <c r="P872" i="6"/>
  <c r="P2212" i="6"/>
  <c r="P744" i="6"/>
  <c r="P522" i="6"/>
  <c r="P703" i="6"/>
  <c r="P1630" i="6"/>
  <c r="P463" i="6"/>
  <c r="P1255" i="6"/>
  <c r="P2121" i="6"/>
  <c r="P775" i="6"/>
  <c r="P2076" i="6"/>
  <c r="P543" i="6"/>
  <c r="P62" i="6"/>
  <c r="P592" i="6"/>
  <c r="P643" i="6"/>
  <c r="P1533" i="6"/>
  <c r="P2335" i="6"/>
  <c r="P1048" i="6"/>
  <c r="P1364" i="6"/>
  <c r="P1235" i="6"/>
  <c r="P1324" i="6"/>
  <c r="P2099" i="6"/>
  <c r="P205" i="6"/>
  <c r="P532" i="6"/>
  <c r="P2077" i="6"/>
  <c r="P969" i="6"/>
  <c r="P245" i="6"/>
  <c r="P1129" i="6"/>
  <c r="P355" i="6"/>
  <c r="P407" i="6"/>
  <c r="P2418" i="6"/>
  <c r="P1558" i="6"/>
  <c r="P1276" i="6"/>
  <c r="P1181" i="6"/>
  <c r="P598" i="6"/>
  <c r="P2029" i="6"/>
  <c r="P2294" i="6"/>
  <c r="P1997" i="6"/>
  <c r="P729" i="6"/>
  <c r="P1438" i="6"/>
  <c r="P926" i="6"/>
  <c r="P2003" i="6"/>
  <c r="P1550" i="6"/>
  <c r="P1097" i="6"/>
  <c r="P1345" i="6"/>
  <c r="P523" i="6"/>
  <c r="P2254" i="6"/>
  <c r="P2352" i="6"/>
  <c r="P520" i="6"/>
  <c r="P495" i="6"/>
  <c r="P1704" i="6"/>
  <c r="P1057" i="6"/>
  <c r="P442" i="6"/>
  <c r="P917" i="6"/>
  <c r="P873" i="6"/>
  <c r="P2362" i="6"/>
  <c r="P1709" i="6"/>
  <c r="P1041" i="6"/>
  <c r="P1211" i="6"/>
  <c r="P247" i="6"/>
  <c r="P2459" i="6"/>
  <c r="P282" i="6"/>
  <c r="P1130" i="6"/>
  <c r="P472" i="6"/>
  <c r="P766" i="6"/>
  <c r="P1719" i="6"/>
  <c r="P828" i="6"/>
  <c r="P2246" i="6"/>
  <c r="P694" i="6"/>
  <c r="P2004" i="6"/>
  <c r="P1044" i="6"/>
  <c r="P448" i="6"/>
  <c r="P807" i="6"/>
  <c r="P2299" i="6"/>
  <c r="P1366" i="6"/>
  <c r="P1404" i="6"/>
  <c r="P2081" i="6"/>
  <c r="P2155" i="6"/>
  <c r="P55" i="6"/>
  <c r="P2179" i="6"/>
  <c r="P981" i="6"/>
  <c r="P1213" i="6"/>
  <c r="P2239" i="6"/>
  <c r="P571" i="6"/>
  <c r="P1349" i="6"/>
  <c r="P607" i="6"/>
  <c r="P2317" i="6"/>
  <c r="P630" i="6"/>
  <c r="P2090" i="6"/>
  <c r="P306" i="6"/>
  <c r="P1941" i="6"/>
  <c r="P2456" i="6"/>
  <c r="P2276" i="6"/>
  <c r="P695" i="6"/>
  <c r="P44" i="6"/>
  <c r="P1606" i="6"/>
  <c r="P449" i="6"/>
  <c r="P1143" i="6"/>
  <c r="P2001" i="6"/>
  <c r="P2214" i="6"/>
  <c r="P2005" i="6"/>
  <c r="P1214" i="6"/>
  <c r="P1667" i="6"/>
  <c r="P1734" i="6"/>
  <c r="P1420" i="6"/>
  <c r="P877" i="6"/>
  <c r="P560" i="6"/>
  <c r="P1581" i="6"/>
  <c r="P1963" i="6"/>
  <c r="P904" i="6"/>
  <c r="P577" i="6"/>
  <c r="P1369" i="6"/>
  <c r="P2333" i="6"/>
  <c r="P1936" i="6"/>
  <c r="P298" i="6"/>
  <c r="P1631" i="6"/>
  <c r="P2328" i="6"/>
  <c r="P752" i="6"/>
  <c r="P296" i="6"/>
  <c r="P1576" i="6"/>
  <c r="P797" i="6"/>
  <c r="P965" i="6"/>
  <c r="P1653" i="6"/>
  <c r="P1493" i="6"/>
  <c r="P1879" i="6"/>
  <c r="P110" i="6"/>
  <c r="P350" i="6"/>
  <c r="P1917" i="6"/>
  <c r="P1872" i="6"/>
  <c r="P713" i="6"/>
  <c r="P753" i="6"/>
  <c r="P936" i="6"/>
  <c r="P1544" i="6"/>
  <c r="P2426" i="6"/>
  <c r="P2057" i="6"/>
  <c r="P1918" i="6"/>
  <c r="P1850" i="6"/>
  <c r="P1394" i="6"/>
  <c r="P1885" i="6"/>
  <c r="P1922" i="6"/>
  <c r="P2341" i="6"/>
  <c r="P728" i="6"/>
  <c r="P58" i="6"/>
  <c r="P2403" i="6"/>
  <c r="P991" i="6"/>
  <c r="P424" i="6"/>
  <c r="P813" i="6"/>
  <c r="P660" i="6"/>
  <c r="P2146" i="6"/>
  <c r="P536" i="6"/>
  <c r="P1343" i="6"/>
  <c r="P2173" i="6"/>
  <c r="P431" i="6"/>
  <c r="P1373" i="6"/>
  <c r="P198" i="6"/>
  <c r="P940" i="6"/>
  <c r="P1361" i="6"/>
  <c r="P2359" i="6"/>
  <c r="P1101" i="6"/>
  <c r="P1112" i="6"/>
  <c r="P874" i="6"/>
  <c r="P676" i="6"/>
  <c r="P466" i="6"/>
  <c r="P509" i="6"/>
  <c r="P2234" i="6"/>
  <c r="P1049" i="6"/>
  <c r="P250" i="6"/>
  <c r="P1753" i="6"/>
  <c r="P1058" i="6"/>
  <c r="P1452" i="6"/>
  <c r="P2349" i="6"/>
  <c r="P1299" i="6"/>
  <c r="P616" i="6"/>
  <c r="P870" i="6"/>
  <c r="P458" i="6"/>
  <c r="P953" i="6"/>
  <c r="P1346" i="6"/>
  <c r="P383" i="6"/>
  <c r="P1240" i="6"/>
  <c r="P1984" i="6"/>
  <c r="P2303" i="6"/>
  <c r="P220" i="6"/>
  <c r="P1728" i="6"/>
  <c r="P1521" i="6"/>
  <c r="P1330" i="6"/>
  <c r="P2353" i="6"/>
  <c r="P545" i="6"/>
  <c r="P317" i="6"/>
  <c r="P1332" i="6"/>
  <c r="P6" i="6"/>
  <c r="P2433" i="6"/>
  <c r="P2226" i="6"/>
  <c r="P376" i="6"/>
  <c r="P724" i="6"/>
  <c r="P1539" i="6"/>
  <c r="P1074" i="6"/>
  <c r="P1791" i="6"/>
  <c r="P706" i="6"/>
  <c r="P1421" i="6"/>
  <c r="P1768" i="6"/>
  <c r="P1668" i="6"/>
  <c r="P1748" i="6"/>
  <c r="P1495" i="6"/>
  <c r="P608" i="6"/>
  <c r="P34" i="6"/>
  <c r="P2091" i="6"/>
  <c r="P962" i="6"/>
  <c r="P263" i="6"/>
  <c r="P2047" i="6"/>
  <c r="P301" i="6"/>
  <c r="P1644" i="6"/>
  <c r="P1657" i="6"/>
  <c r="P2360" i="6"/>
  <c r="P397" i="6"/>
  <c r="P1864" i="6"/>
  <c r="P1625" i="6"/>
  <c r="P1770" i="6"/>
  <c r="P1586" i="6"/>
  <c r="P380" i="6"/>
  <c r="P7" i="6"/>
  <c r="P1458" i="6"/>
  <c r="P404" i="6"/>
  <c r="P933" i="6"/>
  <c r="P538" i="6"/>
  <c r="P59" i="6"/>
  <c r="P1038" i="6"/>
  <c r="P312" i="6"/>
  <c r="P1974" i="6"/>
  <c r="P1563" i="6"/>
  <c r="P391" i="6"/>
  <c r="P1617" i="6"/>
  <c r="P1677" i="6"/>
  <c r="P1938" i="6"/>
  <c r="P924" i="6"/>
  <c r="P1808" i="6"/>
  <c r="P1566" i="6"/>
  <c r="P87" i="6"/>
  <c r="P268" i="6"/>
  <c r="P235" i="6"/>
  <c r="P664" i="6"/>
  <c r="P1003" i="6"/>
  <c r="P561" i="6"/>
  <c r="P2457" i="6"/>
  <c r="P722" i="6"/>
  <c r="P352" i="6"/>
  <c r="P1534" i="6"/>
  <c r="P1641" i="6"/>
  <c r="P1612" i="6"/>
  <c r="P1859" i="6"/>
  <c r="P1912" i="6"/>
  <c r="P2045" i="6"/>
  <c r="P1119" i="6"/>
  <c r="P1177" i="6"/>
  <c r="P2114" i="6"/>
  <c r="P207" i="6"/>
  <c r="P996" i="6"/>
  <c r="P1314" i="6"/>
  <c r="P736" i="6"/>
  <c r="P408" i="6"/>
  <c r="P679" i="6"/>
  <c r="P12" i="6"/>
  <c r="P540" i="6"/>
  <c r="P1113" i="6"/>
  <c r="P2006" i="6"/>
  <c r="P20" i="6"/>
  <c r="P1036" i="6"/>
  <c r="P2355" i="6"/>
  <c r="P246" i="6"/>
  <c r="P857" i="6"/>
  <c r="P2279" i="6"/>
  <c r="P1993" i="6"/>
  <c r="P1903" i="6"/>
  <c r="P357" i="6"/>
  <c r="P804" i="6"/>
  <c r="P1340" i="6"/>
  <c r="P2216" i="6"/>
  <c r="P1069" i="6"/>
  <c r="P681" i="6"/>
  <c r="P1570" i="6"/>
  <c r="P1322" i="6"/>
  <c r="P1572" i="6"/>
  <c r="P530" i="6"/>
  <c r="P2202" i="6"/>
  <c r="P627" i="6"/>
  <c r="P53" i="6"/>
  <c r="P615" i="6"/>
  <c r="P295" i="6"/>
  <c r="P791" i="6"/>
  <c r="P726" i="6"/>
  <c r="P2023" i="6"/>
  <c r="P1816" i="6"/>
  <c r="P2339" i="6"/>
  <c r="P1491" i="6"/>
  <c r="P1682" i="6"/>
  <c r="P2117" i="6"/>
  <c r="P1061" i="6"/>
  <c r="P1428" i="6"/>
  <c r="P1545" i="6"/>
  <c r="P1278" i="6"/>
  <c r="P1501" i="6"/>
  <c r="P1206" i="6"/>
  <c r="P595" i="6"/>
  <c r="P1829" i="6"/>
  <c r="P1560" i="6"/>
  <c r="P1942" i="6"/>
  <c r="P887" i="6"/>
  <c r="P2350" i="6"/>
  <c r="P826" i="6"/>
  <c r="P1553" i="6"/>
  <c r="P2043" i="6"/>
  <c r="P258" i="6"/>
  <c r="P2018" i="6"/>
  <c r="P1955" i="6"/>
  <c r="P1270" i="6"/>
  <c r="P1328" i="6"/>
  <c r="P2407" i="6"/>
  <c r="P1380" i="6"/>
  <c r="P3" i="6"/>
  <c r="P916" i="6"/>
  <c r="P2322" i="6"/>
  <c r="P653" i="6"/>
  <c r="P1200" i="6"/>
  <c r="P2470" i="6"/>
  <c r="P1751" i="6"/>
  <c r="P1696" i="6"/>
  <c r="P192" i="6"/>
  <c r="P808" i="6"/>
  <c r="P734" i="6"/>
  <c r="P197" i="6"/>
  <c r="P2460" i="6"/>
  <c r="P2010" i="6"/>
  <c r="P2419" i="6"/>
  <c r="P1444" i="6"/>
  <c r="P1079" i="6"/>
  <c r="P2400" i="6"/>
  <c r="P1763" i="6"/>
  <c r="P1698" i="6"/>
  <c r="P1722" i="6"/>
  <c r="P1809" i="6"/>
  <c r="P2347" i="6"/>
  <c r="P1358" i="6"/>
  <c r="P979" i="6"/>
  <c r="P556" i="6"/>
  <c r="P1197" i="6"/>
  <c r="P270" i="6"/>
  <c r="P1070" i="6"/>
  <c r="P818" i="6"/>
  <c r="P78" i="6"/>
  <c r="P1167" i="6"/>
  <c r="P2211" i="6"/>
  <c r="P426" i="6"/>
  <c r="P749" i="6"/>
  <c r="P174" i="6"/>
  <c r="P1618" i="6"/>
  <c r="P70" i="6"/>
  <c r="P1961" i="6"/>
  <c r="P152" i="6"/>
  <c r="P2019" i="6"/>
  <c r="P1559" i="6"/>
  <c r="P1371" i="6"/>
  <c r="P2479" i="6"/>
  <c r="P959" i="6"/>
  <c r="P2366" i="6"/>
  <c r="P358" i="6"/>
  <c r="P1225" i="6"/>
  <c r="P2101" i="6"/>
  <c r="P1090" i="6"/>
  <c r="P444" i="6"/>
  <c r="P260" i="6"/>
  <c r="P1862" i="6"/>
  <c r="P2209" i="6"/>
  <c r="P18" i="6"/>
  <c r="P733" i="6"/>
  <c r="P1986" i="6"/>
  <c r="P2147" i="6"/>
  <c r="P483" i="6"/>
  <c r="P730" i="6"/>
  <c r="P785" i="6"/>
  <c r="P325" i="6"/>
  <c r="P1774" i="6"/>
  <c r="P825" i="6"/>
  <c r="P1669" i="6"/>
  <c r="P1481" i="6"/>
  <c r="P1387" i="6"/>
  <c r="P2213" i="6"/>
  <c r="P735" i="6"/>
  <c r="P484" i="6"/>
  <c r="P1933" i="6"/>
  <c r="P1034" i="6"/>
  <c r="P1758" i="6"/>
  <c r="P2190" i="6"/>
  <c r="P1620" i="6"/>
  <c r="P83" i="6"/>
  <c r="P1852" i="6"/>
  <c r="P2009" i="6"/>
  <c r="P1957" i="6"/>
  <c r="P2036" i="6"/>
  <c r="P102" i="6"/>
  <c r="P2215" i="6"/>
  <c r="P1710" i="6"/>
  <c r="P1163" i="6"/>
  <c r="P409" i="6"/>
  <c r="P1372" i="6"/>
  <c r="P1556" i="6"/>
  <c r="P4" i="6"/>
  <c r="P467" i="6"/>
  <c r="P925" i="6"/>
  <c r="P2087" i="6"/>
  <c r="P15" i="6"/>
  <c r="P289" i="6"/>
  <c r="P360" i="6"/>
  <c r="P824" i="6"/>
  <c r="P546" i="6"/>
  <c r="P56" i="6"/>
  <c r="P1465" i="6"/>
  <c r="P1792" i="6"/>
  <c r="P1784" i="6"/>
  <c r="P1905" i="6"/>
  <c r="P2325" i="6"/>
  <c r="P941" i="6"/>
  <c r="P918" i="6"/>
  <c r="P1271" i="6"/>
  <c r="P2501" i="6"/>
  <c r="P1459" i="6"/>
  <c r="P2374" i="6"/>
  <c r="P2302" i="6"/>
  <c r="P166" i="6"/>
  <c r="P1530" i="6"/>
  <c r="P193" i="6"/>
  <c r="P377" i="6"/>
  <c r="P1475" i="6"/>
  <c r="P1374" i="6"/>
  <c r="P1661" i="6"/>
  <c r="P1281" i="6"/>
  <c r="P215" i="6"/>
  <c r="P223" i="6"/>
  <c r="P1436" i="6"/>
  <c r="P2436" i="6"/>
  <c r="P1080" i="6"/>
  <c r="P1830" i="6"/>
  <c r="P1242" i="6"/>
  <c r="P2444" i="6"/>
  <c r="P2492" i="6"/>
  <c r="P2401" i="6"/>
  <c r="P2404" i="6"/>
  <c r="P1463" i="6"/>
  <c r="P1735" i="6"/>
  <c r="P1071" i="6"/>
  <c r="P1187" i="6"/>
  <c r="P617" i="6"/>
  <c r="P496" i="6"/>
  <c r="P2028" i="6"/>
  <c r="P1943" i="6"/>
  <c r="P1906" i="6"/>
  <c r="P879" i="6"/>
  <c r="P582" i="6"/>
  <c r="P64" i="6"/>
  <c r="P2227" i="6"/>
  <c r="P427" i="6"/>
  <c r="P1217" i="6"/>
  <c r="P240" i="6"/>
  <c r="P1178" i="6"/>
  <c r="P1054" i="6"/>
  <c r="P746" i="6"/>
  <c r="P1333" i="6"/>
  <c r="P2472" i="6"/>
  <c r="P2048" i="6"/>
  <c r="P1781" i="6"/>
  <c r="P802" i="6"/>
  <c r="P851" i="6"/>
  <c r="P402" i="6"/>
  <c r="P1089" i="6"/>
  <c r="P1114" i="6"/>
  <c r="P1329" i="6"/>
  <c r="P844" i="6"/>
  <c r="P1953" i="6"/>
  <c r="P285" i="6"/>
  <c r="P890" i="6"/>
  <c r="P707" i="6"/>
  <c r="P1775" i="6"/>
  <c r="P1064" i="6"/>
  <c r="P388" i="6"/>
  <c r="P1868" i="6"/>
  <c r="P1880" i="6"/>
  <c r="P668" i="6"/>
  <c r="P1467" i="6"/>
  <c r="P661" i="6"/>
  <c r="P1460" i="6"/>
  <c r="P1169" i="6"/>
  <c r="P1686" i="6"/>
  <c r="P1422" i="6"/>
  <c r="P745" i="6"/>
  <c r="P2180" i="6"/>
  <c r="P1189" i="6"/>
  <c r="P1427" i="6"/>
  <c r="P618" i="6"/>
  <c r="P1928" i="6"/>
  <c r="P972" i="6"/>
  <c r="P291" i="6"/>
  <c r="P2452" i="6"/>
  <c r="P1649" i="6"/>
  <c r="P2411" i="6"/>
  <c r="P2065" i="6"/>
  <c r="P439" i="6"/>
  <c r="P1454" i="6"/>
  <c r="P1304" i="6"/>
  <c r="P1807" i="6"/>
  <c r="P2115" i="6"/>
  <c r="P899" i="6"/>
  <c r="P1396" i="6"/>
  <c r="P1414" i="6"/>
  <c r="P2100" i="6"/>
  <c r="P1760" i="6"/>
  <c r="P636" i="6"/>
  <c r="P900" i="6"/>
  <c r="P1944" i="6"/>
  <c r="P1065" i="6"/>
  <c r="P2406" i="6"/>
  <c r="P2194" i="6"/>
  <c r="P2058" i="6"/>
  <c r="P1875" i="6"/>
  <c r="P1969" i="6"/>
  <c r="P1085" i="6"/>
  <c r="P1308" i="6"/>
  <c r="P50" i="6"/>
  <c r="P604" i="6"/>
  <c r="P1900" i="6"/>
  <c r="P139" i="6"/>
  <c r="P1442" i="6"/>
  <c r="P2149" i="6"/>
  <c r="P2007" i="6"/>
  <c r="P1785" i="6"/>
  <c r="P1569" i="6"/>
  <c r="P455" i="6"/>
  <c r="P326" i="6"/>
  <c r="P1650" i="6"/>
  <c r="P1483" i="6"/>
  <c r="P984" i="6"/>
  <c r="P242" i="6"/>
  <c r="P1856" i="6"/>
  <c r="P65" i="6"/>
  <c r="P2102" i="6"/>
  <c r="P1105" i="6"/>
  <c r="P2331" i="6"/>
  <c r="P1199" i="6"/>
  <c r="P928" i="6"/>
  <c r="P2480" i="6"/>
  <c r="P1291" i="6"/>
  <c r="P1876" i="6"/>
  <c r="P1577" i="6"/>
  <c r="P453" i="6"/>
  <c r="P551" i="6"/>
  <c r="P338" i="6"/>
  <c r="P310" i="6"/>
  <c r="P2071" i="6"/>
  <c r="P399" i="6"/>
  <c r="P1561" i="6"/>
  <c r="P865" i="6"/>
  <c r="P894" i="6"/>
  <c r="P41" i="6"/>
  <c r="P1083" i="6"/>
  <c r="P486" i="6"/>
  <c r="P2345" i="6"/>
  <c r="P506" i="6"/>
  <c r="P513" i="6"/>
  <c r="P2481" i="6"/>
  <c r="P2389" i="6"/>
  <c r="P2363" i="6"/>
  <c r="P2441" i="6"/>
  <c r="P1700" i="6"/>
  <c r="P2455" i="6"/>
  <c r="P2251" i="6"/>
  <c r="P1188" i="6"/>
  <c r="P931" i="6"/>
  <c r="P73" i="6"/>
  <c r="P977" i="6"/>
  <c r="P1697" i="6"/>
  <c r="P2161" i="6"/>
  <c r="P1528" i="6"/>
  <c r="P588" i="6"/>
  <c r="P2109" i="6"/>
  <c r="P67" i="6"/>
  <c r="P127" i="6"/>
  <c r="P1005" i="6"/>
  <c r="P307" i="6"/>
  <c r="P103" i="6"/>
  <c r="P1827" i="6"/>
  <c r="P2060" i="6"/>
  <c r="P1485" i="6"/>
  <c r="P1487" i="6"/>
  <c r="P2247" i="6"/>
  <c r="P1623" i="6"/>
  <c r="P2145" i="6"/>
  <c r="P2399" i="6"/>
  <c r="P2" i="6"/>
  <c r="P389" i="6"/>
  <c r="P2382" i="6"/>
  <c r="P1636" i="6"/>
  <c r="P1289" i="6"/>
  <c r="P1869" i="6"/>
  <c r="P572" i="6"/>
  <c r="P1228" i="6"/>
  <c r="P1469" i="6"/>
  <c r="P1822" i="6"/>
  <c r="P731" i="6"/>
  <c r="P1503" i="6"/>
  <c r="P2386" i="6"/>
  <c r="P1203" i="6"/>
  <c r="P798" i="6"/>
  <c r="P314" i="6"/>
  <c r="P1865" i="6"/>
  <c r="P516" i="6"/>
  <c r="P2105" i="6"/>
  <c r="P2427" i="6"/>
  <c r="P514" i="6"/>
  <c r="P1648" i="6"/>
  <c r="P1131" i="6"/>
  <c r="P428" i="6"/>
  <c r="P2340" i="6"/>
  <c r="P1342" i="6"/>
  <c r="P2473" i="6"/>
  <c r="P2443" i="6"/>
  <c r="P1266" i="6"/>
  <c r="P1011" i="6"/>
  <c r="P2356" i="6"/>
  <c r="P531" i="6"/>
  <c r="P454" i="6"/>
  <c r="P21" i="6"/>
  <c r="P1133" i="6"/>
  <c r="P81" i="6"/>
  <c r="P425" i="6"/>
  <c r="P1457" i="6"/>
  <c r="P202" i="6"/>
  <c r="P1355" i="6"/>
  <c r="P628" i="6"/>
  <c r="P547" i="6"/>
  <c r="P2326" i="6"/>
  <c r="P1356" i="6"/>
  <c r="P1502" i="6"/>
  <c r="P2477" i="6"/>
  <c r="P593" i="6"/>
  <c r="P938" i="6"/>
  <c r="P30" i="6"/>
  <c r="P680" i="6"/>
  <c r="P2157" i="6"/>
  <c r="P799" i="6"/>
  <c r="P275" i="6"/>
  <c r="P86" i="6"/>
  <c r="P1910" i="6"/>
  <c r="P147" i="6"/>
  <c r="P2434" i="6"/>
  <c r="P440" i="6"/>
  <c r="P1795" i="6"/>
  <c r="P279" i="6"/>
  <c r="P491" i="6"/>
  <c r="P156" i="6"/>
  <c r="P2242" i="6"/>
  <c r="P569" i="6"/>
  <c r="P1232" i="6"/>
  <c r="P2203" i="6"/>
  <c r="P888" i="6"/>
  <c r="P227" i="6"/>
  <c r="P66" i="6"/>
  <c r="P2134" i="6"/>
  <c r="P1643" i="6"/>
  <c r="P1675" i="6"/>
  <c r="P1424" i="6"/>
  <c r="P1881" i="6"/>
  <c r="P2169" i="6"/>
  <c r="P1243" i="6"/>
  <c r="P2062" i="6"/>
  <c r="P378" i="6"/>
  <c r="P1397" i="6"/>
  <c r="P351" i="6"/>
  <c r="P1546" i="6"/>
  <c r="P1301" i="6"/>
  <c r="P614" i="6"/>
  <c r="P2172" i="6"/>
  <c r="P503" i="6"/>
  <c r="P2421" i="6"/>
  <c r="P1224" i="6"/>
  <c r="P688" i="6"/>
  <c r="P131" i="6"/>
  <c r="P1766" i="6"/>
  <c r="P662" i="6"/>
  <c r="P1453" i="6"/>
  <c r="P1478" i="6"/>
  <c r="P1124" i="6"/>
  <c r="P1873" i="6"/>
  <c r="P1062" i="6"/>
  <c r="P1262" i="6"/>
  <c r="P1552" i="6"/>
  <c r="P172" i="6"/>
  <c r="P2397" i="6"/>
  <c r="P782" i="6"/>
  <c r="P1504" i="6"/>
  <c r="P1419" i="6"/>
  <c r="P842" i="6"/>
  <c r="P1479" i="6"/>
  <c r="P1730" i="6"/>
  <c r="P163" i="6"/>
  <c r="P2497" i="6"/>
  <c r="P323" i="6"/>
  <c r="P771" i="6"/>
  <c r="P2031" i="6"/>
  <c r="P98" i="6"/>
  <c r="P128" i="6"/>
  <c r="P905" i="6"/>
  <c r="P579" i="6"/>
  <c r="P1601" i="6"/>
  <c r="P1309" i="6"/>
  <c r="P1537" i="6"/>
  <c r="P346" i="6"/>
  <c r="P1344" i="6"/>
  <c r="P1108" i="6"/>
  <c r="P418" i="6"/>
  <c r="P1634" i="6"/>
  <c r="P69" i="6"/>
  <c r="P596" i="6"/>
  <c r="P2188" i="6"/>
  <c r="P1132" i="6"/>
  <c r="P175" i="6"/>
  <c r="P1796" i="6"/>
  <c r="P1286" i="6"/>
  <c r="P1103" i="6"/>
  <c r="P2218" i="6"/>
  <c r="P943" i="6"/>
  <c r="P1325" i="6"/>
  <c r="P1663" i="6"/>
  <c r="P292" i="6"/>
  <c r="P74" i="6"/>
  <c r="P370" i="6"/>
  <c r="P2130" i="6"/>
  <c r="P2195" i="6"/>
  <c r="P822" i="6"/>
  <c r="P1767" i="6"/>
  <c r="P1269" i="6"/>
  <c r="P1908" i="6"/>
  <c r="P517" i="6"/>
  <c r="P737" i="6"/>
  <c r="P474" i="6"/>
  <c r="P594" i="6"/>
  <c r="P2371" i="6"/>
  <c r="P789" i="6"/>
  <c r="P1738" i="6"/>
  <c r="P885" i="6"/>
  <c r="P2375" i="6"/>
  <c r="P761" i="6"/>
  <c r="P253" i="6"/>
  <c r="P1812" i="6"/>
  <c r="P2369" i="6"/>
  <c r="P1251" i="6"/>
  <c r="P1761" i="6"/>
  <c r="P176" i="6"/>
  <c r="P1405" i="6"/>
  <c r="P1135" i="6"/>
  <c r="P1121" i="6"/>
  <c r="P2231" i="6"/>
  <c r="P339" i="6"/>
  <c r="P1739" i="6"/>
  <c r="P179" i="6"/>
  <c r="P2316" i="6"/>
  <c r="P2103" i="6"/>
  <c r="P2372" i="6"/>
  <c r="P1592" i="6"/>
  <c r="P400" i="6"/>
  <c r="P751" i="6"/>
  <c r="P1106" i="6"/>
  <c r="P998" i="6"/>
  <c r="P750" i="6"/>
  <c r="P1412" i="6"/>
  <c r="P92" i="6"/>
  <c r="P2235" i="6"/>
  <c r="P441" i="6"/>
  <c r="P199" i="6"/>
  <c r="P1415" i="6"/>
  <c r="P2183" i="6"/>
  <c r="P1691" i="6"/>
  <c r="P2493" i="6"/>
  <c r="P955" i="6"/>
  <c r="P469" i="6"/>
  <c r="P794" i="6"/>
  <c r="P1810" i="6"/>
  <c r="P88" i="6"/>
  <c r="P932" i="6"/>
  <c r="P2228" i="6"/>
  <c r="P718" i="6"/>
  <c r="P994" i="6"/>
  <c r="P1378" i="6"/>
  <c r="P1043" i="6"/>
  <c r="P1138" i="6"/>
  <c r="P1823" i="6"/>
  <c r="P1923" i="6"/>
  <c r="P1749" i="6"/>
  <c r="P756" i="6"/>
  <c r="P982" i="6"/>
  <c r="P2474" i="6"/>
  <c r="P2420" i="6"/>
  <c r="P2428" i="6"/>
  <c r="P1847" i="6"/>
  <c r="P1919" i="6"/>
  <c r="P2132" i="6"/>
  <c r="P2192" i="6"/>
  <c r="P1406" i="6"/>
  <c r="P845" i="6"/>
  <c r="P1027" i="6"/>
  <c r="P678" i="6"/>
  <c r="P2129" i="6"/>
  <c r="P1755" i="6"/>
  <c r="P217" i="6"/>
  <c r="P1514" i="6"/>
  <c r="P2199" i="6"/>
  <c r="P1018" i="6"/>
  <c r="P97" i="6"/>
  <c r="P2491" i="6"/>
  <c r="P866" i="6"/>
  <c r="P356" i="6"/>
  <c r="P150" i="6"/>
  <c r="P1312" i="6"/>
  <c r="P1846" i="6"/>
  <c r="P624" i="6"/>
  <c r="P1715" i="6"/>
  <c r="P1292" i="6"/>
  <c r="P470" i="6"/>
  <c r="P2319" i="6"/>
  <c r="P672" i="6"/>
  <c r="P1115" i="6"/>
  <c r="P1874" i="6"/>
  <c r="P1678" i="6"/>
  <c r="P144" i="6"/>
  <c r="P1417" i="6"/>
  <c r="P776" i="6"/>
  <c r="P1507" i="6"/>
  <c r="P1201" i="6"/>
  <c r="P290" i="6"/>
  <c r="P697" i="6"/>
  <c r="P1588" i="6"/>
  <c r="P432" i="6"/>
  <c r="P96" i="6"/>
  <c r="P1970" i="6"/>
  <c r="P1877" i="6"/>
  <c r="P601" i="6"/>
  <c r="P2281" i="6"/>
  <c r="P2358" i="6"/>
  <c r="P821" i="6"/>
  <c r="P1593" i="6"/>
  <c r="P24" i="6"/>
  <c r="P897" i="6"/>
  <c r="P747" i="6"/>
  <c r="P704" i="6"/>
  <c r="P1391" i="6"/>
  <c r="P2164" i="6"/>
  <c r="P341" i="6"/>
  <c r="P526" i="6"/>
  <c r="P101" i="6"/>
  <c r="P417" i="6"/>
  <c r="P1418" i="6"/>
  <c r="P1575" i="6"/>
  <c r="P1362" i="6"/>
  <c r="P2174" i="6"/>
  <c r="P386" i="6"/>
  <c r="P2252" i="6"/>
  <c r="P308" i="6"/>
  <c r="P104" i="6"/>
  <c r="P2494" i="6"/>
  <c r="P148" i="6"/>
  <c r="P1341" i="6"/>
  <c r="P580" i="6"/>
  <c r="P140" i="6"/>
  <c r="P479" i="6"/>
  <c r="P910" i="6"/>
  <c r="P1605" i="6"/>
  <c r="P169" i="6"/>
  <c r="P830" i="6"/>
  <c r="P1946" i="6"/>
  <c r="P248" i="6"/>
  <c r="P430" i="6"/>
  <c r="P2015" i="6"/>
  <c r="P1525" i="6"/>
  <c r="P2135" i="6"/>
  <c r="P2275" i="6"/>
  <c r="P2383" i="6"/>
  <c r="P2295" i="6"/>
  <c r="P602" i="6"/>
  <c r="P2037" i="6"/>
  <c r="P1651" i="6"/>
  <c r="P2288" i="6"/>
  <c r="P1111" i="6"/>
  <c r="P644" i="6"/>
  <c r="P1685" i="6"/>
  <c r="P433" i="6"/>
  <c r="P25" i="6"/>
  <c r="P1249" i="6"/>
  <c r="P1075" i="6"/>
  <c r="P698" i="6"/>
  <c r="P769" i="6"/>
  <c r="P2408" i="6"/>
  <c r="P2078" i="6"/>
  <c r="P2133" i="6"/>
  <c r="P2475" i="6"/>
  <c r="P2008" i="6"/>
  <c r="P1212" i="6"/>
  <c r="P1120" i="6"/>
  <c r="P687" i="6"/>
  <c r="P1549" i="6"/>
  <c r="P1439" i="6"/>
  <c r="P2482" i="6"/>
  <c r="P1024" i="6"/>
  <c r="P2225" i="6"/>
  <c r="P1440" i="6"/>
  <c r="P1853" i="6"/>
  <c r="P447" i="6"/>
  <c r="P2273" i="6"/>
  <c r="P2012" i="6"/>
  <c r="P2264" i="6"/>
  <c r="P2440" i="6"/>
  <c r="P1529" i="6"/>
  <c r="P485" i="6"/>
  <c r="P145" i="6"/>
  <c r="P1882" i="6"/>
  <c r="P1894" i="6"/>
  <c r="P814" i="6"/>
  <c r="P2338" i="6"/>
  <c r="P765" i="6"/>
  <c r="P1307" i="6"/>
  <c r="P1368" i="6"/>
  <c r="P846" i="6"/>
  <c r="P1209" i="6"/>
  <c r="P927" i="6"/>
  <c r="P371" i="6"/>
  <c r="P2050" i="6"/>
  <c r="P264" i="6"/>
  <c r="P1883" i="6"/>
  <c r="P915" i="6"/>
  <c r="P772" i="6"/>
  <c r="P2391" i="6"/>
  <c r="P1176" i="6"/>
  <c r="P365" i="6"/>
  <c r="P2367" i="6"/>
  <c r="P2224" i="6"/>
  <c r="P2268" i="6"/>
  <c r="P1210" i="6"/>
  <c r="P480" i="6"/>
  <c r="P1740" i="6"/>
  <c r="P757" i="6"/>
  <c r="P1016" i="6"/>
  <c r="P1392" i="6"/>
  <c r="P1547" i="6"/>
  <c r="P1940" i="6"/>
  <c r="P2476" i="6"/>
  <c r="P477" i="6"/>
  <c r="P273" i="6"/>
  <c r="P1445" i="6"/>
  <c r="P1237" i="6"/>
  <c r="P1218" i="6"/>
  <c r="P133" i="6"/>
  <c r="P164" i="6"/>
  <c r="P335" i="6"/>
  <c r="P2210" i="6"/>
  <c r="P2282" i="6"/>
  <c r="P445" i="6"/>
  <c r="P2166" i="6"/>
  <c r="P124" i="6"/>
  <c r="P421" i="6"/>
  <c r="P327" i="6"/>
  <c r="P2217" i="6"/>
  <c r="P2405" i="6"/>
  <c r="P2061" i="6"/>
  <c r="P186" i="6"/>
  <c r="P1134" i="6"/>
  <c r="P2236" i="6"/>
  <c r="P631" i="6"/>
  <c r="P1285" i="6"/>
  <c r="P2344" i="6"/>
  <c r="P138" i="6"/>
  <c r="P693" i="6"/>
  <c r="P944" i="6"/>
  <c r="P153" i="6"/>
  <c r="P1687" i="6"/>
  <c r="P920" i="6"/>
  <c r="P2185" i="6"/>
  <c r="P2277" i="6"/>
  <c r="P2336" i="6"/>
  <c r="P2055" i="6"/>
  <c r="P1582" i="6"/>
  <c r="P1842" i="6"/>
  <c r="P809" i="6"/>
  <c r="P1087" i="6"/>
  <c r="P1935" i="6"/>
  <c r="P880" i="6"/>
  <c r="P1335" i="6"/>
  <c r="P38" i="6"/>
  <c r="P1723" i="6"/>
  <c r="P16" i="6"/>
  <c r="P2158" i="6"/>
  <c r="P410" i="6"/>
  <c r="P108" i="6"/>
  <c r="P1999" i="6"/>
  <c r="P2485" i="6"/>
  <c r="P1980" i="6"/>
  <c r="P384" i="6"/>
  <c r="P858" i="6"/>
  <c r="P497" i="6"/>
  <c r="P1793" i="6"/>
  <c r="P2034" i="6"/>
  <c r="P863" i="6"/>
  <c r="P2072" i="6"/>
  <c r="P702" i="6"/>
  <c r="P640" i="6"/>
  <c r="P777" i="6"/>
  <c r="P1526" i="6"/>
  <c r="P548" i="6"/>
  <c r="P1676" i="6"/>
  <c r="P2108" i="6"/>
  <c r="P1282" i="6"/>
  <c r="P297" i="6"/>
  <c r="P1221" i="6"/>
  <c r="P446" i="6"/>
  <c r="P1142" i="6"/>
  <c r="P2387" i="6"/>
  <c r="P1350" i="6"/>
  <c r="P2306" i="6"/>
  <c r="P1589" i="6"/>
  <c r="P1895" i="6"/>
  <c r="P1765" i="6"/>
  <c r="P2416" i="6"/>
  <c r="P2256" i="6"/>
  <c r="P792" i="6"/>
  <c r="P2220" i="6"/>
  <c r="P2435" i="6"/>
  <c r="P1987" i="6"/>
  <c r="P823" i="6"/>
  <c r="P1711" i="6"/>
  <c r="P2122" i="6"/>
  <c r="P2240" i="6"/>
  <c r="P987" i="6"/>
  <c r="P853" i="6"/>
  <c r="P1159" i="6"/>
  <c r="P1359" i="6"/>
  <c r="P665" i="6"/>
  <c r="P1306" i="6"/>
  <c r="P768" i="6"/>
  <c r="P901" i="6"/>
  <c r="P2056" i="6"/>
  <c r="P1461" i="6"/>
  <c r="P236" i="6"/>
  <c r="P882" i="6"/>
  <c r="P1258" i="6"/>
  <c r="P1716" i="6"/>
  <c r="P1646" i="6"/>
  <c r="P1991" i="6"/>
  <c r="P1813" i="6"/>
  <c r="P1610" i="6"/>
  <c r="P2450" i="6"/>
  <c r="P1831" i="6"/>
  <c r="P1888" i="6"/>
  <c r="P1805" i="6"/>
  <c r="P1708" i="6"/>
  <c r="P1099" i="6"/>
  <c r="P117" i="6"/>
  <c r="P158" i="6"/>
  <c r="P1786" i="6"/>
  <c r="P1017" i="6"/>
  <c r="P2181" i="6"/>
  <c r="P2376" i="6"/>
  <c r="P141" i="6"/>
  <c r="P557" i="6"/>
  <c r="P2296" i="6"/>
  <c r="P1996" i="6"/>
  <c r="P243" i="6"/>
  <c r="P1832" i="6"/>
  <c r="P541" i="6"/>
  <c r="P1015" i="6"/>
  <c r="P392" i="6"/>
  <c r="P837" i="6"/>
  <c r="P333" i="6"/>
  <c r="P265" i="6"/>
  <c r="P1535" i="6"/>
  <c r="P118" i="6"/>
  <c r="P1958" i="6"/>
  <c r="P710" i="6"/>
  <c r="P2162" i="6"/>
  <c r="P2171" i="6"/>
  <c r="P2410" i="6"/>
  <c r="P2237" i="6"/>
  <c r="P669" i="6"/>
  <c r="P1536" i="6"/>
  <c r="P1403" i="6"/>
  <c r="P1381" i="6"/>
  <c r="P902" i="6"/>
  <c r="P1447" i="6"/>
  <c r="P367" i="6"/>
  <c r="P80" i="6"/>
  <c r="P1110" i="6"/>
  <c r="P1125" i="6"/>
  <c r="P689" i="6"/>
  <c r="P39" i="6"/>
  <c r="P2106" i="6"/>
  <c r="P1836" i="6"/>
  <c r="P581" i="6"/>
  <c r="P1207" i="6"/>
  <c r="P1931" i="6"/>
  <c r="P299" i="6"/>
  <c r="P1741" i="6"/>
  <c r="P293" i="6"/>
  <c r="P919" i="6"/>
  <c r="P1818" i="6"/>
  <c r="P2478" i="6"/>
  <c r="P468" i="6"/>
  <c r="P1365" i="6"/>
  <c r="P573" i="6"/>
  <c r="P504" i="6"/>
  <c r="P2013" i="6"/>
  <c r="P1160" i="6"/>
  <c r="P659" i="6"/>
  <c r="P1965" i="6"/>
  <c r="P2249" i="6"/>
  <c r="P2082" i="6"/>
  <c r="P1531" i="6"/>
  <c r="P1283" i="6"/>
  <c r="P361" i="6"/>
  <c r="P1433" i="6"/>
  <c r="P1843" i="6"/>
  <c r="P2020" i="6"/>
  <c r="P1019" i="6"/>
  <c r="P46" i="6"/>
  <c r="P1375" i="6"/>
  <c r="P173" i="6"/>
  <c r="P471" i="6"/>
  <c r="P489" i="6"/>
  <c r="P584" i="6"/>
  <c r="P2119" i="6"/>
  <c r="P203" i="6"/>
  <c r="P1731" i="6"/>
  <c r="P819" i="6"/>
  <c r="P180" i="6"/>
  <c r="P342" i="6"/>
  <c r="P1788" i="6"/>
  <c r="P1238" i="6"/>
  <c r="P1042" i="6"/>
  <c r="P95" i="6"/>
  <c r="P1066" i="6"/>
  <c r="P606" i="6"/>
  <c r="P1288" i="6"/>
  <c r="P2309" i="6"/>
  <c r="P1891" i="6"/>
  <c r="P947" i="6"/>
  <c r="P2318" i="6"/>
  <c r="P993" i="6"/>
  <c r="P632" i="6"/>
  <c r="P1123" i="6"/>
  <c r="P394" i="6"/>
  <c r="P2248" i="6"/>
  <c r="P1055" i="6"/>
  <c r="P266" i="6"/>
  <c r="P742" i="6"/>
  <c r="P2323" i="6"/>
  <c r="P129" i="6"/>
  <c r="P51" i="6"/>
  <c r="P1277" i="6"/>
  <c r="P1246" i="6"/>
  <c r="P1840" i="6"/>
  <c r="P937" i="6"/>
  <c r="P862" i="6"/>
  <c r="P1010" i="6"/>
  <c r="P612" i="6"/>
  <c r="P412" i="6"/>
  <c r="P1275" i="6"/>
  <c r="P1743" i="6"/>
  <c r="P106" i="6"/>
  <c r="P1628" i="6"/>
  <c r="P2165" i="6"/>
  <c r="P1713" i="6"/>
  <c r="P1699" i="6"/>
  <c r="P1456" i="6"/>
  <c r="P1236" i="6"/>
  <c r="P2334" i="6"/>
  <c r="P233" i="6"/>
  <c r="P1425" i="6"/>
  <c r="P451" i="6"/>
  <c r="P57" i="6"/>
  <c r="P1802" i="6"/>
  <c r="P1067" i="6"/>
  <c r="P1776" i="6"/>
  <c r="P898" i="6"/>
  <c r="P1769" i="6"/>
  <c r="P2465" i="6"/>
  <c r="P1878" i="6"/>
  <c r="P700" i="6"/>
  <c r="P786" i="6"/>
  <c r="P464" i="6"/>
  <c r="P800" i="6"/>
  <c r="P1747" i="6"/>
  <c r="P591" i="6"/>
  <c r="P1520" i="6"/>
  <c r="P481" i="6"/>
  <c r="P1897" i="6"/>
  <c r="P860" i="6"/>
  <c r="P2290" i="6"/>
  <c r="P1626" i="6"/>
  <c r="P362" i="6"/>
  <c r="P90" i="6"/>
  <c r="P1913" i="6"/>
  <c r="P714" i="6"/>
  <c r="O1059" i="6"/>
  <c r="O666" i="6"/>
  <c r="O2014" i="6"/>
  <c r="O921" i="6"/>
  <c r="O17" i="6"/>
  <c r="O1692" i="6"/>
  <c r="O1170" i="6"/>
  <c r="O271" i="6"/>
  <c r="O331" i="6"/>
  <c r="O712" i="6"/>
  <c r="O1745" i="6"/>
  <c r="O2094" i="6"/>
  <c r="O281" i="6"/>
  <c r="O343" i="6"/>
  <c r="O1511" i="6"/>
  <c r="O1267" i="6"/>
  <c r="O302" i="6"/>
  <c r="O603" i="6"/>
  <c r="O5" i="6"/>
  <c r="O708" i="6"/>
  <c r="O1508" i="6"/>
  <c r="O22" i="6"/>
  <c r="O1932" i="6"/>
  <c r="O184" i="6"/>
  <c r="O319" i="6"/>
  <c r="O1901" i="6"/>
  <c r="O2260" i="6"/>
  <c r="O385" i="6"/>
  <c r="O508" i="6"/>
  <c r="O629" i="6"/>
  <c r="O565" i="6"/>
  <c r="O574" i="6"/>
  <c r="O1204" i="6"/>
  <c r="O1633" i="6"/>
  <c r="O1268" i="6"/>
  <c r="O1091" i="6"/>
  <c r="O303" i="6"/>
  <c r="O344" i="6"/>
  <c r="O1021" i="6"/>
  <c r="O2488" i="6"/>
  <c r="O1219" i="6"/>
  <c r="O895" i="6"/>
  <c r="O1180" i="6"/>
  <c r="O1367" i="6"/>
  <c r="O1192" i="6"/>
  <c r="O2204" i="6"/>
  <c r="O1540" i="6"/>
  <c r="O815" i="6"/>
  <c r="O1707" i="6"/>
  <c r="O1557" i="6"/>
  <c r="O379" i="6"/>
  <c r="O670" i="6"/>
  <c r="O2182" i="6"/>
  <c r="O1136" i="6"/>
  <c r="O622" i="6"/>
  <c r="O1317" i="6"/>
  <c r="O2075" i="6"/>
  <c r="O922" i="6"/>
  <c r="O549" i="6"/>
  <c r="O1407" i="6"/>
  <c r="O699" i="6"/>
  <c r="O210" i="6"/>
  <c r="O2332" i="6"/>
  <c r="O1086" i="6"/>
  <c r="O1226" i="6"/>
  <c r="O1331" i="6"/>
  <c r="O1517" i="6"/>
  <c r="O989" i="6"/>
  <c r="O533" i="6"/>
  <c r="O1127" i="6"/>
  <c r="O1803" i="6"/>
  <c r="O1353" i="6"/>
  <c r="O544" i="6"/>
  <c r="O2079" i="6"/>
  <c r="O667" i="6"/>
  <c r="O125" i="6"/>
  <c r="O796" i="6"/>
  <c r="O578" i="6"/>
  <c r="O1492" i="6"/>
  <c r="O1600" i="6"/>
  <c r="O1567" i="6"/>
  <c r="O492" i="6"/>
  <c r="O181" i="6"/>
  <c r="O956" i="6"/>
  <c r="O1782" i="6"/>
  <c r="O487" i="6"/>
  <c r="O1250" i="6"/>
  <c r="O597" i="6"/>
  <c r="O1920" i="6"/>
  <c r="O611" i="6"/>
  <c r="O1509" i="6"/>
  <c r="O2002" i="6"/>
  <c r="O891" i="6"/>
  <c r="O2412" i="6"/>
  <c r="O452" i="6"/>
  <c r="O613" i="6"/>
  <c r="O330" i="6"/>
  <c r="O2342" i="6"/>
  <c r="O948" i="6"/>
  <c r="O2186" i="6"/>
  <c r="O1754" i="6"/>
  <c r="O434" i="6"/>
  <c r="O720" i="6"/>
  <c r="O1706" i="6"/>
  <c r="O1336" i="6"/>
  <c r="O1263" i="6"/>
  <c r="O2258" i="6"/>
  <c r="O1750" i="6"/>
  <c r="O105" i="6"/>
  <c r="O381" i="6"/>
  <c r="O154" i="6"/>
  <c r="O1892" i="6"/>
  <c r="O2205" i="6"/>
  <c r="O1551" i="6"/>
  <c r="O1841" i="6"/>
  <c r="O1611" i="6"/>
  <c r="O911" i="6"/>
  <c r="O960" i="6"/>
  <c r="O974" i="6"/>
  <c r="O2221" i="6"/>
  <c r="O929" i="6"/>
  <c r="O2495" i="6"/>
  <c r="O836" i="6"/>
  <c r="O639" i="6"/>
  <c r="O1542" i="6"/>
  <c r="O2380" i="6"/>
  <c r="O852" i="6"/>
  <c r="O1025" i="6"/>
  <c r="O1022" i="6"/>
  <c r="O1647" i="6"/>
  <c r="O334" i="6"/>
  <c r="O2233" i="6"/>
  <c r="O2438" i="6"/>
  <c r="O171" i="6"/>
  <c r="O1174" i="6"/>
  <c r="O896" i="6"/>
  <c r="O71" i="6"/>
  <c r="O886" i="6"/>
  <c r="O1252" i="6"/>
  <c r="O1429" i="6"/>
  <c r="O1012" i="6"/>
  <c r="O2253" i="6"/>
  <c r="O1399" i="6"/>
  <c r="O1233" i="6"/>
  <c r="O2073" i="6"/>
  <c r="O191" i="6"/>
  <c r="O1222" i="6"/>
  <c r="O1448" i="6"/>
  <c r="O155" i="6"/>
  <c r="O267" i="6"/>
  <c r="O2442" i="6"/>
  <c r="O732" i="6"/>
  <c r="O1466" i="6"/>
  <c r="O657" i="6"/>
  <c r="O2168" i="6"/>
  <c r="O2261" i="6"/>
  <c r="O1470" i="6"/>
  <c r="O1598" i="6"/>
  <c r="O2461" i="6"/>
  <c r="O1303" i="6"/>
  <c r="O2066" i="6"/>
  <c r="O2232" i="6"/>
  <c r="O1261" i="6"/>
  <c r="O892" i="6"/>
  <c r="O1971" i="6"/>
  <c r="O1060" i="6"/>
  <c r="O1518" i="6"/>
  <c r="O2033" i="6"/>
  <c r="O1886" i="6"/>
  <c r="O2329" i="6"/>
  <c r="O1834" i="6"/>
  <c r="O1574" i="6"/>
  <c r="O257" i="6"/>
  <c r="O2392" i="6"/>
  <c r="O168" i="6"/>
  <c r="O634" i="6"/>
  <c r="O652" i="6"/>
  <c r="O1496" i="6"/>
  <c r="O2139" i="6"/>
  <c r="O1994" i="6"/>
  <c r="O1578" i="6"/>
  <c r="O2238" i="6"/>
  <c r="O1899" i="6"/>
  <c r="O778" i="6"/>
  <c r="O182" i="6"/>
  <c r="O1230" i="6"/>
  <c r="O259" i="6"/>
  <c r="O673" i="6"/>
  <c r="O770" i="6"/>
  <c r="O1911" i="6"/>
  <c r="O1004" i="6"/>
  <c r="O949" i="6"/>
  <c r="O254" i="6"/>
  <c r="O1376" i="6"/>
  <c r="O170" i="6"/>
  <c r="O649" i="6"/>
  <c r="O1777" i="6"/>
  <c r="O783" i="6"/>
  <c r="O1654" i="6"/>
  <c r="O1385" i="6"/>
  <c r="O534" i="6"/>
  <c r="O562" i="6"/>
  <c r="O999" i="6"/>
  <c r="O2311" i="6"/>
  <c r="O1849" i="6"/>
  <c r="O1771" i="6"/>
  <c r="O315" i="6"/>
  <c r="O2468" i="6"/>
  <c r="O1175" i="6"/>
  <c r="O1000" i="6"/>
  <c r="O493" i="6"/>
  <c r="O226" i="6"/>
  <c r="O780" i="6"/>
  <c r="O237" i="6"/>
  <c r="O2159" i="6"/>
  <c r="O1156" i="6"/>
  <c r="O1208" i="6"/>
  <c r="O884" i="6"/>
  <c r="O1681" i="6"/>
  <c r="O349" i="6"/>
  <c r="O1234" i="6"/>
  <c r="O1377" i="6"/>
  <c r="O1265" i="6"/>
  <c r="O2140" i="6"/>
  <c r="O1337" i="6"/>
  <c r="O1797" i="6"/>
  <c r="O1104" i="6"/>
  <c r="O2123" i="6"/>
  <c r="O1498" i="6"/>
  <c r="O1379" i="6"/>
  <c r="O91" i="6"/>
  <c r="O861" i="6"/>
  <c r="O419" i="6"/>
  <c r="O912" i="6"/>
  <c r="O674" i="6"/>
  <c r="O1887" i="6"/>
  <c r="O2040" i="6"/>
  <c r="O1013" i="6"/>
  <c r="O881" i="6"/>
  <c r="O2191" i="6"/>
  <c r="O762" i="6"/>
  <c r="O1476" i="6"/>
  <c r="O1001" i="6"/>
  <c r="O2368" i="6"/>
  <c r="O1642" i="6"/>
  <c r="O304" i="6"/>
  <c r="O566" i="6"/>
  <c r="O2343" i="6"/>
  <c r="O2307" i="6"/>
  <c r="O650" i="6"/>
  <c r="O763" i="6"/>
  <c r="O332" i="6"/>
  <c r="O2269" i="6"/>
  <c r="O272" i="6"/>
  <c r="O1624" i="6"/>
  <c r="O647" i="6"/>
  <c r="O1472" i="6"/>
  <c r="O983" i="6"/>
  <c r="O2118" i="6"/>
  <c r="O2312" i="6"/>
  <c r="O1959" i="6"/>
  <c r="O1274" i="6"/>
  <c r="O1925" i="6"/>
  <c r="O1798" i="6"/>
  <c r="O805" i="6"/>
  <c r="O93" i="6"/>
  <c r="O719" i="6"/>
  <c r="O2112" i="6"/>
  <c r="O2095" i="6"/>
  <c r="O2136" i="6"/>
  <c r="O767" i="6"/>
  <c r="O1665" i="6"/>
  <c r="O1077" i="6"/>
  <c r="O2285" i="6"/>
  <c r="O1093" i="6"/>
  <c r="O633" i="6"/>
  <c r="O1318" i="6"/>
  <c r="O2483" i="6"/>
  <c r="O1613" i="6"/>
  <c r="O2463" i="6"/>
  <c r="O2448" i="6"/>
  <c r="O1497" i="6"/>
  <c r="O84" i="6"/>
  <c r="O1573" i="6"/>
  <c r="O2286" i="6"/>
  <c r="O405" i="6"/>
  <c r="O1555" i="6"/>
  <c r="O443" i="6"/>
  <c r="O2304" i="6"/>
  <c r="O1979" i="6"/>
  <c r="O2163" i="6"/>
  <c r="O122" i="6"/>
  <c r="O89" i="6"/>
  <c r="O875" i="6"/>
  <c r="O1890" i="6"/>
  <c r="O459" i="6"/>
  <c r="O2044" i="6"/>
  <c r="O2193" i="6"/>
  <c r="O232" i="6"/>
  <c r="O2126" i="6"/>
  <c r="O683" i="6"/>
  <c r="O1166" i="6"/>
  <c r="O8" i="6"/>
  <c r="O1655" i="6"/>
  <c r="O1814" i="6"/>
  <c r="O422" i="6"/>
  <c r="O2437" i="6"/>
  <c r="O2300" i="6"/>
  <c r="O759" i="6"/>
  <c r="O1896" i="6"/>
  <c r="O1382" i="6"/>
  <c r="O1028" i="6"/>
  <c r="O992" i="6"/>
  <c r="O2222" i="6"/>
  <c r="O2351" i="6"/>
  <c r="O1548" i="6"/>
  <c r="O255" i="6"/>
  <c r="O935" i="6"/>
  <c r="O2462" i="6"/>
  <c r="O185" i="6"/>
  <c r="O1590" i="6"/>
  <c r="O2262" i="6"/>
  <c r="O738" i="6"/>
  <c r="O1907" i="6"/>
  <c r="O840" i="6"/>
  <c r="O85" i="6"/>
  <c r="O1584" i="6"/>
  <c r="O2052" i="6"/>
  <c r="O1720" i="6"/>
  <c r="O1962" i="6"/>
  <c r="O1693" i="6"/>
  <c r="O2283" i="6"/>
  <c r="O2270" i="6"/>
  <c r="O505" i="6"/>
  <c r="O188" i="6"/>
  <c r="O1956" i="6"/>
  <c r="O950" i="6"/>
  <c r="O1702" i="6"/>
  <c r="O1072" i="6"/>
  <c r="O635" i="6"/>
  <c r="O1008" i="6"/>
  <c r="O787" i="6"/>
  <c r="O42" i="6"/>
  <c r="O2141" i="6"/>
  <c r="O995" i="6"/>
  <c r="O305" i="6"/>
  <c r="O2257" i="6"/>
  <c r="O2046" i="6"/>
  <c r="O134" i="6"/>
  <c r="O1966" i="6"/>
  <c r="O1985" i="6"/>
  <c r="O515" i="6"/>
  <c r="O395" i="6"/>
  <c r="O369" i="6"/>
  <c r="O2150" i="6"/>
  <c r="O2067" i="6"/>
  <c r="O2466" i="6"/>
  <c r="O1671" i="6"/>
  <c r="O1045" i="6"/>
  <c r="O26" i="6"/>
  <c r="O366" i="6"/>
  <c r="O1937" i="6"/>
  <c r="O1904" i="6"/>
  <c r="O1915" i="6"/>
  <c r="O2398" i="6"/>
  <c r="O1947" i="6"/>
  <c r="O524" i="6"/>
  <c r="O2000" i="6"/>
  <c r="O2289" i="6"/>
  <c r="O1599" i="6"/>
  <c r="O499" i="6"/>
  <c r="O1603" i="6"/>
  <c r="O963" i="6"/>
  <c r="O1400" i="6"/>
  <c r="O654" i="6"/>
  <c r="O1144" i="6"/>
  <c r="O2038" i="6"/>
  <c r="O1408" i="6"/>
  <c r="O126" i="6"/>
  <c r="O234" i="6"/>
  <c r="O2425" i="6"/>
  <c r="O671" i="6"/>
  <c r="O2393" i="6"/>
  <c r="O1081" i="6"/>
  <c r="O838" i="6"/>
  <c r="O1778" i="6"/>
  <c r="O1670" i="6"/>
  <c r="O47" i="6"/>
  <c r="O2088" i="6"/>
  <c r="O123" i="6"/>
  <c r="O878" i="6"/>
  <c r="O2208" i="6"/>
  <c r="O586" i="6"/>
  <c r="O167" i="6"/>
  <c r="O1898" i="6"/>
  <c r="O1744" i="6"/>
  <c r="O416" i="6"/>
  <c r="O1184" i="6"/>
  <c r="O2454" i="6"/>
  <c r="O1732" i="6"/>
  <c r="O120" i="6"/>
  <c r="O1510" i="6"/>
  <c r="O2385" i="6"/>
  <c r="O109" i="6"/>
  <c r="O518" i="6"/>
  <c r="O1334" i="6"/>
  <c r="O2124" i="6"/>
  <c r="O1462" i="6"/>
  <c r="O1660" i="6"/>
  <c r="O2439" i="6"/>
  <c r="O2284" i="6"/>
  <c r="O831" i="6"/>
  <c r="O1360" i="6"/>
  <c r="O889" i="6"/>
  <c r="O206" i="6"/>
  <c r="O2128" i="6"/>
  <c r="O218" i="6"/>
  <c r="O675" i="6"/>
  <c r="O488" i="6"/>
  <c r="O1672" i="6"/>
  <c r="O1310" i="6"/>
  <c r="O856" i="6"/>
  <c r="O1031" i="6"/>
  <c r="O951" i="6"/>
  <c r="O1988" i="6"/>
  <c r="O1893" i="6"/>
  <c r="O1164" i="6"/>
  <c r="O1423" i="6"/>
  <c r="O159" i="6"/>
  <c r="O1410" i="6"/>
  <c r="O1824" i="6"/>
  <c r="O903" i="6"/>
  <c r="O1515" i="6"/>
  <c r="O1035" i="6"/>
  <c r="O45" i="6"/>
  <c r="O645" i="6"/>
  <c r="O437" i="6"/>
  <c r="O966" i="6"/>
  <c r="O2116" i="6"/>
  <c r="O779" i="6"/>
  <c r="O1884" i="6"/>
  <c r="O1284" i="6"/>
  <c r="O283" i="6"/>
  <c r="O1195" i="6"/>
  <c r="O132" i="6"/>
  <c r="O2413" i="6"/>
  <c r="O2293" i="6"/>
  <c r="O1945" i="6"/>
  <c r="O619" i="6"/>
  <c r="O1416" i="6"/>
  <c r="O165" i="6"/>
  <c r="O1014" i="6"/>
  <c r="O1860" i="6"/>
  <c r="O810" i="6"/>
  <c r="O212" i="6"/>
  <c r="O160" i="6"/>
  <c r="O1076" i="6"/>
  <c r="O204" i="6"/>
  <c r="O1604" i="6"/>
  <c r="O739" i="6"/>
  <c r="O1293" i="6"/>
  <c r="O276" i="6"/>
  <c r="O1409" i="6"/>
  <c r="O1990" i="6"/>
  <c r="O1473" i="6"/>
  <c r="O200" i="6"/>
  <c r="O784" i="6"/>
  <c r="O401" i="6"/>
  <c r="O1471" i="6"/>
  <c r="O2451" i="6"/>
  <c r="O294" i="6"/>
  <c r="O1967" i="6"/>
  <c r="O1733" i="6"/>
  <c r="O1126" i="6"/>
  <c r="O1954" i="6"/>
  <c r="O1773" i="6"/>
  <c r="O1583" i="6"/>
  <c r="O1694" i="6"/>
  <c r="O1398" i="6"/>
  <c r="O1432" i="6"/>
  <c r="O1835" i="6"/>
  <c r="O2357" i="6"/>
  <c r="O655" i="6"/>
  <c r="O1752" i="6"/>
  <c r="O605" i="6"/>
  <c r="O817" i="6"/>
  <c r="O2498" i="6"/>
  <c r="O372" i="6"/>
  <c r="O2152" i="6"/>
  <c r="O2068" i="6"/>
  <c r="O2184" i="6"/>
  <c r="O494" i="6"/>
  <c r="O1981" i="6"/>
  <c r="O1658" i="6"/>
  <c r="O2429" i="6"/>
  <c r="O1264" i="6"/>
  <c r="O527" i="6"/>
  <c r="O2042" i="6"/>
  <c r="O795" i="6"/>
  <c r="O1789" i="6"/>
  <c r="O183" i="6"/>
  <c r="O1989" i="6"/>
  <c r="O519" i="6"/>
  <c r="O1430" i="6"/>
  <c r="O1152" i="6"/>
  <c r="O1449" i="6"/>
  <c r="O1819" i="6"/>
  <c r="O1746" i="6"/>
  <c r="O1351" i="6"/>
  <c r="O2093" i="6"/>
  <c r="O1305" i="6"/>
  <c r="O1861" i="6"/>
  <c r="O1666" i="6"/>
  <c r="O1638" i="6"/>
  <c r="O1388" i="6"/>
  <c r="O2170" i="6"/>
  <c r="O2486" i="6"/>
  <c r="O1450" i="6"/>
  <c r="O48" i="6"/>
  <c r="O1095" i="6"/>
  <c r="O1494" i="6"/>
  <c r="O1950" i="6"/>
  <c r="O1157" i="6"/>
  <c r="O1902" i="6"/>
  <c r="O743" i="6"/>
  <c r="O2373" i="6"/>
  <c r="O2453" i="6"/>
  <c r="O2346" i="6"/>
  <c r="O251" i="6"/>
  <c r="O1632" i="6"/>
  <c r="O1338" i="6"/>
  <c r="O964" i="6"/>
  <c r="O1446" i="6"/>
  <c r="O1568" i="6"/>
  <c r="O420" i="6"/>
  <c r="O2417" i="6"/>
  <c r="O1951" i="6"/>
  <c r="O711" i="6"/>
  <c r="O241" i="6"/>
  <c r="O375" i="6"/>
  <c r="O2053" i="6"/>
  <c r="O946" i="6"/>
  <c r="O269" i="6"/>
  <c r="O423" i="6"/>
  <c r="O1679" i="6"/>
  <c r="O620" i="6"/>
  <c r="O309" i="6"/>
  <c r="O9" i="6"/>
  <c r="O359" i="6"/>
  <c r="O1150" i="6"/>
  <c r="O2301" i="6"/>
  <c r="O2364" i="6"/>
  <c r="O2084" i="6"/>
  <c r="O460" i="6"/>
  <c r="O284" i="6"/>
  <c r="O1817" i="6"/>
  <c r="O2025" i="6"/>
  <c r="O2267" i="6"/>
  <c r="O1082" i="6"/>
  <c r="O1107" i="6"/>
  <c r="O1976" i="6"/>
  <c r="O1193" i="6"/>
  <c r="O510" i="6"/>
  <c r="O723" i="6"/>
  <c r="O1326" i="6"/>
  <c r="O1315" i="6"/>
  <c r="O1116" i="6"/>
  <c r="O2178" i="6"/>
  <c r="O406" i="6"/>
  <c r="O151" i="6"/>
  <c r="O478" i="6"/>
  <c r="O812" i="6"/>
  <c r="O189" i="6"/>
  <c r="O2120" i="6"/>
  <c r="O2384" i="6"/>
  <c r="O1468" i="6"/>
  <c r="O2313" i="6"/>
  <c r="O1354" i="6"/>
  <c r="O1614" i="6"/>
  <c r="O934" i="6"/>
  <c r="O701" i="6"/>
  <c r="O329" i="6"/>
  <c r="O550" i="6"/>
  <c r="O754" i="6"/>
  <c r="O1196" i="6"/>
  <c r="O2499" i="6"/>
  <c r="O2026" i="6"/>
  <c r="O364" i="6"/>
  <c r="O1930" i="6"/>
  <c r="O2083" i="6"/>
  <c r="O450" i="6"/>
  <c r="O1279" i="6"/>
  <c r="O1926" i="6"/>
  <c r="O1815" i="6"/>
  <c r="O1297" i="6"/>
  <c r="O1571" i="6"/>
  <c r="O555" i="6"/>
  <c r="O1363" i="6"/>
  <c r="O1909" i="6"/>
  <c r="O1488" i="6"/>
  <c r="O867" i="6"/>
  <c r="O2271" i="6"/>
  <c r="O1084" i="6"/>
  <c r="O1527" i="6"/>
  <c r="O143" i="6"/>
  <c r="O1683" i="6"/>
  <c r="O1319" i="6"/>
  <c r="O1411" i="6"/>
  <c r="O322" i="6"/>
  <c r="O1198" i="6"/>
  <c r="O967" i="6"/>
  <c r="O958" i="6"/>
  <c r="O2266" i="6"/>
  <c r="O1241" i="6"/>
  <c r="O1921" i="6"/>
  <c r="O2167" i="6"/>
  <c r="O1787" i="6"/>
  <c r="O94" i="6"/>
  <c r="O2200" i="6"/>
  <c r="O1811" i="6"/>
  <c r="O1565" i="6"/>
  <c r="O528" i="6"/>
  <c r="O847" i="6"/>
  <c r="O1098" i="6"/>
  <c r="O1484" i="6"/>
  <c r="O286" i="6"/>
  <c r="O52" i="6"/>
  <c r="O638" i="6"/>
  <c r="O1464" i="6"/>
  <c r="O137" i="6"/>
  <c r="O599" i="6"/>
  <c r="O1117" i="6"/>
  <c r="O2153" i="6"/>
  <c r="O1639" i="6"/>
  <c r="O461" i="6"/>
  <c r="O1801" i="6"/>
  <c r="O1302" i="6"/>
  <c r="O1854" i="6"/>
  <c r="O1455" i="6"/>
  <c r="O625" i="6"/>
  <c r="O142" i="6"/>
  <c r="O1280" i="6"/>
  <c r="O2111" i="6"/>
  <c r="O473" i="6"/>
  <c r="O793" i="6"/>
  <c r="O2030" i="6"/>
  <c r="O2104" i="6"/>
  <c r="O1762" i="6"/>
  <c r="O1541" i="6"/>
  <c r="O82" i="6"/>
  <c r="O1806" i="6"/>
  <c r="O854" i="6"/>
  <c r="O256" i="6"/>
  <c r="O2219" i="6"/>
  <c r="O1929" i="6"/>
  <c r="O2287" i="6"/>
  <c r="O848" i="6"/>
  <c r="O2458" i="6"/>
  <c r="O211" i="6"/>
  <c r="O1434" i="6"/>
  <c r="O1499" i="6"/>
  <c r="O843" i="6"/>
  <c r="O2484" i="6"/>
  <c r="O696" i="6"/>
  <c r="O130" i="6"/>
  <c r="O238" i="6"/>
  <c r="O1597" i="6"/>
  <c r="O1094" i="6"/>
  <c r="O1968" i="6"/>
  <c r="O1607" i="6"/>
  <c r="O2096" i="6"/>
  <c r="O1327" i="6"/>
  <c r="O1635" i="6"/>
  <c r="O806" i="6"/>
  <c r="O500" i="6"/>
  <c r="O221" i="6"/>
  <c r="O363" i="6"/>
  <c r="O1194" i="6"/>
  <c r="O261" i="6"/>
  <c r="O1652" i="6"/>
  <c r="O1727" i="6"/>
  <c r="O224" i="6"/>
  <c r="O1848" i="6"/>
  <c r="O1523" i="6"/>
  <c r="O1866" i="6"/>
  <c r="O2255" i="6"/>
  <c r="O1051" i="6"/>
  <c r="O637" i="6"/>
  <c r="O725" i="6"/>
  <c r="O554" i="6"/>
  <c r="O1190" i="6"/>
  <c r="O1037" i="6"/>
  <c r="O502" i="6"/>
  <c r="O1516" i="6"/>
  <c r="O507" i="6"/>
  <c r="O2137" i="6"/>
  <c r="O1554" i="6"/>
  <c r="O1202" i="6"/>
  <c r="O2063" i="6"/>
  <c r="O709" i="6"/>
  <c r="O1615" i="6"/>
  <c r="O1389" i="6"/>
  <c r="O1673" i="6"/>
  <c r="O2449" i="6"/>
  <c r="O988" i="6"/>
  <c r="O1295" i="6"/>
  <c r="O2394" i="6"/>
  <c r="O345" i="6"/>
  <c r="O1916" i="6"/>
  <c r="O740" i="6"/>
  <c r="O682" i="6"/>
  <c r="O1820" i="6"/>
  <c r="O72" i="6"/>
  <c r="O149" i="6"/>
  <c r="O146" i="6"/>
  <c r="O1637" i="6"/>
  <c r="O690" i="6"/>
  <c r="O398" i="6"/>
  <c r="O75" i="6"/>
  <c r="O1779" i="6"/>
  <c r="O2259" i="6"/>
  <c r="O100" i="6"/>
  <c r="O2320" i="6"/>
  <c r="O648" i="6"/>
  <c r="O374" i="6"/>
  <c r="O249" i="6"/>
  <c r="O1161" i="6"/>
  <c r="O1073" i="6"/>
  <c r="O1627" i="6"/>
  <c r="O1772" i="6"/>
  <c r="O10" i="6"/>
  <c r="O1253" i="6"/>
  <c r="O1799" i="6"/>
  <c r="O839" i="6"/>
  <c r="O1401" i="6"/>
  <c r="O119" i="6"/>
  <c r="O2291" i="6"/>
  <c r="O1191" i="6"/>
  <c r="O2021" i="6"/>
  <c r="O222" i="6"/>
  <c r="O827" i="6"/>
  <c r="O1287" i="6"/>
  <c r="O589" i="6"/>
  <c r="O1821" i="6"/>
  <c r="O1006" i="6"/>
  <c r="O1290" i="6"/>
  <c r="O1146" i="6"/>
  <c r="O1046" i="6"/>
  <c r="O2423" i="6"/>
  <c r="O1664" i="6"/>
  <c r="O2138" i="6"/>
  <c r="O1857" i="6"/>
  <c r="O942" i="6"/>
  <c r="O1833" i="6"/>
  <c r="O986" i="6"/>
  <c r="O373" i="6"/>
  <c r="O1029" i="6"/>
  <c r="O2496" i="6"/>
  <c r="O811" i="6"/>
  <c r="O535" i="6"/>
  <c r="O1402" i="6"/>
  <c r="O27" i="6"/>
  <c r="O1149" i="6"/>
  <c r="O1272" i="6"/>
  <c r="O2430" i="6"/>
  <c r="O1870" i="6"/>
  <c r="O764" i="6"/>
  <c r="O1256" i="6"/>
  <c r="O2361" i="6"/>
  <c r="O316" i="6"/>
  <c r="O135" i="6"/>
  <c r="O1056" i="6"/>
  <c r="O403" i="6"/>
  <c r="O1244" i="6"/>
  <c r="O773" i="6"/>
  <c r="O913" i="6"/>
  <c r="O60" i="6"/>
  <c r="O11" i="6"/>
  <c r="O1257" i="6"/>
  <c r="O35" i="6"/>
  <c r="O621" i="6"/>
  <c r="O829" i="6"/>
  <c r="O382" i="6"/>
  <c r="O313" i="6"/>
  <c r="O1688" i="6"/>
  <c r="O1844" i="6"/>
  <c r="O600" i="6"/>
  <c r="O2197" i="6"/>
  <c r="O1858" i="6"/>
  <c r="O2424" i="6"/>
  <c r="O1721" i="6"/>
  <c r="O803" i="6"/>
  <c r="O590" i="6"/>
  <c r="O2097" i="6"/>
  <c r="O1871" i="6"/>
  <c r="O2305" i="6"/>
  <c r="O1948" i="6"/>
  <c r="O2074" i="6"/>
  <c r="O1684" i="6"/>
  <c r="O1390" i="6"/>
  <c r="O1437" i="6"/>
  <c r="O849" i="6"/>
  <c r="O677" i="6"/>
  <c r="O610" i="6"/>
  <c r="O2027" i="6"/>
  <c r="O475" i="6"/>
  <c r="O36" i="6"/>
  <c r="O157" i="6"/>
  <c r="O438" i="6"/>
  <c r="O498" i="6"/>
  <c r="O2310" i="6"/>
  <c r="O906" i="6"/>
  <c r="O435" i="6"/>
  <c r="O975" i="6"/>
  <c r="O1927" i="6"/>
  <c r="O2016" i="6"/>
  <c r="O1239" i="6"/>
  <c r="O231" i="6"/>
  <c r="O945" i="6"/>
  <c r="O855" i="6"/>
  <c r="O1482" i="6"/>
  <c r="O354" i="6"/>
  <c r="O1052" i="6"/>
  <c r="O213" i="6"/>
  <c r="O1173" i="6"/>
  <c r="O2337" i="6"/>
  <c r="O2280" i="6"/>
  <c r="O2107" i="6"/>
  <c r="O328" i="6"/>
  <c r="O1737" i="6"/>
  <c r="O177" i="6"/>
  <c r="O542" i="6"/>
  <c r="O1759" i="6"/>
  <c r="O552" i="6"/>
  <c r="O1621" i="6"/>
  <c r="O835" i="6"/>
  <c r="O33" i="6"/>
  <c r="O1845" i="6"/>
  <c r="O1579" i="6"/>
  <c r="O1311" i="6"/>
  <c r="O63" i="6"/>
  <c r="O715" i="6"/>
  <c r="O1562" i="6"/>
  <c r="O49" i="6"/>
  <c r="O2446" i="6"/>
  <c r="O1300" i="6"/>
  <c r="O859" i="6"/>
  <c r="O1259" i="6"/>
  <c r="O115" i="6"/>
  <c r="O1825" i="6"/>
  <c r="O2381" i="6"/>
  <c r="O2388" i="6"/>
  <c r="O457" i="6"/>
  <c r="O1296" i="6"/>
  <c r="O871" i="6"/>
  <c r="O1039" i="6"/>
  <c r="O1602" i="6"/>
  <c r="O1486" i="6"/>
  <c r="O2080" i="6"/>
  <c r="O2022" i="6"/>
  <c r="O208" i="6"/>
  <c r="O976" i="6"/>
  <c r="O721" i="6"/>
  <c r="O1386" i="6"/>
  <c r="O2069" i="6"/>
  <c r="O1783" i="6"/>
  <c r="O396" i="6"/>
  <c r="O1229" i="6"/>
  <c r="O190" i="6"/>
  <c r="O2125" i="6"/>
  <c r="O521" i="6"/>
  <c r="O1451" i="6"/>
  <c r="O2054" i="6"/>
  <c r="O558" i="6"/>
  <c r="O691" i="6"/>
  <c r="O1519" i="6"/>
  <c r="O43" i="6"/>
  <c r="O2011" i="6"/>
  <c r="O1413" i="6"/>
  <c r="O2113" i="6"/>
  <c r="O2175" i="6"/>
  <c r="O529" i="6"/>
  <c r="O462" i="6"/>
  <c r="O1712" i="6"/>
  <c r="O1227" i="6"/>
  <c r="O2017" i="6"/>
  <c r="O833" i="6"/>
  <c r="O646" i="6"/>
  <c r="O1128" i="6"/>
  <c r="O482" i="6"/>
  <c r="O1717" i="6"/>
  <c r="O1837" i="6"/>
  <c r="O1851" i="6"/>
  <c r="O1960" i="6"/>
  <c r="O2330" i="6"/>
  <c r="O651" i="6"/>
  <c r="O37" i="6"/>
  <c r="O539" i="6"/>
  <c r="O1009" i="6"/>
  <c r="O2308" i="6"/>
  <c r="O347" i="6"/>
  <c r="O1718" i="6"/>
  <c r="O961" i="6"/>
  <c r="O262" i="6"/>
  <c r="O2422" i="6"/>
  <c r="O2377" i="6"/>
  <c r="O1889" i="6"/>
  <c r="O40" i="6"/>
  <c r="O311" i="6"/>
  <c r="O1030" i="6"/>
  <c r="O413" i="6"/>
  <c r="O2229" i="6"/>
  <c r="O2176" i="6"/>
  <c r="O1729" i="6"/>
  <c r="O758" i="6"/>
  <c r="O1838" i="6"/>
  <c r="O980" i="6"/>
  <c r="O1370" i="6"/>
  <c r="O501" i="6"/>
  <c r="O1023" i="6"/>
  <c r="O1674" i="6"/>
  <c r="O1141" i="6"/>
  <c r="O1585" i="6"/>
  <c r="O1742" i="6"/>
  <c r="O2187" i="6"/>
  <c r="O990" i="6"/>
  <c r="O1298" i="6"/>
  <c r="O1855" i="6"/>
  <c r="O868" i="6"/>
  <c r="O968" i="6"/>
  <c r="O1794" i="6"/>
  <c r="O567" i="6"/>
  <c r="O1248" i="6"/>
  <c r="O2274" i="6"/>
  <c r="O1790" i="6"/>
  <c r="O2201" i="6"/>
  <c r="O1179" i="6"/>
  <c r="O525" i="6"/>
  <c r="O1245" i="6"/>
  <c r="O970" i="6"/>
  <c r="O1595" i="6"/>
  <c r="O1608" i="6"/>
  <c r="O2431" i="6"/>
  <c r="O788" i="6"/>
  <c r="O609" i="6"/>
  <c r="O1078" i="6"/>
  <c r="O2092" i="6"/>
  <c r="O2196" i="6"/>
  <c r="O414" i="6"/>
  <c r="O300" i="6"/>
  <c r="O1320" i="6"/>
  <c r="O411" i="6"/>
  <c r="O2070" i="6"/>
  <c r="O978" i="6"/>
  <c r="O1489" i="6"/>
  <c r="O893" i="6"/>
  <c r="O112" i="6"/>
  <c r="O2467" i="6"/>
  <c r="O1724" i="6"/>
  <c r="O1512" i="6"/>
  <c r="O1231" i="6"/>
  <c r="O985" i="6"/>
  <c r="O113" i="6"/>
  <c r="O1538" i="6"/>
  <c r="O61" i="6"/>
  <c r="O957" i="6"/>
  <c r="O1053" i="6"/>
  <c r="O324" i="6"/>
  <c r="O1092" i="6"/>
  <c r="O490" i="6"/>
  <c r="O2151" i="6"/>
  <c r="O214" i="6"/>
  <c r="O971" i="6"/>
  <c r="O2198" i="6"/>
  <c r="O685" i="6"/>
  <c r="O1122" i="6"/>
  <c r="O1395" i="6"/>
  <c r="O2230" i="6"/>
  <c r="O1934" i="6"/>
  <c r="O194" i="6"/>
  <c r="O161" i="6"/>
  <c r="O1153" i="6"/>
  <c r="O2321" i="6"/>
  <c r="O1347" i="6"/>
  <c r="O1294" i="6"/>
  <c r="O834" i="6"/>
  <c r="O1800" i="6"/>
  <c r="O2206" i="6"/>
  <c r="O1977" i="6"/>
  <c r="O1474" i="6"/>
  <c r="O195" i="6"/>
  <c r="O952" i="6"/>
  <c r="O1220" i="6"/>
  <c r="O1703" i="6"/>
  <c r="O1736" i="6"/>
  <c r="O1756" i="6"/>
  <c r="O1839" i="6"/>
  <c r="O219" i="6"/>
  <c r="O1640" i="6"/>
  <c r="O781" i="6"/>
  <c r="O1532" i="6"/>
  <c r="O31" i="6"/>
  <c r="O1505" i="6"/>
  <c r="O1964" i="6"/>
  <c r="O28" i="6"/>
  <c r="O2207" i="6"/>
  <c r="O209" i="6"/>
  <c r="O2469" i="6"/>
  <c r="O585" i="6"/>
  <c r="O1357" i="6"/>
  <c r="O456" i="6"/>
  <c r="O436" i="6"/>
  <c r="O663" i="6"/>
  <c r="O29" i="6"/>
  <c r="O2487" i="6"/>
  <c r="O2024" i="6"/>
  <c r="O1757" i="6"/>
  <c r="O760" i="6"/>
  <c r="O23" i="6"/>
  <c r="O1050" i="6"/>
  <c r="O13" i="6"/>
  <c r="O512" i="6"/>
  <c r="O1182" i="6"/>
  <c r="O114" i="6"/>
  <c r="O1596" i="6"/>
  <c r="O465" i="6"/>
  <c r="O2189" i="6"/>
  <c r="O2489" i="6"/>
  <c r="O320" i="6"/>
  <c r="O568" i="6"/>
  <c r="O228" i="6"/>
  <c r="O2098" i="6"/>
  <c r="O563" i="6"/>
  <c r="O1002" i="6"/>
  <c r="O801" i="6"/>
  <c r="O336" i="6"/>
  <c r="O1026" i="6"/>
  <c r="O1139" i="6"/>
  <c r="O1645" i="6"/>
  <c r="O1223" i="6"/>
  <c r="O1183" i="6"/>
  <c r="O997" i="6"/>
  <c r="O1949" i="6"/>
  <c r="O583" i="6"/>
  <c r="O196" i="6"/>
  <c r="O2243" i="6"/>
  <c r="O1168" i="6"/>
  <c r="O559" i="6"/>
  <c r="O656" i="6"/>
  <c r="O658" i="6"/>
  <c r="O68" i="6"/>
  <c r="O1118" i="6"/>
  <c r="O2059" i="6"/>
  <c r="O337" i="6"/>
  <c r="O2445" i="6"/>
  <c r="O216" i="6"/>
  <c r="O1701" i="6"/>
  <c r="O2292" i="6"/>
  <c r="O252" i="6"/>
  <c r="O1352" i="6"/>
  <c r="O2127" i="6"/>
  <c r="O187" i="6"/>
  <c r="O2314" i="6"/>
  <c r="O1522" i="6"/>
  <c r="O1543" i="6"/>
  <c r="O2144" i="6"/>
  <c r="O2365" i="6"/>
  <c r="O1313" i="6"/>
  <c r="O1435" i="6"/>
  <c r="O748" i="6"/>
  <c r="O2263" i="6"/>
  <c r="O1321" i="6"/>
  <c r="O2049" i="6"/>
  <c r="O321" i="6"/>
  <c r="O1690" i="6"/>
  <c r="O1524" i="6"/>
  <c r="O1162" i="6"/>
  <c r="O1656" i="6"/>
  <c r="O1247" i="6"/>
  <c r="O1564" i="6"/>
  <c r="O2110" i="6"/>
  <c r="O225" i="6"/>
  <c r="O476" i="6"/>
  <c r="O1186" i="6"/>
  <c r="O930" i="6"/>
  <c r="O537" i="6"/>
  <c r="O727" i="6"/>
  <c r="O2143" i="6"/>
  <c r="O1147" i="6"/>
  <c r="O2432" i="6"/>
  <c r="O1659" i="6"/>
  <c r="O1622" i="6"/>
  <c r="O2142" i="6"/>
  <c r="O2447" i="6"/>
  <c r="O2315" i="6"/>
  <c r="O2272" i="6"/>
  <c r="O2278" i="6"/>
  <c r="O790" i="6"/>
  <c r="O2348" i="6"/>
  <c r="O1609" i="6"/>
  <c r="O2395" i="6"/>
  <c r="O162" i="6"/>
  <c r="O2390" i="6"/>
  <c r="O1695" i="6"/>
  <c r="O1689" i="6"/>
  <c r="O318" i="6"/>
  <c r="O2250" i="6"/>
  <c r="O1100" i="6"/>
  <c r="O1323" i="6"/>
  <c r="O99" i="6"/>
  <c r="O2244" i="6"/>
  <c r="O511" i="6"/>
  <c r="O1047" i="6"/>
  <c r="O923" i="6"/>
  <c r="O2051" i="6"/>
  <c r="O2131" i="6"/>
  <c r="O907" i="6"/>
  <c r="O716" i="6"/>
  <c r="O1096" i="6"/>
  <c r="O1867" i="6"/>
  <c r="O1215" i="6"/>
  <c r="O1939" i="6"/>
  <c r="O686" i="6"/>
  <c r="O116" i="6"/>
  <c r="O1145" i="6"/>
  <c r="O1826" i="6"/>
  <c r="O1273" i="6"/>
  <c r="O1619" i="6"/>
  <c r="O1172" i="6"/>
  <c r="O1594" i="6"/>
  <c r="O229" i="6"/>
  <c r="O1863" i="6"/>
  <c r="O244" i="6"/>
  <c r="O1068" i="6"/>
  <c r="O575" i="6"/>
  <c r="O2177" i="6"/>
  <c r="O1154" i="6"/>
  <c r="O76" i="6"/>
  <c r="O2064" i="6"/>
  <c r="O1205" i="6"/>
  <c r="O201" i="6"/>
  <c r="O54" i="6"/>
  <c r="O2085" i="6"/>
  <c r="O1828" i="6"/>
  <c r="O2464" i="6"/>
  <c r="O2490" i="6"/>
  <c r="O626" i="6"/>
  <c r="O111" i="6"/>
  <c r="O79" i="6"/>
  <c r="O2265" i="6"/>
  <c r="O1155" i="6"/>
  <c r="O287" i="6"/>
  <c r="O1982" i="6"/>
  <c r="O2500" i="6"/>
  <c r="O340" i="6"/>
  <c r="O274" i="6"/>
  <c r="O2032" i="6"/>
  <c r="O1513" i="6"/>
  <c r="O1348" i="6"/>
  <c r="O841" i="6"/>
  <c r="O2354" i="6"/>
  <c r="O1629" i="6"/>
  <c r="O684" i="6"/>
  <c r="O2414" i="6"/>
  <c r="O1020" i="6"/>
  <c r="O1477" i="6"/>
  <c r="O576" i="6"/>
  <c r="O121" i="6"/>
  <c r="O820" i="6"/>
  <c r="O1171" i="6"/>
  <c r="O178" i="6"/>
  <c r="O1137" i="6"/>
  <c r="O1443" i="6"/>
  <c r="O2471" i="6"/>
  <c r="O2035" i="6"/>
  <c r="O2089" i="6"/>
  <c r="O1952" i="6"/>
  <c r="O2148" i="6"/>
  <c r="O230" i="6"/>
  <c r="O1705" i="6"/>
  <c r="O2378" i="6"/>
  <c r="O570" i="6"/>
  <c r="O277" i="6"/>
  <c r="O136" i="6"/>
  <c r="O280" i="6"/>
  <c r="O2086" i="6"/>
  <c r="O1975" i="6"/>
  <c r="O2324" i="6"/>
  <c r="O353" i="6"/>
  <c r="O2327" i="6"/>
  <c r="O939" i="6"/>
  <c r="O32" i="6"/>
  <c r="O1007" i="6"/>
  <c r="O390" i="6"/>
  <c r="O278" i="6"/>
  <c r="O914" i="6"/>
  <c r="O1978" i="6"/>
  <c r="O1032" i="6"/>
  <c r="O1040" i="6"/>
  <c r="O1480" i="6"/>
  <c r="O1158" i="6"/>
  <c r="O1339" i="6"/>
  <c r="O1764" i="6"/>
  <c r="O816" i="6"/>
  <c r="O1680" i="6"/>
  <c r="O908" i="6"/>
  <c r="O2402" i="6"/>
  <c r="O2297" i="6"/>
  <c r="O1580" i="6"/>
  <c r="O348" i="6"/>
  <c r="O1972" i="6"/>
  <c r="O869" i="6"/>
  <c r="O1165" i="6"/>
  <c r="O1998" i="6"/>
  <c r="O954" i="6"/>
  <c r="O2241" i="6"/>
  <c r="O1914" i="6"/>
  <c r="O77" i="6"/>
  <c r="O883" i="6"/>
  <c r="O1441" i="6"/>
  <c r="O641" i="6"/>
  <c r="O1254" i="6"/>
  <c r="O19" i="6"/>
  <c r="O553" i="6"/>
  <c r="O1109" i="6"/>
  <c r="O1033" i="6"/>
  <c r="O1983" i="6"/>
  <c r="O1426" i="6"/>
  <c r="O623" i="6"/>
  <c r="O1063" i="6"/>
  <c r="O1500" i="6"/>
  <c r="O2409" i="6"/>
  <c r="O1102" i="6"/>
  <c r="O1804" i="6"/>
  <c r="O850" i="6"/>
  <c r="O864" i="6"/>
  <c r="O2154" i="6"/>
  <c r="O239" i="6"/>
  <c r="O1151" i="6"/>
  <c r="O1140" i="6"/>
  <c r="O1616" i="6"/>
  <c r="O1185" i="6"/>
  <c r="O393" i="6"/>
  <c r="O755" i="6"/>
  <c r="O692" i="6"/>
  <c r="O1973" i="6"/>
  <c r="O2370" i="6"/>
  <c r="O2039" i="6"/>
  <c r="O2245" i="6"/>
  <c r="O1725" i="6"/>
  <c r="O1490" i="6"/>
  <c r="O2415" i="6"/>
  <c r="O1148" i="6"/>
  <c r="O288" i="6"/>
  <c r="O832" i="6"/>
  <c r="O2298" i="6"/>
  <c r="O973" i="6"/>
  <c r="O1316" i="6"/>
  <c r="O1431" i="6"/>
  <c r="O909" i="6"/>
  <c r="O1662" i="6"/>
  <c r="O774" i="6"/>
  <c r="O14" i="6"/>
  <c r="O2379" i="6"/>
  <c r="O1995" i="6"/>
  <c r="O2223" i="6"/>
  <c r="O1992" i="6"/>
  <c r="O107" i="6"/>
  <c r="O642" i="6"/>
  <c r="O587" i="6"/>
  <c r="O387" i="6"/>
  <c r="O1587" i="6"/>
  <c r="O2156" i="6"/>
  <c r="O429" i="6"/>
  <c r="O705" i="6"/>
  <c r="O415" i="6"/>
  <c r="O1260" i="6"/>
  <c r="O564" i="6"/>
  <c r="O2396" i="6"/>
  <c r="O1393" i="6"/>
  <c r="O368" i="6"/>
  <c r="O876" i="6"/>
  <c r="O741" i="6"/>
  <c r="O717" i="6"/>
  <c r="O1384" i="6"/>
  <c r="O1216" i="6"/>
  <c r="O1924" i="6"/>
  <c r="O2041" i="6"/>
  <c r="O1591" i="6"/>
  <c r="O1726" i="6"/>
  <c r="O1714" i="6"/>
  <c r="O2160" i="6"/>
  <c r="O1088" i="6"/>
  <c r="O1383" i="6"/>
  <c r="O1506" i="6"/>
  <c r="O1780" i="6"/>
  <c r="O872" i="6"/>
  <c r="O2212" i="6"/>
  <c r="O744" i="6"/>
  <c r="O522" i="6"/>
  <c r="O703" i="6"/>
  <c r="O1630" i="6"/>
  <c r="O463" i="6"/>
  <c r="O1255" i="6"/>
  <c r="O2121" i="6"/>
  <c r="O775" i="6"/>
  <c r="O2076" i="6"/>
  <c r="O543" i="6"/>
  <c r="O62" i="6"/>
  <c r="O592" i="6"/>
  <c r="O643" i="6"/>
  <c r="O1533" i="6"/>
  <c r="O2335" i="6"/>
  <c r="O1048" i="6"/>
  <c r="O1364" i="6"/>
  <c r="O1235" i="6"/>
  <c r="O1324" i="6"/>
  <c r="O2099" i="6"/>
  <c r="O205" i="6"/>
  <c r="O532" i="6"/>
  <c r="O2077" i="6"/>
  <c r="O969" i="6"/>
  <c r="O245" i="6"/>
  <c r="O1129" i="6"/>
  <c r="O355" i="6"/>
  <c r="O407" i="6"/>
  <c r="O2418" i="6"/>
  <c r="O1558" i="6"/>
  <c r="O1276" i="6"/>
  <c r="O1181" i="6"/>
  <c r="O598" i="6"/>
  <c r="O2029" i="6"/>
  <c r="O2294" i="6"/>
  <c r="O1997" i="6"/>
  <c r="O729" i="6"/>
  <c r="O1438" i="6"/>
  <c r="O926" i="6"/>
  <c r="O2003" i="6"/>
  <c r="O1550" i="6"/>
  <c r="O1097" i="6"/>
  <c r="O1345" i="6"/>
  <c r="O523" i="6"/>
  <c r="O2254" i="6"/>
  <c r="O2352" i="6"/>
  <c r="O520" i="6"/>
  <c r="O495" i="6"/>
  <c r="O1704" i="6"/>
  <c r="O1057" i="6"/>
  <c r="O442" i="6"/>
  <c r="O917" i="6"/>
  <c r="O873" i="6"/>
  <c r="O2362" i="6"/>
  <c r="O1709" i="6"/>
  <c r="O1041" i="6"/>
  <c r="O1211" i="6"/>
  <c r="O247" i="6"/>
  <c r="O2459" i="6"/>
  <c r="O282" i="6"/>
  <c r="O1130" i="6"/>
  <c r="O472" i="6"/>
  <c r="O766" i="6"/>
  <c r="O1719" i="6"/>
  <c r="O828" i="6"/>
  <c r="O2246" i="6"/>
  <c r="O694" i="6"/>
  <c r="O2004" i="6"/>
  <c r="O1044" i="6"/>
  <c r="O448" i="6"/>
  <c r="O807" i="6"/>
  <c r="O2299" i="6"/>
  <c r="O1366" i="6"/>
  <c r="O1404" i="6"/>
  <c r="O2081" i="6"/>
  <c r="O2155" i="6"/>
  <c r="O55" i="6"/>
  <c r="O2179" i="6"/>
  <c r="O981" i="6"/>
  <c r="O1213" i="6"/>
  <c r="O2239" i="6"/>
  <c r="O571" i="6"/>
  <c r="O1349" i="6"/>
  <c r="O607" i="6"/>
  <c r="O2317" i="6"/>
  <c r="O630" i="6"/>
  <c r="O2090" i="6"/>
  <c r="O306" i="6"/>
  <c r="O1941" i="6"/>
  <c r="O2456" i="6"/>
  <c r="O2276" i="6"/>
  <c r="O695" i="6"/>
  <c r="O44" i="6"/>
  <c r="O1606" i="6"/>
  <c r="O449" i="6"/>
  <c r="O1143" i="6"/>
  <c r="O2001" i="6"/>
  <c r="O2214" i="6"/>
  <c r="O2005" i="6"/>
  <c r="O1214" i="6"/>
  <c r="O1667" i="6"/>
  <c r="O1734" i="6"/>
  <c r="O1420" i="6"/>
  <c r="O877" i="6"/>
  <c r="O560" i="6"/>
  <c r="O1581" i="6"/>
  <c r="O1963" i="6"/>
  <c r="O904" i="6"/>
  <c r="O577" i="6"/>
  <c r="O1369" i="6"/>
  <c r="O2333" i="6"/>
  <c r="O1936" i="6"/>
  <c r="O298" i="6"/>
  <c r="O1631" i="6"/>
  <c r="O2328" i="6"/>
  <c r="O752" i="6"/>
  <c r="O296" i="6"/>
  <c r="O1576" i="6"/>
  <c r="O797" i="6"/>
  <c r="O965" i="6"/>
  <c r="O1653" i="6"/>
  <c r="O1493" i="6"/>
  <c r="O1879" i="6"/>
  <c r="O110" i="6"/>
  <c r="O350" i="6"/>
  <c r="O1917" i="6"/>
  <c r="O1872" i="6"/>
  <c r="O713" i="6"/>
  <c r="O753" i="6"/>
  <c r="O936" i="6"/>
  <c r="O1544" i="6"/>
  <c r="O2426" i="6"/>
  <c r="O2057" i="6"/>
  <c r="O1918" i="6"/>
  <c r="O1850" i="6"/>
  <c r="O1394" i="6"/>
  <c r="O1885" i="6"/>
  <c r="O1922" i="6"/>
  <c r="O2341" i="6"/>
  <c r="O728" i="6"/>
  <c r="O58" i="6"/>
  <c r="O2403" i="6"/>
  <c r="O991" i="6"/>
  <c r="O424" i="6"/>
  <c r="O813" i="6"/>
  <c r="O660" i="6"/>
  <c r="O2146" i="6"/>
  <c r="O536" i="6"/>
  <c r="O1343" i="6"/>
  <c r="O2173" i="6"/>
  <c r="O431" i="6"/>
  <c r="O1373" i="6"/>
  <c r="O198" i="6"/>
  <c r="O940" i="6"/>
  <c r="O1361" i="6"/>
  <c r="O2359" i="6"/>
  <c r="O1101" i="6"/>
  <c r="O1112" i="6"/>
  <c r="O874" i="6"/>
  <c r="O676" i="6"/>
  <c r="O466" i="6"/>
  <c r="O509" i="6"/>
  <c r="O2234" i="6"/>
  <c r="O1049" i="6"/>
  <c r="O250" i="6"/>
  <c r="O1753" i="6"/>
  <c r="O1058" i="6"/>
  <c r="O1452" i="6"/>
  <c r="O2349" i="6"/>
  <c r="O1299" i="6"/>
  <c r="O616" i="6"/>
  <c r="O870" i="6"/>
  <c r="O458" i="6"/>
  <c r="O953" i="6"/>
  <c r="O1346" i="6"/>
  <c r="O383" i="6"/>
  <c r="O1240" i="6"/>
  <c r="O1984" i="6"/>
  <c r="O2303" i="6"/>
  <c r="O220" i="6"/>
  <c r="O1728" i="6"/>
  <c r="O1521" i="6"/>
  <c r="O1330" i="6"/>
  <c r="O2353" i="6"/>
  <c r="O545" i="6"/>
  <c r="O317" i="6"/>
  <c r="O1332" i="6"/>
  <c r="O6" i="6"/>
  <c r="O2433" i="6"/>
  <c r="O2226" i="6"/>
  <c r="O376" i="6"/>
  <c r="O724" i="6"/>
  <c r="O1539" i="6"/>
  <c r="O1074" i="6"/>
  <c r="O1791" i="6"/>
  <c r="O706" i="6"/>
  <c r="O1421" i="6"/>
  <c r="O1768" i="6"/>
  <c r="O1668" i="6"/>
  <c r="O1748" i="6"/>
  <c r="O1495" i="6"/>
  <c r="O608" i="6"/>
  <c r="O34" i="6"/>
  <c r="O2091" i="6"/>
  <c r="O962" i="6"/>
  <c r="O263" i="6"/>
  <c r="O2047" i="6"/>
  <c r="O301" i="6"/>
  <c r="O1644" i="6"/>
  <c r="O1657" i="6"/>
  <c r="O2360" i="6"/>
  <c r="O397" i="6"/>
  <c r="O1864" i="6"/>
  <c r="O1625" i="6"/>
  <c r="O1770" i="6"/>
  <c r="O1586" i="6"/>
  <c r="O380" i="6"/>
  <c r="O7" i="6"/>
  <c r="O1458" i="6"/>
  <c r="O404" i="6"/>
  <c r="O933" i="6"/>
  <c r="O538" i="6"/>
  <c r="O59" i="6"/>
  <c r="O1038" i="6"/>
  <c r="O312" i="6"/>
  <c r="O1974" i="6"/>
  <c r="O1563" i="6"/>
  <c r="O391" i="6"/>
  <c r="O1617" i="6"/>
  <c r="O1677" i="6"/>
  <c r="O1938" i="6"/>
  <c r="O924" i="6"/>
  <c r="O1808" i="6"/>
  <c r="O1566" i="6"/>
  <c r="O87" i="6"/>
  <c r="O268" i="6"/>
  <c r="O235" i="6"/>
  <c r="O664" i="6"/>
  <c r="O1003" i="6"/>
  <c r="O561" i="6"/>
  <c r="O2457" i="6"/>
  <c r="O722" i="6"/>
  <c r="O352" i="6"/>
  <c r="O1534" i="6"/>
  <c r="O1641" i="6"/>
  <c r="O1612" i="6"/>
  <c r="O1859" i="6"/>
  <c r="O1912" i="6"/>
  <c r="O2045" i="6"/>
  <c r="O1119" i="6"/>
  <c r="O1177" i="6"/>
  <c r="O2114" i="6"/>
  <c r="O207" i="6"/>
  <c r="O996" i="6"/>
  <c r="O1314" i="6"/>
  <c r="O736" i="6"/>
  <c r="O408" i="6"/>
  <c r="O679" i="6"/>
  <c r="O12" i="6"/>
  <c r="O540" i="6"/>
  <c r="O1113" i="6"/>
  <c r="O2006" i="6"/>
  <c r="O20" i="6"/>
  <c r="O1036" i="6"/>
  <c r="O2355" i="6"/>
  <c r="O246" i="6"/>
  <c r="O857" i="6"/>
  <c r="O2279" i="6"/>
  <c r="O1993" i="6"/>
  <c r="O1903" i="6"/>
  <c r="O357" i="6"/>
  <c r="O804" i="6"/>
  <c r="O1340" i="6"/>
  <c r="O2216" i="6"/>
  <c r="O1069" i="6"/>
  <c r="O681" i="6"/>
  <c r="O1570" i="6"/>
  <c r="O1322" i="6"/>
  <c r="O1572" i="6"/>
  <c r="O530" i="6"/>
  <c r="O2202" i="6"/>
  <c r="O627" i="6"/>
  <c r="O53" i="6"/>
  <c r="O615" i="6"/>
  <c r="O295" i="6"/>
  <c r="O791" i="6"/>
  <c r="O726" i="6"/>
  <c r="O2023" i="6"/>
  <c r="O1816" i="6"/>
  <c r="O2339" i="6"/>
  <c r="O1491" i="6"/>
  <c r="O1682" i="6"/>
  <c r="O2117" i="6"/>
  <c r="O1061" i="6"/>
  <c r="O1428" i="6"/>
  <c r="O1545" i="6"/>
  <c r="O1278" i="6"/>
  <c r="O1501" i="6"/>
  <c r="O1206" i="6"/>
  <c r="O595" i="6"/>
  <c r="O1829" i="6"/>
  <c r="O1560" i="6"/>
  <c r="O1942" i="6"/>
  <c r="O887" i="6"/>
  <c r="O2350" i="6"/>
  <c r="O826" i="6"/>
  <c r="O1553" i="6"/>
  <c r="O2043" i="6"/>
  <c r="O258" i="6"/>
  <c r="O2018" i="6"/>
  <c r="O1955" i="6"/>
  <c r="O1270" i="6"/>
  <c r="O1328" i="6"/>
  <c r="O2407" i="6"/>
  <c r="O1380" i="6"/>
  <c r="O3" i="6"/>
  <c r="O916" i="6"/>
  <c r="O2322" i="6"/>
  <c r="O653" i="6"/>
  <c r="O1200" i="6"/>
  <c r="O2470" i="6"/>
  <c r="O1751" i="6"/>
  <c r="O1696" i="6"/>
  <c r="O192" i="6"/>
  <c r="O808" i="6"/>
  <c r="O734" i="6"/>
  <c r="O197" i="6"/>
  <c r="O2460" i="6"/>
  <c r="O2010" i="6"/>
  <c r="O2419" i="6"/>
  <c r="O1444" i="6"/>
  <c r="O1079" i="6"/>
  <c r="O2400" i="6"/>
  <c r="O1763" i="6"/>
  <c r="O1698" i="6"/>
  <c r="O1722" i="6"/>
  <c r="O1809" i="6"/>
  <c r="O2347" i="6"/>
  <c r="O1358" i="6"/>
  <c r="O979" i="6"/>
  <c r="O556" i="6"/>
  <c r="O1197" i="6"/>
  <c r="O270" i="6"/>
  <c r="O1070" i="6"/>
  <c r="O818" i="6"/>
  <c r="O78" i="6"/>
  <c r="O1167" i="6"/>
  <c r="O2211" i="6"/>
  <c r="O426" i="6"/>
  <c r="O749" i="6"/>
  <c r="O174" i="6"/>
  <c r="O1618" i="6"/>
  <c r="O70" i="6"/>
  <c r="O1961" i="6"/>
  <c r="O152" i="6"/>
  <c r="O2019" i="6"/>
  <c r="O1559" i="6"/>
  <c r="O1371" i="6"/>
  <c r="O2479" i="6"/>
  <c r="O959" i="6"/>
  <c r="O2366" i="6"/>
  <c r="O358" i="6"/>
  <c r="O1225" i="6"/>
  <c r="O2101" i="6"/>
  <c r="O1090" i="6"/>
  <c r="O444" i="6"/>
  <c r="O260" i="6"/>
  <c r="O1862" i="6"/>
  <c r="O2209" i="6"/>
  <c r="O18" i="6"/>
  <c r="O733" i="6"/>
  <c r="O1986" i="6"/>
  <c r="O2147" i="6"/>
  <c r="O483" i="6"/>
  <c r="O730" i="6"/>
  <c r="O785" i="6"/>
  <c r="O325" i="6"/>
  <c r="O1774" i="6"/>
  <c r="O825" i="6"/>
  <c r="O1669" i="6"/>
  <c r="O1481" i="6"/>
  <c r="O1387" i="6"/>
  <c r="O2213" i="6"/>
  <c r="O735" i="6"/>
  <c r="O484" i="6"/>
  <c r="O1933" i="6"/>
  <c r="O1034" i="6"/>
  <c r="O1758" i="6"/>
  <c r="O2190" i="6"/>
  <c r="O1620" i="6"/>
  <c r="O83" i="6"/>
  <c r="O1852" i="6"/>
  <c r="O2009" i="6"/>
  <c r="O1957" i="6"/>
  <c r="O2036" i="6"/>
  <c r="O102" i="6"/>
  <c r="O2215" i="6"/>
  <c r="O1710" i="6"/>
  <c r="O1163" i="6"/>
  <c r="O409" i="6"/>
  <c r="O1372" i="6"/>
  <c r="O1556" i="6"/>
  <c r="O4" i="6"/>
  <c r="O467" i="6"/>
  <c r="O925" i="6"/>
  <c r="O2087" i="6"/>
  <c r="O15" i="6"/>
  <c r="O289" i="6"/>
  <c r="O360" i="6"/>
  <c r="O824" i="6"/>
  <c r="O546" i="6"/>
  <c r="O56" i="6"/>
  <c r="O1465" i="6"/>
  <c r="O1792" i="6"/>
  <c r="O1784" i="6"/>
  <c r="O1905" i="6"/>
  <c r="O2325" i="6"/>
  <c r="O941" i="6"/>
  <c r="O918" i="6"/>
  <c r="O1271" i="6"/>
  <c r="O2501" i="6"/>
  <c r="O1459" i="6"/>
  <c r="O2374" i="6"/>
  <c r="O2302" i="6"/>
  <c r="O166" i="6"/>
  <c r="O1530" i="6"/>
  <c r="O193" i="6"/>
  <c r="O377" i="6"/>
  <c r="O1475" i="6"/>
  <c r="O1374" i="6"/>
  <c r="O1661" i="6"/>
  <c r="O1281" i="6"/>
  <c r="O215" i="6"/>
  <c r="O223" i="6"/>
  <c r="O1436" i="6"/>
  <c r="O2436" i="6"/>
  <c r="O1080" i="6"/>
  <c r="O1830" i="6"/>
  <c r="O1242" i="6"/>
  <c r="O2444" i="6"/>
  <c r="O2492" i="6"/>
  <c r="O2401" i="6"/>
  <c r="O2404" i="6"/>
  <c r="O1463" i="6"/>
  <c r="O1735" i="6"/>
  <c r="O1071" i="6"/>
  <c r="O1187" i="6"/>
  <c r="O617" i="6"/>
  <c r="O496" i="6"/>
  <c r="O2028" i="6"/>
  <c r="O1943" i="6"/>
  <c r="O1906" i="6"/>
  <c r="O879" i="6"/>
  <c r="O582" i="6"/>
  <c r="O64" i="6"/>
  <c r="O2227" i="6"/>
  <c r="O427" i="6"/>
  <c r="O1217" i="6"/>
  <c r="O240" i="6"/>
  <c r="O1178" i="6"/>
  <c r="O1054" i="6"/>
  <c r="O746" i="6"/>
  <c r="O1333" i="6"/>
  <c r="O2472" i="6"/>
  <c r="O2048" i="6"/>
  <c r="O1781" i="6"/>
  <c r="O802" i="6"/>
  <c r="O851" i="6"/>
  <c r="O402" i="6"/>
  <c r="O1089" i="6"/>
  <c r="O1114" i="6"/>
  <c r="O1329" i="6"/>
  <c r="O844" i="6"/>
  <c r="O1953" i="6"/>
  <c r="O285" i="6"/>
  <c r="O890" i="6"/>
  <c r="O707" i="6"/>
  <c r="O1775" i="6"/>
  <c r="O1064" i="6"/>
  <c r="O388" i="6"/>
  <c r="O1868" i="6"/>
  <c r="O1880" i="6"/>
  <c r="O668" i="6"/>
  <c r="O1467" i="6"/>
  <c r="O661" i="6"/>
  <c r="O1460" i="6"/>
  <c r="O1169" i="6"/>
  <c r="O1686" i="6"/>
  <c r="O1422" i="6"/>
  <c r="O745" i="6"/>
  <c r="O2180" i="6"/>
  <c r="O1189" i="6"/>
  <c r="O1427" i="6"/>
  <c r="O618" i="6"/>
  <c r="O1928" i="6"/>
  <c r="O972" i="6"/>
  <c r="O291" i="6"/>
  <c r="O2452" i="6"/>
  <c r="O1649" i="6"/>
  <c r="O2411" i="6"/>
  <c r="O2065" i="6"/>
  <c r="O439" i="6"/>
  <c r="O1454" i="6"/>
  <c r="O1304" i="6"/>
  <c r="O1807" i="6"/>
  <c r="O2115" i="6"/>
  <c r="O899" i="6"/>
  <c r="O1396" i="6"/>
  <c r="O1414" i="6"/>
  <c r="O2100" i="6"/>
  <c r="O1760" i="6"/>
  <c r="O636" i="6"/>
  <c r="O900" i="6"/>
  <c r="O1944" i="6"/>
  <c r="O1065" i="6"/>
  <c r="O2406" i="6"/>
  <c r="O2194" i="6"/>
  <c r="O2058" i="6"/>
  <c r="O1875" i="6"/>
  <c r="O1969" i="6"/>
  <c r="O1085" i="6"/>
  <c r="O1308" i="6"/>
  <c r="O50" i="6"/>
  <c r="O604" i="6"/>
  <c r="O1900" i="6"/>
  <c r="O139" i="6"/>
  <c r="O1442" i="6"/>
  <c r="O2149" i="6"/>
  <c r="O2007" i="6"/>
  <c r="O1785" i="6"/>
  <c r="O1569" i="6"/>
  <c r="O455" i="6"/>
  <c r="O326" i="6"/>
  <c r="O1650" i="6"/>
  <c r="O1483" i="6"/>
  <c r="O984" i="6"/>
  <c r="O242" i="6"/>
  <c r="O1856" i="6"/>
  <c r="O65" i="6"/>
  <c r="O2102" i="6"/>
  <c r="O1105" i="6"/>
  <c r="O2331" i="6"/>
  <c r="O1199" i="6"/>
  <c r="O928" i="6"/>
  <c r="O2480" i="6"/>
  <c r="O1291" i="6"/>
  <c r="O1876" i="6"/>
  <c r="O1577" i="6"/>
  <c r="O453" i="6"/>
  <c r="O551" i="6"/>
  <c r="O338" i="6"/>
  <c r="O310" i="6"/>
  <c r="O2071" i="6"/>
  <c r="O399" i="6"/>
  <c r="O1561" i="6"/>
  <c r="O865" i="6"/>
  <c r="O894" i="6"/>
  <c r="O41" i="6"/>
  <c r="O1083" i="6"/>
  <c r="O486" i="6"/>
  <c r="O2345" i="6"/>
  <c r="O506" i="6"/>
  <c r="O513" i="6"/>
  <c r="O2481" i="6"/>
  <c r="O2389" i="6"/>
  <c r="O2363" i="6"/>
  <c r="O2441" i="6"/>
  <c r="O1700" i="6"/>
  <c r="O2455" i="6"/>
  <c r="O2251" i="6"/>
  <c r="O1188" i="6"/>
  <c r="O931" i="6"/>
  <c r="O73" i="6"/>
  <c r="O977" i="6"/>
  <c r="O1697" i="6"/>
  <c r="O2161" i="6"/>
  <c r="O1528" i="6"/>
  <c r="O588" i="6"/>
  <c r="O2109" i="6"/>
  <c r="O67" i="6"/>
  <c r="O127" i="6"/>
  <c r="O1005" i="6"/>
  <c r="O307" i="6"/>
  <c r="O103" i="6"/>
  <c r="O1827" i="6"/>
  <c r="O2060" i="6"/>
  <c r="O1485" i="6"/>
  <c r="O1487" i="6"/>
  <c r="O2247" i="6"/>
  <c r="O1623" i="6"/>
  <c r="O2145" i="6"/>
  <c r="O2399" i="6"/>
  <c r="O2" i="6"/>
  <c r="O389" i="6"/>
  <c r="O2382" i="6"/>
  <c r="O1636" i="6"/>
  <c r="O1289" i="6"/>
  <c r="O1869" i="6"/>
  <c r="O572" i="6"/>
  <c r="O1228" i="6"/>
  <c r="O1469" i="6"/>
  <c r="O1822" i="6"/>
  <c r="O731" i="6"/>
  <c r="O1503" i="6"/>
  <c r="O2386" i="6"/>
  <c r="O1203" i="6"/>
  <c r="O798" i="6"/>
  <c r="O314" i="6"/>
  <c r="O1865" i="6"/>
  <c r="O516" i="6"/>
  <c r="O2105" i="6"/>
  <c r="O2427" i="6"/>
  <c r="O514" i="6"/>
  <c r="O1648" i="6"/>
  <c r="O1131" i="6"/>
  <c r="O428" i="6"/>
  <c r="O2340" i="6"/>
  <c r="O1342" i="6"/>
  <c r="O2473" i="6"/>
  <c r="O2443" i="6"/>
  <c r="O1266" i="6"/>
  <c r="O1011" i="6"/>
  <c r="O2356" i="6"/>
  <c r="O531" i="6"/>
  <c r="O454" i="6"/>
  <c r="O21" i="6"/>
  <c r="O1133" i="6"/>
  <c r="O81" i="6"/>
  <c r="O425" i="6"/>
  <c r="O1457" i="6"/>
  <c r="O202" i="6"/>
  <c r="O1355" i="6"/>
  <c r="O628" i="6"/>
  <c r="O547" i="6"/>
  <c r="O2326" i="6"/>
  <c r="O1356" i="6"/>
  <c r="O1502" i="6"/>
  <c r="O2477" i="6"/>
  <c r="O593" i="6"/>
  <c r="O938" i="6"/>
  <c r="O30" i="6"/>
  <c r="O680" i="6"/>
  <c r="O2157" i="6"/>
  <c r="O799" i="6"/>
  <c r="O275" i="6"/>
  <c r="O86" i="6"/>
  <c r="O1910" i="6"/>
  <c r="O147" i="6"/>
  <c r="O2434" i="6"/>
  <c r="O440" i="6"/>
  <c r="O1795" i="6"/>
  <c r="O279" i="6"/>
  <c r="O491" i="6"/>
  <c r="O156" i="6"/>
  <c r="O2242" i="6"/>
  <c r="O569" i="6"/>
  <c r="O1232" i="6"/>
  <c r="O2203" i="6"/>
  <c r="O888" i="6"/>
  <c r="O227" i="6"/>
  <c r="O66" i="6"/>
  <c r="O2134" i="6"/>
  <c r="O1643" i="6"/>
  <c r="O1675" i="6"/>
  <c r="O1424" i="6"/>
  <c r="O1881" i="6"/>
  <c r="O2169" i="6"/>
  <c r="O1243" i="6"/>
  <c r="O2062" i="6"/>
  <c r="O378" i="6"/>
  <c r="O1397" i="6"/>
  <c r="O351" i="6"/>
  <c r="O1546" i="6"/>
  <c r="O1301" i="6"/>
  <c r="O614" i="6"/>
  <c r="O2172" i="6"/>
  <c r="O503" i="6"/>
  <c r="O2421" i="6"/>
  <c r="O1224" i="6"/>
  <c r="O688" i="6"/>
  <c r="O131" i="6"/>
  <c r="O1766" i="6"/>
  <c r="O662" i="6"/>
  <c r="O1453" i="6"/>
  <c r="O1478" i="6"/>
  <c r="O1124" i="6"/>
  <c r="O1873" i="6"/>
  <c r="O1062" i="6"/>
  <c r="O1262" i="6"/>
  <c r="O1552" i="6"/>
  <c r="O172" i="6"/>
  <c r="O2397" i="6"/>
  <c r="O782" i="6"/>
  <c r="O1504" i="6"/>
  <c r="O1419" i="6"/>
  <c r="O842" i="6"/>
  <c r="O1479" i="6"/>
  <c r="O1730" i="6"/>
  <c r="O163" i="6"/>
  <c r="O2497" i="6"/>
  <c r="O323" i="6"/>
  <c r="O771" i="6"/>
  <c r="O2031" i="6"/>
  <c r="O98" i="6"/>
  <c r="O128" i="6"/>
  <c r="O905" i="6"/>
  <c r="O579" i="6"/>
  <c r="O1601" i="6"/>
  <c r="O1309" i="6"/>
  <c r="O1537" i="6"/>
  <c r="O346" i="6"/>
  <c r="O1344" i="6"/>
  <c r="O1108" i="6"/>
  <c r="O418" i="6"/>
  <c r="O1634" i="6"/>
  <c r="O69" i="6"/>
  <c r="O596" i="6"/>
  <c r="O2188" i="6"/>
  <c r="O1132" i="6"/>
  <c r="O175" i="6"/>
  <c r="O1796" i="6"/>
  <c r="O1286" i="6"/>
  <c r="O1103" i="6"/>
  <c r="O2218" i="6"/>
  <c r="O943" i="6"/>
  <c r="O1325" i="6"/>
  <c r="O1663" i="6"/>
  <c r="O292" i="6"/>
  <c r="O74" i="6"/>
  <c r="O370" i="6"/>
  <c r="O2130" i="6"/>
  <c r="O2195" i="6"/>
  <c r="O822" i="6"/>
  <c r="O1767" i="6"/>
  <c r="O1269" i="6"/>
  <c r="O1908" i="6"/>
  <c r="O517" i="6"/>
  <c r="O737" i="6"/>
  <c r="O474" i="6"/>
  <c r="O594" i="6"/>
  <c r="O2371" i="6"/>
  <c r="O789" i="6"/>
  <c r="O1738" i="6"/>
  <c r="O885" i="6"/>
  <c r="O2375" i="6"/>
  <c r="O761" i="6"/>
  <c r="O253" i="6"/>
  <c r="O1812" i="6"/>
  <c r="O2369" i="6"/>
  <c r="O1251" i="6"/>
  <c r="O1761" i="6"/>
  <c r="O176" i="6"/>
  <c r="O1405" i="6"/>
  <c r="O1135" i="6"/>
  <c r="O1121" i="6"/>
  <c r="O2231" i="6"/>
  <c r="O339" i="6"/>
  <c r="O1739" i="6"/>
  <c r="O179" i="6"/>
  <c r="O2316" i="6"/>
  <c r="O2103" i="6"/>
  <c r="O2372" i="6"/>
  <c r="O1592" i="6"/>
  <c r="O400" i="6"/>
  <c r="O751" i="6"/>
  <c r="O1106" i="6"/>
  <c r="O998" i="6"/>
  <c r="O750" i="6"/>
  <c r="O1412" i="6"/>
  <c r="O92" i="6"/>
  <c r="O2235" i="6"/>
  <c r="O441" i="6"/>
  <c r="O199" i="6"/>
  <c r="O1415" i="6"/>
  <c r="O2183" i="6"/>
  <c r="O1691" i="6"/>
  <c r="O2493" i="6"/>
  <c r="O955" i="6"/>
  <c r="O469" i="6"/>
  <c r="O794" i="6"/>
  <c r="O1810" i="6"/>
  <c r="O88" i="6"/>
  <c r="O932" i="6"/>
  <c r="O2228" i="6"/>
  <c r="O718" i="6"/>
  <c r="O994" i="6"/>
  <c r="O1378" i="6"/>
  <c r="O1043" i="6"/>
  <c r="O1138" i="6"/>
  <c r="O1823" i="6"/>
  <c r="O1923" i="6"/>
  <c r="O1749" i="6"/>
  <c r="O756" i="6"/>
  <c r="O982" i="6"/>
  <c r="O2474" i="6"/>
  <c r="O2420" i="6"/>
  <c r="O2428" i="6"/>
  <c r="O1847" i="6"/>
  <c r="O1919" i="6"/>
  <c r="O2132" i="6"/>
  <c r="O2192" i="6"/>
  <c r="O1406" i="6"/>
  <c r="O845" i="6"/>
  <c r="O1027" i="6"/>
  <c r="O678" i="6"/>
  <c r="O2129" i="6"/>
  <c r="O1755" i="6"/>
  <c r="O217" i="6"/>
  <c r="O1514" i="6"/>
  <c r="O2199" i="6"/>
  <c r="O1018" i="6"/>
  <c r="O97" i="6"/>
  <c r="O2491" i="6"/>
  <c r="O866" i="6"/>
  <c r="O356" i="6"/>
  <c r="O150" i="6"/>
  <c r="O1312" i="6"/>
  <c r="O1846" i="6"/>
  <c r="O624" i="6"/>
  <c r="O1715" i="6"/>
  <c r="O1292" i="6"/>
  <c r="O470" i="6"/>
  <c r="O2319" i="6"/>
  <c r="O672" i="6"/>
  <c r="O1115" i="6"/>
  <c r="O1874" i="6"/>
  <c r="O1678" i="6"/>
  <c r="O144" i="6"/>
  <c r="O1417" i="6"/>
  <c r="O776" i="6"/>
  <c r="O1507" i="6"/>
  <c r="O1201" i="6"/>
  <c r="O290" i="6"/>
  <c r="O697" i="6"/>
  <c r="O1588" i="6"/>
  <c r="O432" i="6"/>
  <c r="O96" i="6"/>
  <c r="O1970" i="6"/>
  <c r="O1877" i="6"/>
  <c r="O601" i="6"/>
  <c r="O2281" i="6"/>
  <c r="O2358" i="6"/>
  <c r="O821" i="6"/>
  <c r="O1593" i="6"/>
  <c r="O24" i="6"/>
  <c r="O897" i="6"/>
  <c r="O747" i="6"/>
  <c r="O704" i="6"/>
  <c r="O1391" i="6"/>
  <c r="O2164" i="6"/>
  <c r="O341" i="6"/>
  <c r="O526" i="6"/>
  <c r="O101" i="6"/>
  <c r="O417" i="6"/>
  <c r="O1418" i="6"/>
  <c r="O1575" i="6"/>
  <c r="O1362" i="6"/>
  <c r="O2174" i="6"/>
  <c r="O386" i="6"/>
  <c r="O2252" i="6"/>
  <c r="O308" i="6"/>
  <c r="O104" i="6"/>
  <c r="O2494" i="6"/>
  <c r="O148" i="6"/>
  <c r="O1341" i="6"/>
  <c r="O580" i="6"/>
  <c r="O140" i="6"/>
  <c r="O479" i="6"/>
  <c r="O910" i="6"/>
  <c r="O1605" i="6"/>
  <c r="O169" i="6"/>
  <c r="O830" i="6"/>
  <c r="O1946" i="6"/>
  <c r="O248" i="6"/>
  <c r="O430" i="6"/>
  <c r="O2015" i="6"/>
  <c r="O1525" i="6"/>
  <c r="O2135" i="6"/>
  <c r="O2275" i="6"/>
  <c r="O2383" i="6"/>
  <c r="O2295" i="6"/>
  <c r="O602" i="6"/>
  <c r="O2037" i="6"/>
  <c r="O1651" i="6"/>
  <c r="O2288" i="6"/>
  <c r="O1111" i="6"/>
  <c r="O644" i="6"/>
  <c r="O1685" i="6"/>
  <c r="O433" i="6"/>
  <c r="O25" i="6"/>
  <c r="O1249" i="6"/>
  <c r="O1075" i="6"/>
  <c r="O698" i="6"/>
  <c r="O769" i="6"/>
  <c r="O2408" i="6"/>
  <c r="O2078" i="6"/>
  <c r="O2133" i="6"/>
  <c r="O2475" i="6"/>
  <c r="O2008" i="6"/>
  <c r="O1212" i="6"/>
  <c r="O1120" i="6"/>
  <c r="O687" i="6"/>
  <c r="O1549" i="6"/>
  <c r="O1439" i="6"/>
  <c r="O2482" i="6"/>
  <c r="O1024" i="6"/>
  <c r="O2225" i="6"/>
  <c r="O1440" i="6"/>
  <c r="O1853" i="6"/>
  <c r="O447" i="6"/>
  <c r="O2273" i="6"/>
  <c r="O2012" i="6"/>
  <c r="O2264" i="6"/>
  <c r="O2440" i="6"/>
  <c r="O1529" i="6"/>
  <c r="O485" i="6"/>
  <c r="O145" i="6"/>
  <c r="O1882" i="6"/>
  <c r="O1894" i="6"/>
  <c r="O814" i="6"/>
  <c r="O2338" i="6"/>
  <c r="O765" i="6"/>
  <c r="O1307" i="6"/>
  <c r="O1368" i="6"/>
  <c r="O846" i="6"/>
  <c r="O1209" i="6"/>
  <c r="O927" i="6"/>
  <c r="O371" i="6"/>
  <c r="O2050" i="6"/>
  <c r="O264" i="6"/>
  <c r="O1883" i="6"/>
  <c r="O915" i="6"/>
  <c r="O772" i="6"/>
  <c r="O2391" i="6"/>
  <c r="O1176" i="6"/>
  <c r="O365" i="6"/>
  <c r="O2367" i="6"/>
  <c r="O2224" i="6"/>
  <c r="O2268" i="6"/>
  <c r="O1210" i="6"/>
  <c r="O480" i="6"/>
  <c r="O1740" i="6"/>
  <c r="O757" i="6"/>
  <c r="O1016" i="6"/>
  <c r="O1392" i="6"/>
  <c r="O1547" i="6"/>
  <c r="O1940" i="6"/>
  <c r="O2476" i="6"/>
  <c r="O477" i="6"/>
  <c r="O273" i="6"/>
  <c r="O1445" i="6"/>
  <c r="O1237" i="6"/>
  <c r="O1218" i="6"/>
  <c r="O133" i="6"/>
  <c r="O164" i="6"/>
  <c r="O335" i="6"/>
  <c r="O2210" i="6"/>
  <c r="O2282" i="6"/>
  <c r="O445" i="6"/>
  <c r="O2166" i="6"/>
  <c r="O124" i="6"/>
  <c r="O421" i="6"/>
  <c r="O327" i="6"/>
  <c r="O2217" i="6"/>
  <c r="O2405" i="6"/>
  <c r="O2061" i="6"/>
  <c r="O186" i="6"/>
  <c r="O1134" i="6"/>
  <c r="O2236" i="6"/>
  <c r="O631" i="6"/>
  <c r="O1285" i="6"/>
  <c r="O2344" i="6"/>
  <c r="O138" i="6"/>
  <c r="O693" i="6"/>
  <c r="O944" i="6"/>
  <c r="O153" i="6"/>
  <c r="O1687" i="6"/>
  <c r="O920" i="6"/>
  <c r="O2185" i="6"/>
  <c r="O2277" i="6"/>
  <c r="O2336" i="6"/>
  <c r="O2055" i="6"/>
  <c r="O1582" i="6"/>
  <c r="O1842" i="6"/>
  <c r="O809" i="6"/>
  <c r="O1087" i="6"/>
  <c r="O1935" i="6"/>
  <c r="O880" i="6"/>
  <c r="O1335" i="6"/>
  <c r="O38" i="6"/>
  <c r="O1723" i="6"/>
  <c r="O16" i="6"/>
  <c r="O2158" i="6"/>
  <c r="O410" i="6"/>
  <c r="O108" i="6"/>
  <c r="O1999" i="6"/>
  <c r="O2485" i="6"/>
  <c r="O1980" i="6"/>
  <c r="O384" i="6"/>
  <c r="O858" i="6"/>
  <c r="O497" i="6"/>
  <c r="O1793" i="6"/>
  <c r="O2034" i="6"/>
  <c r="O863" i="6"/>
  <c r="O2072" i="6"/>
  <c r="O702" i="6"/>
  <c r="O640" i="6"/>
  <c r="O777" i="6"/>
  <c r="O1526" i="6"/>
  <c r="O548" i="6"/>
  <c r="O1676" i="6"/>
  <c r="O2108" i="6"/>
  <c r="O1282" i="6"/>
  <c r="O297" i="6"/>
  <c r="O1221" i="6"/>
  <c r="O446" i="6"/>
  <c r="O1142" i="6"/>
  <c r="O2387" i="6"/>
  <c r="O1350" i="6"/>
  <c r="O2306" i="6"/>
  <c r="O1589" i="6"/>
  <c r="O1895" i="6"/>
  <c r="O1765" i="6"/>
  <c r="O2416" i="6"/>
  <c r="O2256" i="6"/>
  <c r="O792" i="6"/>
  <c r="O2220" i="6"/>
  <c r="O2435" i="6"/>
  <c r="O1987" i="6"/>
  <c r="O823" i="6"/>
  <c r="O1711" i="6"/>
  <c r="O2122" i="6"/>
  <c r="O2240" i="6"/>
  <c r="O987" i="6"/>
  <c r="O853" i="6"/>
  <c r="O1159" i="6"/>
  <c r="O1359" i="6"/>
  <c r="O665" i="6"/>
  <c r="O1306" i="6"/>
  <c r="O768" i="6"/>
  <c r="O901" i="6"/>
  <c r="O2056" i="6"/>
  <c r="O1461" i="6"/>
  <c r="O236" i="6"/>
  <c r="O882" i="6"/>
  <c r="O1258" i="6"/>
  <c r="O1716" i="6"/>
  <c r="O1646" i="6"/>
  <c r="O1991" i="6"/>
  <c r="O1813" i="6"/>
  <c r="O1610" i="6"/>
  <c r="O2450" i="6"/>
  <c r="O1831" i="6"/>
  <c r="O1888" i="6"/>
  <c r="O1805" i="6"/>
  <c r="O1708" i="6"/>
  <c r="O1099" i="6"/>
  <c r="O117" i="6"/>
  <c r="O158" i="6"/>
  <c r="O1786" i="6"/>
  <c r="O1017" i="6"/>
  <c r="O2181" i="6"/>
  <c r="O2376" i="6"/>
  <c r="O141" i="6"/>
  <c r="O557" i="6"/>
  <c r="O2296" i="6"/>
  <c r="O1996" i="6"/>
  <c r="O243" i="6"/>
  <c r="O1832" i="6"/>
  <c r="O541" i="6"/>
  <c r="O1015" i="6"/>
  <c r="O392" i="6"/>
  <c r="O837" i="6"/>
  <c r="O333" i="6"/>
  <c r="O265" i="6"/>
  <c r="O1535" i="6"/>
  <c r="O118" i="6"/>
  <c r="O1958" i="6"/>
  <c r="O710" i="6"/>
  <c r="O2162" i="6"/>
  <c r="O2171" i="6"/>
  <c r="O2410" i="6"/>
  <c r="O2237" i="6"/>
  <c r="O669" i="6"/>
  <c r="O1536" i="6"/>
  <c r="O1403" i="6"/>
  <c r="O1381" i="6"/>
  <c r="O902" i="6"/>
  <c r="O1447" i="6"/>
  <c r="O367" i="6"/>
  <c r="O80" i="6"/>
  <c r="O1110" i="6"/>
  <c r="O1125" i="6"/>
  <c r="O689" i="6"/>
  <c r="O39" i="6"/>
  <c r="O2106" i="6"/>
  <c r="O1836" i="6"/>
  <c r="O581" i="6"/>
  <c r="O1207" i="6"/>
  <c r="O1931" i="6"/>
  <c r="O299" i="6"/>
  <c r="O1741" i="6"/>
  <c r="O293" i="6"/>
  <c r="O919" i="6"/>
  <c r="O1818" i="6"/>
  <c r="O2478" i="6"/>
  <c r="O468" i="6"/>
  <c r="O1365" i="6"/>
  <c r="O573" i="6"/>
  <c r="O504" i="6"/>
  <c r="O2013" i="6"/>
  <c r="O1160" i="6"/>
  <c r="O659" i="6"/>
  <c r="O1965" i="6"/>
  <c r="O2249" i="6"/>
  <c r="O2082" i="6"/>
  <c r="O1531" i="6"/>
  <c r="O1283" i="6"/>
  <c r="O361" i="6"/>
  <c r="O1433" i="6"/>
  <c r="O1843" i="6"/>
  <c r="O2020" i="6"/>
  <c r="O1019" i="6"/>
  <c r="O46" i="6"/>
  <c r="O1375" i="6"/>
  <c r="O173" i="6"/>
  <c r="O471" i="6"/>
  <c r="O489" i="6"/>
  <c r="O584" i="6"/>
  <c r="O2119" i="6"/>
  <c r="O203" i="6"/>
  <c r="O1731" i="6"/>
  <c r="O819" i="6"/>
  <c r="O180" i="6"/>
  <c r="O342" i="6"/>
  <c r="O1788" i="6"/>
  <c r="O1238" i="6"/>
  <c r="O1042" i="6"/>
  <c r="O95" i="6"/>
  <c r="O1066" i="6"/>
  <c r="O606" i="6"/>
  <c r="O1288" i="6"/>
  <c r="O2309" i="6"/>
  <c r="O1891" i="6"/>
  <c r="O947" i="6"/>
  <c r="O2318" i="6"/>
  <c r="O993" i="6"/>
  <c r="O632" i="6"/>
  <c r="O1123" i="6"/>
  <c r="O394" i="6"/>
  <c r="O2248" i="6"/>
  <c r="O1055" i="6"/>
  <c r="O266" i="6"/>
  <c r="O742" i="6"/>
  <c r="O2323" i="6"/>
  <c r="O129" i="6"/>
  <c r="O51" i="6"/>
  <c r="O1277" i="6"/>
  <c r="O1246" i="6"/>
  <c r="O1840" i="6"/>
  <c r="O937" i="6"/>
  <c r="O862" i="6"/>
  <c r="O1010" i="6"/>
  <c r="O612" i="6"/>
  <c r="O412" i="6"/>
  <c r="O1275" i="6"/>
  <c r="O1743" i="6"/>
  <c r="O106" i="6"/>
  <c r="O1628" i="6"/>
  <c r="O2165" i="6"/>
  <c r="O1713" i="6"/>
  <c r="O1699" i="6"/>
  <c r="O1456" i="6"/>
  <c r="O1236" i="6"/>
  <c r="O2334" i="6"/>
  <c r="O233" i="6"/>
  <c r="O1425" i="6"/>
  <c r="O451" i="6"/>
  <c r="O57" i="6"/>
  <c r="O1802" i="6"/>
  <c r="O1067" i="6"/>
  <c r="O1776" i="6"/>
  <c r="O898" i="6"/>
  <c r="O1769" i="6"/>
  <c r="O2465" i="6"/>
  <c r="O1878" i="6"/>
  <c r="O700" i="6"/>
  <c r="O786" i="6"/>
  <c r="O464" i="6"/>
  <c r="O800" i="6"/>
  <c r="O1747" i="6"/>
  <c r="O591" i="6"/>
  <c r="O1520" i="6"/>
  <c r="O481" i="6"/>
  <c r="O1897" i="6"/>
  <c r="O860" i="6"/>
  <c r="O2290" i="6"/>
  <c r="O1626" i="6"/>
  <c r="O362" i="6"/>
  <c r="O90" i="6"/>
  <c r="O1913" i="6"/>
  <c r="O714" i="6"/>
  <c r="G2" i="26" l="1"/>
  <c r="G18" i="10"/>
  <c r="G92" i="10"/>
  <c r="G73" i="10"/>
  <c r="G60" i="10"/>
  <c r="G50" i="10"/>
  <c r="G34" i="10"/>
  <c r="G68" i="10"/>
  <c r="G49" i="10"/>
  <c r="G33" i="10"/>
  <c r="G17" i="10"/>
  <c r="H31" i="10"/>
  <c r="G65" i="10"/>
  <c r="G44" i="10"/>
  <c r="G28" i="10"/>
  <c r="G12" i="10"/>
  <c r="G43" i="10"/>
  <c r="G27" i="10"/>
  <c r="G11" i="10"/>
  <c r="G89" i="10"/>
  <c r="G58" i="10"/>
  <c r="G42" i="10"/>
  <c r="G26" i="10"/>
  <c r="G10" i="10"/>
  <c r="G84" i="10"/>
  <c r="G57" i="10"/>
  <c r="G41" i="10"/>
  <c r="G25" i="10"/>
  <c r="G9" i="10"/>
  <c r="G81" i="10"/>
  <c r="G52" i="10"/>
  <c r="G36" i="10"/>
  <c r="G20" i="10"/>
  <c r="G4" i="10"/>
  <c r="G76" i="10"/>
  <c r="G51" i="10"/>
  <c r="G35" i="10"/>
  <c r="G19" i="10"/>
  <c r="G3" i="10"/>
  <c r="H87" i="10"/>
  <c r="H23" i="10"/>
  <c r="G88" i="10"/>
  <c r="G80" i="10"/>
  <c r="G72" i="10"/>
  <c r="G64" i="10"/>
  <c r="G56" i="10"/>
  <c r="G48" i="10"/>
  <c r="G40" i="10"/>
  <c r="G32" i="10"/>
  <c r="G24" i="10"/>
  <c r="G16" i="10"/>
  <c r="G8" i="10"/>
  <c r="H79" i="10"/>
  <c r="H15" i="10"/>
  <c r="G87" i="10"/>
  <c r="G79" i="10"/>
  <c r="G71" i="10"/>
  <c r="G63" i="10"/>
  <c r="G55" i="10"/>
  <c r="G47" i="10"/>
  <c r="G39" i="10"/>
  <c r="G31" i="10"/>
  <c r="G23" i="10"/>
  <c r="G15" i="10"/>
  <c r="G7" i="10"/>
  <c r="H71" i="10"/>
  <c r="H7" i="10"/>
  <c r="G86" i="10"/>
  <c r="G78" i="10"/>
  <c r="G70" i="10"/>
  <c r="G62" i="10"/>
  <c r="G54" i="10"/>
  <c r="G46" i="10"/>
  <c r="G38" i="10"/>
  <c r="G30" i="10"/>
  <c r="G22" i="10"/>
  <c r="G14" i="10"/>
  <c r="G6" i="10"/>
  <c r="H63" i="10"/>
  <c r="G93" i="10"/>
  <c r="G85" i="10"/>
  <c r="G77" i="10"/>
  <c r="G69" i="10"/>
  <c r="G61" i="10"/>
  <c r="G53" i="10"/>
  <c r="G45" i="10"/>
  <c r="G37" i="10"/>
  <c r="G29" i="10"/>
  <c r="G21" i="10"/>
  <c r="G13" i="10"/>
  <c r="G5" i="10"/>
  <c r="H55" i="10"/>
  <c r="H47" i="10"/>
  <c r="G91" i="10"/>
  <c r="G83" i="10"/>
  <c r="G75" i="10"/>
  <c r="G67" i="10"/>
  <c r="G59" i="10"/>
  <c r="H39" i="10"/>
  <c r="G90" i="10"/>
  <c r="G82" i="10"/>
  <c r="G74" i="10"/>
  <c r="G66" i="10"/>
  <c r="G2" i="10"/>
  <c r="H30" i="10"/>
  <c r="H88" i="10"/>
  <c r="H80" i="10"/>
  <c r="H72" i="10"/>
  <c r="H64" i="10"/>
  <c r="H56" i="10"/>
  <c r="H48" i="10"/>
  <c r="H40" i="10"/>
  <c r="H32" i="10"/>
  <c r="H24" i="10"/>
  <c r="H16" i="10"/>
  <c r="H8" i="10"/>
  <c r="H86" i="10"/>
  <c r="H78" i="10"/>
  <c r="H70" i="10"/>
  <c r="H62" i="10"/>
  <c r="H54" i="10"/>
  <c r="H14" i="10"/>
  <c r="H93" i="10"/>
  <c r="H85" i="10"/>
  <c r="H77" i="10"/>
  <c r="H69" i="10"/>
  <c r="H61" i="10"/>
  <c r="H53" i="10"/>
  <c r="H45" i="10"/>
  <c r="H37" i="10"/>
  <c r="H29" i="10"/>
  <c r="H21" i="10"/>
  <c r="H13" i="10"/>
  <c r="H5" i="10"/>
  <c r="H6" i="10"/>
  <c r="H92" i="10"/>
  <c r="H84" i="10"/>
  <c r="H76" i="10"/>
  <c r="H68" i="10"/>
  <c r="H60" i="10"/>
  <c r="H52" i="10"/>
  <c r="H44" i="10"/>
  <c r="H36" i="10"/>
  <c r="H28" i="10"/>
  <c r="H20" i="10"/>
  <c r="H12" i="10"/>
  <c r="H4" i="10"/>
  <c r="H22" i="10"/>
  <c r="H91" i="10"/>
  <c r="H83" i="10"/>
  <c r="H75" i="10"/>
  <c r="H67" i="10"/>
  <c r="H59" i="10"/>
  <c r="H51" i="10"/>
  <c r="H43" i="10"/>
  <c r="H35" i="10"/>
  <c r="H27" i="10"/>
  <c r="H19" i="10"/>
  <c r="H11" i="10"/>
  <c r="H3" i="10"/>
  <c r="H38" i="10"/>
  <c r="H90" i="10"/>
  <c r="H82" i="10"/>
  <c r="H74" i="10"/>
  <c r="H66" i="10"/>
  <c r="H58" i="10"/>
  <c r="H50" i="10"/>
  <c r="H42" i="10"/>
  <c r="H34" i="10"/>
  <c r="H26" i="10"/>
  <c r="H18" i="10"/>
  <c r="H10" i="10"/>
  <c r="H2" i="10"/>
  <c r="H46" i="10"/>
  <c r="H89" i="10"/>
  <c r="H81" i="10"/>
  <c r="H73" i="10"/>
  <c r="H65" i="10"/>
  <c r="H57" i="10"/>
  <c r="H49" i="10"/>
  <c r="H41" i="10"/>
  <c r="H33" i="10"/>
  <c r="H25" i="10"/>
  <c r="H17" i="10"/>
  <c r="H9" i="10"/>
  <c r="L12" i="7"/>
  <c r="H5" i="7"/>
  <c r="H36" i="7"/>
  <c r="C5" i="7"/>
  <c r="G15" i="7"/>
  <c r="I17" i="7" s="1"/>
  <c r="E5" i="7"/>
  <c r="D5" i="7"/>
  <c r="B5" i="7"/>
  <c r="G5" i="7"/>
  <c r="G6" i="7"/>
  <c r="F6" i="7"/>
  <c r="E6" i="7"/>
  <c r="D6" i="7"/>
  <c r="C6" i="7"/>
  <c r="B6" i="7"/>
  <c r="H6" i="7"/>
  <c r="F5" i="7"/>
  <c r="I18" i="7" l="1"/>
  <c r="H300" i="6" s="1"/>
  <c r="H38" i="7"/>
  <c r="H39" i="7" s="1"/>
  <c r="H1499" i="6" l="1"/>
  <c r="H2051" i="6"/>
  <c r="H2441" i="6"/>
  <c r="H2068" i="6"/>
  <c r="H1147" i="6"/>
  <c r="H2336" i="6"/>
  <c r="H1788" i="6"/>
  <c r="H30" i="6"/>
  <c r="H2215" i="6"/>
  <c r="H1122" i="6"/>
  <c r="H1681" i="6"/>
  <c r="H511" i="6"/>
  <c r="H1562" i="6"/>
  <c r="H2219" i="6"/>
  <c r="H1091" i="6"/>
  <c r="H2322" i="6"/>
  <c r="H2074" i="6"/>
  <c r="H1690" i="6"/>
  <c r="H2499" i="6"/>
  <c r="H2435" i="6"/>
  <c r="H2371" i="6"/>
  <c r="H2307" i="6"/>
  <c r="H2243" i="6"/>
  <c r="H2179" i="6"/>
  <c r="H2052" i="6"/>
  <c r="H1883" i="6"/>
  <c r="H1714" i="6"/>
  <c r="H1540" i="6"/>
  <c r="H1371" i="6"/>
  <c r="H1187" i="6"/>
  <c r="H836" i="6"/>
  <c r="H2370" i="6"/>
  <c r="H2162" i="6"/>
  <c r="H1754" i="6"/>
  <c r="H1434" i="6"/>
  <c r="H1242" i="6"/>
  <c r="H707" i="6"/>
  <c r="H2298" i="6"/>
  <c r="H2028" i="6"/>
  <c r="H1644" i="6"/>
  <c r="H2491" i="6"/>
  <c r="H2427" i="6"/>
  <c r="H2363" i="6"/>
  <c r="H2299" i="6"/>
  <c r="H2235" i="6"/>
  <c r="H2171" i="6"/>
  <c r="H2034" i="6"/>
  <c r="H1860" i="6"/>
  <c r="H1691" i="6"/>
  <c r="H1522" i="6"/>
  <c r="H1348" i="6"/>
  <c r="H1155" i="6"/>
  <c r="H708" i="6"/>
  <c r="H2338" i="6"/>
  <c r="H2115" i="6"/>
  <c r="H1708" i="6"/>
  <c r="H1411" i="6"/>
  <c r="H1218" i="6"/>
  <c r="H545" i="6"/>
  <c r="H2449" i="6"/>
  <c r="H2385" i="6"/>
  <c r="H2321" i="6"/>
  <c r="H2257" i="6"/>
  <c r="H2193" i="6"/>
  <c r="H2091" i="6"/>
  <c r="H1922" i="6"/>
  <c r="H1748" i="6"/>
  <c r="H1556" i="6"/>
  <c r="H1387" i="6"/>
  <c r="H1179" i="6"/>
  <c r="H804" i="6"/>
  <c r="H2472" i="6"/>
  <c r="H2408" i="6"/>
  <c r="H2344" i="6"/>
  <c r="H2280" i="6"/>
  <c r="H2216" i="6"/>
  <c r="H2152" i="6"/>
  <c r="H1980" i="6"/>
  <c r="H1811" i="6"/>
  <c r="H1642" i="6"/>
  <c r="H1468" i="6"/>
  <c r="H1299" i="6"/>
  <c r="H1082" i="6"/>
  <c r="H286" i="6"/>
  <c r="H2487" i="6"/>
  <c r="H2423" i="6"/>
  <c r="H2359" i="6"/>
  <c r="H2295" i="6"/>
  <c r="H2223" i="6"/>
  <c r="H2107" i="6"/>
  <c r="H1874" i="6"/>
  <c r="H1659" i="6"/>
  <c r="H1403" i="6"/>
  <c r="H225" i="6"/>
  <c r="H1996" i="6"/>
  <c r="H1836" i="6"/>
  <c r="H1780" i="6"/>
  <c r="H2316" i="6"/>
  <c r="H1226" i="6"/>
  <c r="H1745" i="6"/>
  <c r="H1233" i="6"/>
  <c r="H2080" i="6"/>
  <c r="H1568" i="6"/>
  <c r="H1056" i="6"/>
  <c r="H1911" i="6"/>
  <c r="H1399" i="6"/>
  <c r="H652" i="6"/>
  <c r="H1734" i="6"/>
  <c r="H1222" i="6"/>
  <c r="H2069" i="6"/>
  <c r="H1557" i="6"/>
  <c r="H1045" i="6"/>
  <c r="H963" i="6"/>
  <c r="H596" i="6"/>
  <c r="H2483" i="6"/>
  <c r="H2227" i="6"/>
  <c r="H1668" i="6"/>
  <c r="H2314" i="6"/>
  <c r="H348" i="6"/>
  <c r="H2185" i="6"/>
  <c r="H1538" i="6"/>
  <c r="H2400" i="6"/>
  <c r="H2131" i="6"/>
  <c r="H1276" i="6"/>
  <c r="H2351" i="6"/>
  <c r="H1636" i="6"/>
  <c r="H2461" i="6"/>
  <c r="H1169" i="6"/>
  <c r="H1847" i="6"/>
  <c r="H2005" i="6"/>
  <c r="H2490" i="6"/>
  <c r="H2411" i="6"/>
  <c r="H1988" i="6"/>
  <c r="H350" i="6"/>
  <c r="H1370" i="6"/>
  <c r="H2369" i="6"/>
  <c r="H2241" i="6"/>
  <c r="H1876" i="6"/>
  <c r="H503" i="6"/>
  <c r="H2328" i="6"/>
  <c r="H1939" i="6"/>
  <c r="H1596" i="6"/>
  <c r="H2498" i="6"/>
  <c r="H2343" i="6"/>
  <c r="H1828" i="6"/>
  <c r="H1658" i="6"/>
  <c r="H2129" i="6"/>
  <c r="H1105" i="6"/>
  <c r="H827" i="6"/>
  <c r="H1606" i="6"/>
  <c r="H1429" i="6"/>
  <c r="H2442" i="6"/>
  <c r="H2218" i="6"/>
  <c r="H1882" i="6"/>
  <c r="H1516" i="6"/>
  <c r="H2467" i="6"/>
  <c r="H2403" i="6"/>
  <c r="H2339" i="6"/>
  <c r="H2275" i="6"/>
  <c r="H2211" i="6"/>
  <c r="H2139" i="6"/>
  <c r="H1970" i="6"/>
  <c r="H1796" i="6"/>
  <c r="H1627" i="6"/>
  <c r="H1458" i="6"/>
  <c r="H1284" i="6"/>
  <c r="H1059" i="6"/>
  <c r="H97" i="6"/>
  <c r="H2266" i="6"/>
  <c r="H1946" i="6"/>
  <c r="H1580" i="6"/>
  <c r="H1347" i="6"/>
  <c r="H1058" i="6"/>
  <c r="H2497" i="6"/>
  <c r="H2425" i="6"/>
  <c r="H2361" i="6"/>
  <c r="H2297" i="6"/>
  <c r="H2233" i="6"/>
  <c r="H2169" i="6"/>
  <c r="H2027" i="6"/>
  <c r="H1858" i="6"/>
  <c r="H1684" i="6"/>
  <c r="H1492" i="6"/>
  <c r="H1323" i="6"/>
  <c r="H1083" i="6"/>
  <c r="H289" i="6"/>
  <c r="H2448" i="6"/>
  <c r="H2384" i="6"/>
  <c r="H2320" i="6"/>
  <c r="H2256" i="6"/>
  <c r="H2192" i="6"/>
  <c r="H2090" i="6"/>
  <c r="H1916" i="6"/>
  <c r="H1747" i="6"/>
  <c r="H1578" i="6"/>
  <c r="H1404" i="6"/>
  <c r="H1235" i="6"/>
  <c r="H986" i="6"/>
  <c r="H2458" i="6"/>
  <c r="H2463" i="6"/>
  <c r="H2399" i="6"/>
  <c r="H2335" i="6"/>
  <c r="H2271" i="6"/>
  <c r="H2191" i="6"/>
  <c r="H2020" i="6"/>
  <c r="H1810" i="6"/>
  <c r="H1572" i="6"/>
  <c r="H1252" i="6"/>
  <c r="H2414" i="6"/>
  <c r="H1484" i="6"/>
  <c r="H2333" i="6"/>
  <c r="H1268" i="6"/>
  <c r="H2076" i="6"/>
  <c r="H2065" i="6"/>
  <c r="H1553" i="6"/>
  <c r="H1041" i="6"/>
  <c r="H1888" i="6"/>
  <c r="H1376" i="6"/>
  <c r="H534" i="6"/>
  <c r="H1719" i="6"/>
  <c r="H1207" i="6"/>
  <c r="H2054" i="6"/>
  <c r="H1542" i="6"/>
  <c r="H1030" i="6"/>
  <c r="H1877" i="6"/>
  <c r="H1365" i="6"/>
  <c r="H466" i="6"/>
  <c r="H938" i="6"/>
  <c r="H6" i="6"/>
  <c r="H63" i="6"/>
  <c r="H127" i="6"/>
  <c r="H191" i="6"/>
  <c r="H255" i="6"/>
  <c r="H319" i="6"/>
  <c r="H383" i="6"/>
  <c r="H447" i="6"/>
  <c r="H16" i="6"/>
  <c r="H80" i="6"/>
  <c r="H144" i="6"/>
  <c r="H208" i="6"/>
  <c r="H272" i="6"/>
  <c r="H336" i="6"/>
  <c r="H400" i="6"/>
  <c r="H464" i="6"/>
  <c r="H528" i="6"/>
  <c r="H592" i="6"/>
  <c r="H656" i="6"/>
  <c r="H26" i="6"/>
  <c r="H90" i="6"/>
  <c r="H154" i="6"/>
  <c r="H218" i="6"/>
  <c r="H282" i="6"/>
  <c r="H3" i="6"/>
  <c r="H53" i="6"/>
  <c r="H117" i="6"/>
  <c r="H181" i="6"/>
  <c r="H245" i="6"/>
  <c r="H309" i="6"/>
  <c r="H373" i="6"/>
  <c r="H437" i="6"/>
  <c r="H501" i="6"/>
  <c r="H565" i="6"/>
  <c r="H629" i="6"/>
  <c r="H35" i="6"/>
  <c r="H163" i="6"/>
  <c r="H291" i="6"/>
  <c r="H403" i="6"/>
  <c r="H505" i="6"/>
  <c r="H590" i="6"/>
  <c r="H675" i="6"/>
  <c r="H741" i="6"/>
  <c r="H805" i="6"/>
  <c r="H869" i="6"/>
  <c r="H933" i="6"/>
  <c r="H84" i="6"/>
  <c r="H212" i="6"/>
  <c r="H340" i="6"/>
  <c r="H443" i="6"/>
  <c r="H538" i="6"/>
  <c r="H623" i="6"/>
  <c r="H702" i="6"/>
  <c r="H766" i="6"/>
  <c r="H830" i="6"/>
  <c r="H894" i="6"/>
  <c r="H958" i="6"/>
  <c r="H134" i="6"/>
  <c r="H262" i="6"/>
  <c r="H380" i="6"/>
  <c r="H483" i="6"/>
  <c r="H571" i="6"/>
  <c r="H657" i="6"/>
  <c r="H727" i="6"/>
  <c r="H791" i="6"/>
  <c r="H855" i="6"/>
  <c r="H919" i="6"/>
  <c r="H41" i="6"/>
  <c r="H169" i="6"/>
  <c r="H297" i="6"/>
  <c r="H409" i="6"/>
  <c r="H508" i="6"/>
  <c r="H594" i="6"/>
  <c r="H679" i="6"/>
  <c r="H744" i="6"/>
  <c r="H808" i="6"/>
  <c r="H872" i="6"/>
  <c r="H936" i="6"/>
  <c r="H75" i="6"/>
  <c r="H203" i="6"/>
  <c r="H331" i="6"/>
  <c r="H435" i="6"/>
  <c r="H531" i="6"/>
  <c r="H617" i="6"/>
  <c r="H697" i="6"/>
  <c r="H761" i="6"/>
  <c r="H825" i="6"/>
  <c r="H889" i="6"/>
  <c r="H7" i="6"/>
  <c r="H71" i="6"/>
  <c r="H135" i="6"/>
  <c r="H199" i="6"/>
  <c r="H263" i="6"/>
  <c r="H327" i="6"/>
  <c r="H391" i="6"/>
  <c r="H455" i="6"/>
  <c r="H24" i="6"/>
  <c r="H88" i="6"/>
  <c r="H152" i="6"/>
  <c r="H216" i="6"/>
  <c r="H280" i="6"/>
  <c r="H344" i="6"/>
  <c r="H408" i="6"/>
  <c r="H472" i="6"/>
  <c r="H536" i="6"/>
  <c r="H600" i="6"/>
  <c r="H664" i="6"/>
  <c r="H34" i="6"/>
  <c r="H98" i="6"/>
  <c r="H162" i="6"/>
  <c r="H226" i="6"/>
  <c r="H290" i="6"/>
  <c r="H4" i="6"/>
  <c r="H61" i="6"/>
  <c r="H125" i="6"/>
  <c r="H189" i="6"/>
  <c r="H253" i="6"/>
  <c r="H317" i="6"/>
  <c r="H381" i="6"/>
  <c r="H445" i="6"/>
  <c r="H509" i="6"/>
  <c r="H573" i="6"/>
  <c r="H637" i="6"/>
  <c r="H51" i="6"/>
  <c r="H179" i="6"/>
  <c r="H307" i="6"/>
  <c r="H417" i="6"/>
  <c r="H515" i="6"/>
  <c r="H601" i="6"/>
  <c r="H685" i="6"/>
  <c r="H749" i="6"/>
  <c r="H813" i="6"/>
  <c r="H877" i="6"/>
  <c r="H941" i="6"/>
  <c r="H100" i="6"/>
  <c r="H228" i="6"/>
  <c r="H354" i="6"/>
  <c r="H457" i="6"/>
  <c r="H548" i="6"/>
  <c r="H634" i="6"/>
  <c r="H710" i="6"/>
  <c r="H774" i="6"/>
  <c r="H838" i="6"/>
  <c r="H902" i="6"/>
  <c r="H22" i="6"/>
  <c r="H150" i="6"/>
  <c r="H278" i="6"/>
  <c r="H394" i="6"/>
  <c r="H497" i="6"/>
  <c r="H582" i="6"/>
  <c r="H667" i="6"/>
  <c r="H735" i="6"/>
  <c r="H799" i="6"/>
  <c r="H863" i="6"/>
  <c r="H927" i="6"/>
  <c r="H57" i="6"/>
  <c r="H185" i="6"/>
  <c r="H313" i="6"/>
  <c r="H420" i="6"/>
  <c r="H519" i="6"/>
  <c r="H604" i="6"/>
  <c r="H688" i="6"/>
  <c r="H752" i="6"/>
  <c r="H816" i="6"/>
  <c r="H880" i="6"/>
  <c r="H944" i="6"/>
  <c r="H91" i="6"/>
  <c r="H219" i="6"/>
  <c r="H346" i="6"/>
  <c r="H449" i="6"/>
  <c r="H542" i="6"/>
  <c r="H627" i="6"/>
  <c r="H705" i="6"/>
  <c r="H769" i="6"/>
  <c r="H833" i="6"/>
  <c r="H15" i="6"/>
  <c r="H79" i="6"/>
  <c r="H143" i="6"/>
  <c r="H207" i="6"/>
  <c r="H271" i="6"/>
  <c r="H335" i="6"/>
  <c r="H399" i="6"/>
  <c r="H463" i="6"/>
  <c r="H32" i="6"/>
  <c r="H96" i="6"/>
  <c r="H160" i="6"/>
  <c r="H224" i="6"/>
  <c r="H288" i="6"/>
  <c r="H352" i="6"/>
  <c r="H416" i="6"/>
  <c r="H480" i="6"/>
  <c r="H544" i="6"/>
  <c r="H608" i="6"/>
  <c r="H672" i="6"/>
  <c r="H42" i="6"/>
  <c r="H106" i="6"/>
  <c r="H170" i="6"/>
  <c r="H234" i="6"/>
  <c r="H298" i="6"/>
  <c r="H5" i="6"/>
  <c r="H69" i="6"/>
  <c r="H133" i="6"/>
  <c r="H197" i="6"/>
  <c r="H261" i="6"/>
  <c r="H325" i="6"/>
  <c r="H389" i="6"/>
  <c r="H453" i="6"/>
  <c r="H517" i="6"/>
  <c r="H581" i="6"/>
  <c r="H645" i="6"/>
  <c r="H67" i="6"/>
  <c r="H195" i="6"/>
  <c r="H323" i="6"/>
  <c r="H428" i="6"/>
  <c r="H526" i="6"/>
  <c r="H611" i="6"/>
  <c r="H693" i="6"/>
  <c r="H757" i="6"/>
  <c r="H821" i="6"/>
  <c r="H885" i="6"/>
  <c r="H949" i="6"/>
  <c r="H116" i="6"/>
  <c r="H244" i="6"/>
  <c r="H366" i="6"/>
  <c r="H468" i="6"/>
  <c r="H559" i="6"/>
  <c r="H644" i="6"/>
  <c r="H718" i="6"/>
  <c r="H782" i="6"/>
  <c r="H846" i="6"/>
  <c r="H910" i="6"/>
  <c r="H38" i="6"/>
  <c r="H166" i="6"/>
  <c r="H294" i="6"/>
  <c r="H406" i="6"/>
  <c r="H507" i="6"/>
  <c r="H593" i="6"/>
  <c r="H678" i="6"/>
  <c r="H743" i="6"/>
  <c r="H807" i="6"/>
  <c r="H871" i="6"/>
  <c r="H935" i="6"/>
  <c r="H73" i="6"/>
  <c r="H201" i="6"/>
  <c r="H329" i="6"/>
  <c r="H434" i="6"/>
  <c r="H530" i="6"/>
  <c r="H615" i="6"/>
  <c r="H696" i="6"/>
  <c r="H760" i="6"/>
  <c r="H824" i="6"/>
  <c r="H888" i="6"/>
  <c r="H23" i="6"/>
  <c r="H87" i="6"/>
  <c r="H151" i="6"/>
  <c r="H215" i="6"/>
  <c r="H279" i="6"/>
  <c r="H343" i="6"/>
  <c r="H407" i="6"/>
  <c r="H471" i="6"/>
  <c r="H40" i="6"/>
  <c r="H104" i="6"/>
  <c r="H168" i="6"/>
  <c r="H232" i="6"/>
  <c r="H296" i="6"/>
  <c r="H360" i="6"/>
  <c r="H424" i="6"/>
  <c r="H488" i="6"/>
  <c r="H552" i="6"/>
  <c r="H616" i="6"/>
  <c r="H680" i="6"/>
  <c r="H50" i="6"/>
  <c r="H114" i="6"/>
  <c r="H178" i="6"/>
  <c r="H242" i="6"/>
  <c r="H306" i="6"/>
  <c r="H13" i="6"/>
  <c r="H77" i="6"/>
  <c r="H141" i="6"/>
  <c r="H205" i="6"/>
  <c r="H269" i="6"/>
  <c r="H333" i="6"/>
  <c r="H397" i="6"/>
  <c r="H461" i="6"/>
  <c r="H525" i="6"/>
  <c r="H589" i="6"/>
  <c r="H653" i="6"/>
  <c r="H83" i="6"/>
  <c r="H211" i="6"/>
  <c r="H339" i="6"/>
  <c r="H442" i="6"/>
  <c r="H537" i="6"/>
  <c r="H622" i="6"/>
  <c r="H701" i="6"/>
  <c r="H765" i="6"/>
  <c r="H829" i="6"/>
  <c r="H893" i="6"/>
  <c r="H957" i="6"/>
  <c r="H132" i="6"/>
  <c r="H260" i="6"/>
  <c r="H379" i="6"/>
  <c r="H482" i="6"/>
  <c r="H570" i="6"/>
  <c r="H655" i="6"/>
  <c r="H726" i="6"/>
  <c r="H790" i="6"/>
  <c r="H854" i="6"/>
  <c r="H918" i="6"/>
  <c r="H54" i="6"/>
  <c r="H182" i="6"/>
  <c r="H310" i="6"/>
  <c r="H419" i="6"/>
  <c r="H518" i="6"/>
  <c r="H603" i="6"/>
  <c r="H687" i="6"/>
  <c r="H751" i="6"/>
  <c r="H815" i="6"/>
  <c r="H879" i="6"/>
  <c r="H943" i="6"/>
  <c r="H89" i="6"/>
  <c r="H217" i="6"/>
  <c r="H345" i="6"/>
  <c r="H446" i="6"/>
  <c r="H540" i="6"/>
  <c r="H626" i="6"/>
  <c r="H704" i="6"/>
  <c r="H768" i="6"/>
  <c r="H832" i="6"/>
  <c r="H896" i="6"/>
  <c r="H960" i="6"/>
  <c r="H123" i="6"/>
  <c r="H251" i="6"/>
  <c r="H371" i="6"/>
  <c r="H474" i="6"/>
  <c r="H563" i="6"/>
  <c r="H649" i="6"/>
  <c r="H721" i="6"/>
  <c r="H785" i="6"/>
  <c r="H849" i="6"/>
  <c r="H913" i="6"/>
  <c r="H31" i="6"/>
  <c r="H95" i="6"/>
  <c r="H159" i="6"/>
  <c r="H223" i="6"/>
  <c r="H287" i="6"/>
  <c r="H351" i="6"/>
  <c r="H415" i="6"/>
  <c r="H479" i="6"/>
  <c r="H48" i="6"/>
  <c r="H112" i="6"/>
  <c r="H176" i="6"/>
  <c r="H240" i="6"/>
  <c r="H304" i="6"/>
  <c r="H368" i="6"/>
  <c r="H432" i="6"/>
  <c r="H496" i="6"/>
  <c r="H560" i="6"/>
  <c r="H624" i="6"/>
  <c r="H9" i="6"/>
  <c r="H58" i="6"/>
  <c r="H122" i="6"/>
  <c r="H186" i="6"/>
  <c r="H250" i="6"/>
  <c r="H314" i="6"/>
  <c r="H21" i="6"/>
  <c r="H85" i="6"/>
  <c r="H149" i="6"/>
  <c r="H213" i="6"/>
  <c r="H277" i="6"/>
  <c r="H341" i="6"/>
  <c r="H405" i="6"/>
  <c r="H469" i="6"/>
  <c r="H533" i="6"/>
  <c r="H597" i="6"/>
  <c r="H661" i="6"/>
  <c r="H99" i="6"/>
  <c r="H227" i="6"/>
  <c r="H353" i="6"/>
  <c r="H454" i="6"/>
  <c r="H547" i="6"/>
  <c r="H633" i="6"/>
  <c r="H709" i="6"/>
  <c r="H773" i="6"/>
  <c r="H837" i="6"/>
  <c r="H901" i="6"/>
  <c r="H20" i="6"/>
  <c r="H148" i="6"/>
  <c r="H276" i="6"/>
  <c r="H393" i="6"/>
  <c r="H494" i="6"/>
  <c r="H580" i="6"/>
  <c r="H666" i="6"/>
  <c r="H734" i="6"/>
  <c r="H798" i="6"/>
  <c r="H862" i="6"/>
  <c r="H926" i="6"/>
  <c r="H70" i="6"/>
  <c r="H198" i="6"/>
  <c r="H326" i="6"/>
  <c r="H433" i="6"/>
  <c r="H529" i="6"/>
  <c r="H614" i="6"/>
  <c r="H695" i="6"/>
  <c r="H759" i="6"/>
  <c r="H823" i="6"/>
  <c r="H887" i="6"/>
  <c r="H951" i="6"/>
  <c r="H105" i="6"/>
  <c r="H233" i="6"/>
  <c r="H356" i="6"/>
  <c r="H459" i="6"/>
  <c r="H551" i="6"/>
  <c r="H636" i="6"/>
  <c r="H712" i="6"/>
  <c r="H776" i="6"/>
  <c r="H840" i="6"/>
  <c r="H904" i="6"/>
  <c r="H11" i="6"/>
  <c r="H139" i="6"/>
  <c r="H267" i="6"/>
  <c r="H385" i="6"/>
  <c r="H486" i="6"/>
  <c r="H574" i="6"/>
  <c r="H659" i="6"/>
  <c r="H729" i="6"/>
  <c r="H793" i="6"/>
  <c r="H857" i="6"/>
  <c r="H921" i="6"/>
  <c r="H39" i="6"/>
  <c r="H103" i="6"/>
  <c r="H167" i="6"/>
  <c r="H231" i="6"/>
  <c r="H295" i="6"/>
  <c r="H359" i="6"/>
  <c r="H423" i="6"/>
  <c r="H487" i="6"/>
  <c r="H56" i="6"/>
  <c r="H120" i="6"/>
  <c r="H184" i="6"/>
  <c r="H248" i="6"/>
  <c r="H312" i="6"/>
  <c r="H376" i="6"/>
  <c r="H440" i="6"/>
  <c r="H504" i="6"/>
  <c r="H568" i="6"/>
  <c r="H632" i="6"/>
  <c r="H2" i="6"/>
  <c r="H66" i="6"/>
  <c r="H130" i="6"/>
  <c r="H194" i="6"/>
  <c r="H258" i="6"/>
  <c r="H322" i="6"/>
  <c r="H29" i="6"/>
  <c r="H93" i="6"/>
  <c r="H157" i="6"/>
  <c r="H221" i="6"/>
  <c r="H285" i="6"/>
  <c r="H349" i="6"/>
  <c r="H413" i="6"/>
  <c r="H477" i="6"/>
  <c r="H541" i="6"/>
  <c r="H605" i="6"/>
  <c r="H669" i="6"/>
  <c r="H115" i="6"/>
  <c r="H243" i="6"/>
  <c r="H364" i="6"/>
  <c r="H467" i="6"/>
  <c r="H558" i="6"/>
  <c r="H643" i="6"/>
  <c r="H717" i="6"/>
  <c r="H781" i="6"/>
  <c r="H845" i="6"/>
  <c r="H909" i="6"/>
  <c r="H36" i="6"/>
  <c r="H164" i="6"/>
  <c r="H292" i="6"/>
  <c r="H404" i="6"/>
  <c r="H506" i="6"/>
  <c r="H591" i="6"/>
  <c r="H676" i="6"/>
  <c r="H742" i="6"/>
  <c r="H806" i="6"/>
  <c r="H870" i="6"/>
  <c r="H934" i="6"/>
  <c r="H86" i="6"/>
  <c r="H214" i="6"/>
  <c r="H342" i="6"/>
  <c r="H444" i="6"/>
  <c r="H539" i="6"/>
  <c r="H625" i="6"/>
  <c r="H703" i="6"/>
  <c r="H767" i="6"/>
  <c r="H831" i="6"/>
  <c r="H895" i="6"/>
  <c r="H959" i="6"/>
  <c r="H121" i="6"/>
  <c r="H249" i="6"/>
  <c r="H370" i="6"/>
  <c r="H473" i="6"/>
  <c r="H562" i="6"/>
  <c r="H647" i="6"/>
  <c r="H720" i="6"/>
  <c r="H784" i="6"/>
  <c r="H848" i="6"/>
  <c r="H912" i="6"/>
  <c r="H27" i="6"/>
  <c r="H155" i="6"/>
  <c r="H283" i="6"/>
  <c r="H396" i="6"/>
  <c r="H499" i="6"/>
  <c r="H585" i="6"/>
  <c r="H670" i="6"/>
  <c r="H737" i="6"/>
  <c r="H801" i="6"/>
  <c r="H47" i="6"/>
  <c r="H111" i="6"/>
  <c r="H175" i="6"/>
  <c r="H239" i="6"/>
  <c r="H303" i="6"/>
  <c r="H367" i="6"/>
  <c r="H431" i="6"/>
  <c r="H495" i="6"/>
  <c r="H64" i="6"/>
  <c r="H128" i="6"/>
  <c r="H192" i="6"/>
  <c r="H256" i="6"/>
  <c r="H320" i="6"/>
  <c r="H384" i="6"/>
  <c r="H448" i="6"/>
  <c r="H512" i="6"/>
  <c r="H576" i="6"/>
  <c r="H640" i="6"/>
  <c r="H10" i="6"/>
  <c r="H74" i="6"/>
  <c r="H138" i="6"/>
  <c r="H202" i="6"/>
  <c r="H266" i="6"/>
  <c r="H330" i="6"/>
  <c r="H37" i="6"/>
  <c r="H101" i="6"/>
  <c r="H165" i="6"/>
  <c r="H229" i="6"/>
  <c r="H293" i="6"/>
  <c r="H357" i="6"/>
  <c r="H421" i="6"/>
  <c r="H485" i="6"/>
  <c r="H549" i="6"/>
  <c r="H613" i="6"/>
  <c r="H677" i="6"/>
  <c r="H131" i="6"/>
  <c r="H259" i="6"/>
  <c r="H378" i="6"/>
  <c r="H481" i="6"/>
  <c r="H569" i="6"/>
  <c r="H654" i="6"/>
  <c r="H725" i="6"/>
  <c r="H789" i="6"/>
  <c r="H853" i="6"/>
  <c r="H917" i="6"/>
  <c r="H52" i="6"/>
  <c r="H180" i="6"/>
  <c r="H308" i="6"/>
  <c r="H418" i="6"/>
  <c r="H516" i="6"/>
  <c r="H602" i="6"/>
  <c r="H686" i="6"/>
  <c r="H750" i="6"/>
  <c r="H814" i="6"/>
  <c r="H878" i="6"/>
  <c r="H942" i="6"/>
  <c r="H102" i="6"/>
  <c r="H230" i="6"/>
  <c r="H355" i="6"/>
  <c r="H458" i="6"/>
  <c r="H550" i="6"/>
  <c r="H635" i="6"/>
  <c r="H711" i="6"/>
  <c r="H775" i="6"/>
  <c r="H839" i="6"/>
  <c r="H903" i="6"/>
  <c r="H967" i="6"/>
  <c r="H137" i="6"/>
  <c r="H265" i="6"/>
  <c r="H382" i="6"/>
  <c r="H484" i="6"/>
  <c r="H572" i="6"/>
  <c r="H658" i="6"/>
  <c r="H728" i="6"/>
  <c r="H792" i="6"/>
  <c r="H856" i="6"/>
  <c r="H920" i="6"/>
  <c r="H43" i="6"/>
  <c r="H171" i="6"/>
  <c r="H299" i="6"/>
  <c r="H410" i="6"/>
  <c r="H510" i="6"/>
  <c r="H595" i="6"/>
  <c r="H681" i="6"/>
  <c r="H745" i="6"/>
  <c r="H55" i="6"/>
  <c r="H119" i="6"/>
  <c r="H183" i="6"/>
  <c r="H247" i="6"/>
  <c r="H311" i="6"/>
  <c r="H375" i="6"/>
  <c r="H439" i="6"/>
  <c r="H8" i="6"/>
  <c r="H72" i="6"/>
  <c r="H136" i="6"/>
  <c r="H200" i="6"/>
  <c r="H264" i="6"/>
  <c r="H328" i="6"/>
  <c r="H392" i="6"/>
  <c r="H456" i="6"/>
  <c r="H520" i="6"/>
  <c r="H584" i="6"/>
  <c r="H648" i="6"/>
  <c r="H18" i="6"/>
  <c r="H82" i="6"/>
  <c r="H146" i="6"/>
  <c r="H210" i="6"/>
  <c r="H274" i="6"/>
  <c r="H338" i="6"/>
  <c r="H45" i="6"/>
  <c r="H109" i="6"/>
  <c r="H173" i="6"/>
  <c r="H237" i="6"/>
  <c r="H301" i="6"/>
  <c r="H365" i="6"/>
  <c r="H429" i="6"/>
  <c r="H493" i="6"/>
  <c r="H557" i="6"/>
  <c r="H621" i="6"/>
  <c r="H19" i="6"/>
  <c r="H147" i="6"/>
  <c r="H275" i="6"/>
  <c r="H390" i="6"/>
  <c r="H492" i="6"/>
  <c r="H579" i="6"/>
  <c r="H665" i="6"/>
  <c r="H733" i="6"/>
  <c r="H797" i="6"/>
  <c r="H861" i="6"/>
  <c r="H925" i="6"/>
  <c r="H68" i="6"/>
  <c r="H196" i="6"/>
  <c r="H324" i="6"/>
  <c r="H430" i="6"/>
  <c r="H527" i="6"/>
  <c r="H612" i="6"/>
  <c r="H694" i="6"/>
  <c r="H758" i="6"/>
  <c r="H822" i="6"/>
  <c r="H886" i="6"/>
  <c r="H950" i="6"/>
  <c r="H118" i="6"/>
  <c r="H246" i="6"/>
  <c r="H369" i="6"/>
  <c r="H470" i="6"/>
  <c r="H561" i="6"/>
  <c r="H646" i="6"/>
  <c r="H719" i="6"/>
  <c r="H783" i="6"/>
  <c r="H847" i="6"/>
  <c r="H911" i="6"/>
  <c r="H25" i="6"/>
  <c r="H153" i="6"/>
  <c r="H281" i="6"/>
  <c r="H395" i="6"/>
  <c r="H498" i="6"/>
  <c r="H583" i="6"/>
  <c r="H668" i="6"/>
  <c r="H736" i="6"/>
  <c r="H800" i="6"/>
  <c r="H864" i="6"/>
  <c r="H928" i="6"/>
  <c r="H59" i="6"/>
  <c r="H187" i="6"/>
  <c r="H315" i="6"/>
  <c r="H422" i="6"/>
  <c r="H521" i="6"/>
  <c r="H606" i="6"/>
  <c r="H689" i="6"/>
  <c r="H753" i="6"/>
  <c r="H817" i="6"/>
  <c r="H952" i="6"/>
  <c r="H777" i="6"/>
  <c r="H929" i="6"/>
  <c r="H76" i="6"/>
  <c r="H204" i="6"/>
  <c r="H332" i="6"/>
  <c r="H436" i="6"/>
  <c r="H532" i="6"/>
  <c r="H618" i="6"/>
  <c r="H698" i="6"/>
  <c r="H762" i="6"/>
  <c r="H826" i="6"/>
  <c r="H890" i="6"/>
  <c r="H954" i="6"/>
  <c r="H465" i="6"/>
  <c r="H779" i="6"/>
  <c r="H980" i="6"/>
  <c r="H1044" i="6"/>
  <c r="H1108" i="6"/>
  <c r="H1172" i="6"/>
  <c r="H113" i="6"/>
  <c r="H556" i="6"/>
  <c r="H844" i="6"/>
  <c r="H997" i="6"/>
  <c r="H1061" i="6"/>
  <c r="H1125" i="6"/>
  <c r="H1189" i="6"/>
  <c r="H1253" i="6"/>
  <c r="H1317" i="6"/>
  <c r="H1381" i="6"/>
  <c r="H1445" i="6"/>
  <c r="H1509" i="6"/>
  <c r="H1573" i="6"/>
  <c r="H1637" i="6"/>
  <c r="H1701" i="6"/>
  <c r="H1765" i="6"/>
  <c r="H1829" i="6"/>
  <c r="H1893" i="6"/>
  <c r="H1957" i="6"/>
  <c r="H2021" i="6"/>
  <c r="H2085" i="6"/>
  <c r="H2149" i="6"/>
  <c r="H476" i="6"/>
  <c r="H787" i="6"/>
  <c r="H982" i="6"/>
  <c r="H1046" i="6"/>
  <c r="H1110" i="6"/>
  <c r="H1174" i="6"/>
  <c r="H1238" i="6"/>
  <c r="H1302" i="6"/>
  <c r="H1366" i="6"/>
  <c r="H1430" i="6"/>
  <c r="H1494" i="6"/>
  <c r="H1558" i="6"/>
  <c r="H1622" i="6"/>
  <c r="H1686" i="6"/>
  <c r="H1750" i="6"/>
  <c r="H1814" i="6"/>
  <c r="H1878" i="6"/>
  <c r="H1942" i="6"/>
  <c r="H2006" i="6"/>
  <c r="H2070" i="6"/>
  <c r="H2134" i="6"/>
  <c r="H377" i="6"/>
  <c r="H724" i="6"/>
  <c r="H966" i="6"/>
  <c r="H1031" i="6"/>
  <c r="H1095" i="6"/>
  <c r="H1159" i="6"/>
  <c r="H1223" i="6"/>
  <c r="H1287" i="6"/>
  <c r="H1351" i="6"/>
  <c r="H1415" i="6"/>
  <c r="H1479" i="6"/>
  <c r="H1543" i="6"/>
  <c r="H1607" i="6"/>
  <c r="H1671" i="6"/>
  <c r="H1735" i="6"/>
  <c r="H1799" i="6"/>
  <c r="H1863" i="6"/>
  <c r="H1927" i="6"/>
  <c r="H1991" i="6"/>
  <c r="H2055" i="6"/>
  <c r="H2119" i="6"/>
  <c r="H206" i="6"/>
  <c r="H619" i="6"/>
  <c r="H891" i="6"/>
  <c r="H1008" i="6"/>
  <c r="H1072" i="6"/>
  <c r="H1136" i="6"/>
  <c r="H1200" i="6"/>
  <c r="H1264" i="6"/>
  <c r="H1328" i="6"/>
  <c r="H1392" i="6"/>
  <c r="H1456" i="6"/>
  <c r="H1520" i="6"/>
  <c r="H1584" i="6"/>
  <c r="H1648" i="6"/>
  <c r="H1712" i="6"/>
  <c r="H1776" i="6"/>
  <c r="H1840" i="6"/>
  <c r="H1904" i="6"/>
  <c r="H1968" i="6"/>
  <c r="H2032" i="6"/>
  <c r="H2096" i="6"/>
  <c r="H81" i="6"/>
  <c r="H535" i="6"/>
  <c r="H828" i="6"/>
  <c r="H993" i="6"/>
  <c r="H1057" i="6"/>
  <c r="H1121" i="6"/>
  <c r="H1185" i="6"/>
  <c r="H1249" i="6"/>
  <c r="H1313" i="6"/>
  <c r="H1377" i="6"/>
  <c r="H1441" i="6"/>
  <c r="H1505" i="6"/>
  <c r="H1569" i="6"/>
  <c r="H1633" i="6"/>
  <c r="H1697" i="6"/>
  <c r="H1761" i="6"/>
  <c r="H1825" i="6"/>
  <c r="H1889" i="6"/>
  <c r="H1953" i="6"/>
  <c r="H2017" i="6"/>
  <c r="H2081" i="6"/>
  <c r="H2145" i="6"/>
  <c r="H1034" i="6"/>
  <c r="H1267" i="6"/>
  <c r="H1436" i="6"/>
  <c r="H1610" i="6"/>
  <c r="H1779" i="6"/>
  <c r="H1948" i="6"/>
  <c r="H2122" i="6"/>
  <c r="H2204" i="6"/>
  <c r="H2268" i="6"/>
  <c r="H2332" i="6"/>
  <c r="H2396" i="6"/>
  <c r="H2460" i="6"/>
  <c r="H402" i="6"/>
  <c r="H1099" i="6"/>
  <c r="H1314" i="6"/>
  <c r="H1483" i="6"/>
  <c r="H1652" i="6"/>
  <c r="H1826" i="6"/>
  <c r="H1995" i="6"/>
  <c r="H2157" i="6"/>
  <c r="H2221" i="6"/>
  <c r="H2285" i="6"/>
  <c r="H2349" i="6"/>
  <c r="H2413" i="6"/>
  <c r="H2477" i="6"/>
  <c r="H2092" i="6"/>
  <c r="H2354" i="6"/>
  <c r="H771" i="6"/>
  <c r="H1170" i="6"/>
  <c r="H1356" i="6"/>
  <c r="H1530" i="6"/>
  <c r="H1699" i="6"/>
  <c r="H1868" i="6"/>
  <c r="H2042" i="6"/>
  <c r="H2174" i="6"/>
  <c r="H2238" i="6"/>
  <c r="H2302" i="6"/>
  <c r="H2366" i="6"/>
  <c r="H2430" i="6"/>
  <c r="H2494" i="6"/>
  <c r="H631" i="6"/>
  <c r="H1139" i="6"/>
  <c r="H1339" i="6"/>
  <c r="H107" i="6"/>
  <c r="H809" i="6"/>
  <c r="H937" i="6"/>
  <c r="H92" i="6"/>
  <c r="H220" i="6"/>
  <c r="H347" i="6"/>
  <c r="H450" i="6"/>
  <c r="H543" i="6"/>
  <c r="H628" i="6"/>
  <c r="H706" i="6"/>
  <c r="H770" i="6"/>
  <c r="H834" i="6"/>
  <c r="H898" i="6"/>
  <c r="H46" i="6"/>
  <c r="H513" i="6"/>
  <c r="H811" i="6"/>
  <c r="H988" i="6"/>
  <c r="H1052" i="6"/>
  <c r="H1116" i="6"/>
  <c r="H1180" i="6"/>
  <c r="H177" i="6"/>
  <c r="H599" i="6"/>
  <c r="H876" i="6"/>
  <c r="H1005" i="6"/>
  <c r="H1069" i="6"/>
  <c r="H1133" i="6"/>
  <c r="H1197" i="6"/>
  <c r="H1261" i="6"/>
  <c r="H1325" i="6"/>
  <c r="H1389" i="6"/>
  <c r="H1453" i="6"/>
  <c r="H1517" i="6"/>
  <c r="H1581" i="6"/>
  <c r="H1645" i="6"/>
  <c r="H1709" i="6"/>
  <c r="H1773" i="6"/>
  <c r="H1837" i="6"/>
  <c r="H1901" i="6"/>
  <c r="H1965" i="6"/>
  <c r="H2029" i="6"/>
  <c r="H2093" i="6"/>
  <c r="H62" i="6"/>
  <c r="H523" i="6"/>
  <c r="H819" i="6"/>
  <c r="H990" i="6"/>
  <c r="H1054" i="6"/>
  <c r="H1118" i="6"/>
  <c r="H1182" i="6"/>
  <c r="H1246" i="6"/>
  <c r="H1310" i="6"/>
  <c r="H1374" i="6"/>
  <c r="H1438" i="6"/>
  <c r="H1502" i="6"/>
  <c r="H1566" i="6"/>
  <c r="H1630" i="6"/>
  <c r="H1694" i="6"/>
  <c r="H1758" i="6"/>
  <c r="H1822" i="6"/>
  <c r="H1886" i="6"/>
  <c r="H1950" i="6"/>
  <c r="H2014" i="6"/>
  <c r="H2078" i="6"/>
  <c r="H2142" i="6"/>
  <c r="H427" i="6"/>
  <c r="H756" i="6"/>
  <c r="H975" i="6"/>
  <c r="H1039" i="6"/>
  <c r="H1103" i="6"/>
  <c r="H1167" i="6"/>
  <c r="H1231" i="6"/>
  <c r="H1295" i="6"/>
  <c r="H1359" i="6"/>
  <c r="H1423" i="6"/>
  <c r="H1487" i="6"/>
  <c r="H1551" i="6"/>
  <c r="H1615" i="6"/>
  <c r="H1679" i="6"/>
  <c r="H1743" i="6"/>
  <c r="H1807" i="6"/>
  <c r="H1871" i="6"/>
  <c r="H1935" i="6"/>
  <c r="H1999" i="6"/>
  <c r="H2063" i="6"/>
  <c r="H2127" i="6"/>
  <c r="H270" i="6"/>
  <c r="H662" i="6"/>
  <c r="H923" i="6"/>
  <c r="H1016" i="6"/>
  <c r="H1080" i="6"/>
  <c r="H1144" i="6"/>
  <c r="H1208" i="6"/>
  <c r="H1272" i="6"/>
  <c r="H1336" i="6"/>
  <c r="H1400" i="6"/>
  <c r="H1464" i="6"/>
  <c r="H1528" i="6"/>
  <c r="H1592" i="6"/>
  <c r="H1656" i="6"/>
  <c r="H1720" i="6"/>
  <c r="H1784" i="6"/>
  <c r="H1848" i="6"/>
  <c r="H1912" i="6"/>
  <c r="H1976" i="6"/>
  <c r="H2040" i="6"/>
  <c r="H2104" i="6"/>
  <c r="H145" i="6"/>
  <c r="H578" i="6"/>
  <c r="H860" i="6"/>
  <c r="H1001" i="6"/>
  <c r="H1065" i="6"/>
  <c r="H1129" i="6"/>
  <c r="H1193" i="6"/>
  <c r="H1257" i="6"/>
  <c r="H1321" i="6"/>
  <c r="H1385" i="6"/>
  <c r="H1449" i="6"/>
  <c r="H1513" i="6"/>
  <c r="H1577" i="6"/>
  <c r="H1641" i="6"/>
  <c r="H1705" i="6"/>
  <c r="H1769" i="6"/>
  <c r="H1833" i="6"/>
  <c r="H1897" i="6"/>
  <c r="H1961" i="6"/>
  <c r="H2025" i="6"/>
  <c r="H2089" i="6"/>
  <c r="H158" i="6"/>
  <c r="H1066" i="6"/>
  <c r="H1290" i="6"/>
  <c r="H1459" i="6"/>
  <c r="H1628" i="6"/>
  <c r="H1802" i="6"/>
  <c r="H1971" i="6"/>
  <c r="H2140" i="6"/>
  <c r="H2212" i="6"/>
  <c r="H2276" i="6"/>
  <c r="H2340" i="6"/>
  <c r="H2404" i="6"/>
  <c r="H2468" i="6"/>
  <c r="H588" i="6"/>
  <c r="H1131" i="6"/>
  <c r="H1332" i="6"/>
  <c r="H1506" i="6"/>
  <c r="H1675" i="6"/>
  <c r="H1844" i="6"/>
  <c r="H2018" i="6"/>
  <c r="H2165" i="6"/>
  <c r="H2229" i="6"/>
  <c r="H2293" i="6"/>
  <c r="H2357" i="6"/>
  <c r="H2421" i="6"/>
  <c r="H2485" i="6"/>
  <c r="H2154" i="6"/>
  <c r="H2378" i="6"/>
  <c r="H899" i="6"/>
  <c r="H1202" i="6"/>
  <c r="H1379" i="6"/>
  <c r="H1548" i="6"/>
  <c r="H1722" i="6"/>
  <c r="H1891" i="6"/>
  <c r="H2060" i="6"/>
  <c r="H2182" i="6"/>
  <c r="H2246" i="6"/>
  <c r="H2310" i="6"/>
  <c r="H2374" i="6"/>
  <c r="H2438" i="6"/>
  <c r="H235" i="6"/>
  <c r="H841" i="6"/>
  <c r="H945" i="6"/>
  <c r="H108" i="6"/>
  <c r="H236" i="6"/>
  <c r="H361" i="6"/>
  <c r="H462" i="6"/>
  <c r="H554" i="6"/>
  <c r="H639" i="6"/>
  <c r="H714" i="6"/>
  <c r="H778" i="6"/>
  <c r="H842" i="6"/>
  <c r="H906" i="6"/>
  <c r="H110" i="6"/>
  <c r="H555" i="6"/>
  <c r="H843" i="6"/>
  <c r="H996" i="6"/>
  <c r="H1060" i="6"/>
  <c r="H1124" i="6"/>
  <c r="H1188" i="6"/>
  <c r="H241" i="6"/>
  <c r="H642" i="6"/>
  <c r="H908" i="6"/>
  <c r="H1013" i="6"/>
  <c r="H1077" i="6"/>
  <c r="H1141" i="6"/>
  <c r="H1205" i="6"/>
  <c r="H1269" i="6"/>
  <c r="H1333" i="6"/>
  <c r="H1397" i="6"/>
  <c r="H1461" i="6"/>
  <c r="H1525" i="6"/>
  <c r="H1589" i="6"/>
  <c r="H1653" i="6"/>
  <c r="H1717" i="6"/>
  <c r="H1781" i="6"/>
  <c r="H1845" i="6"/>
  <c r="H1909" i="6"/>
  <c r="H1973" i="6"/>
  <c r="H2037" i="6"/>
  <c r="H2101" i="6"/>
  <c r="H126" i="6"/>
  <c r="H566" i="6"/>
  <c r="H851" i="6"/>
  <c r="H998" i="6"/>
  <c r="H1062" i="6"/>
  <c r="H1126" i="6"/>
  <c r="H1190" i="6"/>
  <c r="H1254" i="6"/>
  <c r="H1318" i="6"/>
  <c r="H1382" i="6"/>
  <c r="H1446" i="6"/>
  <c r="H1510" i="6"/>
  <c r="H1574" i="6"/>
  <c r="H1638" i="6"/>
  <c r="H1702" i="6"/>
  <c r="H1766" i="6"/>
  <c r="H1830" i="6"/>
  <c r="H1894" i="6"/>
  <c r="H1958" i="6"/>
  <c r="H2022" i="6"/>
  <c r="H2086" i="6"/>
  <c r="H2150" i="6"/>
  <c r="H478" i="6"/>
  <c r="H788" i="6"/>
  <c r="H983" i="6"/>
  <c r="H1047" i="6"/>
  <c r="H1111" i="6"/>
  <c r="H1175" i="6"/>
  <c r="H1239" i="6"/>
  <c r="H1303" i="6"/>
  <c r="H1367" i="6"/>
  <c r="H1431" i="6"/>
  <c r="H1495" i="6"/>
  <c r="H1559" i="6"/>
  <c r="H1623" i="6"/>
  <c r="H1687" i="6"/>
  <c r="H1751" i="6"/>
  <c r="H1815" i="6"/>
  <c r="H1879" i="6"/>
  <c r="H1943" i="6"/>
  <c r="H2007" i="6"/>
  <c r="H2071" i="6"/>
  <c r="H2135" i="6"/>
  <c r="H334" i="6"/>
  <c r="H699" i="6"/>
  <c r="H955" i="6"/>
  <c r="H1024" i="6"/>
  <c r="H1088" i="6"/>
  <c r="H1152" i="6"/>
  <c r="H1216" i="6"/>
  <c r="H1280" i="6"/>
  <c r="H1344" i="6"/>
  <c r="H1408" i="6"/>
  <c r="H1472" i="6"/>
  <c r="H1536" i="6"/>
  <c r="H1600" i="6"/>
  <c r="H1664" i="6"/>
  <c r="H1728" i="6"/>
  <c r="H1792" i="6"/>
  <c r="H1856" i="6"/>
  <c r="H1920" i="6"/>
  <c r="H1984" i="6"/>
  <c r="H2048" i="6"/>
  <c r="H2112" i="6"/>
  <c r="H209" i="6"/>
  <c r="H620" i="6"/>
  <c r="H892" i="6"/>
  <c r="H1009" i="6"/>
  <c r="H1073" i="6"/>
  <c r="H1137" i="6"/>
  <c r="H1201" i="6"/>
  <c r="H1265" i="6"/>
  <c r="H1329" i="6"/>
  <c r="H1393" i="6"/>
  <c r="H1457" i="6"/>
  <c r="H1521" i="6"/>
  <c r="H1585" i="6"/>
  <c r="H1649" i="6"/>
  <c r="H1713" i="6"/>
  <c r="H1777" i="6"/>
  <c r="H1841" i="6"/>
  <c r="H1905" i="6"/>
  <c r="H1969" i="6"/>
  <c r="H2033" i="6"/>
  <c r="H2097" i="6"/>
  <c r="H401" i="6"/>
  <c r="H1098" i="6"/>
  <c r="H1308" i="6"/>
  <c r="H1482" i="6"/>
  <c r="H1651" i="6"/>
  <c r="H1820" i="6"/>
  <c r="H1994" i="6"/>
  <c r="H2156" i="6"/>
  <c r="H2220" i="6"/>
  <c r="H2284" i="6"/>
  <c r="H2348" i="6"/>
  <c r="H2412" i="6"/>
  <c r="H2476" i="6"/>
  <c r="H740" i="6"/>
  <c r="H1163" i="6"/>
  <c r="H1355" i="6"/>
  <c r="H1524" i="6"/>
  <c r="H1698" i="6"/>
  <c r="H1867" i="6"/>
  <c r="H2036" i="6"/>
  <c r="H2173" i="6"/>
  <c r="H2237" i="6"/>
  <c r="H2301" i="6"/>
  <c r="H2365" i="6"/>
  <c r="H2429" i="6"/>
  <c r="H2493" i="6"/>
  <c r="H2186" i="6"/>
  <c r="H2418" i="6"/>
  <c r="H978" i="6"/>
  <c r="H1228" i="6"/>
  <c r="H1402" i="6"/>
  <c r="H1571" i="6"/>
  <c r="H1740" i="6"/>
  <c r="H1914" i="6"/>
  <c r="H2083" i="6"/>
  <c r="H2190" i="6"/>
  <c r="H2254" i="6"/>
  <c r="H2318" i="6"/>
  <c r="H2382" i="6"/>
  <c r="H2446" i="6"/>
  <c r="H2234" i="6"/>
  <c r="H900" i="6"/>
  <c r="H1203" i="6"/>
  <c r="H1380" i="6"/>
  <c r="H1554" i="6"/>
  <c r="H1723" i="6"/>
  <c r="H1892" i="6"/>
  <c r="H2066" i="6"/>
  <c r="H2183" i="6"/>
  <c r="H2247" i="6"/>
  <c r="H358" i="6"/>
  <c r="H865" i="6"/>
  <c r="H953" i="6"/>
  <c r="H124" i="6"/>
  <c r="H252" i="6"/>
  <c r="H372" i="6"/>
  <c r="H475" i="6"/>
  <c r="H564" i="6"/>
  <c r="H650" i="6"/>
  <c r="H722" i="6"/>
  <c r="H786" i="6"/>
  <c r="H850" i="6"/>
  <c r="H914" i="6"/>
  <c r="H174" i="6"/>
  <c r="H598" i="6"/>
  <c r="H875" i="6"/>
  <c r="H1004" i="6"/>
  <c r="H1068" i="6"/>
  <c r="H1132" i="6"/>
  <c r="H1196" i="6"/>
  <c r="H305" i="6"/>
  <c r="H684" i="6"/>
  <c r="H940" i="6"/>
  <c r="H1021" i="6"/>
  <c r="H1085" i="6"/>
  <c r="H1149" i="6"/>
  <c r="H1213" i="6"/>
  <c r="H1277" i="6"/>
  <c r="H1341" i="6"/>
  <c r="H1405" i="6"/>
  <c r="H1469" i="6"/>
  <c r="H1533" i="6"/>
  <c r="H1597" i="6"/>
  <c r="H1661" i="6"/>
  <c r="H1725" i="6"/>
  <c r="H1789" i="6"/>
  <c r="H1853" i="6"/>
  <c r="H1917" i="6"/>
  <c r="H1981" i="6"/>
  <c r="H2045" i="6"/>
  <c r="H2109" i="6"/>
  <c r="H190" i="6"/>
  <c r="H609" i="6"/>
  <c r="H883" i="6"/>
  <c r="H1006" i="6"/>
  <c r="H1070" i="6"/>
  <c r="H1134" i="6"/>
  <c r="H1198" i="6"/>
  <c r="H1262" i="6"/>
  <c r="H1326" i="6"/>
  <c r="H1390" i="6"/>
  <c r="H1454" i="6"/>
  <c r="H1518" i="6"/>
  <c r="H1582" i="6"/>
  <c r="H1646" i="6"/>
  <c r="H1710" i="6"/>
  <c r="H1774" i="6"/>
  <c r="H1838" i="6"/>
  <c r="H1902" i="6"/>
  <c r="H1966" i="6"/>
  <c r="H2030" i="6"/>
  <c r="H2094" i="6"/>
  <c r="H65" i="6"/>
  <c r="H524" i="6"/>
  <c r="H820" i="6"/>
  <c r="H991" i="6"/>
  <c r="H1055" i="6"/>
  <c r="H1119" i="6"/>
  <c r="H1183" i="6"/>
  <c r="H1247" i="6"/>
  <c r="H1311" i="6"/>
  <c r="H1375" i="6"/>
  <c r="H1439" i="6"/>
  <c r="H1503" i="6"/>
  <c r="H1567" i="6"/>
  <c r="H1631" i="6"/>
  <c r="H1695" i="6"/>
  <c r="H1759" i="6"/>
  <c r="H1823" i="6"/>
  <c r="H1887" i="6"/>
  <c r="H1951" i="6"/>
  <c r="H2015" i="6"/>
  <c r="H2079" i="6"/>
  <c r="H2143" i="6"/>
  <c r="H387" i="6"/>
  <c r="H731" i="6"/>
  <c r="H968" i="6"/>
  <c r="H1032" i="6"/>
  <c r="H1096" i="6"/>
  <c r="H1160" i="6"/>
  <c r="H1224" i="6"/>
  <c r="H1288" i="6"/>
  <c r="H1352" i="6"/>
  <c r="H1416" i="6"/>
  <c r="H1480" i="6"/>
  <c r="H1544" i="6"/>
  <c r="H1608" i="6"/>
  <c r="H1672" i="6"/>
  <c r="H1736" i="6"/>
  <c r="H1800" i="6"/>
  <c r="H1864" i="6"/>
  <c r="H1928" i="6"/>
  <c r="H1992" i="6"/>
  <c r="H2056" i="6"/>
  <c r="H2120" i="6"/>
  <c r="H273" i="6"/>
  <c r="H663" i="6"/>
  <c r="H924" i="6"/>
  <c r="H1017" i="6"/>
  <c r="H1081" i="6"/>
  <c r="H1145" i="6"/>
  <c r="H1209" i="6"/>
  <c r="H1273" i="6"/>
  <c r="H1337" i="6"/>
  <c r="H1401" i="6"/>
  <c r="H1465" i="6"/>
  <c r="H1529" i="6"/>
  <c r="H1593" i="6"/>
  <c r="H1657" i="6"/>
  <c r="H1721" i="6"/>
  <c r="H1785" i="6"/>
  <c r="H1849" i="6"/>
  <c r="H1913" i="6"/>
  <c r="H1977" i="6"/>
  <c r="H2041" i="6"/>
  <c r="H2105" i="6"/>
  <c r="H587" i="6"/>
  <c r="H1130" i="6"/>
  <c r="H1331" i="6"/>
  <c r="H1500" i="6"/>
  <c r="H1674" i="6"/>
  <c r="H1843" i="6"/>
  <c r="H2012" i="6"/>
  <c r="H2164" i="6"/>
  <c r="H2228" i="6"/>
  <c r="H2292" i="6"/>
  <c r="H2356" i="6"/>
  <c r="H2420" i="6"/>
  <c r="H2484" i="6"/>
  <c r="H868" i="6"/>
  <c r="H1195" i="6"/>
  <c r="H1378" i="6"/>
  <c r="H1547" i="6"/>
  <c r="H1716" i="6"/>
  <c r="H1890" i="6"/>
  <c r="H2059" i="6"/>
  <c r="H2181" i="6"/>
  <c r="H2245" i="6"/>
  <c r="H2309" i="6"/>
  <c r="H2373" i="6"/>
  <c r="H2437" i="6"/>
  <c r="H2501" i="6"/>
  <c r="H2210" i="6"/>
  <c r="H2426" i="6"/>
  <c r="H1010" i="6"/>
  <c r="H1251" i="6"/>
  <c r="H1420" i="6"/>
  <c r="H1594" i="6"/>
  <c r="H1763" i="6"/>
  <c r="H1932" i="6"/>
  <c r="H2106" i="6"/>
  <c r="H2198" i="6"/>
  <c r="H2262" i="6"/>
  <c r="H2326" i="6"/>
  <c r="H2390" i="6"/>
  <c r="H2454" i="6"/>
  <c r="H2386" i="6"/>
  <c r="H979" i="6"/>
  <c r="H1234" i="6"/>
  <c r="H460" i="6"/>
  <c r="H873" i="6"/>
  <c r="H12" i="6"/>
  <c r="H140" i="6"/>
  <c r="H268" i="6"/>
  <c r="H386" i="6"/>
  <c r="H489" i="6"/>
  <c r="H575" i="6"/>
  <c r="H660" i="6"/>
  <c r="H730" i="6"/>
  <c r="H794" i="6"/>
  <c r="H858" i="6"/>
  <c r="H922" i="6"/>
  <c r="H238" i="6"/>
  <c r="H641" i="6"/>
  <c r="H907" i="6"/>
  <c r="H1012" i="6"/>
  <c r="H1076" i="6"/>
  <c r="H1140" i="6"/>
  <c r="H1204" i="6"/>
  <c r="H363" i="6"/>
  <c r="H716" i="6"/>
  <c r="H964" i="6"/>
  <c r="H1029" i="6"/>
  <c r="H1093" i="6"/>
  <c r="H1157" i="6"/>
  <c r="H1221" i="6"/>
  <c r="H1285" i="6"/>
  <c r="H1349" i="6"/>
  <c r="H1413" i="6"/>
  <c r="H1477" i="6"/>
  <c r="H1541" i="6"/>
  <c r="H1605" i="6"/>
  <c r="H1669" i="6"/>
  <c r="H1733" i="6"/>
  <c r="H1797" i="6"/>
  <c r="H1861" i="6"/>
  <c r="H1925" i="6"/>
  <c r="H1989" i="6"/>
  <c r="H2053" i="6"/>
  <c r="H2117" i="6"/>
  <c r="H254" i="6"/>
  <c r="H651" i="6"/>
  <c r="H915" i="6"/>
  <c r="H1014" i="6"/>
  <c r="H1078" i="6"/>
  <c r="H1142" i="6"/>
  <c r="H1206" i="6"/>
  <c r="H1270" i="6"/>
  <c r="H1334" i="6"/>
  <c r="H1398" i="6"/>
  <c r="H1462" i="6"/>
  <c r="H1526" i="6"/>
  <c r="H1590" i="6"/>
  <c r="H1654" i="6"/>
  <c r="H1718" i="6"/>
  <c r="H1782" i="6"/>
  <c r="H1846" i="6"/>
  <c r="H1910" i="6"/>
  <c r="H1974" i="6"/>
  <c r="H2038" i="6"/>
  <c r="H2102" i="6"/>
  <c r="H129" i="6"/>
  <c r="H567" i="6"/>
  <c r="H852" i="6"/>
  <c r="H999" i="6"/>
  <c r="H1063" i="6"/>
  <c r="H1127" i="6"/>
  <c r="H1191" i="6"/>
  <c r="H1255" i="6"/>
  <c r="H1319" i="6"/>
  <c r="H1383" i="6"/>
  <c r="H1447" i="6"/>
  <c r="H1511" i="6"/>
  <c r="H1575" i="6"/>
  <c r="H1639" i="6"/>
  <c r="H1703" i="6"/>
  <c r="H1767" i="6"/>
  <c r="H1831" i="6"/>
  <c r="H1895" i="6"/>
  <c r="H1959" i="6"/>
  <c r="H2023" i="6"/>
  <c r="H2087" i="6"/>
  <c r="H2151" i="6"/>
  <c r="H438" i="6"/>
  <c r="H763" i="6"/>
  <c r="H976" i="6"/>
  <c r="H1040" i="6"/>
  <c r="H1104" i="6"/>
  <c r="H1168" i="6"/>
  <c r="H1232" i="6"/>
  <c r="H1296" i="6"/>
  <c r="H1360" i="6"/>
  <c r="H1424" i="6"/>
  <c r="H1488" i="6"/>
  <c r="H1552" i="6"/>
  <c r="H1616" i="6"/>
  <c r="H1680" i="6"/>
  <c r="H1744" i="6"/>
  <c r="H1808" i="6"/>
  <c r="H1872" i="6"/>
  <c r="H1936" i="6"/>
  <c r="H2000" i="6"/>
  <c r="H2064" i="6"/>
  <c r="H2128" i="6"/>
  <c r="H337" i="6"/>
  <c r="H700" i="6"/>
  <c r="H956" i="6"/>
  <c r="H1025" i="6"/>
  <c r="H1089" i="6"/>
  <c r="H1153" i="6"/>
  <c r="H1217" i="6"/>
  <c r="H1281" i="6"/>
  <c r="H1345" i="6"/>
  <c r="H1409" i="6"/>
  <c r="H1473" i="6"/>
  <c r="H1537" i="6"/>
  <c r="H1601" i="6"/>
  <c r="H1665" i="6"/>
  <c r="H1729" i="6"/>
  <c r="H1793" i="6"/>
  <c r="H1857" i="6"/>
  <c r="H1921" i="6"/>
  <c r="H1985" i="6"/>
  <c r="H2049" i="6"/>
  <c r="H2113" i="6"/>
  <c r="H739" i="6"/>
  <c r="H1162" i="6"/>
  <c r="H1354" i="6"/>
  <c r="H1523" i="6"/>
  <c r="H1692" i="6"/>
  <c r="H1866" i="6"/>
  <c r="H2035" i="6"/>
  <c r="H2172" i="6"/>
  <c r="H2236" i="6"/>
  <c r="H2300" i="6"/>
  <c r="H2364" i="6"/>
  <c r="H2428" i="6"/>
  <c r="H2492" i="6"/>
  <c r="H971" i="6"/>
  <c r="H1227" i="6"/>
  <c r="H1396" i="6"/>
  <c r="H1570" i="6"/>
  <c r="H1739" i="6"/>
  <c r="H1908" i="6"/>
  <c r="H2082" i="6"/>
  <c r="H2189" i="6"/>
  <c r="H2253" i="6"/>
  <c r="H2317" i="6"/>
  <c r="H2381" i="6"/>
  <c r="H2445" i="6"/>
  <c r="H1259" i="6"/>
  <c r="H2250" i="6"/>
  <c r="H2466" i="6"/>
  <c r="H1042" i="6"/>
  <c r="H1274" i="6"/>
  <c r="H1443" i="6"/>
  <c r="H1612" i="6"/>
  <c r="H1786" i="6"/>
  <c r="H1955" i="6"/>
  <c r="H2124" i="6"/>
  <c r="H2206" i="6"/>
  <c r="H2270" i="6"/>
  <c r="H2334" i="6"/>
  <c r="H2398" i="6"/>
  <c r="H2462" i="6"/>
  <c r="H2434" i="6"/>
  <c r="H553" i="6"/>
  <c r="H881" i="6"/>
  <c r="H28" i="6"/>
  <c r="H156" i="6"/>
  <c r="H284" i="6"/>
  <c r="H398" i="6"/>
  <c r="H500" i="6"/>
  <c r="H586" i="6"/>
  <c r="H671" i="6"/>
  <c r="H738" i="6"/>
  <c r="H802" i="6"/>
  <c r="H866" i="6"/>
  <c r="H930" i="6"/>
  <c r="H302" i="6"/>
  <c r="H683" i="6"/>
  <c r="H939" i="6"/>
  <c r="H1020" i="6"/>
  <c r="H1084" i="6"/>
  <c r="H1148" i="6"/>
  <c r="H1212" i="6"/>
  <c r="H414" i="6"/>
  <c r="H748" i="6"/>
  <c r="H973" i="6"/>
  <c r="H1037" i="6"/>
  <c r="H1101" i="6"/>
  <c r="H1165" i="6"/>
  <c r="H1229" i="6"/>
  <c r="H1293" i="6"/>
  <c r="H1357" i="6"/>
  <c r="H1421" i="6"/>
  <c r="H1485" i="6"/>
  <c r="H1549" i="6"/>
  <c r="H1613" i="6"/>
  <c r="H1677" i="6"/>
  <c r="H1741" i="6"/>
  <c r="H1805" i="6"/>
  <c r="H1869" i="6"/>
  <c r="H1933" i="6"/>
  <c r="H1997" i="6"/>
  <c r="H2061" i="6"/>
  <c r="H2125" i="6"/>
  <c r="H318" i="6"/>
  <c r="H691" i="6"/>
  <c r="H947" i="6"/>
  <c r="H1022" i="6"/>
  <c r="H1086" i="6"/>
  <c r="H1150" i="6"/>
  <c r="H1214" i="6"/>
  <c r="H1278" i="6"/>
  <c r="H1342" i="6"/>
  <c r="H1406" i="6"/>
  <c r="H1470" i="6"/>
  <c r="H1534" i="6"/>
  <c r="H1598" i="6"/>
  <c r="H1662" i="6"/>
  <c r="H1726" i="6"/>
  <c r="H1790" i="6"/>
  <c r="H1854" i="6"/>
  <c r="H1918" i="6"/>
  <c r="H1982" i="6"/>
  <c r="H2046" i="6"/>
  <c r="H2110" i="6"/>
  <c r="H193" i="6"/>
  <c r="H610" i="6"/>
  <c r="H884" i="6"/>
  <c r="H1007" i="6"/>
  <c r="H1071" i="6"/>
  <c r="H1135" i="6"/>
  <c r="H1199" i="6"/>
  <c r="H1263" i="6"/>
  <c r="H1327" i="6"/>
  <c r="H1391" i="6"/>
  <c r="H1455" i="6"/>
  <c r="H1519" i="6"/>
  <c r="H1583" i="6"/>
  <c r="H1647" i="6"/>
  <c r="H1711" i="6"/>
  <c r="H1775" i="6"/>
  <c r="H1839" i="6"/>
  <c r="H1903" i="6"/>
  <c r="H1967" i="6"/>
  <c r="H2031" i="6"/>
  <c r="H2095" i="6"/>
  <c r="H14" i="6"/>
  <c r="H490" i="6"/>
  <c r="H795" i="6"/>
  <c r="H984" i="6"/>
  <c r="H1048" i="6"/>
  <c r="H1112" i="6"/>
  <c r="H1176" i="6"/>
  <c r="H1240" i="6"/>
  <c r="H1304" i="6"/>
  <c r="H1368" i="6"/>
  <c r="H1432" i="6"/>
  <c r="H1496" i="6"/>
  <c r="H1560" i="6"/>
  <c r="H1624" i="6"/>
  <c r="H1688" i="6"/>
  <c r="H1752" i="6"/>
  <c r="H1816" i="6"/>
  <c r="H1880" i="6"/>
  <c r="H1944" i="6"/>
  <c r="H2008" i="6"/>
  <c r="H2072" i="6"/>
  <c r="H2136" i="6"/>
  <c r="H388" i="6"/>
  <c r="H732" i="6"/>
  <c r="H969" i="6"/>
  <c r="H1033" i="6"/>
  <c r="H1097" i="6"/>
  <c r="H1161" i="6"/>
  <c r="H1225" i="6"/>
  <c r="H1289" i="6"/>
  <c r="H1353" i="6"/>
  <c r="H1417" i="6"/>
  <c r="H1481" i="6"/>
  <c r="H1545" i="6"/>
  <c r="H1609" i="6"/>
  <c r="H1673" i="6"/>
  <c r="H1737" i="6"/>
  <c r="H1801" i="6"/>
  <c r="H1865" i="6"/>
  <c r="H1929" i="6"/>
  <c r="H1993" i="6"/>
  <c r="H2057" i="6"/>
  <c r="H2121" i="6"/>
  <c r="H867" i="6"/>
  <c r="H1194" i="6"/>
  <c r="H1372" i="6"/>
  <c r="H1546" i="6"/>
  <c r="H1715" i="6"/>
  <c r="H1884" i="6"/>
  <c r="H2058" i="6"/>
  <c r="H2180" i="6"/>
  <c r="H2244" i="6"/>
  <c r="H2308" i="6"/>
  <c r="H2372" i="6"/>
  <c r="H2436" i="6"/>
  <c r="H2500" i="6"/>
  <c r="H1003" i="6"/>
  <c r="H1250" i="6"/>
  <c r="H1419" i="6"/>
  <c r="H1588" i="6"/>
  <c r="H1762" i="6"/>
  <c r="H1931" i="6"/>
  <c r="H2100" i="6"/>
  <c r="H2197" i="6"/>
  <c r="H2261" i="6"/>
  <c r="H2325" i="6"/>
  <c r="H2389" i="6"/>
  <c r="H2453" i="6"/>
  <c r="H1260" i="6"/>
  <c r="H2282" i="6"/>
  <c r="H222" i="6"/>
  <c r="H1074" i="6"/>
  <c r="H1292" i="6"/>
  <c r="H1466" i="6"/>
  <c r="H1635" i="6"/>
  <c r="H1804" i="6"/>
  <c r="H1978" i="6"/>
  <c r="H2147" i="6"/>
  <c r="H2214" i="6"/>
  <c r="H2278" i="6"/>
  <c r="H2342" i="6"/>
  <c r="H2406" i="6"/>
  <c r="H2470" i="6"/>
  <c r="H2482" i="6"/>
  <c r="H1043" i="6"/>
  <c r="H1275" i="6"/>
  <c r="H1444" i="6"/>
  <c r="H1618" i="6"/>
  <c r="H1787" i="6"/>
  <c r="H1956" i="6"/>
  <c r="H2130" i="6"/>
  <c r="H2207" i="6"/>
  <c r="H713" i="6"/>
  <c r="H905" i="6"/>
  <c r="H60" i="6"/>
  <c r="H188" i="6"/>
  <c r="H316" i="6"/>
  <c r="H425" i="6"/>
  <c r="H522" i="6"/>
  <c r="H607" i="6"/>
  <c r="H690" i="6"/>
  <c r="H754" i="6"/>
  <c r="H818" i="6"/>
  <c r="H882" i="6"/>
  <c r="H946" i="6"/>
  <c r="H412" i="6"/>
  <c r="H747" i="6"/>
  <c r="H972" i="6"/>
  <c r="H1036" i="6"/>
  <c r="H1100" i="6"/>
  <c r="H1164" i="6"/>
  <c r="H49" i="6"/>
  <c r="H514" i="6"/>
  <c r="H812" i="6"/>
  <c r="H989" i="6"/>
  <c r="H1053" i="6"/>
  <c r="H1117" i="6"/>
  <c r="H1181" i="6"/>
  <c r="H1245" i="6"/>
  <c r="H1309" i="6"/>
  <c r="H1373" i="6"/>
  <c r="H1437" i="6"/>
  <c r="H1501" i="6"/>
  <c r="H1565" i="6"/>
  <c r="H1629" i="6"/>
  <c r="H1693" i="6"/>
  <c r="H1757" i="6"/>
  <c r="H1821" i="6"/>
  <c r="H1885" i="6"/>
  <c r="H1949" i="6"/>
  <c r="H2013" i="6"/>
  <c r="H2077" i="6"/>
  <c r="H2141" i="6"/>
  <c r="H426" i="6"/>
  <c r="H755" i="6"/>
  <c r="H974" i="6"/>
  <c r="H1038" i="6"/>
  <c r="H1102" i="6"/>
  <c r="H1166" i="6"/>
  <c r="H1230" i="6"/>
  <c r="H1294" i="6"/>
  <c r="H1358" i="6"/>
  <c r="H1422" i="6"/>
  <c r="H1486" i="6"/>
  <c r="H1550" i="6"/>
  <c r="H1614" i="6"/>
  <c r="H1678" i="6"/>
  <c r="H1742" i="6"/>
  <c r="H1806" i="6"/>
  <c r="H1870" i="6"/>
  <c r="H1934" i="6"/>
  <c r="H1998" i="6"/>
  <c r="H2062" i="6"/>
  <c r="H2126" i="6"/>
  <c r="H321" i="6"/>
  <c r="H692" i="6"/>
  <c r="H948" i="6"/>
  <c r="H1023" i="6"/>
  <c r="H1087" i="6"/>
  <c r="H1151" i="6"/>
  <c r="H1215" i="6"/>
  <c r="H1279" i="6"/>
  <c r="H1343" i="6"/>
  <c r="H1407" i="6"/>
  <c r="H1471" i="6"/>
  <c r="H1535" i="6"/>
  <c r="H1599" i="6"/>
  <c r="H1663" i="6"/>
  <c r="H1727" i="6"/>
  <c r="H1791" i="6"/>
  <c r="H1855" i="6"/>
  <c r="H1919" i="6"/>
  <c r="H1983" i="6"/>
  <c r="H2047" i="6"/>
  <c r="H2111" i="6"/>
  <c r="H142" i="6"/>
  <c r="H577" i="6"/>
  <c r="H859" i="6"/>
  <c r="H1000" i="6"/>
  <c r="H1064" i="6"/>
  <c r="H1128" i="6"/>
  <c r="H1192" i="6"/>
  <c r="H1256" i="6"/>
  <c r="H1320" i="6"/>
  <c r="H1384" i="6"/>
  <c r="H1448" i="6"/>
  <c r="H1512" i="6"/>
  <c r="H1576" i="6"/>
  <c r="H1640" i="6"/>
  <c r="H1704" i="6"/>
  <c r="H1768" i="6"/>
  <c r="H1832" i="6"/>
  <c r="H1896" i="6"/>
  <c r="H1960" i="6"/>
  <c r="H2024" i="6"/>
  <c r="H2088" i="6"/>
  <c r="H17" i="6"/>
  <c r="H491" i="6"/>
  <c r="H796" i="6"/>
  <c r="H985" i="6"/>
  <c r="H1049" i="6"/>
  <c r="H1113" i="6"/>
  <c r="H1177" i="6"/>
  <c r="H1241" i="6"/>
  <c r="H1305" i="6"/>
  <c r="H1369" i="6"/>
  <c r="H1433" i="6"/>
  <c r="H1497" i="6"/>
  <c r="H1561" i="6"/>
  <c r="H1625" i="6"/>
  <c r="H1689" i="6"/>
  <c r="H1753" i="6"/>
  <c r="H1817" i="6"/>
  <c r="H1881" i="6"/>
  <c r="H1945" i="6"/>
  <c r="H2009" i="6"/>
  <c r="H2073" i="6"/>
  <c r="H2137" i="6"/>
  <c r="H1002" i="6"/>
  <c r="H1244" i="6"/>
  <c r="H1418" i="6"/>
  <c r="H1587" i="6"/>
  <c r="H1756" i="6"/>
  <c r="H1930" i="6"/>
  <c r="H2099" i="6"/>
  <c r="H2196" i="6"/>
  <c r="H2260" i="6"/>
  <c r="H2324" i="6"/>
  <c r="H2388" i="6"/>
  <c r="H2452" i="6"/>
  <c r="H161" i="6"/>
  <c r="H1067" i="6"/>
  <c r="H1291" i="6"/>
  <c r="H1460" i="6"/>
  <c r="H1634" i="6"/>
  <c r="H1803" i="6"/>
  <c r="H1972" i="6"/>
  <c r="H2146" i="6"/>
  <c r="H2213" i="6"/>
  <c r="H2277" i="6"/>
  <c r="H2341" i="6"/>
  <c r="H2405" i="6"/>
  <c r="H2469" i="6"/>
  <c r="H2010" i="6"/>
  <c r="H2330" i="6"/>
  <c r="H630" i="6"/>
  <c r="H1138" i="6"/>
  <c r="H1338" i="6"/>
  <c r="H1507" i="6"/>
  <c r="H1676" i="6"/>
  <c r="H1850" i="6"/>
  <c r="H2019" i="6"/>
  <c r="H2166" i="6"/>
  <c r="H2230" i="6"/>
  <c r="H2294" i="6"/>
  <c r="H2358" i="6"/>
  <c r="H2422" i="6"/>
  <c r="H2486" i="6"/>
  <c r="H452" i="6"/>
  <c r="H1107" i="6"/>
  <c r="H1316" i="6"/>
  <c r="H1490" i="6"/>
  <c r="H1603" i="6"/>
  <c r="H2291" i="6"/>
  <c r="H1842" i="6"/>
  <c r="H546" i="6"/>
  <c r="H1186" i="6"/>
  <c r="H2249" i="6"/>
  <c r="H1364" i="6"/>
  <c r="H2272" i="6"/>
  <c r="H1619" i="6"/>
  <c r="H2415" i="6"/>
  <c r="H1851" i="6"/>
  <c r="H1611" i="6"/>
  <c r="H1504" i="6"/>
  <c r="H257" i="6"/>
  <c r="H1493" i="6"/>
  <c r="H2242" i="6"/>
  <c r="H2347" i="6"/>
  <c r="H1650" i="6"/>
  <c r="H1987" i="6"/>
  <c r="H94" i="6"/>
  <c r="H2305" i="6"/>
  <c r="H1707" i="6"/>
  <c r="H1115" i="6"/>
  <c r="H2264" i="6"/>
  <c r="H1770" i="6"/>
  <c r="H1018" i="6"/>
  <c r="H2279" i="6"/>
  <c r="H1595" i="6"/>
  <c r="H2397" i="6"/>
  <c r="H1617" i="6"/>
  <c r="H1783" i="6"/>
  <c r="H780" i="6"/>
  <c r="H2402" i="6"/>
  <c r="H2194" i="6"/>
  <c r="H1818" i="6"/>
  <c r="H1452" i="6"/>
  <c r="H2459" i="6"/>
  <c r="H2395" i="6"/>
  <c r="H2331" i="6"/>
  <c r="H2267" i="6"/>
  <c r="H2203" i="6"/>
  <c r="H2116" i="6"/>
  <c r="H1947" i="6"/>
  <c r="H1778" i="6"/>
  <c r="H1604" i="6"/>
  <c r="H1435" i="6"/>
  <c r="H1266" i="6"/>
  <c r="H1027" i="6"/>
  <c r="H2474" i="6"/>
  <c r="H2226" i="6"/>
  <c r="H1900" i="6"/>
  <c r="H1539" i="6"/>
  <c r="H1324" i="6"/>
  <c r="H1026" i="6"/>
  <c r="H2489" i="6"/>
  <c r="H2417" i="6"/>
  <c r="H2353" i="6"/>
  <c r="H2289" i="6"/>
  <c r="H2225" i="6"/>
  <c r="H2161" i="6"/>
  <c r="H2004" i="6"/>
  <c r="H1835" i="6"/>
  <c r="H1666" i="6"/>
  <c r="H1474" i="6"/>
  <c r="H1300" i="6"/>
  <c r="H1051" i="6"/>
  <c r="H33" i="6"/>
  <c r="H2440" i="6"/>
  <c r="H2376" i="6"/>
  <c r="H2312" i="6"/>
  <c r="H2248" i="6"/>
  <c r="H2184" i="6"/>
  <c r="H2067" i="6"/>
  <c r="H1898" i="6"/>
  <c r="H1724" i="6"/>
  <c r="H1555" i="6"/>
  <c r="H1386" i="6"/>
  <c r="H1210" i="6"/>
  <c r="H931" i="6"/>
  <c r="H2410" i="6"/>
  <c r="H2455" i="6"/>
  <c r="H2391" i="6"/>
  <c r="H2327" i="6"/>
  <c r="H2263" i="6"/>
  <c r="H2175" i="6"/>
  <c r="H2002" i="6"/>
  <c r="H1764" i="6"/>
  <c r="H1531" i="6"/>
  <c r="H1171" i="6"/>
  <c r="H2350" i="6"/>
  <c r="H1315" i="6"/>
  <c r="H2269" i="6"/>
  <c r="H1035" i="6"/>
  <c r="H1907" i="6"/>
  <c r="H2001" i="6"/>
  <c r="H1489" i="6"/>
  <c r="H977" i="6"/>
  <c r="H1824" i="6"/>
  <c r="H1312" i="6"/>
  <c r="H78" i="6"/>
  <c r="H1655" i="6"/>
  <c r="H1143" i="6"/>
  <c r="H1990" i="6"/>
  <c r="H1478" i="6"/>
  <c r="H965" i="6"/>
  <c r="H1813" i="6"/>
  <c r="H1301" i="6"/>
  <c r="H1220" i="6"/>
  <c r="H874" i="6"/>
  <c r="H172" i="6"/>
  <c r="H2274" i="6"/>
  <c r="H2419" i="6"/>
  <c r="H2163" i="6"/>
  <c r="H1330" i="6"/>
  <c r="H1667" i="6"/>
  <c r="H2377" i="6"/>
  <c r="H1899" i="6"/>
  <c r="H674" i="6"/>
  <c r="H2208" i="6"/>
  <c r="H1450" i="6"/>
  <c r="H2479" i="6"/>
  <c r="H2084" i="6"/>
  <c r="H1827" i="6"/>
  <c r="H970" i="6"/>
  <c r="H992" i="6"/>
  <c r="H1158" i="6"/>
  <c r="H715" i="6"/>
  <c r="H2475" i="6"/>
  <c r="H2155" i="6"/>
  <c r="H1476" i="6"/>
  <c r="H2290" i="6"/>
  <c r="H1090" i="6"/>
  <c r="H2177" i="6"/>
  <c r="H1515" i="6"/>
  <c r="H2456" i="6"/>
  <c r="H2108" i="6"/>
  <c r="H1427" i="6"/>
  <c r="H2407" i="6"/>
  <c r="H2043" i="6"/>
  <c r="H2478" i="6"/>
  <c r="H2188" i="6"/>
  <c r="H1952" i="6"/>
  <c r="H2118" i="6"/>
  <c r="H1941" i="6"/>
  <c r="H411" i="6"/>
  <c r="H2362" i="6"/>
  <c r="H2170" i="6"/>
  <c r="H1772" i="6"/>
  <c r="H961" i="6"/>
  <c r="H2451" i="6"/>
  <c r="H2387" i="6"/>
  <c r="H2323" i="6"/>
  <c r="H2259" i="6"/>
  <c r="H2195" i="6"/>
  <c r="H2098" i="6"/>
  <c r="H1924" i="6"/>
  <c r="H1755" i="6"/>
  <c r="H1586" i="6"/>
  <c r="H1412" i="6"/>
  <c r="H1243" i="6"/>
  <c r="H995" i="6"/>
  <c r="H2450" i="6"/>
  <c r="H2202" i="6"/>
  <c r="H1859" i="6"/>
  <c r="H1498" i="6"/>
  <c r="H1306" i="6"/>
  <c r="H994" i="6"/>
  <c r="H2473" i="6"/>
  <c r="H2409" i="6"/>
  <c r="H2345" i="6"/>
  <c r="H2281" i="6"/>
  <c r="H2217" i="6"/>
  <c r="H2153" i="6"/>
  <c r="H1986" i="6"/>
  <c r="H1812" i="6"/>
  <c r="H1620" i="6"/>
  <c r="H1451" i="6"/>
  <c r="H1282" i="6"/>
  <c r="H1019" i="6"/>
  <c r="H2496" i="6"/>
  <c r="H2432" i="6"/>
  <c r="H2368" i="6"/>
  <c r="H2304" i="6"/>
  <c r="H2240" i="6"/>
  <c r="H2176" i="6"/>
  <c r="H2044" i="6"/>
  <c r="H1875" i="6"/>
  <c r="H1706" i="6"/>
  <c r="H1532" i="6"/>
  <c r="H1363" i="6"/>
  <c r="H1178" i="6"/>
  <c r="H803" i="6"/>
  <c r="H2258" i="6"/>
  <c r="H2447" i="6"/>
  <c r="H2383" i="6"/>
  <c r="H2319" i="6"/>
  <c r="H2255" i="6"/>
  <c r="H2167" i="6"/>
  <c r="H1979" i="6"/>
  <c r="H1746" i="6"/>
  <c r="H1508" i="6"/>
  <c r="H1075" i="6"/>
  <c r="H2286" i="6"/>
  <c r="H1106" i="6"/>
  <c r="H2205" i="6"/>
  <c r="H2481" i="6"/>
  <c r="H1738" i="6"/>
  <c r="H1937" i="6"/>
  <c r="H1425" i="6"/>
  <c r="H764" i="6"/>
  <c r="H1760" i="6"/>
  <c r="H1248" i="6"/>
  <c r="H2103" i="6"/>
  <c r="H1591" i="6"/>
  <c r="H1079" i="6"/>
  <c r="H1926" i="6"/>
  <c r="H1414" i="6"/>
  <c r="H723" i="6"/>
  <c r="H1749" i="6"/>
  <c r="H1237" i="6"/>
  <c r="H1156" i="6"/>
  <c r="H810" i="6"/>
  <c r="H44" i="6"/>
  <c r="H1964" i="6"/>
  <c r="H2355" i="6"/>
  <c r="H2011" i="6"/>
  <c r="H1123" i="6"/>
  <c r="H1388" i="6"/>
  <c r="H2313" i="6"/>
  <c r="H1730" i="6"/>
  <c r="H2464" i="6"/>
  <c r="H1962" i="6"/>
  <c r="H1050" i="6"/>
  <c r="H2287" i="6"/>
  <c r="H1362" i="6"/>
  <c r="H2252" i="6"/>
  <c r="H2016" i="6"/>
  <c r="H1335" i="6"/>
  <c r="H1670" i="6"/>
  <c r="H981" i="6"/>
  <c r="H1923" i="6"/>
  <c r="H2283" i="6"/>
  <c r="H1819" i="6"/>
  <c r="H1307" i="6"/>
  <c r="H1626" i="6"/>
  <c r="H2433" i="6"/>
  <c r="H2050" i="6"/>
  <c r="H1346" i="6"/>
  <c r="H2392" i="6"/>
  <c r="H2200" i="6"/>
  <c r="H1258" i="6"/>
  <c r="H2471" i="6"/>
  <c r="H2199" i="6"/>
  <c r="H1298" i="6"/>
  <c r="H1442" i="6"/>
  <c r="H1440" i="6"/>
  <c r="H1271" i="6"/>
  <c r="H1094" i="6"/>
  <c r="H362" i="6"/>
  <c r="H2346" i="6"/>
  <c r="H2138" i="6"/>
  <c r="H1731" i="6"/>
  <c r="H1643" i="6"/>
  <c r="H2443" i="6"/>
  <c r="H2379" i="6"/>
  <c r="H2315" i="6"/>
  <c r="H2251" i="6"/>
  <c r="H2187" i="6"/>
  <c r="H2075" i="6"/>
  <c r="H1906" i="6"/>
  <c r="H1732" i="6"/>
  <c r="H1563" i="6"/>
  <c r="H1394" i="6"/>
  <c r="H1219" i="6"/>
  <c r="H962" i="6"/>
  <c r="H2394" i="6"/>
  <c r="H2178" i="6"/>
  <c r="H1795" i="6"/>
  <c r="H1475" i="6"/>
  <c r="H1283" i="6"/>
  <c r="H835" i="6"/>
  <c r="H2465" i="6"/>
  <c r="H2401" i="6"/>
  <c r="H2337" i="6"/>
  <c r="H2273" i="6"/>
  <c r="H2209" i="6"/>
  <c r="H2132" i="6"/>
  <c r="H1963" i="6"/>
  <c r="H1794" i="6"/>
  <c r="H1602" i="6"/>
  <c r="H1428" i="6"/>
  <c r="H1236" i="6"/>
  <c r="H987" i="6"/>
  <c r="H2488" i="6"/>
  <c r="H2424" i="6"/>
  <c r="H2360" i="6"/>
  <c r="H2296" i="6"/>
  <c r="H2232" i="6"/>
  <c r="H2168" i="6"/>
  <c r="H2026" i="6"/>
  <c r="H1852" i="6"/>
  <c r="H1683" i="6"/>
  <c r="H1514" i="6"/>
  <c r="H1340" i="6"/>
  <c r="H1146" i="6"/>
  <c r="H673" i="6"/>
  <c r="H1154" i="6"/>
  <c r="H2439" i="6"/>
  <c r="H2375" i="6"/>
  <c r="H2311" i="6"/>
  <c r="H2239" i="6"/>
  <c r="H2159" i="6"/>
  <c r="H1938" i="6"/>
  <c r="H1700" i="6"/>
  <c r="H1467" i="6"/>
  <c r="H1011" i="6"/>
  <c r="H2222" i="6"/>
  <c r="H451" i="6"/>
  <c r="H2123" i="6"/>
  <c r="H2444" i="6"/>
  <c r="H1564" i="6"/>
  <c r="H1873" i="6"/>
  <c r="H1361" i="6"/>
  <c r="H441" i="6"/>
  <c r="H1696" i="6"/>
  <c r="H1184" i="6"/>
  <c r="H2039" i="6"/>
  <c r="H1527" i="6"/>
  <c r="H1015" i="6"/>
  <c r="H1862" i="6"/>
  <c r="H1350" i="6"/>
  <c r="H374" i="6"/>
  <c r="H1685" i="6"/>
  <c r="H1173" i="6"/>
  <c r="H1092" i="6"/>
  <c r="H746" i="6"/>
  <c r="H897" i="6"/>
  <c r="H2457" i="6"/>
  <c r="H2393" i="6"/>
  <c r="H2329" i="6"/>
  <c r="H2265" i="6"/>
  <c r="H2201" i="6"/>
  <c r="H2114" i="6"/>
  <c r="H1940" i="6"/>
  <c r="H1771" i="6"/>
  <c r="H1579" i="6"/>
  <c r="H1410" i="6"/>
  <c r="H1211" i="6"/>
  <c r="H932" i="6"/>
  <c r="H2480" i="6"/>
  <c r="H2416" i="6"/>
  <c r="H2352" i="6"/>
  <c r="H2288" i="6"/>
  <c r="H2224" i="6"/>
  <c r="H2160" i="6"/>
  <c r="H2003" i="6"/>
  <c r="H1834" i="6"/>
  <c r="H1660" i="6"/>
  <c r="H1491" i="6"/>
  <c r="H1322" i="6"/>
  <c r="H1114" i="6"/>
  <c r="H502" i="6"/>
  <c r="H2495" i="6"/>
  <c r="H2431" i="6"/>
  <c r="H2367" i="6"/>
  <c r="H2303" i="6"/>
  <c r="H2231" i="6"/>
  <c r="H2148" i="6"/>
  <c r="H1915" i="6"/>
  <c r="H1682" i="6"/>
  <c r="H1426" i="6"/>
  <c r="H772" i="6"/>
  <c r="H2158" i="6"/>
  <c r="H2306" i="6"/>
  <c r="H1954" i="6"/>
  <c r="H2380" i="6"/>
  <c r="H1395" i="6"/>
  <c r="H1809" i="6"/>
  <c r="H1297" i="6"/>
  <c r="H2144" i="6"/>
  <c r="H1632" i="6"/>
  <c r="H1120" i="6"/>
  <c r="H1975" i="6"/>
  <c r="H1463" i="6"/>
  <c r="H916" i="6"/>
  <c r="H1798" i="6"/>
  <c r="H1286" i="6"/>
  <c r="H2133" i="6"/>
  <c r="H1621" i="6"/>
  <c r="H1109" i="6"/>
  <c r="H1028" i="6"/>
  <c r="H682" i="6"/>
  <c r="H638" i="6"/>
  <c r="H40" i="7"/>
  <c r="G1083" i="9" s="1"/>
  <c r="G1510" i="9" l="1"/>
  <c r="G1318" i="9"/>
  <c r="G1943" i="9"/>
  <c r="G2474" i="9"/>
  <c r="G1588" i="9"/>
  <c r="G2259" i="9"/>
  <c r="G957" i="9"/>
  <c r="G2357" i="9"/>
  <c r="G1664" i="9"/>
  <c r="G2383" i="9"/>
  <c r="G2326" i="9"/>
  <c r="G1815" i="9"/>
  <c r="G2410" i="9"/>
  <c r="G1460" i="9"/>
  <c r="G2131" i="9"/>
  <c r="G2432" i="9"/>
  <c r="G1355" i="9"/>
  <c r="G948" i="9"/>
  <c r="G1494" i="9"/>
  <c r="G1287" i="9"/>
  <c r="G1687" i="9"/>
  <c r="G2346" i="9"/>
  <c r="G1332" i="9"/>
  <c r="G2003" i="9"/>
  <c r="G2015" i="9"/>
  <c r="G2010" i="9"/>
  <c r="G1997" i="9"/>
  <c r="G2395" i="9"/>
  <c r="G2379" i="9"/>
  <c r="G2460" i="9"/>
  <c r="G1559" i="9"/>
  <c r="G2228" i="9"/>
  <c r="G1086" i="9"/>
  <c r="G1875" i="9"/>
  <c r="G1503" i="9"/>
  <c r="G1498" i="9"/>
  <c r="G1485" i="9"/>
  <c r="G1542" i="9"/>
  <c r="G1478" i="9"/>
  <c r="G2396" i="9"/>
  <c r="G1431" i="9"/>
  <c r="G2100" i="9"/>
  <c r="G731" i="9"/>
  <c r="G1747" i="9"/>
  <c r="G118" i="9"/>
  <c r="G81" i="9"/>
  <c r="G1317" i="9"/>
  <c r="G2391" i="9"/>
  <c r="G2343" i="9"/>
  <c r="G2327" i="9"/>
  <c r="G1289" i="9"/>
  <c r="G1972" i="9"/>
  <c r="G2489" i="9"/>
  <c r="G1619" i="9"/>
  <c r="G1838" i="9"/>
  <c r="G1833" i="9"/>
  <c r="G630" i="9"/>
  <c r="G1526" i="9"/>
  <c r="G1334" i="9"/>
  <c r="G2199" i="9"/>
  <c r="G1010" i="9"/>
  <c r="G1844" i="9"/>
  <c r="G2425" i="9"/>
  <c r="G1491" i="9"/>
  <c r="G583" i="9"/>
  <c r="G1321" i="9"/>
  <c r="G1087" i="9"/>
  <c r="G2387" i="9"/>
  <c r="G2339" i="9"/>
  <c r="G2071" i="9"/>
  <c r="G529" i="9"/>
  <c r="G1716" i="9"/>
  <c r="G2361" i="9"/>
  <c r="G1331" i="9"/>
  <c r="G1708" i="9"/>
  <c r="G2176" i="9"/>
  <c r="G350" i="9"/>
  <c r="G2427" i="9"/>
  <c r="G1670" i="9"/>
  <c r="G2423" i="9"/>
  <c r="G1654" i="9"/>
  <c r="G2419" i="9"/>
  <c r="G1638" i="9"/>
  <c r="G2415" i="9"/>
  <c r="G1622" i="9"/>
  <c r="G2411" i="9"/>
  <c r="G1606" i="9"/>
  <c r="G2375" i="9"/>
  <c r="G1462" i="9"/>
  <c r="G2371" i="9"/>
  <c r="G1446" i="9"/>
  <c r="G2367" i="9"/>
  <c r="G1430" i="9"/>
  <c r="G2468" i="9"/>
  <c r="G2404" i="9"/>
  <c r="G2340" i="9"/>
  <c r="G2215" i="9"/>
  <c r="G2087" i="9"/>
  <c r="G1959" i="9"/>
  <c r="G1831" i="9"/>
  <c r="G1703" i="9"/>
  <c r="G1575" i="9"/>
  <c r="G1447" i="9"/>
  <c r="G1319" i="9"/>
  <c r="G1053" i="9"/>
  <c r="G647" i="9"/>
  <c r="G2482" i="9"/>
  <c r="G2418" i="9"/>
  <c r="G2354" i="9"/>
  <c r="G2244" i="9"/>
  <c r="G2116" i="9"/>
  <c r="G1988" i="9"/>
  <c r="G1860" i="9"/>
  <c r="G1732" i="9"/>
  <c r="G1604" i="9"/>
  <c r="G1476" i="9"/>
  <c r="G1348" i="9"/>
  <c r="G1122" i="9"/>
  <c r="G788" i="9"/>
  <c r="G2497" i="9"/>
  <c r="G2433" i="9"/>
  <c r="G2369" i="9"/>
  <c r="G2275" i="9"/>
  <c r="G2147" i="9"/>
  <c r="G2019" i="9"/>
  <c r="G1891" i="9"/>
  <c r="G1763" i="9"/>
  <c r="G1635" i="9"/>
  <c r="G1507" i="9"/>
  <c r="G1347" i="9"/>
  <c r="G999" i="9"/>
  <c r="G2488" i="9"/>
  <c r="G2127" i="9"/>
  <c r="G1615" i="9"/>
  <c r="G818" i="9"/>
  <c r="G1950" i="9"/>
  <c r="G1029" i="9"/>
  <c r="G1836" i="9"/>
  <c r="G2421" i="9"/>
  <c r="G1483" i="9"/>
  <c r="G2074" i="9"/>
  <c r="G1562" i="9"/>
  <c r="G554" i="9"/>
  <c r="G1897" i="9"/>
  <c r="G1385" i="9"/>
  <c r="G2240" i="9"/>
  <c r="G1728" i="9"/>
  <c r="G1114" i="9"/>
  <c r="G2061" i="9"/>
  <c r="G1549" i="9"/>
  <c r="G463" i="9"/>
  <c r="G791" i="9"/>
  <c r="G1275" i="9"/>
  <c r="G2" i="9"/>
  <c r="G19" i="9"/>
  <c r="G83" i="9"/>
  <c r="G147" i="9"/>
  <c r="G211" i="9"/>
  <c r="G275" i="9"/>
  <c r="G339" i="9"/>
  <c r="G403" i="9"/>
  <c r="G467" i="9"/>
  <c r="G531" i="9"/>
  <c r="G595" i="9"/>
  <c r="G659" i="9"/>
  <c r="G60" i="9"/>
  <c r="G133" i="9"/>
  <c r="G206" i="9"/>
  <c r="G279" i="9"/>
  <c r="G352" i="9"/>
  <c r="G425" i="9"/>
  <c r="G498" i="9"/>
  <c r="G572" i="9"/>
  <c r="G645" i="9"/>
  <c r="G713" i="9"/>
  <c r="G36" i="9"/>
  <c r="G110" i="9"/>
  <c r="G183" i="9"/>
  <c r="G256" i="9"/>
  <c r="G329" i="9"/>
  <c r="G402" i="9"/>
  <c r="G476" i="9"/>
  <c r="G549" i="9"/>
  <c r="G622" i="9"/>
  <c r="G693" i="9"/>
  <c r="G25" i="9"/>
  <c r="G102" i="9"/>
  <c r="G175" i="9"/>
  <c r="G248" i="9"/>
  <c r="G321" i="9"/>
  <c r="G394" i="9"/>
  <c r="G468" i="9"/>
  <c r="G541" i="9"/>
  <c r="G614" i="9"/>
  <c r="G686" i="9"/>
  <c r="G7" i="9"/>
  <c r="G86" i="9"/>
  <c r="G159" i="9"/>
  <c r="G232" i="9"/>
  <c r="G305" i="9"/>
  <c r="G378" i="9"/>
  <c r="G452" i="9"/>
  <c r="G525" i="9"/>
  <c r="G598" i="9"/>
  <c r="G671" i="9"/>
  <c r="G736" i="9"/>
  <c r="G76" i="9"/>
  <c r="G222" i="9"/>
  <c r="G368" i="9"/>
  <c r="G514" i="9"/>
  <c r="G661" i="9"/>
  <c r="G771" i="9"/>
  <c r="G835" i="9"/>
  <c r="G899" i="9"/>
  <c r="G963" i="9"/>
  <c r="G1027" i="9"/>
  <c r="G1091" i="9"/>
  <c r="G121" i="9"/>
  <c r="G268" i="9"/>
  <c r="G414" i="9"/>
  <c r="G560" i="9"/>
  <c r="G703" i="9"/>
  <c r="G70" i="9"/>
  <c r="G216" i="9"/>
  <c r="G362" i="9"/>
  <c r="G509" i="9"/>
  <c r="G655" i="9"/>
  <c r="G767" i="9"/>
  <c r="G832" i="9"/>
  <c r="G896" i="9"/>
  <c r="G960" i="9"/>
  <c r="G1024" i="9"/>
  <c r="G1088" i="9"/>
  <c r="G207" i="9"/>
  <c r="G438" i="9"/>
  <c r="G674" i="9"/>
  <c r="G806" i="9"/>
  <c r="G892" i="9"/>
  <c r="G977" i="9"/>
  <c r="G1062" i="9"/>
  <c r="G1136" i="9"/>
  <c r="G1200" i="9"/>
  <c r="G1264" i="9"/>
  <c r="G71" i="9"/>
  <c r="G301" i="9"/>
  <c r="G537" i="9"/>
  <c r="G754" i="9"/>
  <c r="G842" i="9"/>
  <c r="G927" i="9"/>
  <c r="G1013" i="9"/>
  <c r="G1098" i="9"/>
  <c r="G1163" i="9"/>
  <c r="G1227" i="9"/>
  <c r="G1291" i="9"/>
  <c r="G134" i="9"/>
  <c r="G365" i="9"/>
  <c r="G601" i="9"/>
  <c r="G780" i="9"/>
  <c r="G865" i="9"/>
  <c r="G950" i="9"/>
  <c r="G1036" i="9"/>
  <c r="G1116" i="9"/>
  <c r="G1180" i="9"/>
  <c r="G1244" i="9"/>
  <c r="G1308" i="9"/>
  <c r="G10" i="9"/>
  <c r="G27" i="9"/>
  <c r="G91" i="9"/>
  <c r="G155" i="9"/>
  <c r="G219" i="9"/>
  <c r="G283" i="9"/>
  <c r="G347" i="9"/>
  <c r="G411" i="9"/>
  <c r="G475" i="9"/>
  <c r="G539" i="9"/>
  <c r="G603" i="9"/>
  <c r="G667" i="9"/>
  <c r="G69" i="9"/>
  <c r="G142" i="9"/>
  <c r="G215" i="9"/>
  <c r="G288" i="9"/>
  <c r="G361" i="9"/>
  <c r="G434" i="9"/>
  <c r="G508" i="9"/>
  <c r="G581" i="9"/>
  <c r="G654" i="9"/>
  <c r="G721" i="9"/>
  <c r="G46" i="9"/>
  <c r="G119" i="9"/>
  <c r="G192" i="9"/>
  <c r="G265" i="9"/>
  <c r="G338" i="9"/>
  <c r="G412" i="9"/>
  <c r="G485" i="9"/>
  <c r="G558" i="9"/>
  <c r="G631" i="9"/>
  <c r="G701" i="9"/>
  <c r="G37" i="9"/>
  <c r="G111" i="9"/>
  <c r="G184" i="9"/>
  <c r="G257" i="9"/>
  <c r="G330" i="9"/>
  <c r="G404" i="9"/>
  <c r="G477" i="9"/>
  <c r="G550" i="9"/>
  <c r="G623" i="9"/>
  <c r="G694" i="9"/>
  <c r="G17" i="9"/>
  <c r="G95" i="9"/>
  <c r="G168" i="9"/>
  <c r="G241" i="9"/>
  <c r="G314" i="9"/>
  <c r="G388" i="9"/>
  <c r="G461" i="9"/>
  <c r="G534" i="9"/>
  <c r="G607" i="9"/>
  <c r="G680" i="9"/>
  <c r="G744" i="9"/>
  <c r="G94" i="9"/>
  <c r="G240" i="9"/>
  <c r="G386" i="9"/>
  <c r="G533" i="9"/>
  <c r="G679" i="9"/>
  <c r="G779" i="9"/>
  <c r="G843" i="9"/>
  <c r="G907" i="9"/>
  <c r="G971" i="9"/>
  <c r="G1035" i="9"/>
  <c r="G1099" i="9"/>
  <c r="G140" i="9"/>
  <c r="G286" i="9"/>
  <c r="G432" i="9"/>
  <c r="G578" i="9"/>
  <c r="G719" i="9"/>
  <c r="G88" i="9"/>
  <c r="G234" i="9"/>
  <c r="G381" i="9"/>
  <c r="G527" i="9"/>
  <c r="G673" i="9"/>
  <c r="G776" i="9"/>
  <c r="G840" i="9"/>
  <c r="G904" i="9"/>
  <c r="G968" i="9"/>
  <c r="G1032" i="9"/>
  <c r="G1096" i="9"/>
  <c r="G236" i="9"/>
  <c r="G465" i="9"/>
  <c r="G699" i="9"/>
  <c r="G817" i="9"/>
  <c r="G902" i="9"/>
  <c r="G988" i="9"/>
  <c r="G1073" i="9"/>
  <c r="G18" i="9"/>
  <c r="G35" i="9"/>
  <c r="G99" i="9"/>
  <c r="G163" i="9"/>
  <c r="G227" i="9"/>
  <c r="G291" i="9"/>
  <c r="G355" i="9"/>
  <c r="G419" i="9"/>
  <c r="G483" i="9"/>
  <c r="G547" i="9"/>
  <c r="G611" i="9"/>
  <c r="G675" i="9"/>
  <c r="G78" i="9"/>
  <c r="G151" i="9"/>
  <c r="G224" i="9"/>
  <c r="G297" i="9"/>
  <c r="G370" i="9"/>
  <c r="G444" i="9"/>
  <c r="G517" i="9"/>
  <c r="G590" i="9"/>
  <c r="G663" i="9"/>
  <c r="G729" i="9"/>
  <c r="G55" i="9"/>
  <c r="G128" i="9"/>
  <c r="G201" i="9"/>
  <c r="G274" i="9"/>
  <c r="G348" i="9"/>
  <c r="G421" i="9"/>
  <c r="G494" i="9"/>
  <c r="G567" i="9"/>
  <c r="G640" i="9"/>
  <c r="G709" i="9"/>
  <c r="G47" i="9"/>
  <c r="G120" i="9"/>
  <c r="G193" i="9"/>
  <c r="G266" i="9"/>
  <c r="G340" i="9"/>
  <c r="G413" i="9"/>
  <c r="G486" i="9"/>
  <c r="G559" i="9"/>
  <c r="G632" i="9"/>
  <c r="G702" i="9"/>
  <c r="G29" i="9"/>
  <c r="G104" i="9"/>
  <c r="G177" i="9"/>
  <c r="G250" i="9"/>
  <c r="G324" i="9"/>
  <c r="G397" i="9"/>
  <c r="G470" i="9"/>
  <c r="G543" i="9"/>
  <c r="G616" i="9"/>
  <c r="G688" i="9"/>
  <c r="G752" i="9"/>
  <c r="G112" i="9"/>
  <c r="G258" i="9"/>
  <c r="G405" i="9"/>
  <c r="G551" i="9"/>
  <c r="G695" i="9"/>
  <c r="G787" i="9"/>
  <c r="G851" i="9"/>
  <c r="G915" i="9"/>
  <c r="G979" i="9"/>
  <c r="G1043" i="9"/>
  <c r="G6" i="9"/>
  <c r="G158" i="9"/>
  <c r="G304" i="9"/>
  <c r="G450" i="9"/>
  <c r="G597" i="9"/>
  <c r="G735" i="9"/>
  <c r="G106" i="9"/>
  <c r="G253" i="9"/>
  <c r="G399" i="9"/>
  <c r="G545" i="9"/>
  <c r="G690" i="9"/>
  <c r="G784" i="9"/>
  <c r="G848" i="9"/>
  <c r="G912" i="9"/>
  <c r="G976" i="9"/>
  <c r="G1040" i="9"/>
  <c r="G23" i="9"/>
  <c r="G263" i="9"/>
  <c r="G500" i="9"/>
  <c r="G724" i="9"/>
  <c r="G828" i="9"/>
  <c r="G913" i="9"/>
  <c r="G998" i="9"/>
  <c r="G1084" i="9"/>
  <c r="G1152" i="9"/>
  <c r="G1216" i="9"/>
  <c r="G1280" i="9"/>
  <c r="G127" i="9"/>
  <c r="G364" i="9"/>
  <c r="G593" i="9"/>
  <c r="G778" i="9"/>
  <c r="G863" i="9"/>
  <c r="G949" i="9"/>
  <c r="G1034" i="9"/>
  <c r="G1115" i="9"/>
  <c r="G1179" i="9"/>
  <c r="G1243" i="9"/>
  <c r="G1307" i="9"/>
  <c r="G190" i="9"/>
  <c r="G426" i="9"/>
  <c r="G657" i="9"/>
  <c r="G801" i="9"/>
  <c r="G886" i="9"/>
  <c r="G972" i="9"/>
  <c r="G1057" i="9"/>
  <c r="G1132" i="9"/>
  <c r="G1196" i="9"/>
  <c r="G26" i="9"/>
  <c r="G43" i="9"/>
  <c r="G107" i="9"/>
  <c r="G171" i="9"/>
  <c r="G235" i="9"/>
  <c r="G299" i="9"/>
  <c r="G363" i="9"/>
  <c r="G427" i="9"/>
  <c r="G491" i="9"/>
  <c r="G555" i="9"/>
  <c r="G619" i="9"/>
  <c r="G8" i="9"/>
  <c r="G87" i="9"/>
  <c r="G160" i="9"/>
  <c r="G233" i="9"/>
  <c r="G306" i="9"/>
  <c r="G380" i="9"/>
  <c r="G453" i="9"/>
  <c r="G526" i="9"/>
  <c r="G599" i="9"/>
  <c r="G672" i="9"/>
  <c r="G737" i="9"/>
  <c r="G64" i="9"/>
  <c r="G137" i="9"/>
  <c r="G210" i="9"/>
  <c r="G284" i="9"/>
  <c r="G357" i="9"/>
  <c r="G430" i="9"/>
  <c r="G503" i="9"/>
  <c r="G576" i="9"/>
  <c r="G649" i="9"/>
  <c r="G717" i="9"/>
  <c r="G56" i="9"/>
  <c r="G129" i="9"/>
  <c r="G202" i="9"/>
  <c r="G276" i="9"/>
  <c r="G349" i="9"/>
  <c r="G422" i="9"/>
  <c r="G495" i="9"/>
  <c r="G568" i="9"/>
  <c r="G641" i="9"/>
  <c r="G710" i="9"/>
  <c r="G39" i="9"/>
  <c r="G113" i="9"/>
  <c r="G186" i="9"/>
  <c r="G260" i="9"/>
  <c r="G333" i="9"/>
  <c r="G406" i="9"/>
  <c r="G479" i="9"/>
  <c r="G552" i="9"/>
  <c r="G625" i="9"/>
  <c r="G696" i="9"/>
  <c r="G760" i="9"/>
  <c r="G130" i="9"/>
  <c r="G277" i="9"/>
  <c r="G423" i="9"/>
  <c r="G569" i="9"/>
  <c r="G711" i="9"/>
  <c r="G795" i="9"/>
  <c r="G859" i="9"/>
  <c r="G923" i="9"/>
  <c r="G987" i="9"/>
  <c r="G1051" i="9"/>
  <c r="G28" i="9"/>
  <c r="G176" i="9"/>
  <c r="G322" i="9"/>
  <c r="G469" i="9"/>
  <c r="G615" i="9"/>
  <c r="G748" i="9"/>
  <c r="G125" i="9"/>
  <c r="G271" i="9"/>
  <c r="G417" i="9"/>
  <c r="G564" i="9"/>
  <c r="G706" i="9"/>
  <c r="G792" i="9"/>
  <c r="G856" i="9"/>
  <c r="G920" i="9"/>
  <c r="G984" i="9"/>
  <c r="G1048" i="9"/>
  <c r="G61" i="9"/>
  <c r="G292" i="9"/>
  <c r="G528" i="9"/>
  <c r="G747" i="9"/>
  <c r="G838" i="9"/>
  <c r="G924" i="9"/>
  <c r="G1009" i="9"/>
  <c r="G1094" i="9"/>
  <c r="G1160" i="9"/>
  <c r="G1224" i="9"/>
  <c r="G1288" i="9"/>
  <c r="G154" i="9"/>
  <c r="G391" i="9"/>
  <c r="G628" i="9"/>
  <c r="G789" i="9"/>
  <c r="G874" i="9"/>
  <c r="G959" i="9"/>
  <c r="G1045" i="9"/>
  <c r="G1123" i="9"/>
  <c r="G1187" i="9"/>
  <c r="G1251" i="9"/>
  <c r="G1315" i="9"/>
  <c r="G218" i="9"/>
  <c r="G455" i="9"/>
  <c r="G684" i="9"/>
  <c r="G812" i="9"/>
  <c r="G897" i="9"/>
  <c r="G982" i="9"/>
  <c r="G1068" i="9"/>
  <c r="G1140" i="9"/>
  <c r="G1204" i="9"/>
  <c r="G1268" i="9"/>
  <c r="G79" i="9"/>
  <c r="G310" i="9"/>
  <c r="G546" i="9"/>
  <c r="G34" i="9"/>
  <c r="G51" i="9"/>
  <c r="G115" i="9"/>
  <c r="G179" i="9"/>
  <c r="G243" i="9"/>
  <c r="G307" i="9"/>
  <c r="G371" i="9"/>
  <c r="G435" i="9"/>
  <c r="G499" i="9"/>
  <c r="G563" i="9"/>
  <c r="G627" i="9"/>
  <c r="G20" i="9"/>
  <c r="G96" i="9"/>
  <c r="G169" i="9"/>
  <c r="G242" i="9"/>
  <c r="G316" i="9"/>
  <c r="G389" i="9"/>
  <c r="G462" i="9"/>
  <c r="G535" i="9"/>
  <c r="G608" i="9"/>
  <c r="G681" i="9"/>
  <c r="G745" i="9"/>
  <c r="G73" i="9"/>
  <c r="G146" i="9"/>
  <c r="G220" i="9"/>
  <c r="G293" i="9"/>
  <c r="G366" i="9"/>
  <c r="G439" i="9"/>
  <c r="G512" i="9"/>
  <c r="G585" i="9"/>
  <c r="G658" i="9"/>
  <c r="G725" i="9"/>
  <c r="G65" i="9"/>
  <c r="G138" i="9"/>
  <c r="G212" i="9"/>
  <c r="G285" i="9"/>
  <c r="G358" i="9"/>
  <c r="G431" i="9"/>
  <c r="G504" i="9"/>
  <c r="G577" i="9"/>
  <c r="G650" i="9"/>
  <c r="G718" i="9"/>
  <c r="G49" i="9"/>
  <c r="G122" i="9"/>
  <c r="G196" i="9"/>
  <c r="G269" i="9"/>
  <c r="G342" i="9"/>
  <c r="G415" i="9"/>
  <c r="G488" i="9"/>
  <c r="G561" i="9"/>
  <c r="G634" i="9"/>
  <c r="G704" i="9"/>
  <c r="G768" i="9"/>
  <c r="G149" i="9"/>
  <c r="G295" i="9"/>
  <c r="G441" i="9"/>
  <c r="G588" i="9"/>
  <c r="G727" i="9"/>
  <c r="G803" i="9"/>
  <c r="G867" i="9"/>
  <c r="G931" i="9"/>
  <c r="G995" i="9"/>
  <c r="G1059" i="9"/>
  <c r="G48" i="9"/>
  <c r="G194" i="9"/>
  <c r="G341" i="9"/>
  <c r="G487" i="9"/>
  <c r="G633" i="9"/>
  <c r="G757" i="9"/>
  <c r="G143" i="9"/>
  <c r="G289" i="9"/>
  <c r="G436" i="9"/>
  <c r="G582" i="9"/>
  <c r="G722" i="9"/>
  <c r="G800" i="9"/>
  <c r="G864" i="9"/>
  <c r="G928" i="9"/>
  <c r="G992" i="9"/>
  <c r="G1056" i="9"/>
  <c r="G89" i="9"/>
  <c r="G319" i="9"/>
  <c r="G556" i="9"/>
  <c r="G763" i="9"/>
  <c r="G849" i="9"/>
  <c r="G934" i="9"/>
  <c r="G1020" i="9"/>
  <c r="G1104" i="9"/>
  <c r="G1168" i="9"/>
  <c r="G1232" i="9"/>
  <c r="G1296" i="9"/>
  <c r="G189" i="9"/>
  <c r="G420" i="9"/>
  <c r="G656" i="9"/>
  <c r="G799" i="9"/>
  <c r="G885" i="9"/>
  <c r="G970" i="9"/>
  <c r="G1055" i="9"/>
  <c r="G1131" i="9"/>
  <c r="G1195" i="9"/>
  <c r="G1259" i="9"/>
  <c r="G12" i="9"/>
  <c r="G246" i="9"/>
  <c r="G482" i="9"/>
  <c r="G714" i="9"/>
  <c r="G822" i="9"/>
  <c r="G908" i="9"/>
  <c r="G993" i="9"/>
  <c r="G1078" i="9"/>
  <c r="G1148" i="9"/>
  <c r="G1212" i="9"/>
  <c r="G1276" i="9"/>
  <c r="G42" i="9"/>
  <c r="G59" i="9"/>
  <c r="G123" i="9"/>
  <c r="G187" i="9"/>
  <c r="G251" i="9"/>
  <c r="G315" i="9"/>
  <c r="G379" i="9"/>
  <c r="G443" i="9"/>
  <c r="G507" i="9"/>
  <c r="G571" i="9"/>
  <c r="G635" i="9"/>
  <c r="G30" i="9"/>
  <c r="G105" i="9"/>
  <c r="G178" i="9"/>
  <c r="G252" i="9"/>
  <c r="G325" i="9"/>
  <c r="G398" i="9"/>
  <c r="G471" i="9"/>
  <c r="G544" i="9"/>
  <c r="G617" i="9"/>
  <c r="G689" i="9"/>
  <c r="G4" i="9"/>
  <c r="G82" i="9"/>
  <c r="G156" i="9"/>
  <c r="G229" i="9"/>
  <c r="G302" i="9"/>
  <c r="G375" i="9"/>
  <c r="G448" i="9"/>
  <c r="G521" i="9"/>
  <c r="G594" i="9"/>
  <c r="G668" i="9"/>
  <c r="G733" i="9"/>
  <c r="G74" i="9"/>
  <c r="G148" i="9"/>
  <c r="G221" i="9"/>
  <c r="G294" i="9"/>
  <c r="G367" i="9"/>
  <c r="G440" i="9"/>
  <c r="G513" i="9"/>
  <c r="G586" i="9"/>
  <c r="G660" i="9"/>
  <c r="G726" i="9"/>
  <c r="G58" i="9"/>
  <c r="G132" i="9"/>
  <c r="G205" i="9"/>
  <c r="G278" i="9"/>
  <c r="G351" i="9"/>
  <c r="G424" i="9"/>
  <c r="G497" i="9"/>
  <c r="G570" i="9"/>
  <c r="G644" i="9"/>
  <c r="G712" i="9"/>
  <c r="G16" i="9"/>
  <c r="G167" i="9"/>
  <c r="G313" i="9"/>
  <c r="G460" i="9"/>
  <c r="G606" i="9"/>
  <c r="G741" i="9"/>
  <c r="G811" i="9"/>
  <c r="G875" i="9"/>
  <c r="G939" i="9"/>
  <c r="G1003" i="9"/>
  <c r="G1067" i="9"/>
  <c r="G66" i="9"/>
  <c r="G213" i="9"/>
  <c r="G359" i="9"/>
  <c r="G505" i="9"/>
  <c r="G652" i="9"/>
  <c r="G9" i="9"/>
  <c r="G161" i="9"/>
  <c r="G308" i="9"/>
  <c r="G454" i="9"/>
  <c r="G600" i="9"/>
  <c r="G738" i="9"/>
  <c r="G808" i="9"/>
  <c r="G872" i="9"/>
  <c r="G936" i="9"/>
  <c r="G1000" i="9"/>
  <c r="G1064" i="9"/>
  <c r="G117" i="9"/>
  <c r="G353" i="9"/>
  <c r="G584" i="9"/>
  <c r="G774" i="9"/>
  <c r="G860" i="9"/>
  <c r="G945" i="9"/>
  <c r="G1030" i="9"/>
  <c r="G1112" i="9"/>
  <c r="G1176" i="9"/>
  <c r="G1240" i="9"/>
  <c r="G1304" i="9"/>
  <c r="G217" i="9"/>
  <c r="G447" i="9"/>
  <c r="G683" i="9"/>
  <c r="G810" i="9"/>
  <c r="G895" i="9"/>
  <c r="G981" i="9"/>
  <c r="G1066" i="9"/>
  <c r="G1139" i="9"/>
  <c r="G1203" i="9"/>
  <c r="G1267" i="9"/>
  <c r="G44" i="9"/>
  <c r="G280" i="9"/>
  <c r="G511" i="9"/>
  <c r="G739" i="9"/>
  <c r="G833" i="9"/>
  <c r="G918" i="9"/>
  <c r="G1004" i="9"/>
  <c r="G1089" i="9"/>
  <c r="G1156" i="9"/>
  <c r="G3" i="9"/>
  <c r="G67" i="9"/>
  <c r="G131" i="9"/>
  <c r="G195" i="9"/>
  <c r="G259" i="9"/>
  <c r="G323" i="9"/>
  <c r="G387" i="9"/>
  <c r="G451" i="9"/>
  <c r="G515" i="9"/>
  <c r="G579" i="9"/>
  <c r="G643" i="9"/>
  <c r="G40" i="9"/>
  <c r="G114" i="9"/>
  <c r="G188" i="9"/>
  <c r="G261" i="9"/>
  <c r="G334" i="9"/>
  <c r="G407" i="9"/>
  <c r="G480" i="9"/>
  <c r="G553" i="9"/>
  <c r="G626" i="9"/>
  <c r="G697" i="9"/>
  <c r="G14" i="9"/>
  <c r="G92" i="9"/>
  <c r="G165" i="9"/>
  <c r="G238" i="9"/>
  <c r="G311" i="9"/>
  <c r="G384" i="9"/>
  <c r="G457" i="9"/>
  <c r="G530" i="9"/>
  <c r="G604" i="9"/>
  <c r="G677" i="9"/>
  <c r="G5" i="9"/>
  <c r="G84" i="9"/>
  <c r="G157" i="9"/>
  <c r="G230" i="9"/>
  <c r="G303" i="9"/>
  <c r="G376" i="9"/>
  <c r="G449" i="9"/>
  <c r="G522" i="9"/>
  <c r="G596" i="9"/>
  <c r="G669" i="9"/>
  <c r="G734" i="9"/>
  <c r="G68" i="9"/>
  <c r="G141" i="9"/>
  <c r="G214" i="9"/>
  <c r="G287" i="9"/>
  <c r="G360" i="9"/>
  <c r="G433" i="9"/>
  <c r="G506" i="9"/>
  <c r="G580" i="9"/>
  <c r="G653" i="9"/>
  <c r="G720" i="9"/>
  <c r="G38" i="9"/>
  <c r="G185" i="9"/>
  <c r="G332" i="9"/>
  <c r="G478" i="9"/>
  <c r="G624" i="9"/>
  <c r="G753" i="9"/>
  <c r="G819" i="9"/>
  <c r="G883" i="9"/>
  <c r="G947" i="9"/>
  <c r="G1011" i="9"/>
  <c r="G1075" i="9"/>
  <c r="G85" i="9"/>
  <c r="G231" i="9"/>
  <c r="G377" i="9"/>
  <c r="G524" i="9"/>
  <c r="G670" i="9"/>
  <c r="G31" i="9"/>
  <c r="G180" i="9"/>
  <c r="G326" i="9"/>
  <c r="G472" i="9"/>
  <c r="G618" i="9"/>
  <c r="G749" i="9"/>
  <c r="G816" i="9"/>
  <c r="G880" i="9"/>
  <c r="G944" i="9"/>
  <c r="G1008" i="9"/>
  <c r="G1072" i="9"/>
  <c r="G145" i="9"/>
  <c r="G382" i="9"/>
  <c r="G612" i="9"/>
  <c r="G785" i="9"/>
  <c r="G870" i="9"/>
  <c r="G956" i="9"/>
  <c r="G11" i="9"/>
  <c r="G523" i="9"/>
  <c r="G416" i="9"/>
  <c r="G247" i="9"/>
  <c r="G93" i="9"/>
  <c r="G678" i="9"/>
  <c r="G516" i="9"/>
  <c r="G642" i="9"/>
  <c r="G249" i="9"/>
  <c r="G637" i="9"/>
  <c r="G409" i="9"/>
  <c r="G1128" i="9"/>
  <c r="G1312" i="9"/>
  <c r="G566" i="9"/>
  <c r="G917" i="9"/>
  <c r="G1147" i="9"/>
  <c r="G1299" i="9"/>
  <c r="G573" i="9"/>
  <c r="G929" i="9"/>
  <c r="G1124" i="9"/>
  <c r="G1260" i="9"/>
  <c r="G164" i="9"/>
  <c r="G428" i="9"/>
  <c r="G691" i="9"/>
  <c r="G813" i="9"/>
  <c r="G898" i="9"/>
  <c r="G983" i="9"/>
  <c r="G1069" i="9"/>
  <c r="G1141" i="9"/>
  <c r="G1205" i="9"/>
  <c r="G1269" i="9"/>
  <c r="G109" i="9"/>
  <c r="G575" i="9"/>
  <c r="G857" i="9"/>
  <c r="G1028" i="9"/>
  <c r="G1174" i="9"/>
  <c r="G1302" i="9"/>
  <c r="G1373" i="9"/>
  <c r="G1437" i="9"/>
  <c r="G1501" i="9"/>
  <c r="G1565" i="9"/>
  <c r="G1629" i="9"/>
  <c r="G1693" i="9"/>
  <c r="G1757" i="9"/>
  <c r="G1821" i="9"/>
  <c r="G1885" i="9"/>
  <c r="G1949" i="9"/>
  <c r="G2013" i="9"/>
  <c r="G2077" i="9"/>
  <c r="G2141" i="9"/>
  <c r="G2205" i="9"/>
  <c r="G2269" i="9"/>
  <c r="G2333" i="9"/>
  <c r="G474" i="9"/>
  <c r="G820" i="9"/>
  <c r="G990" i="9"/>
  <c r="G1146" i="9"/>
  <c r="G1274" i="9"/>
  <c r="G1360" i="9"/>
  <c r="G1424" i="9"/>
  <c r="G1488" i="9"/>
  <c r="G1552" i="9"/>
  <c r="G1616" i="9"/>
  <c r="G1680" i="9"/>
  <c r="G1744" i="9"/>
  <c r="G1808" i="9"/>
  <c r="G1872" i="9"/>
  <c r="G1936" i="9"/>
  <c r="G2000" i="9"/>
  <c r="G2064" i="9"/>
  <c r="G2128" i="9"/>
  <c r="G2192" i="9"/>
  <c r="G2256" i="9"/>
  <c r="G2320" i="9"/>
  <c r="G317" i="9"/>
  <c r="G759" i="9"/>
  <c r="G932" i="9"/>
  <c r="G1102" i="9"/>
  <c r="G1230" i="9"/>
  <c r="G1337" i="9"/>
  <c r="G1401" i="9"/>
  <c r="G1465" i="9"/>
  <c r="G1529" i="9"/>
  <c r="G1593" i="9"/>
  <c r="G1657" i="9"/>
  <c r="G1721" i="9"/>
  <c r="G1785" i="9"/>
  <c r="G1849" i="9"/>
  <c r="G1913" i="9"/>
  <c r="G1977" i="9"/>
  <c r="G2041" i="9"/>
  <c r="G2105" i="9"/>
  <c r="G2169" i="9"/>
  <c r="G2233" i="9"/>
  <c r="G2297" i="9"/>
  <c r="G200" i="9"/>
  <c r="G666" i="9"/>
  <c r="G890" i="9"/>
  <c r="G1061" i="9"/>
  <c r="G1199" i="9"/>
  <c r="G1322" i="9"/>
  <c r="G1386" i="9"/>
  <c r="G1450" i="9"/>
  <c r="G1514" i="9"/>
  <c r="G1578" i="9"/>
  <c r="G1642" i="9"/>
  <c r="G1706" i="9"/>
  <c r="G1770" i="9"/>
  <c r="G1834" i="9"/>
  <c r="G1898" i="9"/>
  <c r="G1962" i="9"/>
  <c r="G2026" i="9"/>
  <c r="G2090" i="9"/>
  <c r="G2154" i="9"/>
  <c r="G2218" i="9"/>
  <c r="G2282" i="9"/>
  <c r="G208" i="9"/>
  <c r="G893" i="9"/>
  <c r="G1201" i="9"/>
  <c r="G1387" i="9"/>
  <c r="G1515" i="9"/>
  <c r="G1643" i="9"/>
  <c r="G1771" i="9"/>
  <c r="G1899" i="9"/>
  <c r="G2027" i="9"/>
  <c r="G2155" i="9"/>
  <c r="G2283" i="9"/>
  <c r="G2373" i="9"/>
  <c r="G2437" i="9"/>
  <c r="G2501" i="9"/>
  <c r="G809" i="9"/>
  <c r="G1138" i="9"/>
  <c r="G1356" i="9"/>
  <c r="G1484" i="9"/>
  <c r="G1612" i="9"/>
  <c r="G1740" i="9"/>
  <c r="G1868" i="9"/>
  <c r="G1996" i="9"/>
  <c r="G2124" i="9"/>
  <c r="G2252" i="9"/>
  <c r="G2358" i="9"/>
  <c r="G2422" i="9"/>
  <c r="G2486" i="9"/>
  <c r="G773" i="9"/>
  <c r="G1111" i="9"/>
  <c r="G1342" i="9"/>
  <c r="G1470" i="9"/>
  <c r="G1598" i="9"/>
  <c r="G1726" i="9"/>
  <c r="G1854" i="9"/>
  <c r="G1982" i="9"/>
  <c r="G2110" i="9"/>
  <c r="G2238" i="9"/>
  <c r="G237" i="9"/>
  <c r="G903" i="9"/>
  <c r="G1209" i="9"/>
  <c r="G1391" i="9"/>
  <c r="G1519" i="9"/>
  <c r="G1647" i="9"/>
  <c r="G1775" i="9"/>
  <c r="G1903" i="9"/>
  <c r="G2031" i="9"/>
  <c r="G2159" i="9"/>
  <c r="G2287" i="9"/>
  <c r="G2376" i="9"/>
  <c r="G2440" i="9"/>
  <c r="G32" i="9"/>
  <c r="G75" i="9"/>
  <c r="G587" i="9"/>
  <c r="G489" i="9"/>
  <c r="G320" i="9"/>
  <c r="G166" i="9"/>
  <c r="G742" i="9"/>
  <c r="G589" i="9"/>
  <c r="G762" i="9"/>
  <c r="G396" i="9"/>
  <c r="G758" i="9"/>
  <c r="G646" i="9"/>
  <c r="G1144" i="9"/>
  <c r="G41" i="9"/>
  <c r="G708" i="9"/>
  <c r="G938" i="9"/>
  <c r="G1155" i="9"/>
  <c r="G72" i="9"/>
  <c r="G629" i="9"/>
  <c r="G940" i="9"/>
  <c r="G1164" i="9"/>
  <c r="G1284" i="9"/>
  <c r="G191" i="9"/>
  <c r="G456" i="9"/>
  <c r="G715" i="9"/>
  <c r="G823" i="9"/>
  <c r="G909" i="9"/>
  <c r="G994" i="9"/>
  <c r="G1079" i="9"/>
  <c r="G1149" i="9"/>
  <c r="G1213" i="9"/>
  <c r="G1277" i="9"/>
  <c r="G170" i="9"/>
  <c r="G638" i="9"/>
  <c r="G878" i="9"/>
  <c r="G1049" i="9"/>
  <c r="G1190" i="9"/>
  <c r="G1316" i="9"/>
  <c r="G1381" i="9"/>
  <c r="G1445" i="9"/>
  <c r="G1509" i="9"/>
  <c r="G1573" i="9"/>
  <c r="G1637" i="9"/>
  <c r="G1701" i="9"/>
  <c r="G1765" i="9"/>
  <c r="G1829" i="9"/>
  <c r="G1893" i="9"/>
  <c r="G1957" i="9"/>
  <c r="G2021" i="9"/>
  <c r="G2085" i="9"/>
  <c r="G2149" i="9"/>
  <c r="G2213" i="9"/>
  <c r="G2277" i="9"/>
  <c r="G63" i="9"/>
  <c r="G536" i="9"/>
  <c r="G841" i="9"/>
  <c r="G1012" i="9"/>
  <c r="G1162" i="9"/>
  <c r="G1290" i="9"/>
  <c r="G1368" i="9"/>
  <c r="G1432" i="9"/>
  <c r="G1496" i="9"/>
  <c r="G1560" i="9"/>
  <c r="G1624" i="9"/>
  <c r="G1688" i="9"/>
  <c r="G1752" i="9"/>
  <c r="G1816" i="9"/>
  <c r="G1880" i="9"/>
  <c r="G1944" i="9"/>
  <c r="G2008" i="9"/>
  <c r="G2072" i="9"/>
  <c r="G2136" i="9"/>
  <c r="G2200" i="9"/>
  <c r="G2264" i="9"/>
  <c r="G2328" i="9"/>
  <c r="G373" i="9"/>
  <c r="G782" i="9"/>
  <c r="G953" i="9"/>
  <c r="G1118" i="9"/>
  <c r="G1246" i="9"/>
  <c r="G1345" i="9"/>
  <c r="G1409" i="9"/>
  <c r="G1473" i="9"/>
  <c r="G1537" i="9"/>
  <c r="G1601" i="9"/>
  <c r="G1665" i="9"/>
  <c r="G1729" i="9"/>
  <c r="G1793" i="9"/>
  <c r="G1857" i="9"/>
  <c r="G1921" i="9"/>
  <c r="G1985" i="9"/>
  <c r="G2049" i="9"/>
  <c r="G2113" i="9"/>
  <c r="G2177" i="9"/>
  <c r="G2241" i="9"/>
  <c r="G2305" i="9"/>
  <c r="G262" i="9"/>
  <c r="G723" i="9"/>
  <c r="G911" i="9"/>
  <c r="G1082" i="9"/>
  <c r="G1215" i="9"/>
  <c r="G1330" i="9"/>
  <c r="G1394" i="9"/>
  <c r="G1458" i="9"/>
  <c r="G1522" i="9"/>
  <c r="G1586" i="9"/>
  <c r="G1650" i="9"/>
  <c r="G1714" i="9"/>
  <c r="G1778" i="9"/>
  <c r="G1842" i="9"/>
  <c r="G1906" i="9"/>
  <c r="G1970" i="9"/>
  <c r="G2034" i="9"/>
  <c r="G2098" i="9"/>
  <c r="G2162" i="9"/>
  <c r="G2226" i="9"/>
  <c r="G2290" i="9"/>
  <c r="G327" i="9"/>
  <c r="G935" i="9"/>
  <c r="G1233" i="9"/>
  <c r="G1403" i="9"/>
  <c r="G1531" i="9"/>
  <c r="G1659" i="9"/>
  <c r="G1787" i="9"/>
  <c r="G1915" i="9"/>
  <c r="G2043" i="9"/>
  <c r="G2171" i="9"/>
  <c r="G2299" i="9"/>
  <c r="G2381" i="9"/>
  <c r="G2445" i="9"/>
  <c r="G97" i="9"/>
  <c r="G852" i="9"/>
  <c r="G1170" i="9"/>
  <c r="G1372" i="9"/>
  <c r="G1500" i="9"/>
  <c r="G1628" i="9"/>
  <c r="G1756" i="9"/>
  <c r="G1884" i="9"/>
  <c r="G2012" i="9"/>
  <c r="G2140" i="9"/>
  <c r="G2268" i="9"/>
  <c r="G2366" i="9"/>
  <c r="G2430" i="9"/>
  <c r="G2494" i="9"/>
  <c r="G815" i="9"/>
  <c r="G1143" i="9"/>
  <c r="G1358" i="9"/>
  <c r="G1486" i="9"/>
  <c r="G1614" i="9"/>
  <c r="G1742" i="9"/>
  <c r="G1870" i="9"/>
  <c r="G1998" i="9"/>
  <c r="G2126" i="9"/>
  <c r="G2254" i="9"/>
  <c r="G354" i="9"/>
  <c r="G946" i="9"/>
  <c r="G1241" i="9"/>
  <c r="G1407" i="9"/>
  <c r="G1535" i="9"/>
  <c r="G1663" i="9"/>
  <c r="G1791" i="9"/>
  <c r="G1919" i="9"/>
  <c r="G2047" i="9"/>
  <c r="G2175" i="9"/>
  <c r="G2303" i="9"/>
  <c r="G2384" i="9"/>
  <c r="G2448" i="9"/>
  <c r="G152" i="9"/>
  <c r="G139" i="9"/>
  <c r="G651" i="9"/>
  <c r="G562" i="9"/>
  <c r="G393" i="9"/>
  <c r="G239" i="9"/>
  <c r="G77" i="9"/>
  <c r="G662" i="9"/>
  <c r="G827" i="9"/>
  <c r="G542" i="9"/>
  <c r="G824" i="9"/>
  <c r="G796" i="9"/>
  <c r="G1184" i="9"/>
  <c r="G98" i="9"/>
  <c r="G732" i="9"/>
  <c r="G991" i="9"/>
  <c r="G1171" i="9"/>
  <c r="G100" i="9"/>
  <c r="G755" i="9"/>
  <c r="G961" i="9"/>
  <c r="G1172" i="9"/>
  <c r="G1292" i="9"/>
  <c r="G225" i="9"/>
  <c r="G484" i="9"/>
  <c r="G740" i="9"/>
  <c r="G834" i="9"/>
  <c r="G919" i="9"/>
  <c r="G1005" i="9"/>
  <c r="G1090" i="9"/>
  <c r="G1157" i="9"/>
  <c r="G1221" i="9"/>
  <c r="G1285" i="9"/>
  <c r="G226" i="9"/>
  <c r="G692" i="9"/>
  <c r="G900" i="9"/>
  <c r="G1070" i="9"/>
  <c r="G1206" i="9"/>
  <c r="G1325" i="9"/>
  <c r="G1389" i="9"/>
  <c r="G1453" i="9"/>
  <c r="G1517" i="9"/>
  <c r="G1581" i="9"/>
  <c r="G1645" i="9"/>
  <c r="G1709" i="9"/>
  <c r="G1773" i="9"/>
  <c r="G1837" i="9"/>
  <c r="G1901" i="9"/>
  <c r="G1965" i="9"/>
  <c r="G2029" i="9"/>
  <c r="G2093" i="9"/>
  <c r="G2157" i="9"/>
  <c r="G2221" i="9"/>
  <c r="G2285" i="9"/>
  <c r="G126" i="9"/>
  <c r="G592" i="9"/>
  <c r="G862" i="9"/>
  <c r="G1033" i="9"/>
  <c r="G1178" i="9"/>
  <c r="G1306" i="9"/>
  <c r="G1376" i="9"/>
  <c r="G1440" i="9"/>
  <c r="G1504" i="9"/>
  <c r="G1568" i="9"/>
  <c r="G1632" i="9"/>
  <c r="G1696" i="9"/>
  <c r="G1760" i="9"/>
  <c r="G1824" i="9"/>
  <c r="G1888" i="9"/>
  <c r="G1952" i="9"/>
  <c r="G2016" i="9"/>
  <c r="G2080" i="9"/>
  <c r="G2144" i="9"/>
  <c r="G2208" i="9"/>
  <c r="G2272" i="9"/>
  <c r="G2336" i="9"/>
  <c r="G429" i="9"/>
  <c r="G804" i="9"/>
  <c r="G974" i="9"/>
  <c r="G1134" i="9"/>
  <c r="G1262" i="9"/>
  <c r="G1353" i="9"/>
  <c r="G1417" i="9"/>
  <c r="G1481" i="9"/>
  <c r="G1545" i="9"/>
  <c r="G1609" i="9"/>
  <c r="G1673" i="9"/>
  <c r="G1737" i="9"/>
  <c r="G1801" i="9"/>
  <c r="G1865" i="9"/>
  <c r="G1929" i="9"/>
  <c r="G1993" i="9"/>
  <c r="G2057" i="9"/>
  <c r="G2121" i="9"/>
  <c r="G2185" i="9"/>
  <c r="G2249" i="9"/>
  <c r="G2313" i="9"/>
  <c r="G318" i="9"/>
  <c r="G761" i="9"/>
  <c r="G933" i="9"/>
  <c r="G1103" i="9"/>
  <c r="G1231" i="9"/>
  <c r="G1338" i="9"/>
  <c r="G1402" i="9"/>
  <c r="G1466" i="9"/>
  <c r="G1530" i="9"/>
  <c r="G1594" i="9"/>
  <c r="G1658" i="9"/>
  <c r="G1722" i="9"/>
  <c r="G1786" i="9"/>
  <c r="G1850" i="9"/>
  <c r="G1914" i="9"/>
  <c r="G1978" i="9"/>
  <c r="G2042" i="9"/>
  <c r="G2106" i="9"/>
  <c r="G2170" i="9"/>
  <c r="G2234" i="9"/>
  <c r="G2298" i="9"/>
  <c r="G445" i="9"/>
  <c r="G978" i="9"/>
  <c r="G1265" i="9"/>
  <c r="G1419" i="9"/>
  <c r="G1547" i="9"/>
  <c r="G1675" i="9"/>
  <c r="G1803" i="9"/>
  <c r="G1931" i="9"/>
  <c r="G2059" i="9"/>
  <c r="G2187" i="9"/>
  <c r="G2315" i="9"/>
  <c r="G2389" i="9"/>
  <c r="G2453" i="9"/>
  <c r="G209" i="9"/>
  <c r="G894" i="9"/>
  <c r="G1202" i="9"/>
  <c r="G1388" i="9"/>
  <c r="G1516" i="9"/>
  <c r="G1644" i="9"/>
  <c r="G1772" i="9"/>
  <c r="G1900" i="9"/>
  <c r="G2028" i="9"/>
  <c r="G2156" i="9"/>
  <c r="G2284" i="9"/>
  <c r="G2374" i="9"/>
  <c r="G2438" i="9"/>
  <c r="G116" i="9"/>
  <c r="G858" i="9"/>
  <c r="G1175" i="9"/>
  <c r="G1374" i="9"/>
  <c r="G1502" i="9"/>
  <c r="G1630" i="9"/>
  <c r="G1758" i="9"/>
  <c r="G1886" i="9"/>
  <c r="G2014" i="9"/>
  <c r="G2142" i="9"/>
  <c r="G2270" i="9"/>
  <c r="G473" i="9"/>
  <c r="G989" i="9"/>
  <c r="G1273" i="9"/>
  <c r="G1423" i="9"/>
  <c r="G1551" i="9"/>
  <c r="G1679" i="9"/>
  <c r="G1807" i="9"/>
  <c r="G1935" i="9"/>
  <c r="G2063" i="9"/>
  <c r="G2191" i="9"/>
  <c r="G2319" i="9"/>
  <c r="G2392" i="9"/>
  <c r="G2456" i="9"/>
  <c r="G264" i="9"/>
  <c r="G914" i="9"/>
  <c r="G1217" i="9"/>
  <c r="G1395" i="9"/>
  <c r="G203" i="9"/>
  <c r="G50" i="9"/>
  <c r="G636" i="9"/>
  <c r="G466" i="9"/>
  <c r="G312" i="9"/>
  <c r="G150" i="9"/>
  <c r="G728" i="9"/>
  <c r="G891" i="9"/>
  <c r="G687" i="9"/>
  <c r="G888" i="9"/>
  <c r="G881" i="9"/>
  <c r="G1192" i="9"/>
  <c r="G245" i="9"/>
  <c r="G766" i="9"/>
  <c r="G1002" i="9"/>
  <c r="G1211" i="9"/>
  <c r="G162" i="9"/>
  <c r="G769" i="9"/>
  <c r="G1014" i="9"/>
  <c r="G1188" i="9"/>
  <c r="G1300" i="9"/>
  <c r="G254" i="9"/>
  <c r="G518" i="9"/>
  <c r="G756" i="9"/>
  <c r="G845" i="9"/>
  <c r="G930" i="9"/>
  <c r="G1015" i="9"/>
  <c r="G1101" i="9"/>
  <c r="G1165" i="9"/>
  <c r="G1229" i="9"/>
  <c r="G1293" i="9"/>
  <c r="G282" i="9"/>
  <c r="G743" i="9"/>
  <c r="G921" i="9"/>
  <c r="G1092" i="9"/>
  <c r="G1222" i="9"/>
  <c r="G1333" i="9"/>
  <c r="G1397" i="9"/>
  <c r="G1461" i="9"/>
  <c r="G1525" i="9"/>
  <c r="G1589" i="9"/>
  <c r="G1653" i="9"/>
  <c r="G1717" i="9"/>
  <c r="G1781" i="9"/>
  <c r="G1845" i="9"/>
  <c r="G1909" i="9"/>
  <c r="G1973" i="9"/>
  <c r="G2037" i="9"/>
  <c r="G2101" i="9"/>
  <c r="G2165" i="9"/>
  <c r="G2229" i="9"/>
  <c r="G2293" i="9"/>
  <c r="G182" i="9"/>
  <c r="G648" i="9"/>
  <c r="G884" i="9"/>
  <c r="G1054" i="9"/>
  <c r="G1194" i="9"/>
  <c r="G1320" i="9"/>
  <c r="G1384" i="9"/>
  <c r="G1448" i="9"/>
  <c r="G1512" i="9"/>
  <c r="G1576" i="9"/>
  <c r="G1640" i="9"/>
  <c r="G1704" i="9"/>
  <c r="G1768" i="9"/>
  <c r="G1832" i="9"/>
  <c r="G1896" i="9"/>
  <c r="G1960" i="9"/>
  <c r="G2024" i="9"/>
  <c r="G2088" i="9"/>
  <c r="G2152" i="9"/>
  <c r="G2216" i="9"/>
  <c r="G2280" i="9"/>
  <c r="G21" i="9"/>
  <c r="G492" i="9"/>
  <c r="G825" i="9"/>
  <c r="G996" i="9"/>
  <c r="G1150" i="9"/>
  <c r="G1278" i="9"/>
  <c r="G1361" i="9"/>
  <c r="G1425" i="9"/>
  <c r="G1489" i="9"/>
  <c r="G1553" i="9"/>
  <c r="G1617" i="9"/>
  <c r="G1681" i="9"/>
  <c r="G1745" i="9"/>
  <c r="G1809" i="9"/>
  <c r="G1873" i="9"/>
  <c r="G1937" i="9"/>
  <c r="G2001" i="9"/>
  <c r="G2065" i="9"/>
  <c r="G2129" i="9"/>
  <c r="G2193" i="9"/>
  <c r="G2257" i="9"/>
  <c r="G2321" i="9"/>
  <c r="G374" i="9"/>
  <c r="G783" i="9"/>
  <c r="G954" i="9"/>
  <c r="G1119" i="9"/>
  <c r="G1247" i="9"/>
  <c r="G1346" i="9"/>
  <c r="G1410" i="9"/>
  <c r="G1474" i="9"/>
  <c r="G1538" i="9"/>
  <c r="G1602" i="9"/>
  <c r="G1666" i="9"/>
  <c r="G1730" i="9"/>
  <c r="G1794" i="9"/>
  <c r="G1858" i="9"/>
  <c r="G1922" i="9"/>
  <c r="G1986" i="9"/>
  <c r="G2050" i="9"/>
  <c r="G2114" i="9"/>
  <c r="G2178" i="9"/>
  <c r="G2242" i="9"/>
  <c r="G2306" i="9"/>
  <c r="G557" i="9"/>
  <c r="G1021" i="9"/>
  <c r="G1297" i="9"/>
  <c r="G1435" i="9"/>
  <c r="G1563" i="9"/>
  <c r="G1691" i="9"/>
  <c r="G1819" i="9"/>
  <c r="G1947" i="9"/>
  <c r="G2075" i="9"/>
  <c r="G2203" i="9"/>
  <c r="G2331" i="9"/>
  <c r="G2397" i="9"/>
  <c r="G2461" i="9"/>
  <c r="G328" i="9"/>
  <c r="G937" i="9"/>
  <c r="G1234" i="9"/>
  <c r="G1404" i="9"/>
  <c r="G1532" i="9"/>
  <c r="G1660" i="9"/>
  <c r="G1788" i="9"/>
  <c r="G1916" i="9"/>
  <c r="G2044" i="9"/>
  <c r="G2172" i="9"/>
  <c r="G2300" i="9"/>
  <c r="G2382" i="9"/>
  <c r="G2446" i="9"/>
  <c r="G228" i="9"/>
  <c r="G901" i="9"/>
  <c r="G1207" i="9"/>
  <c r="G1390" i="9"/>
  <c r="G1518" i="9"/>
  <c r="G1646" i="9"/>
  <c r="G1774" i="9"/>
  <c r="G1902" i="9"/>
  <c r="G2030" i="9"/>
  <c r="G2158" i="9"/>
  <c r="G2286" i="9"/>
  <c r="G591" i="9"/>
  <c r="G1031" i="9"/>
  <c r="G1305" i="9"/>
  <c r="G1439" i="9"/>
  <c r="G1567" i="9"/>
  <c r="G1695" i="9"/>
  <c r="G1823" i="9"/>
  <c r="G1951" i="9"/>
  <c r="G2079" i="9"/>
  <c r="G2207" i="9"/>
  <c r="G2335" i="9"/>
  <c r="G2400" i="9"/>
  <c r="G2464" i="9"/>
  <c r="G383" i="9"/>
  <c r="G267" i="9"/>
  <c r="G124" i="9"/>
  <c r="G705" i="9"/>
  <c r="G540" i="9"/>
  <c r="G385" i="9"/>
  <c r="G223" i="9"/>
  <c r="G57" i="9"/>
  <c r="G955" i="9"/>
  <c r="G52" i="9"/>
  <c r="G952" i="9"/>
  <c r="G966" i="9"/>
  <c r="G1208" i="9"/>
  <c r="G273" i="9"/>
  <c r="G821" i="9"/>
  <c r="G1023" i="9"/>
  <c r="G1219" i="9"/>
  <c r="G309" i="9"/>
  <c r="G790" i="9"/>
  <c r="G1025" i="9"/>
  <c r="G1220" i="9"/>
  <c r="G13" i="9"/>
  <c r="G281" i="9"/>
  <c r="G574" i="9"/>
  <c r="G770" i="9"/>
  <c r="G855" i="9"/>
  <c r="G941" i="9"/>
  <c r="G1026" i="9"/>
  <c r="G1109" i="9"/>
  <c r="G1173" i="9"/>
  <c r="G1237" i="9"/>
  <c r="G1301" i="9"/>
  <c r="G345" i="9"/>
  <c r="G772" i="9"/>
  <c r="G942" i="9"/>
  <c r="G1110" i="9"/>
  <c r="G1238" i="9"/>
  <c r="G1341" i="9"/>
  <c r="G1405" i="9"/>
  <c r="G1469" i="9"/>
  <c r="G1533" i="9"/>
  <c r="G1597" i="9"/>
  <c r="G1661" i="9"/>
  <c r="G1725" i="9"/>
  <c r="G1789" i="9"/>
  <c r="G1853" i="9"/>
  <c r="G1917" i="9"/>
  <c r="G1981" i="9"/>
  <c r="G2045" i="9"/>
  <c r="G2109" i="9"/>
  <c r="G2173" i="9"/>
  <c r="G2237" i="9"/>
  <c r="G2301" i="9"/>
  <c r="G244" i="9"/>
  <c r="G707" i="9"/>
  <c r="G905" i="9"/>
  <c r="G1076" i="9"/>
  <c r="G1210" i="9"/>
  <c r="G1328" i="9"/>
  <c r="G1392" i="9"/>
  <c r="G1456" i="9"/>
  <c r="G1520" i="9"/>
  <c r="G1584" i="9"/>
  <c r="G1648" i="9"/>
  <c r="G1712" i="9"/>
  <c r="G1776" i="9"/>
  <c r="G1840" i="9"/>
  <c r="G1904" i="9"/>
  <c r="G1968" i="9"/>
  <c r="G2032" i="9"/>
  <c r="G2096" i="9"/>
  <c r="G2160" i="9"/>
  <c r="G2224" i="9"/>
  <c r="G2288" i="9"/>
  <c r="G80" i="9"/>
  <c r="G548" i="9"/>
  <c r="G846" i="9"/>
  <c r="G1017" i="9"/>
  <c r="G1166" i="9"/>
  <c r="G1294" i="9"/>
  <c r="G1369" i="9"/>
  <c r="G1433" i="9"/>
  <c r="G1497" i="9"/>
  <c r="G1561" i="9"/>
  <c r="G1625" i="9"/>
  <c r="G1689" i="9"/>
  <c r="G1753" i="9"/>
  <c r="G1817" i="9"/>
  <c r="G1881" i="9"/>
  <c r="G1945" i="9"/>
  <c r="G2009" i="9"/>
  <c r="G2073" i="9"/>
  <c r="G2137" i="9"/>
  <c r="G2201" i="9"/>
  <c r="G2265" i="9"/>
  <c r="G2329" i="9"/>
  <c r="G437" i="9"/>
  <c r="G805" i="9"/>
  <c r="G975" i="9"/>
  <c r="G1135" i="9"/>
  <c r="G1263" i="9"/>
  <c r="G1354" i="9"/>
  <c r="G1418" i="9"/>
  <c r="G1482" i="9"/>
  <c r="G1546" i="9"/>
  <c r="G1610" i="9"/>
  <c r="G1674" i="9"/>
  <c r="G1738" i="9"/>
  <c r="G1802" i="9"/>
  <c r="G1866" i="9"/>
  <c r="G1930" i="9"/>
  <c r="G1994" i="9"/>
  <c r="G2058" i="9"/>
  <c r="G2122" i="9"/>
  <c r="G2186" i="9"/>
  <c r="G2250" i="9"/>
  <c r="G2314" i="9"/>
  <c r="G676" i="9"/>
  <c r="G1063" i="9"/>
  <c r="G1323" i="9"/>
  <c r="G1451" i="9"/>
  <c r="G1579" i="9"/>
  <c r="G1707" i="9"/>
  <c r="G1835" i="9"/>
  <c r="G1963" i="9"/>
  <c r="G2091" i="9"/>
  <c r="G2219" i="9"/>
  <c r="G2341" i="9"/>
  <c r="G2405" i="9"/>
  <c r="G2469" i="9"/>
  <c r="G446" i="9"/>
  <c r="G980" i="9"/>
  <c r="G1266" i="9"/>
  <c r="G1420" i="9"/>
  <c r="G1548" i="9"/>
  <c r="G1676" i="9"/>
  <c r="G1804" i="9"/>
  <c r="G1932" i="9"/>
  <c r="G2060" i="9"/>
  <c r="G2188" i="9"/>
  <c r="G2316" i="9"/>
  <c r="G2390" i="9"/>
  <c r="G2454" i="9"/>
  <c r="G346" i="9"/>
  <c r="G943" i="9"/>
  <c r="G1239" i="9"/>
  <c r="G1406" i="9"/>
  <c r="G1534" i="9"/>
  <c r="G1662" i="9"/>
  <c r="G1790" i="9"/>
  <c r="G1918" i="9"/>
  <c r="G2046" i="9"/>
  <c r="G2174" i="9"/>
  <c r="G2302" i="9"/>
  <c r="G700" i="9"/>
  <c r="G1074" i="9"/>
  <c r="G1327" i="9"/>
  <c r="G1455" i="9"/>
  <c r="G1583" i="9"/>
  <c r="G1711" i="9"/>
  <c r="G1839" i="9"/>
  <c r="G1967" i="9"/>
  <c r="G2095" i="9"/>
  <c r="G2223" i="9"/>
  <c r="G2344" i="9"/>
  <c r="G2408" i="9"/>
  <c r="G2472" i="9"/>
  <c r="G331" i="9"/>
  <c r="G197" i="9"/>
  <c r="G24" i="9"/>
  <c r="G613" i="9"/>
  <c r="G458" i="9"/>
  <c r="G296" i="9"/>
  <c r="G204" i="9"/>
  <c r="G1019" i="9"/>
  <c r="G198" i="9"/>
  <c r="G1016" i="9"/>
  <c r="G1041" i="9"/>
  <c r="G1248" i="9"/>
  <c r="G335" i="9"/>
  <c r="G831" i="9"/>
  <c r="G1077" i="9"/>
  <c r="G1235" i="9"/>
  <c r="G336" i="9"/>
  <c r="G844" i="9"/>
  <c r="G1046" i="9"/>
  <c r="G1228" i="9"/>
  <c r="G45" i="9"/>
  <c r="G337" i="9"/>
  <c r="G602" i="9"/>
  <c r="G781" i="9"/>
  <c r="G866" i="9"/>
  <c r="G951" i="9"/>
  <c r="G1037" i="9"/>
  <c r="G1117" i="9"/>
  <c r="G1181" i="9"/>
  <c r="G1245" i="9"/>
  <c r="G1309" i="9"/>
  <c r="G401" i="9"/>
  <c r="G793" i="9"/>
  <c r="G964" i="9"/>
  <c r="G1126" i="9"/>
  <c r="G1254" i="9"/>
  <c r="G1349" i="9"/>
  <c r="G1413" i="9"/>
  <c r="G1477" i="9"/>
  <c r="G1541" i="9"/>
  <c r="G1605" i="9"/>
  <c r="G1669" i="9"/>
  <c r="G1733" i="9"/>
  <c r="G1797" i="9"/>
  <c r="G1861" i="9"/>
  <c r="G1925" i="9"/>
  <c r="G1989" i="9"/>
  <c r="G2053" i="9"/>
  <c r="G2117" i="9"/>
  <c r="G2181" i="9"/>
  <c r="G2245" i="9"/>
  <c r="G2309" i="9"/>
  <c r="G300" i="9"/>
  <c r="G751" i="9"/>
  <c r="G926" i="9"/>
  <c r="G1097" i="9"/>
  <c r="G1226" i="9"/>
  <c r="G1336" i="9"/>
  <c r="G1400" i="9"/>
  <c r="G1464" i="9"/>
  <c r="G1528" i="9"/>
  <c r="G1592" i="9"/>
  <c r="G1656" i="9"/>
  <c r="G1720" i="9"/>
  <c r="G1784" i="9"/>
  <c r="G1848" i="9"/>
  <c r="G1912" i="9"/>
  <c r="G1976" i="9"/>
  <c r="G2040" i="9"/>
  <c r="G2104" i="9"/>
  <c r="G2168" i="9"/>
  <c r="G2232" i="9"/>
  <c r="G2296" i="9"/>
  <c r="G136" i="9"/>
  <c r="G609" i="9"/>
  <c r="G868" i="9"/>
  <c r="G1038" i="9"/>
  <c r="G1182" i="9"/>
  <c r="G1310" i="9"/>
  <c r="G1377" i="9"/>
  <c r="G1441" i="9"/>
  <c r="G1505" i="9"/>
  <c r="G1569" i="9"/>
  <c r="G1633" i="9"/>
  <c r="G1697" i="9"/>
  <c r="G1761" i="9"/>
  <c r="G1825" i="9"/>
  <c r="G1889" i="9"/>
  <c r="G1953" i="9"/>
  <c r="G2017" i="9"/>
  <c r="G2081" i="9"/>
  <c r="G2145" i="9"/>
  <c r="G2209" i="9"/>
  <c r="G2273" i="9"/>
  <c r="G22" i="9"/>
  <c r="G493" i="9"/>
  <c r="G826" i="9"/>
  <c r="G997" i="9"/>
  <c r="G1151" i="9"/>
  <c r="G1279" i="9"/>
  <c r="G1362" i="9"/>
  <c r="G1426" i="9"/>
  <c r="G1490" i="9"/>
  <c r="G1554" i="9"/>
  <c r="G1618" i="9"/>
  <c r="G1682" i="9"/>
  <c r="G1746" i="9"/>
  <c r="G1810" i="9"/>
  <c r="G1874" i="9"/>
  <c r="G1938" i="9"/>
  <c r="G2002" i="9"/>
  <c r="G2066" i="9"/>
  <c r="G2130" i="9"/>
  <c r="G2194" i="9"/>
  <c r="G2258" i="9"/>
  <c r="G2322" i="9"/>
  <c r="G764" i="9"/>
  <c r="G1105" i="9"/>
  <c r="G1339" i="9"/>
  <c r="G1467" i="9"/>
  <c r="G1595" i="9"/>
  <c r="G1723" i="9"/>
  <c r="G1851" i="9"/>
  <c r="G1979" i="9"/>
  <c r="G2107" i="9"/>
  <c r="G2235" i="9"/>
  <c r="G2349" i="9"/>
  <c r="G2413" i="9"/>
  <c r="G2477" i="9"/>
  <c r="G565" i="9"/>
  <c r="G1022" i="9"/>
  <c r="G1298" i="9"/>
  <c r="G1436" i="9"/>
  <c r="G1564" i="9"/>
  <c r="G1692" i="9"/>
  <c r="G1820" i="9"/>
  <c r="G1948" i="9"/>
  <c r="G2076" i="9"/>
  <c r="G2204" i="9"/>
  <c r="G2332" i="9"/>
  <c r="G2398" i="9"/>
  <c r="G2462" i="9"/>
  <c r="G464" i="9"/>
  <c r="G986" i="9"/>
  <c r="G1271" i="9"/>
  <c r="G1422" i="9"/>
  <c r="G1550" i="9"/>
  <c r="G1678" i="9"/>
  <c r="G1806" i="9"/>
  <c r="G1934" i="9"/>
  <c r="G2062" i="9"/>
  <c r="G2190" i="9"/>
  <c r="G2318" i="9"/>
  <c r="G775" i="9"/>
  <c r="G1113" i="9"/>
  <c r="G1343" i="9"/>
  <c r="G1471" i="9"/>
  <c r="G1599" i="9"/>
  <c r="G1727" i="9"/>
  <c r="G1855" i="9"/>
  <c r="G1983" i="9"/>
  <c r="G2111" i="9"/>
  <c r="G2239" i="9"/>
  <c r="G2352" i="9"/>
  <c r="G2416" i="9"/>
  <c r="G2480" i="9"/>
  <c r="G620" i="9"/>
  <c r="G1042" i="9"/>
  <c r="G1313" i="9"/>
  <c r="G1443" i="9"/>
  <c r="G459" i="9"/>
  <c r="G343" i="9"/>
  <c r="G174" i="9"/>
  <c r="G15" i="9"/>
  <c r="G605" i="9"/>
  <c r="G442" i="9"/>
  <c r="G496" i="9"/>
  <c r="G103" i="9"/>
  <c r="G490" i="9"/>
  <c r="G173" i="9"/>
  <c r="G1120" i="9"/>
  <c r="G1272" i="9"/>
  <c r="G510" i="9"/>
  <c r="G906" i="9"/>
  <c r="G1107" i="9"/>
  <c r="G1283" i="9"/>
  <c r="G538" i="9"/>
  <c r="G876" i="9"/>
  <c r="G1108" i="9"/>
  <c r="G1252" i="9"/>
  <c r="G135" i="9"/>
  <c r="G400" i="9"/>
  <c r="G664" i="9"/>
  <c r="G802" i="9"/>
  <c r="G887" i="9"/>
  <c r="G973" i="9"/>
  <c r="G1058" i="9"/>
  <c r="G1133" i="9"/>
  <c r="G1197" i="9"/>
  <c r="G1261" i="9"/>
  <c r="G53" i="9"/>
  <c r="G519" i="9"/>
  <c r="G836" i="9"/>
  <c r="G1006" i="9"/>
  <c r="G1158" i="9"/>
  <c r="G1286" i="9"/>
  <c r="G1365" i="9"/>
  <c r="G1429" i="9"/>
  <c r="G1493" i="9"/>
  <c r="G1557" i="9"/>
  <c r="G1621" i="9"/>
  <c r="G1685" i="9"/>
  <c r="G1749" i="9"/>
  <c r="G1813" i="9"/>
  <c r="G1877" i="9"/>
  <c r="G1941" i="9"/>
  <c r="G2005" i="9"/>
  <c r="G2069" i="9"/>
  <c r="G2133" i="9"/>
  <c r="G2197" i="9"/>
  <c r="G2261" i="9"/>
  <c r="G2325" i="9"/>
  <c r="G418" i="9"/>
  <c r="G798" i="9"/>
  <c r="G969" i="9"/>
  <c r="G1130" i="9"/>
  <c r="G1258" i="9"/>
  <c r="G1352" i="9"/>
  <c r="G1416" i="9"/>
  <c r="G1480" i="9"/>
  <c r="G1544" i="9"/>
  <c r="G1608" i="9"/>
  <c r="G1672" i="9"/>
  <c r="G1736" i="9"/>
  <c r="G1800" i="9"/>
  <c r="G1864" i="9"/>
  <c r="G1928" i="9"/>
  <c r="G1992" i="9"/>
  <c r="G2056" i="9"/>
  <c r="G2120" i="9"/>
  <c r="G2184" i="9"/>
  <c r="G2248" i="9"/>
  <c r="G2312" i="9"/>
  <c r="G255" i="9"/>
  <c r="G716" i="9"/>
  <c r="G910" i="9"/>
  <c r="G1081" i="9"/>
  <c r="G1214" i="9"/>
  <c r="G1329" i="9"/>
  <c r="G1393" i="9"/>
  <c r="G1457" i="9"/>
  <c r="G1521" i="9"/>
  <c r="G1585" i="9"/>
  <c r="G1649" i="9"/>
  <c r="G1713" i="9"/>
  <c r="G1777" i="9"/>
  <c r="G1841" i="9"/>
  <c r="G1905" i="9"/>
  <c r="G1969" i="9"/>
  <c r="G2033" i="9"/>
  <c r="G2097" i="9"/>
  <c r="G2161" i="9"/>
  <c r="G2225" i="9"/>
  <c r="G2289" i="9"/>
  <c r="G144" i="9"/>
  <c r="G610" i="9"/>
  <c r="G869" i="9"/>
  <c r="G1039" i="9"/>
  <c r="G1183" i="9"/>
  <c r="G1311" i="9"/>
  <c r="G1378" i="9"/>
  <c r="G1442" i="9"/>
  <c r="G1506" i="9"/>
  <c r="G1570" i="9"/>
  <c r="G1634" i="9"/>
  <c r="G1698" i="9"/>
  <c r="G1762" i="9"/>
  <c r="G1826" i="9"/>
  <c r="G1890" i="9"/>
  <c r="G1954" i="9"/>
  <c r="G2018" i="9"/>
  <c r="G2082" i="9"/>
  <c r="G2146" i="9"/>
  <c r="G2210" i="9"/>
  <c r="G2274" i="9"/>
  <c r="G90" i="9"/>
  <c r="G850" i="9"/>
  <c r="G1169" i="9"/>
  <c r="G1371" i="9"/>
  <c r="G1499" i="9"/>
  <c r="G1627" i="9"/>
  <c r="G1755" i="9"/>
  <c r="G1883" i="9"/>
  <c r="G2011" i="9"/>
  <c r="G2139" i="9"/>
  <c r="G2267" i="9"/>
  <c r="G2365" i="9"/>
  <c r="G2429" i="9"/>
  <c r="G2493" i="9"/>
  <c r="G765" i="9"/>
  <c r="G1106" i="9"/>
  <c r="G1340" i="9"/>
  <c r="G1468" i="9"/>
  <c r="G1596" i="9"/>
  <c r="G1724" i="9"/>
  <c r="G1852" i="9"/>
  <c r="G1980" i="9"/>
  <c r="G2108" i="9"/>
  <c r="G2236" i="9"/>
  <c r="G2350" i="9"/>
  <c r="G2414" i="9"/>
  <c r="G2478" i="9"/>
  <c r="G698" i="9"/>
  <c r="G1071" i="9"/>
  <c r="G1326" i="9"/>
  <c r="G1454" i="9"/>
  <c r="G1582" i="9"/>
  <c r="G2363" i="9"/>
  <c r="G1414" i="9"/>
  <c r="G2359" i="9"/>
  <c r="G1398" i="9"/>
  <c r="G2355" i="9"/>
  <c r="G1382" i="9"/>
  <c r="G2351" i="9"/>
  <c r="G1366" i="9"/>
  <c r="G2347" i="9"/>
  <c r="G1350" i="9"/>
  <c r="G2230" i="9"/>
  <c r="G1093" i="9"/>
  <c r="G2214" i="9"/>
  <c r="G1050" i="9"/>
  <c r="G2198" i="9"/>
  <c r="G1007" i="9"/>
  <c r="G2452" i="9"/>
  <c r="G2388" i="9"/>
  <c r="G2311" i="9"/>
  <c r="G2183" i="9"/>
  <c r="G2055" i="9"/>
  <c r="G1927" i="9"/>
  <c r="G1799" i="9"/>
  <c r="G1671" i="9"/>
  <c r="G1543" i="9"/>
  <c r="G1415" i="9"/>
  <c r="G1257" i="9"/>
  <c r="G967" i="9"/>
  <c r="G410" i="9"/>
  <c r="G2466" i="9"/>
  <c r="G2402" i="9"/>
  <c r="G2338" i="9"/>
  <c r="G2212" i="9"/>
  <c r="G2084" i="9"/>
  <c r="G1956" i="9"/>
  <c r="G1828" i="9"/>
  <c r="G1700" i="9"/>
  <c r="G1572" i="9"/>
  <c r="G1444" i="9"/>
  <c r="G1314" i="9"/>
  <c r="G1044" i="9"/>
  <c r="G621" i="9"/>
  <c r="G2481" i="9"/>
  <c r="G2417" i="9"/>
  <c r="G2353" i="9"/>
  <c r="G2243" i="9"/>
  <c r="G2115" i="9"/>
  <c r="G1987" i="9"/>
  <c r="G1859" i="9"/>
  <c r="G1731" i="9"/>
  <c r="G1603" i="9"/>
  <c r="G1475" i="9"/>
  <c r="G1281" i="9"/>
  <c r="G871" i="9"/>
  <c r="G2424" i="9"/>
  <c r="G1999" i="9"/>
  <c r="G1487" i="9"/>
  <c r="G2334" i="9"/>
  <c r="G1822" i="9"/>
  <c r="G2470" i="9"/>
  <c r="G1580" i="9"/>
  <c r="G2251" i="9"/>
  <c r="G1137" i="9"/>
  <c r="G1946" i="9"/>
  <c r="G1434" i="9"/>
  <c r="G2281" i="9"/>
  <c r="G1769" i="9"/>
  <c r="G1198" i="9"/>
  <c r="G2112" i="9"/>
  <c r="G1600" i="9"/>
  <c r="G777" i="9"/>
  <c r="G1933" i="9"/>
  <c r="G1421" i="9"/>
  <c r="G1253" i="9"/>
  <c r="G372" i="9"/>
  <c r="G853" i="9"/>
  <c r="G369" i="9"/>
  <c r="G2310" i="9"/>
  <c r="G1255" i="9"/>
  <c r="G2294" i="9"/>
  <c r="G1223" i="9"/>
  <c r="G2278" i="9"/>
  <c r="G1191" i="9"/>
  <c r="G2262" i="9"/>
  <c r="G1159" i="9"/>
  <c r="G2246" i="9"/>
  <c r="G1127" i="9"/>
  <c r="G2102" i="9"/>
  <c r="G746" i="9"/>
  <c r="G2086" i="9"/>
  <c r="G639" i="9"/>
  <c r="G2070" i="9"/>
  <c r="G520" i="9"/>
  <c r="G2444" i="9"/>
  <c r="G2380" i="9"/>
  <c r="G2295" i="9"/>
  <c r="G2167" i="9"/>
  <c r="G2039" i="9"/>
  <c r="G1911" i="9"/>
  <c r="G1783" i="9"/>
  <c r="G1655" i="9"/>
  <c r="G1527" i="9"/>
  <c r="G1399" i="9"/>
  <c r="G1225" i="9"/>
  <c r="G925" i="9"/>
  <c r="G298" i="9"/>
  <c r="G2458" i="9"/>
  <c r="G2394" i="9"/>
  <c r="G2324" i="9"/>
  <c r="G2196" i="9"/>
  <c r="G2068" i="9"/>
  <c r="G1940" i="9"/>
  <c r="G1812" i="9"/>
  <c r="G1684" i="9"/>
  <c r="G1556" i="9"/>
  <c r="G1428" i="9"/>
  <c r="G1282" i="9"/>
  <c r="G1001" i="9"/>
  <c r="G502" i="9"/>
  <c r="G2473" i="9"/>
  <c r="G2409" i="9"/>
  <c r="G2345" i="9"/>
  <c r="G2227" i="9"/>
  <c r="G2099" i="9"/>
  <c r="G1971" i="9"/>
  <c r="G1843" i="9"/>
  <c r="G1715" i="9"/>
  <c r="G1587" i="9"/>
  <c r="G1459" i="9"/>
  <c r="G1249" i="9"/>
  <c r="G829" i="9"/>
  <c r="G2368" i="9"/>
  <c r="G1887" i="9"/>
  <c r="G1375" i="9"/>
  <c r="G2222" i="9"/>
  <c r="G1710" i="9"/>
  <c r="G2406" i="9"/>
  <c r="G1452" i="9"/>
  <c r="G2123" i="9"/>
  <c r="G807" i="9"/>
  <c r="G1882" i="9"/>
  <c r="G1370" i="9"/>
  <c r="G2217" i="9"/>
  <c r="G1705" i="9"/>
  <c r="G1060" i="9"/>
  <c r="G2048" i="9"/>
  <c r="G1536" i="9"/>
  <c r="G356" i="9"/>
  <c r="G1869" i="9"/>
  <c r="G1357" i="9"/>
  <c r="G1189" i="9"/>
  <c r="G108" i="9"/>
  <c r="G481" i="9"/>
  <c r="G532" i="9"/>
  <c r="G2182" i="9"/>
  <c r="G965" i="9"/>
  <c r="G2166" i="9"/>
  <c r="G922" i="9"/>
  <c r="G2150" i="9"/>
  <c r="G879" i="9"/>
  <c r="G2134" i="9"/>
  <c r="G837" i="9"/>
  <c r="G2118" i="9"/>
  <c r="G794" i="9"/>
  <c r="G1974" i="9"/>
  <c r="G2499" i="9"/>
  <c r="G1958" i="9"/>
  <c r="G2495" i="9"/>
  <c r="G1942" i="9"/>
  <c r="G2500" i="9"/>
  <c r="G2436" i="9"/>
  <c r="G2372" i="9"/>
  <c r="G2279" i="9"/>
  <c r="G2151" i="9"/>
  <c r="G2023" i="9"/>
  <c r="G1895" i="9"/>
  <c r="G1767" i="9"/>
  <c r="G1639" i="9"/>
  <c r="G1511" i="9"/>
  <c r="G1383" i="9"/>
  <c r="G1193" i="9"/>
  <c r="G882" i="9"/>
  <c r="G181" i="9"/>
  <c r="G2450" i="9"/>
  <c r="G2386" i="9"/>
  <c r="G2308" i="9"/>
  <c r="G2180" i="9"/>
  <c r="G2052" i="9"/>
  <c r="G1924" i="9"/>
  <c r="G1796" i="9"/>
  <c r="G1668" i="9"/>
  <c r="G1540" i="9"/>
  <c r="G1412" i="9"/>
  <c r="G1250" i="9"/>
  <c r="G958" i="9"/>
  <c r="G390" i="9"/>
  <c r="G2465" i="9"/>
  <c r="G2401" i="9"/>
  <c r="G2337" i="9"/>
  <c r="G2211" i="9"/>
  <c r="G2083" i="9"/>
  <c r="G1955" i="9"/>
  <c r="G1827" i="9"/>
  <c r="G1699" i="9"/>
  <c r="G1571" i="9"/>
  <c r="G1427" i="9"/>
  <c r="G1185" i="9"/>
  <c r="G786" i="9"/>
  <c r="G2360" i="9"/>
  <c r="G1871" i="9"/>
  <c r="G1359" i="9"/>
  <c r="G2206" i="9"/>
  <c r="G1694" i="9"/>
  <c r="G2342" i="9"/>
  <c r="G1324" i="9"/>
  <c r="G1995" i="9"/>
  <c r="G2330" i="9"/>
  <c r="G1818" i="9"/>
  <c r="G1295" i="9"/>
  <c r="G2153" i="9"/>
  <c r="G1641" i="9"/>
  <c r="G889" i="9"/>
  <c r="G1984" i="9"/>
  <c r="G1472" i="9"/>
  <c r="G2317" i="9"/>
  <c r="G1805" i="9"/>
  <c r="G1270" i="9"/>
  <c r="G1125" i="9"/>
  <c r="G1236" i="9"/>
  <c r="G1256" i="9"/>
  <c r="G685" i="9"/>
  <c r="G2054" i="9"/>
  <c r="G408" i="9"/>
  <c r="G2038" i="9"/>
  <c r="G290" i="9"/>
  <c r="G2022" i="9"/>
  <c r="G172" i="9"/>
  <c r="G2006" i="9"/>
  <c r="G54" i="9"/>
  <c r="G1990" i="9"/>
  <c r="G2471" i="9"/>
  <c r="G1846" i="9"/>
  <c r="G2467" i="9"/>
  <c r="G1830" i="9"/>
  <c r="G2463" i="9"/>
  <c r="G1814" i="9"/>
  <c r="G2492" i="9"/>
  <c r="G2428" i="9"/>
  <c r="G2364" i="9"/>
  <c r="G2263" i="9"/>
  <c r="G2135" i="9"/>
  <c r="G2007" i="9"/>
  <c r="G1879" i="9"/>
  <c r="G1751" i="9"/>
  <c r="G1623" i="9"/>
  <c r="G1495" i="9"/>
  <c r="G1367" i="9"/>
  <c r="G1161" i="9"/>
  <c r="G839" i="9"/>
  <c r="G62" i="9"/>
  <c r="G2442" i="9"/>
  <c r="G2378" i="9"/>
  <c r="G2292" i="9"/>
  <c r="G2164" i="9"/>
  <c r="G2036" i="9"/>
  <c r="G1908" i="9"/>
  <c r="G1780" i="9"/>
  <c r="G1652" i="9"/>
  <c r="G1524" i="9"/>
  <c r="G1396" i="9"/>
  <c r="G1218" i="9"/>
  <c r="G916" i="9"/>
  <c r="G272" i="9"/>
  <c r="G2457" i="9"/>
  <c r="G2393" i="9"/>
  <c r="G2323" i="9"/>
  <c r="G2195" i="9"/>
  <c r="G2067" i="9"/>
  <c r="G1939" i="9"/>
  <c r="G1811" i="9"/>
  <c r="G1683" i="9"/>
  <c r="G1555" i="9"/>
  <c r="G1411" i="9"/>
  <c r="G1153" i="9"/>
  <c r="G730" i="9"/>
  <c r="G2271" i="9"/>
  <c r="G1759" i="9"/>
  <c r="G1177" i="9"/>
  <c r="G2094" i="9"/>
  <c r="G1566" i="9"/>
  <c r="G2220" i="9"/>
  <c r="G1065" i="9"/>
  <c r="G1867" i="9"/>
  <c r="G2266" i="9"/>
  <c r="G1754" i="9"/>
  <c r="G1167" i="9"/>
  <c r="G2089" i="9"/>
  <c r="G1577" i="9"/>
  <c r="G665" i="9"/>
  <c r="G1920" i="9"/>
  <c r="G1408" i="9"/>
  <c r="G2253" i="9"/>
  <c r="G1741" i="9"/>
  <c r="G1142" i="9"/>
  <c r="G1047" i="9"/>
  <c r="G1100" i="9"/>
  <c r="G1052" i="9"/>
  <c r="G101" i="9"/>
  <c r="G2491" i="9"/>
  <c r="G1926" i="9"/>
  <c r="G2487" i="9"/>
  <c r="G1910" i="9"/>
  <c r="G2483" i="9"/>
  <c r="G1894" i="9"/>
  <c r="G2479" i="9"/>
  <c r="G1878" i="9"/>
  <c r="G2475" i="9"/>
  <c r="G1862" i="9"/>
  <c r="G2439" i="9"/>
  <c r="G1718" i="9"/>
  <c r="G2435" i="9"/>
  <c r="G1702" i="9"/>
  <c r="G2431" i="9"/>
  <c r="G1686" i="9"/>
  <c r="G2484" i="9"/>
  <c r="G2420" i="9"/>
  <c r="G2356" i="9"/>
  <c r="G2247" i="9"/>
  <c r="G2119" i="9"/>
  <c r="G1991" i="9"/>
  <c r="G1863" i="9"/>
  <c r="G1735" i="9"/>
  <c r="G1607" i="9"/>
  <c r="G1479" i="9"/>
  <c r="G1351" i="9"/>
  <c r="G1129" i="9"/>
  <c r="G797" i="9"/>
  <c r="G2498" i="9"/>
  <c r="G2434" i="9"/>
  <c r="G2370" i="9"/>
  <c r="G2276" i="9"/>
  <c r="G2148" i="9"/>
  <c r="G2020" i="9"/>
  <c r="G1892" i="9"/>
  <c r="G1764" i="9"/>
  <c r="G1636" i="9"/>
  <c r="G1508" i="9"/>
  <c r="G1380" i="9"/>
  <c r="G1186" i="9"/>
  <c r="G873" i="9"/>
  <c r="G153" i="9"/>
  <c r="G2449" i="9"/>
  <c r="G2385" i="9"/>
  <c r="G2307" i="9"/>
  <c r="G2179" i="9"/>
  <c r="G2051" i="9"/>
  <c r="G1923" i="9"/>
  <c r="G1795" i="9"/>
  <c r="G1667" i="9"/>
  <c r="G1539" i="9"/>
  <c r="G1379" i="9"/>
  <c r="G1121" i="9"/>
  <c r="G501" i="9"/>
  <c r="G2255" i="9"/>
  <c r="G1743" i="9"/>
  <c r="G1145" i="9"/>
  <c r="G2078" i="9"/>
  <c r="G1438" i="9"/>
  <c r="G2092" i="9"/>
  <c r="G682" i="9"/>
  <c r="G1739" i="9"/>
  <c r="G2202" i="9"/>
  <c r="G1690" i="9"/>
  <c r="G1018" i="9"/>
  <c r="G2025" i="9"/>
  <c r="G1513" i="9"/>
  <c r="G199" i="9"/>
  <c r="G1856" i="9"/>
  <c r="G1344" i="9"/>
  <c r="G2189" i="9"/>
  <c r="G1677" i="9"/>
  <c r="G985" i="9"/>
  <c r="G962" i="9"/>
  <c r="G854" i="9"/>
  <c r="G1080" i="9"/>
  <c r="G270" i="9"/>
  <c r="G2459" i="9"/>
  <c r="G1798" i="9"/>
  <c r="G2455" i="9"/>
  <c r="G1782" i="9"/>
  <c r="G2451" i="9"/>
  <c r="G1766" i="9"/>
  <c r="G2447" i="9"/>
  <c r="G1750" i="9"/>
  <c r="G2443" i="9"/>
  <c r="G1734" i="9"/>
  <c r="G2407" i="9"/>
  <c r="G1590" i="9"/>
  <c r="G2403" i="9"/>
  <c r="G1574" i="9"/>
  <c r="G2399" i="9"/>
  <c r="G1558" i="9"/>
  <c r="G2476" i="9"/>
  <c r="G2412" i="9"/>
  <c r="G2348" i="9"/>
  <c r="G2231" i="9"/>
  <c r="G2103" i="9"/>
  <c r="G1975" i="9"/>
  <c r="G1847" i="9"/>
  <c r="G1719" i="9"/>
  <c r="G1591" i="9"/>
  <c r="G1463" i="9"/>
  <c r="G1335" i="9"/>
  <c r="G1095" i="9"/>
  <c r="G750" i="9"/>
  <c r="G2490" i="9"/>
  <c r="G2426" i="9"/>
  <c r="G2362" i="9"/>
  <c r="G2260" i="9"/>
  <c r="G2132" i="9"/>
  <c r="G2004" i="9"/>
  <c r="G1876" i="9"/>
  <c r="G1748" i="9"/>
  <c r="G1620" i="9"/>
  <c r="G1492" i="9"/>
  <c r="G1364" i="9"/>
  <c r="G1154" i="9"/>
  <c r="G830" i="9"/>
  <c r="G33" i="9"/>
  <c r="G2441" i="9"/>
  <c r="G2377" i="9"/>
  <c r="G2291" i="9"/>
  <c r="G2163" i="9"/>
  <c r="G2035" i="9"/>
  <c r="G1907" i="9"/>
  <c r="G1779" i="9"/>
  <c r="G1651" i="9"/>
  <c r="G1523" i="9"/>
  <c r="G1363" i="9"/>
  <c r="G1085" i="9"/>
  <c r="G2496" i="9"/>
  <c r="G2143" i="9"/>
  <c r="G1631" i="9"/>
  <c r="G861" i="9"/>
  <c r="G1966" i="9"/>
  <c r="G1303" i="9"/>
  <c r="G1964" i="9"/>
  <c r="G2485" i="9"/>
  <c r="G1611" i="9"/>
  <c r="G2138" i="9"/>
  <c r="G1626" i="9"/>
  <c r="G847" i="9"/>
  <c r="G1961" i="9"/>
  <c r="G1449" i="9"/>
  <c r="G2304" i="9"/>
  <c r="G1792" i="9"/>
  <c r="G1242" i="9"/>
  <c r="G2125" i="9"/>
  <c r="G1613" i="9"/>
  <c r="G814" i="9"/>
  <c r="G877" i="9"/>
  <c r="G392" i="9"/>
  <c r="G344" i="9"/>
  <c r="G39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51C1D-BD12-4BC0-87E1-70E0E9B5B0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CCB2495-418F-4C37-8735-FEAA0DCA710C}" name="WorksheetConnection_Amazon Orders Dataset v.01.xlsx!Table1" type="102" refreshedVersion="8" minRefreshableVersion="5">
    <extLst>
      <ext xmlns:x15="http://schemas.microsoft.com/office/spreadsheetml/2010/11/main" uri="{DE250136-89BD-433C-8126-D09CA5730AF9}">
        <x15:connection id="Table1">
          <x15:rangePr sourceName="_xlcn.WorksheetConnection_AmazonOrdersDatasetv.01.xlsxTable11"/>
        </x15:connection>
      </ext>
    </extLst>
  </connection>
  <connection id="3" xr16:uid="{BF19CC73-7BE7-4F6A-A42E-A50A52118C2A}" name="WorksheetConnection_Amazon Orders Dataset v.01.xlsx!Table13" type="102" refreshedVersion="8" minRefreshableVersion="5">
    <extLst>
      <ext xmlns:x15="http://schemas.microsoft.com/office/spreadsheetml/2010/11/main" uri="{DE250136-89BD-433C-8126-D09CA5730AF9}">
        <x15:connection id="Table13" autoDelete="1">
          <x15:rangePr sourceName="_xlcn.WorksheetConnection_AmazonOrdersDatasetv.01.xlsxTable1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<sst xmlns="http://schemas.openxmlformats.org/spreadsheetml/2006/main" count="31110" uniqueCount="363">
  <si>
    <t>Order Datetime</t>
  </si>
  <si>
    <t>Order Value</t>
  </si>
  <si>
    <t>Customer ID</t>
  </si>
  <si>
    <t>Sales POC</t>
  </si>
  <si>
    <t>Kwai Yu</t>
  </si>
  <si>
    <t>Paul Henriot</t>
  </si>
  <si>
    <t>Daniel Da Cunha</t>
  </si>
  <si>
    <t>Julie Young</t>
  </si>
  <si>
    <t>Julie Brown</t>
  </si>
  <si>
    <t>Juri Hirano</t>
  </si>
  <si>
    <t>Martine Rance</t>
  </si>
  <si>
    <t>Veysel Oeztan</t>
  </si>
  <si>
    <t>Julie Murphy</t>
  </si>
  <si>
    <t>Dominique Perrier</t>
  </si>
  <si>
    <t>Peter Ferguson</t>
  </si>
  <si>
    <t>Michael Frick</t>
  </si>
  <si>
    <t>William Brown</t>
  </si>
  <si>
    <t>Julie King</t>
  </si>
  <si>
    <t>Janine Labrune</t>
  </si>
  <si>
    <t>Marta Hernandez</t>
  </si>
  <si>
    <t>Matti Karttunen</t>
  </si>
  <si>
    <t>Jonas Bergulfsen</t>
  </si>
  <si>
    <t>Kyung Yu</t>
  </si>
  <si>
    <t>Georg Pipps</t>
  </si>
  <si>
    <t>Adrian Huxley</t>
  </si>
  <si>
    <t>Violeta Benitez</t>
  </si>
  <si>
    <t>Elizabeth Devon</t>
  </si>
  <si>
    <t>Diego Freyre</t>
  </si>
  <si>
    <t>Christina Berglund</t>
  </si>
  <si>
    <t>Mart¡n Sommer</t>
  </si>
  <si>
    <t>Eric Natividad</t>
  </si>
  <si>
    <t>Maria Hernandez</t>
  </si>
  <si>
    <t>Tony Calaghan</t>
  </si>
  <si>
    <t>Francisca Cervantes</t>
  </si>
  <si>
    <t>Mary Saveley</t>
  </si>
  <si>
    <t>Yoshi Tannamuri</t>
  </si>
  <si>
    <t>Steve Thompson</t>
  </si>
  <si>
    <t>Kyung Tseng</t>
  </si>
  <si>
    <t>Leslie Murphy</t>
  </si>
  <si>
    <t>Akiko Shimamura</t>
  </si>
  <si>
    <t>Paolo Accorti</t>
  </si>
  <si>
    <t>Maria Larsson</t>
  </si>
  <si>
    <t>Daniel Tonini</t>
  </si>
  <si>
    <t>Valarie Nelson</t>
  </si>
  <si>
    <t>Valarie Young</t>
  </si>
  <si>
    <t>Allen Nelson</t>
  </si>
  <si>
    <t>Anna O'Hara</t>
  </si>
  <si>
    <t>Jean Fresnisre</t>
  </si>
  <si>
    <t>Mory Kentary</t>
  </si>
  <si>
    <t>Rosa Hernandez</t>
  </si>
  <si>
    <t>Carine Schmitt</t>
  </si>
  <si>
    <t>Steve Frick</t>
  </si>
  <si>
    <t>Jytte Petersen</t>
  </si>
  <si>
    <t>Ann Brown</t>
  </si>
  <si>
    <t>Wing C Tam</t>
  </si>
  <si>
    <t>Annette Roulet</t>
  </si>
  <si>
    <t>Thomas Hardy</t>
  </si>
  <si>
    <t>Eduardo Saavedra</t>
  </si>
  <si>
    <t>Michael Chandler</t>
  </si>
  <si>
    <t>Valarie Thompson</t>
  </si>
  <si>
    <t>Catherine Dewey</t>
  </si>
  <si>
    <t>Elizabeth Lincoln</t>
  </si>
  <si>
    <t>Juri Yoshido</t>
  </si>
  <si>
    <t>Helen Bennett</t>
  </si>
  <si>
    <t>Pirkko Koskitalo</t>
  </si>
  <si>
    <t>Sue Frick</t>
  </si>
  <si>
    <t>Marie Bertrand</t>
  </si>
  <si>
    <t>Roland Mendel</t>
  </si>
  <si>
    <t>Valarie Franco</t>
  </si>
  <si>
    <t>Wendy Victorino</t>
  </si>
  <si>
    <t>Arnold Cruz</t>
  </si>
  <si>
    <t>Laurence Lebihan</t>
  </si>
  <si>
    <t>Henriette Pfalzheim</t>
  </si>
  <si>
    <t>Michael Holz</t>
  </si>
  <si>
    <t>Maurizio Moroni</t>
  </si>
  <si>
    <t>Miguel Barajas</t>
  </si>
  <si>
    <t>Roland Keitel</t>
  </si>
  <si>
    <t>Kalle Suominen</t>
  </si>
  <si>
    <t>Jeff Young</t>
  </si>
  <si>
    <t>Dean Cassidy</t>
  </si>
  <si>
    <t>Jesus Fernandez</t>
  </si>
  <si>
    <t>Victoria Ashworth</t>
  </si>
  <si>
    <t>Palle Ibsen</t>
  </si>
  <si>
    <t>Kee Kuo</t>
  </si>
  <si>
    <t>Leslie Young</t>
  </si>
  <si>
    <t>Jose Pedro Roel</t>
  </si>
  <si>
    <t>Sue Taylor</t>
  </si>
  <si>
    <t>Frederique Citeaux</t>
  </si>
  <si>
    <t>Sue King</t>
  </si>
  <si>
    <t>Jan Klaeboe</t>
  </si>
  <si>
    <t>Giovanni Rovelli</t>
  </si>
  <si>
    <t>Sean Connery</t>
  </si>
  <si>
    <t>Dan Lewis</t>
  </si>
  <si>
    <t>Michael Donnermeyer</t>
  </si>
  <si>
    <t>Pascale Cartrain</t>
  </si>
  <si>
    <t>Leslie Taylor</t>
  </si>
  <si>
    <t>Other</t>
  </si>
  <si>
    <t>App</t>
  </si>
  <si>
    <t>Website</t>
  </si>
  <si>
    <t>USA</t>
  </si>
  <si>
    <t>France</t>
  </si>
  <si>
    <t>Australia</t>
  </si>
  <si>
    <t>Finland</t>
  </si>
  <si>
    <t>Norway</t>
  </si>
  <si>
    <t>Austria</t>
  </si>
  <si>
    <t>Spain</t>
  </si>
  <si>
    <t>Singapore</t>
  </si>
  <si>
    <t>Italy</t>
  </si>
  <si>
    <t>Denmark</t>
  </si>
  <si>
    <t>Germany</t>
  </si>
  <si>
    <t>Switzerland</t>
  </si>
  <si>
    <t>Ireland</t>
  </si>
  <si>
    <t>Order Source</t>
  </si>
  <si>
    <t>India</t>
  </si>
  <si>
    <t>Customer Country</t>
  </si>
  <si>
    <t>Amelia</t>
  </si>
  <si>
    <t>Lukas</t>
  </si>
  <si>
    <t>Olivia</t>
  </si>
  <si>
    <t>Sofia</t>
  </si>
  <si>
    <t>Chloe</t>
  </si>
  <si>
    <t>Alexander</t>
  </si>
  <si>
    <t>Liam</t>
  </si>
  <si>
    <t>Sophia</t>
  </si>
  <si>
    <t>Emma</t>
  </si>
  <si>
    <t>Ethan</t>
  </si>
  <si>
    <t>Isabella</t>
  </si>
  <si>
    <t>Noah</t>
  </si>
  <si>
    <t>Ava</t>
  </si>
  <si>
    <t>Dev</t>
  </si>
  <si>
    <t>Mia</t>
  </si>
  <si>
    <t>William</t>
  </si>
  <si>
    <t>Sophie</t>
  </si>
  <si>
    <t>Lucas</t>
  </si>
  <si>
    <t>Aino</t>
  </si>
  <si>
    <t>Emily</t>
  </si>
  <si>
    <t>Benjamin</t>
  </si>
  <si>
    <t>Marco</t>
  </si>
  <si>
    <t>Daniela</t>
  </si>
  <si>
    <t>Charlotte</t>
  </si>
  <si>
    <t>Priya</t>
  </si>
  <si>
    <t>Oliver</t>
  </si>
  <si>
    <t>Sales Team</t>
  </si>
  <si>
    <t>Alpha</t>
  </si>
  <si>
    <t>Beta</t>
  </si>
  <si>
    <t>Gamma</t>
  </si>
  <si>
    <t>Delta</t>
  </si>
  <si>
    <t>Epsilon</t>
  </si>
  <si>
    <t>2023 Sales Target</t>
  </si>
  <si>
    <t>Order ID</t>
  </si>
  <si>
    <t>Gender</t>
  </si>
  <si>
    <t>Age</t>
  </si>
  <si>
    <t>M</t>
  </si>
  <si>
    <t>F</t>
  </si>
  <si>
    <t>Category</t>
  </si>
  <si>
    <t>A</t>
  </si>
  <si>
    <t>B</t>
  </si>
  <si>
    <t>C</t>
  </si>
  <si>
    <t>D</t>
  </si>
  <si>
    <t>E</t>
  </si>
  <si>
    <t>Sales Manager First Name</t>
  </si>
  <si>
    <t>Sales Manager Last Name</t>
  </si>
  <si>
    <t>Johnson</t>
  </si>
  <si>
    <t>Schmidt</t>
  </si>
  <si>
    <t>Jensen</t>
  </si>
  <si>
    <t>Laine</t>
  </si>
  <si>
    <t>Dupont</t>
  </si>
  <si>
    <t>Müller</t>
  </si>
  <si>
    <t>O'Sullivan</t>
  </si>
  <si>
    <t>Rossi</t>
  </si>
  <si>
    <t>Hansen</t>
  </si>
  <si>
    <t>Lee</t>
  </si>
  <si>
    <t>Garcia</t>
  </si>
  <si>
    <t>Meier</t>
  </si>
  <si>
    <t>Williams</t>
  </si>
  <si>
    <t>Patel</t>
  </si>
  <si>
    <t>Khan</t>
  </si>
  <si>
    <t>Brown</t>
  </si>
  <si>
    <t>Gruber</t>
  </si>
  <si>
    <t>Nielsen</t>
  </si>
  <si>
    <t>Virtanen</t>
  </si>
  <si>
    <t>Dubois</t>
  </si>
  <si>
    <t>Weber</t>
  </si>
  <si>
    <t>Murphy</t>
  </si>
  <si>
    <t>Bianchi</t>
  </si>
  <si>
    <t>Olsen</t>
  </si>
  <si>
    <t>Chen</t>
  </si>
  <si>
    <t>Hernandez</t>
  </si>
  <si>
    <t>Baumann</t>
  </si>
  <si>
    <t>Miller</t>
  </si>
  <si>
    <t>Kapoor</t>
  </si>
  <si>
    <t>Kumar</t>
  </si>
  <si>
    <t>Whatsapp</t>
  </si>
  <si>
    <t>Create OrderDate, OrderTime, OrderMonth, OrderDay columns</t>
  </si>
  <si>
    <t>OBJECTIVE</t>
  </si>
  <si>
    <t>what I use for this</t>
  </si>
  <si>
    <t>Analysis</t>
  </si>
  <si>
    <t>Order Date</t>
  </si>
  <si>
    <t>Order time</t>
  </si>
  <si>
    <t>Order Month</t>
  </si>
  <si>
    <t>Order Day</t>
  </si>
  <si>
    <t>week day</t>
  </si>
  <si>
    <t>1.use order table,   so I used text approach to extract order date, month,orderday and second approach could be we can use date,month,weeekday this function</t>
  </si>
  <si>
    <t>Done</t>
  </si>
  <si>
    <t>Conditionally format the orders where order value is in the top and bottom 10%. The top 10% should have a light red fill with dark red text while the bottom 10% should have a yellow fill with dark yellow text</t>
  </si>
  <si>
    <t>for this I used order value column from order table and apply conditional approach to  find this</t>
  </si>
  <si>
    <t>Handling missing values in the Customer Country and Order Source columns a. Find the difference between CountBlank and COUNTA for each of these columns in a new sheet named “Answers”. b. Replace missing Order Source by the “Other” mode c. Replace missing Customer Country by an appropriate value d. In the Customers table, replace missing ages by a moving average of the previous 3 data points.</t>
  </si>
  <si>
    <t>count</t>
  </si>
  <si>
    <t>countblank</t>
  </si>
  <si>
    <t>counta</t>
  </si>
  <si>
    <t>add</t>
  </si>
  <si>
    <t>difference</t>
  </si>
  <si>
    <t>Row Labels</t>
  </si>
  <si>
    <t>Grand Total</t>
  </si>
  <si>
    <t>other</t>
  </si>
  <si>
    <t>new customer country</t>
  </si>
  <si>
    <t>for first question I used countblank and counta and then use difference,for second they already provide the you can replace missing order with order but there is one more method that you can mode function means most occuraing value, c. for country I will used vlookup with condition i used customer and order table both, d.</t>
  </si>
  <si>
    <t>Count of Order ID</t>
  </si>
  <si>
    <t xml:space="preserve">App is most occurring source but they want that I used other , for c. firsy spporach is that I apply vlookup and second is that I repalce country with which country has most orders which is USA. </t>
  </si>
  <si>
    <t>new Age</t>
  </si>
  <si>
    <t>4. Data Cleaning a. Find outliers, if any, in the data (using both the quartile approach and Box plot approach) i. Order Value in Orders table  .                                                                                            ii. Age column in Customers table</t>
  </si>
  <si>
    <t>4 question calcualtion</t>
  </si>
  <si>
    <t>Q1</t>
  </si>
  <si>
    <t>Q3</t>
  </si>
  <si>
    <t>IQR</t>
  </si>
  <si>
    <t>upper bound</t>
  </si>
  <si>
    <t>Q3+1.5*IQR</t>
  </si>
  <si>
    <t>lower bound</t>
  </si>
  <si>
    <t>Q1-1.5*IQR</t>
  </si>
  <si>
    <t>Outliers</t>
  </si>
  <si>
    <t>upeer bound</t>
  </si>
  <si>
    <t>outlier</t>
  </si>
  <si>
    <t xml:space="preserve">1. for order value I used box plot and iqr but there is no outliers in order value column.   2. for age  column I used box plot and iqr so ther is no outliers                                                                                                                                     </t>
  </si>
  <si>
    <t>5. In the new sheet named “Answers”, find the following (for these analyses remember to use the cleaned/new columns for Customer Country and Order Source) a. Sumof order value and count of orders placed in the 2nd half of the year b. Sumof order value and count of orders for Indian customers c. Average order value for orders placed via Whatsapp d. Find the count of orders whose Order date is on or after 15 June 2023 and which have been placed by customers who are aged more than 30.</t>
  </si>
  <si>
    <t>5 question</t>
  </si>
  <si>
    <t>order value</t>
  </si>
  <si>
    <t>sum</t>
  </si>
  <si>
    <t>customer country</t>
  </si>
  <si>
    <t>averageif</t>
  </si>
  <si>
    <t>new age</t>
  </si>
  <si>
    <t>for this analyysis I used sumif,countif,countifs,averageif, this type of function</t>
  </si>
  <si>
    <t>6. In the Sales Targets sheet, get rid of the first name and last name columns to get a single Full Name column. Add this new column at the end in this sheet.</t>
  </si>
  <si>
    <t>Full name</t>
  </si>
  <si>
    <t>7. Wewant to understand the order patterns to forecast demand better. Create an Orders trend (number of orders as well as average value) across months. This will allow us to gauge which months were best for the company from a sales standpoint.</t>
  </si>
  <si>
    <t>I used textjoin but we can use concatenate also for join the strings</t>
  </si>
  <si>
    <t>monnthname</t>
  </si>
  <si>
    <t>January</t>
  </si>
  <si>
    <t>February</t>
  </si>
  <si>
    <t>March</t>
  </si>
  <si>
    <t>April</t>
  </si>
  <si>
    <t>May</t>
  </si>
  <si>
    <t>June</t>
  </si>
  <si>
    <t>July</t>
  </si>
  <si>
    <t>August</t>
  </si>
  <si>
    <t>September</t>
  </si>
  <si>
    <t>October</t>
  </si>
  <si>
    <t>November</t>
  </si>
  <si>
    <t>December</t>
  </si>
  <si>
    <t>Sum of Order Value</t>
  </si>
  <si>
    <t>Average of Order Value</t>
  </si>
  <si>
    <t>in this novmber has the highest number of customers with highest order</t>
  </si>
  <si>
    <t>8. Plot an appropriate chart for number of users and total order value by country</t>
  </si>
  <si>
    <t>Distinct Count of Customer ID</t>
  </si>
  <si>
    <t>it is called gross merchandise vale(GMV),profit=revenue-cost,,,,,,,                  *** USA HAS THE HIGHEST NUMBER OF CUSTOMERS WITH HIGHEST NUMBER OF ORDERS</t>
  </si>
  <si>
    <t>DONE</t>
  </si>
  <si>
    <t>9. See the trends of orders: a. Which hour of the day are most orders placed? Also, which hour of the day is the average of order value the highest? Plot both trends on the same graph b. Plot a day of month vs orders trend? c. Howdoes the number of orders placed vary with Order Source. Show the trend using an appropriate plot. d. Which age group (&lt;20, 20-30, 30-40…) places the highest total value of orders
 and highest number of orders (hint: use Grouping in Pivots) ? The trends should
 be visible on a single graph.</t>
  </si>
  <si>
    <t>order hour</t>
  </si>
  <si>
    <t>Day of  month</t>
  </si>
  <si>
    <r>
      <t>Day 6</t>
    </r>
    <r>
      <rPr>
        <sz val="11"/>
        <color theme="1"/>
        <rFont val="Calibri"/>
        <family val="2"/>
        <scheme val="minor"/>
      </rPr>
      <t xml:space="preserve"> and </t>
    </r>
    <r>
      <rPr>
        <b/>
        <sz val="11"/>
        <color theme="1"/>
        <rFont val="Calibri"/>
        <family val="2"/>
        <scheme val="minor"/>
      </rPr>
      <t>Day 26</t>
    </r>
    <r>
      <rPr>
        <sz val="11"/>
        <color theme="1"/>
        <rFont val="Calibri"/>
        <family val="2"/>
        <scheme val="minor"/>
      </rPr>
      <t xml:space="preserve"> have the highest order count, both at </t>
    </r>
    <r>
      <rPr>
        <b/>
        <sz val="11"/>
        <color theme="1"/>
        <rFont val="Calibri"/>
        <family val="2"/>
        <scheme val="minor"/>
      </rPr>
      <t>109 orders</t>
    </r>
    <r>
      <rPr>
        <sz val="11"/>
        <color theme="1"/>
        <rFont val="Calibri"/>
        <family val="2"/>
        <scheme val="minor"/>
      </rPr>
      <t>.</t>
    </r>
  </si>
  <si>
    <r>
      <t xml:space="preserve">Special sales, discounts, or promotional offers often lead to order spikes. Many e-commerce platforms run </t>
    </r>
    <r>
      <rPr>
        <b/>
        <sz val="11"/>
        <color theme="1"/>
        <rFont val="Calibri"/>
        <family val="2"/>
        <scheme val="minor"/>
      </rPr>
      <t>mid-month</t>
    </r>
    <r>
      <rPr>
        <sz val="11"/>
        <color theme="1"/>
        <rFont val="Calibri"/>
        <family val="2"/>
        <scheme val="minor"/>
      </rPr>
      <t xml:space="preserve"> or </t>
    </r>
    <r>
      <rPr>
        <b/>
        <sz val="11"/>
        <color theme="1"/>
        <rFont val="Calibri"/>
        <family val="2"/>
        <scheme val="minor"/>
      </rPr>
      <t>end-of-month</t>
    </r>
    <r>
      <rPr>
        <sz val="11"/>
        <color theme="1"/>
        <rFont val="Calibri"/>
        <family val="2"/>
        <scheme val="minor"/>
      </rPr>
      <t xml:space="preserve"> sales.</t>
    </r>
  </si>
  <si>
    <r>
      <t>End-of-month peaks</t>
    </r>
    <r>
      <rPr>
        <sz val="11"/>
        <color theme="1"/>
        <rFont val="Calibri"/>
        <family val="2"/>
        <scheme val="minor"/>
      </rPr>
      <t xml:space="preserve"> (like Day 26) often correlate with the time people receive salaries, prompting increased spending.</t>
    </r>
  </si>
  <si>
    <r>
      <t xml:space="preserve">Sometimes, pending orders from previous days get </t>
    </r>
    <r>
      <rPr>
        <b/>
        <sz val="11"/>
        <color theme="1"/>
        <rFont val="Calibri"/>
        <family val="2"/>
        <scheme val="minor"/>
      </rPr>
      <t>processed in bulk</t>
    </r>
    <r>
      <rPr>
        <sz val="11"/>
        <color theme="1"/>
        <rFont val="Calibri"/>
        <family val="2"/>
        <scheme val="minor"/>
      </rPr>
      <t>, reflecting as spikes on specific days.</t>
    </r>
  </si>
  <si>
    <t>&lt;20</t>
  </si>
  <si>
    <t>20-29</t>
  </si>
  <si>
    <t>30-39</t>
  </si>
  <si>
    <t>40-49</t>
  </si>
  <si>
    <t>50-59</t>
  </si>
  <si>
    <t>60-69</t>
  </si>
  <si>
    <t>70-79</t>
  </si>
  <si>
    <t>80-90</t>
  </si>
  <si>
    <t>insight</t>
  </si>
  <si>
    <t>The highest number of orders (637) came from the website, indicating it is the most preferred platform for placing orders.</t>
  </si>
  <si>
    <t>WhatsApp follows closely with 633 orders, showing it’s an effective channel for user engagement and order placement.</t>
  </si>
  <si>
    <t>The app generated 622 orders, suggesting stable performance but slightly behind WhatsApp and the website.</t>
  </si>
  <si>
    <t>1. The “Other” category recorded the lowest count at 608, indicating limited engagement from alternative sources.</t>
  </si>
  <si>
    <t>recommend</t>
  </si>
  <si>
    <t>Since the website drives the most orders, improving user experience and simplifying checkout can further boost conversions.</t>
  </si>
  <si>
    <t>Given its strong performance, consider targeted campaigns and quick customer support via WhatsApp.</t>
  </si>
  <si>
    <t>To increase app-driven orders, focus on app-exclusive offers, push notifications, and user-friendly navigation.</t>
  </si>
  <si>
    <t>Investigate the underperformance of the "Other" category. Identify platforms included and evaluate potential for improvement.</t>
  </si>
  <si>
    <r>
      <t xml:space="preserve">The age group </t>
    </r>
    <r>
      <rPr>
        <b/>
        <sz val="11"/>
        <color theme="1"/>
        <rFont val="Calibri"/>
        <family val="2"/>
        <scheme val="minor"/>
      </rPr>
      <t>60-69</t>
    </r>
    <r>
      <rPr>
        <sz val="11"/>
        <color theme="1"/>
        <rFont val="Calibri"/>
        <family val="2"/>
        <scheme val="minor"/>
      </rPr>
      <t xml:space="preserve"> has the highest total order value, indicating they are the most valuable customers in terms of spending.</t>
    </r>
  </si>
  <si>
    <r>
      <t xml:space="preserve">The age groups </t>
    </r>
    <r>
      <rPr>
        <b/>
        <sz val="11"/>
        <color theme="1"/>
        <rFont val="Calibri"/>
        <family val="2"/>
        <scheme val="minor"/>
      </rPr>
      <t>20-29</t>
    </r>
    <r>
      <rPr>
        <sz val="11"/>
        <color theme="1"/>
        <rFont val="Calibri"/>
        <family val="2"/>
        <scheme val="minor"/>
      </rPr>
      <t xml:space="preserve">, </t>
    </r>
    <r>
      <rPr>
        <b/>
        <sz val="11"/>
        <color theme="1"/>
        <rFont val="Calibri"/>
        <family val="2"/>
        <scheme val="minor"/>
      </rPr>
      <t>80-89</t>
    </r>
    <r>
      <rPr>
        <sz val="11"/>
        <color theme="1"/>
        <rFont val="Calibri"/>
        <family val="2"/>
        <scheme val="minor"/>
      </rPr>
      <t xml:space="preserve">, and </t>
    </r>
    <r>
      <rPr>
        <b/>
        <sz val="11"/>
        <color theme="1"/>
        <rFont val="Calibri"/>
        <family val="2"/>
        <scheme val="minor"/>
      </rPr>
      <t>70-79</t>
    </r>
    <r>
      <rPr>
        <sz val="11"/>
        <color theme="1"/>
        <rFont val="Calibri"/>
        <family val="2"/>
        <scheme val="minor"/>
      </rPr>
      <t xml:space="preserve"> follow closely in terms of order value.</t>
    </r>
  </si>
  <si>
    <r>
      <t xml:space="preserve">The </t>
    </r>
    <r>
      <rPr>
        <b/>
        <sz val="11"/>
        <color theme="1"/>
        <rFont val="Calibri"/>
        <family val="2"/>
        <scheme val="minor"/>
      </rPr>
      <t>&lt;20</t>
    </r>
    <r>
      <rPr>
        <sz val="11"/>
        <color theme="1"/>
        <rFont val="Calibri"/>
        <family val="2"/>
        <scheme val="minor"/>
      </rPr>
      <t xml:space="preserve"> and </t>
    </r>
    <r>
      <rPr>
        <b/>
        <sz val="11"/>
        <color theme="1"/>
        <rFont val="Calibri"/>
        <family val="2"/>
        <scheme val="minor"/>
      </rPr>
      <t>90+</t>
    </r>
    <r>
      <rPr>
        <sz val="11"/>
        <color theme="1"/>
        <rFont val="Calibri"/>
        <family val="2"/>
        <scheme val="minor"/>
      </rPr>
      <t xml:space="preserve"> age groups have both the lowest order value and the lowest order count.</t>
    </r>
  </si>
  <si>
    <t>recommendation</t>
  </si>
  <si>
    <r>
      <t xml:space="preserve">Target the </t>
    </r>
    <r>
      <rPr>
        <b/>
        <sz val="11"/>
        <color theme="1"/>
        <rFont val="Calibri"/>
        <family val="2"/>
        <scheme val="minor"/>
      </rPr>
      <t>60-69</t>
    </r>
    <r>
      <rPr>
        <sz val="11"/>
        <color theme="1"/>
        <rFont val="Calibri"/>
        <family val="2"/>
        <scheme val="minor"/>
      </rPr>
      <t xml:space="preserve">, </t>
    </r>
    <r>
      <rPr>
        <b/>
        <sz val="11"/>
        <color theme="1"/>
        <rFont val="Calibri"/>
        <family val="2"/>
        <scheme val="minor"/>
      </rPr>
      <t>20-29</t>
    </r>
    <r>
      <rPr>
        <sz val="11"/>
        <color theme="1"/>
        <rFont val="Calibri"/>
        <family val="2"/>
        <scheme val="minor"/>
      </rPr>
      <t xml:space="preserve">, and </t>
    </r>
    <r>
      <rPr>
        <b/>
        <sz val="11"/>
        <color theme="1"/>
        <rFont val="Calibri"/>
        <family val="2"/>
        <scheme val="minor"/>
      </rPr>
      <t>80-89</t>
    </r>
    <r>
      <rPr>
        <sz val="11"/>
        <color theme="1"/>
        <rFont val="Calibri"/>
        <family val="2"/>
        <scheme val="minor"/>
      </rPr>
      <t xml:space="preserve"> age groups with personalized offers and premium product promotions to increase their purchase frequency.</t>
    </r>
  </si>
  <si>
    <r>
      <t xml:space="preserve">For the </t>
    </r>
    <r>
      <rPr>
        <b/>
        <sz val="11"/>
        <color theme="1"/>
        <rFont val="Calibri"/>
        <family val="2"/>
        <scheme val="minor"/>
      </rPr>
      <t>&lt;20</t>
    </r>
    <r>
      <rPr>
        <sz val="11"/>
        <color theme="1"/>
        <rFont val="Calibri"/>
        <family val="2"/>
        <scheme val="minor"/>
      </rPr>
      <t xml:space="preserve"> age group, introduce youth-centric promotions, discounts, or gamified experiences to drive engagement.</t>
    </r>
  </si>
  <si>
    <r>
      <t xml:space="preserve">The </t>
    </r>
    <r>
      <rPr>
        <b/>
        <sz val="11"/>
        <color theme="1"/>
        <rFont val="Calibri"/>
        <family val="2"/>
        <scheme val="minor"/>
      </rPr>
      <t>90+</t>
    </r>
    <r>
      <rPr>
        <sz val="11"/>
        <color theme="1"/>
        <rFont val="Calibri"/>
        <family val="2"/>
        <scheme val="minor"/>
      </rPr>
      <t xml:space="preserve"> group might benefit from simplified shopping experiences and exclusive loyalty perks.</t>
    </r>
  </si>
  <si>
    <r>
      <t xml:space="preserve">1. Since </t>
    </r>
    <r>
      <rPr>
        <b/>
        <sz val="11"/>
        <color theme="1"/>
        <rFont val="Calibri"/>
        <family val="2"/>
        <scheme val="minor"/>
      </rPr>
      <t>60-69</t>
    </r>
    <r>
      <rPr>
        <sz val="11"/>
        <color theme="1"/>
        <rFont val="Calibri"/>
        <family val="2"/>
        <scheme val="minor"/>
      </rPr>
      <t xml:space="preserve"> users are both high-spenders and frequent buyers, run loyalty programs or early-access sales to maintain their interest.</t>
    </r>
  </si>
  <si>
    <t>for this I used grouping and thrn combo chart</t>
  </si>
  <si>
    <t>10. We want to understand the Sales Targets and their completion rates. a. Define three buckets: Target not met, Target Met, Exceeded Target for Sales POCs and plot the three categories on an appropriate chart to see the counts. b. Which Sales Teams were given how much total sales targets in total. Plot on a chart to see the comparison. c. Which sales manager was given the highest target? Did he/she meet that target? Define the same three buckets here as well: Target not met, Target Met, Exceeded Target d. In the new sheet named “Answers”, find the following: on average, how much short were actual sales from targets for the Sales POCs who did not complete them e. Plot the average % target reached per Sales team</t>
  </si>
  <si>
    <t>sales POC</t>
  </si>
  <si>
    <t>sales acheive</t>
  </si>
  <si>
    <t>sales achieve</t>
  </si>
  <si>
    <t>categories</t>
  </si>
  <si>
    <t>Exceed Target</t>
  </si>
  <si>
    <t>Target Not Met</t>
  </si>
  <si>
    <t>Count of categories</t>
  </si>
  <si>
    <t>1. for target I create a category then piote with chart.</t>
  </si>
  <si>
    <t>Sum of 2023 Sales Target</t>
  </si>
  <si>
    <t>Sum of sales achieve</t>
  </si>
  <si>
    <t>Aino Virtanen</t>
  </si>
  <si>
    <t>Alexander Müller</t>
  </si>
  <si>
    <t>Amelia Johnson</t>
  </si>
  <si>
    <t>Ava Williams</t>
  </si>
  <si>
    <t>Benjamin Chen</t>
  </si>
  <si>
    <t>Benjamin Weber</t>
  </si>
  <si>
    <t>Charlotte Miller</t>
  </si>
  <si>
    <t>Chloe Dupont</t>
  </si>
  <si>
    <t>Daniela Hernandez</t>
  </si>
  <si>
    <t>Dev Patel</t>
  </si>
  <si>
    <t>Emily Dubois</t>
  </si>
  <si>
    <t>Emily Murphy</t>
  </si>
  <si>
    <t>Emma Hansen</t>
  </si>
  <si>
    <t>Ethan Lee</t>
  </si>
  <si>
    <t>Isabella Garcia</t>
  </si>
  <si>
    <t>Liam Baumann</t>
  </si>
  <si>
    <t>Liam O'Sullivan</t>
  </si>
  <si>
    <t>Lucas Nielsen</t>
  </si>
  <si>
    <t>Lucas Olsen</t>
  </si>
  <si>
    <t>Lukas Schmidt</t>
  </si>
  <si>
    <t>Marco Bianchi</t>
  </si>
  <si>
    <t>Mia Khan</t>
  </si>
  <si>
    <t>Noah Meier</t>
  </si>
  <si>
    <t>Oliver Kumar</t>
  </si>
  <si>
    <t>Olivia Jensen</t>
  </si>
  <si>
    <t>Priya Kapoor</t>
  </si>
  <si>
    <t>Sofia Laine</t>
  </si>
  <si>
    <t>Sophia Rossi</t>
  </si>
  <si>
    <t>Sophie Gruber</t>
  </si>
  <si>
    <t>diff</t>
  </si>
  <si>
    <t>avg</t>
  </si>
  <si>
    <t>% target acived</t>
  </si>
  <si>
    <t>Average of % target acived</t>
  </si>
  <si>
    <t>11. The category of customers stores a lot of hidden insights. Answer all the below questions in the “Answers” sheet. Which Category of customers: a. Is the youngest on average b. Has the most Indian males</t>
  </si>
  <si>
    <t>(blank)</t>
  </si>
  <si>
    <t>0</t>
  </si>
  <si>
    <t>1</t>
  </si>
  <si>
    <t>14</t>
  </si>
  <si>
    <t>16</t>
  </si>
  <si>
    <t>2</t>
  </si>
  <si>
    <t>22</t>
  </si>
  <si>
    <t>23</t>
  </si>
  <si>
    <t>TARGET</t>
  </si>
  <si>
    <t>Average of new Age</t>
  </si>
  <si>
    <t>method 2</t>
  </si>
  <si>
    <t>category</t>
  </si>
  <si>
    <t>avg age</t>
  </si>
  <si>
    <t>Count of Category</t>
  </si>
  <si>
    <t>count of category</t>
  </si>
  <si>
    <t>12. The Sales Head is asking for a few data points. You need to find those from the dataset and write them in the “Answers” sheet. a. What was the target given to the Sales POC: Steve Frick and how much did he achieve? Do not use the Search, Filter or VLOOKUP functionalities to answer this question. b. Which team did Dean Cassidy belong to? Was he able to meet the target? Do not use the Search, Filter or VLOOKUP functionalities to answer this question</t>
  </si>
  <si>
    <t>2023 sales target</t>
  </si>
  <si>
    <t>steve Frick</t>
  </si>
  <si>
    <t>sales team</t>
  </si>
  <si>
    <t>target met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</si>
</sst>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hh:mm:ss"/>
    <numFmt numFmtId="165" formatCode="0.0"/>
  </numFmts>
  <fonts count="6" x14ac:knownFonts="1">
    <font>
      <sz val="11"/>
      <color theme="1"/>
      <name val="Calibri"/>
      <family val="2"/>
      <scheme val="minor"/>
    </font>
    <font>
      <b/>
      <sz val="11"/>
      <color theme="1"/>
      <name val="Calibri"/>
      <family val="2"/>
      <scheme val="minor"/>
    </font>
    <font>
      <sz val="10"/>
      <color theme="1"/>
      <name val="Calibri"/>
      <family val="2"/>
      <scheme val="minor"/>
    </font>
    <font>
      <b/>
      <sz val="11"/>
      <color theme="0"/>
      <name val="Calibri"/>
      <family val="2"/>
      <scheme val="minor"/>
    </font>
    <font>
      <sz val="8"/>
      <name val="Calibri"/>
      <family val="2"/>
      <scheme val="minor"/>
    </font>
    <font>
      <sz val="11"/>
      <color theme="1"/>
      <name val="Calibri"/>
      <family val="2"/>
      <scheme val="minor"/>
    </font>
  </fonts>
  <fills count="6">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s>
  <borders count="3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style="thin">
        <color indexed="64"/>
      </right>
      <top/>
      <bottom/>
      <diagonal/>
    </border>
    <border>
      <left style="thin">
        <color indexed="64"/>
      </left>
      <right style="thin">
        <color indexed="64"/>
      </right>
      <top/>
      <bottom/>
      <diagonal/>
    </border>
  </borders>
  <cellStyleXfs count="2">
    <xf numFmtId="0" fontId="0" fillId="0" borderId="0"/>
    <xf numFmtId="9" fontId="5" fillId="0" borderId="0" applyFont="0" applyFill="0" applyBorder="0" applyAlignment="0" applyProtection="0"/>
  </cellStyleXfs>
  <cellXfs count="83">
    <xf numFmtId="0" fontId="0" fillId="0" borderId="0" xfId="0"/>
    <xf numFmtId="0" fontId="2" fillId="0" borderId="0" xfId="0" applyFont="1"/>
    <xf numFmtId="164" fontId="0" fillId="0" borderId="0" xfId="0" applyNumberFormat="1"/>
    <xf numFmtId="164" fontId="2" fillId="0" borderId="0" xfId="0" applyNumberFormat="1" applyFont="1"/>
    <xf numFmtId="0" fontId="1" fillId="0" borderId="0" xfId="0" applyFont="1"/>
    <xf numFmtId="164" fontId="1" fillId="0" borderId="0" xfId="0" applyNumberFormat="1" applyFont="1"/>
    <xf numFmtId="14" fontId="0" fillId="0" borderId="0" xfId="0" applyNumberFormat="1"/>
    <xf numFmtId="21" fontId="0" fillId="0" borderId="0" xfId="0" applyNumberFormat="1"/>
    <xf numFmtId="14" fontId="1" fillId="0" borderId="0" xfId="0" applyNumberFormat="1" applyFont="1"/>
    <xf numFmtId="0" fontId="0" fillId="0" borderId="0" xfId="0" applyAlignment="1">
      <alignment horizontal="center"/>
    </xf>
    <xf numFmtId="0" fontId="0" fillId="0" borderId="0" xfId="0" applyAlignment="1">
      <alignment wrapText="1"/>
    </xf>
    <xf numFmtId="0" fontId="1" fillId="0" borderId="2" xfId="0" applyFont="1" applyBorder="1"/>
    <xf numFmtId="0" fontId="1" fillId="0" borderId="3" xfId="0" applyFont="1" applyBorder="1"/>
    <xf numFmtId="164" fontId="1" fillId="0" borderId="3" xfId="0" applyNumberFormat="1" applyFont="1" applyBorder="1"/>
    <xf numFmtId="0" fontId="1" fillId="2" borderId="3" xfId="0" applyFont="1" applyFill="1" applyBorder="1"/>
    <xf numFmtId="0" fontId="0" fillId="3" borderId="4" xfId="0" applyFill="1" applyBorder="1"/>
    <xf numFmtId="0" fontId="0" fillId="3" borderId="1" xfId="0" applyFill="1" applyBorder="1"/>
    <xf numFmtId="0" fontId="2" fillId="3" borderId="1" xfId="0" applyFont="1" applyFill="1" applyBorder="1"/>
    <xf numFmtId="164" fontId="0" fillId="3" borderId="1" xfId="0" applyNumberFormat="1" applyFill="1" applyBorder="1"/>
    <xf numFmtId="14" fontId="0" fillId="3" borderId="1" xfId="0" applyNumberFormat="1" applyFill="1" applyBorder="1"/>
    <xf numFmtId="21" fontId="0" fillId="3" borderId="1" xfId="0" applyNumberFormat="1" applyFill="1" applyBorder="1"/>
    <xf numFmtId="164" fontId="2" fillId="3" borderId="1" xfId="0" applyNumberFormat="1" applyFont="1" applyFill="1" applyBorder="1"/>
    <xf numFmtId="0" fontId="0" fillId="3" borderId="5" xfId="0" applyFill="1" applyBorder="1"/>
    <xf numFmtId="0" fontId="0" fillId="3" borderId="6" xfId="0" applyFill="1" applyBorder="1"/>
    <xf numFmtId="0" fontId="2" fillId="3" borderId="6" xfId="0" applyFont="1" applyFill="1" applyBorder="1"/>
    <xf numFmtId="164" fontId="2" fillId="3" borderId="6" xfId="0" applyNumberFormat="1" applyFont="1" applyFill="1" applyBorder="1"/>
    <xf numFmtId="14" fontId="0" fillId="3" borderId="6" xfId="0" applyNumberFormat="1" applyFill="1" applyBorder="1"/>
    <xf numFmtId="21" fontId="0" fillId="3" borderId="6" xfId="0" applyNumberFormat="1" applyFill="1" applyBorder="1"/>
    <xf numFmtId="0" fontId="3" fillId="4" borderId="1" xfId="0" applyFont="1" applyFill="1" applyBorder="1"/>
    <xf numFmtId="164" fontId="3" fillId="4" borderId="1" xfId="0" applyNumberFormat="1" applyFont="1" applyFill="1" applyBorder="1"/>
    <xf numFmtId="0" fontId="0" fillId="3" borderId="0" xfId="0" applyFill="1"/>
    <xf numFmtId="0" fontId="0" fillId="0" borderId="0" xfId="0" pivotButton="1"/>
    <xf numFmtId="0" fontId="0" fillId="0" borderId="0" xfId="0" applyAlignment="1">
      <alignment horizontal="left"/>
    </xf>
    <xf numFmtId="0" fontId="1" fillId="2" borderId="0" xfId="0" applyFont="1" applyFill="1"/>
    <xf numFmtId="1" fontId="0" fillId="0" borderId="0" xfId="0" applyNumberFormat="1"/>
    <xf numFmtId="0" fontId="1" fillId="2" borderId="2" xfId="0" applyFont="1" applyFill="1" applyBorder="1"/>
    <xf numFmtId="0" fontId="1" fillId="2" borderId="1" xfId="0" applyFont="1" applyFill="1" applyBorder="1"/>
    <xf numFmtId="0" fontId="0" fillId="3" borderId="3" xfId="0" applyFill="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1" fillId="0" borderId="8" xfId="0" applyFont="1" applyBorder="1"/>
    <xf numFmtId="0" fontId="0" fillId="0" borderId="0" xfId="0" applyAlignment="1">
      <alignment horizontal="left" vertical="center" indent="2"/>
    </xf>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9" fontId="0" fillId="0" borderId="0" xfId="0" applyNumberFormat="1"/>
    <xf numFmtId="0" fontId="3" fillId="4" borderId="28" xfId="0" applyFont="1" applyFill="1" applyBorder="1"/>
    <xf numFmtId="0" fontId="3" fillId="4" borderId="15" xfId="0" applyFont="1" applyFill="1" applyBorder="1"/>
    <xf numFmtId="0" fontId="3" fillId="2" borderId="29" xfId="0" applyFont="1" applyFill="1" applyBorder="1"/>
    <xf numFmtId="0" fontId="0" fillId="5" borderId="28" xfId="0" applyFill="1" applyBorder="1"/>
    <xf numFmtId="0" fontId="0" fillId="5" borderId="15" xfId="0" applyFill="1" applyBorder="1"/>
    <xf numFmtId="9" fontId="0" fillId="5" borderId="15" xfId="1" applyFont="1" applyFill="1" applyBorder="1"/>
    <xf numFmtId="0" fontId="0" fillId="5" borderId="29" xfId="0" applyFill="1" applyBorder="1"/>
    <xf numFmtId="0" fontId="0" fillId="0" borderId="28" xfId="0" applyBorder="1"/>
    <xf numFmtId="0" fontId="0" fillId="0" borderId="15" xfId="0" applyBorder="1"/>
    <xf numFmtId="9" fontId="0" fillId="0" borderId="15" xfId="1" applyFont="1" applyBorder="1"/>
    <xf numFmtId="0" fontId="0" fillId="0" borderId="29" xfId="0" applyBorder="1"/>
    <xf numFmtId="9" fontId="0" fillId="0" borderId="17" xfId="1" applyFont="1" applyBorder="1"/>
    <xf numFmtId="165" fontId="0" fillId="0" borderId="0" xfId="0" applyNumberFormat="1"/>
    <xf numFmtId="165" fontId="0" fillId="0" borderId="30" xfId="0" applyNumberFormat="1" applyBorder="1"/>
    <xf numFmtId="165" fontId="0" fillId="0" borderId="2" xfId="0" applyNumberFormat="1" applyBorder="1"/>
    <xf numFmtId="0" fontId="0" fillId="0" borderId="4" xfId="0" applyBorder="1"/>
    <xf numFmtId="0" fontId="0" fillId="0" borderId="1" xfId="0" applyBorder="1"/>
    <xf numFmtId="0" fontId="0" fillId="0" borderId="31" xfId="0" applyBorder="1"/>
    <xf numFmtId="0" fontId="0" fillId="0" borderId="3" xfId="0" applyBorder="1"/>
    <xf numFmtId="0" fontId="0" fillId="0" borderId="0" xfId="0" applyAlignment="1">
      <alignment horizontal="center" wrapText="1"/>
    </xf>
    <xf numFmtId="0" fontId="0" fillId="0" borderId="0" xfId="0" applyAlignment="1">
      <alignment horizontal="center"/>
    </xf>
    <xf numFmtId="0" fontId="0" fillId="0" borderId="0" xfId="0" applyNumberFormat="1"/>
  </cellXfs>
  <cellStyles count="2">
    <cellStyle name="Normal" xfId="0" builtinId="0"/>
    <cellStyle name="Percent" xfId="1" builtinId="5"/>
  </cellStyles>
  <dxfs count="37">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1"/>
        <color theme="1"/>
        <name val="Calibri"/>
        <family val="2"/>
        <scheme val="minor"/>
      </font>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patternFill>
      </fill>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6" formatCode="hh:mm:ss"/>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26" formatCode="hh:mm:ss"/>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dd/mm/yyyy\ hh:mm:ss"/>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numFmt numFmtId="165" formatCode="0.0"/>
    </dxf>
    <dxf>
      <numFmt numFmtId="0" formatCode="General"/>
    </dxf>
    <dxf>
      <font>
        <b val="0"/>
        <i val="0"/>
        <strike val="0"/>
        <condense val="0"/>
        <extend val="0"/>
        <outline val="0"/>
        <shadow val="0"/>
        <u val="none"/>
        <vertAlign val="baseline"/>
        <sz val="10"/>
        <color theme="1"/>
        <name val="Calibri"/>
        <family val="2"/>
        <scheme val="minor"/>
      </font>
      <numFmt numFmtId="164" formatCode="dd/mm/yyyy\ hh:mm:ss"/>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1.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7!PivotTable8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highest month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7'!$B$3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7'!$B$4:$B$16</c:f>
              <c:numCache>
                <c:formatCode>General</c:formatCode>
                <c:ptCount val="12"/>
                <c:pt idx="0">
                  <c:v>217</c:v>
                </c:pt>
                <c:pt idx="1">
                  <c:v>220</c:v>
                </c:pt>
                <c:pt idx="2">
                  <c:v>197</c:v>
                </c:pt>
                <c:pt idx="3">
                  <c:v>197</c:v>
                </c:pt>
                <c:pt idx="4">
                  <c:v>207</c:v>
                </c:pt>
                <c:pt idx="5">
                  <c:v>213</c:v>
                </c:pt>
                <c:pt idx="6">
                  <c:v>209</c:v>
                </c:pt>
                <c:pt idx="7">
                  <c:v>207</c:v>
                </c:pt>
                <c:pt idx="8">
                  <c:v>195</c:v>
                </c:pt>
                <c:pt idx="9">
                  <c:v>201</c:v>
                </c:pt>
                <c:pt idx="10">
                  <c:v>229</c:v>
                </c:pt>
                <c:pt idx="11">
                  <c:v>208</c:v>
                </c:pt>
              </c:numCache>
            </c:numRef>
          </c:val>
          <c:extLst>
            <c:ext xmlns:c16="http://schemas.microsoft.com/office/drawing/2014/chart" uri="{C3380CC4-5D6E-409C-BE32-E72D297353CC}">
              <c16:uniqueId val="{00000000-33CE-42FB-956A-7A2F72723955}"/>
            </c:ext>
          </c:extLst>
        </c:ser>
        <c:dLbls>
          <c:showLegendKey val="0"/>
          <c:showVal val="0"/>
          <c:showCatName val="0"/>
          <c:showSerName val="0"/>
          <c:showPercent val="0"/>
          <c:showBubbleSize val="0"/>
        </c:dLbls>
        <c:gapWidth val="219"/>
        <c:overlap val="-27"/>
        <c:axId val="300332687"/>
        <c:axId val="300306287"/>
      </c:barChart>
      <c:lineChart>
        <c:grouping val="standard"/>
        <c:varyColors val="0"/>
        <c:ser>
          <c:idx val="1"/>
          <c:order val="1"/>
          <c:tx>
            <c:strRef>
              <c:f>'pivot 7'!$C$3</c:f>
              <c:strCache>
                <c:ptCount val="1"/>
                <c:pt idx="0">
                  <c:v>Average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7'!$C$4:$C$16</c:f>
              <c:numCache>
                <c:formatCode>General</c:formatCode>
                <c:ptCount val="12"/>
                <c:pt idx="0">
                  <c:v>4854.4285714285716</c:v>
                </c:pt>
                <c:pt idx="1">
                  <c:v>4979.590909090909</c:v>
                </c:pt>
                <c:pt idx="2">
                  <c:v>5166.2233502538074</c:v>
                </c:pt>
                <c:pt idx="3">
                  <c:v>4822.2335025380708</c:v>
                </c:pt>
                <c:pt idx="4">
                  <c:v>4901.6425120772947</c:v>
                </c:pt>
                <c:pt idx="5">
                  <c:v>4926.7605633802814</c:v>
                </c:pt>
                <c:pt idx="6">
                  <c:v>4989.196172248804</c:v>
                </c:pt>
                <c:pt idx="7">
                  <c:v>5169.579710144928</c:v>
                </c:pt>
                <c:pt idx="8">
                  <c:v>4759.041025641026</c:v>
                </c:pt>
                <c:pt idx="9">
                  <c:v>4673.4925373134329</c:v>
                </c:pt>
                <c:pt idx="10">
                  <c:v>5236.1091703056773</c:v>
                </c:pt>
                <c:pt idx="11">
                  <c:v>4403.3846153846152</c:v>
                </c:pt>
              </c:numCache>
            </c:numRef>
          </c:val>
          <c:smooth val="0"/>
          <c:extLst>
            <c:ext xmlns:c16="http://schemas.microsoft.com/office/drawing/2014/chart" uri="{C3380CC4-5D6E-409C-BE32-E72D297353CC}">
              <c16:uniqueId val="{00000001-33CE-42FB-956A-7A2F72723955}"/>
            </c:ext>
          </c:extLst>
        </c:ser>
        <c:dLbls>
          <c:showLegendKey val="0"/>
          <c:showVal val="0"/>
          <c:showCatName val="0"/>
          <c:showSerName val="0"/>
          <c:showPercent val="0"/>
          <c:showBubbleSize val="0"/>
        </c:dLbls>
        <c:marker val="1"/>
        <c:smooth val="0"/>
        <c:axId val="300302447"/>
        <c:axId val="300316367"/>
      </c:lineChart>
      <c:catAx>
        <c:axId val="300302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16367"/>
        <c:crosses val="autoZero"/>
        <c:auto val="1"/>
        <c:lblAlgn val="ctr"/>
        <c:lblOffset val="100"/>
        <c:noMultiLvlLbl val="0"/>
      </c:catAx>
      <c:valAx>
        <c:axId val="300316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02447"/>
        <c:crosses val="autoZero"/>
        <c:crossBetween val="between"/>
      </c:valAx>
      <c:valAx>
        <c:axId val="3003062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32687"/>
        <c:crosses val="max"/>
        <c:crossBetween val="between"/>
      </c:valAx>
      <c:catAx>
        <c:axId val="300332687"/>
        <c:scaling>
          <c:orientation val="minMax"/>
        </c:scaling>
        <c:delete val="1"/>
        <c:axPos val="b"/>
        <c:numFmt formatCode="General" sourceLinked="1"/>
        <c:majorTickMark val="none"/>
        <c:minorTickMark val="none"/>
        <c:tickLblPos val="nextTo"/>
        <c:crossAx val="3003062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.xlsx]pivot8 distinct!PivotTable10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customer country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 distinct'!$B$3</c:f>
              <c:strCache>
                <c:ptCount val="1"/>
                <c:pt idx="0">
                  <c:v>Distinct 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'pivot8 distinct'!$A$4:$A$19</c:f>
              <c:strCache>
                <c:ptCount val="15"/>
                <c:pt idx="0">
                  <c:v>(blank)</c:v>
                </c:pt>
                <c:pt idx="1">
                  <c:v>Australia</c:v>
                </c:pt>
                <c:pt idx="2">
                  <c:v>Austria</c:v>
                </c:pt>
                <c:pt idx="3">
                  <c:v>Denmark</c:v>
                </c:pt>
                <c:pt idx="4">
                  <c:v>Finland</c:v>
                </c:pt>
                <c:pt idx="5">
                  <c:v>France</c:v>
                </c:pt>
                <c:pt idx="6">
                  <c:v>Germany</c:v>
                </c:pt>
                <c:pt idx="7">
                  <c:v>India</c:v>
                </c:pt>
                <c:pt idx="8">
                  <c:v>Ireland</c:v>
                </c:pt>
                <c:pt idx="9">
                  <c:v>Italy</c:v>
                </c:pt>
                <c:pt idx="10">
                  <c:v>Norway</c:v>
                </c:pt>
                <c:pt idx="11">
                  <c:v>Singapore</c:v>
                </c:pt>
                <c:pt idx="12">
                  <c:v>Spain</c:v>
                </c:pt>
                <c:pt idx="13">
                  <c:v>Switzerland</c:v>
                </c:pt>
                <c:pt idx="14">
                  <c:v>USA</c:v>
                </c:pt>
              </c:strCache>
            </c:strRef>
          </c:cat>
          <c:val>
            <c:numRef>
              <c:f>'pivot8 distinct'!$B$4:$B$19</c:f>
              <c:numCache>
                <c:formatCode>General</c:formatCode>
                <c:ptCount val="15"/>
                <c:pt idx="0">
                  <c:v>7</c:v>
                </c:pt>
                <c:pt idx="1">
                  <c:v>123</c:v>
                </c:pt>
                <c:pt idx="2">
                  <c:v>28</c:v>
                </c:pt>
                <c:pt idx="3">
                  <c:v>37</c:v>
                </c:pt>
                <c:pt idx="4">
                  <c:v>41</c:v>
                </c:pt>
                <c:pt idx="5">
                  <c:v>193</c:v>
                </c:pt>
                <c:pt idx="6">
                  <c:v>41</c:v>
                </c:pt>
                <c:pt idx="7">
                  <c:v>165</c:v>
                </c:pt>
                <c:pt idx="8">
                  <c:v>13</c:v>
                </c:pt>
                <c:pt idx="9">
                  <c:v>63</c:v>
                </c:pt>
                <c:pt idx="10">
                  <c:v>23</c:v>
                </c:pt>
                <c:pt idx="11">
                  <c:v>52</c:v>
                </c:pt>
                <c:pt idx="12">
                  <c:v>153</c:v>
                </c:pt>
                <c:pt idx="13">
                  <c:v>16</c:v>
                </c:pt>
                <c:pt idx="14">
                  <c:v>502</c:v>
                </c:pt>
              </c:numCache>
            </c:numRef>
          </c:val>
          <c:extLst>
            <c:ext xmlns:c16="http://schemas.microsoft.com/office/drawing/2014/chart" uri="{C3380CC4-5D6E-409C-BE32-E72D297353CC}">
              <c16:uniqueId val="{00000000-F961-4115-A7C9-4EF8054A1D06}"/>
            </c:ext>
          </c:extLst>
        </c:ser>
        <c:dLbls>
          <c:showLegendKey val="0"/>
          <c:showVal val="0"/>
          <c:showCatName val="0"/>
          <c:showSerName val="0"/>
          <c:showPercent val="0"/>
          <c:showBubbleSize val="0"/>
        </c:dLbls>
        <c:gapWidth val="219"/>
        <c:overlap val="-27"/>
        <c:axId val="294442943"/>
        <c:axId val="294439103"/>
      </c:barChart>
      <c:lineChart>
        <c:grouping val="standard"/>
        <c:varyColors val="0"/>
        <c:ser>
          <c:idx val="1"/>
          <c:order val="1"/>
          <c:tx>
            <c:strRef>
              <c:f>'pivot8 distinct'!$C$3</c:f>
              <c:strCache>
                <c:ptCount val="1"/>
                <c:pt idx="0">
                  <c:v>Sum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'pivot8 distinct'!$A$4:$A$19</c:f>
              <c:strCache>
                <c:ptCount val="15"/>
                <c:pt idx="0">
                  <c:v>(blank)</c:v>
                </c:pt>
                <c:pt idx="1">
                  <c:v>Australia</c:v>
                </c:pt>
                <c:pt idx="2">
                  <c:v>Austria</c:v>
                </c:pt>
                <c:pt idx="3">
                  <c:v>Denmark</c:v>
                </c:pt>
                <c:pt idx="4">
                  <c:v>Finland</c:v>
                </c:pt>
                <c:pt idx="5">
                  <c:v>France</c:v>
                </c:pt>
                <c:pt idx="6">
                  <c:v>Germany</c:v>
                </c:pt>
                <c:pt idx="7">
                  <c:v>India</c:v>
                </c:pt>
                <c:pt idx="8">
                  <c:v>Ireland</c:v>
                </c:pt>
                <c:pt idx="9">
                  <c:v>Italy</c:v>
                </c:pt>
                <c:pt idx="10">
                  <c:v>Norway</c:v>
                </c:pt>
                <c:pt idx="11">
                  <c:v>Singapore</c:v>
                </c:pt>
                <c:pt idx="12">
                  <c:v>Spain</c:v>
                </c:pt>
                <c:pt idx="13">
                  <c:v>Switzerland</c:v>
                </c:pt>
                <c:pt idx="14">
                  <c:v>USA</c:v>
                </c:pt>
              </c:strCache>
            </c:strRef>
          </c:cat>
          <c:val>
            <c:numRef>
              <c:f>'pivot8 distinct'!$C$4:$C$19</c:f>
              <c:numCache>
                <c:formatCode>General</c:formatCode>
                <c:ptCount val="15"/>
                <c:pt idx="0">
                  <c:v>36818</c:v>
                </c:pt>
                <c:pt idx="1">
                  <c:v>974217</c:v>
                </c:pt>
                <c:pt idx="2">
                  <c:v>223916</c:v>
                </c:pt>
                <c:pt idx="3">
                  <c:v>307260</c:v>
                </c:pt>
                <c:pt idx="4">
                  <c:v>324319</c:v>
                </c:pt>
                <c:pt idx="5">
                  <c:v>1637659</c:v>
                </c:pt>
                <c:pt idx="6">
                  <c:v>299656</c:v>
                </c:pt>
                <c:pt idx="7">
                  <c:v>1356737</c:v>
                </c:pt>
                <c:pt idx="8">
                  <c:v>91966</c:v>
                </c:pt>
                <c:pt idx="9">
                  <c:v>538932</c:v>
                </c:pt>
                <c:pt idx="10">
                  <c:v>195229</c:v>
                </c:pt>
                <c:pt idx="11">
                  <c:v>486633</c:v>
                </c:pt>
                <c:pt idx="12">
                  <c:v>1378166</c:v>
                </c:pt>
                <c:pt idx="13">
                  <c:v>165904</c:v>
                </c:pt>
                <c:pt idx="14">
                  <c:v>4258478</c:v>
                </c:pt>
              </c:numCache>
            </c:numRef>
          </c:val>
          <c:smooth val="0"/>
          <c:extLst>
            <c:ext xmlns:c16="http://schemas.microsoft.com/office/drawing/2014/chart" uri="{C3380CC4-5D6E-409C-BE32-E72D297353CC}">
              <c16:uniqueId val="{00000001-F961-4115-A7C9-4EF8054A1D06}"/>
            </c:ext>
          </c:extLst>
        </c:ser>
        <c:dLbls>
          <c:showLegendKey val="0"/>
          <c:showVal val="0"/>
          <c:showCatName val="0"/>
          <c:showSerName val="0"/>
          <c:showPercent val="0"/>
          <c:showBubbleSize val="0"/>
        </c:dLbls>
        <c:marker val="1"/>
        <c:smooth val="0"/>
        <c:axId val="339949279"/>
        <c:axId val="339938239"/>
      </c:lineChart>
      <c:catAx>
        <c:axId val="339949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38239"/>
        <c:crosses val="autoZero"/>
        <c:auto val="1"/>
        <c:lblAlgn val="ctr"/>
        <c:lblOffset val="100"/>
        <c:noMultiLvlLbl val="0"/>
      </c:catAx>
      <c:valAx>
        <c:axId val="339938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49279"/>
        <c:crosses val="autoZero"/>
        <c:crossBetween val="between"/>
      </c:valAx>
      <c:valAx>
        <c:axId val="29443910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4442943"/>
        <c:crosses val="max"/>
        <c:crossBetween val="between"/>
      </c:valAx>
      <c:catAx>
        <c:axId val="294442943"/>
        <c:scaling>
          <c:orientation val="minMax"/>
        </c:scaling>
        <c:delete val="1"/>
        <c:axPos val="b"/>
        <c:numFmt formatCode="General" sourceLinked="1"/>
        <c:majorTickMark val="none"/>
        <c:minorTickMark val="none"/>
        <c:tickLblPos val="nextTo"/>
        <c:crossAx val="2944391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9.1!PivotTable11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hour of the day with highest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9.1'!$B$3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9.1'!$A$4:$A$11</c:f>
              <c:strCache>
                <c:ptCount val="7"/>
                <c:pt idx="0">
                  <c:v>0</c:v>
                </c:pt>
                <c:pt idx="1">
                  <c:v>1</c:v>
                </c:pt>
                <c:pt idx="2">
                  <c:v>14</c:v>
                </c:pt>
                <c:pt idx="3">
                  <c:v>16</c:v>
                </c:pt>
                <c:pt idx="4">
                  <c:v>2</c:v>
                </c:pt>
                <c:pt idx="5">
                  <c:v>22</c:v>
                </c:pt>
                <c:pt idx="6">
                  <c:v>23</c:v>
                </c:pt>
              </c:strCache>
            </c:strRef>
          </c:cat>
          <c:val>
            <c:numRef>
              <c:f>'pivot 9.1'!$B$4:$B$11</c:f>
              <c:numCache>
                <c:formatCode>General</c:formatCode>
                <c:ptCount val="7"/>
                <c:pt idx="0">
                  <c:v>1005</c:v>
                </c:pt>
                <c:pt idx="1">
                  <c:v>629</c:v>
                </c:pt>
                <c:pt idx="2">
                  <c:v>2</c:v>
                </c:pt>
                <c:pt idx="3">
                  <c:v>2</c:v>
                </c:pt>
                <c:pt idx="4">
                  <c:v>58</c:v>
                </c:pt>
                <c:pt idx="5">
                  <c:v>156</c:v>
                </c:pt>
                <c:pt idx="6">
                  <c:v>648</c:v>
                </c:pt>
              </c:numCache>
            </c:numRef>
          </c:val>
          <c:extLst>
            <c:ext xmlns:c16="http://schemas.microsoft.com/office/drawing/2014/chart" uri="{C3380CC4-5D6E-409C-BE32-E72D297353CC}">
              <c16:uniqueId val="{00000000-3C90-45C1-8F4C-962817B3EAEF}"/>
            </c:ext>
          </c:extLst>
        </c:ser>
        <c:dLbls>
          <c:showLegendKey val="0"/>
          <c:showVal val="0"/>
          <c:showCatName val="0"/>
          <c:showSerName val="0"/>
          <c:showPercent val="0"/>
          <c:showBubbleSize val="0"/>
        </c:dLbls>
        <c:gapWidth val="219"/>
        <c:overlap val="-27"/>
        <c:axId val="298732191"/>
        <c:axId val="298730751"/>
      </c:barChart>
      <c:lineChart>
        <c:grouping val="standard"/>
        <c:varyColors val="0"/>
        <c:ser>
          <c:idx val="1"/>
          <c:order val="1"/>
          <c:tx>
            <c:strRef>
              <c:f>'pivot 9.1'!$C$3</c:f>
              <c:strCache>
                <c:ptCount val="1"/>
                <c:pt idx="0">
                  <c:v>Average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9.1'!$A$4:$A$11</c:f>
              <c:strCache>
                <c:ptCount val="7"/>
                <c:pt idx="0">
                  <c:v>0</c:v>
                </c:pt>
                <c:pt idx="1">
                  <c:v>1</c:v>
                </c:pt>
                <c:pt idx="2">
                  <c:v>14</c:v>
                </c:pt>
                <c:pt idx="3">
                  <c:v>16</c:v>
                </c:pt>
                <c:pt idx="4">
                  <c:v>2</c:v>
                </c:pt>
                <c:pt idx="5">
                  <c:v>22</c:v>
                </c:pt>
                <c:pt idx="6">
                  <c:v>23</c:v>
                </c:pt>
              </c:strCache>
            </c:strRef>
          </c:cat>
          <c:val>
            <c:numRef>
              <c:f>'pivot 9.1'!$C$4:$C$11</c:f>
              <c:numCache>
                <c:formatCode>General</c:formatCode>
                <c:ptCount val="7"/>
                <c:pt idx="0">
                  <c:v>4984.1631840796017</c:v>
                </c:pt>
                <c:pt idx="1">
                  <c:v>4969.430842607313</c:v>
                </c:pt>
                <c:pt idx="2">
                  <c:v>4443.5</c:v>
                </c:pt>
                <c:pt idx="3">
                  <c:v>6297.5</c:v>
                </c:pt>
                <c:pt idx="4">
                  <c:v>4571.4310344827591</c:v>
                </c:pt>
                <c:pt idx="5">
                  <c:v>4933.6025641025644</c:v>
                </c:pt>
                <c:pt idx="6">
                  <c:v>4760.4429012345681</c:v>
                </c:pt>
              </c:numCache>
            </c:numRef>
          </c:val>
          <c:smooth val="0"/>
          <c:extLst>
            <c:ext xmlns:c16="http://schemas.microsoft.com/office/drawing/2014/chart" uri="{C3380CC4-5D6E-409C-BE32-E72D297353CC}">
              <c16:uniqueId val="{00000001-3C90-45C1-8F4C-962817B3EAEF}"/>
            </c:ext>
          </c:extLst>
        </c:ser>
        <c:dLbls>
          <c:showLegendKey val="0"/>
          <c:showVal val="0"/>
          <c:showCatName val="0"/>
          <c:showSerName val="0"/>
          <c:showPercent val="0"/>
          <c:showBubbleSize val="0"/>
        </c:dLbls>
        <c:marker val="1"/>
        <c:smooth val="0"/>
        <c:axId val="338798687"/>
        <c:axId val="62492943"/>
      </c:lineChart>
      <c:catAx>
        <c:axId val="298732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730751"/>
        <c:crosses val="autoZero"/>
        <c:auto val="1"/>
        <c:lblAlgn val="ctr"/>
        <c:lblOffset val="100"/>
        <c:noMultiLvlLbl val="0"/>
      </c:catAx>
      <c:valAx>
        <c:axId val="298730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732191"/>
        <c:crosses val="autoZero"/>
        <c:crossBetween val="between"/>
      </c:valAx>
      <c:valAx>
        <c:axId val="6249294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798687"/>
        <c:crosses val="max"/>
        <c:crossBetween val="between"/>
      </c:valAx>
      <c:catAx>
        <c:axId val="338798687"/>
        <c:scaling>
          <c:orientation val="minMax"/>
        </c:scaling>
        <c:delete val="1"/>
        <c:axPos val="b"/>
        <c:numFmt formatCode="General" sourceLinked="1"/>
        <c:majorTickMark val="none"/>
        <c:minorTickMark val="none"/>
        <c:tickLblPos val="nextTo"/>
        <c:crossAx val="624929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9.2!PivotTable12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day of the month with highest order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9.2'!$B$3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9.2'!$A$4:$A$35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9.2'!$B$4:$B$35</c:f>
              <c:numCache>
                <c:formatCode>General</c:formatCode>
                <c:ptCount val="31"/>
                <c:pt idx="0">
                  <c:v>84</c:v>
                </c:pt>
                <c:pt idx="1">
                  <c:v>87</c:v>
                </c:pt>
                <c:pt idx="2">
                  <c:v>99</c:v>
                </c:pt>
                <c:pt idx="3">
                  <c:v>77</c:v>
                </c:pt>
                <c:pt idx="4">
                  <c:v>79</c:v>
                </c:pt>
                <c:pt idx="5">
                  <c:v>109</c:v>
                </c:pt>
                <c:pt idx="6">
                  <c:v>82</c:v>
                </c:pt>
                <c:pt idx="7">
                  <c:v>100</c:v>
                </c:pt>
                <c:pt idx="8">
                  <c:v>84</c:v>
                </c:pt>
                <c:pt idx="9">
                  <c:v>80</c:v>
                </c:pt>
                <c:pt idx="10">
                  <c:v>67</c:v>
                </c:pt>
                <c:pt idx="11">
                  <c:v>80</c:v>
                </c:pt>
                <c:pt idx="12">
                  <c:v>76</c:v>
                </c:pt>
                <c:pt idx="13">
                  <c:v>87</c:v>
                </c:pt>
                <c:pt idx="14">
                  <c:v>72</c:v>
                </c:pt>
                <c:pt idx="15">
                  <c:v>86</c:v>
                </c:pt>
                <c:pt idx="16">
                  <c:v>86</c:v>
                </c:pt>
                <c:pt idx="17">
                  <c:v>80</c:v>
                </c:pt>
                <c:pt idx="18">
                  <c:v>69</c:v>
                </c:pt>
                <c:pt idx="19">
                  <c:v>75</c:v>
                </c:pt>
                <c:pt idx="20">
                  <c:v>77</c:v>
                </c:pt>
                <c:pt idx="21">
                  <c:v>64</c:v>
                </c:pt>
                <c:pt idx="22">
                  <c:v>87</c:v>
                </c:pt>
                <c:pt idx="23">
                  <c:v>99</c:v>
                </c:pt>
                <c:pt idx="24">
                  <c:v>82</c:v>
                </c:pt>
                <c:pt idx="25">
                  <c:v>109</c:v>
                </c:pt>
                <c:pt idx="26">
                  <c:v>81</c:v>
                </c:pt>
                <c:pt idx="27">
                  <c:v>73</c:v>
                </c:pt>
                <c:pt idx="28">
                  <c:v>52</c:v>
                </c:pt>
                <c:pt idx="29">
                  <c:v>69</c:v>
                </c:pt>
                <c:pt idx="30">
                  <c:v>48</c:v>
                </c:pt>
              </c:numCache>
            </c:numRef>
          </c:val>
          <c:smooth val="0"/>
          <c:extLst>
            <c:ext xmlns:c16="http://schemas.microsoft.com/office/drawing/2014/chart" uri="{C3380CC4-5D6E-409C-BE32-E72D297353CC}">
              <c16:uniqueId val="{00000000-4218-4BB4-81A4-63535C62687E}"/>
            </c:ext>
          </c:extLst>
        </c:ser>
        <c:dLbls>
          <c:dLblPos val="t"/>
          <c:showLegendKey val="0"/>
          <c:showVal val="1"/>
          <c:showCatName val="0"/>
          <c:showSerName val="0"/>
          <c:showPercent val="0"/>
          <c:showBubbleSize val="0"/>
        </c:dLbls>
        <c:marker val="1"/>
        <c:smooth val="0"/>
        <c:axId val="294449663"/>
        <c:axId val="294441503"/>
      </c:lineChart>
      <c:catAx>
        <c:axId val="294449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4441503"/>
        <c:crosses val="autoZero"/>
        <c:auto val="1"/>
        <c:lblAlgn val="ctr"/>
        <c:lblOffset val="100"/>
        <c:noMultiLvlLbl val="0"/>
      </c:catAx>
      <c:valAx>
        <c:axId val="2944415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444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9.3!PivotTable13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source with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9.3'!$B$3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0C2-4AB0-B516-171D6DE11C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9.3'!$A$4:$A$8</c:f>
              <c:strCache>
                <c:ptCount val="4"/>
                <c:pt idx="0">
                  <c:v>App</c:v>
                </c:pt>
                <c:pt idx="1">
                  <c:v>Other</c:v>
                </c:pt>
                <c:pt idx="2">
                  <c:v>Website</c:v>
                </c:pt>
                <c:pt idx="3">
                  <c:v>Whatsapp</c:v>
                </c:pt>
              </c:strCache>
            </c:strRef>
          </c:cat>
          <c:val>
            <c:numRef>
              <c:f>'pivot 9.3'!$B$4:$B$8</c:f>
              <c:numCache>
                <c:formatCode>General</c:formatCode>
                <c:ptCount val="4"/>
                <c:pt idx="0">
                  <c:v>622</c:v>
                </c:pt>
                <c:pt idx="1">
                  <c:v>608</c:v>
                </c:pt>
                <c:pt idx="2">
                  <c:v>637</c:v>
                </c:pt>
                <c:pt idx="3">
                  <c:v>633</c:v>
                </c:pt>
              </c:numCache>
            </c:numRef>
          </c:val>
          <c:extLst>
            <c:ext xmlns:c16="http://schemas.microsoft.com/office/drawing/2014/chart" uri="{C3380CC4-5D6E-409C-BE32-E72D297353CC}">
              <c16:uniqueId val="{00000002-F0C2-4AB0-B516-171D6DE11C00}"/>
            </c:ext>
          </c:extLst>
        </c:ser>
        <c:dLbls>
          <c:dLblPos val="inEnd"/>
          <c:showLegendKey val="0"/>
          <c:showVal val="1"/>
          <c:showCatName val="0"/>
          <c:showSerName val="0"/>
          <c:showPercent val="0"/>
          <c:showBubbleSize val="0"/>
        </c:dLbls>
        <c:gapWidth val="100"/>
        <c:overlap val="-24"/>
        <c:axId val="339946399"/>
        <c:axId val="339950239"/>
      </c:barChart>
      <c:catAx>
        <c:axId val="3399463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50239"/>
        <c:crosses val="autoZero"/>
        <c:auto val="1"/>
        <c:lblAlgn val="ctr"/>
        <c:lblOffset val="100"/>
        <c:noMultiLvlLbl val="0"/>
      </c:catAx>
      <c:valAx>
        <c:axId val="339950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4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9.4!PivotTable14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group with highest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9.4'!$B$3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9.4'!$A$4:$A$12</c:f>
              <c:strCache>
                <c:ptCount val="8"/>
                <c:pt idx="0">
                  <c:v>&lt;20</c:v>
                </c:pt>
                <c:pt idx="1">
                  <c:v>20-29</c:v>
                </c:pt>
                <c:pt idx="2">
                  <c:v>30-39</c:v>
                </c:pt>
                <c:pt idx="3">
                  <c:v>40-49</c:v>
                </c:pt>
                <c:pt idx="4">
                  <c:v>50-59</c:v>
                </c:pt>
                <c:pt idx="5">
                  <c:v>60-69</c:v>
                </c:pt>
                <c:pt idx="6">
                  <c:v>70-79</c:v>
                </c:pt>
                <c:pt idx="7">
                  <c:v>80-90</c:v>
                </c:pt>
              </c:strCache>
            </c:strRef>
          </c:cat>
          <c:val>
            <c:numRef>
              <c:f>'pivot 9.4'!$B$4:$B$12</c:f>
              <c:numCache>
                <c:formatCode>General</c:formatCode>
                <c:ptCount val="8"/>
                <c:pt idx="0">
                  <c:v>78</c:v>
                </c:pt>
                <c:pt idx="1">
                  <c:v>361</c:v>
                </c:pt>
                <c:pt idx="2">
                  <c:v>345</c:v>
                </c:pt>
                <c:pt idx="3">
                  <c:v>318</c:v>
                </c:pt>
                <c:pt idx="4">
                  <c:v>333</c:v>
                </c:pt>
                <c:pt idx="5">
                  <c:v>378</c:v>
                </c:pt>
                <c:pt idx="6">
                  <c:v>336</c:v>
                </c:pt>
                <c:pt idx="7">
                  <c:v>351</c:v>
                </c:pt>
              </c:numCache>
            </c:numRef>
          </c:val>
          <c:extLst>
            <c:ext xmlns:c16="http://schemas.microsoft.com/office/drawing/2014/chart" uri="{C3380CC4-5D6E-409C-BE32-E72D297353CC}">
              <c16:uniqueId val="{00000000-BFE3-437F-BC5B-7CC7D966DA9E}"/>
            </c:ext>
          </c:extLst>
        </c:ser>
        <c:dLbls>
          <c:showLegendKey val="0"/>
          <c:showVal val="0"/>
          <c:showCatName val="0"/>
          <c:showSerName val="0"/>
          <c:showPercent val="0"/>
          <c:showBubbleSize val="0"/>
        </c:dLbls>
        <c:gapWidth val="219"/>
        <c:overlap val="-27"/>
        <c:axId val="300304847"/>
        <c:axId val="300329807"/>
      </c:barChart>
      <c:lineChart>
        <c:grouping val="standard"/>
        <c:varyColors val="0"/>
        <c:ser>
          <c:idx val="1"/>
          <c:order val="1"/>
          <c:tx>
            <c:strRef>
              <c:f>'pivot 9.4'!$C$3</c:f>
              <c:strCache>
                <c:ptCount val="1"/>
                <c:pt idx="0">
                  <c:v>Sum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9.4'!$A$4:$A$12</c:f>
              <c:strCache>
                <c:ptCount val="8"/>
                <c:pt idx="0">
                  <c:v>&lt;20</c:v>
                </c:pt>
                <c:pt idx="1">
                  <c:v>20-29</c:v>
                </c:pt>
                <c:pt idx="2">
                  <c:v>30-39</c:v>
                </c:pt>
                <c:pt idx="3">
                  <c:v>40-49</c:v>
                </c:pt>
                <c:pt idx="4">
                  <c:v>50-59</c:v>
                </c:pt>
                <c:pt idx="5">
                  <c:v>60-69</c:v>
                </c:pt>
                <c:pt idx="6">
                  <c:v>70-79</c:v>
                </c:pt>
                <c:pt idx="7">
                  <c:v>80-90</c:v>
                </c:pt>
              </c:strCache>
            </c:strRef>
          </c:cat>
          <c:val>
            <c:numRef>
              <c:f>'pivot 9.4'!$C$4:$C$12</c:f>
              <c:numCache>
                <c:formatCode>General</c:formatCode>
                <c:ptCount val="8"/>
                <c:pt idx="0">
                  <c:v>381802</c:v>
                </c:pt>
                <c:pt idx="1">
                  <c:v>1844978</c:v>
                </c:pt>
                <c:pt idx="2">
                  <c:v>1655399</c:v>
                </c:pt>
                <c:pt idx="3">
                  <c:v>1548902</c:v>
                </c:pt>
                <c:pt idx="4">
                  <c:v>1679857</c:v>
                </c:pt>
                <c:pt idx="5">
                  <c:v>1817748</c:v>
                </c:pt>
                <c:pt idx="6">
                  <c:v>1609293</c:v>
                </c:pt>
                <c:pt idx="7">
                  <c:v>1737911</c:v>
                </c:pt>
              </c:numCache>
            </c:numRef>
          </c:val>
          <c:smooth val="0"/>
          <c:extLst>
            <c:ext xmlns:c16="http://schemas.microsoft.com/office/drawing/2014/chart" uri="{C3380CC4-5D6E-409C-BE32-E72D297353CC}">
              <c16:uniqueId val="{00000001-BFE3-437F-BC5B-7CC7D966DA9E}"/>
            </c:ext>
          </c:extLst>
        </c:ser>
        <c:dLbls>
          <c:showLegendKey val="0"/>
          <c:showVal val="0"/>
          <c:showCatName val="0"/>
          <c:showSerName val="0"/>
          <c:showPercent val="0"/>
          <c:showBubbleSize val="0"/>
        </c:dLbls>
        <c:marker val="1"/>
        <c:smooth val="0"/>
        <c:axId val="127728079"/>
        <c:axId val="127726159"/>
      </c:lineChart>
      <c:catAx>
        <c:axId val="127728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26159"/>
        <c:crosses val="autoZero"/>
        <c:auto val="1"/>
        <c:lblAlgn val="ctr"/>
        <c:lblOffset val="100"/>
        <c:noMultiLvlLbl val="0"/>
      </c:catAx>
      <c:valAx>
        <c:axId val="127726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28079"/>
        <c:crosses val="autoZero"/>
        <c:crossBetween val="between"/>
      </c:valAx>
      <c:valAx>
        <c:axId val="30032980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04847"/>
        <c:crosses val="max"/>
        <c:crossBetween val="between"/>
      </c:valAx>
      <c:catAx>
        <c:axId val="300304847"/>
        <c:scaling>
          <c:orientation val="minMax"/>
        </c:scaling>
        <c:delete val="1"/>
        <c:axPos val="b"/>
        <c:numFmt formatCode="General" sourceLinked="1"/>
        <c:majorTickMark val="none"/>
        <c:minorTickMark val="none"/>
        <c:tickLblPos val="nextTo"/>
        <c:crossAx val="3003298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10.1!PivotTable15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target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10.1'!$B$3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90-4FBB-B359-7B32A69702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10.1'!$A$4:$A$6</c:f>
              <c:strCache>
                <c:ptCount val="2"/>
                <c:pt idx="0">
                  <c:v>Exceed Target</c:v>
                </c:pt>
                <c:pt idx="1">
                  <c:v>Target Not Met</c:v>
                </c:pt>
              </c:strCache>
            </c:strRef>
          </c:cat>
          <c:val>
            <c:numRef>
              <c:f>'pivot 10.1'!$B$4:$B$6</c:f>
              <c:numCache>
                <c:formatCode>General</c:formatCode>
                <c:ptCount val="2"/>
                <c:pt idx="0">
                  <c:v>37</c:v>
                </c:pt>
                <c:pt idx="1">
                  <c:v>55</c:v>
                </c:pt>
              </c:numCache>
            </c:numRef>
          </c:val>
          <c:extLst>
            <c:ext xmlns:c16="http://schemas.microsoft.com/office/drawing/2014/chart" uri="{C3380CC4-5D6E-409C-BE32-E72D297353CC}">
              <c16:uniqueId val="{00000002-5E90-4FBB-B359-7B32A6970243}"/>
            </c:ext>
          </c:extLst>
        </c:ser>
        <c:dLbls>
          <c:dLblPos val="outEnd"/>
          <c:showLegendKey val="0"/>
          <c:showVal val="1"/>
          <c:showCatName val="0"/>
          <c:showSerName val="0"/>
          <c:showPercent val="0"/>
          <c:showBubbleSize val="0"/>
        </c:dLbls>
        <c:gapWidth val="100"/>
        <c:overlap val="-24"/>
        <c:axId val="343597167"/>
        <c:axId val="343598607"/>
      </c:barChart>
      <c:catAx>
        <c:axId val="343597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3598607"/>
        <c:crosses val="autoZero"/>
        <c:auto val="1"/>
        <c:lblAlgn val="ctr"/>
        <c:lblOffset val="100"/>
        <c:noMultiLvlLbl val="0"/>
      </c:catAx>
      <c:valAx>
        <c:axId val="34359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359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10.2!PivotTable16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Team with Highest sales target with Achieve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10.2'!$B$3</c:f>
              <c:strCache>
                <c:ptCount val="1"/>
                <c:pt idx="0">
                  <c:v>Sum of 2023 Sales Target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10.2'!$A$4:$A$9</c:f>
              <c:strCache>
                <c:ptCount val="5"/>
                <c:pt idx="0">
                  <c:v>Alpha</c:v>
                </c:pt>
                <c:pt idx="1">
                  <c:v>Beta</c:v>
                </c:pt>
                <c:pt idx="2">
                  <c:v>Delta</c:v>
                </c:pt>
                <c:pt idx="3">
                  <c:v>Epsilon</c:v>
                </c:pt>
                <c:pt idx="4">
                  <c:v>Gamma</c:v>
                </c:pt>
              </c:strCache>
            </c:strRef>
          </c:cat>
          <c:val>
            <c:numRef>
              <c:f>'pivot 10.2'!$B$4:$B$9</c:f>
              <c:numCache>
                <c:formatCode>General</c:formatCode>
                <c:ptCount val="5"/>
                <c:pt idx="0">
                  <c:v>3690000</c:v>
                </c:pt>
                <c:pt idx="1">
                  <c:v>2920000</c:v>
                </c:pt>
                <c:pt idx="2">
                  <c:v>2310000</c:v>
                </c:pt>
                <c:pt idx="3">
                  <c:v>1480000</c:v>
                </c:pt>
                <c:pt idx="4">
                  <c:v>2410000</c:v>
                </c:pt>
              </c:numCache>
            </c:numRef>
          </c:val>
          <c:extLst>
            <c:ext xmlns:c16="http://schemas.microsoft.com/office/drawing/2014/chart" uri="{C3380CC4-5D6E-409C-BE32-E72D297353CC}">
              <c16:uniqueId val="{00000000-23CC-4BD9-B47C-B0BAC6C535E5}"/>
            </c:ext>
          </c:extLst>
        </c:ser>
        <c:ser>
          <c:idx val="1"/>
          <c:order val="1"/>
          <c:tx>
            <c:strRef>
              <c:f>'pivot 10.2'!$C$3</c:f>
              <c:strCache>
                <c:ptCount val="1"/>
                <c:pt idx="0">
                  <c:v>Sum of sales achieve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10.2'!$A$4:$A$9</c:f>
              <c:strCache>
                <c:ptCount val="5"/>
                <c:pt idx="0">
                  <c:v>Alpha</c:v>
                </c:pt>
                <c:pt idx="1">
                  <c:v>Beta</c:v>
                </c:pt>
                <c:pt idx="2">
                  <c:v>Delta</c:v>
                </c:pt>
                <c:pt idx="3">
                  <c:v>Epsilon</c:v>
                </c:pt>
                <c:pt idx="4">
                  <c:v>Gamma</c:v>
                </c:pt>
              </c:strCache>
            </c:strRef>
          </c:cat>
          <c:val>
            <c:numRef>
              <c:f>'pivot 10.2'!$C$4:$C$9</c:f>
              <c:numCache>
                <c:formatCode>General</c:formatCode>
                <c:ptCount val="5"/>
                <c:pt idx="0">
                  <c:v>3864300</c:v>
                </c:pt>
                <c:pt idx="1">
                  <c:v>2717137</c:v>
                </c:pt>
                <c:pt idx="2">
                  <c:v>1999414</c:v>
                </c:pt>
                <c:pt idx="3">
                  <c:v>1360064</c:v>
                </c:pt>
                <c:pt idx="4">
                  <c:v>2334975</c:v>
                </c:pt>
              </c:numCache>
            </c:numRef>
          </c:val>
          <c:extLst>
            <c:ext xmlns:c16="http://schemas.microsoft.com/office/drawing/2014/chart" uri="{C3380CC4-5D6E-409C-BE32-E72D297353CC}">
              <c16:uniqueId val="{00000001-23CC-4BD9-B47C-B0BAC6C535E5}"/>
            </c:ext>
          </c:extLst>
        </c:ser>
        <c:dLbls>
          <c:showLegendKey val="0"/>
          <c:showVal val="0"/>
          <c:showCatName val="0"/>
          <c:showSerName val="0"/>
          <c:showPercent val="0"/>
          <c:showBubbleSize val="0"/>
        </c:dLbls>
        <c:gapWidth val="100"/>
        <c:overlap val="-24"/>
        <c:axId val="293927519"/>
        <c:axId val="293927999"/>
      </c:barChart>
      <c:catAx>
        <c:axId val="29392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27999"/>
        <c:crosses val="autoZero"/>
        <c:auto val="1"/>
        <c:lblAlgn val="ctr"/>
        <c:lblOffset val="100"/>
        <c:noMultiLvlLbl val="0"/>
      </c:catAx>
      <c:valAx>
        <c:axId val="2939279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2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10.3!PivotTable17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manager with highest target exceed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10.3'!$B$3</c:f>
              <c:strCache>
                <c:ptCount val="1"/>
                <c:pt idx="0">
                  <c:v>Sum of 2023 Sales Target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10.3'!$A$4:$A$34</c:f>
              <c:strCache>
                <c:ptCount val="30"/>
                <c:pt idx="0">
                  <c:v>Aino Virtanen</c:v>
                </c:pt>
                <c:pt idx="1">
                  <c:v>Alexander Müller</c:v>
                </c:pt>
                <c:pt idx="2">
                  <c:v>Amelia Johnson</c:v>
                </c:pt>
                <c:pt idx="3">
                  <c:v>Ava Williams</c:v>
                </c:pt>
                <c:pt idx="4">
                  <c:v>Benjamin Chen</c:v>
                </c:pt>
                <c:pt idx="5">
                  <c:v>Benjamin Weber</c:v>
                </c:pt>
                <c:pt idx="6">
                  <c:v>Charlotte Miller</c:v>
                </c:pt>
                <c:pt idx="7">
                  <c:v>Chloe Dupont</c:v>
                </c:pt>
                <c:pt idx="8">
                  <c:v>Daniela Hernandez</c:v>
                </c:pt>
                <c:pt idx="9">
                  <c:v>Dev Patel</c:v>
                </c:pt>
                <c:pt idx="10">
                  <c:v>Emily Dubois</c:v>
                </c:pt>
                <c:pt idx="11">
                  <c:v>Emily Murphy</c:v>
                </c:pt>
                <c:pt idx="12">
                  <c:v>Emma Hansen</c:v>
                </c:pt>
                <c:pt idx="13">
                  <c:v>Ethan Lee</c:v>
                </c:pt>
                <c:pt idx="14">
                  <c:v>Isabella Garcia</c:v>
                </c:pt>
                <c:pt idx="15">
                  <c:v>Liam Baumann</c:v>
                </c:pt>
                <c:pt idx="16">
                  <c:v>Liam O'Sullivan</c:v>
                </c:pt>
                <c:pt idx="17">
                  <c:v>Lucas Nielsen</c:v>
                </c:pt>
                <c:pt idx="18">
                  <c:v>Lucas Olsen</c:v>
                </c:pt>
                <c:pt idx="19">
                  <c:v>Lukas Schmidt</c:v>
                </c:pt>
                <c:pt idx="20">
                  <c:v>Marco Bianchi</c:v>
                </c:pt>
                <c:pt idx="21">
                  <c:v>Mia Khan</c:v>
                </c:pt>
                <c:pt idx="22">
                  <c:v>Noah Meier</c:v>
                </c:pt>
                <c:pt idx="23">
                  <c:v>Oliver Kumar</c:v>
                </c:pt>
                <c:pt idx="24">
                  <c:v>Olivia Jensen</c:v>
                </c:pt>
                <c:pt idx="25">
                  <c:v>Priya Kapoor</c:v>
                </c:pt>
                <c:pt idx="26">
                  <c:v>Sofia Laine</c:v>
                </c:pt>
                <c:pt idx="27">
                  <c:v>Sophia Rossi</c:v>
                </c:pt>
                <c:pt idx="28">
                  <c:v>Sophie Gruber</c:v>
                </c:pt>
                <c:pt idx="29">
                  <c:v>William Brown</c:v>
                </c:pt>
              </c:strCache>
            </c:strRef>
          </c:cat>
          <c:val>
            <c:numRef>
              <c:f>'pivot 10.3'!$B$4:$B$34</c:f>
              <c:numCache>
                <c:formatCode>General</c:formatCode>
                <c:ptCount val="30"/>
                <c:pt idx="0">
                  <c:v>280000</c:v>
                </c:pt>
                <c:pt idx="1">
                  <c:v>380000</c:v>
                </c:pt>
                <c:pt idx="2">
                  <c:v>350000</c:v>
                </c:pt>
                <c:pt idx="3">
                  <c:v>400000</c:v>
                </c:pt>
                <c:pt idx="4">
                  <c:v>1300000</c:v>
                </c:pt>
                <c:pt idx="5">
                  <c:v>550000</c:v>
                </c:pt>
                <c:pt idx="6">
                  <c:v>330000</c:v>
                </c:pt>
                <c:pt idx="7">
                  <c:v>430000</c:v>
                </c:pt>
                <c:pt idx="8">
                  <c:v>400000</c:v>
                </c:pt>
                <c:pt idx="9">
                  <c:v>400000</c:v>
                </c:pt>
                <c:pt idx="10">
                  <c:v>330000</c:v>
                </c:pt>
                <c:pt idx="11">
                  <c:v>280000</c:v>
                </c:pt>
                <c:pt idx="12">
                  <c:v>350000</c:v>
                </c:pt>
                <c:pt idx="13">
                  <c:v>380000</c:v>
                </c:pt>
                <c:pt idx="14">
                  <c:v>500000</c:v>
                </c:pt>
                <c:pt idx="15">
                  <c:v>300000</c:v>
                </c:pt>
                <c:pt idx="16">
                  <c:v>450000</c:v>
                </c:pt>
                <c:pt idx="17">
                  <c:v>400000</c:v>
                </c:pt>
                <c:pt idx="18">
                  <c:v>350000</c:v>
                </c:pt>
                <c:pt idx="19">
                  <c:v>380000</c:v>
                </c:pt>
                <c:pt idx="20">
                  <c:v>500000</c:v>
                </c:pt>
                <c:pt idx="21">
                  <c:v>180000</c:v>
                </c:pt>
                <c:pt idx="22">
                  <c:v>1300000</c:v>
                </c:pt>
                <c:pt idx="23">
                  <c:v>280000</c:v>
                </c:pt>
                <c:pt idx="24">
                  <c:v>350000</c:v>
                </c:pt>
                <c:pt idx="25">
                  <c:v>350000</c:v>
                </c:pt>
                <c:pt idx="26">
                  <c:v>280000</c:v>
                </c:pt>
                <c:pt idx="27">
                  <c:v>450000</c:v>
                </c:pt>
                <c:pt idx="28">
                  <c:v>280000</c:v>
                </c:pt>
                <c:pt idx="29">
                  <c:v>300000</c:v>
                </c:pt>
              </c:numCache>
            </c:numRef>
          </c:val>
          <c:extLst>
            <c:ext xmlns:c16="http://schemas.microsoft.com/office/drawing/2014/chart" uri="{C3380CC4-5D6E-409C-BE32-E72D297353CC}">
              <c16:uniqueId val="{00000000-03CE-491A-83C1-BD4361E8809D}"/>
            </c:ext>
          </c:extLst>
        </c:ser>
        <c:ser>
          <c:idx val="1"/>
          <c:order val="1"/>
          <c:tx>
            <c:strRef>
              <c:f>'pivot 10.3'!$C$3</c:f>
              <c:strCache>
                <c:ptCount val="1"/>
                <c:pt idx="0">
                  <c:v>Sum of sales achieve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10.3'!$A$4:$A$34</c:f>
              <c:strCache>
                <c:ptCount val="30"/>
                <c:pt idx="0">
                  <c:v>Aino Virtanen</c:v>
                </c:pt>
                <c:pt idx="1">
                  <c:v>Alexander Müller</c:v>
                </c:pt>
                <c:pt idx="2">
                  <c:v>Amelia Johnson</c:v>
                </c:pt>
                <c:pt idx="3">
                  <c:v>Ava Williams</c:v>
                </c:pt>
                <c:pt idx="4">
                  <c:v>Benjamin Chen</c:v>
                </c:pt>
                <c:pt idx="5">
                  <c:v>Benjamin Weber</c:v>
                </c:pt>
                <c:pt idx="6">
                  <c:v>Charlotte Miller</c:v>
                </c:pt>
                <c:pt idx="7">
                  <c:v>Chloe Dupont</c:v>
                </c:pt>
                <c:pt idx="8">
                  <c:v>Daniela Hernandez</c:v>
                </c:pt>
                <c:pt idx="9">
                  <c:v>Dev Patel</c:v>
                </c:pt>
                <c:pt idx="10">
                  <c:v>Emily Dubois</c:v>
                </c:pt>
                <c:pt idx="11">
                  <c:v>Emily Murphy</c:v>
                </c:pt>
                <c:pt idx="12">
                  <c:v>Emma Hansen</c:v>
                </c:pt>
                <c:pt idx="13">
                  <c:v>Ethan Lee</c:v>
                </c:pt>
                <c:pt idx="14">
                  <c:v>Isabella Garcia</c:v>
                </c:pt>
                <c:pt idx="15">
                  <c:v>Liam Baumann</c:v>
                </c:pt>
                <c:pt idx="16">
                  <c:v>Liam O'Sullivan</c:v>
                </c:pt>
                <c:pt idx="17">
                  <c:v>Lucas Nielsen</c:v>
                </c:pt>
                <c:pt idx="18">
                  <c:v>Lucas Olsen</c:v>
                </c:pt>
                <c:pt idx="19">
                  <c:v>Lukas Schmidt</c:v>
                </c:pt>
                <c:pt idx="20">
                  <c:v>Marco Bianchi</c:v>
                </c:pt>
                <c:pt idx="21">
                  <c:v>Mia Khan</c:v>
                </c:pt>
                <c:pt idx="22">
                  <c:v>Noah Meier</c:v>
                </c:pt>
                <c:pt idx="23">
                  <c:v>Oliver Kumar</c:v>
                </c:pt>
                <c:pt idx="24">
                  <c:v>Olivia Jensen</c:v>
                </c:pt>
                <c:pt idx="25">
                  <c:v>Priya Kapoor</c:v>
                </c:pt>
                <c:pt idx="26">
                  <c:v>Sofia Laine</c:v>
                </c:pt>
                <c:pt idx="27">
                  <c:v>Sophia Rossi</c:v>
                </c:pt>
                <c:pt idx="28">
                  <c:v>Sophie Gruber</c:v>
                </c:pt>
                <c:pt idx="29">
                  <c:v>William Brown</c:v>
                </c:pt>
              </c:strCache>
            </c:strRef>
          </c:cat>
          <c:val>
            <c:numRef>
              <c:f>'pivot 10.3'!$C$4:$C$34</c:f>
              <c:numCache>
                <c:formatCode>General</c:formatCode>
                <c:ptCount val="30"/>
                <c:pt idx="0">
                  <c:v>282411</c:v>
                </c:pt>
                <c:pt idx="1">
                  <c:v>407089</c:v>
                </c:pt>
                <c:pt idx="2">
                  <c:v>383744</c:v>
                </c:pt>
                <c:pt idx="3">
                  <c:v>355885</c:v>
                </c:pt>
                <c:pt idx="4">
                  <c:v>1032580</c:v>
                </c:pt>
                <c:pt idx="5">
                  <c:v>466003</c:v>
                </c:pt>
                <c:pt idx="6">
                  <c:v>327240</c:v>
                </c:pt>
                <c:pt idx="7">
                  <c:v>377693</c:v>
                </c:pt>
                <c:pt idx="8">
                  <c:v>390703</c:v>
                </c:pt>
                <c:pt idx="9">
                  <c:v>399805</c:v>
                </c:pt>
                <c:pt idx="10">
                  <c:v>322633</c:v>
                </c:pt>
                <c:pt idx="11">
                  <c:v>288627</c:v>
                </c:pt>
                <c:pt idx="12">
                  <c:v>358434</c:v>
                </c:pt>
                <c:pt idx="13">
                  <c:v>360513</c:v>
                </c:pt>
                <c:pt idx="14">
                  <c:v>540410</c:v>
                </c:pt>
                <c:pt idx="15">
                  <c:v>273020</c:v>
                </c:pt>
                <c:pt idx="16">
                  <c:v>352206</c:v>
                </c:pt>
                <c:pt idx="17">
                  <c:v>366993</c:v>
                </c:pt>
                <c:pt idx="18">
                  <c:v>319679</c:v>
                </c:pt>
                <c:pt idx="19">
                  <c:v>374604</c:v>
                </c:pt>
                <c:pt idx="20">
                  <c:v>489267</c:v>
                </c:pt>
                <c:pt idx="21">
                  <c:v>154432</c:v>
                </c:pt>
                <c:pt idx="22">
                  <c:v>1402941</c:v>
                </c:pt>
                <c:pt idx="23">
                  <c:v>283001</c:v>
                </c:pt>
                <c:pt idx="24">
                  <c:v>381800</c:v>
                </c:pt>
                <c:pt idx="25">
                  <c:v>361362</c:v>
                </c:pt>
                <c:pt idx="26">
                  <c:v>307888</c:v>
                </c:pt>
                <c:pt idx="27">
                  <c:v>406493</c:v>
                </c:pt>
                <c:pt idx="28">
                  <c:v>244396</c:v>
                </c:pt>
                <c:pt idx="29">
                  <c:v>264038</c:v>
                </c:pt>
              </c:numCache>
            </c:numRef>
          </c:val>
          <c:extLst>
            <c:ext xmlns:c16="http://schemas.microsoft.com/office/drawing/2014/chart" uri="{C3380CC4-5D6E-409C-BE32-E72D297353CC}">
              <c16:uniqueId val="{00000001-03CE-491A-83C1-BD4361E8809D}"/>
            </c:ext>
          </c:extLst>
        </c:ser>
        <c:dLbls>
          <c:showLegendKey val="0"/>
          <c:showVal val="0"/>
          <c:showCatName val="0"/>
          <c:showSerName val="0"/>
          <c:showPercent val="0"/>
          <c:showBubbleSize val="0"/>
        </c:dLbls>
        <c:gapWidth val="115"/>
        <c:overlap val="-20"/>
        <c:axId val="339950719"/>
        <c:axId val="339939199"/>
      </c:barChart>
      <c:catAx>
        <c:axId val="3399507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39199"/>
        <c:crosses val="autoZero"/>
        <c:auto val="1"/>
        <c:lblAlgn val="ctr"/>
        <c:lblOffset val="100"/>
        <c:noMultiLvlLbl val="0"/>
      </c:catAx>
      <c:valAx>
        <c:axId val="33993919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5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10.5!PivotTable7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team with highest achived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10.5'!$B$3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10.5'!$A$4:$A$9</c:f>
              <c:strCache>
                <c:ptCount val="5"/>
                <c:pt idx="0">
                  <c:v>Alpha</c:v>
                </c:pt>
                <c:pt idx="1">
                  <c:v>Beta</c:v>
                </c:pt>
                <c:pt idx="2">
                  <c:v>Delta</c:v>
                </c:pt>
                <c:pt idx="3">
                  <c:v>Epsilon</c:v>
                </c:pt>
                <c:pt idx="4">
                  <c:v>Gamma</c:v>
                </c:pt>
              </c:strCache>
            </c:strRef>
          </c:cat>
          <c:val>
            <c:numRef>
              <c:f>'pivot 10.5'!$B$4:$B$9</c:f>
              <c:numCache>
                <c:formatCode>0%</c:formatCode>
                <c:ptCount val="5"/>
                <c:pt idx="0">
                  <c:v>1.5460196969696964E-2</c:v>
                </c:pt>
                <c:pt idx="1">
                  <c:v>-4.4476201388888893E-2</c:v>
                </c:pt>
                <c:pt idx="2">
                  <c:v>-5.3344791666666669E-2</c:v>
                </c:pt>
                <c:pt idx="3">
                  <c:v>-5.4969410256410264E-2</c:v>
                </c:pt>
                <c:pt idx="4">
                  <c:v>-5.71486507936508E-2</c:v>
                </c:pt>
              </c:numCache>
            </c:numRef>
          </c:val>
          <c:extLst>
            <c:ext xmlns:c16="http://schemas.microsoft.com/office/drawing/2014/chart" uri="{C3380CC4-5D6E-409C-BE32-E72D297353CC}">
              <c16:uniqueId val="{00000000-20A5-449A-B81F-FFFDB2B965FA}"/>
            </c:ext>
          </c:extLst>
        </c:ser>
        <c:dLbls>
          <c:dLblPos val="outEnd"/>
          <c:showLegendKey val="0"/>
          <c:showVal val="1"/>
          <c:showCatName val="0"/>
          <c:showSerName val="0"/>
          <c:showPercent val="0"/>
          <c:showBubbleSize val="0"/>
        </c:dLbls>
        <c:gapWidth val="100"/>
        <c:overlap val="-24"/>
        <c:axId val="371129055"/>
        <c:axId val="371128575"/>
      </c:barChart>
      <c:catAx>
        <c:axId val="371129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1128575"/>
        <c:crosses val="autoZero"/>
        <c:auto val="1"/>
        <c:lblAlgn val="ctr"/>
        <c:lblOffset val="100"/>
        <c:noMultiLvlLbl val="0"/>
      </c:catAx>
      <c:valAx>
        <c:axId val="3711285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112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11.1!PivotTable18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youngest category on avg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11.1'!$B$3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80D-4919-A50B-758042B6A2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11.1'!$A$4:$A$9</c:f>
              <c:strCache>
                <c:ptCount val="5"/>
                <c:pt idx="0">
                  <c:v>A</c:v>
                </c:pt>
                <c:pt idx="1">
                  <c:v>B</c:v>
                </c:pt>
                <c:pt idx="2">
                  <c:v>C</c:v>
                </c:pt>
                <c:pt idx="3">
                  <c:v>D</c:v>
                </c:pt>
                <c:pt idx="4">
                  <c:v>E</c:v>
                </c:pt>
              </c:strCache>
            </c:strRef>
          </c:cat>
          <c:val>
            <c:numRef>
              <c:f>'pivot 11.1'!$B$4:$B$9</c:f>
              <c:numCache>
                <c:formatCode>0.0</c:formatCode>
                <c:ptCount val="5"/>
                <c:pt idx="0">
                  <c:v>53.917333333333332</c:v>
                </c:pt>
                <c:pt idx="1">
                  <c:v>53.868000000000002</c:v>
                </c:pt>
                <c:pt idx="2">
                  <c:v>54.329333333333338</c:v>
                </c:pt>
                <c:pt idx="3">
                  <c:v>53.02</c:v>
                </c:pt>
                <c:pt idx="4">
                  <c:v>54.670666666666662</c:v>
                </c:pt>
              </c:numCache>
            </c:numRef>
          </c:val>
          <c:extLst>
            <c:ext xmlns:c16="http://schemas.microsoft.com/office/drawing/2014/chart" uri="{C3380CC4-5D6E-409C-BE32-E72D297353CC}">
              <c16:uniqueId val="{00000002-480D-4919-A50B-758042B6A2F5}"/>
            </c:ext>
          </c:extLst>
        </c:ser>
        <c:dLbls>
          <c:dLblPos val="outEnd"/>
          <c:showLegendKey val="0"/>
          <c:showVal val="1"/>
          <c:showCatName val="0"/>
          <c:showSerName val="0"/>
          <c:showPercent val="0"/>
          <c:showBubbleSize val="0"/>
        </c:dLbls>
        <c:gapWidth val="100"/>
        <c:overlap val="-24"/>
        <c:axId val="2023251263"/>
        <c:axId val="2023251743"/>
      </c:barChart>
      <c:catAx>
        <c:axId val="20232512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3251743"/>
        <c:crosses val="autoZero"/>
        <c:auto val="1"/>
        <c:lblAlgn val="ctr"/>
        <c:lblOffset val="100"/>
        <c:noMultiLvlLbl val="0"/>
      </c:catAx>
      <c:valAx>
        <c:axId val="2023251743"/>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325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11.2!PivotTable19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category with Male and India</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11.2'!$A$5:$A$8</c:f>
              <c:strCache>
                <c:ptCount val="3"/>
                <c:pt idx="0">
                  <c:v>A</c:v>
                </c:pt>
                <c:pt idx="1">
                  <c:v>B</c:v>
                </c:pt>
                <c:pt idx="2">
                  <c:v>C</c:v>
                </c:pt>
              </c:strCache>
            </c:strRef>
          </c:cat>
          <c:val>
            <c:numRef>
              <c:f>'pivot 11.2'!$B$5:$B$8</c:f>
              <c:numCache>
                <c:formatCode>General</c:formatCode>
                <c:ptCount val="3"/>
                <c:pt idx="0">
                  <c:v>44</c:v>
                </c:pt>
                <c:pt idx="1">
                  <c:v>41</c:v>
                </c:pt>
                <c:pt idx="2">
                  <c:v>19</c:v>
                </c:pt>
              </c:numCache>
            </c:numRef>
          </c:val>
          <c:extLst>
            <c:ext xmlns:c16="http://schemas.microsoft.com/office/drawing/2014/chart" uri="{C3380CC4-5D6E-409C-BE32-E72D297353CC}">
              <c16:uniqueId val="{00000000-DD5F-4F5A-9483-E952E9D022D7}"/>
            </c:ext>
          </c:extLst>
        </c:ser>
        <c:dLbls>
          <c:showLegendKey val="0"/>
          <c:showVal val="0"/>
          <c:showCatName val="0"/>
          <c:showSerName val="0"/>
          <c:showPercent val="0"/>
          <c:showBubbleSize val="0"/>
        </c:dLbls>
        <c:gapWidth val="100"/>
        <c:overlap val="-24"/>
        <c:axId val="1899008191"/>
        <c:axId val="1899009151"/>
      </c:barChart>
      <c:catAx>
        <c:axId val="1899008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9009151"/>
        <c:crosses val="autoZero"/>
        <c:auto val="1"/>
        <c:lblAlgn val="ctr"/>
        <c:lblOffset val="100"/>
        <c:noMultiLvlLbl val="0"/>
      </c:catAx>
      <c:valAx>
        <c:axId val="1899009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90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7!PivotTable8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highest month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7'!$B$3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7'!$B$4:$B$16</c:f>
              <c:numCache>
                <c:formatCode>General</c:formatCode>
                <c:ptCount val="12"/>
                <c:pt idx="0">
                  <c:v>217</c:v>
                </c:pt>
                <c:pt idx="1">
                  <c:v>220</c:v>
                </c:pt>
                <c:pt idx="2">
                  <c:v>197</c:v>
                </c:pt>
                <c:pt idx="3">
                  <c:v>197</c:v>
                </c:pt>
                <c:pt idx="4">
                  <c:v>207</c:v>
                </c:pt>
                <c:pt idx="5">
                  <c:v>213</c:v>
                </c:pt>
                <c:pt idx="6">
                  <c:v>209</c:v>
                </c:pt>
                <c:pt idx="7">
                  <c:v>207</c:v>
                </c:pt>
                <c:pt idx="8">
                  <c:v>195</c:v>
                </c:pt>
                <c:pt idx="9">
                  <c:v>201</c:v>
                </c:pt>
                <c:pt idx="10">
                  <c:v>229</c:v>
                </c:pt>
                <c:pt idx="11">
                  <c:v>208</c:v>
                </c:pt>
              </c:numCache>
            </c:numRef>
          </c:val>
          <c:extLst>
            <c:ext xmlns:c16="http://schemas.microsoft.com/office/drawing/2014/chart" uri="{C3380CC4-5D6E-409C-BE32-E72D297353CC}">
              <c16:uniqueId val="{00000000-6BAB-4AD4-827B-F0AD2D524698}"/>
            </c:ext>
          </c:extLst>
        </c:ser>
        <c:dLbls>
          <c:showLegendKey val="0"/>
          <c:showVal val="0"/>
          <c:showCatName val="0"/>
          <c:showSerName val="0"/>
          <c:showPercent val="0"/>
          <c:showBubbleSize val="0"/>
        </c:dLbls>
        <c:gapWidth val="219"/>
        <c:overlap val="-27"/>
        <c:axId val="300332687"/>
        <c:axId val="300306287"/>
      </c:barChart>
      <c:lineChart>
        <c:grouping val="standard"/>
        <c:varyColors val="0"/>
        <c:ser>
          <c:idx val="1"/>
          <c:order val="1"/>
          <c:tx>
            <c:strRef>
              <c:f>'pivot 7'!$C$3</c:f>
              <c:strCache>
                <c:ptCount val="1"/>
                <c:pt idx="0">
                  <c:v>Average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7'!$C$4:$C$16</c:f>
              <c:numCache>
                <c:formatCode>General</c:formatCode>
                <c:ptCount val="12"/>
                <c:pt idx="0">
                  <c:v>4854.4285714285716</c:v>
                </c:pt>
                <c:pt idx="1">
                  <c:v>4979.590909090909</c:v>
                </c:pt>
                <c:pt idx="2">
                  <c:v>5166.2233502538074</c:v>
                </c:pt>
                <c:pt idx="3">
                  <c:v>4822.2335025380708</c:v>
                </c:pt>
                <c:pt idx="4">
                  <c:v>4901.6425120772947</c:v>
                </c:pt>
                <c:pt idx="5">
                  <c:v>4926.7605633802814</c:v>
                </c:pt>
                <c:pt idx="6">
                  <c:v>4989.196172248804</c:v>
                </c:pt>
                <c:pt idx="7">
                  <c:v>5169.579710144928</c:v>
                </c:pt>
                <c:pt idx="8">
                  <c:v>4759.041025641026</c:v>
                </c:pt>
                <c:pt idx="9">
                  <c:v>4673.4925373134329</c:v>
                </c:pt>
                <c:pt idx="10">
                  <c:v>5236.1091703056773</c:v>
                </c:pt>
                <c:pt idx="11">
                  <c:v>4403.3846153846152</c:v>
                </c:pt>
              </c:numCache>
            </c:numRef>
          </c:val>
          <c:smooth val="0"/>
          <c:extLst>
            <c:ext xmlns:c16="http://schemas.microsoft.com/office/drawing/2014/chart" uri="{C3380CC4-5D6E-409C-BE32-E72D297353CC}">
              <c16:uniqueId val="{00000001-6BAB-4AD4-827B-F0AD2D524698}"/>
            </c:ext>
          </c:extLst>
        </c:ser>
        <c:dLbls>
          <c:showLegendKey val="0"/>
          <c:showVal val="0"/>
          <c:showCatName val="0"/>
          <c:showSerName val="0"/>
          <c:showPercent val="0"/>
          <c:showBubbleSize val="0"/>
        </c:dLbls>
        <c:marker val="1"/>
        <c:smooth val="0"/>
        <c:axId val="300302447"/>
        <c:axId val="300316367"/>
      </c:lineChart>
      <c:catAx>
        <c:axId val="300302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16367"/>
        <c:crosses val="autoZero"/>
        <c:auto val="1"/>
        <c:lblAlgn val="ctr"/>
        <c:lblOffset val="100"/>
        <c:noMultiLvlLbl val="0"/>
      </c:catAx>
      <c:valAx>
        <c:axId val="300316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02447"/>
        <c:crosses val="autoZero"/>
        <c:crossBetween val="between"/>
      </c:valAx>
      <c:valAx>
        <c:axId val="3003062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32687"/>
        <c:crosses val="max"/>
        <c:crossBetween val="between"/>
      </c:valAx>
      <c:catAx>
        <c:axId val="300332687"/>
        <c:scaling>
          <c:orientation val="minMax"/>
        </c:scaling>
        <c:delete val="1"/>
        <c:axPos val="b"/>
        <c:numFmt formatCode="General" sourceLinked="1"/>
        <c:majorTickMark val="none"/>
        <c:minorTickMark val="none"/>
        <c:tickLblPos val="nextTo"/>
        <c:crossAx val="3003062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.xlsx]pivot8 distinct!PivotTable10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customer country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 distinct'!$B$3</c:f>
              <c:strCache>
                <c:ptCount val="1"/>
                <c:pt idx="0">
                  <c:v>Distinct 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'pivot8 distinct'!$A$4:$A$19</c:f>
              <c:strCache>
                <c:ptCount val="15"/>
                <c:pt idx="0">
                  <c:v>(blank)</c:v>
                </c:pt>
                <c:pt idx="1">
                  <c:v>Australia</c:v>
                </c:pt>
                <c:pt idx="2">
                  <c:v>Austria</c:v>
                </c:pt>
                <c:pt idx="3">
                  <c:v>Denmark</c:v>
                </c:pt>
                <c:pt idx="4">
                  <c:v>Finland</c:v>
                </c:pt>
                <c:pt idx="5">
                  <c:v>France</c:v>
                </c:pt>
                <c:pt idx="6">
                  <c:v>Germany</c:v>
                </c:pt>
                <c:pt idx="7">
                  <c:v>India</c:v>
                </c:pt>
                <c:pt idx="8">
                  <c:v>Ireland</c:v>
                </c:pt>
                <c:pt idx="9">
                  <c:v>Italy</c:v>
                </c:pt>
                <c:pt idx="10">
                  <c:v>Norway</c:v>
                </c:pt>
                <c:pt idx="11">
                  <c:v>Singapore</c:v>
                </c:pt>
                <c:pt idx="12">
                  <c:v>Spain</c:v>
                </c:pt>
                <c:pt idx="13">
                  <c:v>Switzerland</c:v>
                </c:pt>
                <c:pt idx="14">
                  <c:v>USA</c:v>
                </c:pt>
              </c:strCache>
            </c:strRef>
          </c:cat>
          <c:val>
            <c:numRef>
              <c:f>'pivot8 distinct'!$B$4:$B$19</c:f>
              <c:numCache>
                <c:formatCode>General</c:formatCode>
                <c:ptCount val="15"/>
                <c:pt idx="0">
                  <c:v>7</c:v>
                </c:pt>
                <c:pt idx="1">
                  <c:v>123</c:v>
                </c:pt>
                <c:pt idx="2">
                  <c:v>28</c:v>
                </c:pt>
                <c:pt idx="3">
                  <c:v>37</c:v>
                </c:pt>
                <c:pt idx="4">
                  <c:v>41</c:v>
                </c:pt>
                <c:pt idx="5">
                  <c:v>193</c:v>
                </c:pt>
                <c:pt idx="6">
                  <c:v>41</c:v>
                </c:pt>
                <c:pt idx="7">
                  <c:v>165</c:v>
                </c:pt>
                <c:pt idx="8">
                  <c:v>13</c:v>
                </c:pt>
                <c:pt idx="9">
                  <c:v>63</c:v>
                </c:pt>
                <c:pt idx="10">
                  <c:v>23</c:v>
                </c:pt>
                <c:pt idx="11">
                  <c:v>52</c:v>
                </c:pt>
                <c:pt idx="12">
                  <c:v>153</c:v>
                </c:pt>
                <c:pt idx="13">
                  <c:v>16</c:v>
                </c:pt>
                <c:pt idx="14">
                  <c:v>502</c:v>
                </c:pt>
              </c:numCache>
            </c:numRef>
          </c:val>
          <c:extLst>
            <c:ext xmlns:c16="http://schemas.microsoft.com/office/drawing/2014/chart" uri="{C3380CC4-5D6E-409C-BE32-E72D297353CC}">
              <c16:uniqueId val="{00000000-143D-4560-927C-527882B82C67}"/>
            </c:ext>
          </c:extLst>
        </c:ser>
        <c:dLbls>
          <c:showLegendKey val="0"/>
          <c:showVal val="0"/>
          <c:showCatName val="0"/>
          <c:showSerName val="0"/>
          <c:showPercent val="0"/>
          <c:showBubbleSize val="0"/>
        </c:dLbls>
        <c:gapWidth val="219"/>
        <c:overlap val="-27"/>
        <c:axId val="294442943"/>
        <c:axId val="294439103"/>
      </c:barChart>
      <c:lineChart>
        <c:grouping val="standard"/>
        <c:varyColors val="0"/>
        <c:ser>
          <c:idx val="1"/>
          <c:order val="1"/>
          <c:tx>
            <c:strRef>
              <c:f>'pivot8 distinct'!$C$3</c:f>
              <c:strCache>
                <c:ptCount val="1"/>
                <c:pt idx="0">
                  <c:v>Sum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'pivot8 distinct'!$A$4:$A$19</c:f>
              <c:strCache>
                <c:ptCount val="15"/>
                <c:pt idx="0">
                  <c:v>(blank)</c:v>
                </c:pt>
                <c:pt idx="1">
                  <c:v>Australia</c:v>
                </c:pt>
                <c:pt idx="2">
                  <c:v>Austria</c:v>
                </c:pt>
                <c:pt idx="3">
                  <c:v>Denmark</c:v>
                </c:pt>
                <c:pt idx="4">
                  <c:v>Finland</c:v>
                </c:pt>
                <c:pt idx="5">
                  <c:v>France</c:v>
                </c:pt>
                <c:pt idx="6">
                  <c:v>Germany</c:v>
                </c:pt>
                <c:pt idx="7">
                  <c:v>India</c:v>
                </c:pt>
                <c:pt idx="8">
                  <c:v>Ireland</c:v>
                </c:pt>
                <c:pt idx="9">
                  <c:v>Italy</c:v>
                </c:pt>
                <c:pt idx="10">
                  <c:v>Norway</c:v>
                </c:pt>
                <c:pt idx="11">
                  <c:v>Singapore</c:v>
                </c:pt>
                <c:pt idx="12">
                  <c:v>Spain</c:v>
                </c:pt>
                <c:pt idx="13">
                  <c:v>Switzerland</c:v>
                </c:pt>
                <c:pt idx="14">
                  <c:v>USA</c:v>
                </c:pt>
              </c:strCache>
            </c:strRef>
          </c:cat>
          <c:val>
            <c:numRef>
              <c:f>'pivot8 distinct'!$C$4:$C$19</c:f>
              <c:numCache>
                <c:formatCode>General</c:formatCode>
                <c:ptCount val="15"/>
                <c:pt idx="0">
                  <c:v>36818</c:v>
                </c:pt>
                <c:pt idx="1">
                  <c:v>974217</c:v>
                </c:pt>
                <c:pt idx="2">
                  <c:v>223916</c:v>
                </c:pt>
                <c:pt idx="3">
                  <c:v>307260</c:v>
                </c:pt>
                <c:pt idx="4">
                  <c:v>324319</c:v>
                </c:pt>
                <c:pt idx="5">
                  <c:v>1637659</c:v>
                </c:pt>
                <c:pt idx="6">
                  <c:v>299656</c:v>
                </c:pt>
                <c:pt idx="7">
                  <c:v>1356737</c:v>
                </c:pt>
                <c:pt idx="8">
                  <c:v>91966</c:v>
                </c:pt>
                <c:pt idx="9">
                  <c:v>538932</c:v>
                </c:pt>
                <c:pt idx="10">
                  <c:v>195229</c:v>
                </c:pt>
                <c:pt idx="11">
                  <c:v>486633</c:v>
                </c:pt>
                <c:pt idx="12">
                  <c:v>1378166</c:v>
                </c:pt>
                <c:pt idx="13">
                  <c:v>165904</c:v>
                </c:pt>
                <c:pt idx="14">
                  <c:v>4258478</c:v>
                </c:pt>
              </c:numCache>
            </c:numRef>
          </c:val>
          <c:smooth val="0"/>
          <c:extLst>
            <c:ext xmlns:c16="http://schemas.microsoft.com/office/drawing/2014/chart" uri="{C3380CC4-5D6E-409C-BE32-E72D297353CC}">
              <c16:uniqueId val="{00000001-143D-4560-927C-527882B82C67}"/>
            </c:ext>
          </c:extLst>
        </c:ser>
        <c:dLbls>
          <c:showLegendKey val="0"/>
          <c:showVal val="0"/>
          <c:showCatName val="0"/>
          <c:showSerName val="0"/>
          <c:showPercent val="0"/>
          <c:showBubbleSize val="0"/>
        </c:dLbls>
        <c:marker val="1"/>
        <c:smooth val="0"/>
        <c:axId val="339949279"/>
        <c:axId val="339938239"/>
      </c:lineChart>
      <c:catAx>
        <c:axId val="339949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38239"/>
        <c:crosses val="autoZero"/>
        <c:auto val="1"/>
        <c:lblAlgn val="ctr"/>
        <c:lblOffset val="100"/>
        <c:noMultiLvlLbl val="0"/>
      </c:catAx>
      <c:valAx>
        <c:axId val="339938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49279"/>
        <c:crosses val="autoZero"/>
        <c:crossBetween val="between"/>
      </c:valAx>
      <c:valAx>
        <c:axId val="29443910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4442943"/>
        <c:crosses val="max"/>
        <c:crossBetween val="between"/>
      </c:valAx>
      <c:catAx>
        <c:axId val="294442943"/>
        <c:scaling>
          <c:orientation val="minMax"/>
        </c:scaling>
        <c:delete val="1"/>
        <c:axPos val="b"/>
        <c:numFmt formatCode="General" sourceLinked="1"/>
        <c:majorTickMark val="none"/>
        <c:minorTickMark val="none"/>
        <c:tickLblPos val="nextTo"/>
        <c:crossAx val="2944391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9.1!PivotTable11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hour of the day with highest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9.1'!$B$3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9.1'!$A$4:$A$11</c:f>
              <c:strCache>
                <c:ptCount val="7"/>
                <c:pt idx="0">
                  <c:v>0</c:v>
                </c:pt>
                <c:pt idx="1">
                  <c:v>1</c:v>
                </c:pt>
                <c:pt idx="2">
                  <c:v>14</c:v>
                </c:pt>
                <c:pt idx="3">
                  <c:v>16</c:v>
                </c:pt>
                <c:pt idx="4">
                  <c:v>2</c:v>
                </c:pt>
                <c:pt idx="5">
                  <c:v>22</c:v>
                </c:pt>
                <c:pt idx="6">
                  <c:v>23</c:v>
                </c:pt>
              </c:strCache>
            </c:strRef>
          </c:cat>
          <c:val>
            <c:numRef>
              <c:f>'pivot 9.1'!$B$4:$B$11</c:f>
              <c:numCache>
                <c:formatCode>General</c:formatCode>
                <c:ptCount val="7"/>
                <c:pt idx="0">
                  <c:v>1005</c:v>
                </c:pt>
                <c:pt idx="1">
                  <c:v>629</c:v>
                </c:pt>
                <c:pt idx="2">
                  <c:v>2</c:v>
                </c:pt>
                <c:pt idx="3">
                  <c:v>2</c:v>
                </c:pt>
                <c:pt idx="4">
                  <c:v>58</c:v>
                </c:pt>
                <c:pt idx="5">
                  <c:v>156</c:v>
                </c:pt>
                <c:pt idx="6">
                  <c:v>648</c:v>
                </c:pt>
              </c:numCache>
            </c:numRef>
          </c:val>
          <c:extLst>
            <c:ext xmlns:c16="http://schemas.microsoft.com/office/drawing/2014/chart" uri="{C3380CC4-5D6E-409C-BE32-E72D297353CC}">
              <c16:uniqueId val="{00000000-DB57-4695-ADA2-45CEF81AA279}"/>
            </c:ext>
          </c:extLst>
        </c:ser>
        <c:dLbls>
          <c:showLegendKey val="0"/>
          <c:showVal val="0"/>
          <c:showCatName val="0"/>
          <c:showSerName val="0"/>
          <c:showPercent val="0"/>
          <c:showBubbleSize val="0"/>
        </c:dLbls>
        <c:gapWidth val="219"/>
        <c:overlap val="-27"/>
        <c:axId val="298732191"/>
        <c:axId val="298730751"/>
      </c:barChart>
      <c:lineChart>
        <c:grouping val="standard"/>
        <c:varyColors val="0"/>
        <c:ser>
          <c:idx val="1"/>
          <c:order val="1"/>
          <c:tx>
            <c:strRef>
              <c:f>'pivot 9.1'!$C$3</c:f>
              <c:strCache>
                <c:ptCount val="1"/>
                <c:pt idx="0">
                  <c:v>Average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9.1'!$A$4:$A$11</c:f>
              <c:strCache>
                <c:ptCount val="7"/>
                <c:pt idx="0">
                  <c:v>0</c:v>
                </c:pt>
                <c:pt idx="1">
                  <c:v>1</c:v>
                </c:pt>
                <c:pt idx="2">
                  <c:v>14</c:v>
                </c:pt>
                <c:pt idx="3">
                  <c:v>16</c:v>
                </c:pt>
                <c:pt idx="4">
                  <c:v>2</c:v>
                </c:pt>
                <c:pt idx="5">
                  <c:v>22</c:v>
                </c:pt>
                <c:pt idx="6">
                  <c:v>23</c:v>
                </c:pt>
              </c:strCache>
            </c:strRef>
          </c:cat>
          <c:val>
            <c:numRef>
              <c:f>'pivot 9.1'!$C$4:$C$11</c:f>
              <c:numCache>
                <c:formatCode>General</c:formatCode>
                <c:ptCount val="7"/>
                <c:pt idx="0">
                  <c:v>4984.1631840796017</c:v>
                </c:pt>
                <c:pt idx="1">
                  <c:v>4969.430842607313</c:v>
                </c:pt>
                <c:pt idx="2">
                  <c:v>4443.5</c:v>
                </c:pt>
                <c:pt idx="3">
                  <c:v>6297.5</c:v>
                </c:pt>
                <c:pt idx="4">
                  <c:v>4571.4310344827591</c:v>
                </c:pt>
                <c:pt idx="5">
                  <c:v>4933.6025641025644</c:v>
                </c:pt>
                <c:pt idx="6">
                  <c:v>4760.4429012345681</c:v>
                </c:pt>
              </c:numCache>
            </c:numRef>
          </c:val>
          <c:smooth val="0"/>
          <c:extLst>
            <c:ext xmlns:c16="http://schemas.microsoft.com/office/drawing/2014/chart" uri="{C3380CC4-5D6E-409C-BE32-E72D297353CC}">
              <c16:uniqueId val="{00000001-DB57-4695-ADA2-45CEF81AA279}"/>
            </c:ext>
          </c:extLst>
        </c:ser>
        <c:dLbls>
          <c:showLegendKey val="0"/>
          <c:showVal val="0"/>
          <c:showCatName val="0"/>
          <c:showSerName val="0"/>
          <c:showPercent val="0"/>
          <c:showBubbleSize val="0"/>
        </c:dLbls>
        <c:marker val="1"/>
        <c:smooth val="0"/>
        <c:axId val="338798687"/>
        <c:axId val="62492943"/>
      </c:lineChart>
      <c:catAx>
        <c:axId val="298732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730751"/>
        <c:crosses val="autoZero"/>
        <c:auto val="1"/>
        <c:lblAlgn val="ctr"/>
        <c:lblOffset val="100"/>
        <c:noMultiLvlLbl val="0"/>
      </c:catAx>
      <c:valAx>
        <c:axId val="298730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732191"/>
        <c:crosses val="autoZero"/>
        <c:crossBetween val="between"/>
      </c:valAx>
      <c:valAx>
        <c:axId val="6249294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798687"/>
        <c:crosses val="max"/>
        <c:crossBetween val="between"/>
      </c:valAx>
      <c:catAx>
        <c:axId val="338798687"/>
        <c:scaling>
          <c:orientation val="minMax"/>
        </c:scaling>
        <c:delete val="1"/>
        <c:axPos val="b"/>
        <c:numFmt formatCode="General" sourceLinked="1"/>
        <c:majorTickMark val="none"/>
        <c:minorTickMark val="none"/>
        <c:tickLblPos val="nextTo"/>
        <c:crossAx val="624929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9.2!PivotTable12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day of the month with highest order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9.2'!$B$3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9.2'!$A$4:$A$35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9.2'!$B$4:$B$35</c:f>
              <c:numCache>
                <c:formatCode>General</c:formatCode>
                <c:ptCount val="31"/>
                <c:pt idx="0">
                  <c:v>84</c:v>
                </c:pt>
                <c:pt idx="1">
                  <c:v>87</c:v>
                </c:pt>
                <c:pt idx="2">
                  <c:v>99</c:v>
                </c:pt>
                <c:pt idx="3">
                  <c:v>77</c:v>
                </c:pt>
                <c:pt idx="4">
                  <c:v>79</c:v>
                </c:pt>
                <c:pt idx="5">
                  <c:v>109</c:v>
                </c:pt>
                <c:pt idx="6">
                  <c:v>82</c:v>
                </c:pt>
                <c:pt idx="7">
                  <c:v>100</c:v>
                </c:pt>
                <c:pt idx="8">
                  <c:v>84</c:v>
                </c:pt>
                <c:pt idx="9">
                  <c:v>80</c:v>
                </c:pt>
                <c:pt idx="10">
                  <c:v>67</c:v>
                </c:pt>
                <c:pt idx="11">
                  <c:v>80</c:v>
                </c:pt>
                <c:pt idx="12">
                  <c:v>76</c:v>
                </c:pt>
                <c:pt idx="13">
                  <c:v>87</c:v>
                </c:pt>
                <c:pt idx="14">
                  <c:v>72</c:v>
                </c:pt>
                <c:pt idx="15">
                  <c:v>86</c:v>
                </c:pt>
                <c:pt idx="16">
                  <c:v>86</c:v>
                </c:pt>
                <c:pt idx="17">
                  <c:v>80</c:v>
                </c:pt>
                <c:pt idx="18">
                  <c:v>69</c:v>
                </c:pt>
                <c:pt idx="19">
                  <c:v>75</c:v>
                </c:pt>
                <c:pt idx="20">
                  <c:v>77</c:v>
                </c:pt>
                <c:pt idx="21">
                  <c:v>64</c:v>
                </c:pt>
                <c:pt idx="22">
                  <c:v>87</c:v>
                </c:pt>
                <c:pt idx="23">
                  <c:v>99</c:v>
                </c:pt>
                <c:pt idx="24">
                  <c:v>82</c:v>
                </c:pt>
                <c:pt idx="25">
                  <c:v>109</c:v>
                </c:pt>
                <c:pt idx="26">
                  <c:v>81</c:v>
                </c:pt>
                <c:pt idx="27">
                  <c:v>73</c:v>
                </c:pt>
                <c:pt idx="28">
                  <c:v>52</c:v>
                </c:pt>
                <c:pt idx="29">
                  <c:v>69</c:v>
                </c:pt>
                <c:pt idx="30">
                  <c:v>48</c:v>
                </c:pt>
              </c:numCache>
            </c:numRef>
          </c:val>
          <c:smooth val="0"/>
          <c:extLst>
            <c:ext xmlns:c16="http://schemas.microsoft.com/office/drawing/2014/chart" uri="{C3380CC4-5D6E-409C-BE32-E72D297353CC}">
              <c16:uniqueId val="{00000000-CBA9-4ACC-A90D-B07C74EA9FBD}"/>
            </c:ext>
          </c:extLst>
        </c:ser>
        <c:dLbls>
          <c:dLblPos val="t"/>
          <c:showLegendKey val="0"/>
          <c:showVal val="1"/>
          <c:showCatName val="0"/>
          <c:showSerName val="0"/>
          <c:showPercent val="0"/>
          <c:showBubbleSize val="0"/>
        </c:dLbls>
        <c:marker val="1"/>
        <c:smooth val="0"/>
        <c:axId val="294449663"/>
        <c:axId val="294441503"/>
      </c:lineChart>
      <c:catAx>
        <c:axId val="294449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4441503"/>
        <c:crosses val="autoZero"/>
        <c:auto val="1"/>
        <c:lblAlgn val="ctr"/>
        <c:lblOffset val="100"/>
        <c:noMultiLvlLbl val="0"/>
      </c:catAx>
      <c:valAx>
        <c:axId val="2944415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444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9.3!PivotTable13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source with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9.3'!$B$3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C10-4946-9F31-F28BBD8BFA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9.3'!$A$4:$A$8</c:f>
              <c:strCache>
                <c:ptCount val="4"/>
                <c:pt idx="0">
                  <c:v>App</c:v>
                </c:pt>
                <c:pt idx="1">
                  <c:v>Other</c:v>
                </c:pt>
                <c:pt idx="2">
                  <c:v>Website</c:v>
                </c:pt>
                <c:pt idx="3">
                  <c:v>Whatsapp</c:v>
                </c:pt>
              </c:strCache>
            </c:strRef>
          </c:cat>
          <c:val>
            <c:numRef>
              <c:f>'pivot 9.3'!$B$4:$B$8</c:f>
              <c:numCache>
                <c:formatCode>General</c:formatCode>
                <c:ptCount val="4"/>
                <c:pt idx="0">
                  <c:v>622</c:v>
                </c:pt>
                <c:pt idx="1">
                  <c:v>608</c:v>
                </c:pt>
                <c:pt idx="2">
                  <c:v>637</c:v>
                </c:pt>
                <c:pt idx="3">
                  <c:v>633</c:v>
                </c:pt>
              </c:numCache>
            </c:numRef>
          </c:val>
          <c:extLst>
            <c:ext xmlns:c16="http://schemas.microsoft.com/office/drawing/2014/chart" uri="{C3380CC4-5D6E-409C-BE32-E72D297353CC}">
              <c16:uniqueId val="{00000000-7C10-4946-9F31-F28BBD8BFA58}"/>
            </c:ext>
          </c:extLst>
        </c:ser>
        <c:dLbls>
          <c:dLblPos val="inEnd"/>
          <c:showLegendKey val="0"/>
          <c:showVal val="1"/>
          <c:showCatName val="0"/>
          <c:showSerName val="0"/>
          <c:showPercent val="0"/>
          <c:showBubbleSize val="0"/>
        </c:dLbls>
        <c:gapWidth val="100"/>
        <c:overlap val="-24"/>
        <c:axId val="339946399"/>
        <c:axId val="339950239"/>
      </c:barChart>
      <c:catAx>
        <c:axId val="3399463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50239"/>
        <c:crosses val="autoZero"/>
        <c:auto val="1"/>
        <c:lblAlgn val="ctr"/>
        <c:lblOffset val="100"/>
        <c:noMultiLvlLbl val="0"/>
      </c:catAx>
      <c:valAx>
        <c:axId val="339950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4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9.4!PivotTable14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group with highest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9.4'!$B$3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9.4'!$A$4:$A$12</c:f>
              <c:strCache>
                <c:ptCount val="8"/>
                <c:pt idx="0">
                  <c:v>&lt;20</c:v>
                </c:pt>
                <c:pt idx="1">
                  <c:v>20-29</c:v>
                </c:pt>
                <c:pt idx="2">
                  <c:v>30-39</c:v>
                </c:pt>
                <c:pt idx="3">
                  <c:v>40-49</c:v>
                </c:pt>
                <c:pt idx="4">
                  <c:v>50-59</c:v>
                </c:pt>
                <c:pt idx="5">
                  <c:v>60-69</c:v>
                </c:pt>
                <c:pt idx="6">
                  <c:v>70-79</c:v>
                </c:pt>
                <c:pt idx="7">
                  <c:v>80-90</c:v>
                </c:pt>
              </c:strCache>
            </c:strRef>
          </c:cat>
          <c:val>
            <c:numRef>
              <c:f>'pivot 9.4'!$B$4:$B$12</c:f>
              <c:numCache>
                <c:formatCode>General</c:formatCode>
                <c:ptCount val="8"/>
                <c:pt idx="0">
                  <c:v>78</c:v>
                </c:pt>
                <c:pt idx="1">
                  <c:v>361</c:v>
                </c:pt>
                <c:pt idx="2">
                  <c:v>345</c:v>
                </c:pt>
                <c:pt idx="3">
                  <c:v>318</c:v>
                </c:pt>
                <c:pt idx="4">
                  <c:v>333</c:v>
                </c:pt>
                <c:pt idx="5">
                  <c:v>378</c:v>
                </c:pt>
                <c:pt idx="6">
                  <c:v>336</c:v>
                </c:pt>
                <c:pt idx="7">
                  <c:v>351</c:v>
                </c:pt>
              </c:numCache>
            </c:numRef>
          </c:val>
          <c:extLst>
            <c:ext xmlns:c16="http://schemas.microsoft.com/office/drawing/2014/chart" uri="{C3380CC4-5D6E-409C-BE32-E72D297353CC}">
              <c16:uniqueId val="{00000000-22D3-40C6-904B-831EFAA82A53}"/>
            </c:ext>
          </c:extLst>
        </c:ser>
        <c:dLbls>
          <c:showLegendKey val="0"/>
          <c:showVal val="0"/>
          <c:showCatName val="0"/>
          <c:showSerName val="0"/>
          <c:showPercent val="0"/>
          <c:showBubbleSize val="0"/>
        </c:dLbls>
        <c:gapWidth val="219"/>
        <c:overlap val="-27"/>
        <c:axId val="300304847"/>
        <c:axId val="300329807"/>
      </c:barChart>
      <c:lineChart>
        <c:grouping val="standard"/>
        <c:varyColors val="0"/>
        <c:ser>
          <c:idx val="1"/>
          <c:order val="1"/>
          <c:tx>
            <c:strRef>
              <c:f>'pivot 9.4'!$C$3</c:f>
              <c:strCache>
                <c:ptCount val="1"/>
                <c:pt idx="0">
                  <c:v>Sum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9.4'!$A$4:$A$12</c:f>
              <c:strCache>
                <c:ptCount val="8"/>
                <c:pt idx="0">
                  <c:v>&lt;20</c:v>
                </c:pt>
                <c:pt idx="1">
                  <c:v>20-29</c:v>
                </c:pt>
                <c:pt idx="2">
                  <c:v>30-39</c:v>
                </c:pt>
                <c:pt idx="3">
                  <c:v>40-49</c:v>
                </c:pt>
                <c:pt idx="4">
                  <c:v>50-59</c:v>
                </c:pt>
                <c:pt idx="5">
                  <c:v>60-69</c:v>
                </c:pt>
                <c:pt idx="6">
                  <c:v>70-79</c:v>
                </c:pt>
                <c:pt idx="7">
                  <c:v>80-90</c:v>
                </c:pt>
              </c:strCache>
            </c:strRef>
          </c:cat>
          <c:val>
            <c:numRef>
              <c:f>'pivot 9.4'!$C$4:$C$12</c:f>
              <c:numCache>
                <c:formatCode>General</c:formatCode>
                <c:ptCount val="8"/>
                <c:pt idx="0">
                  <c:v>381802</c:v>
                </c:pt>
                <c:pt idx="1">
                  <c:v>1844978</c:v>
                </c:pt>
                <c:pt idx="2">
                  <c:v>1655399</c:v>
                </c:pt>
                <c:pt idx="3">
                  <c:v>1548902</c:v>
                </c:pt>
                <c:pt idx="4">
                  <c:v>1679857</c:v>
                </c:pt>
                <c:pt idx="5">
                  <c:v>1817748</c:v>
                </c:pt>
                <c:pt idx="6">
                  <c:v>1609293</c:v>
                </c:pt>
                <c:pt idx="7">
                  <c:v>1737911</c:v>
                </c:pt>
              </c:numCache>
            </c:numRef>
          </c:val>
          <c:smooth val="0"/>
          <c:extLst>
            <c:ext xmlns:c16="http://schemas.microsoft.com/office/drawing/2014/chart" uri="{C3380CC4-5D6E-409C-BE32-E72D297353CC}">
              <c16:uniqueId val="{00000001-22D3-40C6-904B-831EFAA82A53}"/>
            </c:ext>
          </c:extLst>
        </c:ser>
        <c:dLbls>
          <c:showLegendKey val="0"/>
          <c:showVal val="0"/>
          <c:showCatName val="0"/>
          <c:showSerName val="0"/>
          <c:showPercent val="0"/>
          <c:showBubbleSize val="0"/>
        </c:dLbls>
        <c:marker val="1"/>
        <c:smooth val="0"/>
        <c:axId val="127728079"/>
        <c:axId val="127726159"/>
      </c:lineChart>
      <c:catAx>
        <c:axId val="127728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26159"/>
        <c:crosses val="autoZero"/>
        <c:auto val="1"/>
        <c:lblAlgn val="ctr"/>
        <c:lblOffset val="100"/>
        <c:noMultiLvlLbl val="0"/>
      </c:catAx>
      <c:valAx>
        <c:axId val="127726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28079"/>
        <c:crosses val="autoZero"/>
        <c:crossBetween val="between"/>
      </c:valAx>
      <c:valAx>
        <c:axId val="30032980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04847"/>
        <c:crosses val="max"/>
        <c:crossBetween val="between"/>
      </c:valAx>
      <c:catAx>
        <c:axId val="300304847"/>
        <c:scaling>
          <c:orientation val="minMax"/>
        </c:scaling>
        <c:delete val="1"/>
        <c:axPos val="b"/>
        <c:numFmt formatCode="General" sourceLinked="1"/>
        <c:majorTickMark val="none"/>
        <c:minorTickMark val="none"/>
        <c:tickLblPos val="nextTo"/>
        <c:crossAx val="3003298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10.1!PivotTable15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target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10.1'!$B$3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9FC-4E07-9FA5-5FD03FFF455D}"/>
              </c:ext>
            </c:extLst>
          </c:dPt>
          <c:cat>
            <c:strRef>
              <c:f>'pivot 10.1'!$A$4:$A$6</c:f>
              <c:strCache>
                <c:ptCount val="2"/>
                <c:pt idx="0">
                  <c:v>Exceed Target</c:v>
                </c:pt>
                <c:pt idx="1">
                  <c:v>Target Not Met</c:v>
                </c:pt>
              </c:strCache>
            </c:strRef>
          </c:cat>
          <c:val>
            <c:numRef>
              <c:f>'pivot 10.1'!$B$4:$B$6</c:f>
              <c:numCache>
                <c:formatCode>General</c:formatCode>
                <c:ptCount val="2"/>
                <c:pt idx="0">
                  <c:v>37</c:v>
                </c:pt>
                <c:pt idx="1">
                  <c:v>55</c:v>
                </c:pt>
              </c:numCache>
            </c:numRef>
          </c:val>
          <c:extLst>
            <c:ext xmlns:c16="http://schemas.microsoft.com/office/drawing/2014/chart" uri="{C3380CC4-5D6E-409C-BE32-E72D297353CC}">
              <c16:uniqueId val="{00000000-89FC-4E07-9FA5-5FD03FFF455D}"/>
            </c:ext>
          </c:extLst>
        </c:ser>
        <c:dLbls>
          <c:showLegendKey val="0"/>
          <c:showVal val="0"/>
          <c:showCatName val="0"/>
          <c:showSerName val="0"/>
          <c:showPercent val="0"/>
          <c:showBubbleSize val="0"/>
        </c:dLbls>
        <c:gapWidth val="100"/>
        <c:overlap val="-24"/>
        <c:axId val="343597167"/>
        <c:axId val="343598607"/>
      </c:barChart>
      <c:catAx>
        <c:axId val="343597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3598607"/>
        <c:crosses val="autoZero"/>
        <c:auto val="1"/>
        <c:lblAlgn val="ctr"/>
        <c:lblOffset val="100"/>
        <c:noMultiLvlLbl val="0"/>
      </c:catAx>
      <c:valAx>
        <c:axId val="34359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359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10.2!PivotTable16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Team with Highest sales target with Achieve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10.2'!$B$3</c:f>
              <c:strCache>
                <c:ptCount val="1"/>
                <c:pt idx="0">
                  <c:v>Sum of 2023 Sales Target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10.2'!$A$4:$A$9</c:f>
              <c:strCache>
                <c:ptCount val="5"/>
                <c:pt idx="0">
                  <c:v>Alpha</c:v>
                </c:pt>
                <c:pt idx="1">
                  <c:v>Beta</c:v>
                </c:pt>
                <c:pt idx="2">
                  <c:v>Delta</c:v>
                </c:pt>
                <c:pt idx="3">
                  <c:v>Epsilon</c:v>
                </c:pt>
                <c:pt idx="4">
                  <c:v>Gamma</c:v>
                </c:pt>
              </c:strCache>
            </c:strRef>
          </c:cat>
          <c:val>
            <c:numRef>
              <c:f>'pivot 10.2'!$B$4:$B$9</c:f>
              <c:numCache>
                <c:formatCode>General</c:formatCode>
                <c:ptCount val="5"/>
                <c:pt idx="0">
                  <c:v>3690000</c:v>
                </c:pt>
                <c:pt idx="1">
                  <c:v>2920000</c:v>
                </c:pt>
                <c:pt idx="2">
                  <c:v>2310000</c:v>
                </c:pt>
                <c:pt idx="3">
                  <c:v>1480000</c:v>
                </c:pt>
                <c:pt idx="4">
                  <c:v>2410000</c:v>
                </c:pt>
              </c:numCache>
            </c:numRef>
          </c:val>
          <c:extLst>
            <c:ext xmlns:c16="http://schemas.microsoft.com/office/drawing/2014/chart" uri="{C3380CC4-5D6E-409C-BE32-E72D297353CC}">
              <c16:uniqueId val="{00000000-895F-468D-A7DB-EE84B70E4207}"/>
            </c:ext>
          </c:extLst>
        </c:ser>
        <c:ser>
          <c:idx val="1"/>
          <c:order val="1"/>
          <c:tx>
            <c:strRef>
              <c:f>'pivot 10.2'!$C$3</c:f>
              <c:strCache>
                <c:ptCount val="1"/>
                <c:pt idx="0">
                  <c:v>Sum of sales achieve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10.2'!$A$4:$A$9</c:f>
              <c:strCache>
                <c:ptCount val="5"/>
                <c:pt idx="0">
                  <c:v>Alpha</c:v>
                </c:pt>
                <c:pt idx="1">
                  <c:v>Beta</c:v>
                </c:pt>
                <c:pt idx="2">
                  <c:v>Delta</c:v>
                </c:pt>
                <c:pt idx="3">
                  <c:v>Epsilon</c:v>
                </c:pt>
                <c:pt idx="4">
                  <c:v>Gamma</c:v>
                </c:pt>
              </c:strCache>
            </c:strRef>
          </c:cat>
          <c:val>
            <c:numRef>
              <c:f>'pivot 10.2'!$C$4:$C$9</c:f>
              <c:numCache>
                <c:formatCode>General</c:formatCode>
                <c:ptCount val="5"/>
                <c:pt idx="0">
                  <c:v>3864300</c:v>
                </c:pt>
                <c:pt idx="1">
                  <c:v>2717137</c:v>
                </c:pt>
                <c:pt idx="2">
                  <c:v>1999414</c:v>
                </c:pt>
                <c:pt idx="3">
                  <c:v>1360064</c:v>
                </c:pt>
                <c:pt idx="4">
                  <c:v>2334975</c:v>
                </c:pt>
              </c:numCache>
            </c:numRef>
          </c:val>
          <c:extLst>
            <c:ext xmlns:c16="http://schemas.microsoft.com/office/drawing/2014/chart" uri="{C3380CC4-5D6E-409C-BE32-E72D297353CC}">
              <c16:uniqueId val="{00000001-895F-468D-A7DB-EE84B70E4207}"/>
            </c:ext>
          </c:extLst>
        </c:ser>
        <c:dLbls>
          <c:showLegendKey val="0"/>
          <c:showVal val="0"/>
          <c:showCatName val="0"/>
          <c:showSerName val="0"/>
          <c:showPercent val="0"/>
          <c:showBubbleSize val="0"/>
        </c:dLbls>
        <c:gapWidth val="100"/>
        <c:overlap val="-24"/>
        <c:axId val="293927519"/>
        <c:axId val="293927999"/>
      </c:barChart>
      <c:catAx>
        <c:axId val="29392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27999"/>
        <c:crosses val="autoZero"/>
        <c:auto val="1"/>
        <c:lblAlgn val="ctr"/>
        <c:lblOffset val="100"/>
        <c:noMultiLvlLbl val="0"/>
      </c:catAx>
      <c:valAx>
        <c:axId val="2939279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2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10.3!PivotTable17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manager with highest target exceed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10.3'!$B$3</c:f>
              <c:strCache>
                <c:ptCount val="1"/>
                <c:pt idx="0">
                  <c:v>Sum of 2023 Sales Target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10.3'!$A$4:$A$34</c:f>
              <c:strCache>
                <c:ptCount val="30"/>
                <c:pt idx="0">
                  <c:v>Aino Virtanen</c:v>
                </c:pt>
                <c:pt idx="1">
                  <c:v>Alexander Müller</c:v>
                </c:pt>
                <c:pt idx="2">
                  <c:v>Amelia Johnson</c:v>
                </c:pt>
                <c:pt idx="3">
                  <c:v>Ava Williams</c:v>
                </c:pt>
                <c:pt idx="4">
                  <c:v>Benjamin Chen</c:v>
                </c:pt>
                <c:pt idx="5">
                  <c:v>Benjamin Weber</c:v>
                </c:pt>
                <c:pt idx="6">
                  <c:v>Charlotte Miller</c:v>
                </c:pt>
                <c:pt idx="7">
                  <c:v>Chloe Dupont</c:v>
                </c:pt>
                <c:pt idx="8">
                  <c:v>Daniela Hernandez</c:v>
                </c:pt>
                <c:pt idx="9">
                  <c:v>Dev Patel</c:v>
                </c:pt>
                <c:pt idx="10">
                  <c:v>Emily Dubois</c:v>
                </c:pt>
                <c:pt idx="11">
                  <c:v>Emily Murphy</c:v>
                </c:pt>
                <c:pt idx="12">
                  <c:v>Emma Hansen</c:v>
                </c:pt>
                <c:pt idx="13">
                  <c:v>Ethan Lee</c:v>
                </c:pt>
                <c:pt idx="14">
                  <c:v>Isabella Garcia</c:v>
                </c:pt>
                <c:pt idx="15">
                  <c:v>Liam Baumann</c:v>
                </c:pt>
                <c:pt idx="16">
                  <c:v>Liam O'Sullivan</c:v>
                </c:pt>
                <c:pt idx="17">
                  <c:v>Lucas Nielsen</c:v>
                </c:pt>
                <c:pt idx="18">
                  <c:v>Lucas Olsen</c:v>
                </c:pt>
                <c:pt idx="19">
                  <c:v>Lukas Schmidt</c:v>
                </c:pt>
                <c:pt idx="20">
                  <c:v>Marco Bianchi</c:v>
                </c:pt>
                <c:pt idx="21">
                  <c:v>Mia Khan</c:v>
                </c:pt>
                <c:pt idx="22">
                  <c:v>Noah Meier</c:v>
                </c:pt>
                <c:pt idx="23">
                  <c:v>Oliver Kumar</c:v>
                </c:pt>
                <c:pt idx="24">
                  <c:v>Olivia Jensen</c:v>
                </c:pt>
                <c:pt idx="25">
                  <c:v>Priya Kapoor</c:v>
                </c:pt>
                <c:pt idx="26">
                  <c:v>Sofia Laine</c:v>
                </c:pt>
                <c:pt idx="27">
                  <c:v>Sophia Rossi</c:v>
                </c:pt>
                <c:pt idx="28">
                  <c:v>Sophie Gruber</c:v>
                </c:pt>
                <c:pt idx="29">
                  <c:v>William Brown</c:v>
                </c:pt>
              </c:strCache>
            </c:strRef>
          </c:cat>
          <c:val>
            <c:numRef>
              <c:f>'pivot 10.3'!$B$4:$B$34</c:f>
              <c:numCache>
                <c:formatCode>General</c:formatCode>
                <c:ptCount val="30"/>
                <c:pt idx="0">
                  <c:v>280000</c:v>
                </c:pt>
                <c:pt idx="1">
                  <c:v>380000</c:v>
                </c:pt>
                <c:pt idx="2">
                  <c:v>350000</c:v>
                </c:pt>
                <c:pt idx="3">
                  <c:v>400000</c:v>
                </c:pt>
                <c:pt idx="4">
                  <c:v>1300000</c:v>
                </c:pt>
                <c:pt idx="5">
                  <c:v>550000</c:v>
                </c:pt>
                <c:pt idx="6">
                  <c:v>330000</c:v>
                </c:pt>
                <c:pt idx="7">
                  <c:v>430000</c:v>
                </c:pt>
                <c:pt idx="8">
                  <c:v>400000</c:v>
                </c:pt>
                <c:pt idx="9">
                  <c:v>400000</c:v>
                </c:pt>
                <c:pt idx="10">
                  <c:v>330000</c:v>
                </c:pt>
                <c:pt idx="11">
                  <c:v>280000</c:v>
                </c:pt>
                <c:pt idx="12">
                  <c:v>350000</c:v>
                </c:pt>
                <c:pt idx="13">
                  <c:v>380000</c:v>
                </c:pt>
                <c:pt idx="14">
                  <c:v>500000</c:v>
                </c:pt>
                <c:pt idx="15">
                  <c:v>300000</c:v>
                </c:pt>
                <c:pt idx="16">
                  <c:v>450000</c:v>
                </c:pt>
                <c:pt idx="17">
                  <c:v>400000</c:v>
                </c:pt>
                <c:pt idx="18">
                  <c:v>350000</c:v>
                </c:pt>
                <c:pt idx="19">
                  <c:v>380000</c:v>
                </c:pt>
                <c:pt idx="20">
                  <c:v>500000</c:v>
                </c:pt>
                <c:pt idx="21">
                  <c:v>180000</c:v>
                </c:pt>
                <c:pt idx="22">
                  <c:v>1300000</c:v>
                </c:pt>
                <c:pt idx="23">
                  <c:v>280000</c:v>
                </c:pt>
                <c:pt idx="24">
                  <c:v>350000</c:v>
                </c:pt>
                <c:pt idx="25">
                  <c:v>350000</c:v>
                </c:pt>
                <c:pt idx="26">
                  <c:v>280000</c:v>
                </c:pt>
                <c:pt idx="27">
                  <c:v>450000</c:v>
                </c:pt>
                <c:pt idx="28">
                  <c:v>280000</c:v>
                </c:pt>
                <c:pt idx="29">
                  <c:v>300000</c:v>
                </c:pt>
              </c:numCache>
            </c:numRef>
          </c:val>
          <c:extLst>
            <c:ext xmlns:c16="http://schemas.microsoft.com/office/drawing/2014/chart" uri="{C3380CC4-5D6E-409C-BE32-E72D297353CC}">
              <c16:uniqueId val="{00000000-AF2D-47C8-871A-CC3D46772E99}"/>
            </c:ext>
          </c:extLst>
        </c:ser>
        <c:ser>
          <c:idx val="1"/>
          <c:order val="1"/>
          <c:tx>
            <c:strRef>
              <c:f>'pivot 10.3'!$C$3</c:f>
              <c:strCache>
                <c:ptCount val="1"/>
                <c:pt idx="0">
                  <c:v>Sum of sales achieve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10.3'!$A$4:$A$34</c:f>
              <c:strCache>
                <c:ptCount val="30"/>
                <c:pt idx="0">
                  <c:v>Aino Virtanen</c:v>
                </c:pt>
                <c:pt idx="1">
                  <c:v>Alexander Müller</c:v>
                </c:pt>
                <c:pt idx="2">
                  <c:v>Amelia Johnson</c:v>
                </c:pt>
                <c:pt idx="3">
                  <c:v>Ava Williams</c:v>
                </c:pt>
                <c:pt idx="4">
                  <c:v>Benjamin Chen</c:v>
                </c:pt>
                <c:pt idx="5">
                  <c:v>Benjamin Weber</c:v>
                </c:pt>
                <c:pt idx="6">
                  <c:v>Charlotte Miller</c:v>
                </c:pt>
                <c:pt idx="7">
                  <c:v>Chloe Dupont</c:v>
                </c:pt>
                <c:pt idx="8">
                  <c:v>Daniela Hernandez</c:v>
                </c:pt>
                <c:pt idx="9">
                  <c:v>Dev Patel</c:v>
                </c:pt>
                <c:pt idx="10">
                  <c:v>Emily Dubois</c:v>
                </c:pt>
                <c:pt idx="11">
                  <c:v>Emily Murphy</c:v>
                </c:pt>
                <c:pt idx="12">
                  <c:v>Emma Hansen</c:v>
                </c:pt>
                <c:pt idx="13">
                  <c:v>Ethan Lee</c:v>
                </c:pt>
                <c:pt idx="14">
                  <c:v>Isabella Garcia</c:v>
                </c:pt>
                <c:pt idx="15">
                  <c:v>Liam Baumann</c:v>
                </c:pt>
                <c:pt idx="16">
                  <c:v>Liam O'Sullivan</c:v>
                </c:pt>
                <c:pt idx="17">
                  <c:v>Lucas Nielsen</c:v>
                </c:pt>
                <c:pt idx="18">
                  <c:v>Lucas Olsen</c:v>
                </c:pt>
                <c:pt idx="19">
                  <c:v>Lukas Schmidt</c:v>
                </c:pt>
                <c:pt idx="20">
                  <c:v>Marco Bianchi</c:v>
                </c:pt>
                <c:pt idx="21">
                  <c:v>Mia Khan</c:v>
                </c:pt>
                <c:pt idx="22">
                  <c:v>Noah Meier</c:v>
                </c:pt>
                <c:pt idx="23">
                  <c:v>Oliver Kumar</c:v>
                </c:pt>
                <c:pt idx="24">
                  <c:v>Olivia Jensen</c:v>
                </c:pt>
                <c:pt idx="25">
                  <c:v>Priya Kapoor</c:v>
                </c:pt>
                <c:pt idx="26">
                  <c:v>Sofia Laine</c:v>
                </c:pt>
                <c:pt idx="27">
                  <c:v>Sophia Rossi</c:v>
                </c:pt>
                <c:pt idx="28">
                  <c:v>Sophie Gruber</c:v>
                </c:pt>
                <c:pt idx="29">
                  <c:v>William Brown</c:v>
                </c:pt>
              </c:strCache>
            </c:strRef>
          </c:cat>
          <c:val>
            <c:numRef>
              <c:f>'pivot 10.3'!$C$4:$C$34</c:f>
              <c:numCache>
                <c:formatCode>General</c:formatCode>
                <c:ptCount val="30"/>
                <c:pt idx="0">
                  <c:v>282411</c:v>
                </c:pt>
                <c:pt idx="1">
                  <c:v>407089</c:v>
                </c:pt>
                <c:pt idx="2">
                  <c:v>383744</c:v>
                </c:pt>
                <c:pt idx="3">
                  <c:v>355885</c:v>
                </c:pt>
                <c:pt idx="4">
                  <c:v>1032580</c:v>
                </c:pt>
                <c:pt idx="5">
                  <c:v>466003</c:v>
                </c:pt>
                <c:pt idx="6">
                  <c:v>327240</c:v>
                </c:pt>
                <c:pt idx="7">
                  <c:v>377693</c:v>
                </c:pt>
                <c:pt idx="8">
                  <c:v>390703</c:v>
                </c:pt>
                <c:pt idx="9">
                  <c:v>399805</c:v>
                </c:pt>
                <c:pt idx="10">
                  <c:v>322633</c:v>
                </c:pt>
                <c:pt idx="11">
                  <c:v>288627</c:v>
                </c:pt>
                <c:pt idx="12">
                  <c:v>358434</c:v>
                </c:pt>
                <c:pt idx="13">
                  <c:v>360513</c:v>
                </c:pt>
                <c:pt idx="14">
                  <c:v>540410</c:v>
                </c:pt>
                <c:pt idx="15">
                  <c:v>273020</c:v>
                </c:pt>
                <c:pt idx="16">
                  <c:v>352206</c:v>
                </c:pt>
                <c:pt idx="17">
                  <c:v>366993</c:v>
                </c:pt>
                <c:pt idx="18">
                  <c:v>319679</c:v>
                </c:pt>
                <c:pt idx="19">
                  <c:v>374604</c:v>
                </c:pt>
                <c:pt idx="20">
                  <c:v>489267</c:v>
                </c:pt>
                <c:pt idx="21">
                  <c:v>154432</c:v>
                </c:pt>
                <c:pt idx="22">
                  <c:v>1402941</c:v>
                </c:pt>
                <c:pt idx="23">
                  <c:v>283001</c:v>
                </c:pt>
                <c:pt idx="24">
                  <c:v>381800</c:v>
                </c:pt>
                <c:pt idx="25">
                  <c:v>361362</c:v>
                </c:pt>
                <c:pt idx="26">
                  <c:v>307888</c:v>
                </c:pt>
                <c:pt idx="27">
                  <c:v>406493</c:v>
                </c:pt>
                <c:pt idx="28">
                  <c:v>244396</c:v>
                </c:pt>
                <c:pt idx="29">
                  <c:v>264038</c:v>
                </c:pt>
              </c:numCache>
            </c:numRef>
          </c:val>
          <c:extLst>
            <c:ext xmlns:c16="http://schemas.microsoft.com/office/drawing/2014/chart" uri="{C3380CC4-5D6E-409C-BE32-E72D297353CC}">
              <c16:uniqueId val="{00000001-AF2D-47C8-871A-CC3D46772E99}"/>
            </c:ext>
          </c:extLst>
        </c:ser>
        <c:dLbls>
          <c:showLegendKey val="0"/>
          <c:showVal val="0"/>
          <c:showCatName val="0"/>
          <c:showSerName val="0"/>
          <c:showPercent val="0"/>
          <c:showBubbleSize val="0"/>
        </c:dLbls>
        <c:gapWidth val="115"/>
        <c:overlap val="-20"/>
        <c:axId val="339950719"/>
        <c:axId val="339939199"/>
      </c:barChart>
      <c:catAx>
        <c:axId val="3399507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39199"/>
        <c:crosses val="autoZero"/>
        <c:auto val="1"/>
        <c:lblAlgn val="ctr"/>
        <c:lblOffset val="100"/>
        <c:noMultiLvlLbl val="0"/>
      </c:catAx>
      <c:valAx>
        <c:axId val="33993919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5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10.5!PivotTable7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team with highest achived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10.5'!$B$3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10.5'!$A$4:$A$9</c:f>
              <c:strCache>
                <c:ptCount val="5"/>
                <c:pt idx="0">
                  <c:v>Alpha</c:v>
                </c:pt>
                <c:pt idx="1">
                  <c:v>Beta</c:v>
                </c:pt>
                <c:pt idx="2">
                  <c:v>Delta</c:v>
                </c:pt>
                <c:pt idx="3">
                  <c:v>Epsilon</c:v>
                </c:pt>
                <c:pt idx="4">
                  <c:v>Gamma</c:v>
                </c:pt>
              </c:strCache>
            </c:strRef>
          </c:cat>
          <c:val>
            <c:numRef>
              <c:f>'pivot 10.5'!$B$4:$B$9</c:f>
              <c:numCache>
                <c:formatCode>0%</c:formatCode>
                <c:ptCount val="5"/>
                <c:pt idx="0">
                  <c:v>1.5460196969696964E-2</c:v>
                </c:pt>
                <c:pt idx="1">
                  <c:v>-4.4476201388888893E-2</c:v>
                </c:pt>
                <c:pt idx="2">
                  <c:v>-5.3344791666666669E-2</c:v>
                </c:pt>
                <c:pt idx="3">
                  <c:v>-5.4969410256410264E-2</c:v>
                </c:pt>
                <c:pt idx="4">
                  <c:v>-5.71486507936508E-2</c:v>
                </c:pt>
              </c:numCache>
            </c:numRef>
          </c:val>
          <c:extLst>
            <c:ext xmlns:c16="http://schemas.microsoft.com/office/drawing/2014/chart" uri="{C3380CC4-5D6E-409C-BE32-E72D297353CC}">
              <c16:uniqueId val="{00000000-9628-482C-B18D-FD68AFA212AD}"/>
            </c:ext>
          </c:extLst>
        </c:ser>
        <c:dLbls>
          <c:dLblPos val="outEnd"/>
          <c:showLegendKey val="0"/>
          <c:showVal val="1"/>
          <c:showCatName val="0"/>
          <c:showSerName val="0"/>
          <c:showPercent val="0"/>
          <c:showBubbleSize val="0"/>
        </c:dLbls>
        <c:gapWidth val="100"/>
        <c:overlap val="-24"/>
        <c:axId val="371129055"/>
        <c:axId val="371128575"/>
      </c:barChart>
      <c:catAx>
        <c:axId val="371129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1128575"/>
        <c:crosses val="autoZero"/>
        <c:auto val="1"/>
        <c:lblAlgn val="ctr"/>
        <c:lblOffset val="100"/>
        <c:noMultiLvlLbl val="0"/>
      </c:catAx>
      <c:valAx>
        <c:axId val="3711285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112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11.1!PivotTable18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youngest category on avg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11.1'!$B$3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8ED-4A10-917B-0A58C2717F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11.1'!$A$4:$A$9</c:f>
              <c:strCache>
                <c:ptCount val="5"/>
                <c:pt idx="0">
                  <c:v>A</c:v>
                </c:pt>
                <c:pt idx="1">
                  <c:v>B</c:v>
                </c:pt>
                <c:pt idx="2">
                  <c:v>C</c:v>
                </c:pt>
                <c:pt idx="3">
                  <c:v>D</c:v>
                </c:pt>
                <c:pt idx="4">
                  <c:v>E</c:v>
                </c:pt>
              </c:strCache>
            </c:strRef>
          </c:cat>
          <c:val>
            <c:numRef>
              <c:f>'pivot 11.1'!$B$4:$B$9</c:f>
              <c:numCache>
                <c:formatCode>0.0</c:formatCode>
                <c:ptCount val="5"/>
                <c:pt idx="0">
                  <c:v>53.917333333333332</c:v>
                </c:pt>
                <c:pt idx="1">
                  <c:v>53.868000000000002</c:v>
                </c:pt>
                <c:pt idx="2">
                  <c:v>54.329333333333338</c:v>
                </c:pt>
                <c:pt idx="3">
                  <c:v>53.02</c:v>
                </c:pt>
                <c:pt idx="4">
                  <c:v>54.670666666666662</c:v>
                </c:pt>
              </c:numCache>
            </c:numRef>
          </c:val>
          <c:extLst>
            <c:ext xmlns:c16="http://schemas.microsoft.com/office/drawing/2014/chart" uri="{C3380CC4-5D6E-409C-BE32-E72D297353CC}">
              <c16:uniqueId val="{00000000-28ED-4A10-917B-0A58C2717F8F}"/>
            </c:ext>
          </c:extLst>
        </c:ser>
        <c:dLbls>
          <c:dLblPos val="outEnd"/>
          <c:showLegendKey val="0"/>
          <c:showVal val="1"/>
          <c:showCatName val="0"/>
          <c:showSerName val="0"/>
          <c:showPercent val="0"/>
          <c:showBubbleSize val="0"/>
        </c:dLbls>
        <c:gapWidth val="100"/>
        <c:overlap val="-24"/>
        <c:axId val="2023251263"/>
        <c:axId val="2023251743"/>
      </c:barChart>
      <c:catAx>
        <c:axId val="20232512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3251743"/>
        <c:crosses val="autoZero"/>
        <c:auto val="1"/>
        <c:lblAlgn val="ctr"/>
        <c:lblOffset val="100"/>
        <c:noMultiLvlLbl val="0"/>
      </c:catAx>
      <c:valAx>
        <c:axId val="2023251743"/>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325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 Main .xlsx]pivot 11.2!PivotTable19</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category with Male and India</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11.2'!$A$5:$A$8</c:f>
              <c:strCache>
                <c:ptCount val="3"/>
                <c:pt idx="0">
                  <c:v>A</c:v>
                </c:pt>
                <c:pt idx="1">
                  <c:v>B</c:v>
                </c:pt>
                <c:pt idx="2">
                  <c:v>C</c:v>
                </c:pt>
              </c:strCache>
            </c:strRef>
          </c:cat>
          <c:val>
            <c:numRef>
              <c:f>'pivot 11.2'!$B$5:$B$8</c:f>
              <c:numCache>
                <c:formatCode>General</c:formatCode>
                <c:ptCount val="3"/>
                <c:pt idx="0">
                  <c:v>44</c:v>
                </c:pt>
                <c:pt idx="1">
                  <c:v>41</c:v>
                </c:pt>
                <c:pt idx="2">
                  <c:v>19</c:v>
                </c:pt>
              </c:numCache>
            </c:numRef>
          </c:val>
          <c:extLst>
            <c:ext xmlns:c16="http://schemas.microsoft.com/office/drawing/2014/chart" uri="{C3380CC4-5D6E-409C-BE32-E72D297353CC}">
              <c16:uniqueId val="{00000000-B5BB-489D-99CC-CD2835752DF6}"/>
            </c:ext>
          </c:extLst>
        </c:ser>
        <c:dLbls>
          <c:showLegendKey val="0"/>
          <c:showVal val="0"/>
          <c:showCatName val="0"/>
          <c:showSerName val="0"/>
          <c:showPercent val="0"/>
          <c:showBubbleSize val="0"/>
        </c:dLbls>
        <c:gapWidth val="100"/>
        <c:overlap val="-24"/>
        <c:axId val="1899008191"/>
        <c:axId val="1899009151"/>
      </c:barChart>
      <c:catAx>
        <c:axId val="1899008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9009151"/>
        <c:crosses val="autoZero"/>
        <c:auto val="1"/>
        <c:lblAlgn val="ctr"/>
        <c:lblOffset val="100"/>
        <c:noMultiLvlLbl val="0"/>
      </c:catAx>
      <c:valAx>
        <c:axId val="1899009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90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Order value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Order value</a:t>
          </a:r>
        </a:p>
      </cx:txPr>
    </cx:title>
    <cx:plotArea>
      <cx:plotAreaRegion>
        <cx:series layoutId="boxWhisker" uniqueId="{30AE86B3-DCC9-4870-8478-DCD9F5AD2F32}">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of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of customers</a:t>
          </a:r>
        </a:p>
      </cx:txPr>
    </cx:title>
    <cx:plotArea>
      <cx:plotAreaRegion>
        <cx:series layoutId="boxWhisker" uniqueId="{D8873F9D-DA77-433C-BD87-96780E2F20E3}">
          <cx:dataLabels>
            <cx:visibility seriesName="0" categoryName="0" value="1"/>
          </cx:dataLabels>
          <cx:dataId val="0"/>
          <cx:layoutPr>
            <cx:visibility meanLine="1" meanMarker="1" nonoutliers="0" outliers="1"/>
            <cx:statistics quartileMethod="exclusive"/>
          </cx:layoutPr>
        </cx:series>
      </cx:plotAreaRegion>
      <cx:axis id="0">
        <cx:catScaling gapWidth="1"/>
        <cx:title/>
        <cx:tickLabels/>
      </cx:axis>
      <cx:axis id="1">
        <cx:valScaling/>
        <cx:title/>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601980</xdr:colOff>
      <xdr:row>9</xdr:row>
      <xdr:rowOff>83820</xdr:rowOff>
    </xdr:from>
    <xdr:to>
      <xdr:col>11</xdr:col>
      <xdr:colOff>297180</xdr:colOff>
      <xdr:row>24</xdr:row>
      <xdr:rowOff>83820</xdr:rowOff>
    </xdr:to>
    <xdr:graphicFrame macro="">
      <xdr:nvGraphicFramePr>
        <xdr:cNvPr id="2" name="Chart 1">
          <a:extLst>
            <a:ext uri="{FF2B5EF4-FFF2-40B4-BE49-F238E27FC236}">
              <a16:creationId xmlns:a16="http://schemas.microsoft.com/office/drawing/2014/main" id="{C34D6646-427A-409C-B5ED-BA389BDA4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426720</xdr:colOff>
      <xdr:row>9</xdr:row>
      <xdr:rowOff>99060</xdr:rowOff>
    </xdr:from>
    <xdr:to>
      <xdr:col>19</xdr:col>
      <xdr:colOff>121920</xdr:colOff>
      <xdr:row>24</xdr:row>
      <xdr:rowOff>99060</xdr:rowOff>
    </xdr:to>
    <xdr:graphicFrame macro="">
      <xdr:nvGraphicFramePr>
        <xdr:cNvPr id="3" name="Chart 2">
          <a:extLst>
            <a:ext uri="{FF2B5EF4-FFF2-40B4-BE49-F238E27FC236}">
              <a16:creationId xmlns:a16="http://schemas.microsoft.com/office/drawing/2014/main" id="{84737B10-F036-4DB9-876F-2E7554E5B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548640</xdr:colOff>
      <xdr:row>25</xdr:row>
      <xdr:rowOff>0</xdr:rowOff>
    </xdr:from>
    <xdr:to>
      <xdr:col>11</xdr:col>
      <xdr:colOff>281940</xdr:colOff>
      <xdr:row>40</xdr:row>
      <xdr:rowOff>0</xdr:rowOff>
    </xdr:to>
    <xdr:graphicFrame macro="">
      <xdr:nvGraphicFramePr>
        <xdr:cNvPr id="5" name="Chart 4">
          <a:extLst>
            <a:ext uri="{FF2B5EF4-FFF2-40B4-BE49-F238E27FC236}">
              <a16:creationId xmlns:a16="http://schemas.microsoft.com/office/drawing/2014/main" id="{E989FBD1-0E6F-43C8-A90B-74BD52B13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373380</xdr:colOff>
      <xdr:row>24</xdr:row>
      <xdr:rowOff>167640</xdr:rowOff>
    </xdr:from>
    <xdr:to>
      <xdr:col>25</xdr:col>
      <xdr:colOff>403860</xdr:colOff>
      <xdr:row>39</xdr:row>
      <xdr:rowOff>167640</xdr:rowOff>
    </xdr:to>
    <xdr:graphicFrame macro="">
      <xdr:nvGraphicFramePr>
        <xdr:cNvPr id="6" name="Chart 5">
          <a:extLst>
            <a:ext uri="{FF2B5EF4-FFF2-40B4-BE49-F238E27FC236}">
              <a16:creationId xmlns:a16="http://schemas.microsoft.com/office/drawing/2014/main" id="{538913DF-9AF0-47EB-A411-C8116DA0E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510540</xdr:colOff>
      <xdr:row>40</xdr:row>
      <xdr:rowOff>76200</xdr:rowOff>
    </xdr:from>
    <xdr:to>
      <xdr:col>11</xdr:col>
      <xdr:colOff>289560</xdr:colOff>
      <xdr:row>55</xdr:row>
      <xdr:rowOff>76200</xdr:rowOff>
    </xdr:to>
    <xdr:graphicFrame macro="">
      <xdr:nvGraphicFramePr>
        <xdr:cNvPr id="7" name="Chart 6">
          <a:extLst>
            <a:ext uri="{FF2B5EF4-FFF2-40B4-BE49-F238E27FC236}">
              <a16:creationId xmlns:a16="http://schemas.microsoft.com/office/drawing/2014/main" id="{3ADA91CA-BC98-4FB5-8AAB-5A774C3B0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358140</xdr:colOff>
      <xdr:row>40</xdr:row>
      <xdr:rowOff>99060</xdr:rowOff>
    </xdr:from>
    <xdr:to>
      <xdr:col>19</xdr:col>
      <xdr:colOff>53340</xdr:colOff>
      <xdr:row>55</xdr:row>
      <xdr:rowOff>99060</xdr:rowOff>
    </xdr:to>
    <xdr:graphicFrame macro="">
      <xdr:nvGraphicFramePr>
        <xdr:cNvPr id="8" name="Chart 7">
          <a:extLst>
            <a:ext uri="{FF2B5EF4-FFF2-40B4-BE49-F238E27FC236}">
              <a16:creationId xmlns:a16="http://schemas.microsoft.com/office/drawing/2014/main" id="{419579BB-43ED-4234-9F36-E7FCF84FD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213360</xdr:colOff>
      <xdr:row>56</xdr:row>
      <xdr:rowOff>38100</xdr:rowOff>
    </xdr:from>
    <xdr:to>
      <xdr:col>13</xdr:col>
      <xdr:colOff>518160</xdr:colOff>
      <xdr:row>72</xdr:row>
      <xdr:rowOff>45720</xdr:rowOff>
    </xdr:to>
    <xdr:graphicFrame macro="">
      <xdr:nvGraphicFramePr>
        <xdr:cNvPr id="9" name="Chart 8">
          <a:extLst>
            <a:ext uri="{FF2B5EF4-FFF2-40B4-BE49-F238E27FC236}">
              <a16:creationId xmlns:a16="http://schemas.microsoft.com/office/drawing/2014/main" id="{55F2CD69-730B-4999-8E0F-8D675579E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457200</xdr:colOff>
      <xdr:row>56</xdr:row>
      <xdr:rowOff>91440</xdr:rowOff>
    </xdr:from>
    <xdr:to>
      <xdr:col>25</xdr:col>
      <xdr:colOff>152400</xdr:colOff>
      <xdr:row>71</xdr:row>
      <xdr:rowOff>91440</xdr:rowOff>
    </xdr:to>
    <xdr:graphicFrame macro="">
      <xdr:nvGraphicFramePr>
        <xdr:cNvPr id="10" name="Chart 9">
          <a:extLst>
            <a:ext uri="{FF2B5EF4-FFF2-40B4-BE49-F238E27FC236}">
              <a16:creationId xmlns:a16="http://schemas.microsoft.com/office/drawing/2014/main" id="{FAD81BF6-6E4E-46ED-84C1-87F28083A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175260</xdr:colOff>
      <xdr:row>72</xdr:row>
      <xdr:rowOff>129540</xdr:rowOff>
    </xdr:from>
    <xdr:to>
      <xdr:col>13</xdr:col>
      <xdr:colOff>480060</xdr:colOff>
      <xdr:row>93</xdr:row>
      <xdr:rowOff>99060</xdr:rowOff>
    </xdr:to>
    <xdr:graphicFrame macro="">
      <xdr:nvGraphicFramePr>
        <xdr:cNvPr id="11" name="Chart 10">
          <a:extLst>
            <a:ext uri="{FF2B5EF4-FFF2-40B4-BE49-F238E27FC236}">
              <a16:creationId xmlns:a16="http://schemas.microsoft.com/office/drawing/2014/main" id="{1AFC8763-9F22-47A5-9545-9D4305B25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327660</xdr:colOff>
      <xdr:row>72</xdr:row>
      <xdr:rowOff>45720</xdr:rowOff>
    </xdr:from>
    <xdr:to>
      <xdr:col>25</xdr:col>
      <xdr:colOff>190500</xdr:colOff>
      <xdr:row>87</xdr:row>
      <xdr:rowOff>45720</xdr:rowOff>
    </xdr:to>
    <xdr:graphicFrame macro="">
      <xdr:nvGraphicFramePr>
        <xdr:cNvPr id="12" name="Chart 11">
          <a:extLst>
            <a:ext uri="{FF2B5EF4-FFF2-40B4-BE49-F238E27FC236}">
              <a16:creationId xmlns:a16="http://schemas.microsoft.com/office/drawing/2014/main" id="{FB7B2C36-B500-4AFC-80E9-514A48BB2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289560</xdr:colOff>
      <xdr:row>9</xdr:row>
      <xdr:rowOff>83820</xdr:rowOff>
    </xdr:from>
    <xdr:to>
      <xdr:col>26</xdr:col>
      <xdr:colOff>594360</xdr:colOff>
      <xdr:row>24</xdr:row>
      <xdr:rowOff>83820</xdr:rowOff>
    </xdr:to>
    <xdr:graphicFrame macro="">
      <xdr:nvGraphicFramePr>
        <xdr:cNvPr id="4" name="Chart 3">
          <a:extLst>
            <a:ext uri="{FF2B5EF4-FFF2-40B4-BE49-F238E27FC236}">
              <a16:creationId xmlns:a16="http://schemas.microsoft.com/office/drawing/2014/main" id="{5EFB7E6E-63F8-440B-996A-43996A7A8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160020</xdr:colOff>
      <xdr:row>40</xdr:row>
      <xdr:rowOff>137160</xdr:rowOff>
    </xdr:from>
    <xdr:to>
      <xdr:col>26</xdr:col>
      <xdr:colOff>464820</xdr:colOff>
      <xdr:row>55</xdr:row>
      <xdr:rowOff>137160</xdr:rowOff>
    </xdr:to>
    <xdr:graphicFrame macro="">
      <xdr:nvGraphicFramePr>
        <xdr:cNvPr id="13" name="Chart 12">
          <a:extLst>
            <a:ext uri="{FF2B5EF4-FFF2-40B4-BE49-F238E27FC236}">
              <a16:creationId xmlns:a16="http://schemas.microsoft.com/office/drawing/2014/main" id="{544229C8-91CC-4493-A3FF-89598B66E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13</xdr:col>
      <xdr:colOff>563880</xdr:colOff>
      <xdr:row>67</xdr:row>
      <xdr:rowOff>121921</xdr:rowOff>
    </xdr:from>
    <xdr:to>
      <xdr:col>17</xdr:col>
      <xdr:colOff>213360</xdr:colOff>
      <xdr:row>75</xdr:row>
      <xdr:rowOff>22860</xdr:rowOff>
    </xdr:to>
    <mc:AlternateContent xmlns:mc="http://schemas.openxmlformats.org/markup-compatibility/2006">
      <mc:Choice xmlns:a14="http://schemas.microsoft.com/office/drawing/2010/main" Requires="a14">
        <xdr:graphicFrame macro="">
          <xdr:nvGraphicFramePr>
            <xdr:cNvPr id="14" name="Sales Team">
              <a:extLst>
                <a:ext uri="{FF2B5EF4-FFF2-40B4-BE49-F238E27FC236}">
                  <a16:creationId xmlns:a16="http://schemas.microsoft.com/office/drawing/2014/main" id="{582F5920-3C19-C3E8-8D87-A1C14FBF89B5}"/>
                </a:ext>
              </a:extLst>
            </xdr:cNvPr>
            <xdr:cNvGraphicFramePr/>
          </xdr:nvGraphicFramePr>
          <xdr:xfrm>
            <a:off x="0" y="0"/>
            <a:ext cx="0" cy="0"/>
          </xdr:xfrm>
          <a:graphic>
            <a:graphicData uri="http://schemas.microsoft.com/office/drawing/2010/slicer">
              <sle:slicer xmlns:sle="http://schemas.microsoft.com/office/drawing/2010/slicer" name="Sales Team"/>
            </a:graphicData>
          </a:graphic>
        </xdr:graphicFrame>
      </mc:Choice>
      <mc:Fallback>
        <xdr:sp macro="" textlink="">
          <xdr:nvSpPr>
            <xdr:cNvPr id="0" name=""/>
            <xdr:cNvSpPr>
              <a:spLocks noTextEdit="1"/>
            </xdr:cNvSpPr>
          </xdr:nvSpPr>
          <xdr:spPr>
            <a:xfrm>
              <a:off x="8488680" y="12374881"/>
              <a:ext cx="2087880" cy="1363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0.63182</cdr:x>
      <cdr:y>0.35783</cdr:y>
    </cdr:from>
    <cdr:to>
      <cdr:x>0.68387</cdr:x>
      <cdr:y>0.42351</cdr:y>
    </cdr:to>
    <cdr:sp macro="" textlink="">
      <cdr:nvSpPr>
        <cdr:cNvPr id="2" name="Star: 5 Points 1">
          <a:extLst xmlns:a="http://schemas.openxmlformats.org/drawingml/2006/main">
            <a:ext uri="{FF2B5EF4-FFF2-40B4-BE49-F238E27FC236}">
              <a16:creationId xmlns:a16="http://schemas.microsoft.com/office/drawing/2014/main" id="{5E03A64E-0332-176E-A3DD-DF665DDCFC4C}"/>
            </a:ext>
          </a:extLst>
        </cdr:cNvPr>
        <cdr:cNvSpPr/>
      </cdr:nvSpPr>
      <cdr:spPr>
        <a:xfrm xmlns:a="http://schemas.openxmlformats.org/drawingml/2006/main" rot="7719796">
          <a:off x="3254502" y="1342904"/>
          <a:ext cx="248217" cy="267287"/>
        </a:xfrm>
        <a:prstGeom xmlns:a="http://schemas.openxmlformats.org/drawingml/2006/main" prst="star5">
          <a:avLst>
            <a:gd name="adj" fmla="val 16272"/>
            <a:gd name="hf" fmla="val 105146"/>
            <a:gd name="vf" fmla="val 110557"/>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18</xdr:row>
      <xdr:rowOff>133350</xdr:rowOff>
    </xdr:from>
    <xdr:to>
      <xdr:col>4</xdr:col>
      <xdr:colOff>586740</xdr:colOff>
      <xdr:row>33</xdr:row>
      <xdr:rowOff>133350</xdr:rowOff>
    </xdr:to>
    <xdr:graphicFrame macro="">
      <xdr:nvGraphicFramePr>
        <xdr:cNvPr id="2" name="Chart 1">
          <a:extLst>
            <a:ext uri="{FF2B5EF4-FFF2-40B4-BE49-F238E27FC236}">
              <a16:creationId xmlns:a16="http://schemas.microsoft.com/office/drawing/2014/main" id="{2D515E0B-D942-7D91-B281-60FF9CB2A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20</xdr:row>
      <xdr:rowOff>156210</xdr:rowOff>
    </xdr:from>
    <xdr:to>
      <xdr:col>4</xdr:col>
      <xdr:colOff>106680</xdr:colOff>
      <xdr:row>35</xdr:row>
      <xdr:rowOff>156210</xdr:rowOff>
    </xdr:to>
    <xdr:graphicFrame macro="">
      <xdr:nvGraphicFramePr>
        <xdr:cNvPr id="2" name="Chart 1">
          <a:extLst>
            <a:ext uri="{FF2B5EF4-FFF2-40B4-BE49-F238E27FC236}">
              <a16:creationId xmlns:a16="http://schemas.microsoft.com/office/drawing/2014/main" id="{93EC0F2C-BA50-40B7-BE4A-C324CB71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160020</xdr:colOff>
      <xdr:row>12</xdr:row>
      <xdr:rowOff>102870</xdr:rowOff>
    </xdr:from>
    <xdr:to>
      <xdr:col>5</xdr:col>
      <xdr:colOff>350520</xdr:colOff>
      <xdr:row>27</xdr:row>
      <xdr:rowOff>102870</xdr:rowOff>
    </xdr:to>
    <xdr:graphicFrame macro="">
      <xdr:nvGraphicFramePr>
        <xdr:cNvPr id="2" name="Chart 1">
          <a:extLst>
            <a:ext uri="{FF2B5EF4-FFF2-40B4-BE49-F238E27FC236}">
              <a16:creationId xmlns:a16="http://schemas.microsoft.com/office/drawing/2014/main" id="{5C48244B-A890-24DB-3BDE-1490FCC7D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571500</xdr:colOff>
      <xdr:row>6</xdr:row>
      <xdr:rowOff>41910</xdr:rowOff>
    </xdr:from>
    <xdr:to>
      <xdr:col>14</xdr:col>
      <xdr:colOff>281940</xdr:colOff>
      <xdr:row>21</xdr:row>
      <xdr:rowOff>41910</xdr:rowOff>
    </xdr:to>
    <xdr:graphicFrame macro="">
      <xdr:nvGraphicFramePr>
        <xdr:cNvPr id="2" name="Chart 1">
          <a:extLst>
            <a:ext uri="{FF2B5EF4-FFF2-40B4-BE49-F238E27FC236}">
              <a16:creationId xmlns:a16="http://schemas.microsoft.com/office/drawing/2014/main" id="{EE6C3307-FEF6-F1C9-BAF8-9CF0EF211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9</xdr:row>
      <xdr:rowOff>110490</xdr:rowOff>
    </xdr:from>
    <xdr:to>
      <xdr:col>6</xdr:col>
      <xdr:colOff>182880</xdr:colOff>
      <xdr:row>24</xdr:row>
      <xdr:rowOff>110490</xdr:rowOff>
    </xdr:to>
    <xdr:graphicFrame macro="">
      <xdr:nvGraphicFramePr>
        <xdr:cNvPr id="2" name="Chart 1">
          <a:extLst>
            <a:ext uri="{FF2B5EF4-FFF2-40B4-BE49-F238E27FC236}">
              <a16:creationId xmlns:a16="http://schemas.microsoft.com/office/drawing/2014/main" id="{D3A0E956-806C-B130-68E9-5684D00A6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14</xdr:row>
      <xdr:rowOff>34290</xdr:rowOff>
    </xdr:from>
    <xdr:to>
      <xdr:col>5</xdr:col>
      <xdr:colOff>190500</xdr:colOff>
      <xdr:row>29</xdr:row>
      <xdr:rowOff>34290</xdr:rowOff>
    </xdr:to>
    <xdr:graphicFrame macro="">
      <xdr:nvGraphicFramePr>
        <xdr:cNvPr id="2" name="Chart 1">
          <a:extLst>
            <a:ext uri="{FF2B5EF4-FFF2-40B4-BE49-F238E27FC236}">
              <a16:creationId xmlns:a16="http://schemas.microsoft.com/office/drawing/2014/main" id="{E2100958-343F-38A7-129F-CE63D50C9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xdr:colOff>
      <xdr:row>8</xdr:row>
      <xdr:rowOff>19050</xdr:rowOff>
    </xdr:from>
    <xdr:to>
      <xdr:col>6</xdr:col>
      <xdr:colOff>7620</xdr:colOff>
      <xdr:row>24</xdr:row>
      <xdr:rowOff>160020</xdr:rowOff>
    </xdr:to>
    <xdr:graphicFrame macro="">
      <xdr:nvGraphicFramePr>
        <xdr:cNvPr id="2" name="Chart 1">
          <a:extLst>
            <a:ext uri="{FF2B5EF4-FFF2-40B4-BE49-F238E27FC236}">
              <a16:creationId xmlns:a16="http://schemas.microsoft.com/office/drawing/2014/main" id="{F9C24749-42AF-6054-7AB5-C0E0BD266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11</xdr:row>
      <xdr:rowOff>163830</xdr:rowOff>
    </xdr:from>
    <xdr:to>
      <xdr:col>4</xdr:col>
      <xdr:colOff>304800</xdr:colOff>
      <xdr:row>26</xdr:row>
      <xdr:rowOff>163830</xdr:rowOff>
    </xdr:to>
    <xdr:graphicFrame macro="">
      <xdr:nvGraphicFramePr>
        <xdr:cNvPr id="2" name="Chart 1">
          <a:extLst>
            <a:ext uri="{FF2B5EF4-FFF2-40B4-BE49-F238E27FC236}">
              <a16:creationId xmlns:a16="http://schemas.microsoft.com/office/drawing/2014/main" id="{F5D92EE8-AFB2-E70C-0C57-CC0EB390C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76200</xdr:colOff>
      <xdr:row>10</xdr:row>
      <xdr:rowOff>80010</xdr:rowOff>
    </xdr:from>
    <xdr:to>
      <xdr:col>12</xdr:col>
      <xdr:colOff>381000</xdr:colOff>
      <xdr:row>29</xdr:row>
      <xdr:rowOff>53340</xdr:rowOff>
    </xdr:to>
    <xdr:graphicFrame macro="">
      <xdr:nvGraphicFramePr>
        <xdr:cNvPr id="2" name="Chart 1">
          <a:extLst>
            <a:ext uri="{FF2B5EF4-FFF2-40B4-BE49-F238E27FC236}">
              <a16:creationId xmlns:a16="http://schemas.microsoft.com/office/drawing/2014/main" id="{51492ECC-8229-DC51-F69A-73B31BCCF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0.65</cdr:x>
      <cdr:y>0.40773</cdr:y>
    </cdr:from>
    <cdr:to>
      <cdr:x>0.69833</cdr:x>
      <cdr:y>0.47845</cdr:y>
    </cdr:to>
    <cdr:sp macro="" textlink="">
      <cdr:nvSpPr>
        <cdr:cNvPr id="2" name="Star: 5 Points 1">
          <a:extLst xmlns:a="http://schemas.openxmlformats.org/drawingml/2006/main">
            <a:ext uri="{FF2B5EF4-FFF2-40B4-BE49-F238E27FC236}">
              <a16:creationId xmlns:a16="http://schemas.microsoft.com/office/drawing/2014/main" id="{5E03A64E-0332-176E-A3DD-DF665DDCFC4C}"/>
            </a:ext>
          </a:extLst>
        </cdr:cNvPr>
        <cdr:cNvSpPr/>
      </cdr:nvSpPr>
      <cdr:spPr>
        <a:xfrm xmlns:a="http://schemas.openxmlformats.org/drawingml/2006/main">
          <a:off x="2971800" y="1405890"/>
          <a:ext cx="220980" cy="243840"/>
        </a:xfrm>
        <a:prstGeom xmlns:a="http://schemas.openxmlformats.org/drawingml/2006/main" prst="star5">
          <a:avLst>
            <a:gd name="adj" fmla="val 16272"/>
            <a:gd name="hf" fmla="val 105146"/>
            <a:gd name="vf" fmla="val 110557"/>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12</xdr:row>
      <xdr:rowOff>87630</xdr:rowOff>
    </xdr:from>
    <xdr:to>
      <xdr:col>5</xdr:col>
      <xdr:colOff>259080</xdr:colOff>
      <xdr:row>27</xdr:row>
      <xdr:rowOff>87630</xdr:rowOff>
    </xdr:to>
    <xdr:graphicFrame macro="">
      <xdr:nvGraphicFramePr>
        <xdr:cNvPr id="2" name="Chart 1">
          <a:extLst>
            <a:ext uri="{FF2B5EF4-FFF2-40B4-BE49-F238E27FC236}">
              <a16:creationId xmlns:a16="http://schemas.microsoft.com/office/drawing/2014/main" id="{F00B6595-1675-0429-C741-86EF034AF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640080</xdr:colOff>
      <xdr:row>11</xdr:row>
      <xdr:rowOff>49530</xdr:rowOff>
    </xdr:from>
    <xdr:to>
      <xdr:col>7</xdr:col>
      <xdr:colOff>68580</xdr:colOff>
      <xdr:row>26</xdr:row>
      <xdr:rowOff>49530</xdr:rowOff>
    </xdr:to>
    <xdr:graphicFrame macro="">
      <xdr:nvGraphicFramePr>
        <xdr:cNvPr id="2" name="Chart 1">
          <a:extLst>
            <a:ext uri="{FF2B5EF4-FFF2-40B4-BE49-F238E27FC236}">
              <a16:creationId xmlns:a16="http://schemas.microsoft.com/office/drawing/2014/main" id="{FB7619FB-3696-8264-5EAB-41FF4950F3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10</xdr:row>
      <xdr:rowOff>148590</xdr:rowOff>
    </xdr:from>
    <xdr:to>
      <xdr:col>4</xdr:col>
      <xdr:colOff>708660</xdr:colOff>
      <xdr:row>25</xdr:row>
      <xdr:rowOff>148590</xdr:rowOff>
    </xdr:to>
    <xdr:graphicFrame macro="">
      <xdr:nvGraphicFramePr>
        <xdr:cNvPr id="3" name="Chart 2">
          <a:extLst>
            <a:ext uri="{FF2B5EF4-FFF2-40B4-BE49-F238E27FC236}">
              <a16:creationId xmlns:a16="http://schemas.microsoft.com/office/drawing/2014/main" id="{93D454C6-B960-F79E-D40D-B2C9C60E1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16</xdr:row>
      <xdr:rowOff>129540</xdr:rowOff>
    </xdr:from>
    <xdr:to>
      <xdr:col>5</xdr:col>
      <xdr:colOff>472440</xdr:colOff>
      <xdr:row>34</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721CDD0-BEA9-4FAE-934C-9753A3BAAD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055620"/>
              <a:ext cx="4572000" cy="3200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35</xdr:row>
      <xdr:rowOff>0</xdr:rowOff>
    </xdr:from>
    <xdr:to>
      <xdr:col>5</xdr:col>
      <xdr:colOff>472440</xdr:colOff>
      <xdr:row>50</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BB7E23E-D326-4408-A7F7-A834B642E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6400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ti" refreshedDate="45714.413681365739" backgroundQuery="1" createdVersion="8" refreshedVersion="8" minRefreshableVersion="3" recordCount="0" supportSubquery="1" supportAdvancedDrill="1" xr:uid="{A2360647-B5B4-4E3E-A0FC-666334CC80ED}">
  <cacheSource type="external" connectionId="1"/>
  <cacheFields count="3">
    <cacheField name="[Table1].[Customer Country].[Customer Country]" caption="Customer Country" numFmtId="0" hierarchy="2" level="1">
      <sharedItems containsBlank="1" count="15">
        <m/>
        <s v="Australia"/>
        <s v="Austria"/>
        <s v="Denmark"/>
        <s v="Finland"/>
        <s v="France"/>
        <s v="Germany"/>
        <s v="India"/>
        <s v="Ireland"/>
        <s v="Italy"/>
        <s v="Norway"/>
        <s v="Singapore"/>
        <s v="Spain"/>
        <s v="Switzerland"/>
        <s v="USA"/>
      </sharedItems>
    </cacheField>
    <cacheField name="[Measures].[Distinct Count of Customer ID]" caption="Distinct Count of Customer ID" numFmtId="0" hierarchy="29" level="32767"/>
    <cacheField name="[Measures].[Sum of Order Value]" caption="Sum of Order Value" numFmtId="0" hierarchy="30" level="32767"/>
  </cacheFields>
  <cacheHierarchies count="31">
    <cacheHierarchy uniqueName="[Table1].[Order ID]" caption="Order ID" attribute="1" defaultMemberUniqueName="[Table1].[Order ID].[All]" allUniqueName="[Table1].[Order ID].[All]" dimensionUniqueName="[Table1]" displayFolder="" count="0" memberValueDatatype="20"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Country]" caption="Customer Country" attribute="1" defaultMemberUniqueName="[Table1].[Customer Country].[All]" allUniqueName="[Table1].[Customer Country].[All]" dimensionUniqueName="[Table1]" displayFolder="" count="2" memberValueDatatype="130" unbalanced="0">
      <fieldsUsage count="2">
        <fieldUsage x="-1"/>
        <fieldUsage x="0"/>
      </fieldsUsage>
    </cacheHierarchy>
    <cacheHierarchy uniqueName="[Table1].[Order Datetime]" caption="Order Datetime" attribute="1" time="1" defaultMemberUniqueName="[Table1].[Order Datetime].[All]" allUniqueName="[Table1].[Order Datetime].[All]" dimensionUniqueName="[Table1]" displayFolder="" count="0" memberValueDatatype="7" unbalanced="0"/>
    <cacheHierarchy uniqueName="[Table1].[Order Source]" caption="Order Source" attribute="1" defaultMemberUniqueName="[Table1].[Order Source].[All]" allUniqueName="[Table1].[Order Source].[All]" dimensionUniqueName="[Table1]" displayFolder="" count="0" memberValueDatatype="130" unbalanced="0"/>
    <cacheHierarchy uniqueName="[Table1].[Sales POC]" caption="Sales POC" attribute="1" defaultMemberUniqueName="[Table1].[Sales POC].[All]" allUniqueName="[Table1].[Sales POC].[All]" dimensionUniqueName="[Table1]" displayFolder="" count="0" memberValueDatatype="130" unbalanced="0"/>
    <cacheHierarchy uniqueName="[Table1].[Order Value]" caption="Order Value" attribute="1" defaultMemberUniqueName="[Table1].[Order Value].[All]" allUniqueName="[Table1].[Order Value].[All]" dimensionUniqueName="[Table1]" displayFolder="" count="0" memberValueDatatype="20" unbalanced="0"/>
    <cacheHierarchy uniqueName="[Table13].[Order ID]" caption="Order ID" attribute="1" defaultMemberUniqueName="[Table13].[Order ID].[All]" allUniqueName="[Table13].[Order ID].[All]" dimensionUniqueName="[Table13]" displayFolder="" count="0" memberValueDatatype="20" unbalanced="0"/>
    <cacheHierarchy uniqueName="[Table13].[Customer ID]" caption="Customer ID" attribute="1" defaultMemberUniqueName="[Table13].[Customer ID].[All]" allUniqueName="[Table13].[Customer ID].[All]" dimensionUniqueName="[Table13]" displayFolder="" count="0" memberValueDatatype="20" unbalanced="0"/>
    <cacheHierarchy uniqueName="[Table13].[Customer Country]" caption="Customer Country" attribute="1" defaultMemberUniqueName="[Table13].[Customer Country].[All]" allUniqueName="[Table13].[Customer Country].[All]" dimensionUniqueName="[Table13]" displayFolder="" count="0" memberValueDatatype="130" unbalanced="0"/>
    <cacheHierarchy uniqueName="[Table13].[Order Datetime]" caption="Order Datetime" attribute="1" time="1" defaultMemberUniqueName="[Table13].[Order Datetime].[All]" allUniqueName="[Table13].[Order Datetime].[All]" dimensionUniqueName="[Table13]" displayFolder="" count="0" memberValueDatatype="7" unbalanced="0"/>
    <cacheHierarchy uniqueName="[Table13].[Order Source]" caption="Order Source" attribute="1" defaultMemberUniqueName="[Table13].[Order Source].[All]" allUniqueName="[Table13].[Order Source].[All]" dimensionUniqueName="[Table13]" displayFolder="" count="0" memberValueDatatype="130" unbalanced="0"/>
    <cacheHierarchy uniqueName="[Table13].[Sales POC]" caption="Sales POC" attribute="1" defaultMemberUniqueName="[Table13].[Sales POC].[All]" allUniqueName="[Table13].[Sales POC].[All]" dimensionUniqueName="[Table13]" displayFolder="" count="0" memberValueDatatype="130" unbalanced="0"/>
    <cacheHierarchy uniqueName="[Table13].[Order Value]" caption="Order Value" attribute="1" defaultMemberUniqueName="[Table13].[Order Value].[All]" allUniqueName="[Table13].[Order Value].[All]" dimensionUniqueName="[Table13]" displayFolder="" count="0" memberValueDatatype="20" unbalanced="0"/>
    <cacheHierarchy uniqueName="[Table13].[Outliers]" caption="Outliers" attribute="1" defaultMemberUniqueName="[Table13].[Outliers].[All]" allUniqueName="[Table13].[Outliers].[All]" dimensionUniqueName="[Table13]" displayFolder="" count="0" memberValueDatatype="20" unbalanced="0"/>
    <cacheHierarchy uniqueName="[Table13].[Order Date]" caption="Order Date" attribute="1" time="1" defaultMemberUniqueName="[Table13].[Order Date].[All]" allUniqueName="[Table13].[Order Date].[All]" dimensionUniqueName="[Table13]" displayFolder="" count="0" memberValueDatatype="7" unbalanced="0"/>
    <cacheHierarchy uniqueName="[Table13].[Order time]" caption="Order time" attribute="1" defaultMemberUniqueName="[Table13].[Order time].[All]" allUniqueName="[Table13].[Order time].[All]" dimensionUniqueName="[Table13]" displayFolder="" count="0" memberValueDatatype="130" unbalanced="0"/>
    <cacheHierarchy uniqueName="[Table13].[order hour]" caption="order hour" attribute="1" defaultMemberUniqueName="[Table13].[order hour].[All]" allUniqueName="[Table13].[order hour].[All]" dimensionUniqueName="[Table13]" displayFolder="" count="0" memberValueDatatype="130" unbalanced="0"/>
    <cacheHierarchy uniqueName="[Table13].[Order Month]" caption="Order Month" attribute="1" defaultMemberUniqueName="[Table13].[Order Month].[All]" allUniqueName="[Table13].[Order Month].[All]" dimensionUniqueName="[Table13]" displayFolder="" count="0" memberValueDatatype="20" unbalanced="0"/>
    <cacheHierarchy uniqueName="[Table13].[Day of  month]" caption="Day of  month" attribute="1" defaultMemberUniqueName="[Table13].[Day of  month].[All]" allUniqueName="[Table13].[Day of  month].[All]" dimensionUniqueName="[Table13]" displayFolder="" count="0" memberValueDatatype="20" unbalanced="0"/>
    <cacheHierarchy uniqueName="[Table13].[monnthname]" caption="monnthname" attribute="1" defaultMemberUniqueName="[Table13].[monnthname].[All]" allUniqueName="[Table13].[monnthname].[All]" dimensionUniqueName="[Table13]" displayFolder="" count="0" memberValueDatatype="130" unbalanced="0"/>
    <cacheHierarchy uniqueName="[Table13].[Order Day]" caption="Order Day" attribute="1" defaultMemberUniqueName="[Table13].[Order Day].[All]" allUniqueName="[Table13].[Order Day].[All]" dimensionUniqueName="[Table13]" displayFolder="" count="0" memberValueDatatype="130" unbalanced="0"/>
    <cacheHierarchy uniqueName="[Table13].[week day]" caption="week day" attribute="1" defaultMemberUniqueName="[Table13].[week day].[All]" allUniqueName="[Table13].[week day].[All]" dimensionUniqueName="[Table13]" displayFolder="" count="0" memberValueDatatype="20" unbalanced="0"/>
    <cacheHierarchy uniqueName="[Table13].[new customer country]" caption="new customer country" attribute="1" defaultMemberUniqueName="[Table13].[new customer country].[All]" allUniqueName="[Table13].[new customer country].[All]" dimensionUniqueName="[Table13]" displayFolder="" count="0" memberValueDatatype="130" unbalanced="0"/>
    <cacheHierarchy uniqueName="[Table13].[new age]" caption="new age" attribute="1" defaultMemberUniqueName="[Table13].[new age].[All]" allUniqueName="[Table13].[new age].[All]" dimensionUniqueName="[Table13]" displayFolder="" count="0" memberValueDatatype="20" unbalanced="0"/>
    <cacheHierarchy uniqueName="[Measures].[__XL_Count Table13]" caption="__XL_Count Table13" measure="1" displayFolder="" measureGroup="Table13"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ustomer ID]" caption="Sum of Customer 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Order Value]" caption="Sum of Order Value"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e1" uniqueName="[Table1]" caption="Table1"/>
    <dimension name="Table13" uniqueName="[Table13]" caption="Table13"/>
  </dimensions>
  <measureGroups count="2">
    <measureGroup name="Table1" caption="Table1"/>
    <measureGroup name="Table13" caption="Table1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i" refreshedDate="45714.413681597223" createdVersion="8" refreshedVersion="8" minRefreshableVersion="3" recordCount="92" xr:uid="{5B324A47-639C-4C25-B861-D22851480004}">
  <cacheSource type="worksheet">
    <worksheetSource ref="A1:J93" sheet="copy targets"/>
  </cacheSource>
  <cacheFields count="10">
    <cacheField name="Sales POC" numFmtId="0">
      <sharedItems/>
    </cacheField>
    <cacheField name="Sales Manager First Name" numFmtId="0">
      <sharedItems/>
    </cacheField>
    <cacheField name="Sales Manager Last Name" numFmtId="0">
      <sharedItems/>
    </cacheField>
    <cacheField name="Sales Team" numFmtId="0">
      <sharedItems count="5">
        <s v="Epsilon"/>
        <s v="Alpha"/>
        <s v="Beta"/>
        <s v="Gamma"/>
        <s v="Delta"/>
      </sharedItems>
    </cacheField>
    <cacheField name="2023 Sales Target" numFmtId="0">
      <sharedItems containsSemiMixedTypes="0" containsString="0" containsNumber="1" containsInteger="1" minValue="30000" maxValue="1000000"/>
    </cacheField>
    <cacheField name="sales achieve" numFmtId="0">
      <sharedItems containsSemiMixedTypes="0" containsString="0" containsNumber="1" containsInteger="1" minValue="10197" maxValue="1089868"/>
    </cacheField>
    <cacheField name="% target acived" numFmtId="9">
      <sharedItems containsSemiMixedTypes="0" containsString="0" containsNumber="1" minValue="-0.68442000000000003" maxValue="0.45221"/>
    </cacheField>
    <cacheField name="diff" numFmtId="0">
      <sharedItems containsSemiMixedTypes="0" containsString="0" containsNumber="1" containsInteger="1" minValue="-89868" maxValue="223165"/>
    </cacheField>
    <cacheField name="categories" numFmtId="0">
      <sharedItems count="2">
        <s v="Exceed Target"/>
        <s v="Target Not Met"/>
      </sharedItems>
    </cacheField>
    <cacheField name="Full name" numFmtId="0">
      <sharedItems count="30">
        <s v="Amelia Johnson"/>
        <s v="Lukas Schmidt"/>
        <s v="Olivia Jensen"/>
        <s v="Sofia Laine"/>
        <s v="Chloe Dupont"/>
        <s v="Alexander Müller"/>
        <s v="Liam O'Sullivan"/>
        <s v="Sophia Rossi"/>
        <s v="Emma Hansen"/>
        <s v="Ethan Lee"/>
        <s v="Isabella Garcia"/>
        <s v="Noah Meier"/>
        <s v="Ava Williams"/>
        <s v="Dev Patel"/>
        <s v="Mia Khan"/>
        <s v="William Brown"/>
        <s v="Sophie Gruber"/>
        <s v="Lucas Nielsen"/>
        <s v="Aino Virtanen"/>
        <s v="Emily Dubois"/>
        <s v="Benjamin Weber"/>
        <s v="Emily Murphy"/>
        <s v="Marco Bianchi"/>
        <s v="Lucas Olsen"/>
        <s v="Benjamin Chen"/>
        <s v="Daniela Hernandez"/>
        <s v="Liam Baumann"/>
        <s v="Charlotte Miller"/>
        <s v="Priya Kapoor"/>
        <s v="Oliver Kumar"/>
      </sharedItems>
    </cacheField>
  </cacheFields>
  <extLst>
    <ext xmlns:x14="http://schemas.microsoft.com/office/spreadsheetml/2009/9/main" uri="{725AE2AE-9491-48be-B2B4-4EB974FC3084}">
      <x14:pivotCacheDefinition pivotCacheId="117111261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i" refreshedDate="45714.41368391204" createdVersion="8" refreshedVersion="8" minRefreshableVersion="3" recordCount="2500" xr:uid="{967432D2-1F51-48AD-AFC7-C5F706C8E485}">
  <cacheSource type="worksheet">
    <worksheetSource name="Table13"/>
  </cacheSource>
  <cacheFields count="18">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Customer Country" numFmtId="0">
      <sharedItems/>
    </cacheField>
    <cacheField name="Order Datetime" numFmtId="164">
      <sharedItems containsSemiMixedTypes="0" containsNonDate="0" containsDate="1" containsString="0" minDate="2023-01-01T00:44:00" maxDate="2023-12-31T23:34:00"/>
    </cacheField>
    <cacheField name="Order Source" numFmtId="0">
      <sharedItems count="4">
        <s v="Website"/>
        <s v="Other"/>
        <s v="App"/>
        <s v="Whatsapp"/>
      </sharedItems>
    </cacheField>
    <cacheField name="Sales POC" numFmtId="0">
      <sharedItems count="92">
        <s v="Kalle Suominen"/>
        <s v="Julie Brown"/>
        <s v="Jeff Young"/>
        <s v="Kyung Yu"/>
        <s v="Kwai Yu"/>
        <s v="Adrian Huxley"/>
        <s v="Jytte Petersen"/>
        <s v="Paul Henriot"/>
        <s v="Sue King"/>
        <s v="Victoria Ashworth"/>
        <s v="Anna O'Hara"/>
        <s v="Diego Freyre"/>
        <s v="Akiko Shimamura"/>
        <s v="Janine Labrune"/>
        <s v="Thomas Hardy"/>
        <s v="Annette Roulet"/>
        <s v="Steve Frick"/>
        <s v="Henriette Pfalzheim"/>
        <s v="Mary Saveley"/>
        <s v="Catherine Dewey"/>
        <s v="Laurence Lebihan"/>
        <s v="Giovanni Rovelli"/>
        <s v="Daniel Da Cunha"/>
        <s v="Paolo Accorti"/>
        <s v="Valarie Nelson"/>
        <s v="Frederique Citeaux"/>
        <s v="Arnold Cruz"/>
        <s v="Marie Bertrand"/>
        <s v="Georg Pipps"/>
        <s v="Rosa Hernandez"/>
        <s v="Dean Cassidy"/>
        <s v="Violeta Benitez"/>
        <s v="Christina Berglund"/>
        <s v="Juri Hirano"/>
        <s v="Mart¡n Sommer"/>
        <s v="Elizabeth Lincoln"/>
        <s v="Dominique Perrier"/>
        <s v="Michael Frick"/>
        <s v="Valarie Franco"/>
        <s v="Marta Hernandez"/>
        <s v="Leslie Taylor"/>
        <s v="Julie King"/>
        <s v="Matti Karttunen"/>
        <s v="Francisca Cervantes"/>
        <s v="Michael Donnermeyer"/>
        <s v="Yoshi Tannamuri"/>
        <s v="Juri Yoshido"/>
        <s v="Jan Klaeboe"/>
        <s v="Pirkko Koskitalo"/>
        <s v="Maurizio Moroni"/>
        <s v="Wendy Victorino"/>
        <s v="Ann Brown"/>
        <s v="Eduardo Saavedra"/>
        <s v="Valarie Young"/>
        <s v="Maria Larsson"/>
        <s v="Julie Murphy"/>
        <s v="Eric Natividad"/>
        <s v="Wing C Tam"/>
        <s v="Sean Connery"/>
        <s v="Veysel Oeztan"/>
        <s v="Michael Holz"/>
        <s v="Roland Keitel"/>
        <s v="Pascale Cartrain"/>
        <s v="Leslie Young"/>
        <s v="Michael Chandler"/>
        <s v="Allen Nelson"/>
        <s v="Kee Kuo"/>
        <s v="Helen Bennett"/>
        <s v="Julie Young"/>
        <s v="Leslie Murphy"/>
        <s v="Jonas Bergulfsen"/>
        <s v="Palle Ibsen"/>
        <s v="Jose Pedro Roel"/>
        <s v="Elizabeth Devon"/>
        <s v="Steve Thompson"/>
        <s v="Daniel Tonini"/>
        <s v="Tony Calaghan"/>
        <s v="Jean Fresnisre"/>
        <s v="Carine Schmitt"/>
        <s v="Dan Lewis"/>
        <s v="Sue Frick"/>
        <s v="William Brown"/>
        <s v="Peter Ferguson"/>
        <s v="Kyung Tseng"/>
        <s v="Martine Rance"/>
        <s v="Sue Taylor"/>
        <s v="Miguel Barajas"/>
        <s v="Valarie Thompson"/>
        <s v="Roland Mendel"/>
        <s v="Maria Hernandez"/>
        <s v="Mory Kentary"/>
        <s v="Jesus Fernandez"/>
      </sharedItems>
    </cacheField>
    <cacheField name="Order Value" numFmtId="0">
      <sharedItems containsSemiMixedTypes="0" containsString="0" containsNumber="1" containsInteger="1" minValue="10" maxValue="9994"/>
    </cacheField>
    <cacheField name="Outliers" numFmtId="0">
      <sharedItems containsSemiMixedTypes="0" containsString="0" containsNumber="1" containsInteger="1" minValue="0" maxValue="0"/>
    </cacheField>
    <cacheField name="Order Date" numFmtId="14">
      <sharedItems containsSemiMixedTypes="0" containsNonDate="0" containsDate="1" containsString="0" minDate="2023-01-01T00:00:00" maxDate="2024-01-01T00:00:00"/>
    </cacheField>
    <cacheField name="Order time" numFmtId="21">
      <sharedItems/>
    </cacheField>
    <cacheField name="order hour" numFmtId="21">
      <sharedItems count="7">
        <s v="0"/>
        <s v="1"/>
        <s v="23"/>
        <s v="22"/>
        <s v="2"/>
        <s v="16"/>
        <s v="14"/>
      </sharedItems>
    </cacheField>
    <cacheField name="Order Month" numFmtId="0">
      <sharedItems containsSemiMixedTypes="0" containsString="0" containsNumber="1" containsInteger="1" minValue="1" maxValue="12"/>
    </cacheField>
    <cacheField name="Day of  month" numFmtId="0">
      <sharedItems containsSemiMixedTypes="0" containsString="0" containsNumber="1" containsInteger="1" minValue="1" maxValue="31" count="31">
        <n v="28"/>
        <n v="12"/>
        <n v="9"/>
        <n v="19"/>
        <n v="30"/>
        <n v="1"/>
        <n v="13"/>
        <n v="8"/>
        <n v="26"/>
        <n v="21"/>
        <n v="24"/>
        <n v="20"/>
        <n v="14"/>
        <n v="27"/>
        <n v="18"/>
        <n v="3"/>
        <n v="5"/>
        <n v="23"/>
        <n v="25"/>
        <n v="10"/>
        <n v="7"/>
        <n v="29"/>
        <n v="15"/>
        <n v="11"/>
        <n v="2"/>
        <n v="22"/>
        <n v="16"/>
        <n v="4"/>
        <n v="6"/>
        <n v="17"/>
        <n v="31"/>
      </sharedItems>
    </cacheField>
    <cacheField name="monnthname" numFmtId="0">
      <sharedItems count="12">
        <s v="February"/>
        <s v="April"/>
        <s v="June"/>
        <s v="January"/>
        <s v="July"/>
        <s v="October"/>
        <s v="August"/>
        <s v="March"/>
        <s v="May"/>
        <s v="November"/>
        <s v="December"/>
        <s v="September"/>
      </sharedItems>
    </cacheField>
    <cacheField name="Order Day" numFmtId="0">
      <sharedItems/>
    </cacheField>
    <cacheField name="week day" numFmtId="0">
      <sharedItems containsSemiMixedTypes="0" containsString="0" containsNumber="1" containsInteger="1" minValue="1" maxValue="7"/>
    </cacheField>
    <cacheField name="new customer country" numFmtId="0">
      <sharedItems/>
    </cacheField>
    <cacheField name="new age" numFmtId="0">
      <sharedItems containsSemiMixedTypes="0" containsString="0" containsNumber="1" containsInteger="1" minValue="18" maxValue="90" count="73">
        <n v="31"/>
        <n v="39"/>
        <n v="81"/>
        <n v="76"/>
        <n v="75"/>
        <n v="32"/>
        <n v="82"/>
        <n v="65"/>
        <n v="84"/>
        <n v="48"/>
        <n v="85"/>
        <n v="38"/>
        <n v="78"/>
        <n v="47"/>
        <n v="59"/>
        <n v="27"/>
        <n v="66"/>
        <n v="19"/>
        <n v="72"/>
        <n v="22"/>
        <n v="53"/>
        <n v="20"/>
        <n v="63"/>
        <n v="46"/>
        <n v="37"/>
        <n v="42"/>
        <n v="43"/>
        <n v="55"/>
        <n v="89"/>
        <n v="25"/>
        <n v="30"/>
        <n v="83"/>
        <n v="62"/>
        <n v="79"/>
        <n v="29"/>
        <n v="70"/>
        <n v="60"/>
        <n v="23"/>
        <n v="51"/>
        <n v="18"/>
        <n v="34"/>
        <n v="28"/>
        <n v="36"/>
        <n v="33"/>
        <n v="61"/>
        <n v="50"/>
        <n v="35"/>
        <n v="80"/>
        <n v="40"/>
        <n v="88"/>
        <n v="41"/>
        <n v="58"/>
        <n v="67"/>
        <n v="57"/>
        <n v="21"/>
        <n v="90"/>
        <n v="77"/>
        <n v="56"/>
        <n v="68"/>
        <n v="24"/>
        <n v="86"/>
        <n v="71"/>
        <n v="64"/>
        <n v="52"/>
        <n v="45"/>
        <n v="87"/>
        <n v="74"/>
        <n v="26"/>
        <n v="44"/>
        <n v="73"/>
        <n v="49"/>
        <n v="69"/>
        <n v="54"/>
      </sharedItems>
      <fieldGroup base="17">
        <rangePr autoStart="0" autoEnd="0" startNum="20" endNum="90" groupInterval="10"/>
        <groupItems count="9">
          <s v="&lt;20"/>
          <s v="20-29"/>
          <s v="30-39"/>
          <s v="40-49"/>
          <s v="50-59"/>
          <s v="60-69"/>
          <s v="70-79"/>
          <s v="80-90"/>
          <s v="&gt;9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i" refreshedDate="45715.422097453702" createdVersion="8" refreshedVersion="8" minRefreshableVersion="3" recordCount="2500" xr:uid="{048DEA6B-0BE3-4A34-AE55-D7EC7DBCE37B}">
  <cacheSource type="worksheet">
    <worksheetSource name="Table3"/>
  </cacheSource>
  <cacheFields count="7">
    <cacheField name="Customer ID" numFmtId="0">
      <sharedItems containsSemiMixedTypes="0" containsString="0" containsNumber="1" containsInteger="1" minValue="1" maxValue="2500"/>
    </cacheField>
    <cacheField name="Customer Country" numFmtId="0">
      <sharedItems count="14">
        <s v="France"/>
        <s v="Spain"/>
        <s v="USA"/>
        <s v="Australia"/>
        <s v="Denmark"/>
        <s v="Singapore"/>
        <s v="Norway"/>
        <s v="Germany"/>
        <s v="Austria"/>
        <s v="Finland"/>
        <s v="Italy"/>
        <s v="India"/>
        <s v="Ireland"/>
        <s v="Switzerland"/>
      </sharedItems>
    </cacheField>
    <cacheField name="Gender" numFmtId="0">
      <sharedItems count="2">
        <s v="M"/>
        <s v="F"/>
      </sharedItems>
    </cacheField>
    <cacheField name="Age" numFmtId="0">
      <sharedItems containsString="0" containsBlank="1" containsNumber="1" containsInteger="1" minValue="18" maxValue="90"/>
    </cacheField>
    <cacheField name="Category" numFmtId="0">
      <sharedItems count="5">
        <s v="A"/>
        <s v="B"/>
        <s v="C"/>
        <s v="D"/>
        <s v="E"/>
      </sharedItems>
    </cacheField>
    <cacheField name="new Age" numFmtId="0">
      <sharedItems containsSemiMixedTypes="0" containsString="0" containsNumber="1" minValue="18" maxValue="90"/>
    </cacheField>
    <cacheField name="outlier"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s v="Kalle Suominen"/>
    <s v="Amelia"/>
    <s v="Johnson"/>
    <x v="0"/>
    <n v="100000"/>
    <n v="135017"/>
    <n v="0.35016999999999998"/>
    <n v="-35017"/>
    <x v="0"/>
    <x v="0"/>
  </r>
  <r>
    <s v="Julie Brown"/>
    <s v="Lukas"/>
    <s v="Schmidt"/>
    <x v="1"/>
    <n v="200000"/>
    <n v="192740"/>
    <n v="-3.6299999999999999E-2"/>
    <n v="7260"/>
    <x v="1"/>
    <x v="1"/>
  </r>
  <r>
    <s v="Jeff Young"/>
    <s v="Olivia"/>
    <s v="Jensen"/>
    <x v="2"/>
    <n v="200000"/>
    <n v="227134"/>
    <n v="0.13567000000000001"/>
    <n v="-27134"/>
    <x v="0"/>
    <x v="2"/>
  </r>
  <r>
    <s v="Kyung Yu"/>
    <s v="Sofia"/>
    <s v="Laine"/>
    <x v="3"/>
    <n v="100000"/>
    <n v="130274"/>
    <n v="0.30274000000000001"/>
    <n v="-30274"/>
    <x v="0"/>
    <x v="3"/>
  </r>
  <r>
    <s v="Adrian Huxley"/>
    <s v="Chloe"/>
    <s v="Dupont"/>
    <x v="2"/>
    <n v="200000"/>
    <n v="182094"/>
    <n v="-8.9529999999999998E-2"/>
    <n v="17906"/>
    <x v="1"/>
    <x v="4"/>
  </r>
  <r>
    <s v="Kwai Yu"/>
    <s v="Alexander"/>
    <s v="Müller"/>
    <x v="1"/>
    <n v="200000"/>
    <n v="219735"/>
    <n v="9.8674999999999999E-2"/>
    <n v="-19735"/>
    <x v="0"/>
    <x v="5"/>
  </r>
  <r>
    <s v="Jytte Petersen"/>
    <s v="Liam"/>
    <s v="O'Sullivan"/>
    <x v="2"/>
    <n v="100000"/>
    <n v="145221"/>
    <n v="0.45221"/>
    <n v="-45221"/>
    <x v="0"/>
    <x v="6"/>
  </r>
  <r>
    <s v="Paul Henriot"/>
    <s v="Sophia"/>
    <s v="Rossi"/>
    <x v="2"/>
    <n v="200000"/>
    <n v="195983"/>
    <n v="-2.0084999999999999E-2"/>
    <n v="4017"/>
    <x v="1"/>
    <x v="7"/>
  </r>
  <r>
    <s v="Sue King"/>
    <s v="Emma"/>
    <s v="Hansen"/>
    <x v="3"/>
    <n v="100000"/>
    <n v="107896"/>
    <n v="7.8960000000000002E-2"/>
    <n v="-7896"/>
    <x v="0"/>
    <x v="8"/>
  </r>
  <r>
    <s v="Victoria Ashworth"/>
    <s v="Ethan"/>
    <s v="Lee"/>
    <x v="2"/>
    <n v="250000"/>
    <n v="261093"/>
    <n v="4.4372000000000002E-2"/>
    <n v="-11093"/>
    <x v="0"/>
    <x v="9"/>
  </r>
  <r>
    <s v="Anna O'Hara"/>
    <s v="Isabella"/>
    <s v="Garcia"/>
    <x v="1"/>
    <n v="200000"/>
    <n v="242439"/>
    <n v="0.21219499999999999"/>
    <n v="-42439"/>
    <x v="0"/>
    <x v="10"/>
  </r>
  <r>
    <s v="Diego Freyre"/>
    <s v="Noah"/>
    <s v="Meier"/>
    <x v="1"/>
    <n v="1000000"/>
    <n v="1089868"/>
    <n v="8.9868000000000003E-2"/>
    <n v="-89868"/>
    <x v="0"/>
    <x v="11"/>
  </r>
  <r>
    <s v="Akiko Shimamura"/>
    <s v="Ava"/>
    <s v="Williams"/>
    <x v="0"/>
    <n v="100000"/>
    <n v="88953"/>
    <n v="-0.11047"/>
    <n v="11047"/>
    <x v="1"/>
    <x v="12"/>
  </r>
  <r>
    <s v="Janine Labrune"/>
    <s v="Dev"/>
    <s v="Patel"/>
    <x v="4"/>
    <n v="200000"/>
    <n v="203887"/>
    <n v="1.9435000000000001E-2"/>
    <n v="-3887"/>
    <x v="0"/>
    <x v="13"/>
  </r>
  <r>
    <s v="Thomas Hardy"/>
    <s v="Mia"/>
    <s v="Khan"/>
    <x v="0"/>
    <n v="50000"/>
    <n v="49487"/>
    <n v="-1.026E-2"/>
    <n v="513"/>
    <x v="1"/>
    <x v="14"/>
  </r>
  <r>
    <s v="Annette Roulet"/>
    <s v="William"/>
    <s v="Brown"/>
    <x v="3"/>
    <n v="100000"/>
    <n v="84119"/>
    <n v="-0.15881000000000001"/>
    <n v="15881"/>
    <x v="1"/>
    <x v="15"/>
  </r>
  <r>
    <s v="Steve Frick"/>
    <s v="Sophie"/>
    <s v="Gruber"/>
    <x v="4"/>
    <n v="100000"/>
    <n v="98119"/>
    <n v="-1.881E-2"/>
    <n v="1881"/>
    <x v="1"/>
    <x v="16"/>
  </r>
  <r>
    <s v="Mary Saveley"/>
    <s v="Lucas"/>
    <s v="Nielsen"/>
    <x v="3"/>
    <n v="150000"/>
    <n v="173391"/>
    <n v="0.15594"/>
    <n v="-23391"/>
    <x v="0"/>
    <x v="17"/>
  </r>
  <r>
    <s v="Henriette Pfalzheim"/>
    <s v="Aino"/>
    <s v="Virtanen"/>
    <x v="2"/>
    <n v="150000"/>
    <n v="145237"/>
    <n v="-3.1753333333333335E-2"/>
    <n v="4763"/>
    <x v="1"/>
    <x v="18"/>
  </r>
  <r>
    <s v="Laurence Lebihan"/>
    <s v="Emily"/>
    <s v="Dubois"/>
    <x v="4"/>
    <n v="150000"/>
    <n v="115291"/>
    <n v="-0.23139333333333334"/>
    <n v="34709"/>
    <x v="1"/>
    <x v="19"/>
  </r>
  <r>
    <s v="Catherine Dewey"/>
    <s v="Benjamin"/>
    <s v="Weber"/>
    <x v="0"/>
    <n v="100000"/>
    <n v="98950"/>
    <n v="-1.0500000000000001E-2"/>
    <n v="1050"/>
    <x v="1"/>
    <x v="20"/>
  </r>
  <r>
    <s v="Giovanni Rovelli"/>
    <s v="Emily"/>
    <s v="Murphy"/>
    <x v="1"/>
    <n v="150000"/>
    <n v="175816"/>
    <n v="0.17210666666666666"/>
    <n v="-25816"/>
    <x v="0"/>
    <x v="21"/>
  </r>
  <r>
    <s v="Paolo Accorti"/>
    <s v="Marco"/>
    <s v="Bianchi"/>
    <x v="1"/>
    <n v="150000"/>
    <n v="137504"/>
    <n v="-8.3306666666666668E-2"/>
    <n v="12496"/>
    <x v="1"/>
    <x v="22"/>
  </r>
  <r>
    <s v="Daniel Da Cunha"/>
    <s v="Lucas"/>
    <s v="Olsen"/>
    <x v="3"/>
    <n v="100000"/>
    <n v="108833"/>
    <n v="8.8330000000000006E-2"/>
    <n v="-8833"/>
    <x v="0"/>
    <x v="23"/>
  </r>
  <r>
    <s v="Valarie Nelson"/>
    <s v="Benjamin"/>
    <s v="Chen"/>
    <x v="4"/>
    <n v="1000000"/>
    <n v="776835"/>
    <n v="-0.223165"/>
    <n v="223165"/>
    <x v="1"/>
    <x v="24"/>
  </r>
  <r>
    <s v="Frederique Citeaux"/>
    <s v="Daniela"/>
    <s v="Hernandez"/>
    <x v="3"/>
    <n v="100000"/>
    <n v="94689"/>
    <n v="-5.3109999999999997E-2"/>
    <n v="5311"/>
    <x v="1"/>
    <x v="25"/>
  </r>
  <r>
    <s v="Arnold Cruz"/>
    <s v="Liam"/>
    <s v="Baumann"/>
    <x v="2"/>
    <n v="100000"/>
    <n v="132192"/>
    <n v="0.32191999999999998"/>
    <n v="-32192"/>
    <x v="0"/>
    <x v="26"/>
  </r>
  <r>
    <s v="Marie Bertrand"/>
    <s v="Charlotte"/>
    <s v="Miller"/>
    <x v="3"/>
    <n v="150000"/>
    <n v="125181"/>
    <n v="-0.16546"/>
    <n v="24819"/>
    <x v="1"/>
    <x v="27"/>
  </r>
  <r>
    <s v="Georg Pipps"/>
    <s v="Priya"/>
    <s v="Kapoor"/>
    <x v="1"/>
    <n v="150000"/>
    <n v="188709"/>
    <n v="0.25806000000000001"/>
    <n v="-38709"/>
    <x v="0"/>
    <x v="28"/>
  </r>
  <r>
    <s v="Dean Cassidy"/>
    <s v="Oliver"/>
    <s v="Kumar"/>
    <x v="2"/>
    <n v="50000"/>
    <n v="57084"/>
    <n v="0.14168"/>
    <n v="-7084"/>
    <x v="0"/>
    <x v="29"/>
  </r>
  <r>
    <s v="Rosa Hernandez"/>
    <s v="Amelia"/>
    <s v="Johnson"/>
    <x v="0"/>
    <n v="100000"/>
    <n v="92100"/>
    <n v="-7.9000000000000001E-2"/>
    <n v="7900"/>
    <x v="1"/>
    <x v="0"/>
  </r>
  <r>
    <s v="Violeta Benitez"/>
    <s v="Lukas"/>
    <s v="Schmidt"/>
    <x v="1"/>
    <n v="100000"/>
    <n v="94314"/>
    <n v="-5.6860000000000001E-2"/>
    <n v="5686"/>
    <x v="1"/>
    <x v="1"/>
  </r>
  <r>
    <s v="Christina Berglund"/>
    <s v="Olivia"/>
    <s v="Jensen"/>
    <x v="2"/>
    <n v="100000"/>
    <n v="110015"/>
    <n v="0.10015"/>
    <n v="-10015"/>
    <x v="0"/>
    <x v="2"/>
  </r>
  <r>
    <s v="Juri Hirano"/>
    <s v="Sofia"/>
    <s v="Laine"/>
    <x v="3"/>
    <n v="150000"/>
    <n v="167417"/>
    <n v="0.11611333333333333"/>
    <n v="-17417"/>
    <x v="0"/>
    <x v="3"/>
  </r>
  <r>
    <s v="Mart¡n Sommer"/>
    <s v="Chloe"/>
    <s v="Dupont"/>
    <x v="2"/>
    <n v="150000"/>
    <n v="139565"/>
    <n v="-6.9566666666666666E-2"/>
    <n v="10435"/>
    <x v="1"/>
    <x v="4"/>
  </r>
  <r>
    <s v="Elizabeth Lincoln"/>
    <s v="Alexander"/>
    <s v="Müller"/>
    <x v="1"/>
    <n v="80000"/>
    <n v="71209"/>
    <n v="-0.1098875"/>
    <n v="8791"/>
    <x v="1"/>
    <x v="5"/>
  </r>
  <r>
    <s v="Dominique Perrier"/>
    <s v="Liam"/>
    <s v="O'Sullivan"/>
    <x v="2"/>
    <n v="150000"/>
    <n v="143869"/>
    <n v="-4.0873333333333331E-2"/>
    <n v="6131"/>
    <x v="1"/>
    <x v="6"/>
  </r>
  <r>
    <s v="Michael Frick"/>
    <s v="Sophia"/>
    <s v="Rossi"/>
    <x v="2"/>
    <n v="150000"/>
    <n v="123241"/>
    <n v="-0.17839333333333332"/>
    <n v="26759"/>
    <x v="1"/>
    <x v="7"/>
  </r>
  <r>
    <s v="Valarie Franco"/>
    <s v="Emma"/>
    <s v="Hansen"/>
    <x v="3"/>
    <n v="100000"/>
    <n v="92050"/>
    <n v="-7.9500000000000001E-2"/>
    <n v="7950"/>
    <x v="1"/>
    <x v="8"/>
  </r>
  <r>
    <s v="Leslie Taylor"/>
    <s v="Ethan"/>
    <s v="Lee"/>
    <x v="2"/>
    <n v="30000"/>
    <n v="25048"/>
    <n v="-0.16506666666666667"/>
    <n v="4952"/>
    <x v="1"/>
    <x v="9"/>
  </r>
  <r>
    <s v="Marta Hernandez"/>
    <s v="Isabella"/>
    <s v="Garcia"/>
    <x v="1"/>
    <n v="150000"/>
    <n v="144598"/>
    <n v="-3.6013333333333335E-2"/>
    <n v="5402"/>
    <x v="1"/>
    <x v="10"/>
  </r>
  <r>
    <s v="Julie King"/>
    <s v="Noah"/>
    <s v="Meier"/>
    <x v="1"/>
    <n v="100000"/>
    <n v="130563"/>
    <n v="0.30563000000000001"/>
    <n v="-30563"/>
    <x v="0"/>
    <x v="11"/>
  </r>
  <r>
    <s v="Matti Karttunen"/>
    <s v="Ava"/>
    <s v="Williams"/>
    <x v="0"/>
    <n v="150000"/>
    <n v="133448"/>
    <n v="-0.11034666666666666"/>
    <n v="16552"/>
    <x v="1"/>
    <x v="12"/>
  </r>
  <r>
    <s v="Francisca Cervantes"/>
    <s v="Dev"/>
    <s v="Patel"/>
    <x v="4"/>
    <n v="100000"/>
    <n v="88589"/>
    <n v="-0.11411"/>
    <n v="11411"/>
    <x v="1"/>
    <x v="13"/>
  </r>
  <r>
    <s v="Michael Donnermeyer"/>
    <s v="Mia"/>
    <s v="Khan"/>
    <x v="0"/>
    <n v="30000"/>
    <n v="31897"/>
    <n v="6.3233333333333336E-2"/>
    <n v="-1897"/>
    <x v="0"/>
    <x v="14"/>
  </r>
  <r>
    <s v="Yoshi Tannamuri"/>
    <s v="William"/>
    <s v="Brown"/>
    <x v="3"/>
    <n v="100000"/>
    <n v="93064"/>
    <n v="-6.9360000000000005E-2"/>
    <n v="6936"/>
    <x v="1"/>
    <x v="15"/>
  </r>
  <r>
    <s v="Juri Yoshido"/>
    <s v="Sophie"/>
    <s v="Gruber"/>
    <x v="4"/>
    <n v="100000"/>
    <n v="78336"/>
    <n v="-0.21664"/>
    <n v="21664"/>
    <x v="1"/>
    <x v="16"/>
  </r>
  <r>
    <s v="Jan Klaeboe"/>
    <s v="Lucas"/>
    <s v="Nielsen"/>
    <x v="3"/>
    <n v="150000"/>
    <n v="107830"/>
    <n v="-0.28113333333333335"/>
    <n v="42170"/>
    <x v="1"/>
    <x v="17"/>
  </r>
  <r>
    <s v="Pirkko Koskitalo"/>
    <s v="Aino"/>
    <s v="Virtanen"/>
    <x v="2"/>
    <n v="100000"/>
    <n v="99157"/>
    <n v="-8.43E-3"/>
    <n v="843"/>
    <x v="1"/>
    <x v="18"/>
  </r>
  <r>
    <s v="Maurizio Moroni"/>
    <s v="Emily"/>
    <s v="Dubois"/>
    <x v="4"/>
    <n v="150000"/>
    <n v="164789"/>
    <n v="9.8593333333333338E-2"/>
    <n v="-14789"/>
    <x v="0"/>
    <x v="19"/>
  </r>
  <r>
    <s v="Wendy Victorino"/>
    <s v="Benjamin"/>
    <s v="Weber"/>
    <x v="0"/>
    <n v="250000"/>
    <n v="171694"/>
    <n v="-0.313224"/>
    <n v="78306"/>
    <x v="1"/>
    <x v="20"/>
  </r>
  <r>
    <s v="Eduardo Saavedra"/>
    <s v="Emily"/>
    <s v="Murphy"/>
    <x v="1"/>
    <n v="50000"/>
    <n v="45184"/>
    <n v="-9.6320000000000003E-2"/>
    <n v="4816"/>
    <x v="1"/>
    <x v="21"/>
  </r>
  <r>
    <s v="Ann Brown"/>
    <s v="Marco"/>
    <s v="Bianchi"/>
    <x v="1"/>
    <n v="100000"/>
    <n v="89991"/>
    <n v="-0.10009"/>
    <n v="10009"/>
    <x v="1"/>
    <x v="22"/>
  </r>
  <r>
    <s v="Valarie Young"/>
    <s v="Lucas"/>
    <s v="Olsen"/>
    <x v="3"/>
    <n v="150000"/>
    <n v="166573"/>
    <n v="0.11048666666666666"/>
    <n v="-16573"/>
    <x v="0"/>
    <x v="23"/>
  </r>
  <r>
    <s v="Maria Larsson"/>
    <s v="Benjamin"/>
    <s v="Chen"/>
    <x v="4"/>
    <n v="150000"/>
    <n v="156971"/>
    <n v="4.6473333333333332E-2"/>
    <n v="-6971"/>
    <x v="0"/>
    <x v="24"/>
  </r>
  <r>
    <s v="Eric Natividad"/>
    <s v="Daniela"/>
    <s v="Hernandez"/>
    <x v="3"/>
    <n v="200000"/>
    <n v="201398"/>
    <n v="6.9899999999999997E-3"/>
    <n v="-1398"/>
    <x v="0"/>
    <x v="25"/>
  </r>
  <r>
    <s v="Julie Murphy"/>
    <s v="Liam"/>
    <s v="Baumann"/>
    <x v="2"/>
    <n v="150000"/>
    <n v="88917"/>
    <n v="-0.40722000000000003"/>
    <n v="61083"/>
    <x v="1"/>
    <x v="26"/>
  </r>
  <r>
    <s v="Wing C Tam"/>
    <s v="Charlotte"/>
    <s v="Miller"/>
    <x v="3"/>
    <n v="100000"/>
    <n v="115877"/>
    <n v="0.15876999999999999"/>
    <n v="-15877"/>
    <x v="0"/>
    <x v="27"/>
  </r>
  <r>
    <s v="Sean Connery"/>
    <s v="Priya"/>
    <s v="Kapoor"/>
    <x v="1"/>
    <n v="100000"/>
    <n v="87374"/>
    <n v="-0.12626000000000001"/>
    <n v="12626"/>
    <x v="1"/>
    <x v="28"/>
  </r>
  <r>
    <s v="Veysel Oeztan"/>
    <s v="Oliver"/>
    <s v="Kumar"/>
    <x v="2"/>
    <n v="150000"/>
    <n v="155548"/>
    <n v="3.6986666666666668E-2"/>
    <n v="-5548"/>
    <x v="0"/>
    <x v="29"/>
  </r>
  <r>
    <s v="Michael Holz"/>
    <s v="Amelia"/>
    <s v="Johnson"/>
    <x v="0"/>
    <n v="150000"/>
    <n v="156627"/>
    <n v="4.4179999999999997E-2"/>
    <n v="-6627"/>
    <x v="0"/>
    <x v="0"/>
  </r>
  <r>
    <s v="Roland Keitel"/>
    <s v="Lukas"/>
    <s v="Schmidt"/>
    <x v="1"/>
    <n v="80000"/>
    <n v="87550"/>
    <n v="9.4375000000000001E-2"/>
    <n v="-7550"/>
    <x v="0"/>
    <x v="1"/>
  </r>
  <r>
    <s v="Pascale Cartrain"/>
    <s v="Olivia"/>
    <s v="Jensen"/>
    <x v="2"/>
    <n v="50000"/>
    <n v="44651"/>
    <n v="-0.10698000000000001"/>
    <n v="5349"/>
    <x v="1"/>
    <x v="2"/>
  </r>
  <r>
    <s v="Leslie Young"/>
    <s v="Sofia"/>
    <s v="Laine"/>
    <x v="3"/>
    <n v="30000"/>
    <n v="10197"/>
    <n v="-0.66010000000000002"/>
    <n v="19803"/>
    <x v="1"/>
    <x v="3"/>
  </r>
  <r>
    <s v="Michael Chandler"/>
    <s v="Chloe"/>
    <s v="Dupont"/>
    <x v="2"/>
    <n v="80000"/>
    <n v="56034"/>
    <n v="-0.29957499999999998"/>
    <n v="23966"/>
    <x v="1"/>
    <x v="4"/>
  </r>
  <r>
    <s v="Allen Nelson"/>
    <s v="Alexander"/>
    <s v="Müller"/>
    <x v="1"/>
    <n v="100000"/>
    <n v="116145"/>
    <n v="0.16145000000000001"/>
    <n v="-16145"/>
    <x v="0"/>
    <x v="5"/>
  </r>
  <r>
    <s v="Kee Kuo"/>
    <s v="Liam"/>
    <s v="O'Sullivan"/>
    <x v="2"/>
    <n v="200000"/>
    <n v="63116"/>
    <n v="-0.68442000000000003"/>
    <n v="136884"/>
    <x v="1"/>
    <x v="6"/>
  </r>
  <r>
    <s v="Helen Bennett"/>
    <s v="Sophia"/>
    <s v="Rossi"/>
    <x v="2"/>
    <n v="100000"/>
    <n v="87269"/>
    <n v="-0.12731000000000001"/>
    <n v="12731"/>
    <x v="1"/>
    <x v="7"/>
  </r>
  <r>
    <s v="Julie Young"/>
    <s v="Emma"/>
    <s v="Hansen"/>
    <x v="3"/>
    <n v="150000"/>
    <n v="158488"/>
    <n v="5.6586666666666667E-2"/>
    <n v="-8488"/>
    <x v="0"/>
    <x v="8"/>
  </r>
  <r>
    <s v="Leslie Murphy"/>
    <s v="Ethan"/>
    <s v="Lee"/>
    <x v="2"/>
    <n v="100000"/>
    <n v="74372"/>
    <n v="-0.25628000000000001"/>
    <n v="25628"/>
    <x v="1"/>
    <x v="9"/>
  </r>
  <r>
    <s v="Jonas Bergulfsen"/>
    <s v="Isabella"/>
    <s v="Garcia"/>
    <x v="1"/>
    <n v="150000"/>
    <n v="153373"/>
    <n v="2.2486666666666665E-2"/>
    <n v="-3373"/>
    <x v="0"/>
    <x v="10"/>
  </r>
  <r>
    <s v="Palle Ibsen"/>
    <s v="Noah"/>
    <s v="Meier"/>
    <x v="1"/>
    <n v="100000"/>
    <n v="86682"/>
    <n v="-0.13317999999999999"/>
    <n v="13318"/>
    <x v="1"/>
    <x v="11"/>
  </r>
  <r>
    <s v="Jose Pedro Roel"/>
    <s v="Ava"/>
    <s v="Williams"/>
    <x v="0"/>
    <n v="100000"/>
    <n v="91534"/>
    <n v="-8.4659999999999999E-2"/>
    <n v="8466"/>
    <x v="1"/>
    <x v="12"/>
  </r>
  <r>
    <s v="Elizabeth Devon"/>
    <s v="Dev"/>
    <s v="Patel"/>
    <x v="4"/>
    <n v="100000"/>
    <n v="107329"/>
    <n v="7.3289999999999994E-2"/>
    <n v="-7329"/>
    <x v="0"/>
    <x v="13"/>
  </r>
  <r>
    <s v="Steve Thompson"/>
    <s v="Mia"/>
    <s v="Khan"/>
    <x v="0"/>
    <n v="100000"/>
    <n v="73048"/>
    <n v="-0.26951999999999998"/>
    <n v="26952"/>
    <x v="1"/>
    <x v="14"/>
  </r>
  <r>
    <s v="Daniel Tonini"/>
    <s v="William"/>
    <s v="Brown"/>
    <x v="3"/>
    <n v="100000"/>
    <n v="86855"/>
    <n v="-0.13145000000000001"/>
    <n v="13145"/>
    <x v="1"/>
    <x v="15"/>
  </r>
  <r>
    <s v="Tony Calaghan"/>
    <s v="Sophie"/>
    <s v="Gruber"/>
    <x v="4"/>
    <n v="80000"/>
    <n v="67941"/>
    <n v="-0.1507375"/>
    <n v="12059"/>
    <x v="1"/>
    <x v="16"/>
  </r>
  <r>
    <s v="Jean Fresnisre"/>
    <s v="Lucas"/>
    <s v="Nielsen"/>
    <x v="3"/>
    <n v="100000"/>
    <n v="85772"/>
    <n v="-0.14227999999999999"/>
    <n v="14228"/>
    <x v="1"/>
    <x v="17"/>
  </r>
  <r>
    <s v="Carine Schmitt"/>
    <s v="Aino"/>
    <s v="Virtanen"/>
    <x v="2"/>
    <n v="30000"/>
    <n v="38017"/>
    <n v="0.26723333333333332"/>
    <n v="-8017"/>
    <x v="0"/>
    <x v="18"/>
  </r>
  <r>
    <s v="Dan Lewis"/>
    <s v="Emily"/>
    <s v="Dubois"/>
    <x v="4"/>
    <n v="30000"/>
    <n v="42553"/>
    <n v="0.41843333333333332"/>
    <n v="-12553"/>
    <x v="0"/>
    <x v="19"/>
  </r>
  <r>
    <s v="Sue Frick"/>
    <s v="Benjamin"/>
    <s v="Weber"/>
    <x v="0"/>
    <n v="200000"/>
    <n v="195359"/>
    <n v="-2.3205E-2"/>
    <n v="4641"/>
    <x v="1"/>
    <x v="20"/>
  </r>
  <r>
    <s v="William Brown"/>
    <s v="Emily"/>
    <s v="Murphy"/>
    <x v="1"/>
    <n v="80000"/>
    <n v="67627"/>
    <n v="-0.15466250000000001"/>
    <n v="12373"/>
    <x v="1"/>
    <x v="21"/>
  </r>
  <r>
    <s v="Peter Ferguson"/>
    <s v="Marco"/>
    <s v="Bianchi"/>
    <x v="1"/>
    <n v="250000"/>
    <n v="261772"/>
    <n v="4.7087999999999998E-2"/>
    <n v="-11772"/>
    <x v="0"/>
    <x v="22"/>
  </r>
  <r>
    <s v="Kyung Tseng"/>
    <s v="Lucas"/>
    <s v="Olsen"/>
    <x v="3"/>
    <n v="100000"/>
    <n v="44273"/>
    <n v="-0.55727000000000004"/>
    <n v="55727"/>
    <x v="1"/>
    <x v="23"/>
  </r>
  <r>
    <s v="Martine Rance"/>
    <s v="Benjamin"/>
    <s v="Chen"/>
    <x v="4"/>
    <n v="150000"/>
    <n v="98774"/>
    <n v="-0.34150666666666668"/>
    <n v="51226"/>
    <x v="1"/>
    <x v="24"/>
  </r>
  <r>
    <s v="Sue Taylor"/>
    <s v="Daniela"/>
    <s v="Hernandez"/>
    <x v="3"/>
    <n v="100000"/>
    <n v="94616"/>
    <n v="-5.3839999999999999E-2"/>
    <n v="5384"/>
    <x v="1"/>
    <x v="25"/>
  </r>
  <r>
    <s v="Miguel Barajas"/>
    <s v="Liam"/>
    <s v="Baumann"/>
    <x v="2"/>
    <n v="50000"/>
    <n v="51911"/>
    <n v="3.8219999999999997E-2"/>
    <n v="-1911"/>
    <x v="0"/>
    <x v="26"/>
  </r>
  <r>
    <s v="Valarie Thompson"/>
    <s v="Charlotte"/>
    <s v="Miller"/>
    <x v="3"/>
    <n v="80000"/>
    <n v="86182"/>
    <n v="7.7274999999999996E-2"/>
    <n v="-6182"/>
    <x v="0"/>
    <x v="27"/>
  </r>
  <r>
    <s v="Roland Mendel"/>
    <s v="Priya"/>
    <s v="Kapoor"/>
    <x v="1"/>
    <n v="100000"/>
    <n v="85279"/>
    <n v="-0.14721000000000001"/>
    <n v="14721"/>
    <x v="1"/>
    <x v="28"/>
  </r>
  <r>
    <s v="Maria Hernandez"/>
    <s v="Oliver"/>
    <s v="Kumar"/>
    <x v="2"/>
    <n v="80000"/>
    <n v="70369"/>
    <n v="-0.12038749999999999"/>
    <n v="9631"/>
    <x v="1"/>
    <x v="29"/>
  </r>
  <r>
    <s v="Mory Kentary"/>
    <s v="Noah"/>
    <s v="Meier"/>
    <x v="1"/>
    <n v="100000"/>
    <n v="95828"/>
    <n v="-4.172E-2"/>
    <n v="4172"/>
    <x v="1"/>
    <x v="11"/>
  </r>
  <r>
    <s v="Jesus Fernandez"/>
    <s v="Ava"/>
    <s v="Williams"/>
    <x v="0"/>
    <n v="50000"/>
    <n v="41950"/>
    <n v="-0.161"/>
    <n v="8050"/>
    <x v="1"/>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s v="France"/>
    <d v="2023-02-28T00:34:00"/>
    <x v="0"/>
    <x v="0"/>
    <n v="3338"/>
    <n v="0"/>
    <d v="2023-02-28T00:00:00"/>
    <s v="00:34:00"/>
    <x v="0"/>
    <n v="2"/>
    <x v="0"/>
    <x v="0"/>
    <s v="Tuesday"/>
    <n v="2"/>
    <s v="France"/>
    <x v="0"/>
  </r>
  <r>
    <n v="1068397"/>
    <n v="3"/>
    <s v="USA"/>
    <d v="2023-04-12T01:01:00"/>
    <x v="1"/>
    <x v="1"/>
    <n v="9183"/>
    <n v="0"/>
    <d v="2023-04-12T00:00:00"/>
    <s v="01:01:00"/>
    <x v="1"/>
    <n v="4"/>
    <x v="1"/>
    <x v="1"/>
    <s v="Wednesday"/>
    <n v="3"/>
    <s v="USA"/>
    <x v="1"/>
  </r>
  <r>
    <n v="1130025"/>
    <n v="5"/>
    <s v="Denmark"/>
    <d v="2023-06-09T23:02:00"/>
    <x v="1"/>
    <x v="2"/>
    <n v="5739"/>
    <n v="0"/>
    <d v="2023-06-09T00:00:00"/>
    <s v="23:02:00"/>
    <x v="2"/>
    <n v="6"/>
    <x v="2"/>
    <x v="2"/>
    <s v="Friday"/>
    <n v="5"/>
    <s v="Denmark"/>
    <x v="2"/>
  </r>
  <r>
    <n v="10922"/>
    <n v="7"/>
    <s v="Singapore"/>
    <d v="2023-01-19T22:33:00"/>
    <x v="2"/>
    <x v="3"/>
    <n v="3157"/>
    <n v="0"/>
    <d v="2023-01-19T00:00:00"/>
    <s v="22:33:00"/>
    <x v="3"/>
    <n v="1"/>
    <x v="3"/>
    <x v="3"/>
    <s v="Thursday"/>
    <n v="4"/>
    <s v="Singapore"/>
    <x v="3"/>
  </r>
  <r>
    <n v="990832"/>
    <n v="9"/>
    <s v="France"/>
    <d v="2023-07-30T00:18:00"/>
    <x v="1"/>
    <x v="4"/>
    <n v="8202"/>
    <n v="0"/>
    <d v="2023-07-30T00:00:00"/>
    <s v="00:18:00"/>
    <x v="0"/>
    <n v="7"/>
    <x v="4"/>
    <x v="4"/>
    <s v="Sunday"/>
    <n v="7"/>
    <s v="France"/>
    <x v="4"/>
  </r>
  <r>
    <n v="1004148"/>
    <n v="9"/>
    <s v="France"/>
    <d v="2023-10-01T01:03:00"/>
    <x v="3"/>
    <x v="5"/>
    <n v="9670"/>
    <n v="0"/>
    <d v="2023-10-01T00:00:00"/>
    <s v="01:03:00"/>
    <x v="1"/>
    <n v="10"/>
    <x v="5"/>
    <x v="5"/>
    <s v="Sunday"/>
    <n v="7"/>
    <s v="France"/>
    <x v="4"/>
  </r>
  <r>
    <n v="213090"/>
    <n v="10"/>
    <s v="Norway"/>
    <d v="2023-10-09T01:03:00"/>
    <x v="1"/>
    <x v="6"/>
    <n v="9353"/>
    <n v="0"/>
    <d v="2023-10-09T00:00:00"/>
    <s v="01:03:00"/>
    <x v="1"/>
    <n v="10"/>
    <x v="2"/>
    <x v="5"/>
    <s v="Monday"/>
    <n v="1"/>
    <s v="Norway"/>
    <x v="5"/>
  </r>
  <r>
    <n v="390509"/>
    <n v="11"/>
    <s v="USA"/>
    <d v="2023-08-09T00:58:00"/>
    <x v="1"/>
    <x v="7"/>
    <n v="2754"/>
    <n v="0"/>
    <d v="2023-08-09T00:00:00"/>
    <s v="00:58:00"/>
    <x v="0"/>
    <n v="8"/>
    <x v="2"/>
    <x v="6"/>
    <s v="Wednesday"/>
    <n v="3"/>
    <s v="USA"/>
    <x v="6"/>
  </r>
  <r>
    <n v="510478"/>
    <n v="12"/>
    <s v="Spain"/>
    <d v="2023-03-13T23:14:00"/>
    <x v="2"/>
    <x v="8"/>
    <n v="4788"/>
    <n v="0"/>
    <d v="2023-03-13T00:00:00"/>
    <s v="23:14:00"/>
    <x v="2"/>
    <n v="3"/>
    <x v="6"/>
    <x v="7"/>
    <s v="Monday"/>
    <n v="1"/>
    <s v="Spain"/>
    <x v="7"/>
  </r>
  <r>
    <n v="537514"/>
    <n v="12"/>
    <s v="Spain"/>
    <d v="2023-10-08T00:57:00"/>
    <x v="1"/>
    <x v="1"/>
    <n v="8747"/>
    <n v="0"/>
    <d v="2023-10-08T00:00:00"/>
    <s v="00:57:00"/>
    <x v="0"/>
    <n v="10"/>
    <x v="7"/>
    <x v="5"/>
    <s v="Sunday"/>
    <n v="7"/>
    <s v="Spain"/>
    <x v="7"/>
  </r>
  <r>
    <n v="1033877"/>
    <n v="13"/>
    <s v="Spain"/>
    <d v="2023-02-26T01:42:00"/>
    <x v="3"/>
    <x v="9"/>
    <n v="4612"/>
    <n v="0"/>
    <d v="2023-02-26T00:00:00"/>
    <s v="01:42:00"/>
    <x v="1"/>
    <n v="2"/>
    <x v="8"/>
    <x v="0"/>
    <s v="Sunday"/>
    <n v="7"/>
    <s v="Spain"/>
    <x v="8"/>
  </r>
  <r>
    <n v="675864"/>
    <n v="15"/>
    <s v="Germany"/>
    <d v="2023-08-21T00:12:00"/>
    <x v="0"/>
    <x v="10"/>
    <n v="9493"/>
    <n v="0"/>
    <d v="2023-08-21T00:00:00"/>
    <s v="00:12:00"/>
    <x v="0"/>
    <n v="8"/>
    <x v="9"/>
    <x v="6"/>
    <s v="Monday"/>
    <n v="1"/>
    <s v="Germany"/>
    <x v="9"/>
  </r>
  <r>
    <n v="844238"/>
    <n v="16"/>
    <s v="Norway"/>
    <d v="2023-07-24T00:40:00"/>
    <x v="2"/>
    <x v="11"/>
    <n v="4887"/>
    <n v="0"/>
    <d v="2023-07-24T00:00:00"/>
    <s v="00:40:00"/>
    <x v="0"/>
    <n v="7"/>
    <x v="10"/>
    <x v="4"/>
    <s v="Monday"/>
    <n v="1"/>
    <s v="Norway"/>
    <x v="2"/>
  </r>
  <r>
    <n v="1132855"/>
    <n v="16"/>
    <s v="Norway"/>
    <d v="2023-06-20T02:00:00"/>
    <x v="2"/>
    <x v="2"/>
    <n v="4518"/>
    <n v="0"/>
    <d v="2023-06-20T00:00:00"/>
    <s v="02:00:00"/>
    <x v="4"/>
    <n v="6"/>
    <x v="11"/>
    <x v="2"/>
    <s v="Tuesday"/>
    <n v="2"/>
    <s v="Norway"/>
    <x v="2"/>
  </r>
  <r>
    <n v="1547057"/>
    <n v="18"/>
    <s v="USA"/>
    <d v="2023-05-14T00:44:00"/>
    <x v="1"/>
    <x v="12"/>
    <n v="9727"/>
    <n v="0"/>
    <d v="2023-05-14T00:00:00"/>
    <s v="00:44:00"/>
    <x v="0"/>
    <n v="5"/>
    <x v="12"/>
    <x v="8"/>
    <s v="Sunday"/>
    <n v="7"/>
    <s v="USA"/>
    <x v="10"/>
  </r>
  <r>
    <n v="3971"/>
    <n v="20"/>
    <s v="USA"/>
    <d v="2023-10-26T23:11:00"/>
    <x v="0"/>
    <x v="1"/>
    <n v="5545"/>
    <n v="0"/>
    <d v="2023-10-26T00:00:00"/>
    <s v="23:11:00"/>
    <x v="2"/>
    <n v="10"/>
    <x v="8"/>
    <x v="5"/>
    <s v="Thursday"/>
    <n v="4"/>
    <s v="USA"/>
    <x v="11"/>
  </r>
  <r>
    <n v="1104509"/>
    <n v="20"/>
    <s v="USA"/>
    <d v="2023-05-27T01:26:00"/>
    <x v="1"/>
    <x v="13"/>
    <n v="5599"/>
    <n v="0"/>
    <d v="2023-05-27T00:00:00"/>
    <s v="01:26:00"/>
    <x v="1"/>
    <n v="5"/>
    <x v="13"/>
    <x v="8"/>
    <s v="Saturday"/>
    <n v="6"/>
    <s v="USA"/>
    <x v="11"/>
  </r>
  <r>
    <n v="813036"/>
    <n v="22"/>
    <s v="Spain"/>
    <d v="2023-11-18T22:41:00"/>
    <x v="2"/>
    <x v="14"/>
    <n v="5132"/>
    <n v="0"/>
    <d v="2023-11-18T00:00:00"/>
    <s v="22:41:00"/>
    <x v="3"/>
    <n v="11"/>
    <x v="14"/>
    <x v="9"/>
    <s v="Saturday"/>
    <n v="6"/>
    <s v="Spain"/>
    <x v="12"/>
  </r>
  <r>
    <n v="1036642"/>
    <n v="24"/>
    <s v="Spain"/>
    <d v="2023-05-03T01:23:00"/>
    <x v="1"/>
    <x v="11"/>
    <n v="9159"/>
    <n v="0"/>
    <d v="2023-05-03T00:00:00"/>
    <s v="01:23:00"/>
    <x v="1"/>
    <n v="5"/>
    <x v="15"/>
    <x v="8"/>
    <s v="Wednesday"/>
    <n v="3"/>
    <s v="Spain"/>
    <x v="13"/>
  </r>
  <r>
    <n v="1288792"/>
    <n v="25"/>
    <s v="USA"/>
    <d v="2023-12-05T01:41:00"/>
    <x v="3"/>
    <x v="10"/>
    <n v="3516"/>
    <n v="0"/>
    <d v="2023-12-05T00:00:00"/>
    <s v="01:41:00"/>
    <x v="1"/>
    <n v="12"/>
    <x v="16"/>
    <x v="10"/>
    <s v="Tuesday"/>
    <n v="2"/>
    <s v="USA"/>
    <x v="14"/>
  </r>
  <r>
    <n v="13586"/>
    <n v="26"/>
    <s v="France"/>
    <d v="2023-01-23T00:17:00"/>
    <x v="2"/>
    <x v="5"/>
    <n v="321"/>
    <n v="0"/>
    <d v="2023-01-23T00:00:00"/>
    <s v="00:17:00"/>
    <x v="0"/>
    <n v="1"/>
    <x v="17"/>
    <x v="3"/>
    <s v="Monday"/>
    <n v="1"/>
    <s v="France"/>
    <x v="15"/>
  </r>
  <r>
    <n v="675163"/>
    <n v="26"/>
    <s v="France"/>
    <d v="2023-06-23T22:33:00"/>
    <x v="3"/>
    <x v="15"/>
    <n v="8499"/>
    <n v="0"/>
    <d v="2023-06-23T00:00:00"/>
    <s v="22:33:00"/>
    <x v="3"/>
    <n v="6"/>
    <x v="17"/>
    <x v="2"/>
    <s v="Friday"/>
    <n v="5"/>
    <s v="France"/>
    <x v="15"/>
  </r>
  <r>
    <n v="1453632"/>
    <n v="26"/>
    <s v="France"/>
    <d v="2023-05-25T00:49:00"/>
    <x v="2"/>
    <x v="11"/>
    <n v="1681"/>
    <n v="0"/>
    <d v="2023-05-25T00:00:00"/>
    <s v="00:49:00"/>
    <x v="0"/>
    <n v="5"/>
    <x v="18"/>
    <x v="8"/>
    <s v="Thursday"/>
    <n v="4"/>
    <s v="France"/>
    <x v="15"/>
  </r>
  <r>
    <n v="1480087"/>
    <n v="26"/>
    <s v="France"/>
    <d v="2023-07-08T23:57:00"/>
    <x v="0"/>
    <x v="16"/>
    <n v="9335"/>
    <n v="0"/>
    <d v="2023-07-08T00:00:00"/>
    <s v="23:57:00"/>
    <x v="2"/>
    <n v="7"/>
    <x v="7"/>
    <x v="4"/>
    <s v="Saturday"/>
    <n v="6"/>
    <s v="France"/>
    <x v="15"/>
  </r>
  <r>
    <n v="257849"/>
    <n v="27"/>
    <s v="USA"/>
    <d v="2023-12-24T00:47:00"/>
    <x v="1"/>
    <x v="17"/>
    <n v="1534"/>
    <n v="0"/>
    <d v="2023-12-24T00:00:00"/>
    <s v="00:47:00"/>
    <x v="0"/>
    <n v="12"/>
    <x v="10"/>
    <x v="10"/>
    <s v="Sunday"/>
    <n v="7"/>
    <s v="USA"/>
    <x v="16"/>
  </r>
  <r>
    <n v="531173"/>
    <n v="27"/>
    <s v="USA"/>
    <d v="2023-08-08T02:00:00"/>
    <x v="2"/>
    <x v="18"/>
    <n v="9787"/>
    <n v="0"/>
    <d v="2023-08-08T00:00:00"/>
    <s v="02:00:00"/>
    <x v="4"/>
    <n v="8"/>
    <x v="7"/>
    <x v="6"/>
    <s v="Tuesday"/>
    <n v="2"/>
    <s v="USA"/>
    <x v="16"/>
  </r>
  <r>
    <n v="668693"/>
    <n v="27"/>
    <s v="USA"/>
    <d v="2023-01-10T23:11:00"/>
    <x v="3"/>
    <x v="9"/>
    <n v="3654"/>
    <n v="0"/>
    <d v="2023-01-10T00:00:00"/>
    <s v="23:11:00"/>
    <x v="2"/>
    <n v="1"/>
    <x v="19"/>
    <x v="3"/>
    <s v="Tuesday"/>
    <n v="2"/>
    <s v="USA"/>
    <x v="16"/>
  </r>
  <r>
    <n v="672076"/>
    <n v="27"/>
    <s v="USA"/>
    <d v="2023-01-07T22:29:00"/>
    <x v="1"/>
    <x v="11"/>
    <n v="9162"/>
    <n v="0"/>
    <d v="2023-01-07T00:00:00"/>
    <s v="22:29:00"/>
    <x v="3"/>
    <n v="1"/>
    <x v="20"/>
    <x v="3"/>
    <s v="Saturday"/>
    <n v="6"/>
    <s v="USA"/>
    <x v="16"/>
  </r>
  <r>
    <n v="1292922"/>
    <n v="27"/>
    <s v="USA"/>
    <d v="2023-02-09T01:47:00"/>
    <x v="2"/>
    <x v="9"/>
    <n v="1646"/>
    <n v="0"/>
    <d v="2023-02-09T00:00:00"/>
    <s v="01:47:00"/>
    <x v="1"/>
    <n v="2"/>
    <x v="2"/>
    <x v="0"/>
    <s v="Thursday"/>
    <n v="4"/>
    <s v="USA"/>
    <x v="16"/>
  </r>
  <r>
    <n v="664724"/>
    <n v="29"/>
    <s v="Spain"/>
    <d v="2023-09-07T23:40:00"/>
    <x v="2"/>
    <x v="19"/>
    <n v="6535"/>
    <n v="0"/>
    <d v="2023-09-07T00:00:00"/>
    <s v="23:40:00"/>
    <x v="2"/>
    <n v="9"/>
    <x v="20"/>
    <x v="11"/>
    <s v="Thursday"/>
    <n v="4"/>
    <s v="Spain"/>
    <x v="17"/>
  </r>
  <r>
    <n v="788290"/>
    <n v="29"/>
    <s v="Spain"/>
    <d v="2023-08-29T01:11:00"/>
    <x v="2"/>
    <x v="20"/>
    <n v="9872"/>
    <n v="0"/>
    <d v="2023-08-29T00:00:00"/>
    <s v="01:11:00"/>
    <x v="1"/>
    <n v="8"/>
    <x v="21"/>
    <x v="6"/>
    <s v="Tuesday"/>
    <n v="2"/>
    <s v="Spain"/>
    <x v="17"/>
  </r>
  <r>
    <n v="569318"/>
    <n v="30"/>
    <s v="France"/>
    <d v="2023-02-15T01:30:00"/>
    <x v="1"/>
    <x v="21"/>
    <n v="3887"/>
    <n v="0"/>
    <d v="2023-02-15T00:00:00"/>
    <s v="01:30:00"/>
    <x v="1"/>
    <n v="2"/>
    <x v="22"/>
    <x v="0"/>
    <s v="Wednesday"/>
    <n v="3"/>
    <s v="France"/>
    <x v="18"/>
  </r>
  <r>
    <n v="998784"/>
    <n v="30"/>
    <s v="France"/>
    <d v="2023-05-08T00:36:00"/>
    <x v="1"/>
    <x v="2"/>
    <n v="3801"/>
    <n v="0"/>
    <d v="2023-05-08T00:00:00"/>
    <s v="00:36:00"/>
    <x v="0"/>
    <n v="5"/>
    <x v="7"/>
    <x v="8"/>
    <s v="Monday"/>
    <n v="1"/>
    <s v="France"/>
    <x v="18"/>
  </r>
  <r>
    <n v="538560"/>
    <n v="31"/>
    <s v="USA"/>
    <d v="2023-11-01T00:21:00"/>
    <x v="2"/>
    <x v="11"/>
    <n v="9928"/>
    <n v="0"/>
    <d v="2023-11-01T00:00:00"/>
    <s v="00:21:00"/>
    <x v="0"/>
    <n v="11"/>
    <x v="5"/>
    <x v="9"/>
    <s v="Wednesday"/>
    <n v="3"/>
    <s v="USA"/>
    <x v="19"/>
  </r>
  <r>
    <n v="552420"/>
    <n v="31"/>
    <s v="USA"/>
    <d v="2023-07-24T23:33:00"/>
    <x v="1"/>
    <x v="22"/>
    <n v="3937"/>
    <n v="0"/>
    <d v="2023-07-24T00:00:00"/>
    <s v="23:33:00"/>
    <x v="2"/>
    <n v="7"/>
    <x v="10"/>
    <x v="4"/>
    <s v="Monday"/>
    <n v="1"/>
    <s v="USA"/>
    <x v="19"/>
  </r>
  <r>
    <n v="597539"/>
    <n v="31"/>
    <s v="USA"/>
    <d v="2023-08-23T01:13:00"/>
    <x v="3"/>
    <x v="23"/>
    <n v="6892"/>
    <n v="0"/>
    <d v="2023-08-23T00:00:00"/>
    <s v="01:13:00"/>
    <x v="1"/>
    <n v="8"/>
    <x v="17"/>
    <x v="6"/>
    <s v="Wednesday"/>
    <n v="3"/>
    <s v="USA"/>
    <x v="19"/>
  </r>
  <r>
    <n v="1546512"/>
    <n v="33"/>
    <s v="Spain"/>
    <d v="2023-12-24T00:56:00"/>
    <x v="1"/>
    <x v="24"/>
    <n v="9521"/>
    <n v="0"/>
    <d v="2023-12-24T00:00:00"/>
    <s v="00:56:00"/>
    <x v="0"/>
    <n v="12"/>
    <x v="10"/>
    <x v="10"/>
    <s v="Sunday"/>
    <n v="7"/>
    <s v="Spain"/>
    <x v="20"/>
  </r>
  <r>
    <n v="1617524"/>
    <n v="34"/>
    <s v="Australia"/>
    <d v="2023-02-11T23:42:00"/>
    <x v="1"/>
    <x v="24"/>
    <n v="1527"/>
    <n v="0"/>
    <d v="2023-02-11T00:00:00"/>
    <s v="23:42:00"/>
    <x v="2"/>
    <n v="2"/>
    <x v="23"/>
    <x v="0"/>
    <s v="Saturday"/>
    <n v="6"/>
    <s v="Australia"/>
    <x v="21"/>
  </r>
  <r>
    <n v="604405"/>
    <n v="36"/>
    <s v="USA"/>
    <d v="2023-11-08T00:53:00"/>
    <x v="0"/>
    <x v="19"/>
    <n v="6944"/>
    <n v="0"/>
    <d v="2023-11-08T00:00:00"/>
    <s v="00:53:00"/>
    <x v="0"/>
    <n v="11"/>
    <x v="7"/>
    <x v="9"/>
    <s v="Wednesday"/>
    <n v="3"/>
    <s v="USA"/>
    <x v="22"/>
  </r>
  <r>
    <n v="1243085"/>
    <n v="39"/>
    <s v="USA"/>
    <d v="2023-11-11T01:39:00"/>
    <x v="3"/>
    <x v="25"/>
    <n v="6819"/>
    <n v="0"/>
    <d v="2023-11-11T00:00:00"/>
    <s v="01:39:00"/>
    <x v="1"/>
    <n v="11"/>
    <x v="23"/>
    <x v="9"/>
    <s v="Saturday"/>
    <n v="6"/>
    <s v="USA"/>
    <x v="23"/>
  </r>
  <r>
    <n v="245474"/>
    <n v="40"/>
    <s v="Australia"/>
    <d v="2023-11-18T23:13:00"/>
    <x v="1"/>
    <x v="26"/>
    <n v="3933"/>
    <n v="0"/>
    <d v="2023-11-18T00:00:00"/>
    <s v="23:13:00"/>
    <x v="2"/>
    <n v="11"/>
    <x v="14"/>
    <x v="9"/>
    <s v="Saturday"/>
    <n v="6"/>
    <s v="Australia"/>
    <x v="24"/>
  </r>
  <r>
    <n v="588730"/>
    <n v="40"/>
    <s v="Australia"/>
    <d v="2023-08-25T00:20:00"/>
    <x v="1"/>
    <x v="7"/>
    <n v="238"/>
    <n v="0"/>
    <d v="2023-08-25T00:00:00"/>
    <s v="00:20:00"/>
    <x v="0"/>
    <n v="8"/>
    <x v="18"/>
    <x v="6"/>
    <s v="Friday"/>
    <n v="5"/>
    <s v="Australia"/>
    <x v="24"/>
  </r>
  <r>
    <n v="926206"/>
    <n v="41"/>
    <s v="Australia"/>
    <d v="2023-02-25T23:00:00"/>
    <x v="2"/>
    <x v="0"/>
    <n v="3952"/>
    <n v="0"/>
    <d v="2023-02-25T00:00:00"/>
    <s v="23:00:00"/>
    <x v="2"/>
    <n v="2"/>
    <x v="18"/>
    <x v="0"/>
    <s v="Saturday"/>
    <n v="6"/>
    <s v="Australia"/>
    <x v="25"/>
  </r>
  <r>
    <n v="310303"/>
    <n v="42"/>
    <s v="Spain"/>
    <d v="2023-07-28T00:28:00"/>
    <x v="1"/>
    <x v="5"/>
    <n v="369"/>
    <n v="0"/>
    <d v="2023-07-28T00:00:00"/>
    <s v="00:28:00"/>
    <x v="0"/>
    <n v="7"/>
    <x v="0"/>
    <x v="4"/>
    <s v="Friday"/>
    <n v="5"/>
    <s v="Spain"/>
    <x v="26"/>
  </r>
  <r>
    <n v="1641043"/>
    <n v="42"/>
    <s v="Spain"/>
    <d v="2023-02-19T23:02:00"/>
    <x v="1"/>
    <x v="4"/>
    <n v="8182"/>
    <n v="0"/>
    <d v="2023-02-19T00:00:00"/>
    <s v="23:02:00"/>
    <x v="2"/>
    <n v="2"/>
    <x v="3"/>
    <x v="0"/>
    <s v="Sunday"/>
    <n v="7"/>
    <s v="Spain"/>
    <x v="26"/>
  </r>
  <r>
    <n v="276698"/>
    <n v="43"/>
    <s v="Singapore"/>
    <d v="2023-05-11T01:05:00"/>
    <x v="1"/>
    <x v="27"/>
    <n v="9942"/>
    <n v="0"/>
    <d v="2023-05-11T00:00:00"/>
    <s v="01:05:00"/>
    <x v="1"/>
    <n v="5"/>
    <x v="23"/>
    <x v="8"/>
    <s v="Thursday"/>
    <n v="4"/>
    <s v="Singapore"/>
    <x v="27"/>
  </r>
  <r>
    <n v="372217"/>
    <n v="43"/>
    <s v="Singapore"/>
    <d v="2023-09-19T23:19:00"/>
    <x v="1"/>
    <x v="24"/>
    <n v="6713"/>
    <n v="0"/>
    <d v="2023-09-19T00:00:00"/>
    <s v="23:19:00"/>
    <x v="2"/>
    <n v="9"/>
    <x v="3"/>
    <x v="11"/>
    <s v="Tuesday"/>
    <n v="2"/>
    <s v="Singapore"/>
    <x v="27"/>
  </r>
  <r>
    <n v="572449"/>
    <n v="43"/>
    <s v="Singapore"/>
    <d v="2023-05-01T23:54:00"/>
    <x v="0"/>
    <x v="25"/>
    <n v="2289"/>
    <n v="0"/>
    <d v="2023-05-01T00:00:00"/>
    <s v="23:54:00"/>
    <x v="2"/>
    <n v="5"/>
    <x v="5"/>
    <x v="8"/>
    <s v="Monday"/>
    <n v="1"/>
    <s v="Singapore"/>
    <x v="27"/>
  </r>
  <r>
    <n v="1219662"/>
    <n v="45"/>
    <s v="USA"/>
    <d v="2023-05-10T23:02:00"/>
    <x v="3"/>
    <x v="28"/>
    <n v="8683"/>
    <n v="0"/>
    <d v="2023-05-10T00:00:00"/>
    <s v="23:02:00"/>
    <x v="2"/>
    <n v="5"/>
    <x v="19"/>
    <x v="8"/>
    <s v="Wednesday"/>
    <n v="3"/>
    <s v="USA"/>
    <x v="28"/>
  </r>
  <r>
    <n v="1660467"/>
    <n v="46"/>
    <s v="Finland"/>
    <d v="2023-09-07T00:41:00"/>
    <x v="1"/>
    <x v="13"/>
    <n v="7481"/>
    <n v="0"/>
    <d v="2023-09-07T00:00:00"/>
    <s v="00:41:00"/>
    <x v="0"/>
    <n v="9"/>
    <x v="20"/>
    <x v="11"/>
    <s v="Thursday"/>
    <n v="4"/>
    <s v="Finland"/>
    <x v="16"/>
  </r>
  <r>
    <n v="443374"/>
    <n v="47"/>
    <s v="Spain"/>
    <d v="2023-05-15T02:14:00"/>
    <x v="0"/>
    <x v="29"/>
    <n v="768"/>
    <n v="0"/>
    <d v="2023-05-15T00:00:00"/>
    <s v="02:14:00"/>
    <x v="4"/>
    <n v="5"/>
    <x v="22"/>
    <x v="8"/>
    <s v="Monday"/>
    <n v="1"/>
    <s v="Spain"/>
    <x v="29"/>
  </r>
  <r>
    <n v="1050970"/>
    <n v="47"/>
    <s v="Spain"/>
    <d v="2023-05-09T01:13:00"/>
    <x v="0"/>
    <x v="30"/>
    <n v="2859"/>
    <n v="0"/>
    <d v="2023-05-09T00:00:00"/>
    <s v="01:13:00"/>
    <x v="1"/>
    <n v="5"/>
    <x v="2"/>
    <x v="8"/>
    <s v="Tuesday"/>
    <n v="2"/>
    <s v="Spain"/>
    <x v="29"/>
  </r>
  <r>
    <n v="754474"/>
    <n v="48"/>
    <s v="USA"/>
    <d v="2023-03-19T22:54:00"/>
    <x v="3"/>
    <x v="20"/>
    <n v="5288"/>
    <n v="0"/>
    <d v="2023-03-19T00:00:00"/>
    <s v="22:54:00"/>
    <x v="3"/>
    <n v="3"/>
    <x v="3"/>
    <x v="7"/>
    <s v="Sunday"/>
    <n v="7"/>
    <s v="USA"/>
    <x v="16"/>
  </r>
  <r>
    <n v="915353"/>
    <n v="48"/>
    <s v="USA"/>
    <d v="2023-07-24T01:33:00"/>
    <x v="3"/>
    <x v="10"/>
    <n v="2128"/>
    <n v="0"/>
    <d v="2023-07-24T00:00:00"/>
    <s v="01:33:00"/>
    <x v="1"/>
    <n v="7"/>
    <x v="10"/>
    <x v="4"/>
    <s v="Monday"/>
    <n v="1"/>
    <s v="USA"/>
    <x v="16"/>
  </r>
  <r>
    <n v="1135081"/>
    <n v="48"/>
    <s v="USA"/>
    <d v="2023-01-11T00:03:00"/>
    <x v="3"/>
    <x v="31"/>
    <n v="7107"/>
    <n v="0"/>
    <d v="2023-01-11T00:00:00"/>
    <s v="00:03:00"/>
    <x v="0"/>
    <n v="1"/>
    <x v="23"/>
    <x v="3"/>
    <s v="Wednesday"/>
    <n v="3"/>
    <s v="USA"/>
    <x v="16"/>
  </r>
  <r>
    <n v="1670695"/>
    <n v="48"/>
    <s v="USA"/>
    <d v="2023-03-08T00:34:00"/>
    <x v="2"/>
    <x v="32"/>
    <n v="8888"/>
    <n v="0"/>
    <d v="2023-03-08T00:00:00"/>
    <s v="00:34:00"/>
    <x v="0"/>
    <n v="3"/>
    <x v="7"/>
    <x v="7"/>
    <s v="Wednesday"/>
    <n v="3"/>
    <s v="USA"/>
    <x v="16"/>
  </r>
  <r>
    <n v="957446"/>
    <n v="49"/>
    <s v="France"/>
    <d v="2023-09-18T00:17:00"/>
    <x v="1"/>
    <x v="11"/>
    <n v="5585"/>
    <n v="0"/>
    <d v="2023-09-18T00:00:00"/>
    <s v="00:17:00"/>
    <x v="0"/>
    <n v="9"/>
    <x v="14"/>
    <x v="11"/>
    <s v="Monday"/>
    <n v="1"/>
    <s v="France"/>
    <x v="30"/>
  </r>
  <r>
    <n v="1007141"/>
    <n v="50"/>
    <s v="Norway"/>
    <d v="2023-12-12T22:12:00"/>
    <x v="2"/>
    <x v="33"/>
    <n v="2689"/>
    <n v="0"/>
    <d v="2023-12-12T00:00:00"/>
    <s v="22:12:00"/>
    <x v="3"/>
    <n v="12"/>
    <x v="1"/>
    <x v="10"/>
    <s v="Tuesday"/>
    <n v="2"/>
    <s v="Norway"/>
    <x v="31"/>
  </r>
  <r>
    <n v="537418"/>
    <n v="51"/>
    <s v="USA"/>
    <d v="2023-07-21T22:35:00"/>
    <x v="3"/>
    <x v="10"/>
    <n v="7284"/>
    <n v="0"/>
    <d v="2023-07-21T00:00:00"/>
    <s v="22:35:00"/>
    <x v="3"/>
    <n v="7"/>
    <x v="9"/>
    <x v="4"/>
    <s v="Friday"/>
    <n v="5"/>
    <s v="USA"/>
    <x v="22"/>
  </r>
  <r>
    <n v="636616"/>
    <n v="51"/>
    <s v="USA"/>
    <d v="2023-01-28T23:33:00"/>
    <x v="0"/>
    <x v="5"/>
    <n v="5103"/>
    <n v="0"/>
    <d v="2023-01-28T00:00:00"/>
    <s v="23:33:00"/>
    <x v="2"/>
    <n v="1"/>
    <x v="0"/>
    <x v="3"/>
    <s v="Saturday"/>
    <n v="6"/>
    <s v="USA"/>
    <x v="22"/>
  </r>
  <r>
    <n v="871057"/>
    <n v="52"/>
    <s v="USA"/>
    <d v="2023-11-10T00:28:00"/>
    <x v="0"/>
    <x v="32"/>
    <n v="6246"/>
    <n v="0"/>
    <d v="2023-11-10T00:00:00"/>
    <s v="00:28:00"/>
    <x v="0"/>
    <n v="11"/>
    <x v="19"/>
    <x v="9"/>
    <s v="Friday"/>
    <n v="5"/>
    <s v="USA"/>
    <x v="4"/>
  </r>
  <r>
    <n v="571695"/>
    <n v="53"/>
    <s v="USA"/>
    <d v="2023-08-02T00:39:00"/>
    <x v="2"/>
    <x v="34"/>
    <n v="832"/>
    <n v="0"/>
    <d v="2023-08-02T00:00:00"/>
    <s v="00:39:00"/>
    <x v="0"/>
    <n v="8"/>
    <x v="24"/>
    <x v="6"/>
    <s v="Wednesday"/>
    <n v="3"/>
    <s v="USA"/>
    <x v="32"/>
  </r>
  <r>
    <n v="1165962"/>
    <n v="53"/>
    <s v="Italy"/>
    <d v="2023-12-30T23:46:00"/>
    <x v="0"/>
    <x v="26"/>
    <n v="9977"/>
    <n v="0"/>
    <d v="2023-12-30T00:00:00"/>
    <s v="23:46:00"/>
    <x v="2"/>
    <n v="12"/>
    <x v="4"/>
    <x v="10"/>
    <s v="Saturday"/>
    <n v="6"/>
    <s v="Italy"/>
    <x v="32"/>
  </r>
  <r>
    <n v="1231036"/>
    <n v="53"/>
    <s v="Italy"/>
    <d v="2023-08-20T01:30:00"/>
    <x v="0"/>
    <x v="9"/>
    <n v="312"/>
    <n v="0"/>
    <d v="2023-08-20T00:00:00"/>
    <s v="01:30:00"/>
    <x v="1"/>
    <n v="8"/>
    <x v="11"/>
    <x v="6"/>
    <s v="Sunday"/>
    <n v="7"/>
    <s v="Italy"/>
    <x v="32"/>
  </r>
  <r>
    <n v="1312635"/>
    <n v="55"/>
    <s v="Denmark"/>
    <d v="2023-02-13T23:45:00"/>
    <x v="0"/>
    <x v="35"/>
    <n v="2981"/>
    <n v="0"/>
    <d v="2023-02-13T00:00:00"/>
    <s v="23:45:00"/>
    <x v="2"/>
    <n v="2"/>
    <x v="6"/>
    <x v="0"/>
    <s v="Monday"/>
    <n v="1"/>
    <s v="Denmark"/>
    <x v="5"/>
  </r>
  <r>
    <n v="1255723"/>
    <n v="57"/>
    <s v="India"/>
    <d v="2023-06-10T23:54:00"/>
    <x v="1"/>
    <x v="36"/>
    <n v="9161"/>
    <n v="0"/>
    <d v="2023-06-10T00:00:00"/>
    <s v="23:54:00"/>
    <x v="2"/>
    <n v="6"/>
    <x v="19"/>
    <x v="2"/>
    <s v="Saturday"/>
    <n v="6"/>
    <s v="India"/>
    <x v="33"/>
  </r>
  <r>
    <n v="695670"/>
    <n v="58"/>
    <s v="Germany"/>
    <d v="2023-06-13T02:22:00"/>
    <x v="3"/>
    <x v="37"/>
    <n v="8331"/>
    <n v="0"/>
    <d v="2023-06-13T00:00:00"/>
    <s v="02:22:00"/>
    <x v="4"/>
    <n v="6"/>
    <x v="6"/>
    <x v="2"/>
    <s v="Tuesday"/>
    <n v="2"/>
    <s v="Germany"/>
    <x v="34"/>
  </r>
  <r>
    <n v="1356717"/>
    <n v="59"/>
    <s v="Australia"/>
    <d v="2023-03-11T22:29:00"/>
    <x v="2"/>
    <x v="16"/>
    <n v="4472"/>
    <n v="0"/>
    <d v="2023-03-11T00:00:00"/>
    <s v="22:29:00"/>
    <x v="3"/>
    <n v="3"/>
    <x v="23"/>
    <x v="7"/>
    <s v="Saturday"/>
    <n v="6"/>
    <s v="Australia"/>
    <x v="35"/>
  </r>
  <r>
    <n v="1093212"/>
    <n v="60"/>
    <s v="USA"/>
    <d v="2023-07-22T01:04:00"/>
    <x v="1"/>
    <x v="38"/>
    <n v="799"/>
    <n v="0"/>
    <d v="2023-07-22T00:00:00"/>
    <s v="01:04:00"/>
    <x v="1"/>
    <n v="7"/>
    <x v="25"/>
    <x v="4"/>
    <s v="Saturday"/>
    <n v="6"/>
    <s v="USA"/>
    <x v="36"/>
  </r>
  <r>
    <n v="88069"/>
    <n v="61"/>
    <s v="Spain"/>
    <d v="2023-01-26T01:29:00"/>
    <x v="1"/>
    <x v="33"/>
    <n v="8410"/>
    <n v="0"/>
    <d v="2023-01-26T00:00:00"/>
    <s v="01:29:00"/>
    <x v="1"/>
    <n v="1"/>
    <x v="8"/>
    <x v="3"/>
    <s v="Thursday"/>
    <n v="4"/>
    <s v="Spain"/>
    <x v="13"/>
  </r>
  <r>
    <n v="499145"/>
    <n v="61"/>
    <s v="Spain"/>
    <d v="2023-08-30T22:54:00"/>
    <x v="0"/>
    <x v="24"/>
    <n v="165"/>
    <n v="0"/>
    <d v="2023-08-30T00:00:00"/>
    <s v="22:54:00"/>
    <x v="3"/>
    <n v="8"/>
    <x v="4"/>
    <x v="6"/>
    <s v="Wednesday"/>
    <n v="3"/>
    <s v="Spain"/>
    <x v="13"/>
  </r>
  <r>
    <n v="1253263"/>
    <n v="61"/>
    <s v="Spain"/>
    <d v="2023-05-26T01:38:00"/>
    <x v="3"/>
    <x v="24"/>
    <n v="2843"/>
    <n v="0"/>
    <d v="2023-05-26T00:00:00"/>
    <s v="01:38:00"/>
    <x v="1"/>
    <n v="5"/>
    <x v="8"/>
    <x v="8"/>
    <s v="Friday"/>
    <n v="5"/>
    <s v="Spain"/>
    <x v="13"/>
  </r>
  <r>
    <n v="1362785"/>
    <n v="61"/>
    <s v="Spain"/>
    <d v="2023-12-24T23:19:00"/>
    <x v="1"/>
    <x v="8"/>
    <n v="3114"/>
    <n v="0"/>
    <d v="2023-12-24T00:00:00"/>
    <s v="23:19:00"/>
    <x v="2"/>
    <n v="12"/>
    <x v="10"/>
    <x v="10"/>
    <s v="Sunday"/>
    <n v="7"/>
    <s v="Spain"/>
    <x v="13"/>
  </r>
  <r>
    <n v="502404"/>
    <n v="62"/>
    <s v="USA"/>
    <d v="2023-02-16T23:51:00"/>
    <x v="2"/>
    <x v="39"/>
    <n v="3368"/>
    <n v="0"/>
    <d v="2023-02-16T00:00:00"/>
    <s v="23:51:00"/>
    <x v="2"/>
    <n v="2"/>
    <x v="26"/>
    <x v="0"/>
    <s v="Thursday"/>
    <n v="4"/>
    <s v="USA"/>
    <x v="25"/>
  </r>
  <r>
    <n v="752092"/>
    <n v="62"/>
    <s v="USA"/>
    <d v="2023-01-23T01:07:00"/>
    <x v="2"/>
    <x v="24"/>
    <n v="9268"/>
    <n v="0"/>
    <d v="2023-01-23T00:00:00"/>
    <s v="01:07:00"/>
    <x v="1"/>
    <n v="1"/>
    <x v="17"/>
    <x v="3"/>
    <s v="Monday"/>
    <n v="1"/>
    <s v="USA"/>
    <x v="25"/>
  </r>
  <r>
    <n v="810114"/>
    <n v="62"/>
    <s v="USA"/>
    <d v="2023-06-04T01:59:00"/>
    <x v="2"/>
    <x v="40"/>
    <n v="2084"/>
    <n v="0"/>
    <d v="2023-06-04T00:00:00"/>
    <s v="01:59:00"/>
    <x v="1"/>
    <n v="6"/>
    <x v="27"/>
    <x v="2"/>
    <s v="Sunday"/>
    <n v="7"/>
    <s v="USA"/>
    <x v="25"/>
  </r>
  <r>
    <n v="1086327"/>
    <n v="62"/>
    <s v="USA"/>
    <d v="2023-01-13T01:58:00"/>
    <x v="2"/>
    <x v="34"/>
    <n v="4910"/>
    <n v="0"/>
    <d v="2023-01-13T00:00:00"/>
    <s v="01:58:00"/>
    <x v="1"/>
    <n v="1"/>
    <x v="6"/>
    <x v="3"/>
    <s v="Friday"/>
    <n v="5"/>
    <s v="USA"/>
    <x v="25"/>
  </r>
  <r>
    <n v="760774"/>
    <n v="63"/>
    <s v="Norway"/>
    <d v="2023-04-03T00:10:00"/>
    <x v="0"/>
    <x v="11"/>
    <n v="2846"/>
    <n v="0"/>
    <d v="2023-04-03T00:00:00"/>
    <s v="00:10:00"/>
    <x v="0"/>
    <n v="4"/>
    <x v="15"/>
    <x v="1"/>
    <s v="Monday"/>
    <n v="1"/>
    <s v="Norway"/>
    <x v="37"/>
  </r>
  <r>
    <n v="1615509"/>
    <n v="63"/>
    <s v="Norway"/>
    <d v="2023-10-30T22:32:00"/>
    <x v="1"/>
    <x v="30"/>
    <n v="7909"/>
    <n v="0"/>
    <d v="2023-10-30T00:00:00"/>
    <s v="22:32:00"/>
    <x v="3"/>
    <n v="10"/>
    <x v="4"/>
    <x v="5"/>
    <s v="Monday"/>
    <n v="1"/>
    <s v="Norway"/>
    <x v="37"/>
  </r>
  <r>
    <n v="1289179"/>
    <n v="65"/>
    <s v="Spain"/>
    <d v="2023-02-04T01:04:00"/>
    <x v="0"/>
    <x v="41"/>
    <n v="2409"/>
    <n v="0"/>
    <d v="2023-02-04T00:00:00"/>
    <s v="01:04:00"/>
    <x v="1"/>
    <n v="2"/>
    <x v="27"/>
    <x v="0"/>
    <s v="Saturday"/>
    <n v="6"/>
    <s v="Spain"/>
    <x v="24"/>
  </r>
  <r>
    <n v="457087"/>
    <n v="66"/>
    <s v="Australia"/>
    <d v="2023-02-22T23:18:00"/>
    <x v="0"/>
    <x v="42"/>
    <n v="1838"/>
    <n v="0"/>
    <d v="2023-02-22T00:00:00"/>
    <s v="23:18:00"/>
    <x v="2"/>
    <n v="2"/>
    <x v="25"/>
    <x v="0"/>
    <s v="Wednesday"/>
    <n v="3"/>
    <s v="Australia"/>
    <x v="30"/>
  </r>
  <r>
    <n v="1123688"/>
    <n v="66"/>
    <s v="Australia"/>
    <d v="2023-04-25T01:07:00"/>
    <x v="0"/>
    <x v="11"/>
    <n v="1398"/>
    <n v="0"/>
    <d v="2023-04-25T00:00:00"/>
    <s v="01:07:00"/>
    <x v="1"/>
    <n v="4"/>
    <x v="18"/>
    <x v="1"/>
    <s v="Tuesday"/>
    <n v="2"/>
    <s v="Australia"/>
    <x v="30"/>
  </r>
  <r>
    <n v="195686"/>
    <n v="67"/>
    <s v="Italy"/>
    <d v="2023-09-07T01:04:00"/>
    <x v="3"/>
    <x v="9"/>
    <n v="2651"/>
    <n v="0"/>
    <d v="2023-09-07T00:00:00"/>
    <s v="01:04:00"/>
    <x v="1"/>
    <n v="9"/>
    <x v="20"/>
    <x v="11"/>
    <s v="Thursday"/>
    <n v="4"/>
    <s v="Italy"/>
    <x v="38"/>
  </r>
  <r>
    <n v="232129"/>
    <n v="67"/>
    <s v="Italy"/>
    <d v="2023-11-20T23:40:00"/>
    <x v="1"/>
    <x v="18"/>
    <n v="6264"/>
    <n v="0"/>
    <d v="2023-11-20T00:00:00"/>
    <s v="23:40:00"/>
    <x v="2"/>
    <n v="11"/>
    <x v="11"/>
    <x v="9"/>
    <s v="Monday"/>
    <n v="1"/>
    <s v="Italy"/>
    <x v="38"/>
  </r>
  <r>
    <n v="1303658"/>
    <n v="67"/>
    <s v="Italy"/>
    <d v="2023-06-10T01:42:00"/>
    <x v="2"/>
    <x v="5"/>
    <n v="897"/>
    <n v="0"/>
    <d v="2023-06-10T00:00:00"/>
    <s v="01:42:00"/>
    <x v="1"/>
    <n v="6"/>
    <x v="19"/>
    <x v="2"/>
    <s v="Saturday"/>
    <n v="6"/>
    <s v="Italy"/>
    <x v="38"/>
  </r>
  <r>
    <n v="1016456"/>
    <n v="69"/>
    <s v="USA"/>
    <d v="2023-09-25T22:43:00"/>
    <x v="3"/>
    <x v="12"/>
    <n v="1984"/>
    <n v="0"/>
    <d v="2023-09-25T00:00:00"/>
    <s v="22:43:00"/>
    <x v="3"/>
    <n v="9"/>
    <x v="18"/>
    <x v="11"/>
    <s v="Monday"/>
    <n v="1"/>
    <s v="USA"/>
    <x v="1"/>
  </r>
  <r>
    <n v="1404963"/>
    <n v="69"/>
    <s v="USA"/>
    <d v="2023-12-18T00:55:00"/>
    <x v="0"/>
    <x v="43"/>
    <n v="1572"/>
    <n v="0"/>
    <d v="2023-12-18T00:00:00"/>
    <s v="00:55:00"/>
    <x v="0"/>
    <n v="12"/>
    <x v="14"/>
    <x v="10"/>
    <s v="Monday"/>
    <n v="1"/>
    <s v="USA"/>
    <x v="1"/>
  </r>
  <r>
    <n v="200851"/>
    <n v="71"/>
    <s v="India"/>
    <d v="2023-12-03T23:20:00"/>
    <x v="2"/>
    <x v="20"/>
    <n v="8510"/>
    <n v="0"/>
    <d v="2023-12-03T00:00:00"/>
    <s v="23:20:00"/>
    <x v="2"/>
    <n v="12"/>
    <x v="15"/>
    <x v="10"/>
    <s v="Sunday"/>
    <n v="7"/>
    <s v="India"/>
    <x v="9"/>
  </r>
  <r>
    <n v="1681720"/>
    <n v="71"/>
    <s v="India"/>
    <d v="2023-04-06T00:24:00"/>
    <x v="1"/>
    <x v="44"/>
    <n v="1552"/>
    <n v="0"/>
    <d v="2023-04-06T00:00:00"/>
    <s v="00:24:00"/>
    <x v="0"/>
    <n v="4"/>
    <x v="28"/>
    <x v="1"/>
    <s v="Thursday"/>
    <n v="4"/>
    <s v="India"/>
    <x v="9"/>
  </r>
  <r>
    <n v="157882"/>
    <n v="72"/>
    <s v="Spain"/>
    <d v="2023-11-24T00:54:00"/>
    <x v="0"/>
    <x v="45"/>
    <n v="8982"/>
    <n v="0"/>
    <d v="2023-11-24T00:00:00"/>
    <s v="00:54:00"/>
    <x v="0"/>
    <n v="11"/>
    <x v="10"/>
    <x v="9"/>
    <s v="Friday"/>
    <n v="5"/>
    <s v="Spain"/>
    <x v="39"/>
  </r>
  <r>
    <n v="1393397"/>
    <n v="73"/>
    <s v="Germany"/>
    <d v="2023-04-05T00:32:00"/>
    <x v="1"/>
    <x v="7"/>
    <n v="7174"/>
    <n v="0"/>
    <d v="2023-04-05T00:00:00"/>
    <s v="00:32:00"/>
    <x v="0"/>
    <n v="4"/>
    <x v="16"/>
    <x v="1"/>
    <s v="Wednesday"/>
    <n v="3"/>
    <s v="Germany"/>
    <x v="40"/>
  </r>
  <r>
    <n v="182197"/>
    <n v="74"/>
    <s v="USA"/>
    <d v="2023-06-04T01:54:00"/>
    <x v="2"/>
    <x v="11"/>
    <n v="801"/>
    <n v="0"/>
    <d v="2023-06-04T00:00:00"/>
    <s v="01:54:00"/>
    <x v="1"/>
    <n v="6"/>
    <x v="27"/>
    <x v="2"/>
    <s v="Sunday"/>
    <n v="7"/>
    <s v="USA"/>
    <x v="41"/>
  </r>
  <r>
    <n v="435768"/>
    <n v="74"/>
    <s v="USA"/>
    <d v="2023-02-13T00:32:00"/>
    <x v="3"/>
    <x v="17"/>
    <n v="5262"/>
    <n v="0"/>
    <d v="2023-02-13T00:00:00"/>
    <s v="00:32:00"/>
    <x v="0"/>
    <n v="2"/>
    <x v="6"/>
    <x v="0"/>
    <s v="Monday"/>
    <n v="1"/>
    <s v="USA"/>
    <x v="41"/>
  </r>
  <r>
    <n v="1649120"/>
    <n v="74"/>
    <s v="USA"/>
    <d v="2023-04-14T00:28:00"/>
    <x v="2"/>
    <x v="1"/>
    <n v="4798"/>
    <n v="0"/>
    <d v="2023-04-14T00:00:00"/>
    <s v="00:28:00"/>
    <x v="0"/>
    <n v="4"/>
    <x v="12"/>
    <x v="1"/>
    <s v="Friday"/>
    <n v="5"/>
    <s v="USA"/>
    <x v="41"/>
  </r>
  <r>
    <n v="1448694"/>
    <n v="75"/>
    <s v="Australia"/>
    <d v="2023-05-22T23:39:00"/>
    <x v="2"/>
    <x v="46"/>
    <n v="1873"/>
    <n v="0"/>
    <d v="2023-05-22T00:00:00"/>
    <s v="23:39:00"/>
    <x v="2"/>
    <n v="5"/>
    <x v="25"/>
    <x v="8"/>
    <s v="Monday"/>
    <n v="1"/>
    <s v="Australia"/>
    <x v="42"/>
  </r>
  <r>
    <n v="1428296"/>
    <n v="80"/>
    <s v="USA"/>
    <d v="2023-05-20T00:55:00"/>
    <x v="2"/>
    <x v="47"/>
    <n v="1637"/>
    <n v="0"/>
    <d v="2023-05-20T00:00:00"/>
    <s v="00:55:00"/>
    <x v="0"/>
    <n v="5"/>
    <x v="11"/>
    <x v="8"/>
    <s v="Saturday"/>
    <n v="6"/>
    <s v="USA"/>
    <x v="24"/>
  </r>
  <r>
    <n v="1347720"/>
    <n v="82"/>
    <s v="Spain"/>
    <d v="2023-12-14T23:40:00"/>
    <x v="1"/>
    <x v="42"/>
    <n v="6776"/>
    <n v="0"/>
    <d v="2023-12-14T00:00:00"/>
    <s v="23:40:00"/>
    <x v="2"/>
    <n v="12"/>
    <x v="12"/>
    <x v="10"/>
    <s v="Thursday"/>
    <n v="4"/>
    <s v="Spain"/>
    <x v="41"/>
  </r>
  <r>
    <n v="734468"/>
    <n v="83"/>
    <s v="Italy"/>
    <d v="2023-02-15T00:55:00"/>
    <x v="0"/>
    <x v="4"/>
    <n v="5705"/>
    <n v="0"/>
    <d v="2023-02-15T00:00:00"/>
    <s v="00:55:00"/>
    <x v="0"/>
    <n v="2"/>
    <x v="22"/>
    <x v="0"/>
    <s v="Wednesday"/>
    <n v="3"/>
    <s v="Italy"/>
    <x v="0"/>
  </r>
  <r>
    <n v="504938"/>
    <n v="84"/>
    <s v="USA"/>
    <d v="2023-07-10T23:36:00"/>
    <x v="1"/>
    <x v="32"/>
    <n v="6541"/>
    <n v="0"/>
    <d v="2023-07-10T00:00:00"/>
    <s v="23:36:00"/>
    <x v="2"/>
    <n v="7"/>
    <x v="19"/>
    <x v="4"/>
    <s v="Monday"/>
    <n v="1"/>
    <s v="USA"/>
    <x v="10"/>
  </r>
  <r>
    <n v="1459990"/>
    <n v="85"/>
    <s v="Italy"/>
    <d v="2023-06-21T23:31:00"/>
    <x v="0"/>
    <x v="48"/>
    <n v="1384"/>
    <n v="0"/>
    <d v="2023-06-21T00:00:00"/>
    <s v="23:31:00"/>
    <x v="2"/>
    <n v="6"/>
    <x v="9"/>
    <x v="2"/>
    <s v="Wednesday"/>
    <n v="3"/>
    <s v="Italy"/>
    <x v="21"/>
  </r>
  <r>
    <n v="1127154"/>
    <n v="87"/>
    <s v="India"/>
    <d v="2023-06-09T00:04:00"/>
    <x v="1"/>
    <x v="9"/>
    <n v="9219"/>
    <n v="0"/>
    <d v="2023-06-09T00:00:00"/>
    <s v="00:04:00"/>
    <x v="0"/>
    <n v="6"/>
    <x v="2"/>
    <x v="2"/>
    <s v="Friday"/>
    <n v="5"/>
    <s v="India"/>
    <x v="32"/>
  </r>
  <r>
    <n v="1257018"/>
    <n v="87"/>
    <s v="India"/>
    <d v="2023-02-04T01:30:00"/>
    <x v="2"/>
    <x v="49"/>
    <n v="8149"/>
    <n v="0"/>
    <d v="2023-02-04T00:00:00"/>
    <s v="01:30:00"/>
    <x v="1"/>
    <n v="2"/>
    <x v="27"/>
    <x v="0"/>
    <s v="Saturday"/>
    <n v="6"/>
    <s v="India"/>
    <x v="32"/>
  </r>
  <r>
    <n v="1465193"/>
    <n v="87"/>
    <s v="India"/>
    <d v="2023-04-25T00:30:00"/>
    <x v="0"/>
    <x v="50"/>
    <n v="7107"/>
    <n v="0"/>
    <d v="2023-04-25T00:00:00"/>
    <s v="00:30:00"/>
    <x v="0"/>
    <n v="4"/>
    <x v="18"/>
    <x v="1"/>
    <s v="Tuesday"/>
    <n v="2"/>
    <s v="India"/>
    <x v="32"/>
  </r>
  <r>
    <n v="72556"/>
    <n v="89"/>
    <s v="Italy"/>
    <d v="2023-07-13T02:12:00"/>
    <x v="0"/>
    <x v="51"/>
    <n v="427"/>
    <n v="0"/>
    <d v="2023-07-13T00:00:00"/>
    <s v="02:12:00"/>
    <x v="4"/>
    <n v="7"/>
    <x v="6"/>
    <x v="4"/>
    <s v="Thursday"/>
    <n v="4"/>
    <s v="Italy"/>
    <x v="43"/>
  </r>
  <r>
    <n v="1665934"/>
    <n v="89"/>
    <s v="Italy"/>
    <d v="2023-09-20T01:16:00"/>
    <x v="1"/>
    <x v="52"/>
    <n v="4910"/>
    <n v="0"/>
    <d v="2023-09-20T00:00:00"/>
    <s v="01:16:00"/>
    <x v="1"/>
    <n v="9"/>
    <x v="11"/>
    <x v="11"/>
    <s v="Wednesday"/>
    <n v="3"/>
    <s v="Italy"/>
    <x v="43"/>
  </r>
  <r>
    <n v="845718"/>
    <n v="90"/>
    <s v="USA"/>
    <d v="2023-02-15T23:01:00"/>
    <x v="1"/>
    <x v="53"/>
    <n v="1208"/>
    <n v="0"/>
    <d v="2023-02-15T00:00:00"/>
    <s v="23:01:00"/>
    <x v="2"/>
    <n v="2"/>
    <x v="22"/>
    <x v="0"/>
    <s v="Wednesday"/>
    <n v="3"/>
    <s v="USA"/>
    <x v="9"/>
  </r>
  <r>
    <n v="1548735"/>
    <n v="90"/>
    <s v="USA"/>
    <d v="2023-08-02T23:20:00"/>
    <x v="3"/>
    <x v="54"/>
    <n v="1069"/>
    <n v="0"/>
    <d v="2023-08-02T00:00:00"/>
    <s v="23:20:00"/>
    <x v="2"/>
    <n v="8"/>
    <x v="24"/>
    <x v="6"/>
    <s v="Wednesday"/>
    <n v="3"/>
    <s v="USA"/>
    <x v="9"/>
  </r>
  <r>
    <n v="287761"/>
    <n v="91"/>
    <s v="Spain"/>
    <d v="2023-05-07T01:19:00"/>
    <x v="2"/>
    <x v="11"/>
    <n v="3891"/>
    <n v="0"/>
    <d v="2023-05-07T00:00:00"/>
    <s v="01:19:00"/>
    <x v="1"/>
    <n v="5"/>
    <x v="20"/>
    <x v="8"/>
    <s v="Sunday"/>
    <n v="7"/>
    <s v="Spain"/>
    <x v="44"/>
  </r>
  <r>
    <n v="946580"/>
    <n v="91"/>
    <s v="Spain"/>
    <d v="2023-11-27T23:02:00"/>
    <x v="2"/>
    <x v="53"/>
    <n v="8726"/>
    <n v="0"/>
    <d v="2023-11-27T00:00:00"/>
    <s v="23:02:00"/>
    <x v="2"/>
    <n v="11"/>
    <x v="13"/>
    <x v="9"/>
    <s v="Monday"/>
    <n v="1"/>
    <s v="Spain"/>
    <x v="44"/>
  </r>
  <r>
    <n v="759796"/>
    <n v="92"/>
    <s v="Denmark"/>
    <d v="2023-10-28T00:10:00"/>
    <x v="1"/>
    <x v="17"/>
    <n v="545"/>
    <n v="0"/>
    <d v="2023-10-28T00:00:00"/>
    <s v="00:10:00"/>
    <x v="0"/>
    <n v="10"/>
    <x v="0"/>
    <x v="5"/>
    <s v="Saturday"/>
    <n v="6"/>
    <s v="Denmark"/>
    <x v="4"/>
  </r>
  <r>
    <n v="631266"/>
    <n v="94"/>
    <s v="Denmark"/>
    <d v="2023-06-04T00:20:00"/>
    <x v="0"/>
    <x v="48"/>
    <n v="985"/>
    <n v="0"/>
    <d v="2023-06-04T00:00:00"/>
    <s v="00:20:00"/>
    <x v="0"/>
    <n v="6"/>
    <x v="27"/>
    <x v="2"/>
    <s v="Sunday"/>
    <n v="7"/>
    <s v="Denmark"/>
    <x v="7"/>
  </r>
  <r>
    <n v="635304"/>
    <n v="95"/>
    <s v="India"/>
    <d v="2023-10-08T01:28:00"/>
    <x v="2"/>
    <x v="55"/>
    <n v="201"/>
    <n v="0"/>
    <d v="2023-10-08T00:00:00"/>
    <s v="01:28:00"/>
    <x v="1"/>
    <n v="10"/>
    <x v="7"/>
    <x v="5"/>
    <s v="Sunday"/>
    <n v="7"/>
    <s v="India"/>
    <x v="45"/>
  </r>
  <r>
    <n v="679845"/>
    <n v="95"/>
    <s v="India"/>
    <d v="2023-02-24T00:06:00"/>
    <x v="1"/>
    <x v="56"/>
    <n v="8415"/>
    <n v="0"/>
    <d v="2023-02-24T00:00:00"/>
    <s v="00:06:00"/>
    <x v="0"/>
    <n v="2"/>
    <x v="10"/>
    <x v="0"/>
    <s v="Friday"/>
    <n v="5"/>
    <s v="India"/>
    <x v="45"/>
  </r>
  <r>
    <n v="573585"/>
    <n v="97"/>
    <s v="USA"/>
    <d v="2023-05-19T23:41:00"/>
    <x v="3"/>
    <x v="53"/>
    <n v="3551"/>
    <n v="0"/>
    <d v="2023-05-19T00:00:00"/>
    <s v="23:41:00"/>
    <x v="2"/>
    <n v="5"/>
    <x v="3"/>
    <x v="8"/>
    <s v="Friday"/>
    <n v="5"/>
    <s v="USA"/>
    <x v="8"/>
  </r>
  <r>
    <n v="743961"/>
    <n v="98"/>
    <s v="Denmark"/>
    <d v="2023-09-07T00:39:00"/>
    <x v="1"/>
    <x v="45"/>
    <n v="2467"/>
    <n v="0"/>
    <d v="2023-09-07T00:00:00"/>
    <s v="00:39:00"/>
    <x v="0"/>
    <n v="9"/>
    <x v="20"/>
    <x v="11"/>
    <s v="Thursday"/>
    <n v="4"/>
    <s v="Denmark"/>
    <x v="46"/>
  </r>
  <r>
    <n v="1589664"/>
    <n v="98"/>
    <s v="Denmark"/>
    <d v="2023-10-18T01:39:00"/>
    <x v="0"/>
    <x v="57"/>
    <n v="9044"/>
    <n v="0"/>
    <d v="2023-10-18T00:00:00"/>
    <s v="01:39:00"/>
    <x v="1"/>
    <n v="10"/>
    <x v="14"/>
    <x v="5"/>
    <s v="Wednesday"/>
    <n v="3"/>
    <s v="Denmark"/>
    <x v="46"/>
  </r>
  <r>
    <n v="1605621"/>
    <n v="98"/>
    <s v="Denmark"/>
    <d v="2023-09-05T01:33:00"/>
    <x v="2"/>
    <x v="31"/>
    <n v="4118"/>
    <n v="0"/>
    <d v="2023-09-05T00:00:00"/>
    <s v="01:33:00"/>
    <x v="1"/>
    <n v="9"/>
    <x v="16"/>
    <x v="11"/>
    <s v="Tuesday"/>
    <n v="2"/>
    <s v="Denmark"/>
    <x v="46"/>
  </r>
  <r>
    <n v="512440"/>
    <n v="99"/>
    <s v="Australia"/>
    <d v="2023-06-07T00:45:00"/>
    <x v="2"/>
    <x v="58"/>
    <n v="4280"/>
    <n v="0"/>
    <d v="2023-06-07T00:00:00"/>
    <s v="00:45:00"/>
    <x v="0"/>
    <n v="6"/>
    <x v="20"/>
    <x v="2"/>
    <s v="Wednesday"/>
    <n v="3"/>
    <s v="Australia"/>
    <x v="33"/>
  </r>
  <r>
    <n v="284363"/>
    <n v="100"/>
    <s v="Ireland"/>
    <d v="2023-03-21T23:28:00"/>
    <x v="0"/>
    <x v="59"/>
    <n v="3844"/>
    <n v="0"/>
    <d v="2023-03-21T00:00:00"/>
    <s v="23:28:00"/>
    <x v="2"/>
    <n v="3"/>
    <x v="9"/>
    <x v="7"/>
    <s v="Tuesday"/>
    <n v="2"/>
    <s v="Ireland"/>
    <x v="10"/>
  </r>
  <r>
    <n v="774603"/>
    <n v="101"/>
    <s v="USA"/>
    <d v="2023-05-03T00:55:00"/>
    <x v="1"/>
    <x v="7"/>
    <n v="1913"/>
    <n v="0"/>
    <d v="2023-05-03T00:00:00"/>
    <s v="00:55:00"/>
    <x v="0"/>
    <n v="5"/>
    <x v="15"/>
    <x v="8"/>
    <s v="Wednesday"/>
    <n v="3"/>
    <s v="USA"/>
    <x v="22"/>
  </r>
  <r>
    <n v="199110"/>
    <n v="104"/>
    <s v="Australia"/>
    <d v="2023-05-21T00:46:00"/>
    <x v="3"/>
    <x v="26"/>
    <n v="717"/>
    <n v="0"/>
    <d v="2023-05-21T00:00:00"/>
    <s v="00:46:00"/>
    <x v="0"/>
    <n v="5"/>
    <x v="9"/>
    <x v="8"/>
    <s v="Sunday"/>
    <n v="7"/>
    <s v="Australia"/>
    <x v="23"/>
  </r>
  <r>
    <n v="279106"/>
    <n v="104"/>
    <s v="Australia"/>
    <d v="2023-01-14T00:54:00"/>
    <x v="0"/>
    <x v="11"/>
    <n v="4768"/>
    <n v="0"/>
    <d v="2023-01-14T00:00:00"/>
    <s v="00:54:00"/>
    <x v="0"/>
    <n v="1"/>
    <x v="12"/>
    <x v="3"/>
    <s v="Saturday"/>
    <n v="6"/>
    <s v="Australia"/>
    <x v="23"/>
  </r>
  <r>
    <n v="1524093"/>
    <n v="104"/>
    <s v="Australia"/>
    <d v="2023-10-17T23:20:00"/>
    <x v="0"/>
    <x v="16"/>
    <n v="6754"/>
    <n v="0"/>
    <d v="2023-10-17T00:00:00"/>
    <s v="23:20:00"/>
    <x v="2"/>
    <n v="10"/>
    <x v="29"/>
    <x v="5"/>
    <s v="Tuesday"/>
    <n v="2"/>
    <s v="Australia"/>
    <x v="23"/>
  </r>
  <r>
    <n v="50199"/>
    <n v="105"/>
    <s v="USA"/>
    <d v="2023-01-29T01:26:00"/>
    <x v="3"/>
    <x v="5"/>
    <n v="8898"/>
    <n v="0"/>
    <d v="2023-01-29T00:00:00"/>
    <s v="01:26:00"/>
    <x v="1"/>
    <n v="1"/>
    <x v="21"/>
    <x v="3"/>
    <s v="Sunday"/>
    <n v="7"/>
    <s v="USA"/>
    <x v="47"/>
  </r>
  <r>
    <n v="272174"/>
    <n v="105"/>
    <s v="USA"/>
    <d v="2023-06-20T01:08:00"/>
    <x v="3"/>
    <x v="24"/>
    <n v="5045"/>
    <n v="0"/>
    <d v="2023-06-20T00:00:00"/>
    <s v="01:08:00"/>
    <x v="1"/>
    <n v="6"/>
    <x v="11"/>
    <x v="2"/>
    <s v="Tuesday"/>
    <n v="2"/>
    <s v="USA"/>
    <x v="47"/>
  </r>
  <r>
    <n v="1256035"/>
    <n v="105"/>
    <s v="USA"/>
    <d v="2023-01-15T23:10:00"/>
    <x v="3"/>
    <x v="60"/>
    <n v="2774"/>
    <n v="0"/>
    <d v="2023-01-15T00:00:00"/>
    <s v="23:10:00"/>
    <x v="2"/>
    <n v="1"/>
    <x v="22"/>
    <x v="3"/>
    <s v="Sunday"/>
    <n v="7"/>
    <s v="USA"/>
    <x v="47"/>
  </r>
  <r>
    <n v="1347929"/>
    <n v="105"/>
    <s v="USA"/>
    <d v="2023-02-16T00:21:00"/>
    <x v="0"/>
    <x v="33"/>
    <n v="5624"/>
    <n v="0"/>
    <d v="2023-02-16T00:00:00"/>
    <s v="00:21:00"/>
    <x v="0"/>
    <n v="2"/>
    <x v="26"/>
    <x v="0"/>
    <s v="Thursday"/>
    <n v="4"/>
    <s v="USA"/>
    <x v="47"/>
  </r>
  <r>
    <n v="1660154"/>
    <n v="105"/>
    <s v="USA"/>
    <d v="2023-05-10T01:40:00"/>
    <x v="2"/>
    <x v="57"/>
    <n v="9184"/>
    <n v="0"/>
    <d v="2023-05-10T00:00:00"/>
    <s v="01:40:00"/>
    <x v="1"/>
    <n v="5"/>
    <x v="19"/>
    <x v="8"/>
    <s v="Wednesday"/>
    <n v="3"/>
    <s v="USA"/>
    <x v="47"/>
  </r>
  <r>
    <n v="468652"/>
    <n v="106"/>
    <s v="Australia"/>
    <d v="2023-07-01T00:27:00"/>
    <x v="3"/>
    <x v="61"/>
    <n v="1982"/>
    <n v="0"/>
    <d v="2023-07-01T00:00:00"/>
    <s v="00:27:00"/>
    <x v="0"/>
    <n v="7"/>
    <x v="5"/>
    <x v="4"/>
    <s v="Saturday"/>
    <n v="6"/>
    <s v="Australia"/>
    <x v="48"/>
  </r>
  <r>
    <n v="1331311"/>
    <n v="106"/>
    <s v="Australia"/>
    <d v="2023-01-07T00:48:00"/>
    <x v="3"/>
    <x v="11"/>
    <n v="1909"/>
    <n v="0"/>
    <d v="2023-01-07T00:00:00"/>
    <s v="00:48:00"/>
    <x v="0"/>
    <n v="1"/>
    <x v="20"/>
    <x v="3"/>
    <s v="Saturday"/>
    <n v="6"/>
    <s v="Australia"/>
    <x v="48"/>
  </r>
  <r>
    <n v="315549"/>
    <n v="108"/>
    <s v="Spain"/>
    <d v="2023-03-19T23:39:00"/>
    <x v="3"/>
    <x v="1"/>
    <n v="7653"/>
    <n v="0"/>
    <d v="2023-03-19T00:00:00"/>
    <s v="23:39:00"/>
    <x v="2"/>
    <n v="3"/>
    <x v="3"/>
    <x v="7"/>
    <s v="Sunday"/>
    <n v="7"/>
    <s v="Spain"/>
    <x v="22"/>
  </r>
  <r>
    <n v="1516849"/>
    <n v="108"/>
    <s v="Spain"/>
    <d v="2023-06-03T00:22:00"/>
    <x v="2"/>
    <x v="62"/>
    <n v="5536"/>
    <n v="0"/>
    <d v="2023-06-03T00:00:00"/>
    <s v="00:22:00"/>
    <x v="0"/>
    <n v="6"/>
    <x v="15"/>
    <x v="2"/>
    <s v="Saturday"/>
    <n v="6"/>
    <s v="Spain"/>
    <x v="22"/>
  </r>
  <r>
    <n v="248737"/>
    <n v="109"/>
    <s v="USA"/>
    <d v="2023-03-15T00:38:00"/>
    <x v="0"/>
    <x v="59"/>
    <n v="1887"/>
    <n v="0"/>
    <d v="2023-03-15T00:00:00"/>
    <s v="00:38:00"/>
    <x v="0"/>
    <n v="3"/>
    <x v="22"/>
    <x v="7"/>
    <s v="Wednesday"/>
    <n v="3"/>
    <s v="USA"/>
    <x v="5"/>
  </r>
  <r>
    <n v="534263"/>
    <n v="109"/>
    <s v="USA"/>
    <d v="2023-06-16T00:34:00"/>
    <x v="2"/>
    <x v="39"/>
    <n v="3129"/>
    <n v="0"/>
    <d v="2023-06-16T00:00:00"/>
    <s v="00:34:00"/>
    <x v="0"/>
    <n v="6"/>
    <x v="26"/>
    <x v="2"/>
    <s v="Friday"/>
    <n v="5"/>
    <s v="USA"/>
    <x v="5"/>
  </r>
  <r>
    <n v="784475"/>
    <n v="109"/>
    <s v="USA"/>
    <d v="2023-12-24T01:43:00"/>
    <x v="2"/>
    <x v="31"/>
    <n v="505"/>
    <n v="0"/>
    <d v="2023-12-24T00:00:00"/>
    <s v="01:43:00"/>
    <x v="1"/>
    <n v="12"/>
    <x v="10"/>
    <x v="10"/>
    <s v="Sunday"/>
    <n v="7"/>
    <s v="USA"/>
    <x v="5"/>
  </r>
  <r>
    <n v="444540"/>
    <n v="112"/>
    <s v="USA"/>
    <d v="2023-09-05T00:24:00"/>
    <x v="0"/>
    <x v="10"/>
    <n v="8547"/>
    <n v="0"/>
    <d v="2023-09-05T00:00:00"/>
    <s v="00:24:00"/>
    <x v="0"/>
    <n v="9"/>
    <x v="16"/>
    <x v="11"/>
    <s v="Tuesday"/>
    <n v="2"/>
    <s v="USA"/>
    <x v="35"/>
  </r>
  <r>
    <n v="1534392"/>
    <n v="112"/>
    <s v="USA"/>
    <d v="2023-01-26T23:02:00"/>
    <x v="0"/>
    <x v="11"/>
    <n v="2347"/>
    <n v="0"/>
    <d v="2023-01-26T00:00:00"/>
    <s v="23:02:00"/>
    <x v="2"/>
    <n v="1"/>
    <x v="8"/>
    <x v="3"/>
    <s v="Thursday"/>
    <n v="4"/>
    <s v="USA"/>
    <x v="35"/>
  </r>
  <r>
    <n v="1221647"/>
    <n v="113"/>
    <s v="USA"/>
    <d v="2023-03-26T00:36:00"/>
    <x v="0"/>
    <x v="63"/>
    <n v="6210"/>
    <n v="0"/>
    <d v="2023-03-26T00:00:00"/>
    <s v="00:36:00"/>
    <x v="0"/>
    <n v="3"/>
    <x v="8"/>
    <x v="7"/>
    <s v="Sunday"/>
    <n v="7"/>
    <s v="USA"/>
    <x v="18"/>
  </r>
  <r>
    <n v="1467283"/>
    <n v="113"/>
    <s v="USA"/>
    <d v="2023-08-04T02:26:00"/>
    <x v="0"/>
    <x v="45"/>
    <n v="722"/>
    <n v="0"/>
    <d v="2023-08-04T00:00:00"/>
    <s v="02:26:00"/>
    <x v="4"/>
    <n v="8"/>
    <x v="27"/>
    <x v="6"/>
    <s v="Friday"/>
    <n v="5"/>
    <s v="USA"/>
    <x v="18"/>
  </r>
  <r>
    <n v="1594992"/>
    <n v="114"/>
    <s v="USA"/>
    <d v="2023-12-10T23:18:00"/>
    <x v="2"/>
    <x v="35"/>
    <n v="1650"/>
    <n v="0"/>
    <d v="2023-12-10T00:00:00"/>
    <s v="23:18:00"/>
    <x v="2"/>
    <n v="12"/>
    <x v="19"/>
    <x v="10"/>
    <s v="Sunday"/>
    <n v="7"/>
    <s v="USA"/>
    <x v="11"/>
  </r>
  <r>
    <n v="451541"/>
    <n v="116"/>
    <s v="Denmark"/>
    <d v="2023-06-29T01:31:00"/>
    <x v="0"/>
    <x v="8"/>
    <n v="2490"/>
    <n v="0"/>
    <d v="2023-06-29T00:00:00"/>
    <s v="01:31:00"/>
    <x v="1"/>
    <n v="6"/>
    <x v="21"/>
    <x v="2"/>
    <s v="Thursday"/>
    <n v="4"/>
    <s v="Denmark"/>
    <x v="49"/>
  </r>
  <r>
    <n v="425321"/>
    <n v="117"/>
    <s v="India"/>
    <d v="2023-08-13T01:25:00"/>
    <x v="1"/>
    <x v="64"/>
    <n v="4727"/>
    <n v="0"/>
    <d v="2023-08-13T00:00:00"/>
    <s v="01:25:00"/>
    <x v="1"/>
    <n v="8"/>
    <x v="6"/>
    <x v="6"/>
    <s v="Sunday"/>
    <n v="7"/>
    <s v="India"/>
    <x v="41"/>
  </r>
  <r>
    <n v="1441698"/>
    <n v="118"/>
    <s v="USA"/>
    <d v="2023-05-06T23:52:00"/>
    <x v="0"/>
    <x v="65"/>
    <n v="4154"/>
    <n v="0"/>
    <d v="2023-05-06T00:00:00"/>
    <s v="23:52:00"/>
    <x v="2"/>
    <n v="5"/>
    <x v="28"/>
    <x v="8"/>
    <s v="Saturday"/>
    <n v="6"/>
    <s v="USA"/>
    <x v="29"/>
  </r>
  <r>
    <n v="1494087"/>
    <n v="118"/>
    <s v="USA"/>
    <d v="2023-04-23T01:37:00"/>
    <x v="0"/>
    <x v="66"/>
    <n v="6162"/>
    <n v="0"/>
    <d v="2023-04-23T00:00:00"/>
    <s v="01:37:00"/>
    <x v="1"/>
    <n v="4"/>
    <x v="17"/>
    <x v="1"/>
    <s v="Sunday"/>
    <n v="7"/>
    <s v="USA"/>
    <x v="29"/>
  </r>
  <r>
    <n v="499444"/>
    <n v="122"/>
    <s v="Spain"/>
    <d v="2023-07-24T00:03:00"/>
    <x v="0"/>
    <x v="50"/>
    <n v="9615"/>
    <n v="0"/>
    <d v="2023-07-24T00:00:00"/>
    <s v="00:03:00"/>
    <x v="0"/>
    <n v="7"/>
    <x v="10"/>
    <x v="4"/>
    <s v="Monday"/>
    <n v="1"/>
    <s v="Spain"/>
    <x v="50"/>
  </r>
  <r>
    <n v="1307458"/>
    <n v="122"/>
    <s v="Spain"/>
    <d v="2023-01-01T01:31:00"/>
    <x v="3"/>
    <x v="28"/>
    <n v="943"/>
    <n v="0"/>
    <d v="2023-01-01T00:00:00"/>
    <s v="01:31:00"/>
    <x v="1"/>
    <n v="1"/>
    <x v="5"/>
    <x v="3"/>
    <s v="Sunday"/>
    <n v="7"/>
    <s v="Spain"/>
    <x v="50"/>
  </r>
  <r>
    <n v="1466316"/>
    <n v="122"/>
    <s v="Spain"/>
    <d v="2023-01-07T01:51:00"/>
    <x v="3"/>
    <x v="3"/>
    <n v="1672"/>
    <n v="0"/>
    <d v="2023-01-07T00:00:00"/>
    <s v="01:51:00"/>
    <x v="1"/>
    <n v="1"/>
    <x v="20"/>
    <x v="3"/>
    <s v="Saturday"/>
    <n v="6"/>
    <s v="Spain"/>
    <x v="50"/>
  </r>
  <r>
    <n v="499301"/>
    <n v="125"/>
    <s v="Spain"/>
    <d v="2023-10-16T01:28:00"/>
    <x v="0"/>
    <x v="11"/>
    <n v="8557"/>
    <n v="0"/>
    <d v="2023-10-16T00:00:00"/>
    <s v="01:28:00"/>
    <x v="1"/>
    <n v="10"/>
    <x v="26"/>
    <x v="5"/>
    <s v="Monday"/>
    <n v="1"/>
    <s v="Spain"/>
    <x v="51"/>
  </r>
  <r>
    <n v="1433358"/>
    <n v="125"/>
    <s v="Spain"/>
    <d v="2023-05-30T00:20:00"/>
    <x v="1"/>
    <x v="21"/>
    <n v="7762"/>
    <n v="0"/>
    <d v="2023-05-30T00:00:00"/>
    <s v="00:20:00"/>
    <x v="0"/>
    <n v="5"/>
    <x v="4"/>
    <x v="8"/>
    <s v="Tuesday"/>
    <n v="2"/>
    <s v="Spain"/>
    <x v="51"/>
  </r>
  <r>
    <n v="401879"/>
    <n v="126"/>
    <s v="USA"/>
    <d v="2023-05-06T23:34:00"/>
    <x v="3"/>
    <x v="67"/>
    <n v="1022"/>
    <n v="0"/>
    <d v="2023-05-06T00:00:00"/>
    <s v="23:34:00"/>
    <x v="2"/>
    <n v="5"/>
    <x v="28"/>
    <x v="8"/>
    <s v="Saturday"/>
    <n v="6"/>
    <s v="USA"/>
    <x v="52"/>
  </r>
  <r>
    <n v="1093757"/>
    <n v="127"/>
    <s v="Denmark"/>
    <d v="2023-12-04T00:00:00"/>
    <x v="0"/>
    <x v="24"/>
    <n v="5671"/>
    <n v="0"/>
    <d v="2023-12-04T00:00:00"/>
    <s v="00:00:00"/>
    <x v="0"/>
    <n v="12"/>
    <x v="27"/>
    <x v="10"/>
    <s v="Monday"/>
    <n v="1"/>
    <s v="Denmark"/>
    <x v="53"/>
  </r>
  <r>
    <n v="1536698"/>
    <n v="127"/>
    <s v="Denmark"/>
    <d v="2023-11-10T02:07:00"/>
    <x v="3"/>
    <x v="11"/>
    <n v="2350"/>
    <n v="0"/>
    <d v="2023-11-10T00:00:00"/>
    <s v="02:07:00"/>
    <x v="4"/>
    <n v="11"/>
    <x v="19"/>
    <x v="9"/>
    <s v="Friday"/>
    <n v="5"/>
    <s v="Denmark"/>
    <x v="53"/>
  </r>
  <r>
    <n v="73293"/>
    <n v="128"/>
    <s v="USA"/>
    <d v="2023-12-12T01:23:00"/>
    <x v="2"/>
    <x v="42"/>
    <n v="7868"/>
    <n v="0"/>
    <d v="2023-12-12T00:00:00"/>
    <s v="01:23:00"/>
    <x v="1"/>
    <n v="12"/>
    <x v="1"/>
    <x v="10"/>
    <s v="Tuesday"/>
    <n v="2"/>
    <s v="USA"/>
    <x v="27"/>
  </r>
  <r>
    <n v="98856"/>
    <n v="129"/>
    <s v="USA"/>
    <d v="2023-11-09T00:10:00"/>
    <x v="0"/>
    <x v="3"/>
    <n v="7750"/>
    <n v="0"/>
    <d v="2023-11-09T00:00:00"/>
    <s v="00:10:00"/>
    <x v="0"/>
    <n v="11"/>
    <x v="2"/>
    <x v="9"/>
    <s v="Thursday"/>
    <n v="4"/>
    <s v="USA"/>
    <x v="54"/>
  </r>
  <r>
    <n v="1311114"/>
    <n v="130"/>
    <s v="USA"/>
    <d v="2023-06-23T01:20:00"/>
    <x v="2"/>
    <x v="14"/>
    <n v="1596"/>
    <n v="0"/>
    <d v="2023-06-23T00:00:00"/>
    <s v="01:20:00"/>
    <x v="1"/>
    <n v="6"/>
    <x v="17"/>
    <x v="2"/>
    <s v="Friday"/>
    <n v="5"/>
    <s v="USA"/>
    <x v="45"/>
  </r>
  <r>
    <n v="552683"/>
    <n v="131"/>
    <s v="Italy"/>
    <d v="2023-05-08T01:26:00"/>
    <x v="1"/>
    <x v="68"/>
    <n v="6578"/>
    <n v="0"/>
    <d v="2023-05-08T00:00:00"/>
    <s v="01:26:00"/>
    <x v="1"/>
    <n v="5"/>
    <x v="7"/>
    <x v="8"/>
    <s v="Monday"/>
    <n v="1"/>
    <s v="Italy"/>
    <x v="55"/>
  </r>
  <r>
    <n v="1590156"/>
    <n v="131"/>
    <s v="Italy"/>
    <d v="2023-03-30T23:46:00"/>
    <x v="2"/>
    <x v="11"/>
    <n v="8404"/>
    <n v="0"/>
    <d v="2023-03-30T00:00:00"/>
    <s v="23:46:00"/>
    <x v="2"/>
    <n v="3"/>
    <x v="4"/>
    <x v="7"/>
    <s v="Thursday"/>
    <n v="4"/>
    <s v="Italy"/>
    <x v="55"/>
  </r>
  <r>
    <n v="306798"/>
    <n v="132"/>
    <s v="Spain"/>
    <d v="2023-01-14T00:29:00"/>
    <x v="3"/>
    <x v="18"/>
    <n v="291"/>
    <n v="0"/>
    <d v="2023-01-14T00:00:00"/>
    <s v="00:29:00"/>
    <x v="0"/>
    <n v="1"/>
    <x v="12"/>
    <x v="3"/>
    <s v="Saturday"/>
    <n v="6"/>
    <s v="Spain"/>
    <x v="45"/>
  </r>
  <r>
    <n v="322784"/>
    <n v="132"/>
    <s v="Spain"/>
    <d v="2023-01-02T23:21:00"/>
    <x v="3"/>
    <x v="53"/>
    <n v="5201"/>
    <n v="0"/>
    <d v="2023-01-02T00:00:00"/>
    <s v="23:21:00"/>
    <x v="2"/>
    <n v="1"/>
    <x v="24"/>
    <x v="3"/>
    <s v="Monday"/>
    <n v="1"/>
    <s v="Spain"/>
    <x v="45"/>
  </r>
  <r>
    <n v="649787"/>
    <n v="132"/>
    <s v="Spain"/>
    <d v="2023-03-16T00:42:00"/>
    <x v="0"/>
    <x v="53"/>
    <n v="8578"/>
    <n v="0"/>
    <d v="2023-03-16T00:00:00"/>
    <s v="00:42:00"/>
    <x v="0"/>
    <n v="3"/>
    <x v="26"/>
    <x v="7"/>
    <s v="Thursday"/>
    <n v="4"/>
    <s v="Spain"/>
    <x v="45"/>
  </r>
  <r>
    <n v="730295"/>
    <n v="134"/>
    <s v="Australia"/>
    <d v="2023-08-06T00:04:00"/>
    <x v="3"/>
    <x v="6"/>
    <n v="4721"/>
    <n v="0"/>
    <d v="2023-08-06T00:00:00"/>
    <s v="00:04:00"/>
    <x v="0"/>
    <n v="8"/>
    <x v="28"/>
    <x v="6"/>
    <s v="Sunday"/>
    <n v="7"/>
    <s v="Australia"/>
    <x v="6"/>
  </r>
  <r>
    <n v="1343941"/>
    <n v="135"/>
    <s v="Spain"/>
    <d v="2023-08-09T23:14:00"/>
    <x v="1"/>
    <x v="28"/>
    <n v="6934"/>
    <n v="0"/>
    <d v="2023-08-09T00:00:00"/>
    <s v="23:14:00"/>
    <x v="2"/>
    <n v="8"/>
    <x v="2"/>
    <x v="6"/>
    <s v="Wednesday"/>
    <n v="3"/>
    <s v="Spain"/>
    <x v="15"/>
  </r>
  <r>
    <n v="1516974"/>
    <n v="136"/>
    <s v="USA"/>
    <d v="2023-05-11T00:55:00"/>
    <x v="1"/>
    <x v="2"/>
    <n v="1042"/>
    <n v="0"/>
    <d v="2023-05-11T00:00:00"/>
    <s v="00:55:00"/>
    <x v="0"/>
    <n v="5"/>
    <x v="23"/>
    <x v="8"/>
    <s v="Thursday"/>
    <n v="4"/>
    <s v="USA"/>
    <x v="42"/>
  </r>
  <r>
    <n v="318630"/>
    <n v="137"/>
    <s v="India"/>
    <d v="2023-04-13T23:22:00"/>
    <x v="3"/>
    <x v="15"/>
    <n v="9655"/>
    <n v="0"/>
    <d v="2023-04-13T00:00:00"/>
    <s v="23:22:00"/>
    <x v="2"/>
    <n v="4"/>
    <x v="6"/>
    <x v="1"/>
    <s v="Thursday"/>
    <n v="4"/>
    <s v="India"/>
    <x v="29"/>
  </r>
  <r>
    <n v="1147846"/>
    <n v="137"/>
    <s v="India"/>
    <d v="2023-10-25T00:34:00"/>
    <x v="1"/>
    <x v="51"/>
    <n v="792"/>
    <n v="0"/>
    <d v="2023-10-25T00:00:00"/>
    <s v="00:34:00"/>
    <x v="0"/>
    <n v="10"/>
    <x v="18"/>
    <x v="5"/>
    <s v="Wednesday"/>
    <n v="3"/>
    <s v="India"/>
    <x v="29"/>
  </r>
  <r>
    <n v="280739"/>
    <n v="138"/>
    <s v="USA"/>
    <d v="2023-07-06T23:37:00"/>
    <x v="3"/>
    <x v="13"/>
    <n v="2453"/>
    <n v="0"/>
    <d v="2023-07-06T00:00:00"/>
    <s v="23:37:00"/>
    <x v="2"/>
    <n v="7"/>
    <x v="28"/>
    <x v="4"/>
    <s v="Thursday"/>
    <n v="4"/>
    <s v="USA"/>
    <x v="15"/>
  </r>
  <r>
    <n v="114309"/>
    <n v="139"/>
    <s v="USA"/>
    <d v="2023-06-25T01:42:00"/>
    <x v="1"/>
    <x v="49"/>
    <n v="5868"/>
    <n v="0"/>
    <d v="2023-06-25T00:00:00"/>
    <s v="01:42:00"/>
    <x v="1"/>
    <n v="6"/>
    <x v="18"/>
    <x v="2"/>
    <s v="Sunday"/>
    <n v="7"/>
    <s v="USA"/>
    <x v="4"/>
  </r>
  <r>
    <n v="1471380"/>
    <n v="139"/>
    <s v="USA"/>
    <d v="2023-08-28T23:02:00"/>
    <x v="1"/>
    <x v="11"/>
    <n v="2139"/>
    <n v="0"/>
    <d v="2023-08-28T00:00:00"/>
    <s v="23:02:00"/>
    <x v="2"/>
    <n v="8"/>
    <x v="0"/>
    <x v="6"/>
    <s v="Monday"/>
    <n v="1"/>
    <s v="USA"/>
    <x v="4"/>
  </r>
  <r>
    <n v="131508"/>
    <n v="140"/>
    <s v="USA"/>
    <d v="2023-02-11T00:50:00"/>
    <x v="0"/>
    <x v="69"/>
    <n v="2656"/>
    <n v="0"/>
    <d v="2023-02-11T00:00:00"/>
    <s v="00:50:00"/>
    <x v="0"/>
    <n v="2"/>
    <x v="23"/>
    <x v="0"/>
    <s v="Saturday"/>
    <n v="6"/>
    <s v="USA"/>
    <x v="51"/>
  </r>
  <r>
    <n v="85703"/>
    <n v="142"/>
    <s v="India"/>
    <d v="2023-01-05T23:47:00"/>
    <x v="2"/>
    <x v="70"/>
    <n v="3427"/>
    <n v="0"/>
    <d v="2023-01-05T00:00:00"/>
    <s v="23:47:00"/>
    <x v="2"/>
    <n v="1"/>
    <x v="16"/>
    <x v="3"/>
    <s v="Thursday"/>
    <n v="4"/>
    <s v="India"/>
    <x v="56"/>
  </r>
  <r>
    <n v="1337570"/>
    <n v="143"/>
    <s v="USA"/>
    <d v="2023-02-06T23:10:00"/>
    <x v="3"/>
    <x v="31"/>
    <n v="518"/>
    <n v="0"/>
    <d v="2023-02-06T00:00:00"/>
    <s v="23:10:00"/>
    <x v="2"/>
    <n v="2"/>
    <x v="28"/>
    <x v="0"/>
    <s v="Monday"/>
    <n v="1"/>
    <s v="USA"/>
    <x v="23"/>
  </r>
  <r>
    <n v="1642122"/>
    <n v="143"/>
    <s v="USA"/>
    <d v="2023-10-28T00:17:00"/>
    <x v="2"/>
    <x v="71"/>
    <n v="819"/>
    <n v="0"/>
    <d v="2023-10-28T00:00:00"/>
    <s v="00:17:00"/>
    <x v="0"/>
    <n v="10"/>
    <x v="0"/>
    <x v="5"/>
    <s v="Saturday"/>
    <n v="6"/>
    <s v="USA"/>
    <x v="23"/>
  </r>
  <r>
    <n v="1089032"/>
    <n v="144"/>
    <s v="Denmark"/>
    <d v="2023-06-08T00:33:00"/>
    <x v="1"/>
    <x v="72"/>
    <n v="9067"/>
    <n v="0"/>
    <d v="2023-06-08T00:00:00"/>
    <s v="00:33:00"/>
    <x v="0"/>
    <n v="6"/>
    <x v="7"/>
    <x v="2"/>
    <s v="Thursday"/>
    <n v="4"/>
    <s v="Denmark"/>
    <x v="15"/>
  </r>
  <r>
    <n v="1358679"/>
    <n v="144"/>
    <s v="Denmark"/>
    <d v="2023-03-26T01:01:00"/>
    <x v="0"/>
    <x v="51"/>
    <n v="3276"/>
    <n v="0"/>
    <d v="2023-03-26T00:00:00"/>
    <s v="01:01:00"/>
    <x v="1"/>
    <n v="3"/>
    <x v="8"/>
    <x v="7"/>
    <s v="Sunday"/>
    <n v="7"/>
    <s v="Denmark"/>
    <x v="15"/>
  </r>
  <r>
    <n v="1376435"/>
    <n v="145"/>
    <s v="Italy"/>
    <d v="2023-03-06T23:40:00"/>
    <x v="2"/>
    <x v="0"/>
    <n v="8109"/>
    <n v="0"/>
    <d v="2023-03-06T00:00:00"/>
    <s v="23:40:00"/>
    <x v="2"/>
    <n v="3"/>
    <x v="28"/>
    <x v="7"/>
    <s v="Monday"/>
    <n v="1"/>
    <s v="Italy"/>
    <x v="39"/>
  </r>
  <r>
    <n v="566985"/>
    <n v="146"/>
    <s v="Norway"/>
    <d v="2023-06-27T00:48:00"/>
    <x v="1"/>
    <x v="61"/>
    <n v="3344"/>
    <n v="0"/>
    <d v="2023-06-27T00:00:00"/>
    <s v="00:48:00"/>
    <x v="0"/>
    <n v="6"/>
    <x v="13"/>
    <x v="2"/>
    <s v="Tuesday"/>
    <n v="2"/>
    <s v="Norway"/>
    <x v="10"/>
  </r>
  <r>
    <n v="775856"/>
    <n v="146"/>
    <s v="Norway"/>
    <d v="2023-10-15T00:24:00"/>
    <x v="2"/>
    <x v="41"/>
    <n v="5780"/>
    <n v="0"/>
    <d v="2023-10-15T00:00:00"/>
    <s v="00:24:00"/>
    <x v="0"/>
    <n v="10"/>
    <x v="22"/>
    <x v="5"/>
    <s v="Sunday"/>
    <n v="7"/>
    <s v="Norway"/>
    <x v="10"/>
  </r>
  <r>
    <n v="1385078"/>
    <n v="146"/>
    <s v="Norway"/>
    <d v="2023-07-19T01:33:00"/>
    <x v="2"/>
    <x v="30"/>
    <n v="1972"/>
    <n v="0"/>
    <d v="2023-07-19T00:00:00"/>
    <s v="01:33:00"/>
    <x v="1"/>
    <n v="7"/>
    <x v="3"/>
    <x v="4"/>
    <s v="Wednesday"/>
    <n v="3"/>
    <s v="Norway"/>
    <x v="10"/>
  </r>
  <r>
    <n v="1646930"/>
    <n v="146"/>
    <s v="Norway"/>
    <d v="2023-06-10T01:09:00"/>
    <x v="1"/>
    <x v="41"/>
    <n v="5619"/>
    <n v="0"/>
    <d v="2023-06-10T00:00:00"/>
    <s v="01:09:00"/>
    <x v="1"/>
    <n v="6"/>
    <x v="19"/>
    <x v="2"/>
    <s v="Saturday"/>
    <n v="6"/>
    <s v="Norway"/>
    <x v="10"/>
  </r>
  <r>
    <n v="54569"/>
    <n v="147"/>
    <s v="USA"/>
    <d v="2023-12-17T23:21:00"/>
    <x v="2"/>
    <x v="22"/>
    <n v="6561"/>
    <n v="0"/>
    <d v="2023-12-17T00:00:00"/>
    <s v="23:21:00"/>
    <x v="2"/>
    <n v="12"/>
    <x v="29"/>
    <x v="10"/>
    <s v="Sunday"/>
    <n v="7"/>
    <s v="USA"/>
    <x v="34"/>
  </r>
  <r>
    <n v="122492"/>
    <n v="147"/>
    <s v="USA"/>
    <d v="2023-07-02T22:41:00"/>
    <x v="2"/>
    <x v="54"/>
    <n v="1788"/>
    <n v="0"/>
    <d v="2023-07-02T00:00:00"/>
    <s v="22:41:00"/>
    <x v="3"/>
    <n v="7"/>
    <x v="24"/>
    <x v="4"/>
    <s v="Sunday"/>
    <n v="7"/>
    <s v="USA"/>
    <x v="34"/>
  </r>
  <r>
    <n v="361964"/>
    <n v="147"/>
    <s v="USA"/>
    <d v="2023-02-20T00:36:00"/>
    <x v="2"/>
    <x v="3"/>
    <n v="2602"/>
    <n v="0"/>
    <d v="2023-02-20T00:00:00"/>
    <s v="00:36:00"/>
    <x v="0"/>
    <n v="2"/>
    <x v="11"/>
    <x v="0"/>
    <s v="Monday"/>
    <n v="1"/>
    <s v="USA"/>
    <x v="34"/>
  </r>
  <r>
    <n v="14971"/>
    <n v="148"/>
    <s v="Spain"/>
    <d v="2023-09-10T00:06:00"/>
    <x v="1"/>
    <x v="31"/>
    <n v="7545"/>
    <n v="0"/>
    <d v="2023-09-10T00:00:00"/>
    <s v="00:06:00"/>
    <x v="0"/>
    <n v="9"/>
    <x v="19"/>
    <x v="11"/>
    <s v="Sunday"/>
    <n v="7"/>
    <s v="Spain"/>
    <x v="43"/>
  </r>
  <r>
    <n v="226876"/>
    <n v="150"/>
    <s v="USA"/>
    <d v="2023-01-30T22:50:00"/>
    <x v="2"/>
    <x v="24"/>
    <n v="17"/>
    <n v="0"/>
    <d v="2023-01-30T00:00:00"/>
    <s v="22:50:00"/>
    <x v="3"/>
    <n v="1"/>
    <x v="4"/>
    <x v="3"/>
    <s v="Monday"/>
    <n v="1"/>
    <s v="USA"/>
    <x v="0"/>
  </r>
  <r>
    <n v="1528079"/>
    <n v="150"/>
    <s v="USA"/>
    <d v="2023-12-13T00:05:00"/>
    <x v="1"/>
    <x v="24"/>
    <n v="8608"/>
    <n v="0"/>
    <d v="2023-12-13T00:00:00"/>
    <s v="00:05:00"/>
    <x v="0"/>
    <n v="12"/>
    <x v="6"/>
    <x v="10"/>
    <s v="Wednesday"/>
    <n v="3"/>
    <s v="USA"/>
    <x v="0"/>
  </r>
  <r>
    <n v="701802"/>
    <n v="151"/>
    <s v="Germany"/>
    <d v="2023-04-04T01:12:00"/>
    <x v="1"/>
    <x v="25"/>
    <n v="927"/>
    <n v="0"/>
    <d v="2023-04-04T00:00:00"/>
    <s v="01:12:00"/>
    <x v="1"/>
    <n v="4"/>
    <x v="27"/>
    <x v="1"/>
    <s v="Tuesday"/>
    <n v="2"/>
    <s v="Germany"/>
    <x v="3"/>
  </r>
  <r>
    <n v="238602"/>
    <n v="153"/>
    <s v="USA"/>
    <d v="2023-04-01T01:12:00"/>
    <x v="1"/>
    <x v="70"/>
    <n v="951"/>
    <n v="0"/>
    <d v="2023-04-01T00:00:00"/>
    <s v="01:12:00"/>
    <x v="1"/>
    <n v="4"/>
    <x v="5"/>
    <x v="1"/>
    <s v="Saturday"/>
    <n v="6"/>
    <s v="USA"/>
    <x v="17"/>
  </r>
  <r>
    <n v="402508"/>
    <n v="155"/>
    <s v="India"/>
    <d v="2023-10-20T01:40:00"/>
    <x v="0"/>
    <x v="51"/>
    <n v="8064"/>
    <n v="0"/>
    <d v="2023-10-20T00:00:00"/>
    <s v="01:40:00"/>
    <x v="1"/>
    <n v="10"/>
    <x v="11"/>
    <x v="5"/>
    <s v="Friday"/>
    <n v="5"/>
    <s v="India"/>
    <x v="57"/>
  </r>
  <r>
    <n v="585827"/>
    <n v="156"/>
    <s v="France"/>
    <d v="2023-01-18T23:38:00"/>
    <x v="0"/>
    <x v="73"/>
    <n v="3966"/>
    <n v="0"/>
    <d v="2023-01-18T00:00:00"/>
    <s v="23:38:00"/>
    <x v="2"/>
    <n v="1"/>
    <x v="14"/>
    <x v="3"/>
    <s v="Wednesday"/>
    <n v="3"/>
    <s v="France"/>
    <x v="5"/>
  </r>
  <r>
    <n v="95500"/>
    <n v="158"/>
    <s v="USA"/>
    <d v="2023-03-25T00:51:00"/>
    <x v="3"/>
    <x v="69"/>
    <n v="7674"/>
    <n v="0"/>
    <d v="2023-03-25T00:00:00"/>
    <s v="00:51:00"/>
    <x v="0"/>
    <n v="3"/>
    <x v="18"/>
    <x v="7"/>
    <s v="Saturday"/>
    <n v="6"/>
    <s v="USA"/>
    <x v="50"/>
  </r>
  <r>
    <n v="1074617"/>
    <n v="158"/>
    <s v="USA"/>
    <d v="2023-05-04T00:19:00"/>
    <x v="3"/>
    <x v="21"/>
    <n v="4729"/>
    <n v="0"/>
    <d v="2023-05-04T00:00:00"/>
    <s v="00:19:00"/>
    <x v="0"/>
    <n v="5"/>
    <x v="27"/>
    <x v="8"/>
    <s v="Thursday"/>
    <n v="4"/>
    <s v="USA"/>
    <x v="50"/>
  </r>
  <r>
    <n v="1149537"/>
    <n v="158"/>
    <s v="USA"/>
    <d v="2023-02-01T00:20:00"/>
    <x v="0"/>
    <x v="16"/>
    <n v="2663"/>
    <n v="0"/>
    <d v="2023-02-01T00:00:00"/>
    <s v="00:20:00"/>
    <x v="0"/>
    <n v="2"/>
    <x v="5"/>
    <x v="0"/>
    <s v="Wednesday"/>
    <n v="3"/>
    <s v="USA"/>
    <x v="50"/>
  </r>
  <r>
    <n v="649627"/>
    <n v="159"/>
    <s v="USA"/>
    <d v="2023-11-19T00:38:00"/>
    <x v="1"/>
    <x v="24"/>
    <n v="5618"/>
    <n v="0"/>
    <d v="2023-11-19T00:00:00"/>
    <s v="00:38:00"/>
    <x v="0"/>
    <n v="11"/>
    <x v="3"/>
    <x v="9"/>
    <s v="Sunday"/>
    <n v="7"/>
    <s v="USA"/>
    <x v="29"/>
  </r>
  <r>
    <n v="659390"/>
    <n v="159"/>
    <s v="USA"/>
    <d v="2023-12-16T00:15:00"/>
    <x v="2"/>
    <x v="11"/>
    <n v="2372"/>
    <n v="0"/>
    <d v="2023-12-16T00:00:00"/>
    <s v="00:15:00"/>
    <x v="0"/>
    <n v="12"/>
    <x v="26"/>
    <x v="10"/>
    <s v="Saturday"/>
    <n v="6"/>
    <s v="USA"/>
    <x v="29"/>
  </r>
  <r>
    <n v="692440"/>
    <n v="159"/>
    <s v="USA"/>
    <d v="2023-07-19T23:42:00"/>
    <x v="1"/>
    <x v="4"/>
    <n v="7041"/>
    <n v="0"/>
    <d v="2023-07-19T00:00:00"/>
    <s v="23:42:00"/>
    <x v="2"/>
    <n v="7"/>
    <x v="3"/>
    <x v="4"/>
    <s v="Wednesday"/>
    <n v="3"/>
    <s v="USA"/>
    <x v="29"/>
  </r>
  <r>
    <n v="1075177"/>
    <n v="161"/>
    <s v="France"/>
    <d v="2023-03-07T22:36:00"/>
    <x v="2"/>
    <x v="11"/>
    <n v="1124"/>
    <n v="0"/>
    <d v="2023-03-07T00:00:00"/>
    <s v="22:36:00"/>
    <x v="3"/>
    <n v="3"/>
    <x v="20"/>
    <x v="7"/>
    <s v="Tuesday"/>
    <n v="2"/>
    <s v="France"/>
    <x v="58"/>
  </r>
  <r>
    <n v="964075"/>
    <n v="162"/>
    <s v="USA"/>
    <d v="2023-04-17T23:22:00"/>
    <x v="1"/>
    <x v="11"/>
    <n v="1275"/>
    <n v="0"/>
    <d v="2023-04-17T00:00:00"/>
    <s v="23:22:00"/>
    <x v="2"/>
    <n v="4"/>
    <x v="29"/>
    <x v="1"/>
    <s v="Monday"/>
    <n v="1"/>
    <s v="USA"/>
    <x v="22"/>
  </r>
  <r>
    <n v="1395839"/>
    <n v="163"/>
    <s v="USA"/>
    <d v="2023-05-24T00:16:00"/>
    <x v="0"/>
    <x v="11"/>
    <n v="2045"/>
    <n v="0"/>
    <d v="2023-05-24T00:00:00"/>
    <s v="00:16:00"/>
    <x v="0"/>
    <n v="5"/>
    <x v="10"/>
    <x v="8"/>
    <s v="Wednesday"/>
    <n v="3"/>
    <s v="USA"/>
    <x v="2"/>
  </r>
  <r>
    <n v="332513"/>
    <n v="164"/>
    <s v="USA"/>
    <d v="2023-03-17T01:16:00"/>
    <x v="2"/>
    <x v="17"/>
    <n v="9265"/>
    <n v="0"/>
    <d v="2023-03-17T00:00:00"/>
    <s v="01:16:00"/>
    <x v="1"/>
    <n v="3"/>
    <x v="29"/>
    <x v="7"/>
    <s v="Friday"/>
    <n v="5"/>
    <s v="USA"/>
    <x v="42"/>
  </r>
  <r>
    <n v="754402"/>
    <n v="164"/>
    <s v="USA"/>
    <d v="2023-06-26T01:26:00"/>
    <x v="3"/>
    <x v="26"/>
    <n v="136"/>
    <n v="0"/>
    <d v="2023-06-26T00:00:00"/>
    <s v="01:26:00"/>
    <x v="1"/>
    <n v="6"/>
    <x v="8"/>
    <x v="2"/>
    <s v="Monday"/>
    <n v="1"/>
    <s v="USA"/>
    <x v="42"/>
  </r>
  <r>
    <n v="1289947"/>
    <n v="164"/>
    <s v="USA"/>
    <d v="2023-11-21T23:25:00"/>
    <x v="0"/>
    <x v="2"/>
    <n v="1867"/>
    <n v="0"/>
    <d v="2023-11-21T00:00:00"/>
    <s v="23:25:00"/>
    <x v="2"/>
    <n v="11"/>
    <x v="9"/>
    <x v="9"/>
    <s v="Tuesday"/>
    <n v="2"/>
    <s v="USA"/>
    <x v="42"/>
  </r>
  <r>
    <n v="1644933"/>
    <n v="164"/>
    <s v="USA"/>
    <d v="2023-07-20T00:29:00"/>
    <x v="2"/>
    <x v="12"/>
    <n v="3831"/>
    <n v="0"/>
    <d v="2023-07-20T00:00:00"/>
    <s v="00:29:00"/>
    <x v="0"/>
    <n v="7"/>
    <x v="11"/>
    <x v="4"/>
    <s v="Thursday"/>
    <n v="4"/>
    <s v="USA"/>
    <x v="42"/>
  </r>
  <r>
    <n v="325850"/>
    <n v="166"/>
    <s v="France"/>
    <d v="2023-05-09T00:47:00"/>
    <x v="3"/>
    <x v="11"/>
    <n v="7311"/>
    <n v="0"/>
    <d v="2023-05-09T00:00:00"/>
    <s v="00:47:00"/>
    <x v="0"/>
    <n v="5"/>
    <x v="2"/>
    <x v="8"/>
    <s v="Tuesday"/>
    <n v="2"/>
    <s v="France"/>
    <x v="15"/>
  </r>
  <r>
    <n v="877681"/>
    <n v="166"/>
    <s v="France"/>
    <d v="2023-12-24T01:53:00"/>
    <x v="1"/>
    <x v="33"/>
    <n v="2796"/>
    <n v="0"/>
    <d v="2023-12-24T00:00:00"/>
    <s v="01:53:00"/>
    <x v="1"/>
    <n v="12"/>
    <x v="10"/>
    <x v="10"/>
    <s v="Sunday"/>
    <n v="7"/>
    <s v="France"/>
    <x v="15"/>
  </r>
  <r>
    <n v="296324"/>
    <n v="167"/>
    <s v="Australia"/>
    <d v="2023-05-13T23:09:00"/>
    <x v="3"/>
    <x v="28"/>
    <n v="5732"/>
    <n v="0"/>
    <d v="2023-05-13T00:00:00"/>
    <s v="23:09:00"/>
    <x v="2"/>
    <n v="5"/>
    <x v="6"/>
    <x v="8"/>
    <s v="Saturday"/>
    <n v="6"/>
    <s v="Australia"/>
    <x v="15"/>
  </r>
  <r>
    <n v="1029432"/>
    <n v="169"/>
    <s v="France"/>
    <d v="2023-08-10T23:03:00"/>
    <x v="2"/>
    <x v="38"/>
    <n v="9527"/>
    <n v="0"/>
    <d v="2023-08-10T00:00:00"/>
    <s v="23:03:00"/>
    <x v="2"/>
    <n v="8"/>
    <x v="19"/>
    <x v="6"/>
    <s v="Thursday"/>
    <n v="4"/>
    <s v="France"/>
    <x v="25"/>
  </r>
  <r>
    <n v="582139"/>
    <n v="170"/>
    <s v="Italy"/>
    <d v="2023-09-26T02:09:00"/>
    <x v="2"/>
    <x v="71"/>
    <n v="2002"/>
    <n v="0"/>
    <d v="2023-09-26T00:00:00"/>
    <s v="02:09:00"/>
    <x v="4"/>
    <n v="9"/>
    <x v="8"/>
    <x v="11"/>
    <s v="Tuesday"/>
    <n v="2"/>
    <s v="Italy"/>
    <x v="31"/>
  </r>
  <r>
    <n v="670697"/>
    <n v="171"/>
    <s v="USA"/>
    <d v="2023-05-16T00:23:00"/>
    <x v="3"/>
    <x v="70"/>
    <n v="4251"/>
    <n v="0"/>
    <d v="2023-05-16T00:00:00"/>
    <s v="00:23:00"/>
    <x v="0"/>
    <n v="5"/>
    <x v="26"/>
    <x v="8"/>
    <s v="Tuesday"/>
    <n v="2"/>
    <s v="USA"/>
    <x v="0"/>
  </r>
  <r>
    <n v="40114"/>
    <n v="172"/>
    <s v="USA"/>
    <d v="2023-09-24T01:12:00"/>
    <x v="2"/>
    <x v="59"/>
    <n v="1841"/>
    <n v="0"/>
    <d v="2023-09-24T00:00:00"/>
    <s v="01:12:00"/>
    <x v="1"/>
    <n v="9"/>
    <x v="10"/>
    <x v="11"/>
    <s v="Sunday"/>
    <n v="7"/>
    <s v="USA"/>
    <x v="42"/>
  </r>
  <r>
    <n v="463922"/>
    <n v="172"/>
    <s v="USA"/>
    <d v="2023-09-23T01:05:00"/>
    <x v="0"/>
    <x v="56"/>
    <n v="484"/>
    <n v="0"/>
    <d v="2023-09-23T00:00:00"/>
    <s v="01:05:00"/>
    <x v="1"/>
    <n v="9"/>
    <x v="17"/>
    <x v="11"/>
    <s v="Saturday"/>
    <n v="6"/>
    <s v="USA"/>
    <x v="42"/>
  </r>
  <r>
    <n v="320353"/>
    <n v="173"/>
    <s v="India"/>
    <d v="2023-05-25T00:41:00"/>
    <x v="2"/>
    <x v="59"/>
    <n v="7229"/>
    <n v="0"/>
    <d v="2023-05-25T00:00:00"/>
    <s v="00:41:00"/>
    <x v="0"/>
    <n v="5"/>
    <x v="18"/>
    <x v="8"/>
    <s v="Thursday"/>
    <n v="4"/>
    <s v="India"/>
    <x v="14"/>
  </r>
  <r>
    <n v="563443"/>
    <n v="173"/>
    <s v="India"/>
    <d v="2023-10-29T00:36:00"/>
    <x v="1"/>
    <x v="4"/>
    <n v="8023"/>
    <n v="0"/>
    <d v="2023-10-29T00:00:00"/>
    <s v="00:36:00"/>
    <x v="0"/>
    <n v="10"/>
    <x v="21"/>
    <x v="5"/>
    <s v="Sunday"/>
    <n v="7"/>
    <s v="India"/>
    <x v="14"/>
  </r>
  <r>
    <n v="640945"/>
    <n v="174"/>
    <s v="Italy"/>
    <d v="2023-05-16T00:09:00"/>
    <x v="3"/>
    <x v="74"/>
    <n v="5492"/>
    <n v="0"/>
    <d v="2023-05-16T00:00:00"/>
    <s v="00:09:00"/>
    <x v="0"/>
    <n v="5"/>
    <x v="26"/>
    <x v="8"/>
    <s v="Tuesday"/>
    <n v="2"/>
    <s v="Italy"/>
    <x v="58"/>
  </r>
  <r>
    <n v="1155724"/>
    <n v="174"/>
    <s v="Italy"/>
    <d v="2023-06-14T23:14:00"/>
    <x v="1"/>
    <x v="24"/>
    <n v="2828"/>
    <n v="0"/>
    <d v="2023-06-14T00:00:00"/>
    <s v="23:14:00"/>
    <x v="2"/>
    <n v="6"/>
    <x v="12"/>
    <x v="2"/>
    <s v="Wednesday"/>
    <n v="3"/>
    <s v="Italy"/>
    <x v="58"/>
  </r>
  <r>
    <n v="698048"/>
    <n v="175"/>
    <s v="USA"/>
    <d v="2023-11-04T01:48:00"/>
    <x v="1"/>
    <x v="11"/>
    <n v="731"/>
    <n v="0"/>
    <d v="2023-11-04T00:00:00"/>
    <s v="01:48:00"/>
    <x v="1"/>
    <n v="11"/>
    <x v="27"/>
    <x v="9"/>
    <s v="Saturday"/>
    <n v="6"/>
    <s v="USA"/>
    <x v="35"/>
  </r>
  <r>
    <n v="1424927"/>
    <n v="176"/>
    <s v="France"/>
    <d v="2023-12-04T00:05:00"/>
    <x v="0"/>
    <x v="35"/>
    <n v="9104"/>
    <n v="0"/>
    <d v="2023-12-04T00:00:00"/>
    <s v="00:05:00"/>
    <x v="0"/>
    <n v="12"/>
    <x v="27"/>
    <x v="10"/>
    <s v="Monday"/>
    <n v="1"/>
    <s v="France"/>
    <x v="23"/>
  </r>
  <r>
    <n v="299065"/>
    <n v="177"/>
    <s v="India"/>
    <d v="2023-04-11T22:47:00"/>
    <x v="1"/>
    <x v="42"/>
    <n v="7292"/>
    <n v="0"/>
    <d v="2023-04-11T00:00:00"/>
    <s v="22:47:00"/>
    <x v="3"/>
    <n v="4"/>
    <x v="23"/>
    <x v="1"/>
    <s v="Tuesday"/>
    <n v="2"/>
    <s v="India"/>
    <x v="4"/>
  </r>
  <r>
    <n v="661822"/>
    <n v="177"/>
    <s v="India"/>
    <d v="2023-10-15T23:37:00"/>
    <x v="3"/>
    <x v="18"/>
    <n v="2352"/>
    <n v="0"/>
    <d v="2023-10-15T00:00:00"/>
    <s v="23:37:00"/>
    <x v="2"/>
    <n v="10"/>
    <x v="22"/>
    <x v="5"/>
    <s v="Sunday"/>
    <n v="7"/>
    <s v="India"/>
    <x v="4"/>
  </r>
  <r>
    <n v="983456"/>
    <n v="177"/>
    <s v="India"/>
    <d v="2023-04-25T01:37:00"/>
    <x v="1"/>
    <x v="37"/>
    <n v="2938"/>
    <n v="0"/>
    <d v="2023-04-25T00:00:00"/>
    <s v="01:37:00"/>
    <x v="1"/>
    <n v="4"/>
    <x v="18"/>
    <x v="1"/>
    <s v="Tuesday"/>
    <n v="2"/>
    <s v="India"/>
    <x v="4"/>
  </r>
  <r>
    <n v="477337"/>
    <n v="178"/>
    <s v="India"/>
    <d v="2023-01-24T22:55:00"/>
    <x v="2"/>
    <x v="11"/>
    <n v="8277"/>
    <n v="0"/>
    <d v="2023-01-24T00:00:00"/>
    <s v="22:55:00"/>
    <x v="3"/>
    <n v="1"/>
    <x v="10"/>
    <x v="3"/>
    <s v="Tuesday"/>
    <n v="2"/>
    <s v="India"/>
    <x v="59"/>
  </r>
  <r>
    <n v="514550"/>
    <n v="178"/>
    <s v="India"/>
    <d v="2023-06-01T01:37:00"/>
    <x v="2"/>
    <x v="38"/>
    <n v="9871"/>
    <n v="0"/>
    <d v="2023-06-01T00:00:00"/>
    <s v="01:37:00"/>
    <x v="1"/>
    <n v="6"/>
    <x v="5"/>
    <x v="2"/>
    <s v="Thursday"/>
    <n v="4"/>
    <s v="India"/>
    <x v="59"/>
  </r>
  <r>
    <n v="1156199"/>
    <n v="179"/>
    <s v="France"/>
    <d v="2023-08-09T00:11:00"/>
    <x v="0"/>
    <x v="3"/>
    <n v="893"/>
    <n v="0"/>
    <d v="2023-08-09T00:00:00"/>
    <s v="00:11:00"/>
    <x v="0"/>
    <n v="8"/>
    <x v="2"/>
    <x v="6"/>
    <s v="Wednesday"/>
    <n v="3"/>
    <s v="France"/>
    <x v="15"/>
  </r>
  <r>
    <n v="479589"/>
    <n v="180"/>
    <s v="USA"/>
    <d v="2023-03-26T23:48:00"/>
    <x v="1"/>
    <x v="9"/>
    <n v="9486"/>
    <n v="0"/>
    <d v="2023-03-26T00:00:00"/>
    <s v="23:48:00"/>
    <x v="2"/>
    <n v="3"/>
    <x v="8"/>
    <x v="7"/>
    <s v="Sunday"/>
    <n v="7"/>
    <s v="USA"/>
    <x v="2"/>
  </r>
  <r>
    <n v="717493"/>
    <n v="180"/>
    <s v="USA"/>
    <d v="2023-02-21T00:53:00"/>
    <x v="1"/>
    <x v="9"/>
    <n v="1788"/>
    <n v="0"/>
    <d v="2023-02-21T00:00:00"/>
    <s v="00:53:00"/>
    <x v="0"/>
    <n v="2"/>
    <x v="9"/>
    <x v="0"/>
    <s v="Tuesday"/>
    <n v="2"/>
    <s v="USA"/>
    <x v="2"/>
  </r>
  <r>
    <n v="146917"/>
    <n v="183"/>
    <s v="India"/>
    <d v="2023-02-24T01:46:00"/>
    <x v="1"/>
    <x v="41"/>
    <n v="2595"/>
    <n v="0"/>
    <d v="2023-02-24T00:00:00"/>
    <s v="01:46:00"/>
    <x v="1"/>
    <n v="2"/>
    <x v="10"/>
    <x v="0"/>
    <s v="Friday"/>
    <n v="5"/>
    <s v="India"/>
    <x v="16"/>
  </r>
  <r>
    <n v="1312407"/>
    <n v="183"/>
    <s v="India"/>
    <d v="2023-04-04T01:19:00"/>
    <x v="2"/>
    <x v="19"/>
    <n v="9002"/>
    <n v="0"/>
    <d v="2023-04-04T00:00:00"/>
    <s v="01:19:00"/>
    <x v="1"/>
    <n v="4"/>
    <x v="27"/>
    <x v="1"/>
    <s v="Tuesday"/>
    <n v="2"/>
    <s v="India"/>
    <x v="16"/>
  </r>
  <r>
    <n v="686575"/>
    <n v="184"/>
    <s v="Singapore"/>
    <d v="2023-07-05T23:20:00"/>
    <x v="0"/>
    <x v="11"/>
    <n v="5597"/>
    <n v="0"/>
    <d v="2023-07-05T00:00:00"/>
    <s v="23:20:00"/>
    <x v="2"/>
    <n v="7"/>
    <x v="16"/>
    <x v="4"/>
    <s v="Wednesday"/>
    <n v="3"/>
    <s v="Singapore"/>
    <x v="33"/>
  </r>
  <r>
    <n v="749692"/>
    <n v="184"/>
    <s v="Singapore"/>
    <d v="2023-03-27T01:08:00"/>
    <x v="0"/>
    <x v="75"/>
    <n v="6601"/>
    <n v="0"/>
    <d v="2023-03-27T00:00:00"/>
    <s v="01:08:00"/>
    <x v="1"/>
    <n v="3"/>
    <x v="13"/>
    <x v="7"/>
    <s v="Monday"/>
    <n v="1"/>
    <s v="Singapore"/>
    <x v="33"/>
  </r>
  <r>
    <n v="781195"/>
    <n v="184"/>
    <s v="Singapore"/>
    <d v="2023-11-02T00:11:00"/>
    <x v="2"/>
    <x v="49"/>
    <n v="5349"/>
    <n v="0"/>
    <d v="2023-11-02T00:00:00"/>
    <s v="00:11:00"/>
    <x v="0"/>
    <n v="11"/>
    <x v="24"/>
    <x v="9"/>
    <s v="Thursday"/>
    <n v="4"/>
    <s v="Singapore"/>
    <x v="33"/>
  </r>
  <r>
    <n v="561027"/>
    <n v="185"/>
    <s v="Austria"/>
    <d v="2023-11-25T01:20:00"/>
    <x v="3"/>
    <x v="41"/>
    <n v="9534"/>
    <n v="0"/>
    <d v="2023-11-25T00:00:00"/>
    <s v="01:20:00"/>
    <x v="1"/>
    <n v="11"/>
    <x v="18"/>
    <x v="9"/>
    <s v="Saturday"/>
    <n v="6"/>
    <s v="Austria"/>
    <x v="60"/>
  </r>
  <r>
    <n v="208396"/>
    <n v="186"/>
    <s v="Singapore"/>
    <d v="2023-04-17T01:39:00"/>
    <x v="3"/>
    <x v="17"/>
    <n v="9712"/>
    <n v="0"/>
    <d v="2023-04-17T00:00:00"/>
    <s v="01:39:00"/>
    <x v="1"/>
    <n v="4"/>
    <x v="29"/>
    <x v="1"/>
    <s v="Monday"/>
    <n v="1"/>
    <s v="Singapore"/>
    <x v="22"/>
  </r>
  <r>
    <n v="1668581"/>
    <n v="186"/>
    <s v="Singapore"/>
    <d v="2023-09-24T00:49:00"/>
    <x v="0"/>
    <x v="46"/>
    <n v="6296"/>
    <n v="0"/>
    <d v="2023-09-24T00:00:00"/>
    <s v="00:49:00"/>
    <x v="0"/>
    <n v="9"/>
    <x v="10"/>
    <x v="11"/>
    <s v="Sunday"/>
    <n v="7"/>
    <s v="Singapore"/>
    <x v="22"/>
  </r>
  <r>
    <n v="272255"/>
    <n v="187"/>
    <s v="France"/>
    <d v="2023-05-15T23:47:00"/>
    <x v="3"/>
    <x v="11"/>
    <n v="1181"/>
    <n v="0"/>
    <d v="2023-05-15T00:00:00"/>
    <s v="23:47:00"/>
    <x v="2"/>
    <n v="5"/>
    <x v="22"/>
    <x v="8"/>
    <s v="Monday"/>
    <n v="1"/>
    <s v="France"/>
    <x v="58"/>
  </r>
  <r>
    <n v="1017548"/>
    <n v="187"/>
    <s v="France"/>
    <d v="2023-02-13T01:23:00"/>
    <x v="0"/>
    <x v="76"/>
    <n v="7555"/>
    <n v="0"/>
    <d v="2023-02-13T00:00:00"/>
    <s v="01:23:00"/>
    <x v="1"/>
    <n v="2"/>
    <x v="6"/>
    <x v="0"/>
    <s v="Monday"/>
    <n v="1"/>
    <s v="France"/>
    <x v="58"/>
  </r>
  <r>
    <n v="1585229"/>
    <n v="187"/>
    <s v="France"/>
    <d v="2023-02-06T00:16:00"/>
    <x v="2"/>
    <x v="39"/>
    <n v="7994"/>
    <n v="0"/>
    <d v="2023-02-06T00:00:00"/>
    <s v="00:16:00"/>
    <x v="0"/>
    <n v="2"/>
    <x v="28"/>
    <x v="0"/>
    <s v="Monday"/>
    <n v="1"/>
    <s v="France"/>
    <x v="58"/>
  </r>
  <r>
    <n v="148706"/>
    <n v="188"/>
    <s v="India"/>
    <d v="2023-12-09T23:20:00"/>
    <x v="2"/>
    <x v="24"/>
    <n v="4301"/>
    <n v="0"/>
    <d v="2023-12-09T00:00:00"/>
    <s v="23:20:00"/>
    <x v="2"/>
    <n v="12"/>
    <x v="2"/>
    <x v="10"/>
    <s v="Saturday"/>
    <n v="6"/>
    <s v="India"/>
    <x v="18"/>
  </r>
  <r>
    <n v="471520"/>
    <n v="188"/>
    <s v="India"/>
    <d v="2023-09-13T00:39:00"/>
    <x v="0"/>
    <x v="11"/>
    <n v="8652"/>
    <n v="0"/>
    <d v="2023-09-13T00:00:00"/>
    <s v="00:39:00"/>
    <x v="0"/>
    <n v="9"/>
    <x v="6"/>
    <x v="11"/>
    <s v="Wednesday"/>
    <n v="3"/>
    <s v="India"/>
    <x v="18"/>
  </r>
  <r>
    <n v="824598"/>
    <n v="189"/>
    <s v="USA"/>
    <d v="2023-11-23T00:49:00"/>
    <x v="1"/>
    <x v="11"/>
    <n v="5989"/>
    <n v="0"/>
    <d v="2023-11-23T00:00:00"/>
    <s v="00:49:00"/>
    <x v="0"/>
    <n v="11"/>
    <x v="17"/>
    <x v="9"/>
    <s v="Thursday"/>
    <n v="4"/>
    <s v="USA"/>
    <x v="14"/>
  </r>
  <r>
    <n v="1169043"/>
    <n v="189"/>
    <s v="USA"/>
    <d v="2023-06-25T00:24:00"/>
    <x v="3"/>
    <x v="11"/>
    <n v="6955"/>
    <n v="0"/>
    <d v="2023-06-25T00:00:00"/>
    <s v="00:24:00"/>
    <x v="0"/>
    <n v="6"/>
    <x v="18"/>
    <x v="2"/>
    <s v="Sunday"/>
    <n v="7"/>
    <s v="USA"/>
    <x v="14"/>
  </r>
  <r>
    <n v="386283"/>
    <n v="190"/>
    <s v="France"/>
    <d v="2023-02-06T23:45:00"/>
    <x v="2"/>
    <x v="25"/>
    <n v="8183"/>
    <n v="0"/>
    <d v="2023-02-06T00:00:00"/>
    <s v="23:45:00"/>
    <x v="2"/>
    <n v="2"/>
    <x v="28"/>
    <x v="0"/>
    <s v="Monday"/>
    <n v="1"/>
    <s v="France"/>
    <x v="61"/>
  </r>
  <r>
    <n v="1230246"/>
    <n v="190"/>
    <s v="France"/>
    <d v="2023-11-23T22:52:00"/>
    <x v="0"/>
    <x v="35"/>
    <n v="7244"/>
    <n v="0"/>
    <d v="2023-11-23T00:00:00"/>
    <s v="22:52:00"/>
    <x v="3"/>
    <n v="11"/>
    <x v="17"/>
    <x v="9"/>
    <s v="Thursday"/>
    <n v="4"/>
    <s v="France"/>
    <x v="61"/>
  </r>
  <r>
    <n v="1598652"/>
    <n v="191"/>
    <s v="Germany"/>
    <d v="2023-10-26T23:32:00"/>
    <x v="2"/>
    <x v="47"/>
    <n v="2084"/>
    <n v="0"/>
    <d v="2023-10-26T00:00:00"/>
    <s v="23:32:00"/>
    <x v="2"/>
    <n v="10"/>
    <x v="8"/>
    <x v="5"/>
    <s v="Thursday"/>
    <n v="4"/>
    <s v="Germany"/>
    <x v="37"/>
  </r>
  <r>
    <n v="750732"/>
    <n v="194"/>
    <s v="India"/>
    <d v="2023-11-17T23:34:00"/>
    <x v="2"/>
    <x v="61"/>
    <n v="8355"/>
    <n v="0"/>
    <d v="2023-11-17T00:00:00"/>
    <s v="23:34:00"/>
    <x v="2"/>
    <n v="11"/>
    <x v="29"/>
    <x v="9"/>
    <s v="Friday"/>
    <n v="5"/>
    <s v="India"/>
    <x v="62"/>
  </r>
  <r>
    <n v="878771"/>
    <n v="194"/>
    <s v="India"/>
    <d v="2023-07-21T01:58:00"/>
    <x v="3"/>
    <x v="43"/>
    <n v="7705"/>
    <n v="0"/>
    <d v="2023-07-21T00:00:00"/>
    <s v="01:58:00"/>
    <x v="1"/>
    <n v="7"/>
    <x v="9"/>
    <x v="4"/>
    <s v="Friday"/>
    <n v="5"/>
    <s v="India"/>
    <x v="62"/>
  </r>
  <r>
    <n v="1039481"/>
    <n v="194"/>
    <s v="India"/>
    <d v="2023-05-14T23:04:00"/>
    <x v="3"/>
    <x v="5"/>
    <n v="8428"/>
    <n v="0"/>
    <d v="2023-05-14T00:00:00"/>
    <s v="23:04:00"/>
    <x v="2"/>
    <n v="5"/>
    <x v="12"/>
    <x v="8"/>
    <s v="Sunday"/>
    <n v="7"/>
    <s v="India"/>
    <x v="62"/>
  </r>
  <r>
    <n v="901917"/>
    <n v="195"/>
    <s v="USA"/>
    <d v="2023-07-17T01:39:00"/>
    <x v="1"/>
    <x v="12"/>
    <n v="1318"/>
    <n v="0"/>
    <d v="2023-07-17T00:00:00"/>
    <s v="01:39:00"/>
    <x v="1"/>
    <n v="7"/>
    <x v="29"/>
    <x v="4"/>
    <s v="Monday"/>
    <n v="1"/>
    <s v="USA"/>
    <x v="38"/>
  </r>
  <r>
    <n v="1472256"/>
    <n v="196"/>
    <s v="USA"/>
    <d v="2023-12-14T00:09:00"/>
    <x v="2"/>
    <x v="77"/>
    <n v="2311"/>
    <n v="0"/>
    <d v="2023-12-14T00:00:00"/>
    <s v="00:09:00"/>
    <x v="0"/>
    <n v="12"/>
    <x v="12"/>
    <x v="10"/>
    <s v="Thursday"/>
    <n v="4"/>
    <s v="USA"/>
    <x v="56"/>
  </r>
  <r>
    <n v="506882"/>
    <n v="197"/>
    <s v="USA"/>
    <d v="2023-11-02T01:26:00"/>
    <x v="0"/>
    <x v="11"/>
    <n v="3087"/>
    <n v="0"/>
    <d v="2023-11-02T00:00:00"/>
    <s v="01:26:00"/>
    <x v="1"/>
    <n v="11"/>
    <x v="24"/>
    <x v="9"/>
    <s v="Thursday"/>
    <n v="4"/>
    <s v="USA"/>
    <x v="11"/>
  </r>
  <r>
    <n v="971123"/>
    <n v="197"/>
    <s v="USA"/>
    <d v="2023-02-02T00:32:00"/>
    <x v="3"/>
    <x v="11"/>
    <n v="4194"/>
    <n v="0"/>
    <d v="2023-02-02T00:00:00"/>
    <s v="00:32:00"/>
    <x v="0"/>
    <n v="2"/>
    <x v="24"/>
    <x v="0"/>
    <s v="Thursday"/>
    <n v="4"/>
    <s v="USA"/>
    <x v="11"/>
  </r>
  <r>
    <n v="380866"/>
    <n v="202"/>
    <s v="USA"/>
    <d v="2023-12-31T01:02:00"/>
    <x v="1"/>
    <x v="78"/>
    <n v="526"/>
    <n v="0"/>
    <d v="2023-12-31T00:00:00"/>
    <s v="01:02:00"/>
    <x v="1"/>
    <n v="12"/>
    <x v="30"/>
    <x v="10"/>
    <s v="Sunday"/>
    <n v="7"/>
    <s v="USA"/>
    <x v="60"/>
  </r>
  <r>
    <n v="699766"/>
    <n v="202"/>
    <s v="USA"/>
    <d v="2023-12-29T01:28:00"/>
    <x v="2"/>
    <x v="42"/>
    <n v="2379"/>
    <n v="0"/>
    <d v="2023-12-29T00:00:00"/>
    <s v="01:28:00"/>
    <x v="1"/>
    <n v="12"/>
    <x v="21"/>
    <x v="10"/>
    <s v="Friday"/>
    <n v="5"/>
    <s v="USA"/>
    <x v="60"/>
  </r>
  <r>
    <n v="1374086"/>
    <n v="206"/>
    <s v="USA"/>
    <d v="2023-09-10T23:42:00"/>
    <x v="1"/>
    <x v="12"/>
    <n v="622"/>
    <n v="0"/>
    <d v="2023-09-10T00:00:00"/>
    <s v="23:42:00"/>
    <x v="2"/>
    <n v="9"/>
    <x v="19"/>
    <x v="11"/>
    <s v="Sunday"/>
    <n v="7"/>
    <s v="USA"/>
    <x v="57"/>
  </r>
  <r>
    <n v="130805"/>
    <n v="207"/>
    <s v="Denmark"/>
    <d v="2023-07-11T00:15:00"/>
    <x v="2"/>
    <x v="49"/>
    <n v="9542"/>
    <n v="0"/>
    <d v="2023-07-11T00:00:00"/>
    <s v="00:15:00"/>
    <x v="0"/>
    <n v="7"/>
    <x v="23"/>
    <x v="4"/>
    <s v="Tuesday"/>
    <n v="2"/>
    <s v="Denmark"/>
    <x v="3"/>
  </r>
  <r>
    <n v="222114"/>
    <n v="208"/>
    <s v="USA"/>
    <d v="2023-07-13T23:39:00"/>
    <x v="0"/>
    <x v="6"/>
    <n v="4738"/>
    <n v="0"/>
    <d v="2023-07-13T00:00:00"/>
    <s v="23:39:00"/>
    <x v="2"/>
    <n v="7"/>
    <x v="6"/>
    <x v="4"/>
    <s v="Thursday"/>
    <n v="4"/>
    <s v="USA"/>
    <x v="17"/>
  </r>
  <r>
    <n v="458560"/>
    <n v="210"/>
    <s v="USA"/>
    <d v="2023-08-31T00:00:00"/>
    <x v="1"/>
    <x v="28"/>
    <n v="9234"/>
    <n v="0"/>
    <d v="2023-08-31T00:00:00"/>
    <s v="00:00:00"/>
    <x v="0"/>
    <n v="8"/>
    <x v="30"/>
    <x v="6"/>
    <s v="Thursday"/>
    <n v="4"/>
    <s v="USA"/>
    <x v="14"/>
  </r>
  <r>
    <n v="113132"/>
    <n v="211"/>
    <s v="France"/>
    <d v="2023-12-06T23:57:00"/>
    <x v="3"/>
    <x v="6"/>
    <n v="2270"/>
    <n v="0"/>
    <d v="2023-12-06T00:00:00"/>
    <s v="23:57:00"/>
    <x v="2"/>
    <n v="12"/>
    <x v="28"/>
    <x v="10"/>
    <s v="Wednesday"/>
    <n v="3"/>
    <s v="France"/>
    <x v="33"/>
  </r>
  <r>
    <n v="1063742"/>
    <n v="212"/>
    <s v="Germany"/>
    <d v="2023-10-17T00:44:00"/>
    <x v="3"/>
    <x v="23"/>
    <n v="359"/>
    <n v="0"/>
    <d v="2023-10-17T00:00:00"/>
    <s v="00:44:00"/>
    <x v="0"/>
    <n v="10"/>
    <x v="29"/>
    <x v="5"/>
    <s v="Tuesday"/>
    <n v="2"/>
    <s v="Germany"/>
    <x v="17"/>
  </r>
  <r>
    <n v="125939"/>
    <n v="213"/>
    <s v="USA"/>
    <d v="2023-02-28T00:53:00"/>
    <x v="3"/>
    <x v="6"/>
    <n v="6023"/>
    <n v="0"/>
    <d v="2023-02-28T00:00:00"/>
    <s v="00:53:00"/>
    <x v="0"/>
    <n v="2"/>
    <x v="0"/>
    <x v="0"/>
    <s v="Tuesday"/>
    <n v="2"/>
    <s v="USA"/>
    <x v="63"/>
  </r>
  <r>
    <n v="1103132"/>
    <n v="213"/>
    <s v="USA"/>
    <d v="2023-10-28T00:27:00"/>
    <x v="3"/>
    <x v="24"/>
    <n v="2021"/>
    <n v="0"/>
    <d v="2023-10-28T00:00:00"/>
    <s v="00:27:00"/>
    <x v="0"/>
    <n v="10"/>
    <x v="0"/>
    <x v="5"/>
    <s v="Saturday"/>
    <n v="6"/>
    <s v="USA"/>
    <x v="63"/>
  </r>
  <r>
    <n v="478198"/>
    <n v="214"/>
    <s v="USA"/>
    <d v="2023-10-21T00:56:00"/>
    <x v="1"/>
    <x v="11"/>
    <n v="9837"/>
    <n v="0"/>
    <d v="2023-10-21T00:00:00"/>
    <s v="00:56:00"/>
    <x v="0"/>
    <n v="10"/>
    <x v="9"/>
    <x v="5"/>
    <s v="Saturday"/>
    <n v="6"/>
    <s v="USA"/>
    <x v="39"/>
  </r>
  <r>
    <n v="602700"/>
    <n v="214"/>
    <s v="USA"/>
    <d v="2023-07-08T02:06:00"/>
    <x v="1"/>
    <x v="24"/>
    <n v="8209"/>
    <n v="0"/>
    <d v="2023-07-08T00:00:00"/>
    <s v="02:06:00"/>
    <x v="4"/>
    <n v="7"/>
    <x v="7"/>
    <x v="4"/>
    <s v="Saturday"/>
    <n v="6"/>
    <s v="USA"/>
    <x v="39"/>
  </r>
  <r>
    <n v="999352"/>
    <n v="214"/>
    <s v="USA"/>
    <d v="2023-12-07T23:48:00"/>
    <x v="0"/>
    <x v="25"/>
    <n v="8616"/>
    <n v="0"/>
    <d v="2023-12-07T00:00:00"/>
    <s v="23:48:00"/>
    <x v="2"/>
    <n v="12"/>
    <x v="20"/>
    <x v="10"/>
    <s v="Thursday"/>
    <n v="4"/>
    <s v="USA"/>
    <x v="39"/>
  </r>
  <r>
    <n v="1502119"/>
    <n v="214"/>
    <s v="USA"/>
    <d v="2023-09-23T23:28:00"/>
    <x v="2"/>
    <x v="56"/>
    <n v="8968"/>
    <n v="0"/>
    <d v="2023-09-23T00:00:00"/>
    <s v="23:28:00"/>
    <x v="2"/>
    <n v="9"/>
    <x v="17"/>
    <x v="11"/>
    <s v="Saturday"/>
    <n v="6"/>
    <s v="USA"/>
    <x v="39"/>
  </r>
  <r>
    <n v="1604289"/>
    <n v="214"/>
    <s v="USA"/>
    <d v="2023-04-15T01:58:00"/>
    <x v="0"/>
    <x v="5"/>
    <n v="9600"/>
    <n v="0"/>
    <d v="2023-04-15T00:00:00"/>
    <s v="01:58:00"/>
    <x v="1"/>
    <n v="4"/>
    <x v="22"/>
    <x v="1"/>
    <s v="Saturday"/>
    <n v="6"/>
    <s v="USA"/>
    <x v="39"/>
  </r>
  <r>
    <n v="1659401"/>
    <n v="214"/>
    <s v="USA"/>
    <d v="2023-07-11T23:22:00"/>
    <x v="1"/>
    <x v="29"/>
    <n v="1671"/>
    <n v="0"/>
    <d v="2023-07-11T00:00:00"/>
    <s v="23:22:00"/>
    <x v="2"/>
    <n v="7"/>
    <x v="23"/>
    <x v="4"/>
    <s v="Tuesday"/>
    <n v="2"/>
    <s v="USA"/>
    <x v="39"/>
  </r>
  <r>
    <n v="98968"/>
    <n v="215"/>
    <s v="USA"/>
    <d v="2023-01-23T00:13:00"/>
    <x v="2"/>
    <x v="54"/>
    <n v="2161"/>
    <n v="0"/>
    <d v="2023-01-23T00:00:00"/>
    <s v="00:13:00"/>
    <x v="0"/>
    <n v="1"/>
    <x v="17"/>
    <x v="3"/>
    <s v="Monday"/>
    <n v="1"/>
    <s v="USA"/>
    <x v="36"/>
  </r>
  <r>
    <n v="1016563"/>
    <n v="216"/>
    <s v="India"/>
    <d v="2023-11-08T23:53:00"/>
    <x v="2"/>
    <x v="79"/>
    <n v="8735"/>
    <n v="0"/>
    <d v="2023-11-08T00:00:00"/>
    <s v="23:53:00"/>
    <x v="2"/>
    <n v="11"/>
    <x v="7"/>
    <x v="9"/>
    <s v="Wednesday"/>
    <n v="3"/>
    <s v="India"/>
    <x v="64"/>
  </r>
  <r>
    <n v="388268"/>
    <n v="217"/>
    <s v="USA"/>
    <d v="2023-10-21T00:48:00"/>
    <x v="2"/>
    <x v="50"/>
    <n v="1780"/>
    <n v="0"/>
    <d v="2023-10-21T00:00:00"/>
    <s v="00:48:00"/>
    <x v="0"/>
    <n v="10"/>
    <x v="9"/>
    <x v="5"/>
    <s v="Saturday"/>
    <n v="6"/>
    <s v="USA"/>
    <x v="36"/>
  </r>
  <r>
    <n v="1085556"/>
    <n v="217"/>
    <s v="USA"/>
    <d v="2023-12-29T01:31:00"/>
    <x v="2"/>
    <x v="24"/>
    <n v="6006"/>
    <n v="0"/>
    <d v="2023-12-29T00:00:00"/>
    <s v="01:31:00"/>
    <x v="1"/>
    <n v="12"/>
    <x v="21"/>
    <x v="10"/>
    <s v="Friday"/>
    <n v="5"/>
    <s v="USA"/>
    <x v="36"/>
  </r>
  <r>
    <n v="5719"/>
    <n v="218"/>
    <s v="France"/>
    <d v="2023-11-23T01:10:00"/>
    <x v="0"/>
    <x v="59"/>
    <n v="5954"/>
    <n v="0"/>
    <d v="2023-11-23T00:00:00"/>
    <s v="01:10:00"/>
    <x v="1"/>
    <n v="11"/>
    <x v="17"/>
    <x v="9"/>
    <s v="Thursday"/>
    <n v="4"/>
    <s v="France"/>
    <x v="40"/>
  </r>
  <r>
    <n v="174652"/>
    <n v="218"/>
    <s v="France"/>
    <d v="2023-11-24T23:28:00"/>
    <x v="3"/>
    <x v="41"/>
    <n v="9736"/>
    <n v="0"/>
    <d v="2023-11-24T00:00:00"/>
    <s v="23:28:00"/>
    <x v="2"/>
    <n v="11"/>
    <x v="10"/>
    <x v="9"/>
    <s v="Friday"/>
    <n v="5"/>
    <s v="France"/>
    <x v="40"/>
  </r>
  <r>
    <n v="1513796"/>
    <n v="218"/>
    <s v="France"/>
    <d v="2023-06-23T23:56:00"/>
    <x v="1"/>
    <x v="11"/>
    <n v="520"/>
    <n v="0"/>
    <d v="2023-06-23T00:00:00"/>
    <s v="23:56:00"/>
    <x v="2"/>
    <n v="6"/>
    <x v="17"/>
    <x v="2"/>
    <s v="Friday"/>
    <n v="5"/>
    <s v="France"/>
    <x v="40"/>
  </r>
  <r>
    <n v="765994"/>
    <n v="220"/>
    <s v="Australia"/>
    <d v="2023-05-10T00:23:00"/>
    <x v="0"/>
    <x v="60"/>
    <n v="5250"/>
    <n v="0"/>
    <d v="2023-05-10T00:00:00"/>
    <s v="00:23:00"/>
    <x v="0"/>
    <n v="5"/>
    <x v="19"/>
    <x v="8"/>
    <s v="Wednesday"/>
    <n v="3"/>
    <s v="Australia"/>
    <x v="61"/>
  </r>
  <r>
    <n v="1299122"/>
    <n v="220"/>
    <s v="Australia"/>
    <d v="2023-01-07T23:19:00"/>
    <x v="0"/>
    <x v="80"/>
    <n v="9458"/>
    <n v="0"/>
    <d v="2023-01-07T00:00:00"/>
    <s v="23:19:00"/>
    <x v="2"/>
    <n v="1"/>
    <x v="20"/>
    <x v="3"/>
    <s v="Saturday"/>
    <n v="6"/>
    <s v="Australia"/>
    <x v="61"/>
  </r>
  <r>
    <n v="328597"/>
    <n v="221"/>
    <s v="Australia"/>
    <d v="2023-10-06T01:46:00"/>
    <x v="3"/>
    <x v="49"/>
    <n v="5537"/>
    <n v="0"/>
    <d v="2023-10-06T00:00:00"/>
    <s v="01:46:00"/>
    <x v="1"/>
    <n v="10"/>
    <x v="28"/>
    <x v="5"/>
    <s v="Friday"/>
    <n v="5"/>
    <s v="Australia"/>
    <x v="62"/>
  </r>
  <r>
    <n v="783822"/>
    <n v="221"/>
    <s v="Australia"/>
    <d v="2023-11-23T23:33:00"/>
    <x v="2"/>
    <x v="11"/>
    <n v="5404"/>
    <n v="0"/>
    <d v="2023-11-23T00:00:00"/>
    <s v="23:33:00"/>
    <x v="2"/>
    <n v="11"/>
    <x v="17"/>
    <x v="9"/>
    <s v="Thursday"/>
    <n v="4"/>
    <s v="Australia"/>
    <x v="62"/>
  </r>
  <r>
    <n v="794297"/>
    <n v="221"/>
    <s v="Australia"/>
    <d v="2023-07-04T00:50:00"/>
    <x v="1"/>
    <x v="1"/>
    <n v="7199"/>
    <n v="0"/>
    <d v="2023-07-04T00:00:00"/>
    <s v="00:50:00"/>
    <x v="0"/>
    <n v="7"/>
    <x v="27"/>
    <x v="4"/>
    <s v="Tuesday"/>
    <n v="2"/>
    <s v="Australia"/>
    <x v="62"/>
  </r>
  <r>
    <n v="1309990"/>
    <n v="221"/>
    <s v="Australia"/>
    <d v="2023-06-24T23:59:00"/>
    <x v="3"/>
    <x v="54"/>
    <n v="667"/>
    <n v="0"/>
    <d v="2023-06-24T00:00:00"/>
    <s v="23:59:00"/>
    <x v="2"/>
    <n v="6"/>
    <x v="10"/>
    <x v="2"/>
    <s v="Saturday"/>
    <n v="6"/>
    <s v="Australia"/>
    <x v="62"/>
  </r>
  <r>
    <n v="784839"/>
    <n v="222"/>
    <s v="Norway"/>
    <d v="2023-10-27T22:41:00"/>
    <x v="3"/>
    <x v="29"/>
    <n v="6391"/>
    <n v="0"/>
    <d v="2023-10-27T00:00:00"/>
    <s v="22:41:00"/>
    <x v="3"/>
    <n v="10"/>
    <x v="13"/>
    <x v="5"/>
    <s v="Friday"/>
    <n v="5"/>
    <s v="Norway"/>
    <x v="24"/>
  </r>
  <r>
    <n v="9839"/>
    <n v="223"/>
    <s v="India"/>
    <d v="2023-06-05T01:05:00"/>
    <x v="1"/>
    <x v="81"/>
    <n v="7215"/>
    <n v="0"/>
    <d v="2023-06-05T00:00:00"/>
    <s v="01:05:00"/>
    <x v="1"/>
    <n v="6"/>
    <x v="16"/>
    <x v="2"/>
    <s v="Monday"/>
    <n v="1"/>
    <s v="India"/>
    <x v="50"/>
  </r>
  <r>
    <n v="904533"/>
    <n v="223"/>
    <s v="India"/>
    <d v="2023-06-06T01:23:00"/>
    <x v="2"/>
    <x v="3"/>
    <n v="6781"/>
    <n v="0"/>
    <d v="2023-06-06T00:00:00"/>
    <s v="01:23:00"/>
    <x v="1"/>
    <n v="6"/>
    <x v="28"/>
    <x v="2"/>
    <s v="Tuesday"/>
    <n v="2"/>
    <s v="India"/>
    <x v="50"/>
  </r>
  <r>
    <n v="314254"/>
    <n v="224"/>
    <s v="India"/>
    <d v="2023-07-26T00:20:00"/>
    <x v="1"/>
    <x v="24"/>
    <n v="2043"/>
    <n v="0"/>
    <d v="2023-07-26T00:00:00"/>
    <s v="00:20:00"/>
    <x v="0"/>
    <n v="7"/>
    <x v="8"/>
    <x v="4"/>
    <s v="Wednesday"/>
    <n v="3"/>
    <s v="India"/>
    <x v="62"/>
  </r>
  <r>
    <n v="394768"/>
    <n v="224"/>
    <s v="India"/>
    <d v="2023-12-29T23:26:00"/>
    <x v="3"/>
    <x v="79"/>
    <n v="3458"/>
    <n v="0"/>
    <d v="2023-12-29T00:00:00"/>
    <s v="23:26:00"/>
    <x v="2"/>
    <n v="12"/>
    <x v="21"/>
    <x v="10"/>
    <s v="Friday"/>
    <n v="5"/>
    <s v="India"/>
    <x v="62"/>
  </r>
  <r>
    <n v="1182341"/>
    <n v="225"/>
    <s v="Singapore"/>
    <d v="2023-12-02T23:13:00"/>
    <x v="0"/>
    <x v="10"/>
    <n v="567"/>
    <n v="0"/>
    <d v="2023-12-02T00:00:00"/>
    <s v="23:13:00"/>
    <x v="2"/>
    <n v="12"/>
    <x v="24"/>
    <x v="10"/>
    <s v="Saturday"/>
    <n v="6"/>
    <s v="Singapore"/>
    <x v="31"/>
  </r>
  <r>
    <n v="442842"/>
    <n v="226"/>
    <s v="USA"/>
    <d v="2023-03-15T22:50:00"/>
    <x v="2"/>
    <x v="28"/>
    <n v="4064"/>
    <n v="0"/>
    <d v="2023-03-15T00:00:00"/>
    <s v="22:50:00"/>
    <x v="3"/>
    <n v="3"/>
    <x v="22"/>
    <x v="7"/>
    <s v="Wednesday"/>
    <n v="3"/>
    <s v="USA"/>
    <x v="0"/>
  </r>
  <r>
    <n v="762584"/>
    <n v="226"/>
    <s v="USA"/>
    <d v="2023-04-02T01:12:00"/>
    <x v="3"/>
    <x v="6"/>
    <n v="6342"/>
    <n v="0"/>
    <d v="2023-04-02T00:00:00"/>
    <s v="01:12:00"/>
    <x v="1"/>
    <n v="4"/>
    <x v="24"/>
    <x v="1"/>
    <s v="Sunday"/>
    <n v="7"/>
    <s v="USA"/>
    <x v="0"/>
  </r>
  <r>
    <n v="837273"/>
    <n v="226"/>
    <s v="USA"/>
    <d v="2023-12-13T23:28:00"/>
    <x v="1"/>
    <x v="0"/>
    <n v="2647"/>
    <n v="0"/>
    <d v="2023-12-13T00:00:00"/>
    <s v="23:28:00"/>
    <x v="2"/>
    <n v="12"/>
    <x v="6"/>
    <x v="10"/>
    <s v="Wednesday"/>
    <n v="3"/>
    <s v="USA"/>
    <x v="0"/>
  </r>
  <r>
    <n v="1133062"/>
    <n v="226"/>
    <s v="USA"/>
    <d v="2023-10-01T23:00:00"/>
    <x v="0"/>
    <x v="11"/>
    <n v="3501"/>
    <n v="0"/>
    <d v="2023-10-01T00:00:00"/>
    <s v="23:00:00"/>
    <x v="2"/>
    <n v="10"/>
    <x v="5"/>
    <x v="5"/>
    <s v="Sunday"/>
    <n v="7"/>
    <s v="USA"/>
    <x v="0"/>
  </r>
  <r>
    <n v="1445405"/>
    <n v="226"/>
    <s v="USA"/>
    <d v="2023-04-26T01:08:00"/>
    <x v="0"/>
    <x v="36"/>
    <n v="4037"/>
    <n v="0"/>
    <d v="2023-04-26T00:00:00"/>
    <s v="01:08:00"/>
    <x v="1"/>
    <n v="4"/>
    <x v="8"/>
    <x v="1"/>
    <s v="Wednesday"/>
    <n v="3"/>
    <s v="USA"/>
    <x v="0"/>
  </r>
  <r>
    <n v="1199289"/>
    <n v="228"/>
    <s v="France"/>
    <d v="2023-06-16T01:08:00"/>
    <x v="0"/>
    <x v="24"/>
    <n v="1078"/>
    <n v="0"/>
    <d v="2023-06-16T00:00:00"/>
    <s v="01:08:00"/>
    <x v="1"/>
    <n v="6"/>
    <x v="26"/>
    <x v="2"/>
    <s v="Friday"/>
    <n v="5"/>
    <s v="France"/>
    <x v="40"/>
  </r>
  <r>
    <n v="1362369"/>
    <n v="230"/>
    <s v="USA"/>
    <d v="2023-01-05T01:01:00"/>
    <x v="1"/>
    <x v="9"/>
    <n v="9795"/>
    <n v="0"/>
    <d v="2023-01-05T00:00:00"/>
    <s v="01:01:00"/>
    <x v="1"/>
    <n v="1"/>
    <x v="16"/>
    <x v="3"/>
    <s v="Thursday"/>
    <n v="4"/>
    <s v="USA"/>
    <x v="33"/>
  </r>
  <r>
    <n v="1626780"/>
    <n v="230"/>
    <s v="USA"/>
    <d v="2023-12-25T23:28:00"/>
    <x v="0"/>
    <x v="7"/>
    <n v="3369"/>
    <n v="0"/>
    <d v="2023-12-25T00:00:00"/>
    <s v="23:28:00"/>
    <x v="2"/>
    <n v="12"/>
    <x v="18"/>
    <x v="10"/>
    <s v="Monday"/>
    <n v="1"/>
    <s v="USA"/>
    <x v="33"/>
  </r>
  <r>
    <n v="337678"/>
    <n v="231"/>
    <s v="USA"/>
    <d v="2023-06-25T00:11:00"/>
    <x v="0"/>
    <x v="57"/>
    <n v="6888"/>
    <n v="0"/>
    <d v="2023-06-25T00:00:00"/>
    <s v="00:11:00"/>
    <x v="0"/>
    <n v="6"/>
    <x v="18"/>
    <x v="2"/>
    <s v="Sunday"/>
    <n v="7"/>
    <s v="USA"/>
    <x v="50"/>
  </r>
  <r>
    <n v="1051553"/>
    <n v="231"/>
    <s v="USA"/>
    <d v="2023-09-29T00:26:00"/>
    <x v="3"/>
    <x v="3"/>
    <n v="8153"/>
    <n v="0"/>
    <d v="2023-09-29T00:00:00"/>
    <s v="00:26:00"/>
    <x v="0"/>
    <n v="9"/>
    <x v="21"/>
    <x v="11"/>
    <s v="Friday"/>
    <n v="5"/>
    <s v="USA"/>
    <x v="50"/>
  </r>
  <r>
    <n v="942544"/>
    <n v="233"/>
    <s v="Italy"/>
    <d v="2023-06-29T23:09:00"/>
    <x v="1"/>
    <x v="5"/>
    <n v="5264"/>
    <n v="0"/>
    <d v="2023-06-29T00:00:00"/>
    <s v="23:09:00"/>
    <x v="2"/>
    <n v="6"/>
    <x v="21"/>
    <x v="2"/>
    <s v="Thursday"/>
    <n v="4"/>
    <s v="Italy"/>
    <x v="30"/>
  </r>
  <r>
    <n v="1561588"/>
    <n v="237"/>
    <s v="France"/>
    <d v="2023-08-24T23:18:00"/>
    <x v="1"/>
    <x v="80"/>
    <n v="7424"/>
    <n v="0"/>
    <d v="2023-08-24T00:00:00"/>
    <s v="23:18:00"/>
    <x v="2"/>
    <n v="8"/>
    <x v="10"/>
    <x v="6"/>
    <s v="Thursday"/>
    <n v="4"/>
    <s v="France"/>
    <x v="53"/>
  </r>
  <r>
    <n v="940084"/>
    <n v="239"/>
    <s v="India"/>
    <d v="2023-09-19T00:05:00"/>
    <x v="3"/>
    <x v="20"/>
    <n v="2257"/>
    <n v="0"/>
    <d v="2023-09-19T00:00:00"/>
    <s v="00:05:00"/>
    <x v="0"/>
    <n v="9"/>
    <x v="3"/>
    <x v="11"/>
    <s v="Tuesday"/>
    <n v="2"/>
    <s v="India"/>
    <x v="56"/>
  </r>
  <r>
    <n v="1625678"/>
    <n v="239"/>
    <s v="India"/>
    <d v="2023-06-01T00:12:00"/>
    <x v="1"/>
    <x v="27"/>
    <n v="1366"/>
    <n v="0"/>
    <d v="2023-06-01T00:00:00"/>
    <s v="00:12:00"/>
    <x v="0"/>
    <n v="6"/>
    <x v="5"/>
    <x v="2"/>
    <s v="Thursday"/>
    <n v="4"/>
    <s v="India"/>
    <x v="56"/>
  </r>
  <r>
    <n v="628471"/>
    <n v="240"/>
    <s v="USA"/>
    <d v="2023-04-17T23:59:00"/>
    <x v="3"/>
    <x v="35"/>
    <n v="9883"/>
    <n v="0"/>
    <d v="2023-04-17T00:00:00"/>
    <s v="23:59:00"/>
    <x v="2"/>
    <n v="4"/>
    <x v="29"/>
    <x v="1"/>
    <s v="Monday"/>
    <n v="1"/>
    <s v="USA"/>
    <x v="22"/>
  </r>
  <r>
    <n v="1000209"/>
    <n v="240"/>
    <s v="USA"/>
    <d v="2023-08-22T01:00:00"/>
    <x v="2"/>
    <x v="8"/>
    <n v="3641"/>
    <n v="0"/>
    <d v="2023-08-22T00:00:00"/>
    <s v="01:00:00"/>
    <x v="1"/>
    <n v="8"/>
    <x v="25"/>
    <x v="6"/>
    <s v="Tuesday"/>
    <n v="2"/>
    <s v="USA"/>
    <x v="22"/>
  </r>
  <r>
    <n v="10526"/>
    <n v="241"/>
    <s v="USA"/>
    <d v="2023-10-19T22:52:00"/>
    <x v="0"/>
    <x v="42"/>
    <n v="6627"/>
    <n v="0"/>
    <d v="2023-10-19T00:00:00"/>
    <s v="22:52:00"/>
    <x v="3"/>
    <n v="10"/>
    <x v="3"/>
    <x v="5"/>
    <s v="Thursday"/>
    <n v="4"/>
    <s v="USA"/>
    <x v="19"/>
  </r>
  <r>
    <n v="27076"/>
    <n v="242"/>
    <s v="USA"/>
    <d v="2023-06-30T01:13:00"/>
    <x v="1"/>
    <x v="74"/>
    <n v="4466"/>
    <n v="0"/>
    <d v="2023-06-30T00:00:00"/>
    <s v="01:13:00"/>
    <x v="1"/>
    <n v="6"/>
    <x v="4"/>
    <x v="2"/>
    <s v="Friday"/>
    <n v="5"/>
    <s v="USA"/>
    <x v="65"/>
  </r>
  <r>
    <n v="170046"/>
    <n v="242"/>
    <s v="USA"/>
    <d v="2023-01-16T00:57:00"/>
    <x v="2"/>
    <x v="10"/>
    <n v="9317"/>
    <n v="0"/>
    <d v="2023-01-16T00:00:00"/>
    <s v="00:57:00"/>
    <x v="0"/>
    <n v="1"/>
    <x v="26"/>
    <x v="3"/>
    <s v="Monday"/>
    <n v="1"/>
    <s v="USA"/>
    <x v="65"/>
  </r>
  <r>
    <n v="246988"/>
    <n v="243"/>
    <s v="USA"/>
    <d v="2023-06-15T00:40:00"/>
    <x v="3"/>
    <x v="65"/>
    <n v="4264"/>
    <n v="0"/>
    <d v="2023-06-15T00:00:00"/>
    <s v="00:40:00"/>
    <x v="0"/>
    <n v="6"/>
    <x v="22"/>
    <x v="2"/>
    <s v="Thursday"/>
    <n v="4"/>
    <s v="USA"/>
    <x v="39"/>
  </r>
  <r>
    <n v="922883"/>
    <n v="243"/>
    <s v="USA"/>
    <d v="2023-12-18T01:29:00"/>
    <x v="3"/>
    <x v="17"/>
    <n v="4141"/>
    <n v="0"/>
    <d v="2023-12-18T00:00:00"/>
    <s v="01:29:00"/>
    <x v="1"/>
    <n v="12"/>
    <x v="14"/>
    <x v="10"/>
    <s v="Monday"/>
    <n v="1"/>
    <s v="USA"/>
    <x v="39"/>
  </r>
  <r>
    <n v="1256855"/>
    <n v="243"/>
    <s v="USA"/>
    <d v="2023-09-16T00:56:00"/>
    <x v="0"/>
    <x v="73"/>
    <n v="2567"/>
    <n v="0"/>
    <d v="2023-09-16T00:00:00"/>
    <s v="00:56:00"/>
    <x v="0"/>
    <n v="9"/>
    <x v="26"/>
    <x v="11"/>
    <s v="Saturday"/>
    <n v="6"/>
    <s v="USA"/>
    <x v="39"/>
  </r>
  <r>
    <n v="1462495"/>
    <n v="243"/>
    <s v="USA"/>
    <d v="2023-10-28T00:45:00"/>
    <x v="0"/>
    <x v="69"/>
    <n v="2850"/>
    <n v="0"/>
    <d v="2023-10-28T00:00:00"/>
    <s v="00:45:00"/>
    <x v="0"/>
    <n v="10"/>
    <x v="0"/>
    <x v="5"/>
    <s v="Saturday"/>
    <n v="6"/>
    <s v="USA"/>
    <x v="39"/>
  </r>
  <r>
    <n v="390345"/>
    <n v="245"/>
    <s v="India"/>
    <d v="2023-07-13T00:26:00"/>
    <x v="3"/>
    <x v="29"/>
    <n v="4767"/>
    <n v="0"/>
    <d v="2023-07-13T00:00:00"/>
    <s v="00:26:00"/>
    <x v="0"/>
    <n v="7"/>
    <x v="6"/>
    <x v="4"/>
    <s v="Thursday"/>
    <n v="4"/>
    <s v="India"/>
    <x v="22"/>
  </r>
  <r>
    <n v="1239461"/>
    <n v="245"/>
    <s v="India"/>
    <d v="2023-09-14T01:17:00"/>
    <x v="0"/>
    <x v="41"/>
    <n v="653"/>
    <n v="0"/>
    <d v="2023-09-14T00:00:00"/>
    <s v="01:17:00"/>
    <x v="1"/>
    <n v="9"/>
    <x v="12"/>
    <x v="11"/>
    <s v="Thursday"/>
    <n v="4"/>
    <s v="India"/>
    <x v="22"/>
  </r>
  <r>
    <n v="604805"/>
    <n v="246"/>
    <s v="France"/>
    <d v="2023-08-12T01:43:00"/>
    <x v="1"/>
    <x v="70"/>
    <n v="4349"/>
    <n v="0"/>
    <d v="2023-08-12T00:00:00"/>
    <s v="01:43:00"/>
    <x v="1"/>
    <n v="8"/>
    <x v="1"/>
    <x v="6"/>
    <s v="Saturday"/>
    <n v="6"/>
    <s v="France"/>
    <x v="52"/>
  </r>
  <r>
    <n v="1008914"/>
    <n v="247"/>
    <s v="France"/>
    <d v="2023-03-14T00:38:00"/>
    <x v="0"/>
    <x v="82"/>
    <n v="1718"/>
    <n v="0"/>
    <d v="2023-03-14T00:00:00"/>
    <s v="00:38:00"/>
    <x v="0"/>
    <n v="3"/>
    <x v="12"/>
    <x v="7"/>
    <s v="Tuesday"/>
    <n v="2"/>
    <s v="France"/>
    <x v="64"/>
  </r>
  <r>
    <n v="541612"/>
    <n v="248"/>
    <s v="USA"/>
    <d v="2023-11-06T00:26:00"/>
    <x v="2"/>
    <x v="11"/>
    <n v="3155"/>
    <n v="0"/>
    <d v="2023-11-06T00:00:00"/>
    <s v="00:26:00"/>
    <x v="0"/>
    <n v="11"/>
    <x v="28"/>
    <x v="9"/>
    <s v="Monday"/>
    <n v="1"/>
    <s v="USA"/>
    <x v="13"/>
  </r>
  <r>
    <n v="1275891"/>
    <n v="248"/>
    <s v="USA"/>
    <d v="2023-11-18T22:39:00"/>
    <x v="1"/>
    <x v="83"/>
    <n v="1143"/>
    <n v="0"/>
    <d v="2023-11-18T00:00:00"/>
    <s v="22:39:00"/>
    <x v="3"/>
    <n v="11"/>
    <x v="14"/>
    <x v="9"/>
    <s v="Saturday"/>
    <n v="6"/>
    <s v="USA"/>
    <x v="13"/>
  </r>
  <r>
    <n v="141306"/>
    <n v="249"/>
    <s v="USA"/>
    <d v="2023-01-11T01:46:00"/>
    <x v="3"/>
    <x v="34"/>
    <n v="9751"/>
    <n v="0"/>
    <d v="2023-01-11T00:00:00"/>
    <s v="01:46:00"/>
    <x v="1"/>
    <n v="1"/>
    <x v="23"/>
    <x v="3"/>
    <s v="Wednesday"/>
    <n v="3"/>
    <s v="USA"/>
    <x v="51"/>
  </r>
  <r>
    <n v="534259"/>
    <n v="249"/>
    <s v="USA"/>
    <d v="2023-05-03T23:15:00"/>
    <x v="1"/>
    <x v="54"/>
    <n v="3939"/>
    <n v="0"/>
    <d v="2023-05-03T00:00:00"/>
    <s v="23:15:00"/>
    <x v="2"/>
    <n v="5"/>
    <x v="15"/>
    <x v="8"/>
    <s v="Wednesday"/>
    <n v="3"/>
    <s v="USA"/>
    <x v="51"/>
  </r>
  <r>
    <n v="990534"/>
    <n v="249"/>
    <s v="USA"/>
    <d v="2023-07-15T22:47:00"/>
    <x v="3"/>
    <x v="70"/>
    <n v="3459"/>
    <n v="0"/>
    <d v="2023-07-15T00:00:00"/>
    <s v="22:47:00"/>
    <x v="3"/>
    <n v="7"/>
    <x v="22"/>
    <x v="4"/>
    <s v="Saturday"/>
    <n v="6"/>
    <s v="USA"/>
    <x v="51"/>
  </r>
  <r>
    <n v="732301"/>
    <n v="250"/>
    <s v="India"/>
    <d v="2023-11-01T00:05:00"/>
    <x v="3"/>
    <x v="60"/>
    <n v="4048"/>
    <n v="0"/>
    <d v="2023-11-01T00:00:00"/>
    <s v="00:05:00"/>
    <x v="0"/>
    <n v="11"/>
    <x v="5"/>
    <x v="9"/>
    <s v="Wednesday"/>
    <n v="3"/>
    <s v="India"/>
    <x v="38"/>
  </r>
  <r>
    <n v="15113"/>
    <n v="252"/>
    <s v="USA"/>
    <d v="2023-03-18T02:00:00"/>
    <x v="2"/>
    <x v="73"/>
    <n v="2730"/>
    <n v="0"/>
    <d v="2023-03-18T00:00:00"/>
    <s v="02:00:00"/>
    <x v="4"/>
    <n v="3"/>
    <x v="14"/>
    <x v="7"/>
    <s v="Saturday"/>
    <n v="6"/>
    <s v="USA"/>
    <x v="28"/>
  </r>
  <r>
    <n v="685513"/>
    <n v="252"/>
    <s v="USA"/>
    <d v="2023-03-13T00:17:00"/>
    <x v="1"/>
    <x v="53"/>
    <n v="7916"/>
    <n v="0"/>
    <d v="2023-03-13T00:00:00"/>
    <s v="00:17:00"/>
    <x v="0"/>
    <n v="3"/>
    <x v="6"/>
    <x v="7"/>
    <s v="Monday"/>
    <n v="1"/>
    <s v="USA"/>
    <x v="28"/>
  </r>
  <r>
    <n v="709317"/>
    <n v="253"/>
    <s v="France"/>
    <d v="2023-09-06T00:01:00"/>
    <x v="3"/>
    <x v="69"/>
    <n v="9441"/>
    <n v="0"/>
    <d v="2023-09-06T00:00:00"/>
    <s v="00:01:00"/>
    <x v="0"/>
    <n v="9"/>
    <x v="28"/>
    <x v="11"/>
    <s v="Wednesday"/>
    <n v="3"/>
    <s v="France"/>
    <x v="52"/>
  </r>
  <r>
    <n v="426461"/>
    <n v="254"/>
    <s v="France"/>
    <d v="2023-02-02T01:50:00"/>
    <x v="3"/>
    <x v="11"/>
    <n v="6998"/>
    <n v="0"/>
    <d v="2023-02-02T00:00:00"/>
    <s v="01:50:00"/>
    <x v="1"/>
    <n v="2"/>
    <x v="24"/>
    <x v="0"/>
    <s v="Thursday"/>
    <n v="4"/>
    <s v="France"/>
    <x v="49"/>
  </r>
  <r>
    <n v="1346080"/>
    <n v="254"/>
    <s v="France"/>
    <d v="2023-09-24T23:34:00"/>
    <x v="1"/>
    <x v="28"/>
    <n v="9148"/>
    <n v="0"/>
    <d v="2023-09-24T00:00:00"/>
    <s v="23:34:00"/>
    <x v="2"/>
    <n v="9"/>
    <x v="10"/>
    <x v="11"/>
    <s v="Sunday"/>
    <n v="7"/>
    <s v="France"/>
    <x v="49"/>
  </r>
  <r>
    <n v="638044"/>
    <n v="255"/>
    <s v="Italy"/>
    <d v="2023-01-29T23:33:00"/>
    <x v="1"/>
    <x v="21"/>
    <n v="8196"/>
    <n v="0"/>
    <d v="2023-01-29T00:00:00"/>
    <s v="23:33:00"/>
    <x v="2"/>
    <n v="1"/>
    <x v="21"/>
    <x v="3"/>
    <s v="Sunday"/>
    <n v="7"/>
    <s v="Italy"/>
    <x v="32"/>
  </r>
  <r>
    <n v="1108968"/>
    <n v="255"/>
    <s v="Italy"/>
    <d v="2023-11-14T01:12:00"/>
    <x v="2"/>
    <x v="84"/>
    <n v="2300"/>
    <n v="0"/>
    <d v="2023-11-14T00:00:00"/>
    <s v="01:12:00"/>
    <x v="1"/>
    <n v="11"/>
    <x v="12"/>
    <x v="9"/>
    <s v="Tuesday"/>
    <n v="2"/>
    <s v="Italy"/>
    <x v="32"/>
  </r>
  <r>
    <n v="1228563"/>
    <n v="255"/>
    <s v="Italy"/>
    <d v="2023-10-14T00:48:00"/>
    <x v="0"/>
    <x v="81"/>
    <n v="531"/>
    <n v="0"/>
    <d v="2023-10-14T00:00:00"/>
    <s v="00:48:00"/>
    <x v="0"/>
    <n v="10"/>
    <x v="12"/>
    <x v="5"/>
    <s v="Saturday"/>
    <n v="6"/>
    <s v="Italy"/>
    <x v="32"/>
  </r>
  <r>
    <n v="1525718"/>
    <n v="255"/>
    <s v="Italy"/>
    <d v="2023-08-23T01:22:00"/>
    <x v="3"/>
    <x v="30"/>
    <n v="1434"/>
    <n v="0"/>
    <d v="2023-08-23T00:00:00"/>
    <s v="01:22:00"/>
    <x v="1"/>
    <n v="8"/>
    <x v="17"/>
    <x v="6"/>
    <s v="Wednesday"/>
    <n v="3"/>
    <s v="Italy"/>
    <x v="32"/>
  </r>
  <r>
    <n v="565931"/>
    <n v="256"/>
    <s v="Australia"/>
    <d v="2023-07-22T00:20:00"/>
    <x v="3"/>
    <x v="36"/>
    <n v="9251"/>
    <n v="0"/>
    <d v="2023-07-22T00:00:00"/>
    <s v="00:20:00"/>
    <x v="0"/>
    <n v="7"/>
    <x v="25"/>
    <x v="4"/>
    <s v="Saturday"/>
    <n v="6"/>
    <s v="Australia"/>
    <x v="18"/>
  </r>
  <r>
    <n v="411108"/>
    <n v="258"/>
    <s v="India"/>
    <d v="2023-04-01T23:57:00"/>
    <x v="1"/>
    <x v="85"/>
    <n v="4801"/>
    <n v="0"/>
    <d v="2023-04-01T00:00:00"/>
    <s v="23:57:00"/>
    <x v="2"/>
    <n v="4"/>
    <x v="5"/>
    <x v="1"/>
    <s v="Saturday"/>
    <n v="6"/>
    <s v="India"/>
    <x v="48"/>
  </r>
  <r>
    <n v="61504"/>
    <n v="260"/>
    <s v="USA"/>
    <d v="2023-12-26T00:32:00"/>
    <x v="2"/>
    <x v="42"/>
    <n v="7129"/>
    <n v="0"/>
    <d v="2023-12-26T00:00:00"/>
    <s v="00:32:00"/>
    <x v="0"/>
    <n v="12"/>
    <x v="8"/>
    <x v="10"/>
    <s v="Tuesday"/>
    <n v="2"/>
    <s v="USA"/>
    <x v="49"/>
  </r>
  <r>
    <n v="5846"/>
    <n v="264"/>
    <s v="USA"/>
    <d v="2023-12-23T01:20:00"/>
    <x v="0"/>
    <x v="55"/>
    <n v="9887"/>
    <n v="0"/>
    <d v="2023-12-23T00:00:00"/>
    <s v="01:20:00"/>
    <x v="1"/>
    <n v="12"/>
    <x v="17"/>
    <x v="10"/>
    <s v="Saturday"/>
    <n v="6"/>
    <s v="USA"/>
    <x v="23"/>
  </r>
  <r>
    <n v="172114"/>
    <n v="264"/>
    <s v="USA"/>
    <d v="2023-02-22T00:22:00"/>
    <x v="3"/>
    <x v="37"/>
    <n v="5214"/>
    <n v="0"/>
    <d v="2023-02-22T00:00:00"/>
    <s v="00:22:00"/>
    <x v="0"/>
    <n v="2"/>
    <x v="25"/>
    <x v="0"/>
    <s v="Wednesday"/>
    <n v="3"/>
    <s v="USA"/>
    <x v="23"/>
  </r>
  <r>
    <n v="1604175"/>
    <n v="265"/>
    <s v="Australia"/>
    <d v="2023-04-30T00:17:00"/>
    <x v="0"/>
    <x v="79"/>
    <n v="5731"/>
    <n v="0"/>
    <d v="2023-04-30T00:00:00"/>
    <s v="00:17:00"/>
    <x v="0"/>
    <n v="4"/>
    <x v="4"/>
    <x v="1"/>
    <s v="Sunday"/>
    <n v="7"/>
    <s v="Australia"/>
    <x v="16"/>
  </r>
  <r>
    <n v="85001"/>
    <n v="266"/>
    <s v="USA"/>
    <d v="2023-11-12T01:08:00"/>
    <x v="3"/>
    <x v="22"/>
    <n v="9796"/>
    <n v="0"/>
    <d v="2023-11-12T00:00:00"/>
    <s v="01:08:00"/>
    <x v="1"/>
    <n v="11"/>
    <x v="1"/>
    <x v="9"/>
    <s v="Sunday"/>
    <n v="7"/>
    <s v="USA"/>
    <x v="24"/>
  </r>
  <r>
    <n v="1519463"/>
    <n v="266"/>
    <s v="USA"/>
    <d v="2023-01-10T23:28:00"/>
    <x v="3"/>
    <x v="24"/>
    <n v="5361"/>
    <n v="0"/>
    <d v="2023-01-10T00:00:00"/>
    <s v="23:28:00"/>
    <x v="2"/>
    <n v="1"/>
    <x v="19"/>
    <x v="3"/>
    <s v="Tuesday"/>
    <n v="2"/>
    <s v="USA"/>
    <x v="24"/>
  </r>
  <r>
    <n v="688366"/>
    <n v="268"/>
    <s v="India"/>
    <d v="2023-12-12T01:07:00"/>
    <x v="3"/>
    <x v="48"/>
    <n v="345"/>
    <n v="0"/>
    <d v="2023-12-12T00:00:00"/>
    <s v="01:07:00"/>
    <x v="1"/>
    <n v="12"/>
    <x v="1"/>
    <x v="10"/>
    <s v="Tuesday"/>
    <n v="2"/>
    <s v="India"/>
    <x v="13"/>
  </r>
  <r>
    <n v="696860"/>
    <n v="270"/>
    <s v="Australia"/>
    <d v="2023-03-11T00:55:00"/>
    <x v="1"/>
    <x v="82"/>
    <n v="4174"/>
    <n v="0"/>
    <d v="2023-03-11T00:00:00"/>
    <s v="00:55:00"/>
    <x v="0"/>
    <n v="3"/>
    <x v="23"/>
    <x v="7"/>
    <s v="Saturday"/>
    <n v="6"/>
    <s v="Australia"/>
    <x v="66"/>
  </r>
  <r>
    <n v="1239298"/>
    <n v="270"/>
    <s v="Australia"/>
    <d v="2023-09-24T23:41:00"/>
    <x v="2"/>
    <x v="71"/>
    <n v="1355"/>
    <n v="0"/>
    <d v="2023-09-24T00:00:00"/>
    <s v="23:41:00"/>
    <x v="2"/>
    <n v="9"/>
    <x v="10"/>
    <x v="11"/>
    <s v="Sunday"/>
    <n v="7"/>
    <s v="Australia"/>
    <x v="66"/>
  </r>
  <r>
    <n v="1383688"/>
    <n v="271"/>
    <s v="USA"/>
    <d v="2023-02-14T01:50:00"/>
    <x v="1"/>
    <x v="16"/>
    <n v="240"/>
    <n v="0"/>
    <d v="2023-02-14T00:00:00"/>
    <s v="01:50:00"/>
    <x v="1"/>
    <n v="2"/>
    <x v="12"/>
    <x v="0"/>
    <s v="Tuesday"/>
    <n v="2"/>
    <s v="USA"/>
    <x v="58"/>
  </r>
  <r>
    <n v="765043"/>
    <n v="273"/>
    <s v="USA"/>
    <d v="2023-10-23T23:19:00"/>
    <x v="3"/>
    <x v="86"/>
    <n v="7579"/>
    <n v="0"/>
    <d v="2023-10-23T00:00:00"/>
    <s v="23:19:00"/>
    <x v="2"/>
    <n v="10"/>
    <x v="17"/>
    <x v="5"/>
    <s v="Monday"/>
    <n v="1"/>
    <s v="USA"/>
    <x v="40"/>
  </r>
  <r>
    <n v="1456673"/>
    <n v="275"/>
    <s v="Italy"/>
    <d v="2023-07-06T00:10:00"/>
    <x v="1"/>
    <x v="34"/>
    <n v="4862"/>
    <n v="0"/>
    <d v="2023-07-06T00:00:00"/>
    <s v="00:10:00"/>
    <x v="0"/>
    <n v="7"/>
    <x v="28"/>
    <x v="4"/>
    <s v="Thursday"/>
    <n v="4"/>
    <s v="Italy"/>
    <x v="25"/>
  </r>
  <r>
    <n v="1646954"/>
    <n v="275"/>
    <s v="Italy"/>
    <d v="2023-01-23T00:34:00"/>
    <x v="0"/>
    <x v="26"/>
    <n v="4944"/>
    <n v="0"/>
    <d v="2023-01-23T00:00:00"/>
    <s v="00:34:00"/>
    <x v="0"/>
    <n v="1"/>
    <x v="17"/>
    <x v="3"/>
    <s v="Monday"/>
    <n v="1"/>
    <s v="Italy"/>
    <x v="25"/>
  </r>
  <r>
    <n v="10101"/>
    <n v="276"/>
    <s v="India"/>
    <d v="2023-11-27T22:29:00"/>
    <x v="2"/>
    <x v="41"/>
    <n v="6947"/>
    <n v="0"/>
    <d v="2023-11-27T00:00:00"/>
    <s v="22:29:00"/>
    <x v="3"/>
    <n v="11"/>
    <x v="13"/>
    <x v="9"/>
    <s v="Monday"/>
    <n v="1"/>
    <s v="India"/>
    <x v="14"/>
  </r>
  <r>
    <n v="27115"/>
    <n v="276"/>
    <s v="India"/>
    <d v="2023-11-05T01:49:00"/>
    <x v="0"/>
    <x v="83"/>
    <n v="9943"/>
    <n v="0"/>
    <d v="2023-11-05T00:00:00"/>
    <s v="01:49:00"/>
    <x v="1"/>
    <n v="11"/>
    <x v="16"/>
    <x v="9"/>
    <s v="Sunday"/>
    <n v="7"/>
    <s v="India"/>
    <x v="14"/>
  </r>
  <r>
    <n v="495680"/>
    <n v="276"/>
    <s v="India"/>
    <d v="2023-06-26T00:49:00"/>
    <x v="2"/>
    <x v="56"/>
    <n v="2665"/>
    <n v="0"/>
    <d v="2023-06-26T00:00:00"/>
    <s v="00:49:00"/>
    <x v="0"/>
    <n v="6"/>
    <x v="8"/>
    <x v="2"/>
    <s v="Monday"/>
    <n v="1"/>
    <s v="India"/>
    <x v="14"/>
  </r>
  <r>
    <n v="1353569"/>
    <n v="276"/>
    <s v="India"/>
    <d v="2023-07-28T01:20:00"/>
    <x v="3"/>
    <x v="80"/>
    <n v="7760"/>
    <n v="0"/>
    <d v="2023-07-28T00:00:00"/>
    <s v="01:20:00"/>
    <x v="1"/>
    <n v="7"/>
    <x v="0"/>
    <x v="4"/>
    <s v="Friday"/>
    <n v="5"/>
    <s v="India"/>
    <x v="14"/>
  </r>
  <r>
    <n v="600527"/>
    <n v="278"/>
    <s v="USA"/>
    <d v="2023-08-26T23:16:00"/>
    <x v="3"/>
    <x v="53"/>
    <n v="8597"/>
    <n v="0"/>
    <d v="2023-08-26T00:00:00"/>
    <s v="23:16:00"/>
    <x v="2"/>
    <n v="8"/>
    <x v="8"/>
    <x v="6"/>
    <s v="Saturday"/>
    <n v="6"/>
    <s v="USA"/>
    <x v="67"/>
  </r>
  <r>
    <n v="804076"/>
    <n v="279"/>
    <s v="India"/>
    <d v="2023-08-13T00:13:00"/>
    <x v="1"/>
    <x v="82"/>
    <n v="4684"/>
    <n v="0"/>
    <d v="2023-08-13T00:00:00"/>
    <s v="00:13:00"/>
    <x v="0"/>
    <n v="8"/>
    <x v="6"/>
    <x v="6"/>
    <s v="Sunday"/>
    <n v="7"/>
    <s v="India"/>
    <x v="47"/>
  </r>
  <r>
    <n v="152504"/>
    <n v="280"/>
    <s v="USA"/>
    <d v="2023-04-20T01:03:00"/>
    <x v="3"/>
    <x v="43"/>
    <n v="6681"/>
    <n v="0"/>
    <d v="2023-04-20T00:00:00"/>
    <s v="01:03:00"/>
    <x v="1"/>
    <n v="4"/>
    <x v="11"/>
    <x v="1"/>
    <s v="Thursday"/>
    <n v="4"/>
    <s v="USA"/>
    <x v="38"/>
  </r>
  <r>
    <n v="946964"/>
    <n v="281"/>
    <s v="USA"/>
    <d v="2023-02-24T00:44:00"/>
    <x v="0"/>
    <x v="2"/>
    <n v="6535"/>
    <n v="0"/>
    <d v="2023-02-24T00:00:00"/>
    <s v="00:44:00"/>
    <x v="0"/>
    <n v="2"/>
    <x v="10"/>
    <x v="0"/>
    <s v="Friday"/>
    <n v="5"/>
    <s v="USA"/>
    <x v="4"/>
  </r>
  <r>
    <n v="1319964"/>
    <n v="281"/>
    <s v="USA"/>
    <d v="2023-02-02T23:45:00"/>
    <x v="0"/>
    <x v="46"/>
    <n v="2954"/>
    <n v="0"/>
    <d v="2023-02-02T00:00:00"/>
    <s v="23:45:00"/>
    <x v="2"/>
    <n v="2"/>
    <x v="24"/>
    <x v="0"/>
    <s v="Thursday"/>
    <n v="4"/>
    <s v="USA"/>
    <x v="4"/>
  </r>
  <r>
    <n v="1021024"/>
    <n v="283"/>
    <s v="USA"/>
    <d v="2023-07-05T00:29:00"/>
    <x v="3"/>
    <x v="9"/>
    <n v="2928"/>
    <n v="0"/>
    <d v="2023-07-05T00:00:00"/>
    <s v="00:29:00"/>
    <x v="0"/>
    <n v="7"/>
    <x v="16"/>
    <x v="4"/>
    <s v="Wednesday"/>
    <n v="3"/>
    <s v="USA"/>
    <x v="39"/>
  </r>
  <r>
    <n v="788037"/>
    <n v="284"/>
    <s v="USA"/>
    <d v="2023-05-20T00:36:00"/>
    <x v="3"/>
    <x v="6"/>
    <n v="4007"/>
    <n v="0"/>
    <d v="2023-05-20T00:00:00"/>
    <s v="00:36:00"/>
    <x v="0"/>
    <n v="5"/>
    <x v="11"/>
    <x v="8"/>
    <s v="Saturday"/>
    <n v="6"/>
    <s v="USA"/>
    <x v="6"/>
  </r>
  <r>
    <n v="561976"/>
    <n v="286"/>
    <s v="USA"/>
    <d v="2023-04-04T00:15:00"/>
    <x v="1"/>
    <x v="16"/>
    <n v="3146"/>
    <n v="0"/>
    <d v="2023-04-04T00:00:00"/>
    <s v="00:15:00"/>
    <x v="0"/>
    <n v="4"/>
    <x v="27"/>
    <x v="1"/>
    <s v="Tuesday"/>
    <n v="2"/>
    <s v="USA"/>
    <x v="33"/>
  </r>
  <r>
    <n v="879819"/>
    <n v="286"/>
    <s v="USA"/>
    <d v="2023-06-08T00:51:00"/>
    <x v="1"/>
    <x v="38"/>
    <n v="6894"/>
    <n v="0"/>
    <d v="2023-06-08T00:00:00"/>
    <s v="00:51:00"/>
    <x v="0"/>
    <n v="6"/>
    <x v="7"/>
    <x v="2"/>
    <s v="Thursday"/>
    <n v="4"/>
    <s v="USA"/>
    <x v="33"/>
  </r>
  <r>
    <n v="1432252"/>
    <n v="286"/>
    <s v="USA"/>
    <d v="2023-01-04T00:44:00"/>
    <x v="3"/>
    <x v="33"/>
    <n v="4443"/>
    <n v="0"/>
    <d v="2023-01-04T00:00:00"/>
    <s v="00:44:00"/>
    <x v="0"/>
    <n v="1"/>
    <x v="27"/>
    <x v="3"/>
    <s v="Wednesday"/>
    <n v="3"/>
    <s v="USA"/>
    <x v="33"/>
  </r>
  <r>
    <n v="1043105"/>
    <n v="288"/>
    <s v="USA"/>
    <d v="2023-08-08T22:55:00"/>
    <x v="1"/>
    <x v="70"/>
    <n v="9185"/>
    <n v="0"/>
    <d v="2023-08-08T00:00:00"/>
    <s v="22:55:00"/>
    <x v="3"/>
    <n v="8"/>
    <x v="7"/>
    <x v="6"/>
    <s v="Tuesday"/>
    <n v="2"/>
    <s v="USA"/>
    <x v="11"/>
  </r>
  <r>
    <n v="1101025"/>
    <n v="289"/>
    <s v="France"/>
    <d v="2023-05-02T00:30:00"/>
    <x v="2"/>
    <x v="45"/>
    <n v="5344"/>
    <n v="0"/>
    <d v="2023-05-02T00:00:00"/>
    <s v="00:30:00"/>
    <x v="0"/>
    <n v="5"/>
    <x v="24"/>
    <x v="8"/>
    <s v="Tuesday"/>
    <n v="2"/>
    <s v="France"/>
    <x v="6"/>
  </r>
  <r>
    <n v="390821"/>
    <n v="291"/>
    <s v="India"/>
    <d v="2023-05-10T01:04:00"/>
    <x v="0"/>
    <x v="68"/>
    <n v="2140"/>
    <n v="0"/>
    <d v="2023-05-10T00:00:00"/>
    <s v="01:04:00"/>
    <x v="1"/>
    <n v="5"/>
    <x v="19"/>
    <x v="8"/>
    <s v="Wednesday"/>
    <n v="3"/>
    <s v="India"/>
    <x v="68"/>
  </r>
  <r>
    <n v="1133882"/>
    <n v="291"/>
    <s v="India"/>
    <d v="2023-08-07T23:55:00"/>
    <x v="0"/>
    <x v="50"/>
    <n v="3789"/>
    <n v="0"/>
    <d v="2023-08-07T00:00:00"/>
    <s v="23:55:00"/>
    <x v="2"/>
    <n v="8"/>
    <x v="20"/>
    <x v="6"/>
    <s v="Monday"/>
    <n v="1"/>
    <s v="India"/>
    <x v="68"/>
  </r>
  <r>
    <n v="1638003"/>
    <n v="291"/>
    <s v="India"/>
    <d v="2023-11-30T22:47:00"/>
    <x v="3"/>
    <x v="30"/>
    <n v="4753"/>
    <n v="0"/>
    <d v="2023-11-30T00:00:00"/>
    <s v="22:47:00"/>
    <x v="3"/>
    <n v="11"/>
    <x v="4"/>
    <x v="9"/>
    <s v="Thursday"/>
    <n v="4"/>
    <s v="India"/>
    <x v="68"/>
  </r>
  <r>
    <n v="1681214"/>
    <n v="291"/>
    <s v="India"/>
    <d v="2023-05-15T01:00:00"/>
    <x v="0"/>
    <x v="47"/>
    <n v="8168"/>
    <n v="0"/>
    <d v="2023-05-15T00:00:00"/>
    <s v="01:00:00"/>
    <x v="1"/>
    <n v="5"/>
    <x v="22"/>
    <x v="8"/>
    <s v="Monday"/>
    <n v="1"/>
    <s v="India"/>
    <x v="68"/>
  </r>
  <r>
    <n v="477809"/>
    <n v="292"/>
    <s v="India"/>
    <d v="2023-08-12T23:36:00"/>
    <x v="2"/>
    <x v="24"/>
    <n v="802"/>
    <n v="0"/>
    <d v="2023-08-12T00:00:00"/>
    <s v="23:36:00"/>
    <x v="2"/>
    <n v="8"/>
    <x v="1"/>
    <x v="6"/>
    <s v="Saturday"/>
    <n v="6"/>
    <s v="India"/>
    <x v="16"/>
  </r>
  <r>
    <n v="413305"/>
    <n v="294"/>
    <s v="France"/>
    <d v="2023-01-17T00:00:00"/>
    <x v="1"/>
    <x v="34"/>
    <n v="39"/>
    <n v="0"/>
    <d v="2023-01-17T00:00:00"/>
    <s v="00:00:00"/>
    <x v="0"/>
    <n v="1"/>
    <x v="29"/>
    <x v="3"/>
    <s v="Tuesday"/>
    <n v="2"/>
    <s v="France"/>
    <x v="30"/>
  </r>
  <r>
    <n v="1506385"/>
    <n v="294"/>
    <s v="France"/>
    <d v="2023-12-08T23:15:00"/>
    <x v="1"/>
    <x v="24"/>
    <n v="5490"/>
    <n v="0"/>
    <d v="2023-12-08T00:00:00"/>
    <s v="23:15:00"/>
    <x v="2"/>
    <n v="12"/>
    <x v="7"/>
    <x v="10"/>
    <s v="Friday"/>
    <n v="5"/>
    <s v="France"/>
    <x v="30"/>
  </r>
  <r>
    <n v="258070"/>
    <n v="295"/>
    <s v="India"/>
    <d v="2023-11-16T23:55:00"/>
    <x v="2"/>
    <x v="32"/>
    <n v="3890"/>
    <n v="0"/>
    <d v="2023-11-16T00:00:00"/>
    <s v="23:55:00"/>
    <x v="2"/>
    <n v="11"/>
    <x v="26"/>
    <x v="9"/>
    <s v="Thursday"/>
    <n v="4"/>
    <s v="India"/>
    <x v="68"/>
  </r>
  <r>
    <n v="1613483"/>
    <n v="296"/>
    <s v="Denmark"/>
    <d v="2023-10-20T01:05:00"/>
    <x v="1"/>
    <x v="38"/>
    <n v="2248"/>
    <n v="0"/>
    <d v="2023-10-20T00:00:00"/>
    <s v="01:05:00"/>
    <x v="1"/>
    <n v="10"/>
    <x v="11"/>
    <x v="5"/>
    <s v="Friday"/>
    <n v="5"/>
    <s v="Denmark"/>
    <x v="35"/>
  </r>
  <r>
    <n v="850897"/>
    <n v="297"/>
    <s v="India"/>
    <d v="2023-05-10T00:40:00"/>
    <x v="3"/>
    <x v="50"/>
    <n v="975"/>
    <n v="0"/>
    <d v="2023-05-10T00:00:00"/>
    <s v="00:40:00"/>
    <x v="0"/>
    <n v="5"/>
    <x v="19"/>
    <x v="8"/>
    <s v="Wednesday"/>
    <n v="3"/>
    <s v="India"/>
    <x v="29"/>
  </r>
  <r>
    <n v="252920"/>
    <n v="298"/>
    <s v="Spain"/>
    <d v="2023-07-27T00:48:00"/>
    <x v="0"/>
    <x v="6"/>
    <n v="5044"/>
    <n v="0"/>
    <d v="2023-07-27T00:00:00"/>
    <s v="00:48:00"/>
    <x v="0"/>
    <n v="7"/>
    <x v="13"/>
    <x v="4"/>
    <s v="Thursday"/>
    <n v="4"/>
    <s v="Spain"/>
    <x v="40"/>
  </r>
  <r>
    <n v="1365205"/>
    <n v="298"/>
    <s v="Spain"/>
    <d v="2023-01-23T22:59:00"/>
    <x v="0"/>
    <x v="85"/>
    <n v="7140"/>
    <n v="0"/>
    <d v="2023-01-23T00:00:00"/>
    <s v="22:59:00"/>
    <x v="3"/>
    <n v="1"/>
    <x v="17"/>
    <x v="3"/>
    <s v="Monday"/>
    <n v="1"/>
    <s v="Spain"/>
    <x v="40"/>
  </r>
  <r>
    <n v="1500639"/>
    <n v="298"/>
    <s v="Spain"/>
    <d v="2023-06-22T00:55:00"/>
    <x v="0"/>
    <x v="0"/>
    <n v="611"/>
    <n v="0"/>
    <d v="2023-06-22T00:00:00"/>
    <s v="00:55:00"/>
    <x v="0"/>
    <n v="6"/>
    <x v="25"/>
    <x v="2"/>
    <s v="Thursday"/>
    <n v="4"/>
    <s v="Spain"/>
    <x v="40"/>
  </r>
  <r>
    <n v="347767"/>
    <n v="299"/>
    <s v="India"/>
    <d v="2023-09-13T23:41:00"/>
    <x v="2"/>
    <x v="11"/>
    <n v="6931"/>
    <n v="0"/>
    <d v="2023-09-13T00:00:00"/>
    <s v="23:41:00"/>
    <x v="2"/>
    <n v="9"/>
    <x v="6"/>
    <x v="11"/>
    <s v="Wednesday"/>
    <n v="3"/>
    <s v="India"/>
    <x v="51"/>
  </r>
  <r>
    <n v="525500"/>
    <n v="299"/>
    <s v="India"/>
    <d v="2023-07-04T01:12:00"/>
    <x v="1"/>
    <x v="34"/>
    <n v="9056"/>
    <n v="0"/>
    <d v="2023-07-04T00:00:00"/>
    <s v="01:12:00"/>
    <x v="1"/>
    <n v="7"/>
    <x v="27"/>
    <x v="4"/>
    <s v="Tuesday"/>
    <n v="2"/>
    <s v="India"/>
    <x v="51"/>
  </r>
  <r>
    <n v="506560"/>
    <n v="301"/>
    <s v="India"/>
    <d v="2023-01-26T00:20:00"/>
    <x v="2"/>
    <x v="10"/>
    <n v="2071"/>
    <n v="0"/>
    <d v="2023-01-26T00:00:00"/>
    <s v="00:20:00"/>
    <x v="0"/>
    <n v="1"/>
    <x v="8"/>
    <x v="3"/>
    <s v="Thursday"/>
    <n v="4"/>
    <s v="India"/>
    <x v="23"/>
  </r>
  <r>
    <n v="386673"/>
    <n v="302"/>
    <s v="Germany"/>
    <d v="2023-05-31T01:58:00"/>
    <x v="2"/>
    <x v="73"/>
    <n v="1947"/>
    <n v="0"/>
    <d v="2023-05-31T00:00:00"/>
    <s v="01:58:00"/>
    <x v="1"/>
    <n v="5"/>
    <x v="30"/>
    <x v="8"/>
    <s v="Wednesday"/>
    <n v="3"/>
    <s v="Germany"/>
    <x v="34"/>
  </r>
  <r>
    <n v="991744"/>
    <n v="303"/>
    <s v="India"/>
    <d v="2023-10-17T02:29:00"/>
    <x v="1"/>
    <x v="76"/>
    <n v="6212"/>
    <n v="0"/>
    <d v="2023-10-17T00:00:00"/>
    <s v="02:29:00"/>
    <x v="4"/>
    <n v="10"/>
    <x v="29"/>
    <x v="5"/>
    <s v="Tuesday"/>
    <n v="2"/>
    <s v="India"/>
    <x v="69"/>
  </r>
  <r>
    <n v="1150741"/>
    <n v="304"/>
    <s v="India"/>
    <d v="2023-03-09T01:26:00"/>
    <x v="1"/>
    <x v="38"/>
    <n v="9404"/>
    <n v="0"/>
    <d v="2023-03-09T00:00:00"/>
    <s v="01:26:00"/>
    <x v="1"/>
    <n v="3"/>
    <x v="2"/>
    <x v="7"/>
    <s v="Thursday"/>
    <n v="4"/>
    <s v="India"/>
    <x v="61"/>
  </r>
  <r>
    <n v="1318274"/>
    <n v="304"/>
    <s v="India"/>
    <d v="2023-03-05T23:33:00"/>
    <x v="0"/>
    <x v="24"/>
    <n v="2657"/>
    <n v="0"/>
    <d v="2023-03-05T00:00:00"/>
    <s v="23:33:00"/>
    <x v="2"/>
    <n v="3"/>
    <x v="16"/>
    <x v="7"/>
    <s v="Sunday"/>
    <n v="7"/>
    <s v="India"/>
    <x v="61"/>
  </r>
  <r>
    <n v="33983"/>
    <n v="305"/>
    <s v="Australia"/>
    <d v="2023-05-17T02:22:00"/>
    <x v="2"/>
    <x v="1"/>
    <n v="3894"/>
    <n v="0"/>
    <d v="2023-05-17T00:00:00"/>
    <s v="02:22:00"/>
    <x v="4"/>
    <n v="5"/>
    <x v="29"/>
    <x v="8"/>
    <s v="Wednesday"/>
    <n v="3"/>
    <s v="Australia"/>
    <x v="51"/>
  </r>
  <r>
    <n v="1004136"/>
    <n v="305"/>
    <s v="Australia"/>
    <d v="2023-04-25T23:44:00"/>
    <x v="3"/>
    <x v="80"/>
    <n v="4465"/>
    <n v="0"/>
    <d v="2023-04-25T00:00:00"/>
    <s v="23:44:00"/>
    <x v="2"/>
    <n v="4"/>
    <x v="18"/>
    <x v="1"/>
    <s v="Tuesday"/>
    <n v="2"/>
    <s v="Australia"/>
    <x v="51"/>
  </r>
  <r>
    <n v="73057"/>
    <n v="306"/>
    <s v="India"/>
    <d v="2023-11-07T00:55:00"/>
    <x v="2"/>
    <x v="57"/>
    <n v="7936"/>
    <n v="0"/>
    <d v="2023-11-07T00:00:00"/>
    <s v="00:55:00"/>
    <x v="0"/>
    <n v="11"/>
    <x v="20"/>
    <x v="9"/>
    <s v="Tuesday"/>
    <n v="2"/>
    <s v="India"/>
    <x v="21"/>
  </r>
  <r>
    <n v="540823"/>
    <n v="306"/>
    <s v="India"/>
    <d v="2023-11-30T00:22:00"/>
    <x v="2"/>
    <x v="82"/>
    <n v="3011"/>
    <n v="0"/>
    <d v="2023-11-30T00:00:00"/>
    <s v="00:22:00"/>
    <x v="0"/>
    <n v="11"/>
    <x v="4"/>
    <x v="9"/>
    <s v="Thursday"/>
    <n v="4"/>
    <s v="India"/>
    <x v="21"/>
  </r>
  <r>
    <n v="978704"/>
    <n v="307"/>
    <s v="France"/>
    <d v="2023-08-18T00:49:00"/>
    <x v="1"/>
    <x v="59"/>
    <n v="5631"/>
    <n v="0"/>
    <d v="2023-08-18T00:00:00"/>
    <s v="00:49:00"/>
    <x v="0"/>
    <n v="8"/>
    <x v="14"/>
    <x v="6"/>
    <s v="Friday"/>
    <n v="5"/>
    <s v="France"/>
    <x v="7"/>
  </r>
  <r>
    <n v="1550175"/>
    <n v="308"/>
    <s v="Spain"/>
    <d v="2023-03-03T23:39:00"/>
    <x v="0"/>
    <x v="55"/>
    <n v="6486"/>
    <n v="0"/>
    <d v="2023-03-03T00:00:00"/>
    <s v="23:39:00"/>
    <x v="2"/>
    <n v="3"/>
    <x v="15"/>
    <x v="7"/>
    <s v="Friday"/>
    <n v="5"/>
    <s v="Spain"/>
    <x v="48"/>
  </r>
  <r>
    <n v="16263"/>
    <n v="311"/>
    <s v="Australia"/>
    <d v="2023-11-30T22:59:00"/>
    <x v="0"/>
    <x v="32"/>
    <n v="6673"/>
    <n v="0"/>
    <d v="2023-11-30T00:00:00"/>
    <s v="22:59:00"/>
    <x v="3"/>
    <n v="11"/>
    <x v="4"/>
    <x v="9"/>
    <s v="Thursday"/>
    <n v="4"/>
    <s v="Australia"/>
    <x v="64"/>
  </r>
  <r>
    <n v="1461908"/>
    <n v="311"/>
    <s v="Australia"/>
    <d v="2023-07-06T22:57:00"/>
    <x v="1"/>
    <x v="50"/>
    <n v="6698"/>
    <n v="0"/>
    <d v="2023-07-06T00:00:00"/>
    <s v="22:57:00"/>
    <x v="3"/>
    <n v="7"/>
    <x v="28"/>
    <x v="4"/>
    <s v="Thursday"/>
    <n v="4"/>
    <s v="Australia"/>
    <x v="64"/>
  </r>
  <r>
    <n v="846198"/>
    <n v="312"/>
    <s v="Italy"/>
    <d v="2023-11-05T23:02:00"/>
    <x v="1"/>
    <x v="10"/>
    <n v="9762"/>
    <n v="0"/>
    <d v="2023-11-05T00:00:00"/>
    <s v="23:02:00"/>
    <x v="2"/>
    <n v="11"/>
    <x v="16"/>
    <x v="9"/>
    <s v="Sunday"/>
    <n v="7"/>
    <s v="Italy"/>
    <x v="11"/>
  </r>
  <r>
    <n v="1184082"/>
    <n v="312"/>
    <s v="Italy"/>
    <d v="2023-02-14T00:57:00"/>
    <x v="1"/>
    <x v="2"/>
    <n v="734"/>
    <n v="0"/>
    <d v="2023-02-14T00:00:00"/>
    <s v="00:57:00"/>
    <x v="0"/>
    <n v="2"/>
    <x v="12"/>
    <x v="0"/>
    <s v="Tuesday"/>
    <n v="2"/>
    <s v="Italy"/>
    <x v="11"/>
  </r>
  <r>
    <n v="1267084"/>
    <n v="312"/>
    <s v="Italy"/>
    <d v="2023-12-11T23:14:00"/>
    <x v="1"/>
    <x v="11"/>
    <n v="3305"/>
    <n v="0"/>
    <d v="2023-12-11T00:00:00"/>
    <s v="23:14:00"/>
    <x v="2"/>
    <n v="12"/>
    <x v="23"/>
    <x v="10"/>
    <s v="Monday"/>
    <n v="1"/>
    <s v="Italy"/>
    <x v="11"/>
  </r>
  <r>
    <n v="794197"/>
    <n v="313"/>
    <s v="India"/>
    <d v="2023-09-01T23:47:00"/>
    <x v="1"/>
    <x v="79"/>
    <n v="4130"/>
    <n v="0"/>
    <d v="2023-09-01T00:00:00"/>
    <s v="23:47:00"/>
    <x v="2"/>
    <n v="9"/>
    <x v="5"/>
    <x v="11"/>
    <s v="Friday"/>
    <n v="5"/>
    <s v="India"/>
    <x v="44"/>
  </r>
  <r>
    <n v="1013457"/>
    <n v="313"/>
    <s v="India"/>
    <d v="2023-07-17T00:44:00"/>
    <x v="0"/>
    <x v="11"/>
    <n v="3289"/>
    <n v="0"/>
    <d v="2023-07-17T00:00:00"/>
    <s v="00:44:00"/>
    <x v="0"/>
    <n v="7"/>
    <x v="29"/>
    <x v="4"/>
    <s v="Monday"/>
    <n v="1"/>
    <s v="India"/>
    <x v="44"/>
  </r>
  <r>
    <n v="1600216"/>
    <n v="314"/>
    <s v="Spain"/>
    <d v="2023-11-19T00:15:00"/>
    <x v="2"/>
    <x v="21"/>
    <n v="8607"/>
    <n v="0"/>
    <d v="2023-11-19T00:00:00"/>
    <s v="00:15:00"/>
    <x v="0"/>
    <n v="11"/>
    <x v="3"/>
    <x v="9"/>
    <s v="Sunday"/>
    <n v="7"/>
    <s v="Spain"/>
    <x v="11"/>
  </r>
  <r>
    <n v="831130"/>
    <n v="315"/>
    <s v="India"/>
    <d v="2023-09-11T00:35:00"/>
    <x v="0"/>
    <x v="56"/>
    <n v="7205"/>
    <n v="0"/>
    <d v="2023-09-11T00:00:00"/>
    <s v="00:35:00"/>
    <x v="0"/>
    <n v="9"/>
    <x v="23"/>
    <x v="11"/>
    <s v="Monday"/>
    <n v="1"/>
    <s v="India"/>
    <x v="10"/>
  </r>
  <r>
    <n v="1656749"/>
    <n v="316"/>
    <s v="India"/>
    <d v="2023-06-06T00:20:00"/>
    <x v="2"/>
    <x v="42"/>
    <n v="7917"/>
    <n v="0"/>
    <d v="2023-06-06T00:00:00"/>
    <s v="00:20:00"/>
    <x v="0"/>
    <n v="6"/>
    <x v="28"/>
    <x v="2"/>
    <s v="Tuesday"/>
    <n v="2"/>
    <s v="India"/>
    <x v="28"/>
  </r>
  <r>
    <n v="251999"/>
    <n v="317"/>
    <s v="France"/>
    <d v="2023-11-02T00:18:00"/>
    <x v="1"/>
    <x v="60"/>
    <n v="8817"/>
    <n v="0"/>
    <d v="2023-11-02T00:00:00"/>
    <s v="00:18:00"/>
    <x v="0"/>
    <n v="11"/>
    <x v="24"/>
    <x v="9"/>
    <s v="Thursday"/>
    <n v="4"/>
    <s v="France"/>
    <x v="59"/>
  </r>
  <r>
    <n v="585616"/>
    <n v="318"/>
    <s v="India"/>
    <d v="2023-02-09T00:24:00"/>
    <x v="1"/>
    <x v="87"/>
    <n v="7526"/>
    <n v="0"/>
    <d v="2023-02-09T00:00:00"/>
    <s v="00:24:00"/>
    <x v="0"/>
    <n v="2"/>
    <x v="2"/>
    <x v="0"/>
    <s v="Thursday"/>
    <n v="4"/>
    <s v="India"/>
    <x v="46"/>
  </r>
  <r>
    <n v="1001243"/>
    <n v="318"/>
    <s v="India"/>
    <d v="2023-05-16T01:12:00"/>
    <x v="3"/>
    <x v="31"/>
    <n v="3114"/>
    <n v="0"/>
    <d v="2023-05-16T00:00:00"/>
    <s v="01:12:00"/>
    <x v="1"/>
    <n v="5"/>
    <x v="26"/>
    <x v="8"/>
    <s v="Tuesday"/>
    <n v="2"/>
    <s v="India"/>
    <x v="46"/>
  </r>
  <r>
    <n v="501314"/>
    <n v="319"/>
    <s v="India"/>
    <d v="2023-02-06T22:49:00"/>
    <x v="0"/>
    <x v="4"/>
    <n v="2512"/>
    <n v="0"/>
    <d v="2023-02-06T00:00:00"/>
    <s v="22:49:00"/>
    <x v="3"/>
    <n v="2"/>
    <x v="28"/>
    <x v="0"/>
    <s v="Monday"/>
    <n v="1"/>
    <s v="India"/>
    <x v="1"/>
  </r>
  <r>
    <n v="1240090"/>
    <n v="319"/>
    <s v="India"/>
    <d v="2023-02-11T00:23:00"/>
    <x v="2"/>
    <x v="53"/>
    <n v="286"/>
    <n v="0"/>
    <d v="2023-02-11T00:00:00"/>
    <s v="00:23:00"/>
    <x v="0"/>
    <n v="2"/>
    <x v="23"/>
    <x v="0"/>
    <s v="Saturday"/>
    <n v="6"/>
    <s v="India"/>
    <x v="1"/>
  </r>
  <r>
    <n v="1387867"/>
    <n v="322"/>
    <s v="India"/>
    <d v="2023-05-22T01:12:00"/>
    <x v="0"/>
    <x v="4"/>
    <n v="7080"/>
    <n v="0"/>
    <d v="2023-05-22T00:00:00"/>
    <s v="01:12:00"/>
    <x v="1"/>
    <n v="5"/>
    <x v="25"/>
    <x v="8"/>
    <s v="Monday"/>
    <n v="1"/>
    <s v="India"/>
    <x v="19"/>
  </r>
  <r>
    <n v="334028"/>
    <n v="323"/>
    <s v="France"/>
    <d v="2023-07-07T01:21:00"/>
    <x v="2"/>
    <x v="29"/>
    <n v="9365"/>
    <n v="0"/>
    <d v="2023-07-07T00:00:00"/>
    <s v="01:21:00"/>
    <x v="1"/>
    <n v="7"/>
    <x v="20"/>
    <x v="4"/>
    <s v="Friday"/>
    <n v="5"/>
    <s v="France"/>
    <x v="70"/>
  </r>
  <r>
    <n v="1179872"/>
    <n v="323"/>
    <s v="France"/>
    <d v="2023-07-27T00:04:00"/>
    <x v="2"/>
    <x v="11"/>
    <n v="6228"/>
    <n v="0"/>
    <d v="2023-07-27T00:00:00"/>
    <s v="00:04:00"/>
    <x v="0"/>
    <n v="7"/>
    <x v="13"/>
    <x v="4"/>
    <s v="Thursday"/>
    <n v="4"/>
    <s v="France"/>
    <x v="70"/>
  </r>
  <r>
    <n v="535104"/>
    <n v="324"/>
    <s v="Australia"/>
    <d v="2023-10-30T23:13:00"/>
    <x v="3"/>
    <x v="53"/>
    <n v="7237"/>
    <n v="0"/>
    <d v="2023-10-30T00:00:00"/>
    <s v="23:13:00"/>
    <x v="2"/>
    <n v="10"/>
    <x v="4"/>
    <x v="5"/>
    <s v="Monday"/>
    <n v="1"/>
    <s v="Australia"/>
    <x v="41"/>
  </r>
  <r>
    <n v="1004737"/>
    <n v="324"/>
    <s v="Australia"/>
    <d v="2023-08-06T02:00:00"/>
    <x v="1"/>
    <x v="82"/>
    <n v="9848"/>
    <n v="0"/>
    <d v="2023-08-06T00:00:00"/>
    <s v="02:00:00"/>
    <x v="4"/>
    <n v="8"/>
    <x v="28"/>
    <x v="6"/>
    <s v="Sunday"/>
    <n v="7"/>
    <s v="Australia"/>
    <x v="41"/>
  </r>
  <r>
    <n v="196148"/>
    <n v="325"/>
    <s v="France"/>
    <d v="2023-01-15T01:09:00"/>
    <x v="0"/>
    <x v="27"/>
    <n v="8010"/>
    <n v="0"/>
    <d v="2023-01-15T00:00:00"/>
    <s v="01:09:00"/>
    <x v="1"/>
    <n v="1"/>
    <x v="22"/>
    <x v="3"/>
    <s v="Sunday"/>
    <n v="7"/>
    <s v="France"/>
    <x v="30"/>
  </r>
  <r>
    <n v="401745"/>
    <n v="327"/>
    <s v="India"/>
    <d v="2023-06-25T22:55:00"/>
    <x v="3"/>
    <x v="43"/>
    <n v="166"/>
    <n v="0"/>
    <d v="2023-06-25T00:00:00"/>
    <s v="22:55:00"/>
    <x v="3"/>
    <n v="6"/>
    <x v="18"/>
    <x v="2"/>
    <s v="Sunday"/>
    <n v="7"/>
    <s v="India"/>
    <x v="5"/>
  </r>
  <r>
    <n v="881346"/>
    <n v="327"/>
    <s v="India"/>
    <d v="2023-12-19T23:40:00"/>
    <x v="1"/>
    <x v="50"/>
    <n v="8816"/>
    <n v="0"/>
    <d v="2023-12-19T00:00:00"/>
    <s v="23:40:00"/>
    <x v="2"/>
    <n v="12"/>
    <x v="3"/>
    <x v="10"/>
    <s v="Tuesday"/>
    <n v="2"/>
    <s v="India"/>
    <x v="5"/>
  </r>
  <r>
    <n v="1033000"/>
    <n v="327"/>
    <s v="India"/>
    <d v="2023-03-10T23:26:00"/>
    <x v="3"/>
    <x v="24"/>
    <n v="3478"/>
    <n v="0"/>
    <d v="2023-03-10T00:00:00"/>
    <s v="23:26:00"/>
    <x v="2"/>
    <n v="3"/>
    <x v="19"/>
    <x v="7"/>
    <s v="Friday"/>
    <n v="5"/>
    <s v="India"/>
    <x v="5"/>
  </r>
  <r>
    <n v="1129422"/>
    <n v="327"/>
    <s v="India"/>
    <d v="2023-10-21T01:26:00"/>
    <x v="0"/>
    <x v="41"/>
    <n v="1595"/>
    <n v="0"/>
    <d v="2023-10-21T00:00:00"/>
    <s v="01:26:00"/>
    <x v="1"/>
    <n v="10"/>
    <x v="9"/>
    <x v="5"/>
    <s v="Saturday"/>
    <n v="6"/>
    <s v="India"/>
    <x v="5"/>
  </r>
  <r>
    <n v="1548655"/>
    <n v="327"/>
    <s v="India"/>
    <d v="2023-08-21T00:46:00"/>
    <x v="0"/>
    <x v="3"/>
    <n v="8582"/>
    <n v="0"/>
    <d v="2023-08-21T00:00:00"/>
    <s v="00:46:00"/>
    <x v="0"/>
    <n v="8"/>
    <x v="9"/>
    <x v="6"/>
    <s v="Monday"/>
    <n v="1"/>
    <s v="India"/>
    <x v="5"/>
  </r>
  <r>
    <n v="628945"/>
    <n v="329"/>
    <s v="Spain"/>
    <d v="2023-06-20T01:20:00"/>
    <x v="0"/>
    <x v="43"/>
    <n v="7750"/>
    <n v="0"/>
    <d v="2023-06-20T00:00:00"/>
    <s v="01:20:00"/>
    <x v="1"/>
    <n v="6"/>
    <x v="11"/>
    <x v="2"/>
    <s v="Tuesday"/>
    <n v="2"/>
    <s v="Spain"/>
    <x v="27"/>
  </r>
  <r>
    <n v="1665250"/>
    <n v="329"/>
    <s v="Spain"/>
    <d v="2023-05-02T00:32:00"/>
    <x v="3"/>
    <x v="54"/>
    <n v="6153"/>
    <n v="0"/>
    <d v="2023-05-02T00:00:00"/>
    <s v="00:32:00"/>
    <x v="0"/>
    <n v="5"/>
    <x v="24"/>
    <x v="8"/>
    <s v="Tuesday"/>
    <n v="2"/>
    <s v="Spain"/>
    <x v="27"/>
  </r>
  <r>
    <n v="607197"/>
    <n v="330"/>
    <s v="India"/>
    <d v="2023-12-18T23:26:00"/>
    <x v="0"/>
    <x v="34"/>
    <n v="793"/>
    <n v="0"/>
    <d v="2023-12-18T00:00:00"/>
    <s v="23:26:00"/>
    <x v="2"/>
    <n v="12"/>
    <x v="14"/>
    <x v="10"/>
    <s v="Monday"/>
    <n v="1"/>
    <s v="India"/>
    <x v="26"/>
  </r>
  <r>
    <n v="627652"/>
    <n v="330"/>
    <s v="India"/>
    <d v="2023-12-25T00:42:00"/>
    <x v="1"/>
    <x v="19"/>
    <n v="4651"/>
    <n v="0"/>
    <d v="2023-12-25T00:00:00"/>
    <s v="00:42:00"/>
    <x v="0"/>
    <n v="12"/>
    <x v="18"/>
    <x v="10"/>
    <s v="Monday"/>
    <n v="1"/>
    <s v="India"/>
    <x v="26"/>
  </r>
  <r>
    <n v="848551"/>
    <n v="330"/>
    <s v="India"/>
    <d v="2023-01-25T00:12:00"/>
    <x v="3"/>
    <x v="2"/>
    <n v="6624"/>
    <n v="0"/>
    <d v="2023-01-25T00:00:00"/>
    <s v="00:12:00"/>
    <x v="0"/>
    <n v="1"/>
    <x v="18"/>
    <x v="3"/>
    <s v="Wednesday"/>
    <n v="3"/>
    <s v="India"/>
    <x v="26"/>
  </r>
  <r>
    <n v="281813"/>
    <n v="331"/>
    <s v="Singapore"/>
    <d v="2023-06-21T01:58:00"/>
    <x v="2"/>
    <x v="24"/>
    <n v="5117"/>
    <n v="0"/>
    <d v="2023-06-21T00:00:00"/>
    <s v="01:58:00"/>
    <x v="1"/>
    <n v="6"/>
    <x v="9"/>
    <x v="2"/>
    <s v="Wednesday"/>
    <n v="3"/>
    <s v="Singapore"/>
    <x v="59"/>
  </r>
  <r>
    <n v="1460179"/>
    <n v="331"/>
    <s v="Singapore"/>
    <d v="2023-07-03T01:12:00"/>
    <x v="2"/>
    <x v="88"/>
    <n v="7781"/>
    <n v="0"/>
    <d v="2023-07-03T00:00:00"/>
    <s v="01:12:00"/>
    <x v="1"/>
    <n v="7"/>
    <x v="15"/>
    <x v="4"/>
    <s v="Monday"/>
    <n v="1"/>
    <s v="Singapore"/>
    <x v="59"/>
  </r>
  <r>
    <n v="1355256"/>
    <n v="332"/>
    <s v="India"/>
    <d v="2023-02-20T00:39:00"/>
    <x v="3"/>
    <x v="47"/>
    <n v="2173"/>
    <n v="0"/>
    <d v="2023-02-20T00:00:00"/>
    <s v="00:39:00"/>
    <x v="0"/>
    <n v="2"/>
    <x v="11"/>
    <x v="0"/>
    <s v="Monday"/>
    <n v="1"/>
    <s v="India"/>
    <x v="12"/>
  </r>
  <r>
    <n v="159503"/>
    <n v="333"/>
    <s v="Germany"/>
    <d v="2023-05-14T00:29:00"/>
    <x v="2"/>
    <x v="55"/>
    <n v="5295"/>
    <n v="0"/>
    <d v="2023-05-14T00:00:00"/>
    <s v="00:29:00"/>
    <x v="0"/>
    <n v="5"/>
    <x v="12"/>
    <x v="8"/>
    <s v="Sunday"/>
    <n v="7"/>
    <s v="Germany"/>
    <x v="26"/>
  </r>
  <r>
    <n v="383781"/>
    <n v="333"/>
    <s v="Germany"/>
    <d v="2023-12-14T01:23:00"/>
    <x v="0"/>
    <x v="53"/>
    <n v="75"/>
    <n v="0"/>
    <d v="2023-12-14T00:00:00"/>
    <s v="01:23:00"/>
    <x v="1"/>
    <n v="12"/>
    <x v="12"/>
    <x v="10"/>
    <s v="Thursday"/>
    <n v="4"/>
    <s v="Germany"/>
    <x v="26"/>
  </r>
  <r>
    <n v="1524999"/>
    <n v="333"/>
    <s v="Germany"/>
    <d v="2023-01-17T23:25:00"/>
    <x v="1"/>
    <x v="38"/>
    <n v="1766"/>
    <n v="0"/>
    <d v="2023-01-17T00:00:00"/>
    <s v="23:25:00"/>
    <x v="2"/>
    <n v="1"/>
    <x v="29"/>
    <x v="3"/>
    <s v="Tuesday"/>
    <n v="2"/>
    <s v="Germany"/>
    <x v="26"/>
  </r>
  <r>
    <n v="214073"/>
    <n v="336"/>
    <s v="Spain"/>
    <d v="2023-01-16T01:37:00"/>
    <x v="3"/>
    <x v="86"/>
    <n v="730"/>
    <n v="0"/>
    <d v="2023-01-16T00:00:00"/>
    <s v="01:37:00"/>
    <x v="1"/>
    <n v="1"/>
    <x v="26"/>
    <x v="3"/>
    <s v="Monday"/>
    <n v="1"/>
    <s v="Spain"/>
    <x v="67"/>
  </r>
  <r>
    <n v="389519"/>
    <n v="336"/>
    <s v="Spain"/>
    <d v="2023-11-19T01:52:00"/>
    <x v="2"/>
    <x v="47"/>
    <n v="5243"/>
    <n v="0"/>
    <d v="2023-11-19T00:00:00"/>
    <s v="01:52:00"/>
    <x v="1"/>
    <n v="11"/>
    <x v="3"/>
    <x v="9"/>
    <s v="Sunday"/>
    <n v="7"/>
    <s v="Spain"/>
    <x v="67"/>
  </r>
  <r>
    <n v="959447"/>
    <n v="336"/>
    <s v="Spain"/>
    <d v="2023-04-10T01:31:00"/>
    <x v="3"/>
    <x v="0"/>
    <n v="7839"/>
    <n v="0"/>
    <d v="2023-04-10T00:00:00"/>
    <s v="01:31:00"/>
    <x v="1"/>
    <n v="4"/>
    <x v="19"/>
    <x v="1"/>
    <s v="Monday"/>
    <n v="1"/>
    <s v="Spain"/>
    <x v="67"/>
  </r>
  <r>
    <n v="1289588"/>
    <n v="336"/>
    <s v="Spain"/>
    <d v="2023-09-05T23:54:00"/>
    <x v="3"/>
    <x v="24"/>
    <n v="4944"/>
    <n v="0"/>
    <d v="2023-09-05T00:00:00"/>
    <s v="23:54:00"/>
    <x v="2"/>
    <n v="9"/>
    <x v="16"/>
    <x v="11"/>
    <s v="Tuesday"/>
    <n v="2"/>
    <s v="Spain"/>
    <x v="67"/>
  </r>
  <r>
    <n v="1088292"/>
    <n v="337"/>
    <s v="Singapore"/>
    <d v="2023-01-18T00:20:00"/>
    <x v="3"/>
    <x v="56"/>
    <n v="3551"/>
    <n v="0"/>
    <d v="2023-01-18T00:00:00"/>
    <s v="00:20:00"/>
    <x v="0"/>
    <n v="1"/>
    <x v="14"/>
    <x v="3"/>
    <s v="Wednesday"/>
    <n v="3"/>
    <s v="Singapore"/>
    <x v="51"/>
  </r>
  <r>
    <n v="1166715"/>
    <n v="337"/>
    <s v="Singapore"/>
    <d v="2023-05-10T00:15:00"/>
    <x v="0"/>
    <x v="87"/>
    <n v="8874"/>
    <n v="0"/>
    <d v="2023-05-10T00:00:00"/>
    <s v="00:15:00"/>
    <x v="0"/>
    <n v="5"/>
    <x v="19"/>
    <x v="8"/>
    <s v="Wednesday"/>
    <n v="3"/>
    <s v="Singapore"/>
    <x v="51"/>
  </r>
  <r>
    <n v="1280199"/>
    <n v="337"/>
    <s v="Singapore"/>
    <d v="2023-10-24T00:37:00"/>
    <x v="1"/>
    <x v="12"/>
    <n v="622"/>
    <n v="0"/>
    <d v="2023-10-24T00:00:00"/>
    <s v="00:37:00"/>
    <x v="0"/>
    <n v="10"/>
    <x v="10"/>
    <x v="5"/>
    <s v="Tuesday"/>
    <n v="2"/>
    <s v="Singapore"/>
    <x v="51"/>
  </r>
  <r>
    <n v="846919"/>
    <n v="338"/>
    <s v="India"/>
    <d v="2023-08-20T02:07:00"/>
    <x v="0"/>
    <x v="24"/>
    <n v="2100"/>
    <n v="0"/>
    <d v="2023-08-20T00:00:00"/>
    <s v="02:07:00"/>
    <x v="4"/>
    <n v="8"/>
    <x v="11"/>
    <x v="6"/>
    <s v="Sunday"/>
    <n v="7"/>
    <s v="India"/>
    <x v="38"/>
  </r>
  <r>
    <n v="1472426"/>
    <n v="338"/>
    <s v="India"/>
    <d v="2023-09-16T23:57:00"/>
    <x v="1"/>
    <x v="13"/>
    <n v="2068"/>
    <n v="0"/>
    <d v="2023-09-16T00:00:00"/>
    <s v="23:57:00"/>
    <x v="2"/>
    <n v="9"/>
    <x v="26"/>
    <x v="11"/>
    <s v="Saturday"/>
    <n v="6"/>
    <s v="India"/>
    <x v="38"/>
  </r>
  <r>
    <n v="962712"/>
    <n v="340"/>
    <s v="France"/>
    <d v="2023-03-08T00:19:00"/>
    <x v="0"/>
    <x v="30"/>
    <n v="1633"/>
    <n v="0"/>
    <d v="2023-03-08T00:00:00"/>
    <s v="00:19:00"/>
    <x v="0"/>
    <n v="3"/>
    <x v="7"/>
    <x v="7"/>
    <s v="Wednesday"/>
    <n v="3"/>
    <s v="France"/>
    <x v="58"/>
  </r>
  <r>
    <n v="1448149"/>
    <n v="340"/>
    <s v="France"/>
    <d v="2023-05-12T23:47:00"/>
    <x v="3"/>
    <x v="36"/>
    <n v="8948"/>
    <n v="0"/>
    <d v="2023-05-12T00:00:00"/>
    <s v="23:47:00"/>
    <x v="2"/>
    <n v="5"/>
    <x v="1"/>
    <x v="8"/>
    <s v="Friday"/>
    <n v="5"/>
    <s v="France"/>
    <x v="58"/>
  </r>
  <r>
    <n v="1479812"/>
    <n v="340"/>
    <s v="France"/>
    <d v="2023-06-13T00:53:00"/>
    <x v="3"/>
    <x v="30"/>
    <n v="7134"/>
    <n v="0"/>
    <d v="2023-06-13T00:00:00"/>
    <s v="00:53:00"/>
    <x v="0"/>
    <n v="6"/>
    <x v="6"/>
    <x v="2"/>
    <s v="Tuesday"/>
    <n v="2"/>
    <s v="France"/>
    <x v="58"/>
  </r>
  <r>
    <n v="66951"/>
    <n v="342"/>
    <s v="India"/>
    <d v="2023-07-27T00:04:00"/>
    <x v="3"/>
    <x v="33"/>
    <n v="7338"/>
    <n v="0"/>
    <d v="2023-07-27T00:00:00"/>
    <s v="00:04:00"/>
    <x v="0"/>
    <n v="7"/>
    <x v="13"/>
    <x v="4"/>
    <s v="Thursday"/>
    <n v="4"/>
    <s v="India"/>
    <x v="7"/>
  </r>
  <r>
    <n v="558573"/>
    <n v="342"/>
    <s v="India"/>
    <d v="2023-09-23T00:35:00"/>
    <x v="1"/>
    <x v="55"/>
    <n v="2278"/>
    <n v="0"/>
    <d v="2023-09-23T00:00:00"/>
    <s v="00:35:00"/>
    <x v="0"/>
    <n v="9"/>
    <x v="17"/>
    <x v="11"/>
    <s v="Saturday"/>
    <n v="6"/>
    <s v="India"/>
    <x v="7"/>
  </r>
  <r>
    <n v="671598"/>
    <n v="342"/>
    <s v="USA"/>
    <d v="2023-02-12T00:39:00"/>
    <x v="0"/>
    <x v="24"/>
    <n v="8711"/>
    <n v="0"/>
    <d v="2023-02-12T00:00:00"/>
    <s v="00:39:00"/>
    <x v="0"/>
    <n v="2"/>
    <x v="1"/>
    <x v="0"/>
    <s v="Sunday"/>
    <n v="7"/>
    <s v="USA"/>
    <x v="7"/>
  </r>
  <r>
    <n v="312250"/>
    <n v="343"/>
    <s v="India"/>
    <d v="2023-11-18T00:28:00"/>
    <x v="0"/>
    <x v="54"/>
    <n v="8056"/>
    <n v="0"/>
    <d v="2023-11-18T00:00:00"/>
    <s v="00:28:00"/>
    <x v="0"/>
    <n v="11"/>
    <x v="14"/>
    <x v="9"/>
    <s v="Saturday"/>
    <n v="6"/>
    <s v="India"/>
    <x v="49"/>
  </r>
  <r>
    <n v="554150"/>
    <n v="343"/>
    <s v="India"/>
    <d v="2023-05-05T00:03:00"/>
    <x v="0"/>
    <x v="1"/>
    <n v="1090"/>
    <n v="0"/>
    <d v="2023-05-05T00:00:00"/>
    <s v="00:03:00"/>
    <x v="0"/>
    <n v="5"/>
    <x v="16"/>
    <x v="8"/>
    <s v="Friday"/>
    <n v="5"/>
    <s v="India"/>
    <x v="49"/>
  </r>
  <r>
    <n v="1202392"/>
    <n v="344"/>
    <s v="Finland"/>
    <d v="2023-10-31T00:04:00"/>
    <x v="0"/>
    <x v="59"/>
    <n v="8051"/>
    <n v="0"/>
    <d v="2023-10-31T00:00:00"/>
    <s v="00:04:00"/>
    <x v="0"/>
    <n v="10"/>
    <x v="30"/>
    <x v="5"/>
    <s v="Tuesday"/>
    <n v="2"/>
    <s v="Finland"/>
    <x v="8"/>
  </r>
  <r>
    <n v="1308737"/>
    <n v="344"/>
    <s v="Finland"/>
    <d v="2023-08-01T00:56:00"/>
    <x v="3"/>
    <x v="57"/>
    <n v="144"/>
    <n v="0"/>
    <d v="2023-08-01T00:00:00"/>
    <s v="00:56:00"/>
    <x v="0"/>
    <n v="8"/>
    <x v="5"/>
    <x v="6"/>
    <s v="Tuesday"/>
    <n v="2"/>
    <s v="Finland"/>
    <x v="8"/>
  </r>
  <r>
    <n v="1395655"/>
    <n v="345"/>
    <s v="India"/>
    <d v="2023-08-12T00:41:00"/>
    <x v="0"/>
    <x v="11"/>
    <n v="8180"/>
    <n v="0"/>
    <d v="2023-08-12T00:00:00"/>
    <s v="00:41:00"/>
    <x v="0"/>
    <n v="8"/>
    <x v="1"/>
    <x v="6"/>
    <s v="Saturday"/>
    <n v="6"/>
    <s v="India"/>
    <x v="0"/>
  </r>
  <r>
    <n v="895436"/>
    <n v="346"/>
    <s v="Spain"/>
    <d v="2023-09-08T00:38:00"/>
    <x v="1"/>
    <x v="76"/>
    <n v="6750"/>
    <n v="0"/>
    <d v="2023-09-08T00:00:00"/>
    <s v="00:38:00"/>
    <x v="0"/>
    <n v="9"/>
    <x v="7"/>
    <x v="11"/>
    <s v="Friday"/>
    <n v="5"/>
    <s v="Spain"/>
    <x v="15"/>
  </r>
  <r>
    <n v="197854"/>
    <n v="347"/>
    <s v="Denmark"/>
    <d v="2023-08-31T00:56:00"/>
    <x v="2"/>
    <x v="11"/>
    <n v="1674"/>
    <n v="0"/>
    <d v="2023-08-31T00:00:00"/>
    <s v="00:56:00"/>
    <x v="0"/>
    <n v="8"/>
    <x v="30"/>
    <x v="6"/>
    <s v="Thursday"/>
    <n v="4"/>
    <s v="Denmark"/>
    <x v="14"/>
  </r>
  <r>
    <n v="1102910"/>
    <n v="347"/>
    <s v="Denmark"/>
    <d v="2023-11-02T23:43:00"/>
    <x v="1"/>
    <x v="11"/>
    <n v="5043"/>
    <n v="0"/>
    <d v="2023-11-02T00:00:00"/>
    <s v="23:43:00"/>
    <x v="2"/>
    <n v="11"/>
    <x v="24"/>
    <x v="9"/>
    <s v="Thursday"/>
    <n v="4"/>
    <s v="Denmark"/>
    <x v="14"/>
  </r>
  <r>
    <n v="1521957"/>
    <n v="347"/>
    <s v="Denmark"/>
    <d v="2023-11-06T23:18:00"/>
    <x v="1"/>
    <x v="49"/>
    <n v="2198"/>
    <n v="0"/>
    <d v="2023-11-06T00:00:00"/>
    <s v="23:18:00"/>
    <x v="2"/>
    <n v="11"/>
    <x v="28"/>
    <x v="9"/>
    <s v="Monday"/>
    <n v="1"/>
    <s v="Denmark"/>
    <x v="14"/>
  </r>
  <r>
    <n v="1562703"/>
    <n v="347"/>
    <s v="Denmark"/>
    <d v="2023-09-14T00:25:00"/>
    <x v="3"/>
    <x v="13"/>
    <n v="1845"/>
    <n v="0"/>
    <d v="2023-09-14T00:00:00"/>
    <s v="00:25:00"/>
    <x v="0"/>
    <n v="9"/>
    <x v="12"/>
    <x v="11"/>
    <s v="Thursday"/>
    <n v="4"/>
    <s v="Denmark"/>
    <x v="14"/>
  </r>
  <r>
    <n v="1490112"/>
    <n v="348"/>
    <s v="France"/>
    <d v="2023-08-26T01:03:00"/>
    <x v="1"/>
    <x v="37"/>
    <n v="7429"/>
    <n v="0"/>
    <d v="2023-08-26T00:00:00"/>
    <s v="01:03:00"/>
    <x v="1"/>
    <n v="8"/>
    <x v="8"/>
    <x v="6"/>
    <s v="Saturday"/>
    <n v="6"/>
    <s v="France"/>
    <x v="44"/>
  </r>
  <r>
    <n v="912904"/>
    <n v="349"/>
    <s v="Denmark"/>
    <d v="2023-12-06T23:51:00"/>
    <x v="1"/>
    <x v="77"/>
    <n v="2520"/>
    <n v="0"/>
    <d v="2023-12-06T00:00:00"/>
    <s v="23:51:00"/>
    <x v="2"/>
    <n v="12"/>
    <x v="28"/>
    <x v="10"/>
    <s v="Wednesday"/>
    <n v="3"/>
    <s v="Denmark"/>
    <x v="27"/>
  </r>
  <r>
    <n v="929955"/>
    <n v="349"/>
    <s v="Denmark"/>
    <d v="2023-01-21T23:42:00"/>
    <x v="0"/>
    <x v="24"/>
    <n v="3242"/>
    <n v="0"/>
    <d v="2023-01-21T00:00:00"/>
    <s v="23:42:00"/>
    <x v="2"/>
    <n v="1"/>
    <x v="9"/>
    <x v="3"/>
    <s v="Saturday"/>
    <n v="6"/>
    <s v="Denmark"/>
    <x v="27"/>
  </r>
  <r>
    <n v="414191"/>
    <n v="350"/>
    <s v="Germany"/>
    <d v="2023-01-10T23:00:00"/>
    <x v="1"/>
    <x v="23"/>
    <n v="6814"/>
    <n v="0"/>
    <d v="2023-01-10T00:00:00"/>
    <s v="23:00:00"/>
    <x v="2"/>
    <n v="1"/>
    <x v="19"/>
    <x v="3"/>
    <s v="Tuesday"/>
    <n v="2"/>
    <s v="Germany"/>
    <x v="1"/>
  </r>
  <r>
    <n v="1669358"/>
    <n v="351"/>
    <s v="Australia"/>
    <d v="2023-02-05T01:52:00"/>
    <x v="0"/>
    <x v="13"/>
    <n v="462"/>
    <n v="0"/>
    <d v="2023-02-05T00:00:00"/>
    <s v="01:52:00"/>
    <x v="1"/>
    <n v="2"/>
    <x v="16"/>
    <x v="0"/>
    <s v="Sunday"/>
    <n v="7"/>
    <s v="Australia"/>
    <x v="65"/>
  </r>
  <r>
    <n v="60781"/>
    <n v="353"/>
    <s v="France"/>
    <d v="2023-10-26T01:40:00"/>
    <x v="2"/>
    <x v="13"/>
    <n v="936"/>
    <n v="0"/>
    <d v="2023-10-26T00:00:00"/>
    <s v="01:40:00"/>
    <x v="1"/>
    <n v="10"/>
    <x v="8"/>
    <x v="5"/>
    <s v="Thursday"/>
    <n v="4"/>
    <s v="France"/>
    <x v="16"/>
  </r>
  <r>
    <n v="1237541"/>
    <n v="354"/>
    <s v="India"/>
    <d v="2023-10-03T23:58:00"/>
    <x v="0"/>
    <x v="8"/>
    <n v="301"/>
    <n v="0"/>
    <d v="2023-10-03T00:00:00"/>
    <s v="23:58:00"/>
    <x v="2"/>
    <n v="10"/>
    <x v="15"/>
    <x v="5"/>
    <s v="Tuesday"/>
    <n v="2"/>
    <s v="India"/>
    <x v="34"/>
  </r>
  <r>
    <n v="1288732"/>
    <n v="354"/>
    <s v="India"/>
    <d v="2023-02-08T23:14:00"/>
    <x v="3"/>
    <x v="8"/>
    <n v="1265"/>
    <n v="0"/>
    <d v="2023-02-08T00:00:00"/>
    <s v="23:14:00"/>
    <x v="2"/>
    <n v="2"/>
    <x v="7"/>
    <x v="0"/>
    <s v="Wednesday"/>
    <n v="3"/>
    <s v="India"/>
    <x v="34"/>
  </r>
  <r>
    <n v="1228500"/>
    <n v="355"/>
    <s v="France"/>
    <d v="2023-03-18T22:32:00"/>
    <x v="3"/>
    <x v="87"/>
    <n v="8156"/>
    <n v="0"/>
    <d v="2023-03-18T00:00:00"/>
    <s v="22:32:00"/>
    <x v="3"/>
    <n v="3"/>
    <x v="14"/>
    <x v="7"/>
    <s v="Saturday"/>
    <n v="6"/>
    <s v="France"/>
    <x v="70"/>
  </r>
  <r>
    <n v="671412"/>
    <n v="356"/>
    <s v="India"/>
    <d v="2023-10-16T00:11:00"/>
    <x v="3"/>
    <x v="11"/>
    <n v="1921"/>
    <n v="0"/>
    <d v="2023-10-16T00:00:00"/>
    <s v="00:11:00"/>
    <x v="0"/>
    <n v="10"/>
    <x v="26"/>
    <x v="5"/>
    <s v="Monday"/>
    <n v="1"/>
    <s v="India"/>
    <x v="50"/>
  </r>
  <r>
    <n v="574845"/>
    <n v="357"/>
    <s v="Norway"/>
    <d v="2023-12-06T23:40:00"/>
    <x v="1"/>
    <x v="68"/>
    <n v="1101"/>
    <n v="0"/>
    <d v="2023-12-06T00:00:00"/>
    <s v="23:40:00"/>
    <x v="2"/>
    <n v="12"/>
    <x v="28"/>
    <x v="10"/>
    <s v="Wednesday"/>
    <n v="3"/>
    <s v="Norway"/>
    <x v="35"/>
  </r>
  <r>
    <n v="976870"/>
    <n v="357"/>
    <s v="Norway"/>
    <d v="2023-06-28T00:11:00"/>
    <x v="2"/>
    <x v="1"/>
    <n v="1226"/>
    <n v="0"/>
    <d v="2023-06-28T00:00:00"/>
    <s v="00:11:00"/>
    <x v="0"/>
    <n v="6"/>
    <x v="0"/>
    <x v="2"/>
    <s v="Wednesday"/>
    <n v="3"/>
    <s v="Norway"/>
    <x v="35"/>
  </r>
  <r>
    <n v="202334"/>
    <n v="358"/>
    <s v="Spain"/>
    <d v="2023-09-02T00:55:00"/>
    <x v="1"/>
    <x v="65"/>
    <n v="4560"/>
    <n v="0"/>
    <d v="2023-09-02T00:00:00"/>
    <s v="00:55:00"/>
    <x v="0"/>
    <n v="9"/>
    <x v="24"/>
    <x v="11"/>
    <s v="Saturday"/>
    <n v="6"/>
    <s v="Spain"/>
    <x v="45"/>
  </r>
  <r>
    <n v="393917"/>
    <n v="359"/>
    <s v="France"/>
    <d v="2023-06-28T00:50:00"/>
    <x v="2"/>
    <x v="28"/>
    <n v="2533"/>
    <n v="0"/>
    <d v="2023-06-28T00:00:00"/>
    <s v="00:50:00"/>
    <x v="0"/>
    <n v="6"/>
    <x v="0"/>
    <x v="2"/>
    <s v="Wednesday"/>
    <n v="3"/>
    <s v="France"/>
    <x v="24"/>
  </r>
  <r>
    <n v="447917"/>
    <n v="359"/>
    <s v="France"/>
    <d v="2023-03-18T23:46:00"/>
    <x v="0"/>
    <x v="2"/>
    <n v="9321"/>
    <n v="0"/>
    <d v="2023-03-18T00:00:00"/>
    <s v="23:46:00"/>
    <x v="2"/>
    <n v="3"/>
    <x v="14"/>
    <x v="7"/>
    <s v="Saturday"/>
    <n v="6"/>
    <s v="France"/>
    <x v="24"/>
  </r>
  <r>
    <n v="591821"/>
    <n v="359"/>
    <s v="France"/>
    <d v="2023-03-31T00:28:00"/>
    <x v="2"/>
    <x v="32"/>
    <n v="8262"/>
    <n v="0"/>
    <d v="2023-03-31T00:00:00"/>
    <s v="00:28:00"/>
    <x v="0"/>
    <n v="3"/>
    <x v="30"/>
    <x v="7"/>
    <s v="Friday"/>
    <n v="5"/>
    <s v="France"/>
    <x v="24"/>
  </r>
  <r>
    <n v="867276"/>
    <n v="360"/>
    <s v="India"/>
    <d v="2023-01-12T01:03:00"/>
    <x v="2"/>
    <x v="77"/>
    <n v="6820"/>
    <n v="0"/>
    <d v="2023-01-12T00:00:00"/>
    <s v="01:03:00"/>
    <x v="1"/>
    <n v="1"/>
    <x v="1"/>
    <x v="3"/>
    <s v="Thursday"/>
    <n v="4"/>
    <s v="India"/>
    <x v="5"/>
  </r>
  <r>
    <n v="1675528"/>
    <n v="360"/>
    <s v="India"/>
    <d v="2023-07-30T00:12:00"/>
    <x v="3"/>
    <x v="57"/>
    <n v="3204"/>
    <n v="0"/>
    <d v="2023-07-30T00:00:00"/>
    <s v="00:12:00"/>
    <x v="0"/>
    <n v="7"/>
    <x v="4"/>
    <x v="4"/>
    <s v="Sunday"/>
    <n v="7"/>
    <s v="India"/>
    <x v="5"/>
  </r>
  <r>
    <n v="682438"/>
    <n v="361"/>
    <s v="Italy"/>
    <d v="2023-12-11T01:01:00"/>
    <x v="3"/>
    <x v="51"/>
    <n v="1181"/>
    <n v="0"/>
    <d v="2023-12-11T00:00:00"/>
    <s v="01:01:00"/>
    <x v="1"/>
    <n v="12"/>
    <x v="23"/>
    <x v="10"/>
    <s v="Monday"/>
    <n v="1"/>
    <s v="Italy"/>
    <x v="65"/>
  </r>
  <r>
    <n v="968680"/>
    <n v="362"/>
    <s v="India"/>
    <d v="2023-04-04T22:53:00"/>
    <x v="1"/>
    <x v="27"/>
    <n v="4761"/>
    <n v="0"/>
    <d v="2023-04-04T00:00:00"/>
    <s v="22:53:00"/>
    <x v="3"/>
    <n v="4"/>
    <x v="27"/>
    <x v="1"/>
    <s v="Tuesday"/>
    <n v="2"/>
    <s v="India"/>
    <x v="58"/>
  </r>
  <r>
    <n v="1130287"/>
    <n v="362"/>
    <s v="India"/>
    <d v="2023-08-30T00:53:00"/>
    <x v="0"/>
    <x v="11"/>
    <n v="7662"/>
    <n v="0"/>
    <d v="2023-08-30T00:00:00"/>
    <s v="00:53:00"/>
    <x v="0"/>
    <n v="8"/>
    <x v="4"/>
    <x v="6"/>
    <s v="Wednesday"/>
    <n v="3"/>
    <s v="India"/>
    <x v="58"/>
  </r>
  <r>
    <n v="1629885"/>
    <n v="366"/>
    <s v="India"/>
    <d v="2023-08-31T23:57:00"/>
    <x v="1"/>
    <x v="11"/>
    <n v="6675"/>
    <n v="0"/>
    <d v="2023-08-31T00:00:00"/>
    <s v="23:57:00"/>
    <x v="2"/>
    <n v="8"/>
    <x v="30"/>
    <x v="6"/>
    <s v="Thursday"/>
    <n v="4"/>
    <s v="India"/>
    <x v="33"/>
  </r>
  <r>
    <n v="1400596"/>
    <n v="367"/>
    <s v="India"/>
    <d v="2023-08-21T23:08:00"/>
    <x v="3"/>
    <x v="85"/>
    <n v="680"/>
    <n v="0"/>
    <d v="2023-08-21T00:00:00"/>
    <s v="23:08:00"/>
    <x v="2"/>
    <n v="8"/>
    <x v="9"/>
    <x v="6"/>
    <s v="Monday"/>
    <n v="1"/>
    <s v="India"/>
    <x v="37"/>
  </r>
  <r>
    <n v="1438926"/>
    <n v="367"/>
    <s v="India"/>
    <d v="2023-04-26T22:39:00"/>
    <x v="2"/>
    <x v="7"/>
    <n v="3956"/>
    <n v="0"/>
    <d v="2023-04-26T00:00:00"/>
    <s v="22:39:00"/>
    <x v="3"/>
    <n v="4"/>
    <x v="8"/>
    <x v="1"/>
    <s v="Wednesday"/>
    <n v="3"/>
    <s v="India"/>
    <x v="37"/>
  </r>
  <r>
    <n v="1642131"/>
    <n v="368"/>
    <s v="Finland"/>
    <d v="2023-07-16T00:20:00"/>
    <x v="1"/>
    <x v="70"/>
    <n v="419"/>
    <n v="0"/>
    <d v="2023-07-16T00:00:00"/>
    <s v="00:20:00"/>
    <x v="0"/>
    <n v="7"/>
    <x v="26"/>
    <x v="4"/>
    <s v="Sunday"/>
    <n v="7"/>
    <s v="Finland"/>
    <x v="51"/>
  </r>
  <r>
    <n v="906886"/>
    <n v="373"/>
    <s v="India"/>
    <d v="2023-03-09T00:47:00"/>
    <x v="1"/>
    <x v="75"/>
    <n v="7915"/>
    <n v="0"/>
    <d v="2023-03-09T00:00:00"/>
    <s v="00:47:00"/>
    <x v="0"/>
    <n v="3"/>
    <x v="2"/>
    <x v="7"/>
    <s v="Thursday"/>
    <n v="4"/>
    <s v="India"/>
    <x v="28"/>
  </r>
  <r>
    <n v="452684"/>
    <n v="374"/>
    <s v="Denmark"/>
    <d v="2023-08-08T01:58:00"/>
    <x v="0"/>
    <x v="17"/>
    <n v="9309"/>
    <n v="0"/>
    <d v="2023-08-08T00:00:00"/>
    <s v="01:58:00"/>
    <x v="1"/>
    <n v="8"/>
    <x v="7"/>
    <x v="6"/>
    <s v="Tuesday"/>
    <n v="2"/>
    <s v="Denmark"/>
    <x v="61"/>
  </r>
  <r>
    <n v="1370327"/>
    <n v="374"/>
    <s v="Denmark"/>
    <d v="2023-12-18T01:13:00"/>
    <x v="0"/>
    <x v="23"/>
    <n v="9133"/>
    <n v="0"/>
    <d v="2023-12-18T00:00:00"/>
    <s v="01:13:00"/>
    <x v="1"/>
    <n v="12"/>
    <x v="14"/>
    <x v="10"/>
    <s v="Monday"/>
    <n v="1"/>
    <s v="Denmark"/>
    <x v="61"/>
  </r>
  <r>
    <n v="552382"/>
    <n v="375"/>
    <s v="Australia"/>
    <d v="2023-05-02T00:29:00"/>
    <x v="0"/>
    <x v="82"/>
    <n v="626"/>
    <n v="0"/>
    <d v="2023-05-02T00:00:00"/>
    <s v="00:29:00"/>
    <x v="0"/>
    <n v="5"/>
    <x v="24"/>
    <x v="8"/>
    <s v="Tuesday"/>
    <n v="2"/>
    <s v="Australia"/>
    <x v="64"/>
  </r>
  <r>
    <n v="718344"/>
    <n v="375"/>
    <s v="Australia"/>
    <d v="2023-03-30T23:21:00"/>
    <x v="3"/>
    <x v="71"/>
    <n v="1580"/>
    <n v="0"/>
    <d v="2023-03-30T00:00:00"/>
    <s v="23:21:00"/>
    <x v="2"/>
    <n v="3"/>
    <x v="4"/>
    <x v="7"/>
    <s v="Thursday"/>
    <n v="4"/>
    <s v="Australia"/>
    <x v="64"/>
  </r>
  <r>
    <n v="1513475"/>
    <n v="375"/>
    <s v="Australia"/>
    <d v="2023-06-02T00:50:00"/>
    <x v="2"/>
    <x v="11"/>
    <n v="7352"/>
    <n v="0"/>
    <d v="2023-06-02T00:00:00"/>
    <s v="00:50:00"/>
    <x v="0"/>
    <n v="6"/>
    <x v="24"/>
    <x v="2"/>
    <s v="Friday"/>
    <n v="5"/>
    <s v="Australia"/>
    <x v="64"/>
  </r>
  <r>
    <n v="401887"/>
    <n v="376"/>
    <s v="India"/>
    <d v="2023-02-03T01:12:00"/>
    <x v="3"/>
    <x v="6"/>
    <n v="9941"/>
    <n v="0"/>
    <d v="2023-02-03T00:00:00"/>
    <s v="01:12:00"/>
    <x v="1"/>
    <n v="2"/>
    <x v="15"/>
    <x v="0"/>
    <s v="Friday"/>
    <n v="5"/>
    <s v="India"/>
    <x v="28"/>
  </r>
  <r>
    <n v="1469052"/>
    <n v="376"/>
    <s v="India"/>
    <d v="2023-06-15T23:29:00"/>
    <x v="2"/>
    <x v="37"/>
    <n v="4580"/>
    <n v="0"/>
    <d v="2023-06-15T00:00:00"/>
    <s v="23:29:00"/>
    <x v="2"/>
    <n v="6"/>
    <x v="22"/>
    <x v="2"/>
    <s v="Thursday"/>
    <n v="4"/>
    <s v="India"/>
    <x v="28"/>
  </r>
  <r>
    <n v="1508707"/>
    <n v="376"/>
    <s v="India"/>
    <d v="2023-02-07T23:22:00"/>
    <x v="2"/>
    <x v="4"/>
    <n v="8491"/>
    <n v="0"/>
    <d v="2023-02-07T00:00:00"/>
    <s v="23:22:00"/>
    <x v="2"/>
    <n v="2"/>
    <x v="20"/>
    <x v="0"/>
    <s v="Tuesday"/>
    <n v="2"/>
    <s v="India"/>
    <x v="28"/>
  </r>
  <r>
    <n v="1677717"/>
    <n v="376"/>
    <s v="India"/>
    <d v="2023-06-21T23:56:00"/>
    <x v="1"/>
    <x v="82"/>
    <n v="8542"/>
    <n v="0"/>
    <d v="2023-06-21T00:00:00"/>
    <s v="23:56:00"/>
    <x v="2"/>
    <n v="6"/>
    <x v="9"/>
    <x v="2"/>
    <s v="Wednesday"/>
    <n v="3"/>
    <s v="India"/>
    <x v="28"/>
  </r>
  <r>
    <n v="595005"/>
    <n v="377"/>
    <s v="India"/>
    <d v="2023-10-09T01:49:00"/>
    <x v="1"/>
    <x v="58"/>
    <n v="1845"/>
    <n v="0"/>
    <d v="2023-10-09T00:00:00"/>
    <s v="01:49:00"/>
    <x v="1"/>
    <n v="10"/>
    <x v="2"/>
    <x v="5"/>
    <s v="Monday"/>
    <n v="1"/>
    <s v="India"/>
    <x v="57"/>
  </r>
  <r>
    <n v="1106456"/>
    <n v="378"/>
    <s v="Switzerland"/>
    <d v="2023-08-03T22:52:00"/>
    <x v="1"/>
    <x v="68"/>
    <n v="9636"/>
    <n v="0"/>
    <d v="2023-08-03T00:00:00"/>
    <s v="22:52:00"/>
    <x v="3"/>
    <n v="8"/>
    <x v="15"/>
    <x v="6"/>
    <s v="Thursday"/>
    <n v="4"/>
    <s v="Switzerland"/>
    <x v="71"/>
  </r>
  <r>
    <n v="1115759"/>
    <n v="378"/>
    <s v="Switzerland"/>
    <d v="2023-02-10T00:06:00"/>
    <x v="0"/>
    <x v="39"/>
    <n v="6504"/>
    <n v="0"/>
    <d v="2023-02-10T00:00:00"/>
    <s v="00:06:00"/>
    <x v="0"/>
    <n v="2"/>
    <x v="19"/>
    <x v="0"/>
    <s v="Friday"/>
    <n v="5"/>
    <s v="Switzerland"/>
    <x v="71"/>
  </r>
  <r>
    <n v="1493135"/>
    <n v="378"/>
    <s v="Switzerland"/>
    <d v="2023-08-08T23:20:00"/>
    <x v="3"/>
    <x v="17"/>
    <n v="8000"/>
    <n v="0"/>
    <d v="2023-08-08T00:00:00"/>
    <s v="23:20:00"/>
    <x v="2"/>
    <n v="8"/>
    <x v="7"/>
    <x v="6"/>
    <s v="Tuesday"/>
    <n v="2"/>
    <s v="Switzerland"/>
    <x v="71"/>
  </r>
  <r>
    <n v="1244097"/>
    <n v="380"/>
    <s v="France"/>
    <d v="2023-04-19T00:22:00"/>
    <x v="3"/>
    <x v="11"/>
    <n v="1026"/>
    <n v="0"/>
    <d v="2023-04-19T00:00:00"/>
    <s v="00:22:00"/>
    <x v="0"/>
    <n v="4"/>
    <x v="3"/>
    <x v="1"/>
    <s v="Wednesday"/>
    <n v="3"/>
    <s v="France"/>
    <x v="34"/>
  </r>
  <r>
    <n v="56703"/>
    <n v="381"/>
    <s v="Italy"/>
    <d v="2023-10-05T00:22:00"/>
    <x v="3"/>
    <x v="33"/>
    <n v="3490"/>
    <n v="0"/>
    <d v="2023-10-05T00:00:00"/>
    <s v="00:22:00"/>
    <x v="0"/>
    <n v="10"/>
    <x v="16"/>
    <x v="5"/>
    <s v="Thursday"/>
    <n v="4"/>
    <s v="Italy"/>
    <x v="60"/>
  </r>
  <r>
    <n v="300907"/>
    <n v="383"/>
    <s v="France"/>
    <d v="2023-11-12T23:00:00"/>
    <x v="3"/>
    <x v="25"/>
    <n v="346"/>
    <n v="0"/>
    <d v="2023-11-12T00:00:00"/>
    <s v="23:00:00"/>
    <x v="2"/>
    <n v="11"/>
    <x v="1"/>
    <x v="9"/>
    <s v="Sunday"/>
    <n v="7"/>
    <s v="France"/>
    <x v="53"/>
  </r>
  <r>
    <n v="1642677"/>
    <n v="387"/>
    <s v="Australia"/>
    <d v="2023-02-04T23:10:00"/>
    <x v="2"/>
    <x v="89"/>
    <n v="8906"/>
    <n v="0"/>
    <d v="2023-02-04T00:00:00"/>
    <s v="23:10:00"/>
    <x v="2"/>
    <n v="2"/>
    <x v="27"/>
    <x v="0"/>
    <s v="Saturday"/>
    <n v="6"/>
    <s v="Australia"/>
    <x v="50"/>
  </r>
  <r>
    <n v="639027"/>
    <n v="390"/>
    <s v="India"/>
    <d v="2023-07-24T23:45:00"/>
    <x v="1"/>
    <x v="58"/>
    <n v="2403"/>
    <n v="0"/>
    <d v="2023-07-24T00:00:00"/>
    <s v="23:45:00"/>
    <x v="2"/>
    <n v="7"/>
    <x v="10"/>
    <x v="4"/>
    <s v="Monday"/>
    <n v="1"/>
    <s v="India"/>
    <x v="28"/>
  </r>
  <r>
    <n v="1310379"/>
    <n v="390"/>
    <s v="India"/>
    <d v="2023-02-23T00:44:00"/>
    <x v="0"/>
    <x v="15"/>
    <n v="9158"/>
    <n v="0"/>
    <d v="2023-02-23T00:00:00"/>
    <s v="00:44:00"/>
    <x v="0"/>
    <n v="2"/>
    <x v="17"/>
    <x v="0"/>
    <s v="Thursday"/>
    <n v="4"/>
    <s v="India"/>
    <x v="28"/>
  </r>
  <r>
    <n v="53899"/>
    <n v="392"/>
    <s v="India"/>
    <d v="2023-09-23T00:53:00"/>
    <x v="3"/>
    <x v="82"/>
    <n v="8165"/>
    <n v="0"/>
    <d v="2023-09-23T00:00:00"/>
    <s v="00:53:00"/>
    <x v="0"/>
    <n v="9"/>
    <x v="17"/>
    <x v="11"/>
    <s v="Saturday"/>
    <n v="6"/>
    <s v="India"/>
    <x v="33"/>
  </r>
  <r>
    <n v="146599"/>
    <n v="393"/>
    <s v="India"/>
    <d v="2023-05-15T02:07:00"/>
    <x v="3"/>
    <x v="22"/>
    <n v="7712"/>
    <n v="0"/>
    <d v="2023-05-15T00:00:00"/>
    <s v="02:07:00"/>
    <x v="4"/>
    <n v="5"/>
    <x v="22"/>
    <x v="8"/>
    <s v="Monday"/>
    <n v="1"/>
    <s v="India"/>
    <x v="17"/>
  </r>
  <r>
    <n v="352076"/>
    <n v="393"/>
    <s v="India"/>
    <d v="2023-03-26T23:56:00"/>
    <x v="2"/>
    <x v="75"/>
    <n v="4290"/>
    <n v="0"/>
    <d v="2023-03-26T00:00:00"/>
    <s v="23:56:00"/>
    <x v="2"/>
    <n v="3"/>
    <x v="8"/>
    <x v="7"/>
    <s v="Sunday"/>
    <n v="7"/>
    <s v="India"/>
    <x v="17"/>
  </r>
  <r>
    <n v="894762"/>
    <n v="393"/>
    <s v="India"/>
    <d v="2023-08-03T00:40:00"/>
    <x v="2"/>
    <x v="33"/>
    <n v="4907"/>
    <n v="0"/>
    <d v="2023-08-03T00:00:00"/>
    <s v="00:40:00"/>
    <x v="0"/>
    <n v="8"/>
    <x v="15"/>
    <x v="6"/>
    <s v="Thursday"/>
    <n v="4"/>
    <s v="India"/>
    <x v="17"/>
  </r>
  <r>
    <n v="1164686"/>
    <n v="393"/>
    <s v="India"/>
    <d v="2023-12-29T01:34:00"/>
    <x v="1"/>
    <x v="79"/>
    <n v="1148"/>
    <n v="0"/>
    <d v="2023-12-29T00:00:00"/>
    <s v="01:34:00"/>
    <x v="1"/>
    <n v="12"/>
    <x v="21"/>
    <x v="10"/>
    <s v="Friday"/>
    <n v="5"/>
    <s v="India"/>
    <x v="17"/>
  </r>
  <r>
    <n v="1551563"/>
    <n v="394"/>
    <s v="India"/>
    <d v="2023-12-07T01:39:00"/>
    <x v="3"/>
    <x v="11"/>
    <n v="932"/>
    <n v="0"/>
    <d v="2023-12-07T00:00:00"/>
    <s v="01:39:00"/>
    <x v="1"/>
    <n v="12"/>
    <x v="20"/>
    <x v="10"/>
    <s v="Thursday"/>
    <n v="4"/>
    <s v="India"/>
    <x v="7"/>
  </r>
  <r>
    <n v="556001"/>
    <n v="395"/>
    <s v="India"/>
    <d v="2023-01-28T00:18:00"/>
    <x v="1"/>
    <x v="33"/>
    <n v="8901"/>
    <n v="0"/>
    <d v="2023-01-28T00:00:00"/>
    <s v="00:18:00"/>
    <x v="0"/>
    <n v="1"/>
    <x v="0"/>
    <x v="3"/>
    <s v="Saturday"/>
    <n v="6"/>
    <s v="India"/>
    <x v="19"/>
  </r>
  <r>
    <n v="265772"/>
    <n v="396"/>
    <s v="Spain"/>
    <d v="2023-12-11T00:52:00"/>
    <x v="2"/>
    <x v="0"/>
    <n v="553"/>
    <n v="0"/>
    <d v="2023-12-11T00:00:00"/>
    <s v="00:52:00"/>
    <x v="0"/>
    <n v="12"/>
    <x v="23"/>
    <x v="10"/>
    <s v="Monday"/>
    <n v="1"/>
    <s v="Spain"/>
    <x v="20"/>
  </r>
  <r>
    <n v="477068"/>
    <n v="396"/>
    <s v="Spain"/>
    <d v="2023-09-19T01:12:00"/>
    <x v="2"/>
    <x v="2"/>
    <n v="6110"/>
    <n v="0"/>
    <d v="2023-09-19T00:00:00"/>
    <s v="01:12:00"/>
    <x v="1"/>
    <n v="9"/>
    <x v="3"/>
    <x v="11"/>
    <s v="Tuesday"/>
    <n v="2"/>
    <s v="Spain"/>
    <x v="20"/>
  </r>
  <r>
    <n v="611265"/>
    <n v="396"/>
    <s v="Spain"/>
    <d v="2023-10-12T00:06:00"/>
    <x v="1"/>
    <x v="74"/>
    <n v="1305"/>
    <n v="0"/>
    <d v="2023-10-12T00:00:00"/>
    <s v="00:06:00"/>
    <x v="0"/>
    <n v="10"/>
    <x v="1"/>
    <x v="5"/>
    <s v="Thursday"/>
    <n v="4"/>
    <s v="Spain"/>
    <x v="20"/>
  </r>
  <r>
    <n v="485583"/>
    <n v="399"/>
    <s v="India"/>
    <d v="2023-03-15T01:33:00"/>
    <x v="0"/>
    <x v="23"/>
    <n v="5485"/>
    <n v="0"/>
    <d v="2023-03-15T00:00:00"/>
    <s v="01:33:00"/>
    <x v="1"/>
    <n v="3"/>
    <x v="22"/>
    <x v="7"/>
    <s v="Wednesday"/>
    <n v="3"/>
    <s v="India"/>
    <x v="31"/>
  </r>
  <r>
    <n v="1325889"/>
    <n v="399"/>
    <s v="India"/>
    <d v="2023-07-03T00:40:00"/>
    <x v="3"/>
    <x v="64"/>
    <n v="4141"/>
    <n v="0"/>
    <d v="2023-07-03T00:00:00"/>
    <s v="00:40:00"/>
    <x v="0"/>
    <n v="7"/>
    <x v="15"/>
    <x v="4"/>
    <s v="Monday"/>
    <n v="1"/>
    <s v="India"/>
    <x v="31"/>
  </r>
  <r>
    <n v="1630634"/>
    <n v="400"/>
    <s v="Australia"/>
    <d v="2023-03-10T01:04:00"/>
    <x v="3"/>
    <x v="56"/>
    <n v="4641"/>
    <n v="0"/>
    <d v="2023-03-10T00:00:00"/>
    <s v="01:04:00"/>
    <x v="1"/>
    <n v="3"/>
    <x v="19"/>
    <x v="7"/>
    <s v="Friday"/>
    <n v="5"/>
    <s v="Australia"/>
    <x v="47"/>
  </r>
  <r>
    <n v="237369"/>
    <n v="401"/>
    <s v="India"/>
    <d v="2023-05-10T00:23:00"/>
    <x v="2"/>
    <x v="71"/>
    <n v="2313"/>
    <n v="0"/>
    <d v="2023-05-10T00:00:00"/>
    <s v="00:23:00"/>
    <x v="0"/>
    <n v="5"/>
    <x v="19"/>
    <x v="8"/>
    <s v="Wednesday"/>
    <n v="3"/>
    <s v="India"/>
    <x v="42"/>
  </r>
  <r>
    <n v="1244841"/>
    <n v="402"/>
    <s v="India"/>
    <d v="2023-11-08T00:48:00"/>
    <x v="0"/>
    <x v="73"/>
    <n v="3692"/>
    <n v="0"/>
    <d v="2023-11-08T00:00:00"/>
    <s v="00:48:00"/>
    <x v="0"/>
    <n v="11"/>
    <x v="7"/>
    <x v="9"/>
    <s v="Wednesday"/>
    <n v="3"/>
    <s v="India"/>
    <x v="15"/>
  </r>
  <r>
    <n v="487191"/>
    <n v="404"/>
    <s v="Germany"/>
    <d v="2023-02-07T00:58:00"/>
    <x v="3"/>
    <x v="72"/>
    <n v="4492"/>
    <n v="0"/>
    <d v="2023-02-07T00:00:00"/>
    <s v="00:58:00"/>
    <x v="0"/>
    <n v="2"/>
    <x v="20"/>
    <x v="0"/>
    <s v="Tuesday"/>
    <n v="2"/>
    <s v="Germany"/>
    <x v="67"/>
  </r>
  <r>
    <n v="16847"/>
    <n v="406"/>
    <s v="India"/>
    <d v="2023-11-08T00:17:00"/>
    <x v="1"/>
    <x v="34"/>
    <n v="1802"/>
    <n v="0"/>
    <d v="2023-11-08T00:00:00"/>
    <s v="00:17:00"/>
    <x v="0"/>
    <n v="11"/>
    <x v="7"/>
    <x v="9"/>
    <s v="Wednesday"/>
    <n v="3"/>
    <s v="India"/>
    <x v="40"/>
  </r>
  <r>
    <n v="968730"/>
    <n v="407"/>
    <s v="France"/>
    <d v="2023-05-24T00:54:00"/>
    <x v="3"/>
    <x v="2"/>
    <n v="6326"/>
    <n v="0"/>
    <d v="2023-05-24T00:00:00"/>
    <s v="00:54:00"/>
    <x v="0"/>
    <n v="5"/>
    <x v="10"/>
    <x v="8"/>
    <s v="Wednesday"/>
    <n v="3"/>
    <s v="France"/>
    <x v="55"/>
  </r>
  <r>
    <n v="396721"/>
    <n v="410"/>
    <s v="India"/>
    <d v="2023-09-23T22:45:00"/>
    <x v="2"/>
    <x v="87"/>
    <n v="3567"/>
    <n v="0"/>
    <d v="2023-09-23T00:00:00"/>
    <s v="22:45:00"/>
    <x v="3"/>
    <n v="9"/>
    <x v="17"/>
    <x v="11"/>
    <s v="Saturday"/>
    <n v="6"/>
    <s v="India"/>
    <x v="1"/>
  </r>
  <r>
    <n v="735675"/>
    <n v="412"/>
    <s v="India"/>
    <d v="2023-11-21T01:16:00"/>
    <x v="1"/>
    <x v="0"/>
    <n v="2472"/>
    <n v="0"/>
    <d v="2023-11-21T00:00:00"/>
    <s v="01:16:00"/>
    <x v="1"/>
    <n v="11"/>
    <x v="9"/>
    <x v="9"/>
    <s v="Tuesday"/>
    <n v="2"/>
    <s v="India"/>
    <x v="50"/>
  </r>
  <r>
    <n v="677135"/>
    <n v="413"/>
    <s v="Spain"/>
    <d v="2023-05-03T00:17:00"/>
    <x v="3"/>
    <x v="48"/>
    <n v="4602"/>
    <n v="0"/>
    <d v="2023-05-03T00:00:00"/>
    <s v="00:17:00"/>
    <x v="0"/>
    <n v="5"/>
    <x v="15"/>
    <x v="8"/>
    <s v="Wednesday"/>
    <n v="3"/>
    <s v="Spain"/>
    <x v="13"/>
  </r>
  <r>
    <n v="1244975"/>
    <n v="413"/>
    <s v="Spain"/>
    <d v="2023-10-19T02:09:00"/>
    <x v="3"/>
    <x v="11"/>
    <n v="9062"/>
    <n v="0"/>
    <d v="2023-10-19T00:00:00"/>
    <s v="02:09:00"/>
    <x v="4"/>
    <n v="10"/>
    <x v="3"/>
    <x v="5"/>
    <s v="Thursday"/>
    <n v="4"/>
    <s v="Spain"/>
    <x v="13"/>
  </r>
  <r>
    <n v="1278929"/>
    <n v="413"/>
    <s v="Spain"/>
    <d v="2023-04-16T23:26:00"/>
    <x v="0"/>
    <x v="43"/>
    <n v="6020"/>
    <n v="0"/>
    <d v="2023-04-16T00:00:00"/>
    <s v="23:26:00"/>
    <x v="2"/>
    <n v="4"/>
    <x v="26"/>
    <x v="1"/>
    <s v="Sunday"/>
    <n v="7"/>
    <s v="Spain"/>
    <x v="13"/>
  </r>
  <r>
    <n v="251865"/>
    <n v="414"/>
    <s v="India"/>
    <d v="2023-12-07T23:06:00"/>
    <x v="3"/>
    <x v="36"/>
    <n v="6149"/>
    <n v="0"/>
    <d v="2023-12-07T00:00:00"/>
    <s v="23:06:00"/>
    <x v="2"/>
    <n v="12"/>
    <x v="20"/>
    <x v="10"/>
    <s v="Thursday"/>
    <n v="4"/>
    <s v="India"/>
    <x v="60"/>
  </r>
  <r>
    <n v="1276372"/>
    <n v="414"/>
    <s v="India"/>
    <d v="2023-03-03T00:53:00"/>
    <x v="1"/>
    <x v="65"/>
    <n v="1465"/>
    <n v="0"/>
    <d v="2023-03-03T00:00:00"/>
    <s v="00:53:00"/>
    <x v="0"/>
    <n v="3"/>
    <x v="15"/>
    <x v="7"/>
    <s v="Friday"/>
    <n v="5"/>
    <s v="India"/>
    <x v="60"/>
  </r>
  <r>
    <n v="1368464"/>
    <n v="414"/>
    <s v="India"/>
    <d v="2023-11-22T00:52:00"/>
    <x v="1"/>
    <x v="18"/>
    <n v="7424"/>
    <n v="0"/>
    <d v="2023-11-22T00:00:00"/>
    <s v="00:52:00"/>
    <x v="0"/>
    <n v="11"/>
    <x v="25"/>
    <x v="9"/>
    <s v="Wednesday"/>
    <n v="3"/>
    <s v="India"/>
    <x v="60"/>
  </r>
  <r>
    <n v="288186"/>
    <n v="415"/>
    <s v="India"/>
    <d v="2023-05-30T23:57:00"/>
    <x v="3"/>
    <x v="60"/>
    <n v="4166"/>
    <n v="0"/>
    <d v="2023-05-30T00:00:00"/>
    <s v="23:57:00"/>
    <x v="2"/>
    <n v="5"/>
    <x v="4"/>
    <x v="8"/>
    <s v="Tuesday"/>
    <n v="2"/>
    <s v="India"/>
    <x v="36"/>
  </r>
  <r>
    <n v="363155"/>
    <n v="416"/>
    <s v="India"/>
    <d v="2023-01-19T00:56:00"/>
    <x v="3"/>
    <x v="55"/>
    <n v="3033"/>
    <n v="0"/>
    <d v="2023-01-19T00:00:00"/>
    <s v="00:56:00"/>
    <x v="0"/>
    <n v="1"/>
    <x v="3"/>
    <x v="3"/>
    <s v="Thursday"/>
    <n v="4"/>
    <s v="India"/>
    <x v="62"/>
  </r>
  <r>
    <n v="893771"/>
    <n v="416"/>
    <s v="India"/>
    <d v="2023-09-01T00:34:00"/>
    <x v="3"/>
    <x v="34"/>
    <n v="1398"/>
    <n v="0"/>
    <d v="2023-09-01T00:00:00"/>
    <s v="00:34:00"/>
    <x v="0"/>
    <n v="9"/>
    <x v="5"/>
    <x v="11"/>
    <s v="Friday"/>
    <n v="5"/>
    <s v="India"/>
    <x v="62"/>
  </r>
  <r>
    <n v="587721"/>
    <n v="417"/>
    <s v="France"/>
    <d v="2023-02-09T01:38:00"/>
    <x v="1"/>
    <x v="8"/>
    <n v="1430"/>
    <n v="0"/>
    <d v="2023-02-09T00:00:00"/>
    <s v="01:38:00"/>
    <x v="1"/>
    <n v="2"/>
    <x v="2"/>
    <x v="0"/>
    <s v="Thursday"/>
    <n v="4"/>
    <s v="France"/>
    <x v="20"/>
  </r>
  <r>
    <n v="866403"/>
    <n v="417"/>
    <s v="France"/>
    <d v="2023-07-02T23:48:00"/>
    <x v="0"/>
    <x v="19"/>
    <n v="122"/>
    <n v="0"/>
    <d v="2023-07-02T00:00:00"/>
    <s v="23:48:00"/>
    <x v="2"/>
    <n v="7"/>
    <x v="24"/>
    <x v="4"/>
    <s v="Sunday"/>
    <n v="7"/>
    <s v="France"/>
    <x v="20"/>
  </r>
  <r>
    <n v="892608"/>
    <n v="417"/>
    <s v="France"/>
    <d v="2023-12-10T00:16:00"/>
    <x v="1"/>
    <x v="13"/>
    <n v="9919"/>
    <n v="0"/>
    <d v="2023-12-10T00:00:00"/>
    <s v="00:16:00"/>
    <x v="0"/>
    <n v="12"/>
    <x v="19"/>
    <x v="10"/>
    <s v="Sunday"/>
    <n v="7"/>
    <s v="France"/>
    <x v="20"/>
  </r>
  <r>
    <n v="262192"/>
    <n v="418"/>
    <s v="Singapore"/>
    <d v="2023-08-26T22:54:00"/>
    <x v="3"/>
    <x v="28"/>
    <n v="6532"/>
    <n v="0"/>
    <d v="2023-08-26T00:00:00"/>
    <s v="22:54:00"/>
    <x v="3"/>
    <n v="8"/>
    <x v="8"/>
    <x v="6"/>
    <s v="Saturday"/>
    <n v="6"/>
    <s v="Singapore"/>
    <x v="19"/>
  </r>
  <r>
    <n v="622656"/>
    <n v="418"/>
    <s v="Singapore"/>
    <d v="2023-08-19T00:03:00"/>
    <x v="1"/>
    <x v="40"/>
    <n v="6905"/>
    <n v="0"/>
    <d v="2023-08-19T00:00:00"/>
    <s v="00:03:00"/>
    <x v="0"/>
    <n v="8"/>
    <x v="3"/>
    <x v="6"/>
    <s v="Saturday"/>
    <n v="6"/>
    <s v="Singapore"/>
    <x v="19"/>
  </r>
  <r>
    <n v="1457155"/>
    <n v="418"/>
    <s v="Singapore"/>
    <d v="2023-09-13T00:13:00"/>
    <x v="0"/>
    <x v="33"/>
    <n v="2807"/>
    <n v="0"/>
    <d v="2023-09-13T00:00:00"/>
    <s v="00:13:00"/>
    <x v="0"/>
    <n v="9"/>
    <x v="6"/>
    <x v="11"/>
    <s v="Wednesday"/>
    <n v="3"/>
    <s v="Singapore"/>
    <x v="19"/>
  </r>
  <r>
    <n v="354532"/>
    <n v="419"/>
    <s v="France"/>
    <d v="2023-11-21T01:00:00"/>
    <x v="2"/>
    <x v="22"/>
    <n v="1673"/>
    <n v="0"/>
    <d v="2023-11-21T00:00:00"/>
    <s v="01:00:00"/>
    <x v="1"/>
    <n v="11"/>
    <x v="9"/>
    <x v="9"/>
    <s v="Tuesday"/>
    <n v="2"/>
    <s v="France"/>
    <x v="16"/>
  </r>
  <r>
    <n v="440925"/>
    <n v="419"/>
    <s v="France"/>
    <d v="2023-01-17T00:19:00"/>
    <x v="1"/>
    <x v="0"/>
    <n v="8432"/>
    <n v="0"/>
    <d v="2023-01-17T00:00:00"/>
    <s v="00:19:00"/>
    <x v="0"/>
    <n v="1"/>
    <x v="29"/>
    <x v="3"/>
    <s v="Tuesday"/>
    <n v="2"/>
    <s v="France"/>
    <x v="16"/>
  </r>
  <r>
    <n v="591570"/>
    <n v="419"/>
    <s v="France"/>
    <d v="2023-11-30T01:30:00"/>
    <x v="3"/>
    <x v="70"/>
    <n v="8740"/>
    <n v="0"/>
    <d v="2023-11-30T00:00:00"/>
    <s v="01:30:00"/>
    <x v="1"/>
    <n v="11"/>
    <x v="4"/>
    <x v="9"/>
    <s v="Thursday"/>
    <n v="4"/>
    <s v="France"/>
    <x v="16"/>
  </r>
  <r>
    <n v="1047874"/>
    <n v="420"/>
    <s v="Spain"/>
    <d v="2023-09-12T23:00:00"/>
    <x v="2"/>
    <x v="41"/>
    <n v="4920"/>
    <n v="0"/>
    <d v="2023-09-12T00:00:00"/>
    <s v="23:00:00"/>
    <x v="2"/>
    <n v="9"/>
    <x v="1"/>
    <x v="11"/>
    <s v="Tuesday"/>
    <n v="2"/>
    <s v="Spain"/>
    <x v="18"/>
  </r>
  <r>
    <n v="1288279"/>
    <n v="420"/>
    <s v="Spain"/>
    <d v="2023-05-27T23:59:00"/>
    <x v="2"/>
    <x v="9"/>
    <n v="5628"/>
    <n v="0"/>
    <d v="2023-05-27T00:00:00"/>
    <s v="23:59:00"/>
    <x v="2"/>
    <n v="5"/>
    <x v="13"/>
    <x v="8"/>
    <s v="Saturday"/>
    <n v="6"/>
    <s v="Spain"/>
    <x v="18"/>
  </r>
  <r>
    <n v="877784"/>
    <n v="422"/>
    <s v="India"/>
    <d v="2023-02-27T22:50:00"/>
    <x v="1"/>
    <x v="56"/>
    <n v="9049"/>
    <n v="0"/>
    <d v="2023-02-27T00:00:00"/>
    <s v="22:50:00"/>
    <x v="3"/>
    <n v="2"/>
    <x v="13"/>
    <x v="0"/>
    <s v="Monday"/>
    <n v="1"/>
    <s v="India"/>
    <x v="62"/>
  </r>
  <r>
    <n v="44275"/>
    <n v="423"/>
    <s v="Singapore"/>
    <d v="2023-03-31T01:45:00"/>
    <x v="2"/>
    <x v="13"/>
    <n v="7290"/>
    <n v="0"/>
    <d v="2023-03-31T00:00:00"/>
    <s v="01:45:00"/>
    <x v="1"/>
    <n v="3"/>
    <x v="30"/>
    <x v="7"/>
    <s v="Friday"/>
    <n v="5"/>
    <s v="Singapore"/>
    <x v="15"/>
  </r>
  <r>
    <n v="139357"/>
    <n v="423"/>
    <s v="Singapore"/>
    <d v="2023-05-18T23:38:00"/>
    <x v="1"/>
    <x v="24"/>
    <n v="5563"/>
    <n v="0"/>
    <d v="2023-05-18T00:00:00"/>
    <s v="23:38:00"/>
    <x v="2"/>
    <n v="5"/>
    <x v="14"/>
    <x v="8"/>
    <s v="Thursday"/>
    <n v="4"/>
    <s v="Singapore"/>
    <x v="15"/>
  </r>
  <r>
    <n v="529816"/>
    <n v="424"/>
    <s v="Spain"/>
    <d v="2023-09-04T23:49:00"/>
    <x v="0"/>
    <x v="51"/>
    <n v="4135"/>
    <n v="0"/>
    <d v="2023-09-04T00:00:00"/>
    <s v="23:49:00"/>
    <x v="2"/>
    <n v="9"/>
    <x v="27"/>
    <x v="11"/>
    <s v="Monday"/>
    <n v="1"/>
    <s v="Spain"/>
    <x v="16"/>
  </r>
  <r>
    <n v="961533"/>
    <n v="424"/>
    <s v="Spain"/>
    <d v="2023-03-28T00:56:00"/>
    <x v="0"/>
    <x v="72"/>
    <n v="1084"/>
    <n v="0"/>
    <d v="2023-03-28T00:00:00"/>
    <s v="00:56:00"/>
    <x v="0"/>
    <n v="3"/>
    <x v="0"/>
    <x v="7"/>
    <s v="Tuesday"/>
    <n v="2"/>
    <s v="Spain"/>
    <x v="16"/>
  </r>
  <r>
    <n v="720311"/>
    <n v="425"/>
    <s v="India"/>
    <d v="2023-02-27T00:22:00"/>
    <x v="0"/>
    <x v="11"/>
    <n v="4868"/>
    <n v="0"/>
    <d v="2023-02-27T00:00:00"/>
    <s v="00:22:00"/>
    <x v="0"/>
    <n v="2"/>
    <x v="13"/>
    <x v="0"/>
    <s v="Monday"/>
    <n v="1"/>
    <s v="India"/>
    <x v="38"/>
  </r>
  <r>
    <n v="1006791"/>
    <n v="425"/>
    <s v="India"/>
    <d v="2023-07-18T22:51:00"/>
    <x v="0"/>
    <x v="68"/>
    <n v="8280"/>
    <n v="0"/>
    <d v="2023-07-18T00:00:00"/>
    <s v="22:51:00"/>
    <x v="3"/>
    <n v="7"/>
    <x v="14"/>
    <x v="4"/>
    <s v="Tuesday"/>
    <n v="2"/>
    <s v="India"/>
    <x v="38"/>
  </r>
  <r>
    <n v="598766"/>
    <n v="426"/>
    <s v="Singapore"/>
    <d v="2023-03-14T23:25:00"/>
    <x v="3"/>
    <x v="54"/>
    <n v="6288"/>
    <n v="0"/>
    <d v="2023-03-14T00:00:00"/>
    <s v="23:25:00"/>
    <x v="2"/>
    <n v="3"/>
    <x v="12"/>
    <x v="7"/>
    <s v="Tuesday"/>
    <n v="2"/>
    <s v="Singapore"/>
    <x v="12"/>
  </r>
  <r>
    <n v="1034415"/>
    <n v="427"/>
    <s v="India"/>
    <d v="2023-04-03T00:59:00"/>
    <x v="0"/>
    <x v="20"/>
    <n v="3464"/>
    <n v="0"/>
    <d v="2023-04-03T00:00:00"/>
    <s v="00:59:00"/>
    <x v="0"/>
    <n v="4"/>
    <x v="15"/>
    <x v="1"/>
    <s v="Monday"/>
    <n v="1"/>
    <s v="India"/>
    <x v="14"/>
  </r>
  <r>
    <n v="1599499"/>
    <n v="427"/>
    <s v="India"/>
    <d v="2023-03-13T23:51:00"/>
    <x v="0"/>
    <x v="16"/>
    <n v="3608"/>
    <n v="0"/>
    <d v="2023-03-13T00:00:00"/>
    <s v="23:51:00"/>
    <x v="2"/>
    <n v="3"/>
    <x v="6"/>
    <x v="7"/>
    <s v="Monday"/>
    <n v="1"/>
    <s v="India"/>
    <x v="14"/>
  </r>
  <r>
    <n v="568627"/>
    <n v="428"/>
    <s v="Australia"/>
    <d v="2023-02-08T23:01:00"/>
    <x v="3"/>
    <x v="9"/>
    <n v="8884"/>
    <n v="0"/>
    <d v="2023-02-08T00:00:00"/>
    <s v="23:01:00"/>
    <x v="2"/>
    <n v="2"/>
    <x v="7"/>
    <x v="0"/>
    <s v="Wednesday"/>
    <n v="3"/>
    <s v="Australia"/>
    <x v="65"/>
  </r>
  <r>
    <n v="870973"/>
    <n v="429"/>
    <s v="Germany"/>
    <d v="2023-10-26T23:23:00"/>
    <x v="2"/>
    <x v="13"/>
    <n v="2728"/>
    <n v="0"/>
    <d v="2023-10-26T00:00:00"/>
    <s v="23:23:00"/>
    <x v="2"/>
    <n v="10"/>
    <x v="8"/>
    <x v="5"/>
    <s v="Thursday"/>
    <n v="4"/>
    <s v="Germany"/>
    <x v="51"/>
  </r>
  <r>
    <n v="49060"/>
    <n v="430"/>
    <s v="India"/>
    <d v="2023-09-22T00:33:00"/>
    <x v="1"/>
    <x v="3"/>
    <n v="5513"/>
    <n v="0"/>
    <d v="2023-09-22T00:00:00"/>
    <s v="00:33:00"/>
    <x v="0"/>
    <n v="9"/>
    <x v="25"/>
    <x v="11"/>
    <s v="Friday"/>
    <n v="5"/>
    <s v="India"/>
    <x v="6"/>
  </r>
  <r>
    <n v="988444"/>
    <n v="430"/>
    <s v="India"/>
    <d v="2023-08-04T01:09:00"/>
    <x v="1"/>
    <x v="42"/>
    <n v="9958"/>
    <n v="0"/>
    <d v="2023-08-04T00:00:00"/>
    <s v="01:09:00"/>
    <x v="1"/>
    <n v="8"/>
    <x v="27"/>
    <x v="6"/>
    <s v="Friday"/>
    <n v="5"/>
    <s v="India"/>
    <x v="6"/>
  </r>
  <r>
    <n v="1134801"/>
    <n v="430"/>
    <s v="India"/>
    <d v="2023-03-12T23:29:00"/>
    <x v="0"/>
    <x v="11"/>
    <n v="3505"/>
    <n v="0"/>
    <d v="2023-03-12T00:00:00"/>
    <s v="23:29:00"/>
    <x v="2"/>
    <n v="3"/>
    <x v="1"/>
    <x v="7"/>
    <s v="Sunday"/>
    <n v="7"/>
    <s v="India"/>
    <x v="6"/>
  </r>
  <r>
    <n v="1290822"/>
    <n v="430"/>
    <s v="India"/>
    <d v="2023-04-18T01:22:00"/>
    <x v="2"/>
    <x v="25"/>
    <n v="3136"/>
    <n v="0"/>
    <d v="2023-04-18T00:00:00"/>
    <s v="01:22:00"/>
    <x v="1"/>
    <n v="4"/>
    <x v="14"/>
    <x v="1"/>
    <s v="Tuesday"/>
    <n v="2"/>
    <s v="India"/>
    <x v="6"/>
  </r>
  <r>
    <n v="1558851"/>
    <n v="431"/>
    <s v="India"/>
    <d v="2023-12-28T23:23:00"/>
    <x v="0"/>
    <x v="33"/>
    <n v="3075"/>
    <n v="0"/>
    <d v="2023-12-28T00:00:00"/>
    <s v="23:23:00"/>
    <x v="2"/>
    <n v="12"/>
    <x v="0"/>
    <x v="10"/>
    <s v="Thursday"/>
    <n v="4"/>
    <s v="India"/>
    <x v="40"/>
  </r>
  <r>
    <n v="37971"/>
    <n v="433"/>
    <s v="India"/>
    <d v="2023-06-24T01:28:00"/>
    <x v="3"/>
    <x v="1"/>
    <n v="7884"/>
    <n v="0"/>
    <d v="2023-06-24T00:00:00"/>
    <s v="01:28:00"/>
    <x v="1"/>
    <n v="6"/>
    <x v="10"/>
    <x v="2"/>
    <s v="Saturday"/>
    <n v="6"/>
    <s v="India"/>
    <x v="27"/>
  </r>
  <r>
    <n v="411162"/>
    <n v="433"/>
    <s v="India"/>
    <d v="2023-08-06T00:26:00"/>
    <x v="2"/>
    <x v="1"/>
    <n v="2485"/>
    <n v="0"/>
    <d v="2023-08-06T00:00:00"/>
    <s v="00:26:00"/>
    <x v="0"/>
    <n v="8"/>
    <x v="28"/>
    <x v="6"/>
    <s v="Sunday"/>
    <n v="7"/>
    <s v="India"/>
    <x v="27"/>
  </r>
  <r>
    <n v="1238511"/>
    <n v="433"/>
    <s v="India"/>
    <d v="2023-01-09T00:24:00"/>
    <x v="3"/>
    <x v="10"/>
    <n v="7820"/>
    <n v="0"/>
    <d v="2023-01-09T00:00:00"/>
    <s v="00:24:00"/>
    <x v="0"/>
    <n v="1"/>
    <x v="2"/>
    <x v="3"/>
    <s v="Monday"/>
    <n v="1"/>
    <s v="India"/>
    <x v="27"/>
  </r>
  <r>
    <n v="568873"/>
    <n v="435"/>
    <s v="India"/>
    <d v="2023-04-15T22:41:00"/>
    <x v="1"/>
    <x v="5"/>
    <n v="8247"/>
    <n v="0"/>
    <d v="2023-04-15T00:00:00"/>
    <s v="22:41:00"/>
    <x v="3"/>
    <n v="4"/>
    <x v="22"/>
    <x v="1"/>
    <s v="Saturday"/>
    <n v="6"/>
    <s v="India"/>
    <x v="28"/>
  </r>
  <r>
    <n v="813819"/>
    <n v="437"/>
    <s v="USA"/>
    <d v="2023-02-24T23:21:00"/>
    <x v="2"/>
    <x v="52"/>
    <n v="8001"/>
    <n v="0"/>
    <d v="2023-02-24T00:00:00"/>
    <s v="23:21:00"/>
    <x v="2"/>
    <n v="2"/>
    <x v="10"/>
    <x v="0"/>
    <s v="Friday"/>
    <n v="5"/>
    <s v="USA"/>
    <x v="19"/>
  </r>
  <r>
    <n v="484489"/>
    <n v="439"/>
    <s v="Spain"/>
    <d v="2023-11-26T00:24:00"/>
    <x v="3"/>
    <x v="34"/>
    <n v="6346"/>
    <n v="0"/>
    <d v="2023-11-26T00:00:00"/>
    <s v="00:24:00"/>
    <x v="0"/>
    <n v="11"/>
    <x v="8"/>
    <x v="9"/>
    <s v="Sunday"/>
    <n v="7"/>
    <s v="Spain"/>
    <x v="66"/>
  </r>
  <r>
    <n v="421069"/>
    <n v="440"/>
    <s v="Germany"/>
    <d v="2023-04-30T23:10:00"/>
    <x v="2"/>
    <x v="68"/>
    <n v="1791"/>
    <n v="0"/>
    <d v="2023-04-30T00:00:00"/>
    <s v="23:10:00"/>
    <x v="2"/>
    <n v="4"/>
    <x v="4"/>
    <x v="1"/>
    <s v="Sunday"/>
    <n v="7"/>
    <s v="Germany"/>
    <x v="31"/>
  </r>
  <r>
    <n v="1083336"/>
    <n v="441"/>
    <s v="USA"/>
    <d v="2023-02-19T00:07:00"/>
    <x v="0"/>
    <x v="11"/>
    <n v="5859"/>
    <n v="0"/>
    <d v="2023-02-19T00:00:00"/>
    <s v="00:07:00"/>
    <x v="0"/>
    <n v="2"/>
    <x v="3"/>
    <x v="0"/>
    <s v="Sunday"/>
    <n v="7"/>
    <s v="USA"/>
    <x v="56"/>
  </r>
  <r>
    <n v="1595227"/>
    <n v="441"/>
    <s v="USA"/>
    <d v="2023-07-14T00:48:00"/>
    <x v="3"/>
    <x v="80"/>
    <n v="4974"/>
    <n v="0"/>
    <d v="2023-07-14T00:00:00"/>
    <s v="00:48:00"/>
    <x v="0"/>
    <n v="7"/>
    <x v="12"/>
    <x v="4"/>
    <s v="Friday"/>
    <n v="5"/>
    <s v="USA"/>
    <x v="56"/>
  </r>
  <r>
    <n v="588548"/>
    <n v="442"/>
    <s v="USA"/>
    <d v="2023-03-17T00:42:00"/>
    <x v="3"/>
    <x v="11"/>
    <n v="4334"/>
    <n v="0"/>
    <d v="2023-03-17T00:00:00"/>
    <s v="00:42:00"/>
    <x v="0"/>
    <n v="3"/>
    <x v="29"/>
    <x v="7"/>
    <s v="Friday"/>
    <n v="5"/>
    <s v="USA"/>
    <x v="32"/>
  </r>
  <r>
    <n v="692962"/>
    <n v="442"/>
    <s v="USA"/>
    <d v="2023-07-17T00:31:00"/>
    <x v="0"/>
    <x v="17"/>
    <n v="1328"/>
    <n v="0"/>
    <d v="2023-07-17T00:00:00"/>
    <s v="00:31:00"/>
    <x v="0"/>
    <n v="7"/>
    <x v="29"/>
    <x v="4"/>
    <s v="Monday"/>
    <n v="1"/>
    <s v="USA"/>
    <x v="32"/>
  </r>
  <r>
    <n v="935674"/>
    <n v="442"/>
    <s v="USA"/>
    <d v="2023-08-04T00:54:00"/>
    <x v="1"/>
    <x v="18"/>
    <n v="5395"/>
    <n v="0"/>
    <d v="2023-08-04T00:00:00"/>
    <s v="00:54:00"/>
    <x v="0"/>
    <n v="8"/>
    <x v="27"/>
    <x v="6"/>
    <s v="Friday"/>
    <n v="5"/>
    <s v="USA"/>
    <x v="32"/>
  </r>
  <r>
    <n v="1018548"/>
    <n v="442"/>
    <s v="USA"/>
    <d v="2023-03-07T23:24:00"/>
    <x v="2"/>
    <x v="81"/>
    <n v="8622"/>
    <n v="0"/>
    <d v="2023-03-07T00:00:00"/>
    <s v="23:24:00"/>
    <x v="2"/>
    <n v="3"/>
    <x v="20"/>
    <x v="7"/>
    <s v="Tuesday"/>
    <n v="2"/>
    <s v="USA"/>
    <x v="32"/>
  </r>
  <r>
    <n v="139611"/>
    <n v="444"/>
    <s v="Spain"/>
    <d v="2023-10-21T01:15:00"/>
    <x v="2"/>
    <x v="23"/>
    <n v="6827"/>
    <n v="0"/>
    <d v="2023-10-21T00:00:00"/>
    <s v="01:15:00"/>
    <x v="1"/>
    <n v="10"/>
    <x v="9"/>
    <x v="5"/>
    <s v="Saturday"/>
    <n v="6"/>
    <s v="Spain"/>
    <x v="37"/>
  </r>
  <r>
    <n v="687364"/>
    <n v="444"/>
    <s v="Spain"/>
    <d v="2023-08-15T23:40:00"/>
    <x v="0"/>
    <x v="11"/>
    <n v="4487"/>
    <n v="0"/>
    <d v="2023-08-15T00:00:00"/>
    <s v="23:40:00"/>
    <x v="2"/>
    <n v="8"/>
    <x v="22"/>
    <x v="6"/>
    <s v="Tuesday"/>
    <n v="2"/>
    <s v="Spain"/>
    <x v="37"/>
  </r>
  <r>
    <n v="849992"/>
    <n v="445"/>
    <s v="USA"/>
    <d v="2023-01-14T23:01:00"/>
    <x v="3"/>
    <x v="18"/>
    <n v="4522"/>
    <n v="0"/>
    <d v="2023-01-14T00:00:00"/>
    <s v="23:01:00"/>
    <x v="2"/>
    <n v="1"/>
    <x v="12"/>
    <x v="3"/>
    <s v="Saturday"/>
    <n v="6"/>
    <s v="USA"/>
    <x v="13"/>
  </r>
  <r>
    <n v="20076"/>
    <n v="446"/>
    <s v="USA"/>
    <d v="2023-03-16T23:20:00"/>
    <x v="0"/>
    <x v="56"/>
    <n v="2311"/>
    <n v="0"/>
    <d v="2023-03-16T00:00:00"/>
    <s v="23:20:00"/>
    <x v="2"/>
    <n v="3"/>
    <x v="26"/>
    <x v="7"/>
    <s v="Thursday"/>
    <n v="4"/>
    <s v="USA"/>
    <x v="52"/>
  </r>
  <r>
    <n v="170058"/>
    <n v="446"/>
    <s v="USA"/>
    <d v="2023-11-11T00:50:00"/>
    <x v="2"/>
    <x v="84"/>
    <n v="8184"/>
    <n v="0"/>
    <d v="2023-11-11T00:00:00"/>
    <s v="00:50:00"/>
    <x v="0"/>
    <n v="11"/>
    <x v="23"/>
    <x v="9"/>
    <s v="Saturday"/>
    <n v="6"/>
    <s v="USA"/>
    <x v="52"/>
  </r>
  <r>
    <n v="619879"/>
    <n v="446"/>
    <s v="USA"/>
    <d v="2023-01-11T01:22:00"/>
    <x v="1"/>
    <x v="65"/>
    <n v="2645"/>
    <n v="0"/>
    <d v="2023-01-11T00:00:00"/>
    <s v="01:22:00"/>
    <x v="1"/>
    <n v="1"/>
    <x v="23"/>
    <x v="3"/>
    <s v="Wednesday"/>
    <n v="3"/>
    <s v="USA"/>
    <x v="52"/>
  </r>
  <r>
    <n v="685841"/>
    <n v="446"/>
    <s v="USA"/>
    <d v="2023-10-02T22:56:00"/>
    <x v="2"/>
    <x v="16"/>
    <n v="7514"/>
    <n v="0"/>
    <d v="2023-10-02T00:00:00"/>
    <s v="22:56:00"/>
    <x v="3"/>
    <n v="10"/>
    <x v="24"/>
    <x v="5"/>
    <s v="Monday"/>
    <n v="1"/>
    <s v="USA"/>
    <x v="52"/>
  </r>
  <r>
    <n v="1311758"/>
    <n v="446"/>
    <s v="USA"/>
    <d v="2023-10-30T00:45:00"/>
    <x v="3"/>
    <x v="64"/>
    <n v="7083"/>
    <n v="0"/>
    <d v="2023-10-30T00:00:00"/>
    <s v="00:45:00"/>
    <x v="0"/>
    <n v="10"/>
    <x v="4"/>
    <x v="5"/>
    <s v="Monday"/>
    <n v="1"/>
    <s v="USA"/>
    <x v="52"/>
  </r>
  <r>
    <n v="783763"/>
    <n v="447"/>
    <s v="USA"/>
    <d v="2023-07-20T01:32:00"/>
    <x v="2"/>
    <x v="47"/>
    <n v="3794"/>
    <n v="0"/>
    <d v="2023-07-20T00:00:00"/>
    <s v="01:32:00"/>
    <x v="1"/>
    <n v="7"/>
    <x v="11"/>
    <x v="4"/>
    <s v="Thursday"/>
    <n v="4"/>
    <s v="USA"/>
    <x v="56"/>
  </r>
  <r>
    <n v="918347"/>
    <n v="449"/>
    <s v="USA"/>
    <d v="2023-08-02T23:47:00"/>
    <x v="0"/>
    <x v="6"/>
    <n v="1241"/>
    <n v="0"/>
    <d v="2023-08-02T00:00:00"/>
    <s v="23:47:00"/>
    <x v="2"/>
    <n v="8"/>
    <x v="24"/>
    <x v="6"/>
    <s v="Wednesday"/>
    <n v="3"/>
    <s v="USA"/>
    <x v="20"/>
  </r>
  <r>
    <n v="1271264"/>
    <n v="450"/>
    <s v="Italy"/>
    <d v="2023-09-29T01:13:00"/>
    <x v="0"/>
    <x v="79"/>
    <n v="2686"/>
    <n v="0"/>
    <d v="2023-09-29T00:00:00"/>
    <s v="01:13:00"/>
    <x v="1"/>
    <n v="9"/>
    <x v="21"/>
    <x v="11"/>
    <s v="Friday"/>
    <n v="5"/>
    <s v="Italy"/>
    <x v="20"/>
  </r>
  <r>
    <n v="1630533"/>
    <n v="450"/>
    <s v="Italy"/>
    <d v="2023-04-11T00:46:00"/>
    <x v="1"/>
    <x v="11"/>
    <n v="1269"/>
    <n v="0"/>
    <d v="2023-04-11T00:00:00"/>
    <s v="00:46:00"/>
    <x v="0"/>
    <n v="4"/>
    <x v="23"/>
    <x v="1"/>
    <s v="Tuesday"/>
    <n v="2"/>
    <s v="Italy"/>
    <x v="20"/>
  </r>
  <r>
    <n v="20342"/>
    <n v="451"/>
    <s v="Norway"/>
    <d v="2023-03-03T00:58:00"/>
    <x v="1"/>
    <x v="89"/>
    <n v="3940"/>
    <n v="0"/>
    <d v="2023-03-03T00:00:00"/>
    <s v="00:58:00"/>
    <x v="0"/>
    <n v="3"/>
    <x v="15"/>
    <x v="7"/>
    <s v="Friday"/>
    <n v="5"/>
    <s v="Norway"/>
    <x v="66"/>
  </r>
  <r>
    <n v="750826"/>
    <n v="451"/>
    <s v="Norway"/>
    <d v="2023-04-13T23:39:00"/>
    <x v="0"/>
    <x v="82"/>
    <n v="9467"/>
    <n v="0"/>
    <d v="2023-04-13T00:00:00"/>
    <s v="23:39:00"/>
    <x v="2"/>
    <n v="4"/>
    <x v="6"/>
    <x v="1"/>
    <s v="Thursday"/>
    <n v="4"/>
    <s v="Norway"/>
    <x v="66"/>
  </r>
  <r>
    <n v="772763"/>
    <n v="452"/>
    <s v="Spain"/>
    <d v="2023-03-22T00:10:00"/>
    <x v="3"/>
    <x v="78"/>
    <n v="5141"/>
    <n v="0"/>
    <d v="2023-03-22T00:00:00"/>
    <s v="00:10:00"/>
    <x v="0"/>
    <n v="3"/>
    <x v="25"/>
    <x v="7"/>
    <s v="Wednesday"/>
    <n v="3"/>
    <s v="Spain"/>
    <x v="4"/>
  </r>
  <r>
    <n v="936455"/>
    <n v="452"/>
    <s v="Spain"/>
    <d v="2023-01-14T00:46:00"/>
    <x v="3"/>
    <x v="50"/>
    <n v="9527"/>
    <n v="0"/>
    <d v="2023-01-14T00:00:00"/>
    <s v="00:46:00"/>
    <x v="0"/>
    <n v="1"/>
    <x v="12"/>
    <x v="3"/>
    <s v="Saturday"/>
    <n v="6"/>
    <s v="Spain"/>
    <x v="4"/>
  </r>
  <r>
    <n v="51688"/>
    <n v="453"/>
    <s v="France"/>
    <d v="2023-12-18T00:35:00"/>
    <x v="1"/>
    <x v="31"/>
    <n v="4365"/>
    <n v="0"/>
    <d v="2023-12-18T00:00:00"/>
    <s v="00:35:00"/>
    <x v="0"/>
    <n v="12"/>
    <x v="14"/>
    <x v="10"/>
    <s v="Monday"/>
    <n v="1"/>
    <s v="France"/>
    <x v="63"/>
  </r>
  <r>
    <n v="1350108"/>
    <n v="453"/>
    <s v="France"/>
    <d v="2023-04-11T23:11:00"/>
    <x v="0"/>
    <x v="26"/>
    <n v="4256"/>
    <n v="0"/>
    <d v="2023-04-11T00:00:00"/>
    <s v="23:11:00"/>
    <x v="2"/>
    <n v="4"/>
    <x v="23"/>
    <x v="1"/>
    <s v="Tuesday"/>
    <n v="2"/>
    <s v="France"/>
    <x v="63"/>
  </r>
  <r>
    <n v="1466718"/>
    <n v="453"/>
    <s v="France"/>
    <d v="2023-05-26T00:01:00"/>
    <x v="0"/>
    <x v="39"/>
    <n v="9174"/>
    <n v="0"/>
    <d v="2023-05-26T00:00:00"/>
    <s v="00:01:00"/>
    <x v="0"/>
    <n v="5"/>
    <x v="8"/>
    <x v="8"/>
    <s v="Friday"/>
    <n v="5"/>
    <s v="France"/>
    <x v="63"/>
  </r>
  <r>
    <n v="1622599"/>
    <n v="453"/>
    <s v="France"/>
    <d v="2023-01-14T23:51:00"/>
    <x v="2"/>
    <x v="39"/>
    <n v="8568"/>
    <n v="0"/>
    <d v="2023-01-14T00:00:00"/>
    <s v="23:51:00"/>
    <x v="2"/>
    <n v="1"/>
    <x v="12"/>
    <x v="3"/>
    <s v="Saturday"/>
    <n v="6"/>
    <s v="France"/>
    <x v="63"/>
  </r>
  <r>
    <n v="1165654"/>
    <n v="454"/>
    <s v="USA"/>
    <d v="2023-10-27T23:25:00"/>
    <x v="0"/>
    <x v="14"/>
    <n v="7755"/>
    <n v="0"/>
    <d v="2023-10-27T00:00:00"/>
    <s v="23:25:00"/>
    <x v="2"/>
    <n v="10"/>
    <x v="13"/>
    <x v="5"/>
    <s v="Friday"/>
    <n v="5"/>
    <s v="USA"/>
    <x v="24"/>
  </r>
  <r>
    <n v="691946"/>
    <n v="455"/>
    <s v="Germany"/>
    <d v="2023-02-03T23:46:00"/>
    <x v="3"/>
    <x v="60"/>
    <n v="1893"/>
    <n v="0"/>
    <d v="2023-02-03T00:00:00"/>
    <s v="23:46:00"/>
    <x v="2"/>
    <n v="2"/>
    <x v="15"/>
    <x v="0"/>
    <s v="Friday"/>
    <n v="5"/>
    <s v="Germany"/>
    <x v="63"/>
  </r>
  <r>
    <n v="1643238"/>
    <n v="455"/>
    <s v="Germany"/>
    <d v="2023-03-31T02:00:00"/>
    <x v="3"/>
    <x v="11"/>
    <n v="3777"/>
    <n v="0"/>
    <d v="2023-03-31T00:00:00"/>
    <s v="02:00:00"/>
    <x v="4"/>
    <n v="3"/>
    <x v="30"/>
    <x v="7"/>
    <s v="Friday"/>
    <n v="5"/>
    <s v="Germany"/>
    <x v="63"/>
  </r>
  <r>
    <n v="671201"/>
    <n v="456"/>
    <s v="Australia"/>
    <d v="2023-05-29T01:20:00"/>
    <x v="3"/>
    <x v="11"/>
    <n v="9565"/>
    <n v="0"/>
    <d v="2023-05-29T00:00:00"/>
    <s v="01:20:00"/>
    <x v="1"/>
    <n v="5"/>
    <x v="21"/>
    <x v="8"/>
    <s v="Monday"/>
    <n v="1"/>
    <s v="Australia"/>
    <x v="4"/>
  </r>
  <r>
    <n v="280459"/>
    <n v="457"/>
    <s v="Denmark"/>
    <d v="2023-09-26T23:42:00"/>
    <x v="3"/>
    <x v="11"/>
    <n v="3197"/>
    <n v="0"/>
    <d v="2023-09-26T00:00:00"/>
    <s v="23:42:00"/>
    <x v="2"/>
    <n v="9"/>
    <x v="8"/>
    <x v="11"/>
    <s v="Tuesday"/>
    <n v="2"/>
    <s v="Denmark"/>
    <x v="72"/>
  </r>
  <r>
    <n v="846161"/>
    <n v="458"/>
    <s v="Finland"/>
    <d v="2023-07-17T00:03:00"/>
    <x v="3"/>
    <x v="8"/>
    <n v="2523"/>
    <n v="0"/>
    <d v="2023-07-17T00:00:00"/>
    <s v="00:03:00"/>
    <x v="0"/>
    <n v="7"/>
    <x v="29"/>
    <x v="4"/>
    <s v="Monday"/>
    <n v="1"/>
    <s v="Finland"/>
    <x v="36"/>
  </r>
  <r>
    <n v="1255175"/>
    <n v="458"/>
    <s v="Finland"/>
    <d v="2023-11-24T23:17:00"/>
    <x v="2"/>
    <x v="17"/>
    <n v="505"/>
    <n v="0"/>
    <d v="2023-11-24T00:00:00"/>
    <s v="23:17:00"/>
    <x v="2"/>
    <n v="11"/>
    <x v="10"/>
    <x v="9"/>
    <s v="Friday"/>
    <n v="5"/>
    <s v="Finland"/>
    <x v="36"/>
  </r>
  <r>
    <n v="517514"/>
    <n v="459"/>
    <s v="Italy"/>
    <d v="2023-04-13T22:55:00"/>
    <x v="1"/>
    <x v="75"/>
    <n v="1379"/>
    <n v="0"/>
    <d v="2023-04-13T00:00:00"/>
    <s v="22:55:00"/>
    <x v="3"/>
    <n v="4"/>
    <x v="6"/>
    <x v="1"/>
    <s v="Thursday"/>
    <n v="4"/>
    <s v="Italy"/>
    <x v="30"/>
  </r>
  <r>
    <n v="544675"/>
    <n v="459"/>
    <s v="Italy"/>
    <d v="2023-05-13T01:53:00"/>
    <x v="3"/>
    <x v="47"/>
    <n v="6757"/>
    <n v="0"/>
    <d v="2023-05-13T00:00:00"/>
    <s v="01:53:00"/>
    <x v="1"/>
    <n v="5"/>
    <x v="6"/>
    <x v="8"/>
    <s v="Saturday"/>
    <n v="6"/>
    <s v="Italy"/>
    <x v="30"/>
  </r>
  <r>
    <n v="1677075"/>
    <n v="460"/>
    <s v="Australia"/>
    <d v="2023-10-12T23:57:00"/>
    <x v="2"/>
    <x v="74"/>
    <n v="7376"/>
    <n v="0"/>
    <d v="2023-10-12T00:00:00"/>
    <s v="23:57:00"/>
    <x v="2"/>
    <n v="10"/>
    <x v="1"/>
    <x v="5"/>
    <s v="Thursday"/>
    <n v="4"/>
    <s v="Australia"/>
    <x v="51"/>
  </r>
  <r>
    <n v="871258"/>
    <n v="461"/>
    <s v="Australia"/>
    <d v="2023-05-26T00:34:00"/>
    <x v="2"/>
    <x v="89"/>
    <n v="2564"/>
    <n v="0"/>
    <d v="2023-05-26T00:00:00"/>
    <s v="00:34:00"/>
    <x v="0"/>
    <n v="5"/>
    <x v="8"/>
    <x v="8"/>
    <s v="Friday"/>
    <n v="5"/>
    <s v="Australia"/>
    <x v="56"/>
  </r>
  <r>
    <n v="1291973"/>
    <n v="461"/>
    <s v="Australia"/>
    <d v="2023-01-07T01:23:00"/>
    <x v="1"/>
    <x v="11"/>
    <n v="5976"/>
    <n v="0"/>
    <d v="2023-01-07T00:00:00"/>
    <s v="01:23:00"/>
    <x v="1"/>
    <n v="1"/>
    <x v="20"/>
    <x v="3"/>
    <s v="Saturday"/>
    <n v="6"/>
    <s v="Australia"/>
    <x v="56"/>
  </r>
  <r>
    <n v="1370775"/>
    <n v="462"/>
    <s v="USA"/>
    <d v="2023-04-23T01:49:00"/>
    <x v="0"/>
    <x v="50"/>
    <n v="1949"/>
    <n v="0"/>
    <d v="2023-04-23T00:00:00"/>
    <s v="01:49:00"/>
    <x v="1"/>
    <n v="4"/>
    <x v="17"/>
    <x v="1"/>
    <s v="Sunday"/>
    <n v="7"/>
    <s v="USA"/>
    <x v="47"/>
  </r>
  <r>
    <n v="1059637"/>
    <n v="463"/>
    <s v="Germany"/>
    <d v="2023-08-09T01:26:00"/>
    <x v="2"/>
    <x v="57"/>
    <n v="3285"/>
    <n v="0"/>
    <d v="2023-08-09T00:00:00"/>
    <s v="01:26:00"/>
    <x v="1"/>
    <n v="8"/>
    <x v="2"/>
    <x v="6"/>
    <s v="Wednesday"/>
    <n v="3"/>
    <s v="Germany"/>
    <x v="27"/>
  </r>
  <r>
    <n v="1357382"/>
    <n v="463"/>
    <s v="Germany"/>
    <d v="2023-12-14T01:42:00"/>
    <x v="0"/>
    <x v="67"/>
    <n v="2708"/>
    <n v="0"/>
    <d v="2023-12-14T00:00:00"/>
    <s v="01:42:00"/>
    <x v="1"/>
    <n v="12"/>
    <x v="12"/>
    <x v="10"/>
    <s v="Thursday"/>
    <n v="4"/>
    <s v="Germany"/>
    <x v="27"/>
  </r>
  <r>
    <n v="57568"/>
    <n v="464"/>
    <s v="Italy"/>
    <d v="2023-03-21T00:54:00"/>
    <x v="0"/>
    <x v="59"/>
    <n v="5877"/>
    <n v="0"/>
    <d v="2023-03-21T00:00:00"/>
    <s v="00:54:00"/>
    <x v="0"/>
    <n v="3"/>
    <x v="9"/>
    <x v="7"/>
    <s v="Tuesday"/>
    <n v="2"/>
    <s v="Italy"/>
    <x v="67"/>
  </r>
  <r>
    <n v="884628"/>
    <n v="464"/>
    <s v="Italy"/>
    <d v="2023-12-06T00:01:00"/>
    <x v="0"/>
    <x v="3"/>
    <n v="7177"/>
    <n v="0"/>
    <d v="2023-12-06T00:00:00"/>
    <s v="00:01:00"/>
    <x v="0"/>
    <n v="12"/>
    <x v="28"/>
    <x v="10"/>
    <s v="Wednesday"/>
    <n v="3"/>
    <s v="Italy"/>
    <x v="67"/>
  </r>
  <r>
    <n v="445200"/>
    <n v="465"/>
    <s v="USA"/>
    <d v="2023-06-16T02:10:00"/>
    <x v="0"/>
    <x v="71"/>
    <n v="2670"/>
    <n v="0"/>
    <d v="2023-06-16T00:00:00"/>
    <s v="02:10:00"/>
    <x v="4"/>
    <n v="6"/>
    <x v="26"/>
    <x v="2"/>
    <s v="Friday"/>
    <n v="5"/>
    <s v="USA"/>
    <x v="70"/>
  </r>
  <r>
    <n v="541964"/>
    <n v="465"/>
    <s v="USA"/>
    <d v="2023-10-22T23:56:00"/>
    <x v="3"/>
    <x v="90"/>
    <n v="3372"/>
    <n v="0"/>
    <d v="2023-10-22T00:00:00"/>
    <s v="23:56:00"/>
    <x v="2"/>
    <n v="10"/>
    <x v="25"/>
    <x v="5"/>
    <s v="Sunday"/>
    <n v="7"/>
    <s v="USA"/>
    <x v="70"/>
  </r>
  <r>
    <n v="1449763"/>
    <n v="465"/>
    <s v="USA"/>
    <d v="2023-03-12T01:07:00"/>
    <x v="2"/>
    <x v="42"/>
    <n v="425"/>
    <n v="0"/>
    <d v="2023-03-12T00:00:00"/>
    <s v="01:07:00"/>
    <x v="1"/>
    <n v="3"/>
    <x v="1"/>
    <x v="7"/>
    <s v="Sunday"/>
    <n v="7"/>
    <s v="USA"/>
    <x v="70"/>
  </r>
  <r>
    <n v="1475178"/>
    <n v="466"/>
    <s v="Italy"/>
    <d v="2023-04-12T00:10:00"/>
    <x v="3"/>
    <x v="90"/>
    <n v="1408"/>
    <n v="0"/>
    <d v="2023-04-12T00:00:00"/>
    <s v="00:10:00"/>
    <x v="0"/>
    <n v="4"/>
    <x v="1"/>
    <x v="1"/>
    <s v="Wednesday"/>
    <n v="3"/>
    <s v="Italy"/>
    <x v="5"/>
  </r>
  <r>
    <n v="10667"/>
    <n v="467"/>
    <s v="France"/>
    <d v="2023-10-13T01:01:00"/>
    <x v="3"/>
    <x v="70"/>
    <n v="840"/>
    <n v="0"/>
    <d v="2023-10-13T00:00:00"/>
    <s v="01:01:00"/>
    <x v="1"/>
    <n v="10"/>
    <x v="6"/>
    <x v="5"/>
    <s v="Friday"/>
    <n v="5"/>
    <s v="France"/>
    <x v="32"/>
  </r>
  <r>
    <n v="1219899"/>
    <n v="469"/>
    <s v="France"/>
    <d v="2023-07-07T00:15:00"/>
    <x v="1"/>
    <x v="51"/>
    <n v="2819"/>
    <n v="0"/>
    <d v="2023-07-07T00:00:00"/>
    <s v="00:15:00"/>
    <x v="0"/>
    <n v="7"/>
    <x v="20"/>
    <x v="4"/>
    <s v="Friday"/>
    <n v="5"/>
    <s v="France"/>
    <x v="55"/>
  </r>
  <r>
    <n v="347243"/>
    <n v="470"/>
    <s v="USA"/>
    <d v="2023-06-02T23:47:00"/>
    <x v="0"/>
    <x v="11"/>
    <n v="5127"/>
    <n v="0"/>
    <d v="2023-06-02T00:00:00"/>
    <s v="23:47:00"/>
    <x v="2"/>
    <n v="6"/>
    <x v="24"/>
    <x v="2"/>
    <s v="Friday"/>
    <n v="5"/>
    <s v="USA"/>
    <x v="5"/>
  </r>
  <r>
    <n v="1650492"/>
    <n v="473"/>
    <s v="Ireland"/>
    <d v="2023-12-02T00:17:00"/>
    <x v="3"/>
    <x v="84"/>
    <n v="8148"/>
    <n v="0"/>
    <d v="2023-12-02T00:00:00"/>
    <s v="00:17:00"/>
    <x v="0"/>
    <n v="12"/>
    <x v="24"/>
    <x v="10"/>
    <s v="Saturday"/>
    <n v="6"/>
    <s v="Ireland"/>
    <x v="17"/>
  </r>
  <r>
    <n v="920294"/>
    <n v="474"/>
    <s v="Finland"/>
    <d v="2023-10-05T01:21:00"/>
    <x v="3"/>
    <x v="46"/>
    <n v="6177"/>
    <n v="0"/>
    <d v="2023-10-05T00:00:00"/>
    <s v="01:21:00"/>
    <x v="1"/>
    <n v="10"/>
    <x v="16"/>
    <x v="5"/>
    <s v="Thursday"/>
    <n v="4"/>
    <s v="Finland"/>
    <x v="66"/>
  </r>
  <r>
    <n v="997669"/>
    <n v="475"/>
    <s v="USA"/>
    <d v="2023-01-22T23:19:00"/>
    <x v="2"/>
    <x v="53"/>
    <n v="4684"/>
    <n v="0"/>
    <d v="2023-01-22T00:00:00"/>
    <s v="23:19:00"/>
    <x v="2"/>
    <n v="1"/>
    <x v="25"/>
    <x v="3"/>
    <s v="Sunday"/>
    <n v="7"/>
    <s v="USA"/>
    <x v="38"/>
  </r>
  <r>
    <n v="625994"/>
    <n v="476"/>
    <s v="USA"/>
    <d v="2023-05-21T23:11:00"/>
    <x v="0"/>
    <x v="64"/>
    <n v="7369"/>
    <n v="0"/>
    <d v="2023-05-21T00:00:00"/>
    <s v="23:11:00"/>
    <x v="2"/>
    <n v="5"/>
    <x v="9"/>
    <x v="8"/>
    <s v="Sunday"/>
    <n v="7"/>
    <s v="USA"/>
    <x v="47"/>
  </r>
  <r>
    <n v="551810"/>
    <n v="477"/>
    <s v="Australia"/>
    <d v="2023-06-08T00:35:00"/>
    <x v="2"/>
    <x v="49"/>
    <n v="8174"/>
    <n v="0"/>
    <d v="2023-06-08T00:00:00"/>
    <s v="00:35:00"/>
    <x v="0"/>
    <n v="6"/>
    <x v="7"/>
    <x v="2"/>
    <s v="Thursday"/>
    <n v="4"/>
    <s v="Australia"/>
    <x v="0"/>
  </r>
  <r>
    <n v="58309"/>
    <n v="479"/>
    <s v="Finland"/>
    <d v="2023-01-12T23:35:00"/>
    <x v="0"/>
    <x v="90"/>
    <n v="9668"/>
    <n v="0"/>
    <d v="2023-01-12T00:00:00"/>
    <s v="23:35:00"/>
    <x v="2"/>
    <n v="1"/>
    <x v="1"/>
    <x v="3"/>
    <s v="Thursday"/>
    <n v="4"/>
    <s v="Finland"/>
    <x v="2"/>
  </r>
  <r>
    <n v="1665167"/>
    <n v="479"/>
    <s v="Finland"/>
    <d v="2023-03-04T01:46:00"/>
    <x v="2"/>
    <x v="11"/>
    <n v="6692"/>
    <n v="0"/>
    <d v="2023-03-04T00:00:00"/>
    <s v="01:46:00"/>
    <x v="1"/>
    <n v="3"/>
    <x v="27"/>
    <x v="7"/>
    <s v="Saturday"/>
    <n v="6"/>
    <s v="Finland"/>
    <x v="2"/>
  </r>
  <r>
    <n v="61005"/>
    <n v="480"/>
    <s v="Finland"/>
    <d v="2023-01-02T00:46:00"/>
    <x v="1"/>
    <x v="39"/>
    <n v="7727"/>
    <n v="0"/>
    <d v="2023-01-02T00:00:00"/>
    <s v="00:46:00"/>
    <x v="0"/>
    <n v="1"/>
    <x v="24"/>
    <x v="3"/>
    <s v="Monday"/>
    <n v="1"/>
    <s v="Finland"/>
    <x v="23"/>
  </r>
  <r>
    <n v="1322635"/>
    <n v="481"/>
    <s v="Australia"/>
    <d v="2023-02-25T23:46:00"/>
    <x v="3"/>
    <x v="24"/>
    <n v="1854"/>
    <n v="0"/>
    <d v="2023-02-25T00:00:00"/>
    <s v="23:46:00"/>
    <x v="2"/>
    <n v="2"/>
    <x v="18"/>
    <x v="0"/>
    <s v="Saturday"/>
    <n v="6"/>
    <s v="Australia"/>
    <x v="70"/>
  </r>
  <r>
    <n v="1051057"/>
    <n v="482"/>
    <s v="France"/>
    <d v="2023-05-02T23:57:00"/>
    <x v="1"/>
    <x v="16"/>
    <n v="4768"/>
    <n v="0"/>
    <d v="2023-05-02T00:00:00"/>
    <s v="23:57:00"/>
    <x v="2"/>
    <n v="5"/>
    <x v="24"/>
    <x v="8"/>
    <s v="Tuesday"/>
    <n v="2"/>
    <s v="France"/>
    <x v="6"/>
  </r>
  <r>
    <n v="976000"/>
    <n v="484"/>
    <s v="USA"/>
    <d v="2023-06-12T23:43:00"/>
    <x v="2"/>
    <x v="22"/>
    <n v="6536"/>
    <n v="0"/>
    <d v="2023-06-12T00:00:00"/>
    <s v="23:43:00"/>
    <x v="2"/>
    <n v="6"/>
    <x v="1"/>
    <x v="2"/>
    <s v="Monday"/>
    <n v="1"/>
    <s v="USA"/>
    <x v="35"/>
  </r>
  <r>
    <n v="1163680"/>
    <n v="485"/>
    <s v="France"/>
    <d v="2023-03-26T00:35:00"/>
    <x v="2"/>
    <x v="28"/>
    <n v="890"/>
    <n v="0"/>
    <d v="2023-03-26T00:00:00"/>
    <s v="00:35:00"/>
    <x v="0"/>
    <n v="3"/>
    <x v="8"/>
    <x v="7"/>
    <s v="Sunday"/>
    <n v="7"/>
    <s v="France"/>
    <x v="17"/>
  </r>
  <r>
    <n v="1198103"/>
    <n v="485"/>
    <s v="France"/>
    <d v="2023-03-24T01:56:00"/>
    <x v="2"/>
    <x v="5"/>
    <n v="1994"/>
    <n v="0"/>
    <d v="2023-03-24T00:00:00"/>
    <s v="01:56:00"/>
    <x v="1"/>
    <n v="3"/>
    <x v="10"/>
    <x v="7"/>
    <s v="Friday"/>
    <n v="5"/>
    <s v="France"/>
    <x v="17"/>
  </r>
  <r>
    <n v="316364"/>
    <n v="486"/>
    <s v="Austria"/>
    <d v="2023-11-09T00:19:00"/>
    <x v="0"/>
    <x v="29"/>
    <n v="1699"/>
    <n v="0"/>
    <d v="2023-11-09T00:00:00"/>
    <s v="00:19:00"/>
    <x v="0"/>
    <n v="11"/>
    <x v="2"/>
    <x v="9"/>
    <s v="Thursday"/>
    <n v="4"/>
    <s v="Austria"/>
    <x v="16"/>
  </r>
  <r>
    <n v="389725"/>
    <n v="487"/>
    <s v="Australia"/>
    <d v="2023-11-07T01:47:00"/>
    <x v="3"/>
    <x v="31"/>
    <n v="206"/>
    <n v="0"/>
    <d v="2023-11-07T00:00:00"/>
    <s v="01:47:00"/>
    <x v="1"/>
    <n v="11"/>
    <x v="20"/>
    <x v="9"/>
    <s v="Tuesday"/>
    <n v="2"/>
    <s v="Australia"/>
    <x v="2"/>
  </r>
  <r>
    <n v="539212"/>
    <n v="488"/>
    <s v="USA"/>
    <d v="2023-11-29T01:52:00"/>
    <x v="3"/>
    <x v="13"/>
    <n v="8345"/>
    <n v="0"/>
    <d v="2023-11-29T00:00:00"/>
    <s v="01:52:00"/>
    <x v="1"/>
    <n v="11"/>
    <x v="21"/>
    <x v="9"/>
    <s v="Wednesday"/>
    <n v="3"/>
    <s v="USA"/>
    <x v="17"/>
  </r>
  <r>
    <n v="34978"/>
    <n v="492"/>
    <s v="Spain"/>
    <d v="2023-07-13T01:50:00"/>
    <x v="2"/>
    <x v="4"/>
    <n v="1494"/>
    <n v="0"/>
    <d v="2023-07-13T00:00:00"/>
    <s v="01:50:00"/>
    <x v="1"/>
    <n v="7"/>
    <x v="6"/>
    <x v="4"/>
    <s v="Thursday"/>
    <n v="4"/>
    <s v="Spain"/>
    <x v="5"/>
  </r>
  <r>
    <n v="817610"/>
    <n v="493"/>
    <s v="USA"/>
    <d v="2023-01-04T23:36:00"/>
    <x v="0"/>
    <x v="19"/>
    <n v="4047"/>
    <n v="0"/>
    <d v="2023-01-04T00:00:00"/>
    <s v="23:36:00"/>
    <x v="2"/>
    <n v="1"/>
    <x v="27"/>
    <x v="3"/>
    <s v="Wednesday"/>
    <n v="3"/>
    <s v="USA"/>
    <x v="6"/>
  </r>
  <r>
    <n v="1437873"/>
    <n v="493"/>
    <s v="USA"/>
    <d v="2023-05-06T23:51:00"/>
    <x v="0"/>
    <x v="5"/>
    <n v="5373"/>
    <n v="0"/>
    <d v="2023-05-06T00:00:00"/>
    <s v="23:51:00"/>
    <x v="2"/>
    <n v="5"/>
    <x v="28"/>
    <x v="8"/>
    <s v="Saturday"/>
    <n v="6"/>
    <s v="USA"/>
    <x v="6"/>
  </r>
  <r>
    <n v="449457"/>
    <n v="494"/>
    <s v="France"/>
    <d v="2023-11-02T01:10:00"/>
    <x v="2"/>
    <x v="49"/>
    <n v="3426"/>
    <n v="0"/>
    <d v="2023-11-02T00:00:00"/>
    <s v="01:10:00"/>
    <x v="1"/>
    <n v="11"/>
    <x v="24"/>
    <x v="9"/>
    <s v="Thursday"/>
    <n v="4"/>
    <s v="France"/>
    <x v="17"/>
  </r>
  <r>
    <n v="759664"/>
    <n v="494"/>
    <s v="France"/>
    <d v="2023-07-18T23:40:00"/>
    <x v="3"/>
    <x v="59"/>
    <n v="8605"/>
    <n v="0"/>
    <d v="2023-07-18T00:00:00"/>
    <s v="23:40:00"/>
    <x v="2"/>
    <n v="7"/>
    <x v="14"/>
    <x v="4"/>
    <s v="Tuesday"/>
    <n v="2"/>
    <s v="France"/>
    <x v="17"/>
  </r>
  <r>
    <n v="1050351"/>
    <n v="497"/>
    <s v="USA"/>
    <d v="2023-07-14T00:01:00"/>
    <x v="2"/>
    <x v="39"/>
    <n v="9863"/>
    <n v="0"/>
    <d v="2023-07-14T00:00:00"/>
    <s v="00:01:00"/>
    <x v="0"/>
    <n v="7"/>
    <x v="12"/>
    <x v="4"/>
    <s v="Friday"/>
    <n v="5"/>
    <s v="USA"/>
    <x v="49"/>
  </r>
  <r>
    <n v="1290759"/>
    <n v="497"/>
    <s v="USA"/>
    <d v="2023-02-19T00:53:00"/>
    <x v="0"/>
    <x v="87"/>
    <n v="6538"/>
    <n v="0"/>
    <d v="2023-02-19T00:00:00"/>
    <s v="00:53:00"/>
    <x v="0"/>
    <n v="2"/>
    <x v="3"/>
    <x v="0"/>
    <s v="Sunday"/>
    <n v="7"/>
    <s v="USA"/>
    <x v="49"/>
  </r>
  <r>
    <n v="17912"/>
    <n v="498"/>
    <s v="Germany"/>
    <d v="2023-03-21T22:56:00"/>
    <x v="1"/>
    <x v="33"/>
    <n v="9179"/>
    <n v="0"/>
    <d v="2023-03-21T00:00:00"/>
    <s v="22:56:00"/>
    <x v="3"/>
    <n v="3"/>
    <x v="9"/>
    <x v="7"/>
    <s v="Tuesday"/>
    <n v="2"/>
    <s v="Germany"/>
    <x v="5"/>
  </r>
  <r>
    <n v="921540"/>
    <n v="499"/>
    <s v="Australia"/>
    <d v="2023-12-20T23:51:00"/>
    <x v="2"/>
    <x v="60"/>
    <n v="2164"/>
    <n v="0"/>
    <d v="2023-12-20T00:00:00"/>
    <s v="23:51:00"/>
    <x v="2"/>
    <n v="12"/>
    <x v="11"/>
    <x v="10"/>
    <s v="Wednesday"/>
    <n v="3"/>
    <s v="Australia"/>
    <x v="28"/>
  </r>
  <r>
    <n v="1530454"/>
    <n v="499"/>
    <s v="Australia"/>
    <d v="2023-04-27T23:01:00"/>
    <x v="0"/>
    <x v="71"/>
    <n v="7456"/>
    <n v="0"/>
    <d v="2023-04-27T00:00:00"/>
    <s v="23:01:00"/>
    <x v="2"/>
    <n v="4"/>
    <x v="13"/>
    <x v="1"/>
    <s v="Thursday"/>
    <n v="4"/>
    <s v="Australia"/>
    <x v="28"/>
  </r>
  <r>
    <n v="1655697"/>
    <n v="499"/>
    <s v="Australia"/>
    <d v="2023-05-05T00:56:00"/>
    <x v="1"/>
    <x v="86"/>
    <n v="3864"/>
    <n v="0"/>
    <d v="2023-05-05T00:00:00"/>
    <s v="00:56:00"/>
    <x v="0"/>
    <n v="5"/>
    <x v="16"/>
    <x v="8"/>
    <s v="Friday"/>
    <n v="5"/>
    <s v="Australia"/>
    <x v="28"/>
  </r>
  <r>
    <n v="187746"/>
    <n v="500"/>
    <s v="USA"/>
    <d v="2023-10-21T00:12:00"/>
    <x v="1"/>
    <x v="18"/>
    <n v="946"/>
    <n v="0"/>
    <d v="2023-10-21T00:00:00"/>
    <s v="00:12:00"/>
    <x v="0"/>
    <n v="10"/>
    <x v="9"/>
    <x v="5"/>
    <s v="Saturday"/>
    <n v="6"/>
    <s v="USA"/>
    <x v="56"/>
  </r>
  <r>
    <n v="114621"/>
    <n v="501"/>
    <s v="Spain"/>
    <d v="2023-12-23T23:51:00"/>
    <x v="3"/>
    <x v="86"/>
    <n v="3842"/>
    <n v="0"/>
    <d v="2023-12-23T00:00:00"/>
    <s v="23:51:00"/>
    <x v="2"/>
    <n v="12"/>
    <x v="17"/>
    <x v="10"/>
    <s v="Saturday"/>
    <n v="6"/>
    <s v="Spain"/>
    <x v="64"/>
  </r>
  <r>
    <n v="242256"/>
    <n v="504"/>
    <s v="Finland"/>
    <d v="2023-07-16T01:51:00"/>
    <x v="1"/>
    <x v="24"/>
    <n v="3986"/>
    <n v="0"/>
    <d v="2023-07-16T00:00:00"/>
    <s v="01:51:00"/>
    <x v="1"/>
    <n v="7"/>
    <x v="26"/>
    <x v="4"/>
    <s v="Sunday"/>
    <n v="7"/>
    <s v="Finland"/>
    <x v="9"/>
  </r>
  <r>
    <n v="1213344"/>
    <n v="504"/>
    <s v="Finland"/>
    <d v="2023-06-04T00:18:00"/>
    <x v="1"/>
    <x v="17"/>
    <n v="4603"/>
    <n v="0"/>
    <d v="2023-06-04T00:00:00"/>
    <s v="00:18:00"/>
    <x v="0"/>
    <n v="6"/>
    <x v="27"/>
    <x v="2"/>
    <s v="Sunday"/>
    <n v="7"/>
    <s v="Finland"/>
    <x v="9"/>
  </r>
  <r>
    <n v="482555"/>
    <n v="506"/>
    <s v="USA"/>
    <d v="2023-01-25T16:44:00"/>
    <x v="2"/>
    <x v="58"/>
    <n v="6355"/>
    <n v="0"/>
    <d v="2023-01-25T00:00:00"/>
    <s v="16:44:00"/>
    <x v="5"/>
    <n v="1"/>
    <x v="18"/>
    <x v="3"/>
    <s v="Wednesday"/>
    <n v="3"/>
    <s v="USA"/>
    <x v="64"/>
  </r>
  <r>
    <n v="443577"/>
    <n v="507"/>
    <s v="USA"/>
    <d v="2023-09-17T01:34:00"/>
    <x v="2"/>
    <x v="20"/>
    <n v="7940"/>
    <n v="0"/>
    <d v="2023-09-17T00:00:00"/>
    <s v="01:34:00"/>
    <x v="1"/>
    <n v="9"/>
    <x v="29"/>
    <x v="11"/>
    <s v="Sunday"/>
    <n v="7"/>
    <s v="USA"/>
    <x v="46"/>
  </r>
  <r>
    <n v="81431"/>
    <n v="508"/>
    <s v="Switzerland"/>
    <d v="2023-07-15T00:39:00"/>
    <x v="2"/>
    <x v="67"/>
    <n v="9101"/>
    <n v="0"/>
    <d v="2023-07-15T00:00:00"/>
    <s v="00:39:00"/>
    <x v="0"/>
    <n v="7"/>
    <x v="22"/>
    <x v="4"/>
    <s v="Saturday"/>
    <n v="6"/>
    <s v="Switzerland"/>
    <x v="7"/>
  </r>
  <r>
    <n v="1557337"/>
    <n v="508"/>
    <s v="Switzerland"/>
    <d v="2023-01-31T00:49:00"/>
    <x v="2"/>
    <x v="82"/>
    <n v="4679"/>
    <n v="0"/>
    <d v="2023-01-31T00:00:00"/>
    <s v="00:49:00"/>
    <x v="0"/>
    <n v="1"/>
    <x v="30"/>
    <x v="3"/>
    <s v="Tuesday"/>
    <n v="2"/>
    <s v="Switzerland"/>
    <x v="7"/>
  </r>
  <r>
    <n v="812612"/>
    <n v="509"/>
    <s v="France"/>
    <d v="2023-11-26T01:29:00"/>
    <x v="3"/>
    <x v="54"/>
    <n v="3471"/>
    <n v="0"/>
    <d v="2023-11-26T00:00:00"/>
    <s v="01:29:00"/>
    <x v="1"/>
    <n v="11"/>
    <x v="8"/>
    <x v="9"/>
    <s v="Sunday"/>
    <n v="7"/>
    <s v="France"/>
    <x v="59"/>
  </r>
  <r>
    <n v="845773"/>
    <n v="509"/>
    <s v="France"/>
    <d v="2023-10-20T00:35:00"/>
    <x v="1"/>
    <x v="9"/>
    <n v="1906"/>
    <n v="0"/>
    <d v="2023-10-20T00:00:00"/>
    <s v="00:35:00"/>
    <x v="0"/>
    <n v="10"/>
    <x v="11"/>
    <x v="5"/>
    <s v="Friday"/>
    <n v="5"/>
    <s v="France"/>
    <x v="59"/>
  </r>
  <r>
    <n v="872066"/>
    <n v="510"/>
    <s v="USA"/>
    <d v="2023-10-04T23:49:00"/>
    <x v="2"/>
    <x v="11"/>
    <n v="7354"/>
    <n v="0"/>
    <d v="2023-10-04T00:00:00"/>
    <s v="23:49:00"/>
    <x v="2"/>
    <n v="10"/>
    <x v="27"/>
    <x v="5"/>
    <s v="Wednesday"/>
    <n v="3"/>
    <s v="USA"/>
    <x v="1"/>
  </r>
  <r>
    <n v="1479085"/>
    <n v="510"/>
    <s v="USA"/>
    <d v="2023-11-21T22:41:00"/>
    <x v="1"/>
    <x v="13"/>
    <n v="6503"/>
    <n v="0"/>
    <d v="2023-11-21T00:00:00"/>
    <s v="22:41:00"/>
    <x v="3"/>
    <n v="11"/>
    <x v="9"/>
    <x v="9"/>
    <s v="Tuesday"/>
    <n v="2"/>
    <s v="USA"/>
    <x v="1"/>
  </r>
  <r>
    <n v="311285"/>
    <n v="511"/>
    <s v="USA"/>
    <d v="2023-10-14T23:47:00"/>
    <x v="0"/>
    <x v="23"/>
    <n v="3345"/>
    <n v="0"/>
    <d v="2023-10-14T00:00:00"/>
    <s v="23:47:00"/>
    <x v="2"/>
    <n v="10"/>
    <x v="12"/>
    <x v="5"/>
    <s v="Saturday"/>
    <n v="6"/>
    <s v="USA"/>
    <x v="36"/>
  </r>
  <r>
    <n v="593583"/>
    <n v="513"/>
    <s v="USA"/>
    <d v="2023-08-22T01:08:00"/>
    <x v="1"/>
    <x v="76"/>
    <n v="9848"/>
    <n v="0"/>
    <d v="2023-08-22T00:00:00"/>
    <s v="01:08:00"/>
    <x v="1"/>
    <n v="8"/>
    <x v="25"/>
    <x v="6"/>
    <s v="Tuesday"/>
    <n v="2"/>
    <s v="USA"/>
    <x v="34"/>
  </r>
  <r>
    <n v="175577"/>
    <n v="515"/>
    <s v="Spain"/>
    <d v="2023-11-21T01:53:00"/>
    <x v="1"/>
    <x v="39"/>
    <n v="5334"/>
    <n v="0"/>
    <d v="2023-11-21T00:00:00"/>
    <s v="01:53:00"/>
    <x v="1"/>
    <n v="11"/>
    <x v="9"/>
    <x v="9"/>
    <s v="Tuesday"/>
    <n v="2"/>
    <s v="Spain"/>
    <x v="24"/>
  </r>
  <r>
    <n v="506188"/>
    <n v="515"/>
    <s v="Spain"/>
    <d v="2023-02-13T00:36:00"/>
    <x v="1"/>
    <x v="11"/>
    <n v="2177"/>
    <n v="0"/>
    <d v="2023-02-13T00:00:00"/>
    <s v="00:36:00"/>
    <x v="0"/>
    <n v="2"/>
    <x v="6"/>
    <x v="0"/>
    <s v="Monday"/>
    <n v="1"/>
    <s v="Spain"/>
    <x v="24"/>
  </r>
  <r>
    <n v="133285"/>
    <n v="516"/>
    <s v="France"/>
    <d v="2023-02-11T01:24:00"/>
    <x v="1"/>
    <x v="18"/>
    <n v="7837"/>
    <n v="0"/>
    <d v="2023-02-11T00:00:00"/>
    <s v="01:24:00"/>
    <x v="1"/>
    <n v="2"/>
    <x v="23"/>
    <x v="0"/>
    <s v="Saturday"/>
    <n v="6"/>
    <s v="France"/>
    <x v="38"/>
  </r>
  <r>
    <n v="171269"/>
    <n v="516"/>
    <s v="France"/>
    <d v="2023-08-22T00:18:00"/>
    <x v="3"/>
    <x v="36"/>
    <n v="5709"/>
    <n v="0"/>
    <d v="2023-08-22T00:00:00"/>
    <s v="00:18:00"/>
    <x v="0"/>
    <n v="8"/>
    <x v="25"/>
    <x v="6"/>
    <s v="Tuesday"/>
    <n v="2"/>
    <s v="France"/>
    <x v="38"/>
  </r>
  <r>
    <n v="596287"/>
    <n v="516"/>
    <s v="France"/>
    <d v="2023-09-03T00:51:00"/>
    <x v="0"/>
    <x v="5"/>
    <n v="5995"/>
    <n v="0"/>
    <d v="2023-09-03T00:00:00"/>
    <s v="00:51:00"/>
    <x v="0"/>
    <n v="9"/>
    <x v="15"/>
    <x v="11"/>
    <s v="Sunday"/>
    <n v="7"/>
    <s v="France"/>
    <x v="38"/>
  </r>
  <r>
    <n v="115590"/>
    <n v="517"/>
    <s v="Australia"/>
    <d v="2023-02-02T23:52:00"/>
    <x v="1"/>
    <x v="60"/>
    <n v="9953"/>
    <n v="0"/>
    <d v="2023-02-02T00:00:00"/>
    <s v="23:52:00"/>
    <x v="2"/>
    <n v="2"/>
    <x v="24"/>
    <x v="0"/>
    <s v="Thursday"/>
    <n v="4"/>
    <s v="Australia"/>
    <x v="56"/>
  </r>
  <r>
    <n v="1069668"/>
    <n v="517"/>
    <s v="Australia"/>
    <d v="2023-04-07T01:00:00"/>
    <x v="0"/>
    <x v="61"/>
    <n v="8146"/>
    <n v="0"/>
    <d v="2023-04-07T00:00:00"/>
    <s v="01:00:00"/>
    <x v="1"/>
    <n v="4"/>
    <x v="20"/>
    <x v="1"/>
    <s v="Friday"/>
    <n v="5"/>
    <s v="Australia"/>
    <x v="56"/>
  </r>
  <r>
    <n v="268811"/>
    <n v="519"/>
    <s v="France"/>
    <d v="2023-02-06T01:33:00"/>
    <x v="1"/>
    <x v="72"/>
    <n v="9147"/>
    <n v="0"/>
    <d v="2023-02-06T00:00:00"/>
    <s v="01:33:00"/>
    <x v="1"/>
    <n v="2"/>
    <x v="28"/>
    <x v="0"/>
    <s v="Monday"/>
    <n v="1"/>
    <s v="France"/>
    <x v="35"/>
  </r>
  <r>
    <n v="344182"/>
    <n v="519"/>
    <s v="France"/>
    <d v="2023-07-20T01:09:00"/>
    <x v="1"/>
    <x v="24"/>
    <n v="9637"/>
    <n v="0"/>
    <d v="2023-07-20T00:00:00"/>
    <s v="01:09:00"/>
    <x v="1"/>
    <n v="7"/>
    <x v="11"/>
    <x v="4"/>
    <s v="Thursday"/>
    <n v="4"/>
    <s v="France"/>
    <x v="35"/>
  </r>
  <r>
    <n v="694715"/>
    <n v="519"/>
    <s v="France"/>
    <d v="2023-08-01T23:07:00"/>
    <x v="1"/>
    <x v="45"/>
    <n v="6870"/>
    <n v="0"/>
    <d v="2023-08-01T00:00:00"/>
    <s v="23:07:00"/>
    <x v="2"/>
    <n v="8"/>
    <x v="5"/>
    <x v="6"/>
    <s v="Tuesday"/>
    <n v="2"/>
    <s v="France"/>
    <x v="35"/>
  </r>
  <r>
    <n v="101815"/>
    <n v="520"/>
    <s v="Spain"/>
    <d v="2023-09-18T01:37:00"/>
    <x v="3"/>
    <x v="32"/>
    <n v="5420"/>
    <n v="0"/>
    <d v="2023-09-18T00:00:00"/>
    <s v="01:37:00"/>
    <x v="1"/>
    <n v="9"/>
    <x v="14"/>
    <x v="11"/>
    <s v="Monday"/>
    <n v="1"/>
    <s v="Spain"/>
    <x v="2"/>
  </r>
  <r>
    <n v="695237"/>
    <n v="520"/>
    <s v="Spain"/>
    <d v="2023-01-11T23:40:00"/>
    <x v="0"/>
    <x v="31"/>
    <n v="1232"/>
    <n v="0"/>
    <d v="2023-01-11T00:00:00"/>
    <s v="23:40:00"/>
    <x v="2"/>
    <n v="1"/>
    <x v="23"/>
    <x v="3"/>
    <s v="Wednesday"/>
    <n v="3"/>
    <s v="Spain"/>
    <x v="2"/>
  </r>
  <r>
    <n v="1632433"/>
    <n v="520"/>
    <s v="Spain"/>
    <d v="2023-10-05T00:05:00"/>
    <x v="0"/>
    <x v="11"/>
    <n v="2927"/>
    <n v="0"/>
    <d v="2023-10-05T00:00:00"/>
    <s v="00:05:00"/>
    <x v="0"/>
    <n v="10"/>
    <x v="16"/>
    <x v="5"/>
    <s v="Thursday"/>
    <n v="4"/>
    <s v="Spain"/>
    <x v="2"/>
  </r>
  <r>
    <n v="960685"/>
    <n v="522"/>
    <s v="USA"/>
    <d v="2023-11-24T00:50:00"/>
    <x v="3"/>
    <x v="56"/>
    <n v="9772"/>
    <n v="0"/>
    <d v="2023-11-24T00:00:00"/>
    <s v="00:50:00"/>
    <x v="0"/>
    <n v="11"/>
    <x v="10"/>
    <x v="9"/>
    <s v="Friday"/>
    <n v="5"/>
    <s v="USA"/>
    <x v="56"/>
  </r>
  <r>
    <n v="1189996"/>
    <n v="522"/>
    <s v="USA"/>
    <d v="2023-12-04T00:22:00"/>
    <x v="2"/>
    <x v="11"/>
    <n v="4719"/>
    <n v="0"/>
    <d v="2023-12-04T00:00:00"/>
    <s v="00:22:00"/>
    <x v="0"/>
    <n v="12"/>
    <x v="27"/>
    <x v="10"/>
    <s v="Monday"/>
    <n v="1"/>
    <s v="USA"/>
    <x v="56"/>
  </r>
  <r>
    <n v="1334431"/>
    <n v="522"/>
    <s v="USA"/>
    <d v="2023-09-26T00:42:00"/>
    <x v="3"/>
    <x v="60"/>
    <n v="6918"/>
    <n v="0"/>
    <d v="2023-09-26T00:00:00"/>
    <s v="00:42:00"/>
    <x v="0"/>
    <n v="9"/>
    <x v="8"/>
    <x v="11"/>
    <s v="Tuesday"/>
    <n v="2"/>
    <s v="USA"/>
    <x v="56"/>
  </r>
  <r>
    <n v="671670"/>
    <n v="523"/>
    <s v="USA"/>
    <d v="2023-08-17T01:05:00"/>
    <x v="3"/>
    <x v="46"/>
    <n v="6441"/>
    <n v="0"/>
    <d v="2023-08-17T00:00:00"/>
    <s v="01:05:00"/>
    <x v="1"/>
    <n v="8"/>
    <x v="29"/>
    <x v="6"/>
    <s v="Thursday"/>
    <n v="4"/>
    <s v="USA"/>
    <x v="67"/>
  </r>
  <r>
    <n v="1018145"/>
    <n v="523"/>
    <s v="USA"/>
    <d v="2023-11-09T23:20:00"/>
    <x v="1"/>
    <x v="11"/>
    <n v="9449"/>
    <n v="0"/>
    <d v="2023-11-09T00:00:00"/>
    <s v="23:20:00"/>
    <x v="2"/>
    <n v="11"/>
    <x v="2"/>
    <x v="9"/>
    <s v="Thursday"/>
    <n v="4"/>
    <s v="USA"/>
    <x v="67"/>
  </r>
  <r>
    <n v="1580986"/>
    <n v="523"/>
    <s v="USA"/>
    <d v="2023-09-06T02:05:00"/>
    <x v="0"/>
    <x v="36"/>
    <n v="438"/>
    <n v="0"/>
    <d v="2023-09-06T00:00:00"/>
    <s v="02:05:00"/>
    <x v="4"/>
    <n v="9"/>
    <x v="28"/>
    <x v="11"/>
    <s v="Wednesday"/>
    <n v="3"/>
    <s v="USA"/>
    <x v="67"/>
  </r>
  <r>
    <n v="2011"/>
    <n v="525"/>
    <s v="India"/>
    <d v="2023-04-29T23:40:00"/>
    <x v="3"/>
    <x v="7"/>
    <n v="4551"/>
    <n v="0"/>
    <d v="2023-04-29T00:00:00"/>
    <s v="23:40:00"/>
    <x v="2"/>
    <n v="4"/>
    <x v="21"/>
    <x v="1"/>
    <s v="Saturday"/>
    <n v="6"/>
    <s v="India"/>
    <x v="21"/>
  </r>
  <r>
    <n v="49544"/>
    <n v="526"/>
    <s v="USA"/>
    <d v="2023-10-28T00:04:00"/>
    <x v="0"/>
    <x v="12"/>
    <n v="7802"/>
    <n v="0"/>
    <d v="2023-10-28T00:00:00"/>
    <s v="00:04:00"/>
    <x v="0"/>
    <n v="10"/>
    <x v="0"/>
    <x v="5"/>
    <s v="Saturday"/>
    <n v="6"/>
    <s v="USA"/>
    <x v="70"/>
  </r>
  <r>
    <n v="1188487"/>
    <n v="526"/>
    <s v="USA"/>
    <d v="2023-12-16T01:52:00"/>
    <x v="0"/>
    <x v="25"/>
    <n v="2527"/>
    <n v="0"/>
    <d v="2023-12-16T00:00:00"/>
    <s v="01:52:00"/>
    <x v="1"/>
    <n v="12"/>
    <x v="26"/>
    <x v="10"/>
    <s v="Saturday"/>
    <n v="6"/>
    <s v="USA"/>
    <x v="70"/>
  </r>
  <r>
    <n v="1609306"/>
    <n v="529"/>
    <s v="India"/>
    <d v="2023-12-01T01:21:00"/>
    <x v="2"/>
    <x v="0"/>
    <n v="847"/>
    <n v="0"/>
    <d v="2023-12-01T00:00:00"/>
    <s v="01:21:00"/>
    <x v="1"/>
    <n v="12"/>
    <x v="5"/>
    <x v="10"/>
    <s v="Friday"/>
    <n v="5"/>
    <s v="India"/>
    <x v="68"/>
  </r>
  <r>
    <n v="34125"/>
    <n v="530"/>
    <s v="Australia"/>
    <d v="2023-10-18T00:57:00"/>
    <x v="3"/>
    <x v="10"/>
    <n v="4341"/>
    <n v="0"/>
    <d v="2023-10-18T00:00:00"/>
    <s v="00:57:00"/>
    <x v="0"/>
    <n v="10"/>
    <x v="14"/>
    <x v="5"/>
    <s v="Wednesday"/>
    <n v="3"/>
    <s v="Australia"/>
    <x v="37"/>
  </r>
  <r>
    <n v="273817"/>
    <n v="530"/>
    <s v="Australia"/>
    <d v="2023-05-05T01:21:00"/>
    <x v="0"/>
    <x v="24"/>
    <n v="4051"/>
    <n v="0"/>
    <d v="2023-05-05T00:00:00"/>
    <s v="01:21:00"/>
    <x v="1"/>
    <n v="5"/>
    <x v="16"/>
    <x v="8"/>
    <s v="Friday"/>
    <n v="5"/>
    <s v="Australia"/>
    <x v="37"/>
  </r>
  <r>
    <n v="1440438"/>
    <n v="531"/>
    <s v="USA"/>
    <d v="2023-01-05T01:09:00"/>
    <x v="0"/>
    <x v="49"/>
    <n v="1288"/>
    <n v="0"/>
    <d v="2023-01-05T00:00:00"/>
    <s v="01:09:00"/>
    <x v="1"/>
    <n v="1"/>
    <x v="16"/>
    <x v="3"/>
    <s v="Thursday"/>
    <n v="4"/>
    <s v="USA"/>
    <x v="26"/>
  </r>
  <r>
    <n v="127157"/>
    <n v="532"/>
    <s v="USA"/>
    <d v="2023-02-15T23:57:00"/>
    <x v="2"/>
    <x v="56"/>
    <n v="2367"/>
    <n v="0"/>
    <d v="2023-02-15T00:00:00"/>
    <s v="23:57:00"/>
    <x v="2"/>
    <n v="2"/>
    <x v="22"/>
    <x v="0"/>
    <s v="Wednesday"/>
    <n v="3"/>
    <s v="USA"/>
    <x v="8"/>
  </r>
  <r>
    <n v="160692"/>
    <n v="532"/>
    <s v="USA"/>
    <d v="2023-11-06T01:04:00"/>
    <x v="3"/>
    <x v="24"/>
    <n v="679"/>
    <n v="0"/>
    <d v="2023-11-06T00:00:00"/>
    <s v="01:04:00"/>
    <x v="1"/>
    <n v="11"/>
    <x v="28"/>
    <x v="9"/>
    <s v="Monday"/>
    <n v="1"/>
    <s v="USA"/>
    <x v="8"/>
  </r>
  <r>
    <n v="299700"/>
    <n v="533"/>
    <s v="USA"/>
    <d v="2023-10-09T01:32:00"/>
    <x v="3"/>
    <x v="54"/>
    <n v="7166"/>
    <n v="0"/>
    <d v="2023-10-09T00:00:00"/>
    <s v="01:32:00"/>
    <x v="1"/>
    <n v="10"/>
    <x v="2"/>
    <x v="5"/>
    <s v="Monday"/>
    <n v="1"/>
    <s v="USA"/>
    <x v="27"/>
  </r>
  <r>
    <n v="968501"/>
    <n v="534"/>
    <s v="India"/>
    <d v="2023-09-26T00:47:00"/>
    <x v="3"/>
    <x v="37"/>
    <n v="98"/>
    <n v="0"/>
    <d v="2023-09-26T00:00:00"/>
    <s v="00:47:00"/>
    <x v="0"/>
    <n v="9"/>
    <x v="8"/>
    <x v="11"/>
    <s v="Tuesday"/>
    <n v="2"/>
    <s v="India"/>
    <x v="55"/>
  </r>
  <r>
    <n v="550510"/>
    <n v="536"/>
    <s v="Germany"/>
    <d v="2023-04-20T23:35:00"/>
    <x v="3"/>
    <x v="81"/>
    <n v="4540"/>
    <n v="0"/>
    <d v="2023-04-20T00:00:00"/>
    <s v="23:35:00"/>
    <x v="2"/>
    <n v="4"/>
    <x v="11"/>
    <x v="1"/>
    <s v="Thursday"/>
    <n v="4"/>
    <s v="Germany"/>
    <x v="71"/>
  </r>
  <r>
    <n v="1423052"/>
    <n v="536"/>
    <s v="Germany"/>
    <d v="2023-01-27T00:58:00"/>
    <x v="0"/>
    <x v="33"/>
    <n v="8357"/>
    <n v="0"/>
    <d v="2023-01-27T00:00:00"/>
    <s v="00:58:00"/>
    <x v="0"/>
    <n v="1"/>
    <x v="13"/>
    <x v="3"/>
    <s v="Friday"/>
    <n v="5"/>
    <s v="Germany"/>
    <x v="71"/>
  </r>
  <r>
    <n v="1033341"/>
    <n v="537"/>
    <s v="Australia"/>
    <d v="2023-12-06T00:44:00"/>
    <x v="1"/>
    <x v="53"/>
    <n v="1935"/>
    <n v="0"/>
    <d v="2023-12-06T00:00:00"/>
    <s v="00:44:00"/>
    <x v="0"/>
    <n v="12"/>
    <x v="28"/>
    <x v="10"/>
    <s v="Wednesday"/>
    <n v="3"/>
    <s v="Australia"/>
    <x v="51"/>
  </r>
  <r>
    <n v="1294009"/>
    <n v="538"/>
    <s v="India"/>
    <d v="2023-01-06T01:46:00"/>
    <x v="1"/>
    <x v="8"/>
    <n v="4279"/>
    <n v="0"/>
    <d v="2023-01-06T00:00:00"/>
    <s v="01:46:00"/>
    <x v="1"/>
    <n v="1"/>
    <x v="28"/>
    <x v="3"/>
    <s v="Friday"/>
    <n v="5"/>
    <s v="India"/>
    <x v="5"/>
  </r>
  <r>
    <n v="1045700"/>
    <n v="539"/>
    <s v="India"/>
    <d v="2023-12-02T00:38:00"/>
    <x v="3"/>
    <x v="90"/>
    <n v="5012"/>
    <n v="0"/>
    <d v="2023-12-02T00:00:00"/>
    <s v="00:38:00"/>
    <x v="0"/>
    <n v="12"/>
    <x v="24"/>
    <x v="10"/>
    <s v="Saturday"/>
    <n v="6"/>
    <s v="India"/>
    <x v="59"/>
  </r>
  <r>
    <n v="498278"/>
    <n v="540"/>
    <s v="Australia"/>
    <d v="2023-06-13T01:07:00"/>
    <x v="1"/>
    <x v="16"/>
    <n v="4974"/>
    <n v="0"/>
    <d v="2023-06-13T00:00:00"/>
    <s v="01:07:00"/>
    <x v="1"/>
    <n v="6"/>
    <x v="6"/>
    <x v="2"/>
    <s v="Tuesday"/>
    <n v="2"/>
    <s v="Australia"/>
    <x v="15"/>
  </r>
  <r>
    <n v="209185"/>
    <n v="541"/>
    <s v="USA"/>
    <d v="2023-08-28T00:16:00"/>
    <x v="2"/>
    <x v="11"/>
    <n v="4430"/>
    <n v="0"/>
    <d v="2023-08-28T00:00:00"/>
    <s v="00:16:00"/>
    <x v="0"/>
    <n v="8"/>
    <x v="0"/>
    <x v="6"/>
    <s v="Monday"/>
    <n v="1"/>
    <s v="USA"/>
    <x v="10"/>
  </r>
  <r>
    <n v="769009"/>
    <n v="541"/>
    <s v="USA"/>
    <d v="2023-10-07T22:59:00"/>
    <x v="3"/>
    <x v="0"/>
    <n v="2143"/>
    <n v="0"/>
    <d v="2023-10-07T00:00:00"/>
    <s v="22:59:00"/>
    <x v="3"/>
    <n v="10"/>
    <x v="20"/>
    <x v="5"/>
    <s v="Saturday"/>
    <n v="6"/>
    <s v="USA"/>
    <x v="10"/>
  </r>
  <r>
    <n v="642754"/>
    <n v="542"/>
    <s v="Australia"/>
    <d v="2023-02-06T00:40:00"/>
    <x v="3"/>
    <x v="80"/>
    <n v="4849"/>
    <n v="0"/>
    <d v="2023-02-06T00:00:00"/>
    <s v="00:40:00"/>
    <x v="0"/>
    <n v="2"/>
    <x v="28"/>
    <x v="0"/>
    <s v="Monday"/>
    <n v="1"/>
    <s v="Australia"/>
    <x v="43"/>
  </r>
  <r>
    <n v="743932"/>
    <n v="543"/>
    <s v="France"/>
    <d v="2023-08-26T00:28:00"/>
    <x v="1"/>
    <x v="58"/>
    <n v="5966"/>
    <n v="0"/>
    <d v="2023-08-26T00:00:00"/>
    <s v="00:28:00"/>
    <x v="0"/>
    <n v="8"/>
    <x v="8"/>
    <x v="6"/>
    <s v="Saturday"/>
    <n v="6"/>
    <s v="France"/>
    <x v="47"/>
  </r>
  <r>
    <n v="1486000"/>
    <n v="545"/>
    <s v="USA"/>
    <d v="2023-12-23T01:10:00"/>
    <x v="0"/>
    <x v="24"/>
    <n v="2377"/>
    <n v="0"/>
    <d v="2023-12-23T00:00:00"/>
    <s v="01:10:00"/>
    <x v="1"/>
    <n v="12"/>
    <x v="17"/>
    <x v="10"/>
    <s v="Saturday"/>
    <n v="6"/>
    <s v="USA"/>
    <x v="3"/>
  </r>
  <r>
    <n v="1330979"/>
    <n v="546"/>
    <s v="USA"/>
    <d v="2023-01-03T23:33:00"/>
    <x v="2"/>
    <x v="53"/>
    <n v="4461"/>
    <n v="0"/>
    <d v="2023-01-03T00:00:00"/>
    <s v="23:33:00"/>
    <x v="2"/>
    <n v="1"/>
    <x v="15"/>
    <x v="3"/>
    <s v="Tuesday"/>
    <n v="2"/>
    <s v="USA"/>
    <x v="53"/>
  </r>
  <r>
    <n v="1617273"/>
    <n v="547"/>
    <s v="USA"/>
    <d v="2023-08-18T00:04:00"/>
    <x v="2"/>
    <x v="50"/>
    <n v="2095"/>
    <n v="0"/>
    <d v="2023-08-18T00:00:00"/>
    <s v="00:04:00"/>
    <x v="0"/>
    <n v="8"/>
    <x v="14"/>
    <x v="6"/>
    <s v="Friday"/>
    <n v="5"/>
    <s v="USA"/>
    <x v="71"/>
  </r>
  <r>
    <n v="500630"/>
    <n v="548"/>
    <s v="USA"/>
    <d v="2023-06-14T00:29:00"/>
    <x v="1"/>
    <x v="3"/>
    <n v="3906"/>
    <n v="0"/>
    <d v="2023-06-14T00:00:00"/>
    <s v="00:29:00"/>
    <x v="0"/>
    <n v="6"/>
    <x v="12"/>
    <x v="2"/>
    <s v="Wednesday"/>
    <n v="3"/>
    <s v="USA"/>
    <x v="9"/>
  </r>
  <r>
    <n v="588588"/>
    <n v="548"/>
    <s v="USA"/>
    <d v="2023-08-31T00:27:00"/>
    <x v="3"/>
    <x v="31"/>
    <n v="1656"/>
    <n v="0"/>
    <d v="2023-08-31T00:00:00"/>
    <s v="00:27:00"/>
    <x v="0"/>
    <n v="8"/>
    <x v="30"/>
    <x v="6"/>
    <s v="Thursday"/>
    <n v="4"/>
    <s v="USA"/>
    <x v="9"/>
  </r>
  <r>
    <n v="831974"/>
    <n v="548"/>
    <s v="USA"/>
    <d v="2023-12-26T00:54:00"/>
    <x v="0"/>
    <x v="24"/>
    <n v="6182"/>
    <n v="0"/>
    <d v="2023-12-26T00:00:00"/>
    <s v="00:54:00"/>
    <x v="0"/>
    <n v="12"/>
    <x v="8"/>
    <x v="10"/>
    <s v="Tuesday"/>
    <n v="2"/>
    <s v="USA"/>
    <x v="9"/>
  </r>
  <r>
    <n v="1535140"/>
    <n v="548"/>
    <s v="USA"/>
    <d v="2023-05-25T00:58:00"/>
    <x v="1"/>
    <x v="7"/>
    <n v="5570"/>
    <n v="0"/>
    <d v="2023-05-25T00:00:00"/>
    <s v="00:58:00"/>
    <x v="0"/>
    <n v="5"/>
    <x v="18"/>
    <x v="8"/>
    <s v="Thursday"/>
    <n v="4"/>
    <s v="USA"/>
    <x v="9"/>
  </r>
  <r>
    <n v="910121"/>
    <n v="549"/>
    <s v="USA"/>
    <d v="2023-08-16T00:19:00"/>
    <x v="2"/>
    <x v="11"/>
    <n v="767"/>
    <n v="0"/>
    <d v="2023-08-16T00:00:00"/>
    <s v="00:19:00"/>
    <x v="0"/>
    <n v="8"/>
    <x v="26"/>
    <x v="6"/>
    <s v="Wednesday"/>
    <n v="3"/>
    <s v="USA"/>
    <x v="35"/>
  </r>
  <r>
    <n v="924612"/>
    <n v="549"/>
    <s v="USA"/>
    <d v="2023-03-16T00:54:00"/>
    <x v="2"/>
    <x v="11"/>
    <n v="7323"/>
    <n v="0"/>
    <d v="2023-03-16T00:00:00"/>
    <s v="00:54:00"/>
    <x v="0"/>
    <n v="3"/>
    <x v="26"/>
    <x v="7"/>
    <s v="Thursday"/>
    <n v="4"/>
    <s v="USA"/>
    <x v="35"/>
  </r>
  <r>
    <n v="467965"/>
    <n v="550"/>
    <s v="USA"/>
    <d v="2023-10-02T23:43:00"/>
    <x v="3"/>
    <x v="85"/>
    <n v="8296"/>
    <n v="0"/>
    <d v="2023-10-02T00:00:00"/>
    <s v="23:43:00"/>
    <x v="2"/>
    <n v="10"/>
    <x v="24"/>
    <x v="5"/>
    <s v="Monday"/>
    <n v="1"/>
    <s v="USA"/>
    <x v="0"/>
  </r>
  <r>
    <n v="1445568"/>
    <n v="550"/>
    <s v="USA"/>
    <d v="2023-07-23T02:16:00"/>
    <x v="2"/>
    <x v="60"/>
    <n v="3612"/>
    <n v="0"/>
    <d v="2023-07-23T00:00:00"/>
    <s v="02:16:00"/>
    <x v="4"/>
    <n v="7"/>
    <x v="17"/>
    <x v="4"/>
    <s v="Sunday"/>
    <n v="7"/>
    <s v="USA"/>
    <x v="0"/>
  </r>
  <r>
    <n v="1480961"/>
    <n v="550"/>
    <s v="USA"/>
    <d v="2023-01-16T01:04:00"/>
    <x v="0"/>
    <x v="52"/>
    <n v="8407"/>
    <n v="0"/>
    <d v="2023-01-16T00:00:00"/>
    <s v="01:04:00"/>
    <x v="1"/>
    <n v="1"/>
    <x v="26"/>
    <x v="3"/>
    <s v="Monday"/>
    <n v="1"/>
    <s v="USA"/>
    <x v="0"/>
  </r>
  <r>
    <n v="38528"/>
    <n v="551"/>
    <s v="Switzerland"/>
    <d v="2023-10-20T00:40:00"/>
    <x v="1"/>
    <x v="84"/>
    <n v="7036"/>
    <n v="0"/>
    <d v="2023-10-20T00:00:00"/>
    <s v="00:40:00"/>
    <x v="0"/>
    <n v="10"/>
    <x v="11"/>
    <x v="5"/>
    <s v="Friday"/>
    <n v="5"/>
    <s v="Switzerland"/>
    <x v="21"/>
  </r>
  <r>
    <n v="1675193"/>
    <n v="552"/>
    <s v="India"/>
    <d v="2023-11-12T23:47:00"/>
    <x v="3"/>
    <x v="82"/>
    <n v="2913"/>
    <n v="0"/>
    <d v="2023-11-12T00:00:00"/>
    <s v="23:47:00"/>
    <x v="2"/>
    <n v="11"/>
    <x v="1"/>
    <x v="9"/>
    <s v="Sunday"/>
    <n v="7"/>
    <s v="India"/>
    <x v="52"/>
  </r>
  <r>
    <n v="410734"/>
    <n v="555"/>
    <s v="USA"/>
    <d v="2023-05-06T01:13:00"/>
    <x v="0"/>
    <x v="8"/>
    <n v="3175"/>
    <n v="0"/>
    <d v="2023-05-06T00:00:00"/>
    <s v="01:13:00"/>
    <x v="1"/>
    <n v="5"/>
    <x v="28"/>
    <x v="8"/>
    <s v="Saturday"/>
    <n v="6"/>
    <s v="USA"/>
    <x v="55"/>
  </r>
  <r>
    <n v="1556551"/>
    <n v="556"/>
    <s v="France"/>
    <d v="2023-04-11T00:35:00"/>
    <x v="2"/>
    <x v="21"/>
    <n v="4482"/>
    <n v="0"/>
    <d v="2023-04-11T00:00:00"/>
    <s v="00:35:00"/>
    <x v="0"/>
    <n v="4"/>
    <x v="23"/>
    <x v="1"/>
    <s v="Tuesday"/>
    <n v="2"/>
    <s v="France"/>
    <x v="18"/>
  </r>
  <r>
    <n v="867012"/>
    <n v="557"/>
    <s v="Germany"/>
    <d v="2023-02-26T00:16:00"/>
    <x v="2"/>
    <x v="67"/>
    <n v="7900"/>
    <n v="0"/>
    <d v="2023-02-26T00:00:00"/>
    <s v="00:16:00"/>
    <x v="0"/>
    <n v="2"/>
    <x v="8"/>
    <x v="0"/>
    <s v="Sunday"/>
    <n v="7"/>
    <s v="Germany"/>
    <x v="8"/>
  </r>
  <r>
    <n v="1454722"/>
    <n v="557"/>
    <s v="Germany"/>
    <d v="2023-06-14T00:51:00"/>
    <x v="1"/>
    <x v="24"/>
    <n v="7460"/>
    <n v="0"/>
    <d v="2023-06-14T00:00:00"/>
    <s v="00:51:00"/>
    <x v="0"/>
    <n v="6"/>
    <x v="12"/>
    <x v="2"/>
    <s v="Wednesday"/>
    <n v="3"/>
    <s v="Germany"/>
    <x v="8"/>
  </r>
  <r>
    <n v="847595"/>
    <n v="558"/>
    <s v="India"/>
    <d v="2023-07-08T01:22:00"/>
    <x v="1"/>
    <x v="58"/>
    <n v="7327"/>
    <n v="0"/>
    <d v="2023-07-08T00:00:00"/>
    <s v="01:22:00"/>
    <x v="1"/>
    <n v="7"/>
    <x v="7"/>
    <x v="4"/>
    <s v="Saturday"/>
    <n v="6"/>
    <s v="India"/>
    <x v="18"/>
  </r>
  <r>
    <n v="993889"/>
    <n v="562"/>
    <s v="Singapore"/>
    <d v="2023-03-21T23:36:00"/>
    <x v="1"/>
    <x v="78"/>
    <n v="2862"/>
    <n v="0"/>
    <d v="2023-03-21T00:00:00"/>
    <s v="23:36:00"/>
    <x v="2"/>
    <n v="3"/>
    <x v="9"/>
    <x v="7"/>
    <s v="Tuesday"/>
    <n v="2"/>
    <s v="Singapore"/>
    <x v="4"/>
  </r>
  <r>
    <n v="1182819"/>
    <n v="562"/>
    <s v="Singapore"/>
    <d v="2023-08-23T23:26:00"/>
    <x v="3"/>
    <x v="21"/>
    <n v="7031"/>
    <n v="0"/>
    <d v="2023-08-23T00:00:00"/>
    <s v="23:26:00"/>
    <x v="2"/>
    <n v="8"/>
    <x v="17"/>
    <x v="6"/>
    <s v="Wednesday"/>
    <n v="3"/>
    <s v="Singapore"/>
    <x v="4"/>
  </r>
  <r>
    <n v="11114"/>
    <n v="563"/>
    <s v="France"/>
    <d v="2023-03-17T23:16:00"/>
    <x v="0"/>
    <x v="4"/>
    <n v="6371"/>
    <n v="0"/>
    <d v="2023-03-17T00:00:00"/>
    <s v="23:16:00"/>
    <x v="2"/>
    <n v="3"/>
    <x v="29"/>
    <x v="7"/>
    <s v="Friday"/>
    <n v="5"/>
    <s v="France"/>
    <x v="47"/>
  </r>
  <r>
    <n v="491960"/>
    <n v="564"/>
    <s v="USA"/>
    <d v="2023-07-10T00:08:00"/>
    <x v="1"/>
    <x v="11"/>
    <n v="1650"/>
    <n v="0"/>
    <d v="2023-07-10T00:00:00"/>
    <s v="00:08:00"/>
    <x v="0"/>
    <n v="7"/>
    <x v="19"/>
    <x v="4"/>
    <s v="Monday"/>
    <n v="1"/>
    <s v="USA"/>
    <x v="31"/>
  </r>
  <r>
    <n v="1605731"/>
    <n v="564"/>
    <s v="USA"/>
    <d v="2023-06-24T00:02:00"/>
    <x v="3"/>
    <x v="81"/>
    <n v="6271"/>
    <n v="0"/>
    <d v="2023-06-24T00:00:00"/>
    <s v="00:02:00"/>
    <x v="0"/>
    <n v="6"/>
    <x v="10"/>
    <x v="2"/>
    <s v="Saturday"/>
    <n v="6"/>
    <s v="USA"/>
    <x v="31"/>
  </r>
  <r>
    <n v="385361"/>
    <n v="565"/>
    <s v="France"/>
    <d v="2023-11-19T23:24:00"/>
    <x v="2"/>
    <x v="87"/>
    <n v="9005"/>
    <n v="0"/>
    <d v="2023-11-19T00:00:00"/>
    <s v="23:24:00"/>
    <x v="2"/>
    <n v="11"/>
    <x v="3"/>
    <x v="9"/>
    <s v="Sunday"/>
    <n v="7"/>
    <s v="France"/>
    <x v="32"/>
  </r>
  <r>
    <n v="7615"/>
    <n v="566"/>
    <s v="USA"/>
    <d v="2023-11-03T23:46:00"/>
    <x v="3"/>
    <x v="36"/>
    <n v="8303"/>
    <n v="0"/>
    <d v="2023-11-03T00:00:00"/>
    <s v="23:46:00"/>
    <x v="2"/>
    <n v="11"/>
    <x v="15"/>
    <x v="9"/>
    <s v="Friday"/>
    <n v="5"/>
    <s v="USA"/>
    <x v="66"/>
  </r>
  <r>
    <n v="950100"/>
    <n v="567"/>
    <s v="Australia"/>
    <d v="2023-12-07T23:10:00"/>
    <x v="0"/>
    <x v="25"/>
    <n v="4903"/>
    <n v="0"/>
    <d v="2023-12-07T00:00:00"/>
    <s v="23:10:00"/>
    <x v="2"/>
    <n v="12"/>
    <x v="20"/>
    <x v="10"/>
    <s v="Thursday"/>
    <n v="4"/>
    <s v="Australia"/>
    <x v="24"/>
  </r>
  <r>
    <n v="1682358"/>
    <n v="567"/>
    <s v="Australia"/>
    <d v="2023-03-27T23:19:00"/>
    <x v="0"/>
    <x v="67"/>
    <n v="4540"/>
    <n v="0"/>
    <d v="2023-03-27T00:00:00"/>
    <s v="23:19:00"/>
    <x v="2"/>
    <n v="3"/>
    <x v="13"/>
    <x v="7"/>
    <s v="Monday"/>
    <n v="1"/>
    <s v="Australia"/>
    <x v="24"/>
  </r>
  <r>
    <n v="571764"/>
    <n v="568"/>
    <s v="France"/>
    <d v="2023-08-08T00:12:00"/>
    <x v="1"/>
    <x v="18"/>
    <n v="1895"/>
    <n v="0"/>
    <d v="2023-08-08T00:00:00"/>
    <s v="00:12:00"/>
    <x v="0"/>
    <n v="8"/>
    <x v="7"/>
    <x v="6"/>
    <s v="Tuesday"/>
    <n v="2"/>
    <s v="France"/>
    <x v="6"/>
  </r>
  <r>
    <n v="740564"/>
    <n v="569"/>
    <s v="USA"/>
    <d v="2023-02-13T00:48:00"/>
    <x v="3"/>
    <x v="5"/>
    <n v="1398"/>
    <n v="0"/>
    <d v="2023-02-13T00:00:00"/>
    <s v="00:48:00"/>
    <x v="0"/>
    <n v="2"/>
    <x v="6"/>
    <x v="0"/>
    <s v="Monday"/>
    <n v="1"/>
    <s v="USA"/>
    <x v="32"/>
  </r>
  <r>
    <n v="858083"/>
    <n v="569"/>
    <s v="USA"/>
    <d v="2023-03-19T00:25:00"/>
    <x v="0"/>
    <x v="9"/>
    <n v="5575"/>
    <n v="0"/>
    <d v="2023-03-19T00:00:00"/>
    <s v="00:25:00"/>
    <x v="0"/>
    <n v="3"/>
    <x v="3"/>
    <x v="7"/>
    <s v="Sunday"/>
    <n v="7"/>
    <s v="USA"/>
    <x v="32"/>
  </r>
  <r>
    <n v="1407976"/>
    <n v="569"/>
    <s v="USA"/>
    <d v="2023-04-02T23:21:00"/>
    <x v="1"/>
    <x v="74"/>
    <n v="8751"/>
    <n v="0"/>
    <d v="2023-04-02T00:00:00"/>
    <s v="23:21:00"/>
    <x v="2"/>
    <n v="4"/>
    <x v="24"/>
    <x v="1"/>
    <s v="Sunday"/>
    <n v="7"/>
    <s v="USA"/>
    <x v="32"/>
  </r>
  <r>
    <n v="182299"/>
    <n v="570"/>
    <s v="India"/>
    <d v="2023-10-13T00:33:00"/>
    <x v="2"/>
    <x v="11"/>
    <n v="2238"/>
    <n v="0"/>
    <d v="2023-10-13T00:00:00"/>
    <s v="00:33:00"/>
    <x v="0"/>
    <n v="10"/>
    <x v="6"/>
    <x v="5"/>
    <s v="Friday"/>
    <n v="5"/>
    <s v="India"/>
    <x v="16"/>
  </r>
  <r>
    <n v="69722"/>
    <n v="571"/>
    <s v="Finland"/>
    <d v="2023-09-05T00:58:00"/>
    <x v="0"/>
    <x v="76"/>
    <n v="1269"/>
    <n v="0"/>
    <d v="2023-09-05T00:00:00"/>
    <s v="00:58:00"/>
    <x v="0"/>
    <n v="9"/>
    <x v="16"/>
    <x v="11"/>
    <s v="Tuesday"/>
    <n v="2"/>
    <s v="Finland"/>
    <x v="49"/>
  </r>
  <r>
    <n v="583129"/>
    <n v="575"/>
    <s v="India"/>
    <d v="2023-11-18T22:53:00"/>
    <x v="3"/>
    <x v="59"/>
    <n v="7035"/>
    <n v="0"/>
    <d v="2023-11-18T00:00:00"/>
    <s v="22:53:00"/>
    <x v="3"/>
    <n v="11"/>
    <x v="14"/>
    <x v="9"/>
    <s v="Saturday"/>
    <n v="6"/>
    <s v="India"/>
    <x v="10"/>
  </r>
  <r>
    <n v="1020737"/>
    <n v="575"/>
    <s v="India"/>
    <d v="2023-12-07T01:58:00"/>
    <x v="2"/>
    <x v="61"/>
    <n v="7392"/>
    <n v="0"/>
    <d v="2023-12-07T00:00:00"/>
    <s v="01:58:00"/>
    <x v="1"/>
    <n v="12"/>
    <x v="20"/>
    <x v="10"/>
    <s v="Thursday"/>
    <n v="4"/>
    <s v="India"/>
    <x v="10"/>
  </r>
  <r>
    <n v="397428"/>
    <n v="576"/>
    <s v="USA"/>
    <d v="2023-05-10T23:04:00"/>
    <x v="2"/>
    <x v="80"/>
    <n v="1426"/>
    <n v="0"/>
    <d v="2023-05-10T00:00:00"/>
    <s v="23:04:00"/>
    <x v="2"/>
    <n v="5"/>
    <x v="19"/>
    <x v="8"/>
    <s v="Wednesday"/>
    <n v="3"/>
    <s v="USA"/>
    <x v="13"/>
  </r>
  <r>
    <n v="992007"/>
    <n v="576"/>
    <s v="USA"/>
    <d v="2023-08-02T23:57:00"/>
    <x v="2"/>
    <x v="54"/>
    <n v="839"/>
    <n v="0"/>
    <d v="2023-08-02T00:00:00"/>
    <s v="23:57:00"/>
    <x v="2"/>
    <n v="8"/>
    <x v="24"/>
    <x v="6"/>
    <s v="Wednesday"/>
    <n v="3"/>
    <s v="USA"/>
    <x v="13"/>
  </r>
  <r>
    <n v="483229"/>
    <n v="577"/>
    <s v="France"/>
    <d v="2023-02-13T01:07:00"/>
    <x v="2"/>
    <x v="2"/>
    <n v="1958"/>
    <n v="0"/>
    <d v="2023-02-13T00:00:00"/>
    <s v="01:07:00"/>
    <x v="1"/>
    <n v="2"/>
    <x v="6"/>
    <x v="0"/>
    <s v="Monday"/>
    <n v="1"/>
    <s v="France"/>
    <x v="66"/>
  </r>
  <r>
    <n v="1052606"/>
    <n v="577"/>
    <s v="France"/>
    <d v="2023-11-03T00:10:00"/>
    <x v="2"/>
    <x v="52"/>
    <n v="701"/>
    <n v="0"/>
    <d v="2023-11-03T00:00:00"/>
    <s v="00:10:00"/>
    <x v="0"/>
    <n v="11"/>
    <x v="15"/>
    <x v="9"/>
    <s v="Friday"/>
    <n v="5"/>
    <s v="France"/>
    <x v="66"/>
  </r>
  <r>
    <n v="721053"/>
    <n v="579"/>
    <s v="USA"/>
    <d v="2023-04-23T00:03:00"/>
    <x v="1"/>
    <x v="12"/>
    <n v="5093"/>
    <n v="0"/>
    <d v="2023-04-23T00:00:00"/>
    <s v="00:03:00"/>
    <x v="0"/>
    <n v="4"/>
    <x v="17"/>
    <x v="1"/>
    <s v="Sunday"/>
    <n v="7"/>
    <s v="USA"/>
    <x v="32"/>
  </r>
  <r>
    <n v="957373"/>
    <n v="580"/>
    <s v="USA"/>
    <d v="2023-06-16T23:05:00"/>
    <x v="1"/>
    <x v="5"/>
    <n v="4659"/>
    <n v="0"/>
    <d v="2023-06-16T00:00:00"/>
    <s v="23:05:00"/>
    <x v="2"/>
    <n v="6"/>
    <x v="26"/>
    <x v="2"/>
    <s v="Friday"/>
    <n v="5"/>
    <s v="USA"/>
    <x v="59"/>
  </r>
  <r>
    <n v="886188"/>
    <n v="581"/>
    <s v="USA"/>
    <d v="2023-10-03T01:12:00"/>
    <x v="0"/>
    <x v="61"/>
    <n v="5000"/>
    <n v="0"/>
    <d v="2023-10-03T00:00:00"/>
    <s v="01:12:00"/>
    <x v="1"/>
    <n v="10"/>
    <x v="15"/>
    <x v="5"/>
    <s v="Tuesday"/>
    <n v="2"/>
    <s v="USA"/>
    <x v="20"/>
  </r>
  <r>
    <n v="1107821"/>
    <n v="581"/>
    <s v="USA"/>
    <d v="2023-10-18T00:25:00"/>
    <x v="0"/>
    <x v="1"/>
    <n v="3452"/>
    <n v="0"/>
    <d v="2023-10-18T00:00:00"/>
    <s v="00:25:00"/>
    <x v="0"/>
    <n v="10"/>
    <x v="14"/>
    <x v="5"/>
    <s v="Wednesday"/>
    <n v="3"/>
    <s v="USA"/>
    <x v="20"/>
  </r>
  <r>
    <n v="1273418"/>
    <n v="581"/>
    <s v="USA"/>
    <d v="2023-11-23T23:16:00"/>
    <x v="3"/>
    <x v="15"/>
    <n v="5316"/>
    <n v="0"/>
    <d v="2023-11-23T00:00:00"/>
    <s v="23:16:00"/>
    <x v="2"/>
    <n v="11"/>
    <x v="17"/>
    <x v="9"/>
    <s v="Thursday"/>
    <n v="4"/>
    <s v="USA"/>
    <x v="20"/>
  </r>
  <r>
    <n v="101471"/>
    <n v="584"/>
    <s v="USA"/>
    <d v="2023-11-25T01:12:00"/>
    <x v="1"/>
    <x v="45"/>
    <n v="9105"/>
    <n v="0"/>
    <d v="2023-11-25T00:00:00"/>
    <s v="01:12:00"/>
    <x v="1"/>
    <n v="11"/>
    <x v="18"/>
    <x v="9"/>
    <s v="Saturday"/>
    <n v="6"/>
    <s v="USA"/>
    <x v="35"/>
  </r>
  <r>
    <n v="1104723"/>
    <n v="584"/>
    <s v="USA"/>
    <d v="2023-01-26T23:40:00"/>
    <x v="0"/>
    <x v="26"/>
    <n v="1066"/>
    <n v="0"/>
    <d v="2023-01-26T00:00:00"/>
    <s v="23:40:00"/>
    <x v="2"/>
    <n v="1"/>
    <x v="8"/>
    <x v="3"/>
    <s v="Thursday"/>
    <n v="4"/>
    <s v="USA"/>
    <x v="35"/>
  </r>
  <r>
    <n v="1075036"/>
    <n v="587"/>
    <s v="USA"/>
    <d v="2023-05-16T23:29:00"/>
    <x v="3"/>
    <x v="58"/>
    <n v="5378"/>
    <n v="0"/>
    <d v="2023-05-16T00:00:00"/>
    <s v="23:29:00"/>
    <x v="2"/>
    <n v="5"/>
    <x v="26"/>
    <x v="8"/>
    <s v="Tuesday"/>
    <n v="2"/>
    <s v="USA"/>
    <x v="38"/>
  </r>
  <r>
    <n v="1115751"/>
    <n v="587"/>
    <s v="USA"/>
    <d v="2023-06-06T23:48:00"/>
    <x v="3"/>
    <x v="86"/>
    <n v="3833"/>
    <n v="0"/>
    <d v="2023-06-06T00:00:00"/>
    <s v="23:48:00"/>
    <x v="2"/>
    <n v="6"/>
    <x v="28"/>
    <x v="2"/>
    <s v="Tuesday"/>
    <n v="2"/>
    <s v="USA"/>
    <x v="38"/>
  </r>
  <r>
    <n v="1032588"/>
    <n v="588"/>
    <s v="Italy"/>
    <d v="2023-11-11T00:50:00"/>
    <x v="1"/>
    <x v="75"/>
    <n v="6085"/>
    <n v="0"/>
    <d v="2023-11-11T00:00:00"/>
    <s v="00:50:00"/>
    <x v="0"/>
    <n v="11"/>
    <x v="23"/>
    <x v="9"/>
    <s v="Saturday"/>
    <n v="6"/>
    <s v="Italy"/>
    <x v="25"/>
  </r>
  <r>
    <n v="1369791"/>
    <n v="588"/>
    <s v="Italy"/>
    <d v="2023-02-07T01:07:00"/>
    <x v="2"/>
    <x v="66"/>
    <n v="6758"/>
    <n v="0"/>
    <d v="2023-02-07T00:00:00"/>
    <s v="01:07:00"/>
    <x v="1"/>
    <n v="2"/>
    <x v="20"/>
    <x v="0"/>
    <s v="Tuesday"/>
    <n v="2"/>
    <s v="Italy"/>
    <x v="25"/>
  </r>
  <r>
    <n v="229056"/>
    <n v="594"/>
    <s v="USA"/>
    <d v="2023-06-06T01:58:00"/>
    <x v="1"/>
    <x v="49"/>
    <n v="4328"/>
    <n v="0"/>
    <d v="2023-06-06T00:00:00"/>
    <s v="01:58:00"/>
    <x v="1"/>
    <n v="6"/>
    <x v="28"/>
    <x v="2"/>
    <s v="Tuesday"/>
    <n v="2"/>
    <s v="USA"/>
    <x v="51"/>
  </r>
  <r>
    <n v="327243"/>
    <n v="595"/>
    <s v="USA"/>
    <d v="2023-05-08T00:54:00"/>
    <x v="1"/>
    <x v="90"/>
    <n v="8969"/>
    <n v="0"/>
    <d v="2023-05-08T00:00:00"/>
    <s v="00:54:00"/>
    <x v="0"/>
    <n v="5"/>
    <x v="7"/>
    <x v="8"/>
    <s v="Monday"/>
    <n v="1"/>
    <s v="USA"/>
    <x v="55"/>
  </r>
  <r>
    <n v="497663"/>
    <n v="596"/>
    <s v="Finland"/>
    <d v="2023-11-06T00:03:00"/>
    <x v="1"/>
    <x v="72"/>
    <n v="6580"/>
    <n v="0"/>
    <d v="2023-11-06T00:00:00"/>
    <s v="00:03:00"/>
    <x v="0"/>
    <n v="11"/>
    <x v="28"/>
    <x v="9"/>
    <s v="Monday"/>
    <n v="1"/>
    <s v="Finland"/>
    <x v="16"/>
  </r>
  <r>
    <n v="857496"/>
    <n v="597"/>
    <s v="France"/>
    <d v="2023-03-12T01:04:00"/>
    <x v="0"/>
    <x v="11"/>
    <n v="4933"/>
    <n v="0"/>
    <d v="2023-03-12T00:00:00"/>
    <s v="01:04:00"/>
    <x v="1"/>
    <n v="3"/>
    <x v="1"/>
    <x v="7"/>
    <s v="Sunday"/>
    <n v="7"/>
    <s v="France"/>
    <x v="26"/>
  </r>
  <r>
    <n v="1659771"/>
    <n v="597"/>
    <s v="France"/>
    <d v="2023-11-17T01:14:00"/>
    <x v="2"/>
    <x v="28"/>
    <n v="2382"/>
    <n v="0"/>
    <d v="2023-11-17T00:00:00"/>
    <s v="01:14:00"/>
    <x v="1"/>
    <n v="11"/>
    <x v="29"/>
    <x v="9"/>
    <s v="Friday"/>
    <n v="5"/>
    <s v="France"/>
    <x v="26"/>
  </r>
  <r>
    <n v="375561"/>
    <n v="599"/>
    <s v="Australia"/>
    <d v="2023-12-29T00:24:00"/>
    <x v="2"/>
    <x v="1"/>
    <n v="3609"/>
    <n v="0"/>
    <d v="2023-12-29T00:00:00"/>
    <s v="00:24:00"/>
    <x v="0"/>
    <n v="12"/>
    <x v="21"/>
    <x v="10"/>
    <s v="Friday"/>
    <n v="5"/>
    <s v="Australia"/>
    <x v="5"/>
  </r>
  <r>
    <n v="865712"/>
    <n v="599"/>
    <s v="Australia"/>
    <d v="2023-09-05T01:39:00"/>
    <x v="0"/>
    <x v="18"/>
    <n v="8680"/>
    <n v="0"/>
    <d v="2023-09-05T00:00:00"/>
    <s v="01:39:00"/>
    <x v="1"/>
    <n v="9"/>
    <x v="16"/>
    <x v="11"/>
    <s v="Tuesday"/>
    <n v="2"/>
    <s v="Australia"/>
    <x v="5"/>
  </r>
  <r>
    <n v="1194493"/>
    <n v="600"/>
    <s v="USA"/>
    <d v="2023-07-03T00:13:00"/>
    <x v="1"/>
    <x v="8"/>
    <n v="3567"/>
    <n v="0"/>
    <d v="2023-07-03T00:00:00"/>
    <s v="00:13:00"/>
    <x v="0"/>
    <n v="7"/>
    <x v="15"/>
    <x v="4"/>
    <s v="Monday"/>
    <n v="1"/>
    <s v="USA"/>
    <x v="56"/>
  </r>
  <r>
    <n v="1171525"/>
    <n v="602"/>
    <s v="Austria"/>
    <d v="2023-03-03T23:49:00"/>
    <x v="1"/>
    <x v="44"/>
    <n v="849"/>
    <n v="0"/>
    <d v="2023-03-03T00:00:00"/>
    <s v="23:49:00"/>
    <x v="2"/>
    <n v="3"/>
    <x v="15"/>
    <x v="7"/>
    <s v="Friday"/>
    <n v="5"/>
    <s v="Austria"/>
    <x v="59"/>
  </r>
  <r>
    <n v="1454237"/>
    <n v="604"/>
    <s v="Austria"/>
    <d v="2023-11-20T00:40:00"/>
    <x v="2"/>
    <x v="11"/>
    <n v="8617"/>
    <n v="0"/>
    <d v="2023-11-20T00:00:00"/>
    <s v="00:40:00"/>
    <x v="0"/>
    <n v="11"/>
    <x v="11"/>
    <x v="9"/>
    <s v="Monday"/>
    <n v="1"/>
    <s v="Austria"/>
    <x v="10"/>
  </r>
  <r>
    <n v="706696"/>
    <n v="606"/>
    <s v="USA"/>
    <d v="2023-07-09T00:41:00"/>
    <x v="1"/>
    <x v="11"/>
    <n v="3500"/>
    <n v="0"/>
    <d v="2023-07-09T00:00:00"/>
    <s v="00:41:00"/>
    <x v="0"/>
    <n v="7"/>
    <x v="2"/>
    <x v="4"/>
    <s v="Sunday"/>
    <n v="7"/>
    <s v="USA"/>
    <x v="39"/>
  </r>
  <r>
    <n v="1088350"/>
    <n v="606"/>
    <s v="USA"/>
    <d v="2023-11-26T00:37:00"/>
    <x v="0"/>
    <x v="51"/>
    <n v="3144"/>
    <n v="0"/>
    <d v="2023-11-26T00:00:00"/>
    <s v="00:37:00"/>
    <x v="0"/>
    <n v="11"/>
    <x v="8"/>
    <x v="9"/>
    <s v="Sunday"/>
    <n v="7"/>
    <s v="USA"/>
    <x v="39"/>
  </r>
  <r>
    <n v="1391623"/>
    <n v="606"/>
    <s v="USA"/>
    <d v="2023-07-10T23:24:00"/>
    <x v="0"/>
    <x v="27"/>
    <n v="6445"/>
    <n v="0"/>
    <d v="2023-07-10T00:00:00"/>
    <s v="23:24:00"/>
    <x v="2"/>
    <n v="7"/>
    <x v="19"/>
    <x v="4"/>
    <s v="Monday"/>
    <n v="1"/>
    <s v="USA"/>
    <x v="39"/>
  </r>
  <r>
    <n v="1389485"/>
    <n v="607"/>
    <s v="Singapore"/>
    <d v="2023-11-06T00:33:00"/>
    <x v="0"/>
    <x v="39"/>
    <n v="8449"/>
    <n v="0"/>
    <d v="2023-11-06T00:00:00"/>
    <s v="00:33:00"/>
    <x v="0"/>
    <n v="11"/>
    <x v="28"/>
    <x v="9"/>
    <s v="Monday"/>
    <n v="1"/>
    <s v="Singapore"/>
    <x v="50"/>
  </r>
  <r>
    <n v="942316"/>
    <n v="608"/>
    <s v="Denmark"/>
    <d v="2023-01-04T00:48:00"/>
    <x v="3"/>
    <x v="80"/>
    <n v="455"/>
    <n v="0"/>
    <d v="2023-01-04T00:00:00"/>
    <s v="00:48:00"/>
    <x v="0"/>
    <n v="1"/>
    <x v="27"/>
    <x v="3"/>
    <s v="Wednesday"/>
    <n v="3"/>
    <s v="Denmark"/>
    <x v="53"/>
  </r>
  <r>
    <n v="950345"/>
    <n v="608"/>
    <s v="Denmark"/>
    <d v="2023-02-13T02:00:00"/>
    <x v="1"/>
    <x v="2"/>
    <n v="4841"/>
    <n v="0"/>
    <d v="2023-02-13T00:00:00"/>
    <s v="02:00:00"/>
    <x v="4"/>
    <n v="2"/>
    <x v="6"/>
    <x v="0"/>
    <s v="Monday"/>
    <n v="1"/>
    <s v="Denmark"/>
    <x v="53"/>
  </r>
  <r>
    <n v="411449"/>
    <n v="609"/>
    <s v="USA"/>
    <d v="2023-05-01T00:10:00"/>
    <x v="3"/>
    <x v="21"/>
    <n v="4109"/>
    <n v="0"/>
    <d v="2023-05-01T00:00:00"/>
    <s v="00:10:00"/>
    <x v="0"/>
    <n v="5"/>
    <x v="5"/>
    <x v="8"/>
    <s v="Monday"/>
    <n v="1"/>
    <s v="USA"/>
    <x v="65"/>
  </r>
  <r>
    <n v="831821"/>
    <n v="609"/>
    <s v="USA"/>
    <d v="2023-05-23T00:35:00"/>
    <x v="2"/>
    <x v="2"/>
    <n v="1827"/>
    <n v="0"/>
    <d v="2023-05-23T00:00:00"/>
    <s v="00:35:00"/>
    <x v="0"/>
    <n v="5"/>
    <x v="17"/>
    <x v="8"/>
    <s v="Tuesday"/>
    <n v="2"/>
    <s v="USA"/>
    <x v="65"/>
  </r>
  <r>
    <n v="1412551"/>
    <n v="610"/>
    <s v="France"/>
    <d v="2023-09-07T00:11:00"/>
    <x v="1"/>
    <x v="24"/>
    <n v="425"/>
    <n v="0"/>
    <d v="2023-09-07T00:00:00"/>
    <s v="00:11:00"/>
    <x v="0"/>
    <n v="9"/>
    <x v="20"/>
    <x v="11"/>
    <s v="Thursday"/>
    <n v="4"/>
    <s v="France"/>
    <x v="32"/>
  </r>
  <r>
    <n v="1509554"/>
    <n v="610"/>
    <s v="France"/>
    <d v="2023-04-16T00:34:00"/>
    <x v="2"/>
    <x v="45"/>
    <n v="4098"/>
    <n v="0"/>
    <d v="2023-04-16T00:00:00"/>
    <s v="00:34:00"/>
    <x v="0"/>
    <n v="4"/>
    <x v="26"/>
    <x v="1"/>
    <s v="Sunday"/>
    <n v="7"/>
    <s v="France"/>
    <x v="32"/>
  </r>
  <r>
    <n v="609375"/>
    <n v="612"/>
    <s v="USA"/>
    <d v="2023-04-26T00:11:00"/>
    <x v="1"/>
    <x v="21"/>
    <n v="9567"/>
    <n v="0"/>
    <d v="2023-04-26T00:00:00"/>
    <s v="00:11:00"/>
    <x v="0"/>
    <n v="4"/>
    <x v="8"/>
    <x v="1"/>
    <s v="Wednesday"/>
    <n v="3"/>
    <s v="USA"/>
    <x v="39"/>
  </r>
  <r>
    <n v="214557"/>
    <n v="613"/>
    <s v="India"/>
    <d v="2023-06-05T00:28:00"/>
    <x v="3"/>
    <x v="17"/>
    <n v="5981"/>
    <n v="0"/>
    <d v="2023-06-05T00:00:00"/>
    <s v="00:28:00"/>
    <x v="0"/>
    <n v="6"/>
    <x v="16"/>
    <x v="2"/>
    <s v="Monday"/>
    <n v="1"/>
    <s v="India"/>
    <x v="38"/>
  </r>
  <r>
    <n v="674745"/>
    <n v="613"/>
    <s v="India"/>
    <d v="2023-02-21T01:01:00"/>
    <x v="3"/>
    <x v="2"/>
    <n v="4027"/>
    <n v="0"/>
    <d v="2023-02-21T00:00:00"/>
    <s v="01:01:00"/>
    <x v="1"/>
    <n v="2"/>
    <x v="9"/>
    <x v="0"/>
    <s v="Tuesday"/>
    <n v="2"/>
    <s v="India"/>
    <x v="38"/>
  </r>
  <r>
    <n v="1373414"/>
    <n v="613"/>
    <s v="India"/>
    <d v="2023-02-13T23:46:00"/>
    <x v="3"/>
    <x v="11"/>
    <n v="5539"/>
    <n v="0"/>
    <d v="2023-02-13T00:00:00"/>
    <s v="23:46:00"/>
    <x v="2"/>
    <n v="2"/>
    <x v="6"/>
    <x v="0"/>
    <s v="Monday"/>
    <n v="1"/>
    <s v="India"/>
    <x v="38"/>
  </r>
  <r>
    <n v="165674"/>
    <n v="614"/>
    <s v="USA"/>
    <d v="2023-11-29T00:34:00"/>
    <x v="2"/>
    <x v="4"/>
    <n v="8831"/>
    <n v="0"/>
    <d v="2023-11-29T00:00:00"/>
    <s v="00:34:00"/>
    <x v="0"/>
    <n v="11"/>
    <x v="21"/>
    <x v="9"/>
    <s v="Wednesday"/>
    <n v="3"/>
    <s v="USA"/>
    <x v="42"/>
  </r>
  <r>
    <n v="171420"/>
    <n v="614"/>
    <s v="USA"/>
    <d v="2023-01-17T00:51:00"/>
    <x v="0"/>
    <x v="84"/>
    <n v="8738"/>
    <n v="0"/>
    <d v="2023-01-17T00:00:00"/>
    <s v="00:51:00"/>
    <x v="0"/>
    <n v="1"/>
    <x v="29"/>
    <x v="3"/>
    <s v="Tuesday"/>
    <n v="2"/>
    <s v="USA"/>
    <x v="42"/>
  </r>
  <r>
    <n v="533511"/>
    <n v="615"/>
    <s v="France"/>
    <d v="2023-03-23T00:04:00"/>
    <x v="0"/>
    <x v="50"/>
    <n v="4159"/>
    <n v="0"/>
    <d v="2023-03-23T00:00:00"/>
    <s v="00:04:00"/>
    <x v="0"/>
    <n v="3"/>
    <x v="17"/>
    <x v="7"/>
    <s v="Thursday"/>
    <n v="4"/>
    <s v="France"/>
    <x v="20"/>
  </r>
  <r>
    <n v="1496982"/>
    <n v="616"/>
    <s v="France"/>
    <d v="2023-07-02T01:03:00"/>
    <x v="0"/>
    <x v="11"/>
    <n v="4824"/>
    <n v="0"/>
    <d v="2023-07-02T00:00:00"/>
    <s v="01:03:00"/>
    <x v="1"/>
    <n v="7"/>
    <x v="24"/>
    <x v="4"/>
    <s v="Sunday"/>
    <n v="7"/>
    <s v="France"/>
    <x v="48"/>
  </r>
  <r>
    <n v="908364"/>
    <n v="617"/>
    <s v="USA"/>
    <d v="2023-06-01T23:55:00"/>
    <x v="1"/>
    <x v="24"/>
    <n v="5116"/>
    <n v="0"/>
    <d v="2023-06-01T00:00:00"/>
    <s v="23:55:00"/>
    <x v="2"/>
    <n v="6"/>
    <x v="5"/>
    <x v="2"/>
    <s v="Thursday"/>
    <n v="4"/>
    <s v="USA"/>
    <x v="64"/>
  </r>
  <r>
    <n v="183654"/>
    <n v="618"/>
    <s v="Finland"/>
    <d v="2023-08-14T23:02:00"/>
    <x v="1"/>
    <x v="11"/>
    <n v="1434"/>
    <n v="0"/>
    <d v="2023-08-14T00:00:00"/>
    <s v="23:02:00"/>
    <x v="2"/>
    <n v="8"/>
    <x v="12"/>
    <x v="6"/>
    <s v="Monday"/>
    <n v="1"/>
    <s v="Finland"/>
    <x v="51"/>
  </r>
  <r>
    <n v="1582591"/>
    <n v="618"/>
    <s v="Finland"/>
    <d v="2023-10-05T01:34:00"/>
    <x v="2"/>
    <x v="37"/>
    <n v="6609"/>
    <n v="0"/>
    <d v="2023-10-05T00:00:00"/>
    <s v="01:34:00"/>
    <x v="1"/>
    <n v="10"/>
    <x v="16"/>
    <x v="5"/>
    <s v="Thursday"/>
    <n v="4"/>
    <s v="Finland"/>
    <x v="51"/>
  </r>
  <r>
    <n v="1481396"/>
    <n v="619"/>
    <s v="USA"/>
    <d v="2023-11-23T01:11:00"/>
    <x v="2"/>
    <x v="79"/>
    <n v="3557"/>
    <n v="0"/>
    <d v="2023-11-23T00:00:00"/>
    <s v="01:11:00"/>
    <x v="1"/>
    <n v="11"/>
    <x v="17"/>
    <x v="9"/>
    <s v="Thursday"/>
    <n v="4"/>
    <s v="USA"/>
    <x v="11"/>
  </r>
  <r>
    <n v="127349"/>
    <n v="620"/>
    <s v="Singapore"/>
    <d v="2023-04-11T00:36:00"/>
    <x v="3"/>
    <x v="2"/>
    <n v="4477"/>
    <n v="0"/>
    <d v="2023-04-11T00:00:00"/>
    <s v="00:36:00"/>
    <x v="0"/>
    <n v="4"/>
    <x v="23"/>
    <x v="1"/>
    <s v="Tuesday"/>
    <n v="2"/>
    <s v="Singapore"/>
    <x v="50"/>
  </r>
  <r>
    <n v="1347158"/>
    <n v="621"/>
    <s v="USA"/>
    <d v="2023-08-23T23:25:00"/>
    <x v="0"/>
    <x v="79"/>
    <n v="468"/>
    <n v="0"/>
    <d v="2023-08-23T00:00:00"/>
    <s v="23:25:00"/>
    <x v="2"/>
    <n v="8"/>
    <x v="17"/>
    <x v="6"/>
    <s v="Wednesday"/>
    <n v="3"/>
    <s v="USA"/>
    <x v="45"/>
  </r>
  <r>
    <n v="1503619"/>
    <n v="621"/>
    <s v="USA"/>
    <d v="2023-01-17T00:54:00"/>
    <x v="1"/>
    <x v="16"/>
    <n v="4436"/>
    <n v="0"/>
    <d v="2023-01-17T00:00:00"/>
    <s v="00:54:00"/>
    <x v="0"/>
    <n v="1"/>
    <x v="29"/>
    <x v="3"/>
    <s v="Tuesday"/>
    <n v="2"/>
    <s v="USA"/>
    <x v="45"/>
  </r>
  <r>
    <n v="535352"/>
    <n v="622"/>
    <s v="India"/>
    <d v="2023-07-23T23:26:00"/>
    <x v="0"/>
    <x v="82"/>
    <n v="9155"/>
    <n v="0"/>
    <d v="2023-07-23T00:00:00"/>
    <s v="23:26:00"/>
    <x v="2"/>
    <n v="7"/>
    <x v="17"/>
    <x v="4"/>
    <s v="Sunday"/>
    <n v="7"/>
    <s v="India"/>
    <x v="61"/>
  </r>
  <r>
    <n v="841572"/>
    <n v="622"/>
    <s v="India"/>
    <d v="2023-02-28T22:36:00"/>
    <x v="2"/>
    <x v="2"/>
    <n v="7748"/>
    <n v="0"/>
    <d v="2023-02-28T00:00:00"/>
    <s v="22:36:00"/>
    <x v="3"/>
    <n v="2"/>
    <x v="0"/>
    <x v="0"/>
    <s v="Tuesday"/>
    <n v="2"/>
    <s v="India"/>
    <x v="61"/>
  </r>
  <r>
    <n v="869899"/>
    <n v="623"/>
    <s v="India"/>
    <d v="2023-06-20T01:37:00"/>
    <x v="2"/>
    <x v="23"/>
    <n v="7143"/>
    <n v="0"/>
    <d v="2023-06-20T00:00:00"/>
    <s v="01:37:00"/>
    <x v="1"/>
    <n v="6"/>
    <x v="11"/>
    <x v="2"/>
    <s v="Tuesday"/>
    <n v="2"/>
    <s v="India"/>
    <x v="47"/>
  </r>
  <r>
    <n v="1443815"/>
    <n v="623"/>
    <s v="India"/>
    <d v="2023-01-26T23:58:00"/>
    <x v="2"/>
    <x v="10"/>
    <n v="9333"/>
    <n v="0"/>
    <d v="2023-01-26T00:00:00"/>
    <s v="23:58:00"/>
    <x v="2"/>
    <n v="1"/>
    <x v="8"/>
    <x v="3"/>
    <s v="Thursday"/>
    <n v="4"/>
    <s v="India"/>
    <x v="47"/>
  </r>
  <r>
    <n v="1558722"/>
    <n v="623"/>
    <s v="India"/>
    <d v="2023-07-27T01:37:00"/>
    <x v="0"/>
    <x v="11"/>
    <n v="1232"/>
    <n v="0"/>
    <d v="2023-07-27T00:00:00"/>
    <s v="01:37:00"/>
    <x v="1"/>
    <n v="7"/>
    <x v="13"/>
    <x v="4"/>
    <s v="Thursday"/>
    <n v="4"/>
    <s v="India"/>
    <x v="47"/>
  </r>
  <r>
    <n v="122068"/>
    <n v="624"/>
    <s v="Australia"/>
    <d v="2023-10-01T01:43:00"/>
    <x v="1"/>
    <x v="13"/>
    <n v="3030"/>
    <n v="0"/>
    <d v="2023-10-01T00:00:00"/>
    <s v="01:43:00"/>
    <x v="1"/>
    <n v="10"/>
    <x v="5"/>
    <x v="5"/>
    <s v="Sunday"/>
    <n v="7"/>
    <s v="Australia"/>
    <x v="26"/>
  </r>
  <r>
    <n v="312581"/>
    <n v="624"/>
    <s v="Australia"/>
    <d v="2023-08-07T00:48:00"/>
    <x v="3"/>
    <x v="53"/>
    <n v="5721"/>
    <n v="0"/>
    <d v="2023-08-07T00:00:00"/>
    <s v="00:48:00"/>
    <x v="0"/>
    <n v="8"/>
    <x v="20"/>
    <x v="6"/>
    <s v="Monday"/>
    <n v="1"/>
    <s v="Australia"/>
    <x v="26"/>
  </r>
  <r>
    <n v="148310"/>
    <n v="625"/>
    <s v="India"/>
    <d v="2023-05-03T00:22:00"/>
    <x v="1"/>
    <x v="70"/>
    <n v="2291"/>
    <n v="0"/>
    <d v="2023-05-03T00:00:00"/>
    <s v="00:22:00"/>
    <x v="0"/>
    <n v="5"/>
    <x v="15"/>
    <x v="8"/>
    <s v="Wednesday"/>
    <n v="3"/>
    <s v="India"/>
    <x v="72"/>
  </r>
  <r>
    <n v="663055"/>
    <n v="626"/>
    <s v="USA"/>
    <d v="2023-06-19T23:25:00"/>
    <x v="2"/>
    <x v="67"/>
    <n v="6976"/>
    <n v="0"/>
    <d v="2023-06-19T00:00:00"/>
    <s v="23:25:00"/>
    <x v="2"/>
    <n v="6"/>
    <x v="3"/>
    <x v="2"/>
    <s v="Monday"/>
    <n v="1"/>
    <s v="USA"/>
    <x v="14"/>
  </r>
  <r>
    <n v="1338945"/>
    <n v="627"/>
    <s v="Finland"/>
    <d v="2023-02-24T00:15:00"/>
    <x v="3"/>
    <x v="82"/>
    <n v="4854"/>
    <n v="0"/>
    <d v="2023-02-24T00:00:00"/>
    <s v="00:15:00"/>
    <x v="0"/>
    <n v="2"/>
    <x v="10"/>
    <x v="0"/>
    <s v="Friday"/>
    <n v="5"/>
    <s v="Finland"/>
    <x v="32"/>
  </r>
  <r>
    <n v="134419"/>
    <n v="628"/>
    <s v="France"/>
    <d v="2023-02-03T22:55:00"/>
    <x v="0"/>
    <x v="91"/>
    <n v="2768"/>
    <n v="0"/>
    <d v="2023-02-03T00:00:00"/>
    <s v="22:55:00"/>
    <x v="3"/>
    <n v="2"/>
    <x v="15"/>
    <x v="0"/>
    <s v="Friday"/>
    <n v="5"/>
    <s v="France"/>
    <x v="10"/>
  </r>
  <r>
    <n v="333900"/>
    <n v="629"/>
    <s v="USA"/>
    <d v="2023-11-12T01:08:00"/>
    <x v="1"/>
    <x v="31"/>
    <n v="8694"/>
    <n v="0"/>
    <d v="2023-11-12T00:00:00"/>
    <s v="01:08:00"/>
    <x v="1"/>
    <n v="11"/>
    <x v="1"/>
    <x v="9"/>
    <s v="Sunday"/>
    <n v="7"/>
    <s v="USA"/>
    <x v="6"/>
  </r>
  <r>
    <n v="1107986"/>
    <n v="632"/>
    <s v="USA"/>
    <d v="2023-09-18T00:30:00"/>
    <x v="1"/>
    <x v="10"/>
    <n v="384"/>
    <n v="0"/>
    <d v="2023-09-18T00:00:00"/>
    <s v="00:30:00"/>
    <x v="0"/>
    <n v="9"/>
    <x v="14"/>
    <x v="11"/>
    <s v="Monday"/>
    <n v="1"/>
    <s v="USA"/>
    <x v="52"/>
  </r>
  <r>
    <n v="1675253"/>
    <n v="632"/>
    <s v="USA"/>
    <d v="2023-08-26T00:18:00"/>
    <x v="0"/>
    <x v="11"/>
    <n v="3340"/>
    <n v="0"/>
    <d v="2023-08-26T00:00:00"/>
    <s v="00:18:00"/>
    <x v="0"/>
    <n v="8"/>
    <x v="8"/>
    <x v="6"/>
    <s v="Saturday"/>
    <n v="6"/>
    <s v="USA"/>
    <x v="52"/>
  </r>
  <r>
    <n v="243485"/>
    <n v="633"/>
    <s v="France"/>
    <d v="2023-07-12T00:16:00"/>
    <x v="0"/>
    <x v="41"/>
    <n v="6552"/>
    <n v="0"/>
    <d v="2023-07-12T00:00:00"/>
    <s v="00:16:00"/>
    <x v="0"/>
    <n v="7"/>
    <x v="1"/>
    <x v="4"/>
    <s v="Wednesday"/>
    <n v="3"/>
    <s v="France"/>
    <x v="49"/>
  </r>
  <r>
    <n v="624736"/>
    <n v="633"/>
    <s v="France"/>
    <d v="2023-05-21T01:42:00"/>
    <x v="0"/>
    <x v="52"/>
    <n v="486"/>
    <n v="0"/>
    <d v="2023-05-21T00:00:00"/>
    <s v="01:42:00"/>
    <x v="1"/>
    <n v="5"/>
    <x v="9"/>
    <x v="8"/>
    <s v="Sunday"/>
    <n v="7"/>
    <s v="France"/>
    <x v="49"/>
  </r>
  <r>
    <n v="1371439"/>
    <n v="633"/>
    <s v="France"/>
    <d v="2023-10-18T00:07:00"/>
    <x v="1"/>
    <x v="24"/>
    <n v="4266"/>
    <n v="0"/>
    <d v="2023-10-18T00:00:00"/>
    <s v="00:07:00"/>
    <x v="0"/>
    <n v="10"/>
    <x v="14"/>
    <x v="5"/>
    <s v="Wednesday"/>
    <n v="3"/>
    <s v="France"/>
    <x v="49"/>
  </r>
  <r>
    <n v="725371"/>
    <n v="634"/>
    <s v="USA"/>
    <d v="2023-01-02T23:37:00"/>
    <x v="0"/>
    <x v="17"/>
    <n v="7071"/>
    <n v="0"/>
    <d v="2023-01-02T00:00:00"/>
    <s v="23:37:00"/>
    <x v="2"/>
    <n v="1"/>
    <x v="24"/>
    <x v="3"/>
    <s v="Monday"/>
    <n v="1"/>
    <s v="USA"/>
    <x v="32"/>
  </r>
  <r>
    <n v="1052119"/>
    <n v="634"/>
    <s v="USA"/>
    <d v="2023-08-15T00:10:00"/>
    <x v="3"/>
    <x v="4"/>
    <n v="4462"/>
    <n v="0"/>
    <d v="2023-08-15T00:00:00"/>
    <s v="00:10:00"/>
    <x v="0"/>
    <n v="8"/>
    <x v="22"/>
    <x v="6"/>
    <s v="Tuesday"/>
    <n v="2"/>
    <s v="USA"/>
    <x v="32"/>
  </r>
  <r>
    <n v="1567280"/>
    <n v="634"/>
    <s v="USA"/>
    <d v="2023-11-23T22:58:00"/>
    <x v="2"/>
    <x v="31"/>
    <n v="9698"/>
    <n v="0"/>
    <d v="2023-11-23T00:00:00"/>
    <s v="22:58:00"/>
    <x v="3"/>
    <n v="11"/>
    <x v="17"/>
    <x v="9"/>
    <s v="Thursday"/>
    <n v="4"/>
    <s v="USA"/>
    <x v="32"/>
  </r>
  <r>
    <n v="453466"/>
    <n v="637"/>
    <s v="USA"/>
    <d v="2023-03-11T01:23:00"/>
    <x v="1"/>
    <x v="31"/>
    <n v="6625"/>
    <n v="0"/>
    <d v="2023-03-11T00:00:00"/>
    <s v="01:23:00"/>
    <x v="1"/>
    <n v="3"/>
    <x v="23"/>
    <x v="7"/>
    <s v="Saturday"/>
    <n v="6"/>
    <s v="USA"/>
    <x v="11"/>
  </r>
  <r>
    <n v="1401727"/>
    <n v="637"/>
    <s v="USA"/>
    <d v="2023-08-14T00:35:00"/>
    <x v="1"/>
    <x v="89"/>
    <n v="4277"/>
    <n v="0"/>
    <d v="2023-08-14T00:00:00"/>
    <s v="00:35:00"/>
    <x v="0"/>
    <n v="8"/>
    <x v="12"/>
    <x v="6"/>
    <s v="Monday"/>
    <n v="1"/>
    <s v="USA"/>
    <x v="11"/>
  </r>
  <r>
    <n v="360154"/>
    <n v="638"/>
    <s v="France"/>
    <d v="2023-05-24T00:50:00"/>
    <x v="1"/>
    <x v="11"/>
    <n v="9618"/>
    <n v="0"/>
    <d v="2023-05-24T00:00:00"/>
    <s v="00:50:00"/>
    <x v="0"/>
    <n v="5"/>
    <x v="10"/>
    <x v="8"/>
    <s v="Wednesday"/>
    <n v="3"/>
    <s v="France"/>
    <x v="7"/>
  </r>
  <r>
    <n v="50499"/>
    <n v="639"/>
    <s v="USA"/>
    <d v="2023-04-02T23:08:00"/>
    <x v="0"/>
    <x v="76"/>
    <n v="3514"/>
    <n v="0"/>
    <d v="2023-04-02T00:00:00"/>
    <s v="23:08:00"/>
    <x v="2"/>
    <n v="4"/>
    <x v="24"/>
    <x v="1"/>
    <s v="Sunday"/>
    <n v="7"/>
    <s v="USA"/>
    <x v="14"/>
  </r>
  <r>
    <n v="943149"/>
    <n v="640"/>
    <s v="France"/>
    <d v="2023-09-24T22:47:00"/>
    <x v="3"/>
    <x v="8"/>
    <n v="6730"/>
    <n v="0"/>
    <d v="2023-09-24T00:00:00"/>
    <s v="22:47:00"/>
    <x v="3"/>
    <n v="9"/>
    <x v="10"/>
    <x v="11"/>
    <s v="Sunday"/>
    <n v="7"/>
    <s v="France"/>
    <x v="38"/>
  </r>
  <r>
    <n v="1274561"/>
    <n v="640"/>
    <s v="France"/>
    <d v="2023-09-19T01:57:00"/>
    <x v="2"/>
    <x v="87"/>
    <n v="3448"/>
    <n v="0"/>
    <d v="2023-09-19T00:00:00"/>
    <s v="01:57:00"/>
    <x v="1"/>
    <n v="9"/>
    <x v="3"/>
    <x v="11"/>
    <s v="Tuesday"/>
    <n v="2"/>
    <s v="France"/>
    <x v="38"/>
  </r>
  <r>
    <n v="1297796"/>
    <n v="640"/>
    <s v="France"/>
    <d v="2023-02-26T00:40:00"/>
    <x v="2"/>
    <x v="11"/>
    <n v="9438"/>
    <n v="0"/>
    <d v="2023-02-26T00:00:00"/>
    <s v="00:40:00"/>
    <x v="0"/>
    <n v="2"/>
    <x v="8"/>
    <x v="0"/>
    <s v="Sunday"/>
    <n v="7"/>
    <s v="France"/>
    <x v="38"/>
  </r>
  <r>
    <n v="1676930"/>
    <n v="640"/>
    <s v="France"/>
    <d v="2023-11-24T23:41:00"/>
    <x v="0"/>
    <x v="11"/>
    <n v="598"/>
    <n v="0"/>
    <d v="2023-11-24T00:00:00"/>
    <s v="23:41:00"/>
    <x v="2"/>
    <n v="11"/>
    <x v="10"/>
    <x v="9"/>
    <s v="Friday"/>
    <n v="5"/>
    <s v="France"/>
    <x v="38"/>
  </r>
  <r>
    <n v="688175"/>
    <n v="642"/>
    <s v="France"/>
    <d v="2023-11-08T00:52:00"/>
    <x v="2"/>
    <x v="24"/>
    <n v="1612"/>
    <n v="0"/>
    <d v="2023-11-08T00:00:00"/>
    <s v="00:52:00"/>
    <x v="0"/>
    <n v="11"/>
    <x v="7"/>
    <x v="9"/>
    <s v="Wednesday"/>
    <n v="3"/>
    <s v="France"/>
    <x v="5"/>
  </r>
  <r>
    <n v="1177486"/>
    <n v="642"/>
    <s v="France"/>
    <d v="2023-12-18T01:38:00"/>
    <x v="2"/>
    <x v="51"/>
    <n v="2740"/>
    <n v="0"/>
    <d v="2023-12-18T00:00:00"/>
    <s v="01:38:00"/>
    <x v="1"/>
    <n v="12"/>
    <x v="14"/>
    <x v="10"/>
    <s v="Monday"/>
    <n v="1"/>
    <s v="France"/>
    <x v="5"/>
  </r>
  <r>
    <n v="544608"/>
    <n v="643"/>
    <s v="India"/>
    <d v="2023-09-23T01:56:00"/>
    <x v="2"/>
    <x v="13"/>
    <n v="3678"/>
    <n v="0"/>
    <d v="2023-09-23T00:00:00"/>
    <s v="01:56:00"/>
    <x v="1"/>
    <n v="9"/>
    <x v="17"/>
    <x v="11"/>
    <s v="Saturday"/>
    <n v="6"/>
    <s v="India"/>
    <x v="1"/>
  </r>
  <r>
    <n v="1043175"/>
    <n v="644"/>
    <s v="Singapore"/>
    <d v="2023-06-29T23:34:00"/>
    <x v="0"/>
    <x v="33"/>
    <n v="3317"/>
    <n v="0"/>
    <d v="2023-06-29T00:00:00"/>
    <s v="23:34:00"/>
    <x v="2"/>
    <n v="6"/>
    <x v="21"/>
    <x v="2"/>
    <s v="Thursday"/>
    <n v="4"/>
    <s v="Singapore"/>
    <x v="44"/>
  </r>
  <r>
    <n v="180775"/>
    <n v="645"/>
    <s v="Denmark"/>
    <d v="2023-03-20T00:05:00"/>
    <x v="0"/>
    <x v="73"/>
    <n v="4981"/>
    <n v="0"/>
    <d v="2023-03-20T00:00:00"/>
    <s v="00:05:00"/>
    <x v="0"/>
    <n v="3"/>
    <x v="11"/>
    <x v="7"/>
    <s v="Monday"/>
    <n v="1"/>
    <s v="Denmark"/>
    <x v="48"/>
  </r>
  <r>
    <n v="476585"/>
    <n v="645"/>
    <s v="Denmark"/>
    <d v="2023-04-21T00:30:00"/>
    <x v="2"/>
    <x v="27"/>
    <n v="7949"/>
    <n v="0"/>
    <d v="2023-04-21T00:00:00"/>
    <s v="00:30:00"/>
    <x v="0"/>
    <n v="4"/>
    <x v="9"/>
    <x v="1"/>
    <s v="Friday"/>
    <n v="5"/>
    <s v="Denmark"/>
    <x v="48"/>
  </r>
  <r>
    <n v="912973"/>
    <n v="646"/>
    <s v="Singapore"/>
    <d v="2023-12-20T23:25:00"/>
    <x v="3"/>
    <x v="11"/>
    <n v="816"/>
    <n v="0"/>
    <d v="2023-12-20T00:00:00"/>
    <s v="23:25:00"/>
    <x v="2"/>
    <n v="12"/>
    <x v="11"/>
    <x v="10"/>
    <s v="Wednesday"/>
    <n v="3"/>
    <s v="Singapore"/>
    <x v="71"/>
  </r>
  <r>
    <n v="1074708"/>
    <n v="647"/>
    <s v="Australia"/>
    <d v="2023-03-12T23:36:00"/>
    <x v="2"/>
    <x v="24"/>
    <n v="7648"/>
    <n v="0"/>
    <d v="2023-03-12T00:00:00"/>
    <s v="23:36:00"/>
    <x v="2"/>
    <n v="3"/>
    <x v="1"/>
    <x v="7"/>
    <s v="Sunday"/>
    <n v="7"/>
    <s v="Australia"/>
    <x v="3"/>
  </r>
  <r>
    <n v="1543135"/>
    <n v="647"/>
    <s v="Australia"/>
    <d v="2023-06-07T01:04:00"/>
    <x v="2"/>
    <x v="51"/>
    <n v="9026"/>
    <n v="0"/>
    <d v="2023-06-07T00:00:00"/>
    <s v="01:04:00"/>
    <x v="1"/>
    <n v="6"/>
    <x v="20"/>
    <x v="2"/>
    <s v="Wednesday"/>
    <n v="3"/>
    <s v="Australia"/>
    <x v="3"/>
  </r>
  <r>
    <n v="320251"/>
    <n v="648"/>
    <s v="Austria"/>
    <d v="2023-11-11T01:40:00"/>
    <x v="2"/>
    <x v="77"/>
    <n v="8979"/>
    <n v="0"/>
    <d v="2023-11-11T00:00:00"/>
    <s v="01:40:00"/>
    <x v="1"/>
    <n v="11"/>
    <x v="23"/>
    <x v="9"/>
    <s v="Saturday"/>
    <n v="6"/>
    <s v="Austria"/>
    <x v="40"/>
  </r>
  <r>
    <n v="529245"/>
    <n v="650"/>
    <s v="France"/>
    <d v="2023-02-16T00:23:00"/>
    <x v="3"/>
    <x v="56"/>
    <n v="1465"/>
    <n v="0"/>
    <d v="2023-02-16T00:00:00"/>
    <s v="00:23:00"/>
    <x v="0"/>
    <n v="2"/>
    <x v="26"/>
    <x v="0"/>
    <s v="Thursday"/>
    <n v="4"/>
    <s v="France"/>
    <x v="11"/>
  </r>
  <r>
    <n v="402186"/>
    <n v="651"/>
    <s v="USA"/>
    <d v="2023-08-05T00:03:00"/>
    <x v="0"/>
    <x v="62"/>
    <n v="8800"/>
    <n v="0"/>
    <d v="2023-08-05T00:00:00"/>
    <s v="00:03:00"/>
    <x v="0"/>
    <n v="8"/>
    <x v="16"/>
    <x v="6"/>
    <s v="Saturday"/>
    <n v="6"/>
    <s v="USA"/>
    <x v="44"/>
  </r>
  <r>
    <n v="960053"/>
    <n v="651"/>
    <s v="USA"/>
    <d v="2023-08-01T00:20:00"/>
    <x v="0"/>
    <x v="76"/>
    <n v="3417"/>
    <n v="0"/>
    <d v="2023-08-01T00:00:00"/>
    <s v="00:20:00"/>
    <x v="0"/>
    <n v="8"/>
    <x v="5"/>
    <x v="6"/>
    <s v="Tuesday"/>
    <n v="2"/>
    <s v="USA"/>
    <x v="44"/>
  </r>
  <r>
    <n v="1494544"/>
    <n v="651"/>
    <s v="USA"/>
    <d v="2023-06-20T01:59:00"/>
    <x v="2"/>
    <x v="11"/>
    <n v="1370"/>
    <n v="0"/>
    <d v="2023-06-20T00:00:00"/>
    <s v="01:59:00"/>
    <x v="1"/>
    <n v="6"/>
    <x v="11"/>
    <x v="2"/>
    <s v="Tuesday"/>
    <n v="2"/>
    <s v="USA"/>
    <x v="44"/>
  </r>
  <r>
    <n v="31707"/>
    <n v="652"/>
    <s v="USA"/>
    <d v="2023-05-11T00:31:00"/>
    <x v="1"/>
    <x v="82"/>
    <n v="8379"/>
    <n v="0"/>
    <d v="2023-05-11T00:00:00"/>
    <s v="00:31:00"/>
    <x v="0"/>
    <n v="5"/>
    <x v="23"/>
    <x v="8"/>
    <s v="Thursday"/>
    <n v="4"/>
    <s v="USA"/>
    <x v="33"/>
  </r>
  <r>
    <n v="800145"/>
    <n v="653"/>
    <s v="France"/>
    <d v="2023-04-01T00:49:00"/>
    <x v="1"/>
    <x v="86"/>
    <n v="2086"/>
    <n v="0"/>
    <d v="2023-04-01T00:00:00"/>
    <s v="00:49:00"/>
    <x v="0"/>
    <n v="4"/>
    <x v="5"/>
    <x v="1"/>
    <s v="Saturday"/>
    <n v="6"/>
    <s v="France"/>
    <x v="58"/>
  </r>
  <r>
    <n v="347273"/>
    <n v="654"/>
    <s v="France"/>
    <d v="2023-06-08T00:18:00"/>
    <x v="1"/>
    <x v="74"/>
    <n v="9105"/>
    <n v="0"/>
    <d v="2023-06-08T00:00:00"/>
    <s v="00:18:00"/>
    <x v="0"/>
    <n v="6"/>
    <x v="7"/>
    <x v="2"/>
    <s v="Thursday"/>
    <n v="4"/>
    <s v="France"/>
    <x v="38"/>
  </r>
  <r>
    <n v="1086104"/>
    <n v="654"/>
    <s v="France"/>
    <d v="2023-09-22T00:22:00"/>
    <x v="0"/>
    <x v="27"/>
    <n v="1737"/>
    <n v="0"/>
    <d v="2023-09-22T00:00:00"/>
    <s v="00:22:00"/>
    <x v="0"/>
    <n v="9"/>
    <x v="25"/>
    <x v="11"/>
    <s v="Friday"/>
    <n v="5"/>
    <s v="France"/>
    <x v="38"/>
  </r>
  <r>
    <n v="1646606"/>
    <n v="654"/>
    <s v="France"/>
    <d v="2023-11-13T23:33:00"/>
    <x v="2"/>
    <x v="22"/>
    <n v="673"/>
    <n v="0"/>
    <d v="2023-11-13T00:00:00"/>
    <s v="23:33:00"/>
    <x v="2"/>
    <n v="11"/>
    <x v="6"/>
    <x v="9"/>
    <s v="Monday"/>
    <n v="1"/>
    <s v="France"/>
    <x v="38"/>
  </r>
  <r>
    <n v="775306"/>
    <n v="655"/>
    <s v="USA"/>
    <d v="2023-06-24T23:02:00"/>
    <x v="0"/>
    <x v="10"/>
    <n v="7346"/>
    <n v="0"/>
    <d v="2023-06-24T00:00:00"/>
    <s v="23:02:00"/>
    <x v="2"/>
    <n v="6"/>
    <x v="10"/>
    <x v="2"/>
    <s v="Saturday"/>
    <n v="6"/>
    <s v="USA"/>
    <x v="19"/>
  </r>
  <r>
    <n v="1452068"/>
    <n v="658"/>
    <s v="India"/>
    <d v="2023-09-30T01:26:00"/>
    <x v="0"/>
    <x v="29"/>
    <n v="1299"/>
    <n v="0"/>
    <d v="2023-09-30T00:00:00"/>
    <s v="01:26:00"/>
    <x v="1"/>
    <n v="9"/>
    <x v="4"/>
    <x v="11"/>
    <s v="Saturday"/>
    <n v="6"/>
    <s v="India"/>
    <x v="25"/>
  </r>
  <r>
    <n v="1366020"/>
    <n v="659"/>
    <s v="Australia"/>
    <d v="2023-08-10T23:20:00"/>
    <x v="2"/>
    <x v="24"/>
    <n v="9989"/>
    <n v="0"/>
    <d v="2023-08-10T00:00:00"/>
    <s v="23:20:00"/>
    <x v="2"/>
    <n v="8"/>
    <x v="19"/>
    <x v="6"/>
    <s v="Thursday"/>
    <n v="4"/>
    <s v="Australia"/>
    <x v="44"/>
  </r>
  <r>
    <n v="1571075"/>
    <n v="660"/>
    <s v="USA"/>
    <d v="2023-05-25T01:24:00"/>
    <x v="1"/>
    <x v="26"/>
    <n v="4346"/>
    <n v="0"/>
    <d v="2023-05-25T00:00:00"/>
    <s v="01:24:00"/>
    <x v="1"/>
    <n v="5"/>
    <x v="18"/>
    <x v="8"/>
    <s v="Thursday"/>
    <n v="4"/>
    <s v="USA"/>
    <x v="37"/>
  </r>
  <r>
    <n v="1134072"/>
    <n v="662"/>
    <s v="USA"/>
    <d v="2023-12-06T00:49:00"/>
    <x v="2"/>
    <x v="73"/>
    <n v="3885"/>
    <n v="0"/>
    <d v="2023-12-06T00:00:00"/>
    <s v="00:49:00"/>
    <x v="0"/>
    <n v="12"/>
    <x v="28"/>
    <x v="10"/>
    <s v="Wednesday"/>
    <n v="3"/>
    <s v="USA"/>
    <x v="37"/>
  </r>
  <r>
    <n v="1111675"/>
    <n v="665"/>
    <s v="France"/>
    <d v="2023-02-26T23:36:00"/>
    <x v="1"/>
    <x v="36"/>
    <n v="5031"/>
    <n v="0"/>
    <d v="2023-02-26T00:00:00"/>
    <s v="23:36:00"/>
    <x v="2"/>
    <n v="2"/>
    <x v="8"/>
    <x v="0"/>
    <s v="Sunday"/>
    <n v="7"/>
    <s v="France"/>
    <x v="25"/>
  </r>
  <r>
    <n v="1061512"/>
    <n v="666"/>
    <s v="France"/>
    <d v="2023-03-02T01:24:00"/>
    <x v="3"/>
    <x v="77"/>
    <n v="1743"/>
    <n v="0"/>
    <d v="2023-03-02T00:00:00"/>
    <s v="01:24:00"/>
    <x v="1"/>
    <n v="3"/>
    <x v="24"/>
    <x v="7"/>
    <s v="Thursday"/>
    <n v="4"/>
    <s v="France"/>
    <x v="59"/>
  </r>
  <r>
    <n v="515145"/>
    <n v="667"/>
    <s v="France"/>
    <d v="2023-11-21T22:31:00"/>
    <x v="1"/>
    <x v="23"/>
    <n v="6458"/>
    <n v="0"/>
    <d v="2023-11-21T00:00:00"/>
    <s v="22:31:00"/>
    <x v="3"/>
    <n v="11"/>
    <x v="9"/>
    <x v="9"/>
    <s v="Tuesday"/>
    <n v="2"/>
    <s v="France"/>
    <x v="62"/>
  </r>
  <r>
    <n v="909180"/>
    <n v="667"/>
    <s v="France"/>
    <d v="2023-06-01T00:48:00"/>
    <x v="3"/>
    <x v="55"/>
    <n v="1650"/>
    <n v="0"/>
    <d v="2023-06-01T00:00:00"/>
    <s v="00:48:00"/>
    <x v="0"/>
    <n v="6"/>
    <x v="5"/>
    <x v="2"/>
    <s v="Thursday"/>
    <n v="4"/>
    <s v="France"/>
    <x v="62"/>
  </r>
  <r>
    <n v="539679"/>
    <n v="668"/>
    <s v="France"/>
    <d v="2023-05-07T00:28:00"/>
    <x v="0"/>
    <x v="21"/>
    <n v="24"/>
    <n v="0"/>
    <d v="2023-05-07T00:00:00"/>
    <s v="00:28:00"/>
    <x v="0"/>
    <n v="5"/>
    <x v="20"/>
    <x v="8"/>
    <s v="Sunday"/>
    <n v="7"/>
    <s v="France"/>
    <x v="55"/>
  </r>
  <r>
    <n v="1471535"/>
    <n v="668"/>
    <s v="France"/>
    <d v="2023-12-24T23:07:00"/>
    <x v="2"/>
    <x v="24"/>
    <n v="6311"/>
    <n v="0"/>
    <d v="2023-12-24T00:00:00"/>
    <s v="23:07:00"/>
    <x v="2"/>
    <n v="12"/>
    <x v="10"/>
    <x v="10"/>
    <s v="Sunday"/>
    <n v="7"/>
    <s v="France"/>
    <x v="55"/>
  </r>
  <r>
    <n v="294015"/>
    <n v="669"/>
    <s v="USA"/>
    <d v="2023-09-03T23:27:00"/>
    <x v="2"/>
    <x v="17"/>
    <n v="9046"/>
    <n v="0"/>
    <d v="2023-09-03T00:00:00"/>
    <s v="23:27:00"/>
    <x v="2"/>
    <n v="9"/>
    <x v="15"/>
    <x v="11"/>
    <s v="Sunday"/>
    <n v="7"/>
    <s v="USA"/>
    <x v="43"/>
  </r>
  <r>
    <n v="837435"/>
    <n v="670"/>
    <s v="Australia"/>
    <d v="2023-09-04T23:52:00"/>
    <x v="3"/>
    <x v="3"/>
    <n v="4671"/>
    <n v="0"/>
    <d v="2023-09-04T00:00:00"/>
    <s v="23:52:00"/>
    <x v="2"/>
    <n v="9"/>
    <x v="27"/>
    <x v="11"/>
    <s v="Monday"/>
    <n v="1"/>
    <s v="Australia"/>
    <x v="53"/>
  </r>
  <r>
    <n v="593240"/>
    <n v="672"/>
    <s v="USA"/>
    <d v="2023-12-05T00:38:00"/>
    <x v="3"/>
    <x v="89"/>
    <n v="7472"/>
    <n v="0"/>
    <d v="2023-12-05T00:00:00"/>
    <s v="00:38:00"/>
    <x v="0"/>
    <n v="12"/>
    <x v="16"/>
    <x v="10"/>
    <s v="Tuesday"/>
    <n v="2"/>
    <s v="USA"/>
    <x v="12"/>
  </r>
  <r>
    <n v="655800"/>
    <n v="672"/>
    <s v="USA"/>
    <d v="2023-01-18T23:39:00"/>
    <x v="3"/>
    <x v="1"/>
    <n v="6855"/>
    <n v="0"/>
    <d v="2023-01-18T00:00:00"/>
    <s v="23:39:00"/>
    <x v="2"/>
    <n v="1"/>
    <x v="14"/>
    <x v="3"/>
    <s v="Wednesday"/>
    <n v="3"/>
    <s v="USA"/>
    <x v="12"/>
  </r>
  <r>
    <n v="569033"/>
    <n v="674"/>
    <s v="USA"/>
    <d v="2023-10-31T23:56:00"/>
    <x v="0"/>
    <x v="1"/>
    <n v="8931"/>
    <n v="0"/>
    <d v="2023-10-31T00:00:00"/>
    <s v="23:56:00"/>
    <x v="2"/>
    <n v="10"/>
    <x v="30"/>
    <x v="5"/>
    <s v="Tuesday"/>
    <n v="2"/>
    <s v="USA"/>
    <x v="61"/>
  </r>
  <r>
    <n v="81061"/>
    <n v="676"/>
    <s v="India"/>
    <d v="2023-03-30T00:28:00"/>
    <x v="0"/>
    <x v="43"/>
    <n v="4219"/>
    <n v="0"/>
    <d v="2023-03-30T00:00:00"/>
    <s v="00:28:00"/>
    <x v="0"/>
    <n v="3"/>
    <x v="4"/>
    <x v="7"/>
    <s v="Thursday"/>
    <n v="4"/>
    <s v="India"/>
    <x v="66"/>
  </r>
  <r>
    <n v="1602189"/>
    <n v="676"/>
    <s v="India"/>
    <d v="2023-07-09T00:52:00"/>
    <x v="2"/>
    <x v="52"/>
    <n v="179"/>
    <n v="0"/>
    <d v="2023-07-09T00:00:00"/>
    <s v="00:52:00"/>
    <x v="0"/>
    <n v="7"/>
    <x v="2"/>
    <x v="4"/>
    <s v="Sunday"/>
    <n v="7"/>
    <s v="India"/>
    <x v="66"/>
  </r>
  <r>
    <n v="275961"/>
    <n v="679"/>
    <s v="Singapore"/>
    <d v="2023-11-18T23:58:00"/>
    <x v="0"/>
    <x v="39"/>
    <n v="2936"/>
    <n v="0"/>
    <d v="2023-11-18T00:00:00"/>
    <s v="23:58:00"/>
    <x v="2"/>
    <n v="11"/>
    <x v="14"/>
    <x v="9"/>
    <s v="Saturday"/>
    <n v="6"/>
    <s v="Singapore"/>
    <x v="40"/>
  </r>
  <r>
    <n v="510973"/>
    <n v="679"/>
    <s v="Singapore"/>
    <d v="2023-02-19T01:04:00"/>
    <x v="1"/>
    <x v="21"/>
    <n v="7192"/>
    <n v="0"/>
    <d v="2023-02-19T00:00:00"/>
    <s v="01:04:00"/>
    <x v="1"/>
    <n v="2"/>
    <x v="3"/>
    <x v="0"/>
    <s v="Sunday"/>
    <n v="7"/>
    <s v="Singapore"/>
    <x v="40"/>
  </r>
  <r>
    <n v="231094"/>
    <n v="680"/>
    <s v="USA"/>
    <d v="2023-11-29T00:51:00"/>
    <x v="1"/>
    <x v="69"/>
    <n v="7379"/>
    <n v="0"/>
    <d v="2023-11-29T00:00:00"/>
    <s v="00:51:00"/>
    <x v="0"/>
    <n v="11"/>
    <x v="21"/>
    <x v="9"/>
    <s v="Wednesday"/>
    <n v="3"/>
    <s v="USA"/>
    <x v="2"/>
  </r>
  <r>
    <n v="768093"/>
    <n v="680"/>
    <s v="USA"/>
    <d v="2023-03-01T00:30:00"/>
    <x v="1"/>
    <x v="26"/>
    <n v="8126"/>
    <n v="0"/>
    <d v="2023-03-01T00:00:00"/>
    <s v="00:30:00"/>
    <x v="0"/>
    <n v="3"/>
    <x v="5"/>
    <x v="7"/>
    <s v="Wednesday"/>
    <n v="3"/>
    <s v="USA"/>
    <x v="2"/>
  </r>
  <r>
    <n v="1343250"/>
    <n v="681"/>
    <s v="USA"/>
    <d v="2023-11-04T23:02:00"/>
    <x v="2"/>
    <x v="11"/>
    <n v="6365"/>
    <n v="0"/>
    <d v="2023-11-04T00:00:00"/>
    <s v="23:02:00"/>
    <x v="2"/>
    <n v="11"/>
    <x v="27"/>
    <x v="9"/>
    <s v="Saturday"/>
    <n v="6"/>
    <s v="USA"/>
    <x v="32"/>
  </r>
  <r>
    <n v="464859"/>
    <n v="683"/>
    <s v="Australia"/>
    <d v="2023-01-14T23:38:00"/>
    <x v="1"/>
    <x v="16"/>
    <n v="6431"/>
    <n v="0"/>
    <d v="2023-01-14T00:00:00"/>
    <s v="23:38:00"/>
    <x v="2"/>
    <n v="1"/>
    <x v="12"/>
    <x v="3"/>
    <s v="Saturday"/>
    <n v="6"/>
    <s v="Australia"/>
    <x v="13"/>
  </r>
  <r>
    <n v="1181602"/>
    <n v="683"/>
    <s v="Australia"/>
    <d v="2023-07-27T00:34:00"/>
    <x v="0"/>
    <x v="9"/>
    <n v="8578"/>
    <n v="0"/>
    <d v="2023-07-27T00:00:00"/>
    <s v="00:34:00"/>
    <x v="0"/>
    <n v="7"/>
    <x v="13"/>
    <x v="4"/>
    <s v="Thursday"/>
    <n v="4"/>
    <s v="Australia"/>
    <x v="13"/>
  </r>
  <r>
    <n v="1422378"/>
    <n v="684"/>
    <s v="Finland"/>
    <d v="2023-11-06T00:11:00"/>
    <x v="0"/>
    <x v="11"/>
    <n v="3274"/>
    <n v="0"/>
    <d v="2023-11-06T00:00:00"/>
    <s v="00:11:00"/>
    <x v="0"/>
    <n v="11"/>
    <x v="28"/>
    <x v="9"/>
    <s v="Monday"/>
    <n v="1"/>
    <s v="Finland"/>
    <x v="49"/>
  </r>
  <r>
    <n v="1499914"/>
    <n v="684"/>
    <s v="Finland"/>
    <d v="2023-02-07T22:41:00"/>
    <x v="3"/>
    <x v="11"/>
    <n v="7716"/>
    <n v="0"/>
    <d v="2023-02-07T00:00:00"/>
    <s v="22:41:00"/>
    <x v="3"/>
    <n v="2"/>
    <x v="20"/>
    <x v="0"/>
    <s v="Tuesday"/>
    <n v="2"/>
    <s v="Finland"/>
    <x v="49"/>
  </r>
  <r>
    <n v="441275"/>
    <n v="685"/>
    <s v="Australia"/>
    <d v="2023-01-18T23:36:00"/>
    <x v="1"/>
    <x v="42"/>
    <n v="7319"/>
    <n v="0"/>
    <d v="2023-01-18T00:00:00"/>
    <s v="23:36:00"/>
    <x v="2"/>
    <n v="1"/>
    <x v="14"/>
    <x v="3"/>
    <s v="Wednesday"/>
    <n v="3"/>
    <s v="Australia"/>
    <x v="45"/>
  </r>
  <r>
    <n v="461731"/>
    <n v="685"/>
    <s v="Australia"/>
    <d v="2023-11-09T01:39:00"/>
    <x v="0"/>
    <x v="0"/>
    <n v="5092"/>
    <n v="0"/>
    <d v="2023-11-09T00:00:00"/>
    <s v="01:39:00"/>
    <x v="1"/>
    <n v="11"/>
    <x v="2"/>
    <x v="9"/>
    <s v="Thursday"/>
    <n v="4"/>
    <s v="Australia"/>
    <x v="45"/>
  </r>
  <r>
    <n v="549930"/>
    <n v="685"/>
    <s v="Australia"/>
    <d v="2023-06-26T23:54:00"/>
    <x v="2"/>
    <x v="7"/>
    <n v="8311"/>
    <n v="0"/>
    <d v="2023-06-26T00:00:00"/>
    <s v="23:54:00"/>
    <x v="2"/>
    <n v="6"/>
    <x v="8"/>
    <x v="2"/>
    <s v="Monday"/>
    <n v="1"/>
    <s v="Australia"/>
    <x v="45"/>
  </r>
  <r>
    <n v="823885"/>
    <n v="687"/>
    <s v="France"/>
    <d v="2023-05-08T01:04:00"/>
    <x v="3"/>
    <x v="62"/>
    <n v="5519"/>
    <n v="0"/>
    <d v="2023-05-08T00:00:00"/>
    <s v="01:04:00"/>
    <x v="1"/>
    <n v="5"/>
    <x v="7"/>
    <x v="8"/>
    <s v="Monday"/>
    <n v="1"/>
    <s v="France"/>
    <x v="45"/>
  </r>
  <r>
    <n v="1178982"/>
    <n v="687"/>
    <s v="France"/>
    <d v="2023-04-28T01:04:00"/>
    <x v="3"/>
    <x v="48"/>
    <n v="52"/>
    <n v="0"/>
    <d v="2023-04-28T00:00:00"/>
    <s v="01:04:00"/>
    <x v="1"/>
    <n v="4"/>
    <x v="0"/>
    <x v="1"/>
    <s v="Friday"/>
    <n v="5"/>
    <s v="France"/>
    <x v="45"/>
  </r>
  <r>
    <n v="82755"/>
    <n v="689"/>
    <s v="France"/>
    <d v="2023-11-02T01:19:00"/>
    <x v="2"/>
    <x v="11"/>
    <n v="5551"/>
    <n v="0"/>
    <d v="2023-11-02T00:00:00"/>
    <s v="01:19:00"/>
    <x v="1"/>
    <n v="11"/>
    <x v="24"/>
    <x v="9"/>
    <s v="Thursday"/>
    <n v="4"/>
    <s v="France"/>
    <x v="50"/>
  </r>
  <r>
    <n v="1580103"/>
    <n v="689"/>
    <s v="France"/>
    <d v="2023-03-07T00:57:00"/>
    <x v="1"/>
    <x v="10"/>
    <n v="5667"/>
    <n v="0"/>
    <d v="2023-03-07T00:00:00"/>
    <s v="00:57:00"/>
    <x v="0"/>
    <n v="3"/>
    <x v="20"/>
    <x v="7"/>
    <s v="Tuesday"/>
    <n v="2"/>
    <s v="France"/>
    <x v="50"/>
  </r>
  <r>
    <n v="457958"/>
    <n v="690"/>
    <s v="Germany"/>
    <d v="2023-01-03T00:44:00"/>
    <x v="1"/>
    <x v="6"/>
    <n v="2923"/>
    <n v="0"/>
    <d v="2023-01-03T00:00:00"/>
    <s v="00:44:00"/>
    <x v="0"/>
    <n v="1"/>
    <x v="15"/>
    <x v="3"/>
    <s v="Tuesday"/>
    <n v="2"/>
    <s v="Germany"/>
    <x v="24"/>
  </r>
  <r>
    <n v="561511"/>
    <n v="690"/>
    <s v="Germany"/>
    <d v="2023-12-01T01:15:00"/>
    <x v="1"/>
    <x v="39"/>
    <n v="6808"/>
    <n v="0"/>
    <d v="2023-12-01T00:00:00"/>
    <s v="01:15:00"/>
    <x v="1"/>
    <n v="12"/>
    <x v="5"/>
    <x v="10"/>
    <s v="Friday"/>
    <n v="5"/>
    <s v="Germany"/>
    <x v="24"/>
  </r>
  <r>
    <n v="303923"/>
    <n v="691"/>
    <s v="Norway"/>
    <d v="2023-05-30T23:02:00"/>
    <x v="0"/>
    <x v="24"/>
    <n v="5642"/>
    <n v="0"/>
    <d v="2023-05-30T00:00:00"/>
    <s v="23:02:00"/>
    <x v="2"/>
    <n v="5"/>
    <x v="4"/>
    <x v="8"/>
    <s v="Tuesday"/>
    <n v="2"/>
    <s v="Norway"/>
    <x v="43"/>
  </r>
  <r>
    <n v="1039541"/>
    <n v="694"/>
    <s v="Finland"/>
    <d v="2023-01-23T00:23:00"/>
    <x v="1"/>
    <x v="4"/>
    <n v="8648"/>
    <n v="0"/>
    <d v="2023-01-23T00:00:00"/>
    <s v="00:23:00"/>
    <x v="0"/>
    <n v="1"/>
    <x v="17"/>
    <x v="3"/>
    <s v="Monday"/>
    <n v="1"/>
    <s v="Finland"/>
    <x v="42"/>
  </r>
  <r>
    <n v="1551349"/>
    <n v="694"/>
    <s v="Finland"/>
    <d v="2023-10-28T01:13:00"/>
    <x v="2"/>
    <x v="34"/>
    <n v="9059"/>
    <n v="0"/>
    <d v="2023-10-28T00:00:00"/>
    <s v="01:13:00"/>
    <x v="1"/>
    <n v="10"/>
    <x v="0"/>
    <x v="5"/>
    <s v="Saturday"/>
    <n v="6"/>
    <s v="Finland"/>
    <x v="42"/>
  </r>
  <r>
    <n v="573406"/>
    <n v="695"/>
    <s v="France"/>
    <d v="2023-09-19T23:58:00"/>
    <x v="1"/>
    <x v="75"/>
    <n v="989"/>
    <n v="0"/>
    <d v="2023-09-19T00:00:00"/>
    <s v="23:58:00"/>
    <x v="2"/>
    <n v="9"/>
    <x v="3"/>
    <x v="11"/>
    <s v="Tuesday"/>
    <n v="2"/>
    <s v="France"/>
    <x v="29"/>
  </r>
  <r>
    <n v="1679147"/>
    <n v="696"/>
    <s v="France"/>
    <d v="2023-04-16T23:36:00"/>
    <x v="1"/>
    <x v="80"/>
    <n v="4669"/>
    <n v="0"/>
    <d v="2023-04-16T00:00:00"/>
    <s v="23:36:00"/>
    <x v="2"/>
    <n v="4"/>
    <x v="26"/>
    <x v="1"/>
    <s v="Sunday"/>
    <n v="7"/>
    <s v="France"/>
    <x v="30"/>
  </r>
  <r>
    <n v="158217"/>
    <n v="698"/>
    <s v="Australia"/>
    <d v="2023-05-29T02:00:00"/>
    <x v="3"/>
    <x v="53"/>
    <n v="424"/>
    <n v="0"/>
    <d v="2023-05-29T00:00:00"/>
    <s v="02:00:00"/>
    <x v="4"/>
    <n v="5"/>
    <x v="21"/>
    <x v="8"/>
    <s v="Monday"/>
    <n v="1"/>
    <s v="Australia"/>
    <x v="44"/>
  </r>
  <r>
    <n v="1664973"/>
    <n v="698"/>
    <s v="Australia"/>
    <d v="2023-08-10T00:54:00"/>
    <x v="3"/>
    <x v="51"/>
    <n v="1301"/>
    <n v="0"/>
    <d v="2023-08-10T00:00:00"/>
    <s v="00:54:00"/>
    <x v="0"/>
    <n v="8"/>
    <x v="19"/>
    <x v="6"/>
    <s v="Thursday"/>
    <n v="4"/>
    <s v="Australia"/>
    <x v="44"/>
  </r>
  <r>
    <n v="1553858"/>
    <n v="699"/>
    <s v="USA"/>
    <d v="2023-08-31T01:16:00"/>
    <x v="2"/>
    <x v="77"/>
    <n v="7598"/>
    <n v="0"/>
    <d v="2023-08-31T00:00:00"/>
    <s v="01:16:00"/>
    <x v="1"/>
    <n v="8"/>
    <x v="30"/>
    <x v="6"/>
    <s v="Thursday"/>
    <n v="4"/>
    <s v="USA"/>
    <x v="58"/>
  </r>
  <r>
    <n v="823894"/>
    <n v="700"/>
    <s v="USA"/>
    <d v="2023-04-17T00:58:00"/>
    <x v="0"/>
    <x v="51"/>
    <n v="1666"/>
    <n v="0"/>
    <d v="2023-04-17T00:00:00"/>
    <s v="00:58:00"/>
    <x v="0"/>
    <n v="4"/>
    <x v="29"/>
    <x v="1"/>
    <s v="Monday"/>
    <n v="1"/>
    <s v="USA"/>
    <x v="20"/>
  </r>
  <r>
    <n v="1242334"/>
    <n v="701"/>
    <s v="India"/>
    <d v="2023-02-08T23:15:00"/>
    <x v="0"/>
    <x v="11"/>
    <n v="4664"/>
    <n v="0"/>
    <d v="2023-02-08T00:00:00"/>
    <s v="23:15:00"/>
    <x v="2"/>
    <n v="2"/>
    <x v="7"/>
    <x v="0"/>
    <s v="Wednesday"/>
    <n v="3"/>
    <s v="India"/>
    <x v="18"/>
  </r>
  <r>
    <n v="1429209"/>
    <n v="701"/>
    <s v="India"/>
    <d v="2023-12-04T01:16:00"/>
    <x v="3"/>
    <x v="16"/>
    <n v="1494"/>
    <n v="0"/>
    <d v="2023-12-04T00:00:00"/>
    <s v="01:16:00"/>
    <x v="1"/>
    <n v="12"/>
    <x v="27"/>
    <x v="10"/>
    <s v="Monday"/>
    <n v="1"/>
    <s v="India"/>
    <x v="18"/>
  </r>
  <r>
    <n v="423933"/>
    <n v="703"/>
    <s v="USA"/>
    <d v="2023-03-22T01:31:00"/>
    <x v="3"/>
    <x v="26"/>
    <n v="4027"/>
    <n v="0"/>
    <d v="2023-03-22T00:00:00"/>
    <s v="01:31:00"/>
    <x v="1"/>
    <n v="3"/>
    <x v="25"/>
    <x v="7"/>
    <s v="Wednesday"/>
    <n v="3"/>
    <s v="USA"/>
    <x v="8"/>
  </r>
  <r>
    <n v="617035"/>
    <n v="704"/>
    <s v="USA"/>
    <d v="2023-07-08T23:25:00"/>
    <x v="2"/>
    <x v="9"/>
    <n v="777"/>
    <n v="0"/>
    <d v="2023-07-08T00:00:00"/>
    <s v="23:25:00"/>
    <x v="2"/>
    <n v="7"/>
    <x v="7"/>
    <x v="4"/>
    <s v="Saturday"/>
    <n v="6"/>
    <s v="USA"/>
    <x v="3"/>
  </r>
  <r>
    <n v="805121"/>
    <n v="704"/>
    <s v="USA"/>
    <d v="2023-09-05T01:46:00"/>
    <x v="0"/>
    <x v="0"/>
    <n v="6764"/>
    <n v="0"/>
    <d v="2023-09-05T00:00:00"/>
    <s v="01:46:00"/>
    <x v="1"/>
    <n v="9"/>
    <x v="16"/>
    <x v="11"/>
    <s v="Tuesday"/>
    <n v="2"/>
    <s v="USA"/>
    <x v="3"/>
  </r>
  <r>
    <n v="976435"/>
    <n v="704"/>
    <s v="USA"/>
    <d v="2023-09-26T01:20:00"/>
    <x v="0"/>
    <x v="68"/>
    <n v="5887"/>
    <n v="0"/>
    <d v="2023-09-26T00:00:00"/>
    <s v="01:20:00"/>
    <x v="1"/>
    <n v="9"/>
    <x v="8"/>
    <x v="11"/>
    <s v="Tuesday"/>
    <n v="2"/>
    <s v="USA"/>
    <x v="3"/>
  </r>
  <r>
    <n v="576171"/>
    <n v="707"/>
    <s v="France"/>
    <d v="2023-11-01T23:36:00"/>
    <x v="3"/>
    <x v="24"/>
    <n v="9989"/>
    <n v="0"/>
    <d v="2023-11-01T00:00:00"/>
    <s v="23:36:00"/>
    <x v="2"/>
    <n v="11"/>
    <x v="5"/>
    <x v="9"/>
    <s v="Wednesday"/>
    <n v="3"/>
    <s v="France"/>
    <x v="37"/>
  </r>
  <r>
    <n v="864744"/>
    <n v="709"/>
    <s v="France"/>
    <d v="2023-01-29T23:39:00"/>
    <x v="1"/>
    <x v="57"/>
    <n v="2914"/>
    <n v="0"/>
    <d v="2023-01-29T00:00:00"/>
    <s v="23:39:00"/>
    <x v="2"/>
    <n v="1"/>
    <x v="21"/>
    <x v="3"/>
    <s v="Sunday"/>
    <n v="7"/>
    <s v="France"/>
    <x v="51"/>
  </r>
  <r>
    <n v="897460"/>
    <n v="711"/>
    <s v="USA"/>
    <d v="2023-09-24T23:05:00"/>
    <x v="2"/>
    <x v="18"/>
    <n v="3851"/>
    <n v="0"/>
    <d v="2023-09-24T00:00:00"/>
    <s v="23:05:00"/>
    <x v="2"/>
    <n v="9"/>
    <x v="10"/>
    <x v="11"/>
    <s v="Sunday"/>
    <n v="7"/>
    <s v="USA"/>
    <x v="57"/>
  </r>
  <r>
    <n v="968469"/>
    <n v="711"/>
    <s v="USA"/>
    <d v="2023-09-17T00:15:00"/>
    <x v="2"/>
    <x v="71"/>
    <n v="187"/>
    <n v="0"/>
    <d v="2023-09-17T00:00:00"/>
    <s v="00:15:00"/>
    <x v="0"/>
    <n v="9"/>
    <x v="29"/>
    <x v="11"/>
    <s v="Sunday"/>
    <n v="7"/>
    <s v="USA"/>
    <x v="57"/>
  </r>
  <r>
    <n v="202059"/>
    <n v="712"/>
    <s v="USA"/>
    <d v="2023-03-27T01:24:00"/>
    <x v="3"/>
    <x v="24"/>
    <n v="7202"/>
    <n v="0"/>
    <d v="2023-03-27T00:00:00"/>
    <s v="01:24:00"/>
    <x v="1"/>
    <n v="3"/>
    <x v="13"/>
    <x v="7"/>
    <s v="Monday"/>
    <n v="1"/>
    <s v="USA"/>
    <x v="55"/>
  </r>
  <r>
    <n v="854481"/>
    <n v="712"/>
    <s v="USA"/>
    <d v="2023-12-18T22:44:00"/>
    <x v="1"/>
    <x v="73"/>
    <n v="1745"/>
    <n v="0"/>
    <d v="2023-12-18T00:00:00"/>
    <s v="22:44:00"/>
    <x v="3"/>
    <n v="12"/>
    <x v="14"/>
    <x v="10"/>
    <s v="Monday"/>
    <n v="1"/>
    <s v="USA"/>
    <x v="55"/>
  </r>
  <r>
    <n v="935551"/>
    <n v="712"/>
    <s v="USA"/>
    <d v="2023-12-14T01:36:00"/>
    <x v="3"/>
    <x v="14"/>
    <n v="6779"/>
    <n v="0"/>
    <d v="2023-12-14T00:00:00"/>
    <s v="01:36:00"/>
    <x v="1"/>
    <n v="12"/>
    <x v="12"/>
    <x v="10"/>
    <s v="Thursday"/>
    <n v="4"/>
    <s v="USA"/>
    <x v="55"/>
  </r>
  <r>
    <n v="279515"/>
    <n v="713"/>
    <s v="Finland"/>
    <d v="2023-09-15T23:00:00"/>
    <x v="2"/>
    <x v="24"/>
    <n v="4633"/>
    <n v="0"/>
    <d v="2023-09-15T00:00:00"/>
    <s v="23:00:00"/>
    <x v="2"/>
    <n v="9"/>
    <x v="22"/>
    <x v="11"/>
    <s v="Friday"/>
    <n v="5"/>
    <s v="Finland"/>
    <x v="28"/>
  </r>
  <r>
    <n v="1165475"/>
    <n v="713"/>
    <s v="Finland"/>
    <d v="2023-11-01T23:19:00"/>
    <x v="0"/>
    <x v="15"/>
    <n v="4856"/>
    <n v="0"/>
    <d v="2023-11-01T00:00:00"/>
    <s v="23:19:00"/>
    <x v="2"/>
    <n v="11"/>
    <x v="5"/>
    <x v="9"/>
    <s v="Wednesday"/>
    <n v="3"/>
    <s v="Finland"/>
    <x v="28"/>
  </r>
  <r>
    <n v="1544633"/>
    <n v="714"/>
    <s v="USA"/>
    <d v="2023-08-19T01:09:00"/>
    <x v="1"/>
    <x v="45"/>
    <n v="347"/>
    <n v="0"/>
    <d v="2023-08-19T00:00:00"/>
    <s v="01:09:00"/>
    <x v="1"/>
    <n v="8"/>
    <x v="3"/>
    <x v="6"/>
    <s v="Saturday"/>
    <n v="6"/>
    <s v="USA"/>
    <x v="29"/>
  </r>
  <r>
    <n v="165080"/>
    <n v="715"/>
    <s v="USA"/>
    <d v="2023-12-23T23:22:00"/>
    <x v="0"/>
    <x v="77"/>
    <n v="3378"/>
    <n v="0"/>
    <d v="2023-12-23T00:00:00"/>
    <s v="23:22:00"/>
    <x v="2"/>
    <n v="12"/>
    <x v="17"/>
    <x v="10"/>
    <s v="Saturday"/>
    <n v="6"/>
    <s v="USA"/>
    <x v="2"/>
  </r>
  <r>
    <n v="1585349"/>
    <n v="716"/>
    <s v="India"/>
    <d v="2023-02-25T23:13:00"/>
    <x v="2"/>
    <x v="42"/>
    <n v="9212"/>
    <n v="0"/>
    <d v="2023-02-25T00:00:00"/>
    <s v="23:13:00"/>
    <x v="2"/>
    <n v="2"/>
    <x v="18"/>
    <x v="0"/>
    <s v="Saturday"/>
    <n v="6"/>
    <s v="India"/>
    <x v="60"/>
  </r>
  <r>
    <n v="812395"/>
    <n v="717"/>
    <s v="Australia"/>
    <d v="2023-08-01T23:24:00"/>
    <x v="1"/>
    <x v="57"/>
    <n v="9421"/>
    <n v="0"/>
    <d v="2023-08-01T00:00:00"/>
    <s v="23:24:00"/>
    <x v="2"/>
    <n v="8"/>
    <x v="5"/>
    <x v="6"/>
    <s v="Tuesday"/>
    <n v="2"/>
    <s v="Australia"/>
    <x v="55"/>
  </r>
  <r>
    <n v="151746"/>
    <n v="718"/>
    <s v="Norway"/>
    <d v="2023-05-24T01:59:00"/>
    <x v="2"/>
    <x v="88"/>
    <n v="7817"/>
    <n v="0"/>
    <d v="2023-05-24T00:00:00"/>
    <s v="01:59:00"/>
    <x v="1"/>
    <n v="5"/>
    <x v="10"/>
    <x v="8"/>
    <s v="Wednesday"/>
    <n v="3"/>
    <s v="Norway"/>
    <x v="56"/>
  </r>
  <r>
    <n v="1373309"/>
    <n v="718"/>
    <s v="Norway"/>
    <d v="2023-06-24T00:53:00"/>
    <x v="1"/>
    <x v="8"/>
    <n v="2634"/>
    <n v="0"/>
    <d v="2023-06-24T00:00:00"/>
    <s v="00:53:00"/>
    <x v="0"/>
    <n v="6"/>
    <x v="10"/>
    <x v="2"/>
    <s v="Saturday"/>
    <n v="6"/>
    <s v="Norway"/>
    <x v="56"/>
  </r>
  <r>
    <n v="88156"/>
    <n v="719"/>
    <s v="Norway"/>
    <d v="2023-12-14T01:07:00"/>
    <x v="1"/>
    <x v="56"/>
    <n v="9836"/>
    <n v="0"/>
    <d v="2023-12-14T00:00:00"/>
    <s v="01:07:00"/>
    <x v="1"/>
    <n v="12"/>
    <x v="12"/>
    <x v="10"/>
    <s v="Thursday"/>
    <n v="4"/>
    <s v="Norway"/>
    <x v="34"/>
  </r>
  <r>
    <n v="1061210"/>
    <n v="721"/>
    <s v="India"/>
    <d v="2023-12-07T00:09:00"/>
    <x v="3"/>
    <x v="67"/>
    <n v="1496"/>
    <n v="0"/>
    <d v="2023-12-07T00:00:00"/>
    <s v="00:09:00"/>
    <x v="0"/>
    <n v="12"/>
    <x v="20"/>
    <x v="10"/>
    <s v="Thursday"/>
    <n v="4"/>
    <s v="India"/>
    <x v="23"/>
  </r>
  <r>
    <n v="1312340"/>
    <n v="721"/>
    <s v="India"/>
    <d v="2023-09-28T00:20:00"/>
    <x v="2"/>
    <x v="11"/>
    <n v="9364"/>
    <n v="0"/>
    <d v="2023-09-28T00:00:00"/>
    <s v="00:20:00"/>
    <x v="0"/>
    <n v="9"/>
    <x v="0"/>
    <x v="11"/>
    <s v="Thursday"/>
    <n v="4"/>
    <s v="India"/>
    <x v="23"/>
  </r>
  <r>
    <n v="296042"/>
    <n v="722"/>
    <s v="USA"/>
    <d v="2023-08-29T00:48:00"/>
    <x v="3"/>
    <x v="4"/>
    <n v="3962"/>
    <n v="0"/>
    <d v="2023-08-29T00:00:00"/>
    <s v="00:48:00"/>
    <x v="0"/>
    <n v="8"/>
    <x v="21"/>
    <x v="6"/>
    <s v="Tuesday"/>
    <n v="2"/>
    <s v="USA"/>
    <x v="15"/>
  </r>
  <r>
    <n v="1182759"/>
    <n v="722"/>
    <s v="USA"/>
    <d v="2023-01-07T01:06:00"/>
    <x v="0"/>
    <x v="71"/>
    <n v="2645"/>
    <n v="0"/>
    <d v="2023-01-07T00:00:00"/>
    <s v="01:06:00"/>
    <x v="1"/>
    <n v="1"/>
    <x v="20"/>
    <x v="3"/>
    <s v="Saturday"/>
    <n v="6"/>
    <s v="USA"/>
    <x v="15"/>
  </r>
  <r>
    <n v="60635"/>
    <n v="723"/>
    <s v="Denmark"/>
    <d v="2023-01-13T00:07:00"/>
    <x v="1"/>
    <x v="81"/>
    <n v="2575"/>
    <n v="0"/>
    <d v="2023-01-13T00:00:00"/>
    <s v="00:07:00"/>
    <x v="0"/>
    <n v="1"/>
    <x v="6"/>
    <x v="3"/>
    <s v="Friday"/>
    <n v="5"/>
    <s v="Denmark"/>
    <x v="47"/>
  </r>
  <r>
    <n v="106529"/>
    <n v="723"/>
    <s v="Denmark"/>
    <d v="2023-01-27T00:01:00"/>
    <x v="1"/>
    <x v="24"/>
    <n v="6130"/>
    <n v="0"/>
    <d v="2023-01-27T00:00:00"/>
    <s v="00:01:00"/>
    <x v="0"/>
    <n v="1"/>
    <x v="13"/>
    <x v="3"/>
    <s v="Friday"/>
    <n v="5"/>
    <s v="Denmark"/>
    <x v="47"/>
  </r>
  <r>
    <n v="630634"/>
    <n v="723"/>
    <s v="Denmark"/>
    <d v="2023-09-13T23:47:00"/>
    <x v="1"/>
    <x v="11"/>
    <n v="2225"/>
    <n v="0"/>
    <d v="2023-09-13T00:00:00"/>
    <s v="23:47:00"/>
    <x v="2"/>
    <n v="9"/>
    <x v="6"/>
    <x v="11"/>
    <s v="Wednesday"/>
    <n v="3"/>
    <s v="Denmark"/>
    <x v="47"/>
  </r>
  <r>
    <n v="1242726"/>
    <n v="724"/>
    <s v="USA"/>
    <d v="2023-01-26T23:36:00"/>
    <x v="0"/>
    <x v="18"/>
    <n v="3036"/>
    <n v="0"/>
    <d v="2023-01-26T00:00:00"/>
    <s v="23:36:00"/>
    <x v="2"/>
    <n v="1"/>
    <x v="8"/>
    <x v="3"/>
    <s v="Thursday"/>
    <n v="4"/>
    <s v="USA"/>
    <x v="30"/>
  </r>
  <r>
    <n v="28720"/>
    <n v="725"/>
    <s v="USA"/>
    <d v="2023-02-23T00:53:00"/>
    <x v="3"/>
    <x v="23"/>
    <n v="405"/>
    <n v="0"/>
    <d v="2023-02-23T00:00:00"/>
    <s v="00:53:00"/>
    <x v="0"/>
    <n v="2"/>
    <x v="17"/>
    <x v="0"/>
    <s v="Thursday"/>
    <n v="4"/>
    <s v="USA"/>
    <x v="19"/>
  </r>
  <r>
    <n v="86258"/>
    <n v="726"/>
    <s v="USA"/>
    <d v="2023-11-23T01:53:00"/>
    <x v="2"/>
    <x v="34"/>
    <n v="6129"/>
    <n v="0"/>
    <d v="2023-11-23T00:00:00"/>
    <s v="01:53:00"/>
    <x v="1"/>
    <n v="11"/>
    <x v="17"/>
    <x v="9"/>
    <s v="Thursday"/>
    <n v="4"/>
    <s v="USA"/>
    <x v="69"/>
  </r>
  <r>
    <n v="1453804"/>
    <n v="727"/>
    <s v="France"/>
    <d v="2023-01-15T22:36:00"/>
    <x v="2"/>
    <x v="0"/>
    <n v="9801"/>
    <n v="0"/>
    <d v="2023-01-15T00:00:00"/>
    <s v="22:36:00"/>
    <x v="3"/>
    <n v="1"/>
    <x v="22"/>
    <x v="3"/>
    <s v="Sunday"/>
    <n v="7"/>
    <s v="France"/>
    <x v="62"/>
  </r>
  <r>
    <n v="1672683"/>
    <n v="727"/>
    <s v="France"/>
    <d v="2023-12-03T22:33:00"/>
    <x v="3"/>
    <x v="24"/>
    <n v="8160"/>
    <n v="0"/>
    <d v="2023-12-03T00:00:00"/>
    <s v="22:33:00"/>
    <x v="3"/>
    <n v="12"/>
    <x v="15"/>
    <x v="10"/>
    <s v="Sunday"/>
    <n v="7"/>
    <s v="France"/>
    <x v="62"/>
  </r>
  <r>
    <n v="1206775"/>
    <n v="728"/>
    <s v="India"/>
    <d v="2023-10-03T23:22:00"/>
    <x v="2"/>
    <x v="73"/>
    <n v="967"/>
    <n v="0"/>
    <d v="2023-10-03T00:00:00"/>
    <s v="23:22:00"/>
    <x v="2"/>
    <n v="10"/>
    <x v="15"/>
    <x v="5"/>
    <s v="Tuesday"/>
    <n v="2"/>
    <s v="India"/>
    <x v="62"/>
  </r>
  <r>
    <n v="1213449"/>
    <n v="729"/>
    <s v="Italy"/>
    <d v="2023-03-07T00:23:00"/>
    <x v="1"/>
    <x v="31"/>
    <n v="3344"/>
    <n v="0"/>
    <d v="2023-03-07T00:00:00"/>
    <s v="00:23:00"/>
    <x v="0"/>
    <n v="3"/>
    <x v="20"/>
    <x v="7"/>
    <s v="Tuesday"/>
    <n v="2"/>
    <s v="Italy"/>
    <x v="16"/>
  </r>
  <r>
    <n v="1583961"/>
    <n v="729"/>
    <s v="Italy"/>
    <d v="2023-05-06T00:39:00"/>
    <x v="3"/>
    <x v="36"/>
    <n v="6820"/>
    <n v="0"/>
    <d v="2023-05-06T00:00:00"/>
    <s v="00:39:00"/>
    <x v="0"/>
    <n v="5"/>
    <x v="28"/>
    <x v="8"/>
    <s v="Saturday"/>
    <n v="6"/>
    <s v="Italy"/>
    <x v="16"/>
  </r>
  <r>
    <n v="1612026"/>
    <n v="730"/>
    <s v="Austria"/>
    <d v="2023-01-25T01:29:00"/>
    <x v="2"/>
    <x v="72"/>
    <n v="5053"/>
    <n v="0"/>
    <d v="2023-01-25T00:00:00"/>
    <s v="01:29:00"/>
    <x v="1"/>
    <n v="1"/>
    <x v="18"/>
    <x v="3"/>
    <s v="Wednesday"/>
    <n v="3"/>
    <s v="Austria"/>
    <x v="44"/>
  </r>
  <r>
    <n v="308888"/>
    <n v="731"/>
    <s v="France"/>
    <d v="2023-04-06T01:09:00"/>
    <x v="0"/>
    <x v="83"/>
    <n v="5383"/>
    <n v="0"/>
    <d v="2023-04-06T00:00:00"/>
    <s v="01:09:00"/>
    <x v="1"/>
    <n v="4"/>
    <x v="28"/>
    <x v="1"/>
    <s v="Thursday"/>
    <n v="4"/>
    <s v="France"/>
    <x v="12"/>
  </r>
  <r>
    <n v="936199"/>
    <n v="734"/>
    <s v="Italy"/>
    <d v="2023-06-07T00:23:00"/>
    <x v="0"/>
    <x v="11"/>
    <n v="6734"/>
    <n v="0"/>
    <d v="2023-06-07T00:00:00"/>
    <s v="00:23:00"/>
    <x v="0"/>
    <n v="6"/>
    <x v="20"/>
    <x v="2"/>
    <s v="Wednesday"/>
    <n v="3"/>
    <s v="Italy"/>
    <x v="4"/>
  </r>
  <r>
    <n v="1348880"/>
    <n v="735"/>
    <s v="India"/>
    <d v="2023-01-25T00:31:00"/>
    <x v="3"/>
    <x v="15"/>
    <n v="9491"/>
    <n v="0"/>
    <d v="2023-01-25T00:00:00"/>
    <s v="00:31:00"/>
    <x v="0"/>
    <n v="1"/>
    <x v="18"/>
    <x v="3"/>
    <s v="Wednesday"/>
    <n v="3"/>
    <s v="India"/>
    <x v="25"/>
  </r>
  <r>
    <n v="557919"/>
    <n v="736"/>
    <s v="USA"/>
    <d v="2023-11-07T01:51:00"/>
    <x v="3"/>
    <x v="59"/>
    <n v="1848"/>
    <n v="0"/>
    <d v="2023-11-07T00:00:00"/>
    <s v="01:51:00"/>
    <x v="1"/>
    <n v="11"/>
    <x v="20"/>
    <x v="9"/>
    <s v="Tuesday"/>
    <n v="2"/>
    <s v="USA"/>
    <x v="45"/>
  </r>
  <r>
    <n v="740082"/>
    <n v="736"/>
    <s v="USA"/>
    <d v="2023-04-10T23:51:00"/>
    <x v="2"/>
    <x v="34"/>
    <n v="2994"/>
    <n v="0"/>
    <d v="2023-04-10T00:00:00"/>
    <s v="23:51:00"/>
    <x v="2"/>
    <n v="4"/>
    <x v="19"/>
    <x v="1"/>
    <s v="Monday"/>
    <n v="1"/>
    <s v="USA"/>
    <x v="45"/>
  </r>
  <r>
    <n v="800421"/>
    <n v="736"/>
    <s v="USA"/>
    <d v="2023-07-26T02:00:00"/>
    <x v="2"/>
    <x v="42"/>
    <n v="3687"/>
    <n v="0"/>
    <d v="2023-07-26T00:00:00"/>
    <s v="02:00:00"/>
    <x v="4"/>
    <n v="7"/>
    <x v="8"/>
    <x v="4"/>
    <s v="Wednesday"/>
    <n v="3"/>
    <s v="USA"/>
    <x v="45"/>
  </r>
  <r>
    <n v="840743"/>
    <n v="736"/>
    <s v="USA"/>
    <d v="2023-11-01T23:25:00"/>
    <x v="0"/>
    <x v="37"/>
    <n v="3437"/>
    <n v="0"/>
    <d v="2023-11-01T00:00:00"/>
    <s v="23:25:00"/>
    <x v="2"/>
    <n v="11"/>
    <x v="5"/>
    <x v="9"/>
    <s v="Wednesday"/>
    <n v="3"/>
    <s v="USA"/>
    <x v="45"/>
  </r>
  <r>
    <n v="1469471"/>
    <n v="736"/>
    <s v="USA"/>
    <d v="2023-04-27T00:10:00"/>
    <x v="2"/>
    <x v="24"/>
    <n v="4917"/>
    <n v="0"/>
    <d v="2023-04-27T00:00:00"/>
    <s v="00:10:00"/>
    <x v="0"/>
    <n v="4"/>
    <x v="13"/>
    <x v="1"/>
    <s v="Thursday"/>
    <n v="4"/>
    <s v="USA"/>
    <x v="45"/>
  </r>
  <r>
    <n v="75706"/>
    <n v="737"/>
    <s v="India"/>
    <d v="2023-04-05T23:51:00"/>
    <x v="0"/>
    <x v="87"/>
    <n v="989"/>
    <n v="0"/>
    <d v="2023-04-05T00:00:00"/>
    <s v="23:51:00"/>
    <x v="2"/>
    <n v="4"/>
    <x v="16"/>
    <x v="1"/>
    <s v="Wednesday"/>
    <n v="3"/>
    <s v="India"/>
    <x v="25"/>
  </r>
  <r>
    <n v="160435"/>
    <n v="737"/>
    <s v="India"/>
    <d v="2023-06-06T23:15:00"/>
    <x v="1"/>
    <x v="82"/>
    <n v="2127"/>
    <n v="0"/>
    <d v="2023-06-06T00:00:00"/>
    <s v="23:15:00"/>
    <x v="2"/>
    <n v="6"/>
    <x v="28"/>
    <x v="2"/>
    <s v="Tuesday"/>
    <n v="2"/>
    <s v="India"/>
    <x v="25"/>
  </r>
  <r>
    <n v="536530"/>
    <n v="738"/>
    <s v="France"/>
    <d v="2023-04-27T23:58:00"/>
    <x v="3"/>
    <x v="24"/>
    <n v="891"/>
    <n v="0"/>
    <d v="2023-04-27T00:00:00"/>
    <s v="23:58:00"/>
    <x v="2"/>
    <n v="4"/>
    <x v="13"/>
    <x v="1"/>
    <s v="Thursday"/>
    <n v="4"/>
    <s v="France"/>
    <x v="29"/>
  </r>
  <r>
    <n v="794975"/>
    <n v="738"/>
    <s v="France"/>
    <d v="2023-02-22T01:24:00"/>
    <x v="2"/>
    <x v="10"/>
    <n v="1230"/>
    <n v="0"/>
    <d v="2023-02-22T00:00:00"/>
    <s v="01:24:00"/>
    <x v="1"/>
    <n v="2"/>
    <x v="25"/>
    <x v="0"/>
    <s v="Wednesday"/>
    <n v="3"/>
    <s v="France"/>
    <x v="29"/>
  </r>
  <r>
    <n v="1503185"/>
    <n v="738"/>
    <s v="France"/>
    <d v="2023-08-02T00:34:00"/>
    <x v="3"/>
    <x v="72"/>
    <n v="7706"/>
    <n v="0"/>
    <d v="2023-08-02T00:00:00"/>
    <s v="00:34:00"/>
    <x v="0"/>
    <n v="8"/>
    <x v="24"/>
    <x v="6"/>
    <s v="Wednesday"/>
    <n v="3"/>
    <s v="France"/>
    <x v="29"/>
  </r>
  <r>
    <n v="1069023"/>
    <n v="739"/>
    <s v="India"/>
    <d v="2023-02-14T00:41:00"/>
    <x v="2"/>
    <x v="24"/>
    <n v="4804"/>
    <n v="0"/>
    <d v="2023-02-14T00:00:00"/>
    <s v="00:41:00"/>
    <x v="0"/>
    <n v="2"/>
    <x v="12"/>
    <x v="0"/>
    <s v="Tuesday"/>
    <n v="2"/>
    <s v="India"/>
    <x v="38"/>
  </r>
  <r>
    <n v="896228"/>
    <n v="741"/>
    <s v="USA"/>
    <d v="2023-11-05T00:12:00"/>
    <x v="3"/>
    <x v="43"/>
    <n v="3208"/>
    <n v="0"/>
    <d v="2023-11-05T00:00:00"/>
    <s v="00:12:00"/>
    <x v="0"/>
    <n v="11"/>
    <x v="16"/>
    <x v="9"/>
    <s v="Sunday"/>
    <n v="7"/>
    <s v="USA"/>
    <x v="29"/>
  </r>
  <r>
    <n v="1140822"/>
    <n v="741"/>
    <s v="USA"/>
    <d v="2023-11-11T00:29:00"/>
    <x v="2"/>
    <x v="11"/>
    <n v="2833"/>
    <n v="0"/>
    <d v="2023-11-11T00:00:00"/>
    <s v="00:29:00"/>
    <x v="0"/>
    <n v="11"/>
    <x v="23"/>
    <x v="9"/>
    <s v="Saturday"/>
    <n v="6"/>
    <s v="USA"/>
    <x v="29"/>
  </r>
  <r>
    <n v="1627081"/>
    <n v="741"/>
    <s v="USA"/>
    <d v="2023-01-09T01:36:00"/>
    <x v="1"/>
    <x v="24"/>
    <n v="5636"/>
    <n v="0"/>
    <d v="2023-01-09T00:00:00"/>
    <s v="01:36:00"/>
    <x v="1"/>
    <n v="1"/>
    <x v="2"/>
    <x v="3"/>
    <s v="Monday"/>
    <n v="1"/>
    <s v="USA"/>
    <x v="29"/>
  </r>
  <r>
    <n v="1536982"/>
    <n v="742"/>
    <s v="USA"/>
    <d v="2023-04-02T00:12:00"/>
    <x v="1"/>
    <x v="41"/>
    <n v="5486"/>
    <n v="0"/>
    <d v="2023-04-02T00:00:00"/>
    <s v="00:12:00"/>
    <x v="0"/>
    <n v="4"/>
    <x v="24"/>
    <x v="1"/>
    <s v="Sunday"/>
    <n v="7"/>
    <s v="USA"/>
    <x v="22"/>
  </r>
  <r>
    <n v="2889"/>
    <n v="743"/>
    <s v="USA"/>
    <d v="2023-11-28T00:31:00"/>
    <x v="3"/>
    <x v="68"/>
    <n v="8397"/>
    <n v="0"/>
    <d v="2023-11-28T00:00:00"/>
    <s v="00:31:00"/>
    <x v="0"/>
    <n v="11"/>
    <x v="0"/>
    <x v="9"/>
    <s v="Tuesday"/>
    <n v="2"/>
    <s v="USA"/>
    <x v="34"/>
  </r>
  <r>
    <n v="37737"/>
    <n v="744"/>
    <s v="Finland"/>
    <d v="2023-10-24T00:05:00"/>
    <x v="0"/>
    <x v="68"/>
    <n v="9738"/>
    <n v="0"/>
    <d v="2023-10-24T00:00:00"/>
    <s v="00:05:00"/>
    <x v="0"/>
    <n v="10"/>
    <x v="10"/>
    <x v="5"/>
    <s v="Tuesday"/>
    <n v="2"/>
    <s v="Finland"/>
    <x v="43"/>
  </r>
  <r>
    <n v="737066"/>
    <n v="744"/>
    <s v="Finland"/>
    <d v="2023-02-21T00:20:00"/>
    <x v="1"/>
    <x v="24"/>
    <n v="9597"/>
    <n v="0"/>
    <d v="2023-02-21T00:00:00"/>
    <s v="00:20:00"/>
    <x v="0"/>
    <n v="2"/>
    <x v="9"/>
    <x v="0"/>
    <s v="Tuesday"/>
    <n v="2"/>
    <s v="Finland"/>
    <x v="43"/>
  </r>
  <r>
    <n v="1014724"/>
    <n v="744"/>
    <s v="Finland"/>
    <d v="2023-12-17T23:53:00"/>
    <x v="1"/>
    <x v="16"/>
    <n v="231"/>
    <n v="0"/>
    <d v="2023-12-17T00:00:00"/>
    <s v="23:53:00"/>
    <x v="2"/>
    <n v="12"/>
    <x v="29"/>
    <x v="10"/>
    <s v="Sunday"/>
    <n v="7"/>
    <s v="Finland"/>
    <x v="43"/>
  </r>
  <r>
    <n v="1130380"/>
    <n v="745"/>
    <s v="Australia"/>
    <d v="2023-11-20T22:55:00"/>
    <x v="0"/>
    <x v="18"/>
    <n v="7425"/>
    <n v="0"/>
    <d v="2023-11-20T00:00:00"/>
    <s v="22:55:00"/>
    <x v="3"/>
    <n v="11"/>
    <x v="11"/>
    <x v="9"/>
    <s v="Monday"/>
    <n v="1"/>
    <s v="Australia"/>
    <x v="15"/>
  </r>
  <r>
    <n v="888702"/>
    <n v="746"/>
    <s v="USA"/>
    <d v="2023-09-19T00:52:00"/>
    <x v="2"/>
    <x v="82"/>
    <n v="98"/>
    <n v="0"/>
    <d v="2023-09-19T00:00:00"/>
    <s v="00:52:00"/>
    <x v="0"/>
    <n v="9"/>
    <x v="3"/>
    <x v="11"/>
    <s v="Tuesday"/>
    <n v="2"/>
    <s v="USA"/>
    <x v="4"/>
  </r>
  <r>
    <n v="1500373"/>
    <n v="746"/>
    <s v="USA"/>
    <d v="2023-04-19T22:50:00"/>
    <x v="3"/>
    <x v="2"/>
    <n v="1017"/>
    <n v="0"/>
    <d v="2023-04-19T00:00:00"/>
    <s v="22:50:00"/>
    <x v="3"/>
    <n v="4"/>
    <x v="3"/>
    <x v="1"/>
    <s v="Wednesday"/>
    <n v="3"/>
    <s v="USA"/>
    <x v="4"/>
  </r>
  <r>
    <n v="1234702"/>
    <n v="747"/>
    <s v="Italy"/>
    <d v="2023-10-03T00:12:00"/>
    <x v="1"/>
    <x v="48"/>
    <n v="8157"/>
    <n v="0"/>
    <d v="2023-10-03T00:00:00"/>
    <s v="00:12:00"/>
    <x v="0"/>
    <n v="10"/>
    <x v="15"/>
    <x v="5"/>
    <s v="Tuesday"/>
    <n v="2"/>
    <s v="Italy"/>
    <x v="62"/>
  </r>
  <r>
    <n v="80630"/>
    <n v="748"/>
    <s v="USA"/>
    <d v="2023-05-13T23:32:00"/>
    <x v="3"/>
    <x v="35"/>
    <n v="62"/>
    <n v="0"/>
    <d v="2023-05-13T00:00:00"/>
    <s v="23:32:00"/>
    <x v="2"/>
    <n v="5"/>
    <x v="6"/>
    <x v="8"/>
    <s v="Saturday"/>
    <n v="6"/>
    <s v="USA"/>
    <x v="48"/>
  </r>
  <r>
    <n v="719899"/>
    <n v="748"/>
    <s v="USA"/>
    <d v="2023-03-08T23:29:00"/>
    <x v="2"/>
    <x v="27"/>
    <n v="2445"/>
    <n v="0"/>
    <d v="2023-03-08T00:00:00"/>
    <s v="23:29:00"/>
    <x v="2"/>
    <n v="3"/>
    <x v="7"/>
    <x v="7"/>
    <s v="Wednesday"/>
    <n v="3"/>
    <s v="USA"/>
    <x v="48"/>
  </r>
  <r>
    <n v="1252899"/>
    <n v="749"/>
    <s v="Singapore"/>
    <d v="2023-12-01T01:41:00"/>
    <x v="2"/>
    <x v="20"/>
    <n v="3812"/>
    <n v="0"/>
    <d v="2023-12-01T00:00:00"/>
    <s v="01:41:00"/>
    <x v="1"/>
    <n v="12"/>
    <x v="5"/>
    <x v="10"/>
    <s v="Friday"/>
    <n v="5"/>
    <s v="Singapore"/>
    <x v="6"/>
  </r>
  <r>
    <n v="1405341"/>
    <n v="749"/>
    <s v="Singapore"/>
    <d v="2023-07-08T01:28:00"/>
    <x v="0"/>
    <x v="58"/>
    <n v="1177"/>
    <n v="0"/>
    <d v="2023-07-08T00:00:00"/>
    <s v="01:28:00"/>
    <x v="1"/>
    <n v="7"/>
    <x v="7"/>
    <x v="4"/>
    <s v="Saturday"/>
    <n v="6"/>
    <s v="Singapore"/>
    <x v="6"/>
  </r>
  <r>
    <n v="1005091"/>
    <n v="750"/>
    <s v="Finland"/>
    <d v="2023-03-29T23:19:00"/>
    <x v="2"/>
    <x v="11"/>
    <n v="6680"/>
    <n v="0"/>
    <d v="2023-03-29T00:00:00"/>
    <s v="23:19:00"/>
    <x v="2"/>
    <n v="3"/>
    <x v="21"/>
    <x v="7"/>
    <s v="Wednesday"/>
    <n v="3"/>
    <s v="Finland"/>
    <x v="48"/>
  </r>
  <r>
    <n v="408889"/>
    <n v="751"/>
    <s v="India"/>
    <d v="2023-02-20T00:01:00"/>
    <x v="2"/>
    <x v="9"/>
    <n v="8398"/>
    <n v="0"/>
    <d v="2023-02-20T00:00:00"/>
    <s v="00:01:00"/>
    <x v="0"/>
    <n v="2"/>
    <x v="11"/>
    <x v="0"/>
    <s v="Monday"/>
    <n v="1"/>
    <s v="India"/>
    <x v="6"/>
  </r>
  <r>
    <n v="224155"/>
    <n v="753"/>
    <s v="USA"/>
    <d v="2023-10-13T00:00:00"/>
    <x v="2"/>
    <x v="56"/>
    <n v="4988"/>
    <n v="0"/>
    <d v="2023-10-13T00:00:00"/>
    <s v="00:00:00"/>
    <x v="0"/>
    <n v="10"/>
    <x v="6"/>
    <x v="5"/>
    <s v="Friday"/>
    <n v="5"/>
    <s v="USA"/>
    <x v="39"/>
  </r>
  <r>
    <n v="951047"/>
    <n v="753"/>
    <s v="USA"/>
    <d v="2023-01-12T23:45:00"/>
    <x v="3"/>
    <x v="11"/>
    <n v="1714"/>
    <n v="0"/>
    <d v="2023-01-12T00:00:00"/>
    <s v="23:45:00"/>
    <x v="2"/>
    <n v="1"/>
    <x v="1"/>
    <x v="3"/>
    <s v="Thursday"/>
    <n v="4"/>
    <s v="USA"/>
    <x v="39"/>
  </r>
  <r>
    <n v="1664960"/>
    <n v="754"/>
    <s v="Italy"/>
    <d v="2023-05-24T22:53:00"/>
    <x v="0"/>
    <x v="28"/>
    <n v="4918"/>
    <n v="0"/>
    <d v="2023-05-24T00:00:00"/>
    <s v="22:53:00"/>
    <x v="3"/>
    <n v="5"/>
    <x v="10"/>
    <x v="8"/>
    <s v="Wednesday"/>
    <n v="3"/>
    <s v="Italy"/>
    <x v="51"/>
  </r>
  <r>
    <n v="1292166"/>
    <n v="758"/>
    <s v="USA"/>
    <d v="2023-02-17T00:03:00"/>
    <x v="1"/>
    <x v="31"/>
    <n v="7030"/>
    <n v="0"/>
    <d v="2023-02-17T00:00:00"/>
    <s v="00:03:00"/>
    <x v="0"/>
    <n v="2"/>
    <x v="29"/>
    <x v="0"/>
    <s v="Friday"/>
    <n v="5"/>
    <s v="USA"/>
    <x v="19"/>
  </r>
  <r>
    <n v="788263"/>
    <n v="759"/>
    <s v="USA"/>
    <d v="2023-01-08T01:04:00"/>
    <x v="2"/>
    <x v="26"/>
    <n v="8883"/>
    <n v="0"/>
    <d v="2023-01-08T00:00:00"/>
    <s v="01:04:00"/>
    <x v="1"/>
    <n v="1"/>
    <x v="7"/>
    <x v="3"/>
    <s v="Sunday"/>
    <n v="7"/>
    <s v="USA"/>
    <x v="17"/>
  </r>
  <r>
    <n v="964231"/>
    <n v="759"/>
    <s v="USA"/>
    <d v="2023-10-27T01:14:00"/>
    <x v="0"/>
    <x v="50"/>
    <n v="6583"/>
    <n v="0"/>
    <d v="2023-10-27T00:00:00"/>
    <s v="01:14:00"/>
    <x v="1"/>
    <n v="10"/>
    <x v="13"/>
    <x v="5"/>
    <s v="Friday"/>
    <n v="5"/>
    <s v="USA"/>
    <x v="17"/>
  </r>
  <r>
    <n v="1140100"/>
    <n v="759"/>
    <s v="USA"/>
    <d v="2023-06-07T01:04:00"/>
    <x v="0"/>
    <x v="5"/>
    <n v="6772"/>
    <n v="0"/>
    <d v="2023-06-07T00:00:00"/>
    <s v="01:04:00"/>
    <x v="1"/>
    <n v="6"/>
    <x v="20"/>
    <x v="2"/>
    <s v="Wednesday"/>
    <n v="3"/>
    <s v="USA"/>
    <x v="17"/>
  </r>
  <r>
    <n v="522201"/>
    <n v="760"/>
    <s v="India"/>
    <d v="2023-11-10T23:46:00"/>
    <x v="1"/>
    <x v="5"/>
    <n v="9296"/>
    <n v="0"/>
    <d v="2023-11-10T00:00:00"/>
    <s v="23:46:00"/>
    <x v="2"/>
    <n v="11"/>
    <x v="19"/>
    <x v="9"/>
    <s v="Friday"/>
    <n v="5"/>
    <s v="India"/>
    <x v="19"/>
  </r>
  <r>
    <n v="1360843"/>
    <n v="760"/>
    <s v="India"/>
    <d v="2023-06-02T00:34:00"/>
    <x v="0"/>
    <x v="81"/>
    <n v="2752"/>
    <n v="0"/>
    <d v="2023-06-02T00:00:00"/>
    <s v="00:34:00"/>
    <x v="0"/>
    <n v="6"/>
    <x v="24"/>
    <x v="2"/>
    <s v="Friday"/>
    <n v="5"/>
    <s v="India"/>
    <x v="19"/>
  </r>
  <r>
    <n v="1536418"/>
    <n v="760"/>
    <s v="India"/>
    <d v="2023-06-06T22:40:00"/>
    <x v="0"/>
    <x v="24"/>
    <n v="5883"/>
    <n v="0"/>
    <d v="2023-06-06T00:00:00"/>
    <s v="22:40:00"/>
    <x v="3"/>
    <n v="6"/>
    <x v="28"/>
    <x v="2"/>
    <s v="Tuesday"/>
    <n v="2"/>
    <s v="India"/>
    <x v="19"/>
  </r>
  <r>
    <n v="561399"/>
    <n v="761"/>
    <s v="Denmark"/>
    <d v="2023-10-26T00:48:00"/>
    <x v="1"/>
    <x v="13"/>
    <n v="6729"/>
    <n v="0"/>
    <d v="2023-10-26T00:00:00"/>
    <s v="00:48:00"/>
    <x v="0"/>
    <n v="10"/>
    <x v="8"/>
    <x v="5"/>
    <s v="Thursday"/>
    <n v="4"/>
    <s v="Denmark"/>
    <x v="25"/>
  </r>
  <r>
    <n v="387103"/>
    <n v="762"/>
    <s v="Denmark"/>
    <d v="2023-05-31T00:25:00"/>
    <x v="0"/>
    <x v="8"/>
    <n v="1379"/>
    <n v="0"/>
    <d v="2023-05-31T00:00:00"/>
    <s v="00:25:00"/>
    <x v="0"/>
    <n v="5"/>
    <x v="30"/>
    <x v="8"/>
    <s v="Wednesday"/>
    <n v="3"/>
    <s v="Denmark"/>
    <x v="54"/>
  </r>
  <r>
    <n v="1654315"/>
    <n v="762"/>
    <s v="Denmark"/>
    <d v="2023-08-31T00:20:00"/>
    <x v="2"/>
    <x v="37"/>
    <n v="4846"/>
    <n v="0"/>
    <d v="2023-08-31T00:00:00"/>
    <s v="00:20:00"/>
    <x v="0"/>
    <n v="8"/>
    <x v="30"/>
    <x v="6"/>
    <s v="Thursday"/>
    <n v="4"/>
    <s v="Denmark"/>
    <x v="54"/>
  </r>
  <r>
    <n v="63153"/>
    <n v="765"/>
    <s v="Norway"/>
    <d v="2023-03-28T23:27:00"/>
    <x v="3"/>
    <x v="3"/>
    <n v="5427"/>
    <n v="0"/>
    <d v="2023-03-28T00:00:00"/>
    <s v="23:27:00"/>
    <x v="2"/>
    <n v="3"/>
    <x v="0"/>
    <x v="7"/>
    <s v="Tuesday"/>
    <n v="2"/>
    <s v="Norway"/>
    <x v="23"/>
  </r>
  <r>
    <n v="130037"/>
    <n v="765"/>
    <s v="Norway"/>
    <d v="2023-05-16T01:11:00"/>
    <x v="2"/>
    <x v="56"/>
    <n v="7380"/>
    <n v="0"/>
    <d v="2023-05-16T00:00:00"/>
    <s v="01:11:00"/>
    <x v="1"/>
    <n v="5"/>
    <x v="26"/>
    <x v="8"/>
    <s v="Tuesday"/>
    <n v="2"/>
    <s v="Norway"/>
    <x v="23"/>
  </r>
  <r>
    <n v="238839"/>
    <n v="766"/>
    <s v="USA"/>
    <d v="2023-06-15T00:52:00"/>
    <x v="2"/>
    <x v="2"/>
    <n v="1367"/>
    <n v="0"/>
    <d v="2023-06-15T00:00:00"/>
    <s v="00:52:00"/>
    <x v="0"/>
    <n v="6"/>
    <x v="22"/>
    <x v="2"/>
    <s v="Thursday"/>
    <n v="4"/>
    <s v="USA"/>
    <x v="28"/>
  </r>
  <r>
    <n v="305175"/>
    <n v="766"/>
    <s v="USA"/>
    <d v="2023-08-06T00:17:00"/>
    <x v="3"/>
    <x v="33"/>
    <n v="1876"/>
    <n v="0"/>
    <d v="2023-08-06T00:00:00"/>
    <s v="00:17:00"/>
    <x v="0"/>
    <n v="8"/>
    <x v="28"/>
    <x v="6"/>
    <s v="Sunday"/>
    <n v="7"/>
    <s v="USA"/>
    <x v="28"/>
  </r>
  <r>
    <n v="659698"/>
    <n v="767"/>
    <s v="USA"/>
    <d v="2023-08-30T01:20:00"/>
    <x v="0"/>
    <x v="24"/>
    <n v="6482"/>
    <n v="0"/>
    <d v="2023-08-30T00:00:00"/>
    <s v="01:20:00"/>
    <x v="1"/>
    <n v="8"/>
    <x v="4"/>
    <x v="6"/>
    <s v="Wednesday"/>
    <n v="3"/>
    <s v="USA"/>
    <x v="30"/>
  </r>
  <r>
    <n v="978487"/>
    <n v="767"/>
    <s v="USA"/>
    <d v="2023-06-20T23:31:00"/>
    <x v="1"/>
    <x v="33"/>
    <n v="8162"/>
    <n v="0"/>
    <d v="2023-06-20T00:00:00"/>
    <s v="23:31:00"/>
    <x v="2"/>
    <n v="6"/>
    <x v="11"/>
    <x v="2"/>
    <s v="Tuesday"/>
    <n v="2"/>
    <s v="USA"/>
    <x v="30"/>
  </r>
  <r>
    <n v="807901"/>
    <n v="768"/>
    <s v="USA"/>
    <d v="2023-02-14T01:37:00"/>
    <x v="1"/>
    <x v="73"/>
    <n v="1538"/>
    <n v="0"/>
    <d v="2023-02-14T00:00:00"/>
    <s v="01:37:00"/>
    <x v="1"/>
    <n v="2"/>
    <x v="12"/>
    <x v="0"/>
    <s v="Tuesday"/>
    <n v="2"/>
    <s v="USA"/>
    <x v="11"/>
  </r>
  <r>
    <n v="1400564"/>
    <n v="768"/>
    <s v="USA"/>
    <d v="2023-09-19T01:26:00"/>
    <x v="2"/>
    <x v="5"/>
    <n v="5190"/>
    <n v="0"/>
    <d v="2023-09-19T00:00:00"/>
    <s v="01:26:00"/>
    <x v="1"/>
    <n v="9"/>
    <x v="3"/>
    <x v="11"/>
    <s v="Tuesday"/>
    <n v="2"/>
    <s v="USA"/>
    <x v="11"/>
  </r>
  <r>
    <n v="55920"/>
    <n v="769"/>
    <s v="France"/>
    <d v="2023-02-07T23:14:00"/>
    <x v="1"/>
    <x v="68"/>
    <n v="9946"/>
    <n v="0"/>
    <d v="2023-02-07T00:00:00"/>
    <s v="23:14:00"/>
    <x v="2"/>
    <n v="2"/>
    <x v="20"/>
    <x v="0"/>
    <s v="Tuesday"/>
    <n v="2"/>
    <s v="France"/>
    <x v="19"/>
  </r>
  <r>
    <n v="636888"/>
    <n v="770"/>
    <s v="India"/>
    <d v="2023-11-26T01:27:00"/>
    <x v="0"/>
    <x v="56"/>
    <n v="3115"/>
    <n v="0"/>
    <d v="2023-11-26T00:00:00"/>
    <s v="01:27:00"/>
    <x v="1"/>
    <n v="11"/>
    <x v="8"/>
    <x v="9"/>
    <s v="Sunday"/>
    <n v="7"/>
    <s v="India"/>
    <x v="18"/>
  </r>
  <r>
    <n v="429796"/>
    <n v="771"/>
    <s v="Denmark"/>
    <d v="2023-09-02T00:44:00"/>
    <x v="0"/>
    <x v="48"/>
    <n v="9994"/>
    <n v="0"/>
    <d v="2023-09-02T00:00:00"/>
    <s v="00:44:00"/>
    <x v="0"/>
    <n v="9"/>
    <x v="24"/>
    <x v="11"/>
    <s v="Saturday"/>
    <n v="6"/>
    <s v="Denmark"/>
    <x v="6"/>
  </r>
  <r>
    <n v="1099712"/>
    <n v="772"/>
    <s v="France"/>
    <d v="2023-09-06T01:29:00"/>
    <x v="2"/>
    <x v="54"/>
    <n v="9284"/>
    <n v="0"/>
    <d v="2023-09-06T00:00:00"/>
    <s v="01:29:00"/>
    <x v="1"/>
    <n v="9"/>
    <x v="28"/>
    <x v="11"/>
    <s v="Wednesday"/>
    <n v="3"/>
    <s v="France"/>
    <x v="24"/>
  </r>
  <r>
    <n v="76181"/>
    <n v="773"/>
    <s v="USA"/>
    <d v="2023-10-21T00:48:00"/>
    <x v="3"/>
    <x v="4"/>
    <n v="2221"/>
    <n v="0"/>
    <d v="2023-10-21T00:00:00"/>
    <s v="00:48:00"/>
    <x v="0"/>
    <n v="10"/>
    <x v="9"/>
    <x v="5"/>
    <s v="Saturday"/>
    <n v="6"/>
    <s v="USA"/>
    <x v="56"/>
  </r>
  <r>
    <n v="602695"/>
    <n v="773"/>
    <s v="USA"/>
    <d v="2023-07-16T23:57:00"/>
    <x v="1"/>
    <x v="82"/>
    <n v="469"/>
    <n v="0"/>
    <d v="2023-07-16T00:00:00"/>
    <s v="23:57:00"/>
    <x v="2"/>
    <n v="7"/>
    <x v="26"/>
    <x v="4"/>
    <s v="Sunday"/>
    <n v="7"/>
    <s v="USA"/>
    <x v="56"/>
  </r>
  <r>
    <n v="999060"/>
    <n v="773"/>
    <s v="USA"/>
    <d v="2023-05-17T00:56:00"/>
    <x v="3"/>
    <x v="87"/>
    <n v="2259"/>
    <n v="0"/>
    <d v="2023-05-17T00:00:00"/>
    <s v="00:56:00"/>
    <x v="0"/>
    <n v="5"/>
    <x v="29"/>
    <x v="8"/>
    <s v="Wednesday"/>
    <n v="3"/>
    <s v="USA"/>
    <x v="56"/>
  </r>
  <r>
    <n v="268063"/>
    <n v="775"/>
    <s v="Singapore"/>
    <d v="2023-01-30T01:58:00"/>
    <x v="3"/>
    <x v="56"/>
    <n v="4938"/>
    <n v="0"/>
    <d v="2023-01-30T00:00:00"/>
    <s v="01:58:00"/>
    <x v="1"/>
    <n v="1"/>
    <x v="4"/>
    <x v="3"/>
    <s v="Monday"/>
    <n v="1"/>
    <s v="Singapore"/>
    <x v="58"/>
  </r>
  <r>
    <n v="382755"/>
    <n v="777"/>
    <s v="USA"/>
    <d v="2023-07-31T23:14:00"/>
    <x v="2"/>
    <x v="71"/>
    <n v="1008"/>
    <n v="0"/>
    <d v="2023-07-31T00:00:00"/>
    <s v="23:14:00"/>
    <x v="2"/>
    <n v="7"/>
    <x v="30"/>
    <x v="4"/>
    <s v="Monday"/>
    <n v="1"/>
    <s v="USA"/>
    <x v="20"/>
  </r>
  <r>
    <n v="943915"/>
    <n v="778"/>
    <s v="France"/>
    <d v="2023-03-04T01:32:00"/>
    <x v="1"/>
    <x v="10"/>
    <n v="8064"/>
    <n v="0"/>
    <d v="2023-03-04T00:00:00"/>
    <s v="01:32:00"/>
    <x v="1"/>
    <n v="3"/>
    <x v="27"/>
    <x v="7"/>
    <s v="Saturday"/>
    <n v="6"/>
    <s v="France"/>
    <x v="67"/>
  </r>
  <r>
    <n v="312391"/>
    <n v="780"/>
    <s v="India"/>
    <d v="2023-12-16T23:05:00"/>
    <x v="0"/>
    <x v="75"/>
    <n v="3848"/>
    <n v="0"/>
    <d v="2023-12-16T00:00:00"/>
    <s v="23:05:00"/>
    <x v="2"/>
    <n v="12"/>
    <x v="26"/>
    <x v="10"/>
    <s v="Saturday"/>
    <n v="6"/>
    <s v="India"/>
    <x v="26"/>
  </r>
  <r>
    <n v="427737"/>
    <n v="780"/>
    <s v="India"/>
    <d v="2023-12-28T00:58:00"/>
    <x v="3"/>
    <x v="60"/>
    <n v="4456"/>
    <n v="0"/>
    <d v="2023-12-28T00:00:00"/>
    <s v="00:58:00"/>
    <x v="0"/>
    <n v="12"/>
    <x v="0"/>
    <x v="10"/>
    <s v="Thursday"/>
    <n v="4"/>
    <s v="India"/>
    <x v="26"/>
  </r>
  <r>
    <n v="618196"/>
    <n v="780"/>
    <s v="India"/>
    <d v="2023-11-20T01:35:00"/>
    <x v="3"/>
    <x v="82"/>
    <n v="9962"/>
    <n v="0"/>
    <d v="2023-11-20T00:00:00"/>
    <s v="01:35:00"/>
    <x v="1"/>
    <n v="11"/>
    <x v="11"/>
    <x v="9"/>
    <s v="Monday"/>
    <n v="1"/>
    <s v="India"/>
    <x v="26"/>
  </r>
  <r>
    <n v="878658"/>
    <n v="780"/>
    <s v="India"/>
    <d v="2023-10-18T01:28:00"/>
    <x v="1"/>
    <x v="51"/>
    <n v="3114"/>
    <n v="0"/>
    <d v="2023-10-18T00:00:00"/>
    <s v="01:28:00"/>
    <x v="1"/>
    <n v="10"/>
    <x v="14"/>
    <x v="5"/>
    <s v="Wednesday"/>
    <n v="3"/>
    <s v="India"/>
    <x v="26"/>
  </r>
  <r>
    <n v="623784"/>
    <n v="781"/>
    <s v="Finland"/>
    <d v="2023-11-10T01:46:00"/>
    <x v="2"/>
    <x v="42"/>
    <n v="6494"/>
    <n v="0"/>
    <d v="2023-11-10T00:00:00"/>
    <s v="01:46:00"/>
    <x v="1"/>
    <n v="11"/>
    <x v="19"/>
    <x v="9"/>
    <s v="Friday"/>
    <n v="5"/>
    <s v="Finland"/>
    <x v="16"/>
  </r>
  <r>
    <n v="641229"/>
    <n v="781"/>
    <s v="Finland"/>
    <d v="2023-01-10T23:46:00"/>
    <x v="3"/>
    <x v="83"/>
    <n v="5740"/>
    <n v="0"/>
    <d v="2023-01-10T00:00:00"/>
    <s v="23:46:00"/>
    <x v="2"/>
    <n v="1"/>
    <x v="19"/>
    <x v="3"/>
    <s v="Tuesday"/>
    <n v="2"/>
    <s v="Finland"/>
    <x v="16"/>
  </r>
  <r>
    <n v="1198743"/>
    <n v="782"/>
    <s v="USA"/>
    <d v="2023-07-01T01:05:00"/>
    <x v="2"/>
    <x v="20"/>
    <n v="2152"/>
    <n v="0"/>
    <d v="2023-07-01T00:00:00"/>
    <s v="01:05:00"/>
    <x v="1"/>
    <n v="7"/>
    <x v="5"/>
    <x v="4"/>
    <s v="Saturday"/>
    <n v="6"/>
    <s v="USA"/>
    <x v="66"/>
  </r>
  <r>
    <n v="837731"/>
    <n v="783"/>
    <s v="USA"/>
    <d v="2023-08-28T23:18:00"/>
    <x v="1"/>
    <x v="4"/>
    <n v="3632"/>
    <n v="0"/>
    <d v="2023-08-28T00:00:00"/>
    <s v="23:18:00"/>
    <x v="2"/>
    <n v="8"/>
    <x v="0"/>
    <x v="6"/>
    <s v="Monday"/>
    <n v="1"/>
    <s v="USA"/>
    <x v="25"/>
  </r>
  <r>
    <n v="78613"/>
    <n v="784"/>
    <s v="USA"/>
    <d v="2023-03-14T00:02:00"/>
    <x v="3"/>
    <x v="77"/>
    <n v="6104"/>
    <n v="0"/>
    <d v="2023-03-14T00:00:00"/>
    <s v="00:02:00"/>
    <x v="0"/>
    <n v="3"/>
    <x v="12"/>
    <x v="7"/>
    <s v="Tuesday"/>
    <n v="2"/>
    <s v="USA"/>
    <x v="11"/>
  </r>
  <r>
    <n v="559015"/>
    <n v="785"/>
    <s v="Ireland"/>
    <d v="2023-05-13T00:46:00"/>
    <x v="1"/>
    <x v="90"/>
    <n v="9196"/>
    <n v="0"/>
    <d v="2023-05-13T00:00:00"/>
    <s v="00:46:00"/>
    <x v="0"/>
    <n v="5"/>
    <x v="6"/>
    <x v="8"/>
    <s v="Saturday"/>
    <n v="6"/>
    <s v="Ireland"/>
    <x v="68"/>
  </r>
  <r>
    <n v="583059"/>
    <n v="786"/>
    <s v="Denmark"/>
    <d v="2023-11-10T22:52:00"/>
    <x v="0"/>
    <x v="41"/>
    <n v="6333"/>
    <n v="0"/>
    <d v="2023-11-10T00:00:00"/>
    <s v="22:52:00"/>
    <x v="3"/>
    <n v="11"/>
    <x v="19"/>
    <x v="9"/>
    <s v="Friday"/>
    <n v="5"/>
    <s v="Denmark"/>
    <x v="44"/>
  </r>
  <r>
    <n v="1253641"/>
    <n v="786"/>
    <s v="Denmark"/>
    <d v="2023-01-30T01:50:00"/>
    <x v="0"/>
    <x v="65"/>
    <n v="2881"/>
    <n v="0"/>
    <d v="2023-01-30T00:00:00"/>
    <s v="01:50:00"/>
    <x v="1"/>
    <n v="1"/>
    <x v="4"/>
    <x v="3"/>
    <s v="Monday"/>
    <n v="1"/>
    <s v="Denmark"/>
    <x v="44"/>
  </r>
  <r>
    <n v="629953"/>
    <n v="787"/>
    <s v="Austria"/>
    <d v="2023-04-29T00:45:00"/>
    <x v="0"/>
    <x v="6"/>
    <n v="9460"/>
    <n v="0"/>
    <d v="2023-04-29T00:00:00"/>
    <s v="00:45:00"/>
    <x v="0"/>
    <n v="4"/>
    <x v="21"/>
    <x v="1"/>
    <s v="Saturday"/>
    <n v="6"/>
    <s v="Austria"/>
    <x v="48"/>
  </r>
  <r>
    <n v="1081894"/>
    <n v="787"/>
    <s v="Austria"/>
    <d v="2023-02-08T01:35:00"/>
    <x v="1"/>
    <x v="68"/>
    <n v="5113"/>
    <n v="0"/>
    <d v="2023-02-08T00:00:00"/>
    <s v="01:35:00"/>
    <x v="1"/>
    <n v="2"/>
    <x v="7"/>
    <x v="0"/>
    <s v="Wednesday"/>
    <n v="3"/>
    <s v="Austria"/>
    <x v="48"/>
  </r>
  <r>
    <n v="610023"/>
    <n v="789"/>
    <s v="France"/>
    <d v="2023-05-28T01:14:00"/>
    <x v="3"/>
    <x v="58"/>
    <n v="620"/>
    <n v="0"/>
    <d v="2023-05-28T00:00:00"/>
    <s v="01:14:00"/>
    <x v="1"/>
    <n v="5"/>
    <x v="0"/>
    <x v="8"/>
    <s v="Sunday"/>
    <n v="7"/>
    <s v="France"/>
    <x v="32"/>
  </r>
  <r>
    <n v="917785"/>
    <n v="789"/>
    <s v="France"/>
    <d v="2023-05-07T00:02:00"/>
    <x v="3"/>
    <x v="17"/>
    <n v="9379"/>
    <n v="0"/>
    <d v="2023-05-07T00:00:00"/>
    <s v="00:02:00"/>
    <x v="0"/>
    <n v="5"/>
    <x v="20"/>
    <x v="8"/>
    <s v="Sunday"/>
    <n v="7"/>
    <s v="France"/>
    <x v="32"/>
  </r>
  <r>
    <n v="1414158"/>
    <n v="789"/>
    <s v="France"/>
    <d v="2023-03-20T01:05:00"/>
    <x v="2"/>
    <x v="37"/>
    <n v="8686"/>
    <n v="0"/>
    <d v="2023-03-20T00:00:00"/>
    <s v="01:05:00"/>
    <x v="1"/>
    <n v="3"/>
    <x v="11"/>
    <x v="7"/>
    <s v="Monday"/>
    <n v="1"/>
    <s v="France"/>
    <x v="32"/>
  </r>
  <r>
    <n v="177753"/>
    <n v="790"/>
    <s v="India"/>
    <d v="2023-08-06T00:44:00"/>
    <x v="2"/>
    <x v="70"/>
    <n v="5420"/>
    <n v="0"/>
    <d v="2023-08-06T00:00:00"/>
    <s v="00:44:00"/>
    <x v="0"/>
    <n v="8"/>
    <x v="28"/>
    <x v="6"/>
    <s v="Sunday"/>
    <n v="7"/>
    <s v="India"/>
    <x v="10"/>
  </r>
  <r>
    <n v="1230163"/>
    <n v="793"/>
    <s v="USA"/>
    <d v="2023-06-05T22:41:00"/>
    <x v="3"/>
    <x v="19"/>
    <n v="7586"/>
    <n v="0"/>
    <d v="2023-06-05T00:00:00"/>
    <s v="22:41:00"/>
    <x v="3"/>
    <n v="6"/>
    <x v="16"/>
    <x v="2"/>
    <s v="Monday"/>
    <n v="1"/>
    <s v="USA"/>
    <x v="65"/>
  </r>
  <r>
    <n v="635137"/>
    <n v="795"/>
    <s v="Finland"/>
    <d v="2023-07-07T00:26:00"/>
    <x v="2"/>
    <x v="70"/>
    <n v="7566"/>
    <n v="0"/>
    <d v="2023-07-07T00:00:00"/>
    <s v="00:26:00"/>
    <x v="0"/>
    <n v="7"/>
    <x v="20"/>
    <x v="4"/>
    <s v="Friday"/>
    <n v="5"/>
    <s v="Finland"/>
    <x v="31"/>
  </r>
  <r>
    <n v="525405"/>
    <n v="796"/>
    <s v="Finland"/>
    <d v="2023-01-17T00:15:00"/>
    <x v="0"/>
    <x v="27"/>
    <n v="6640"/>
    <n v="0"/>
    <d v="2023-01-17T00:00:00"/>
    <s v="00:15:00"/>
    <x v="0"/>
    <n v="1"/>
    <x v="29"/>
    <x v="3"/>
    <s v="Tuesday"/>
    <n v="2"/>
    <s v="Finland"/>
    <x v="15"/>
  </r>
  <r>
    <n v="1579155"/>
    <n v="796"/>
    <s v="Finland"/>
    <d v="2023-02-16T00:54:00"/>
    <x v="2"/>
    <x v="1"/>
    <n v="799"/>
    <n v="0"/>
    <d v="2023-02-16T00:00:00"/>
    <s v="00:54:00"/>
    <x v="0"/>
    <n v="2"/>
    <x v="26"/>
    <x v="0"/>
    <s v="Thursday"/>
    <n v="4"/>
    <s v="Finland"/>
    <x v="15"/>
  </r>
  <r>
    <n v="493809"/>
    <n v="799"/>
    <s v="USA"/>
    <d v="2023-02-12T02:00:00"/>
    <x v="3"/>
    <x v="2"/>
    <n v="8809"/>
    <n v="0"/>
    <d v="2023-02-12T00:00:00"/>
    <s v="02:00:00"/>
    <x v="4"/>
    <n v="2"/>
    <x v="1"/>
    <x v="0"/>
    <s v="Sunday"/>
    <n v="7"/>
    <s v="USA"/>
    <x v="14"/>
  </r>
  <r>
    <n v="44241"/>
    <n v="800"/>
    <s v="Ireland"/>
    <d v="2023-10-15T00:32:00"/>
    <x v="3"/>
    <x v="41"/>
    <n v="3306"/>
    <n v="0"/>
    <d v="2023-10-15T00:00:00"/>
    <s v="00:32:00"/>
    <x v="0"/>
    <n v="10"/>
    <x v="22"/>
    <x v="5"/>
    <s v="Sunday"/>
    <n v="7"/>
    <s v="Ireland"/>
    <x v="65"/>
  </r>
  <r>
    <n v="614468"/>
    <n v="801"/>
    <s v="France"/>
    <d v="2023-09-16T01:04:00"/>
    <x v="0"/>
    <x v="75"/>
    <n v="1451"/>
    <n v="0"/>
    <d v="2023-09-16T00:00:00"/>
    <s v="01:04:00"/>
    <x v="1"/>
    <n v="9"/>
    <x v="26"/>
    <x v="11"/>
    <s v="Saturday"/>
    <n v="6"/>
    <s v="France"/>
    <x v="56"/>
  </r>
  <r>
    <n v="959426"/>
    <n v="801"/>
    <s v="France"/>
    <d v="2023-11-06T00:09:00"/>
    <x v="2"/>
    <x v="2"/>
    <n v="6481"/>
    <n v="0"/>
    <d v="2023-11-06T00:00:00"/>
    <s v="00:09:00"/>
    <x v="0"/>
    <n v="11"/>
    <x v="28"/>
    <x v="9"/>
    <s v="Monday"/>
    <n v="1"/>
    <s v="France"/>
    <x v="56"/>
  </r>
  <r>
    <n v="219884"/>
    <n v="802"/>
    <s v="France"/>
    <d v="2023-01-19T23:41:00"/>
    <x v="3"/>
    <x v="0"/>
    <n v="2233"/>
    <n v="0"/>
    <d v="2023-01-19T00:00:00"/>
    <s v="23:41:00"/>
    <x v="2"/>
    <n v="1"/>
    <x v="3"/>
    <x v="3"/>
    <s v="Thursday"/>
    <n v="4"/>
    <s v="France"/>
    <x v="28"/>
  </r>
  <r>
    <n v="1654679"/>
    <n v="804"/>
    <s v="Germany"/>
    <d v="2023-06-18T23:39:00"/>
    <x v="1"/>
    <x v="46"/>
    <n v="8264"/>
    <n v="0"/>
    <d v="2023-06-18T00:00:00"/>
    <s v="23:39:00"/>
    <x v="2"/>
    <n v="6"/>
    <x v="14"/>
    <x v="2"/>
    <s v="Sunday"/>
    <n v="7"/>
    <s v="Germany"/>
    <x v="57"/>
  </r>
  <r>
    <n v="1409071"/>
    <n v="807"/>
    <s v="Finland"/>
    <d v="2023-04-25T23:14:00"/>
    <x v="3"/>
    <x v="83"/>
    <n v="1067"/>
    <n v="0"/>
    <d v="2023-04-25T00:00:00"/>
    <s v="23:14:00"/>
    <x v="2"/>
    <n v="4"/>
    <x v="18"/>
    <x v="1"/>
    <s v="Tuesday"/>
    <n v="2"/>
    <s v="Finland"/>
    <x v="57"/>
  </r>
  <r>
    <n v="246834"/>
    <n v="808"/>
    <s v="USA"/>
    <d v="2023-07-27T00:34:00"/>
    <x v="1"/>
    <x v="24"/>
    <n v="9507"/>
    <n v="0"/>
    <d v="2023-07-27T00:00:00"/>
    <s v="00:34:00"/>
    <x v="0"/>
    <n v="7"/>
    <x v="13"/>
    <x v="4"/>
    <s v="Thursday"/>
    <n v="4"/>
    <s v="USA"/>
    <x v="50"/>
  </r>
  <r>
    <n v="1031465"/>
    <n v="808"/>
    <s v="USA"/>
    <d v="2023-11-22T23:17:00"/>
    <x v="0"/>
    <x v="23"/>
    <n v="7817"/>
    <n v="0"/>
    <d v="2023-11-22T00:00:00"/>
    <s v="23:17:00"/>
    <x v="2"/>
    <n v="11"/>
    <x v="25"/>
    <x v="9"/>
    <s v="Wednesday"/>
    <n v="3"/>
    <s v="USA"/>
    <x v="50"/>
  </r>
  <r>
    <n v="691268"/>
    <n v="809"/>
    <s v="USA"/>
    <d v="2023-05-22T00:53:00"/>
    <x v="0"/>
    <x v="8"/>
    <n v="9498"/>
    <n v="0"/>
    <d v="2023-05-22T00:00:00"/>
    <s v="00:53:00"/>
    <x v="0"/>
    <n v="5"/>
    <x v="25"/>
    <x v="8"/>
    <s v="Monday"/>
    <n v="1"/>
    <s v="USA"/>
    <x v="65"/>
  </r>
  <r>
    <n v="1391439"/>
    <n v="811"/>
    <s v="India"/>
    <d v="2023-11-16T22:35:00"/>
    <x v="0"/>
    <x v="70"/>
    <n v="6152"/>
    <n v="0"/>
    <d v="2023-11-16T00:00:00"/>
    <s v="22:35:00"/>
    <x v="3"/>
    <n v="11"/>
    <x v="26"/>
    <x v="9"/>
    <s v="Thursday"/>
    <n v="4"/>
    <s v="India"/>
    <x v="5"/>
  </r>
  <r>
    <n v="139755"/>
    <n v="813"/>
    <s v="Singapore"/>
    <d v="2023-07-29T23:31:00"/>
    <x v="1"/>
    <x v="9"/>
    <n v="7305"/>
    <n v="0"/>
    <d v="2023-07-29T00:00:00"/>
    <s v="23:31:00"/>
    <x v="2"/>
    <n v="7"/>
    <x v="21"/>
    <x v="4"/>
    <s v="Saturday"/>
    <n v="6"/>
    <s v="Singapore"/>
    <x v="38"/>
  </r>
  <r>
    <n v="145667"/>
    <n v="813"/>
    <s v="Singapore"/>
    <d v="2023-08-02T00:13:00"/>
    <x v="1"/>
    <x v="24"/>
    <n v="8841"/>
    <n v="0"/>
    <d v="2023-08-02T00:00:00"/>
    <s v="00:13:00"/>
    <x v="0"/>
    <n v="8"/>
    <x v="24"/>
    <x v="6"/>
    <s v="Wednesday"/>
    <n v="3"/>
    <s v="Singapore"/>
    <x v="38"/>
  </r>
  <r>
    <n v="166687"/>
    <n v="813"/>
    <s v="Singapore"/>
    <d v="2023-05-21T00:35:00"/>
    <x v="0"/>
    <x v="22"/>
    <n v="2254"/>
    <n v="0"/>
    <d v="2023-05-21T00:00:00"/>
    <s v="00:35:00"/>
    <x v="0"/>
    <n v="5"/>
    <x v="9"/>
    <x v="8"/>
    <s v="Sunday"/>
    <n v="7"/>
    <s v="Singapore"/>
    <x v="38"/>
  </r>
  <r>
    <n v="687698"/>
    <n v="814"/>
    <s v="USA"/>
    <d v="2023-01-16T00:45:00"/>
    <x v="2"/>
    <x v="60"/>
    <n v="4616"/>
    <n v="0"/>
    <d v="2023-01-16T00:00:00"/>
    <s v="00:45:00"/>
    <x v="0"/>
    <n v="1"/>
    <x v="26"/>
    <x v="3"/>
    <s v="Monday"/>
    <n v="1"/>
    <s v="USA"/>
    <x v="36"/>
  </r>
  <r>
    <n v="1018282"/>
    <n v="814"/>
    <s v="USA"/>
    <d v="2023-12-07T00:33:00"/>
    <x v="2"/>
    <x v="7"/>
    <n v="6590"/>
    <n v="0"/>
    <d v="2023-12-07T00:00:00"/>
    <s v="00:33:00"/>
    <x v="0"/>
    <n v="12"/>
    <x v="20"/>
    <x v="10"/>
    <s v="Thursday"/>
    <n v="4"/>
    <s v="USA"/>
    <x v="36"/>
  </r>
  <r>
    <n v="128831"/>
    <n v="816"/>
    <s v="India"/>
    <d v="2023-11-25T01:04:00"/>
    <x v="3"/>
    <x v="11"/>
    <n v="483"/>
    <n v="0"/>
    <d v="2023-11-25T00:00:00"/>
    <s v="01:04:00"/>
    <x v="1"/>
    <n v="11"/>
    <x v="18"/>
    <x v="9"/>
    <s v="Saturday"/>
    <n v="6"/>
    <s v="India"/>
    <x v="23"/>
  </r>
  <r>
    <n v="1256522"/>
    <n v="816"/>
    <s v="India"/>
    <d v="2023-05-25T22:40:00"/>
    <x v="1"/>
    <x v="6"/>
    <n v="7805"/>
    <n v="0"/>
    <d v="2023-05-25T00:00:00"/>
    <s v="22:40:00"/>
    <x v="3"/>
    <n v="5"/>
    <x v="18"/>
    <x v="8"/>
    <s v="Thursday"/>
    <n v="4"/>
    <s v="India"/>
    <x v="23"/>
  </r>
  <r>
    <n v="517712"/>
    <n v="817"/>
    <s v="USA"/>
    <d v="2023-08-20T00:57:00"/>
    <x v="1"/>
    <x v="53"/>
    <n v="8560"/>
    <n v="0"/>
    <d v="2023-08-20T00:00:00"/>
    <s v="00:57:00"/>
    <x v="0"/>
    <n v="8"/>
    <x v="11"/>
    <x v="6"/>
    <s v="Sunday"/>
    <n v="7"/>
    <s v="USA"/>
    <x v="1"/>
  </r>
  <r>
    <n v="789675"/>
    <n v="817"/>
    <s v="USA"/>
    <d v="2023-10-12T00:15:00"/>
    <x v="0"/>
    <x v="24"/>
    <n v="627"/>
    <n v="0"/>
    <d v="2023-10-12T00:00:00"/>
    <s v="00:15:00"/>
    <x v="0"/>
    <n v="10"/>
    <x v="1"/>
    <x v="5"/>
    <s v="Thursday"/>
    <n v="4"/>
    <s v="USA"/>
    <x v="1"/>
  </r>
  <r>
    <n v="243319"/>
    <n v="818"/>
    <s v="France"/>
    <d v="2023-05-26T23:22:00"/>
    <x v="3"/>
    <x v="24"/>
    <n v="2539"/>
    <n v="0"/>
    <d v="2023-05-26T00:00:00"/>
    <s v="23:22:00"/>
    <x v="2"/>
    <n v="5"/>
    <x v="8"/>
    <x v="8"/>
    <s v="Friday"/>
    <n v="5"/>
    <s v="France"/>
    <x v="65"/>
  </r>
  <r>
    <n v="599162"/>
    <n v="818"/>
    <s v="France"/>
    <d v="2023-03-30T00:07:00"/>
    <x v="0"/>
    <x v="75"/>
    <n v="6921"/>
    <n v="0"/>
    <d v="2023-03-30T00:00:00"/>
    <s v="00:07:00"/>
    <x v="0"/>
    <n v="3"/>
    <x v="4"/>
    <x v="7"/>
    <s v="Thursday"/>
    <n v="4"/>
    <s v="France"/>
    <x v="65"/>
  </r>
  <r>
    <n v="1665135"/>
    <n v="818"/>
    <s v="France"/>
    <d v="2023-12-31T01:14:00"/>
    <x v="3"/>
    <x v="24"/>
    <n v="4905"/>
    <n v="0"/>
    <d v="2023-12-31T00:00:00"/>
    <s v="01:14:00"/>
    <x v="1"/>
    <n v="12"/>
    <x v="30"/>
    <x v="10"/>
    <s v="Sunday"/>
    <n v="7"/>
    <s v="France"/>
    <x v="65"/>
  </r>
  <r>
    <n v="1287324"/>
    <n v="819"/>
    <s v="Ireland"/>
    <d v="2023-03-03T00:06:00"/>
    <x v="3"/>
    <x v="80"/>
    <n v="930"/>
    <n v="0"/>
    <d v="2023-03-03T00:00:00"/>
    <s v="00:06:00"/>
    <x v="0"/>
    <n v="3"/>
    <x v="15"/>
    <x v="7"/>
    <s v="Friday"/>
    <n v="5"/>
    <s v="Ireland"/>
    <x v="4"/>
  </r>
  <r>
    <n v="92317"/>
    <n v="820"/>
    <s v="Italy"/>
    <d v="2023-02-10T01:26:00"/>
    <x v="0"/>
    <x v="43"/>
    <n v="6790"/>
    <n v="0"/>
    <d v="2023-02-10T00:00:00"/>
    <s v="01:26:00"/>
    <x v="1"/>
    <n v="2"/>
    <x v="19"/>
    <x v="0"/>
    <s v="Friday"/>
    <n v="5"/>
    <s v="Italy"/>
    <x v="34"/>
  </r>
  <r>
    <n v="164155"/>
    <n v="820"/>
    <s v="Italy"/>
    <d v="2023-05-21T00:49:00"/>
    <x v="1"/>
    <x v="10"/>
    <n v="6498"/>
    <n v="0"/>
    <d v="2023-05-21T00:00:00"/>
    <s v="00:49:00"/>
    <x v="0"/>
    <n v="5"/>
    <x v="9"/>
    <x v="8"/>
    <s v="Sunday"/>
    <n v="7"/>
    <s v="Italy"/>
    <x v="34"/>
  </r>
  <r>
    <n v="318961"/>
    <n v="821"/>
    <s v="Italy"/>
    <d v="2023-05-09T01:14:00"/>
    <x v="0"/>
    <x v="10"/>
    <n v="7028"/>
    <n v="0"/>
    <d v="2023-05-09T00:00:00"/>
    <s v="01:14:00"/>
    <x v="1"/>
    <n v="5"/>
    <x v="2"/>
    <x v="8"/>
    <s v="Tuesday"/>
    <n v="2"/>
    <s v="Italy"/>
    <x v="20"/>
  </r>
  <r>
    <n v="1599786"/>
    <n v="821"/>
    <s v="Italy"/>
    <d v="2023-01-19T23:25:00"/>
    <x v="2"/>
    <x v="67"/>
    <n v="480"/>
    <n v="0"/>
    <d v="2023-01-19T00:00:00"/>
    <s v="23:25:00"/>
    <x v="2"/>
    <n v="1"/>
    <x v="3"/>
    <x v="3"/>
    <s v="Thursday"/>
    <n v="4"/>
    <s v="Italy"/>
    <x v="20"/>
  </r>
  <r>
    <n v="1509587"/>
    <n v="822"/>
    <s v="USA"/>
    <d v="2023-12-08T00:16:00"/>
    <x v="3"/>
    <x v="70"/>
    <n v="43"/>
    <n v="0"/>
    <d v="2023-12-08T00:00:00"/>
    <s v="00:16:00"/>
    <x v="0"/>
    <n v="12"/>
    <x v="7"/>
    <x v="10"/>
    <s v="Friday"/>
    <n v="5"/>
    <s v="USA"/>
    <x v="39"/>
  </r>
  <r>
    <n v="1594427"/>
    <n v="822"/>
    <s v="USA"/>
    <d v="2023-12-12T22:47:00"/>
    <x v="2"/>
    <x v="74"/>
    <n v="4417"/>
    <n v="0"/>
    <d v="2023-12-12T00:00:00"/>
    <s v="22:47:00"/>
    <x v="3"/>
    <n v="12"/>
    <x v="1"/>
    <x v="10"/>
    <s v="Tuesday"/>
    <n v="2"/>
    <s v="USA"/>
    <x v="39"/>
  </r>
  <r>
    <n v="1427947"/>
    <n v="823"/>
    <s v="France"/>
    <d v="2023-01-25T02:12:00"/>
    <x v="0"/>
    <x v="13"/>
    <n v="4859"/>
    <n v="0"/>
    <d v="2023-01-25T00:00:00"/>
    <s v="02:12:00"/>
    <x v="4"/>
    <n v="1"/>
    <x v="18"/>
    <x v="3"/>
    <s v="Wednesday"/>
    <n v="3"/>
    <s v="France"/>
    <x v="22"/>
  </r>
  <r>
    <n v="1640444"/>
    <n v="823"/>
    <s v="France"/>
    <d v="2023-02-03T23:54:00"/>
    <x v="0"/>
    <x v="24"/>
    <n v="6055"/>
    <n v="0"/>
    <d v="2023-02-03T00:00:00"/>
    <s v="23:54:00"/>
    <x v="2"/>
    <n v="2"/>
    <x v="15"/>
    <x v="0"/>
    <s v="Friday"/>
    <n v="5"/>
    <s v="France"/>
    <x v="22"/>
  </r>
  <r>
    <n v="770892"/>
    <n v="824"/>
    <s v="USA"/>
    <d v="2023-08-02T02:26:00"/>
    <x v="0"/>
    <x v="24"/>
    <n v="8032"/>
    <n v="0"/>
    <d v="2023-08-02T00:00:00"/>
    <s v="02:26:00"/>
    <x v="4"/>
    <n v="8"/>
    <x v="24"/>
    <x v="6"/>
    <s v="Wednesday"/>
    <n v="3"/>
    <s v="USA"/>
    <x v="46"/>
  </r>
  <r>
    <n v="27493"/>
    <n v="827"/>
    <s v="Singapore"/>
    <d v="2023-10-26T00:12:00"/>
    <x v="3"/>
    <x v="69"/>
    <n v="2811"/>
    <n v="0"/>
    <d v="2023-10-26T00:00:00"/>
    <s v="00:12:00"/>
    <x v="0"/>
    <n v="10"/>
    <x v="8"/>
    <x v="5"/>
    <s v="Thursday"/>
    <n v="4"/>
    <s v="Singapore"/>
    <x v="48"/>
  </r>
  <r>
    <n v="83818"/>
    <n v="827"/>
    <s v="Singapore"/>
    <d v="2023-04-17T00:40:00"/>
    <x v="2"/>
    <x v="48"/>
    <n v="7643"/>
    <n v="0"/>
    <d v="2023-04-17T00:00:00"/>
    <s v="00:40:00"/>
    <x v="0"/>
    <n v="4"/>
    <x v="29"/>
    <x v="1"/>
    <s v="Monday"/>
    <n v="1"/>
    <s v="Singapore"/>
    <x v="48"/>
  </r>
  <r>
    <n v="611594"/>
    <n v="827"/>
    <s v="Singapore"/>
    <d v="2023-01-07T00:06:00"/>
    <x v="0"/>
    <x v="83"/>
    <n v="4635"/>
    <n v="0"/>
    <d v="2023-01-07T00:00:00"/>
    <s v="00:06:00"/>
    <x v="0"/>
    <n v="1"/>
    <x v="20"/>
    <x v="3"/>
    <s v="Saturday"/>
    <n v="6"/>
    <s v="Singapore"/>
    <x v="48"/>
  </r>
  <r>
    <n v="1488818"/>
    <n v="827"/>
    <s v="Singapore"/>
    <d v="2023-05-06T00:49:00"/>
    <x v="1"/>
    <x v="84"/>
    <n v="8763"/>
    <n v="0"/>
    <d v="2023-05-06T00:00:00"/>
    <s v="00:49:00"/>
    <x v="0"/>
    <n v="5"/>
    <x v="28"/>
    <x v="8"/>
    <s v="Saturday"/>
    <n v="6"/>
    <s v="Singapore"/>
    <x v="48"/>
  </r>
  <r>
    <n v="83365"/>
    <n v="829"/>
    <s v="USA"/>
    <d v="2023-05-05T23:58:00"/>
    <x v="3"/>
    <x v="7"/>
    <n v="7937"/>
    <n v="0"/>
    <d v="2023-05-05T00:00:00"/>
    <s v="23:58:00"/>
    <x v="2"/>
    <n v="5"/>
    <x v="16"/>
    <x v="8"/>
    <s v="Friday"/>
    <n v="5"/>
    <s v="USA"/>
    <x v="7"/>
  </r>
  <r>
    <n v="688473"/>
    <n v="829"/>
    <s v="USA"/>
    <d v="2023-09-25T01:13:00"/>
    <x v="2"/>
    <x v="11"/>
    <n v="2835"/>
    <n v="0"/>
    <d v="2023-09-25T00:00:00"/>
    <s v="01:13:00"/>
    <x v="1"/>
    <n v="9"/>
    <x v="18"/>
    <x v="11"/>
    <s v="Monday"/>
    <n v="1"/>
    <s v="USA"/>
    <x v="7"/>
  </r>
  <r>
    <n v="1422755"/>
    <n v="830"/>
    <s v="France"/>
    <d v="2023-10-27T00:04:00"/>
    <x v="2"/>
    <x v="68"/>
    <n v="7502"/>
    <n v="0"/>
    <d v="2023-10-27T00:00:00"/>
    <s v="00:04:00"/>
    <x v="0"/>
    <n v="10"/>
    <x v="13"/>
    <x v="5"/>
    <s v="Friday"/>
    <n v="5"/>
    <s v="France"/>
    <x v="4"/>
  </r>
  <r>
    <n v="218379"/>
    <n v="831"/>
    <s v="Italy"/>
    <d v="2023-02-19T23:18:00"/>
    <x v="2"/>
    <x v="28"/>
    <n v="8241"/>
    <n v="0"/>
    <d v="2023-02-19T00:00:00"/>
    <s v="23:18:00"/>
    <x v="2"/>
    <n v="2"/>
    <x v="3"/>
    <x v="0"/>
    <s v="Sunday"/>
    <n v="7"/>
    <s v="Italy"/>
    <x v="71"/>
  </r>
  <r>
    <n v="525782"/>
    <n v="833"/>
    <s v="Switzerland"/>
    <d v="2023-06-02T00:24:00"/>
    <x v="1"/>
    <x v="33"/>
    <n v="257"/>
    <n v="0"/>
    <d v="2023-06-02T00:00:00"/>
    <s v="00:24:00"/>
    <x v="0"/>
    <n v="6"/>
    <x v="24"/>
    <x v="2"/>
    <s v="Friday"/>
    <n v="5"/>
    <s v="Switzerland"/>
    <x v="63"/>
  </r>
  <r>
    <n v="606775"/>
    <n v="834"/>
    <s v="Finland"/>
    <d v="2023-02-25T23:52:00"/>
    <x v="1"/>
    <x v="55"/>
    <n v="7873"/>
    <n v="0"/>
    <d v="2023-02-25T00:00:00"/>
    <s v="23:52:00"/>
    <x v="2"/>
    <n v="2"/>
    <x v="18"/>
    <x v="0"/>
    <s v="Saturday"/>
    <n v="6"/>
    <s v="Finland"/>
    <x v="3"/>
  </r>
  <r>
    <n v="304668"/>
    <n v="835"/>
    <s v="Australia"/>
    <d v="2023-02-12T00:44:00"/>
    <x v="2"/>
    <x v="34"/>
    <n v="3450"/>
    <n v="0"/>
    <d v="2023-02-12T00:00:00"/>
    <s v="00:44:00"/>
    <x v="0"/>
    <n v="2"/>
    <x v="1"/>
    <x v="0"/>
    <s v="Sunday"/>
    <n v="7"/>
    <s v="Australia"/>
    <x v="45"/>
  </r>
  <r>
    <n v="795276"/>
    <n v="836"/>
    <s v="India"/>
    <d v="2023-04-18T22:55:00"/>
    <x v="3"/>
    <x v="17"/>
    <n v="1032"/>
    <n v="0"/>
    <d v="2023-04-18T00:00:00"/>
    <s v="22:55:00"/>
    <x v="3"/>
    <n v="4"/>
    <x v="14"/>
    <x v="1"/>
    <s v="Tuesday"/>
    <n v="2"/>
    <s v="India"/>
    <x v="35"/>
  </r>
  <r>
    <n v="814175"/>
    <n v="836"/>
    <s v="India"/>
    <d v="2023-03-30T00:55:00"/>
    <x v="0"/>
    <x v="87"/>
    <n v="7467"/>
    <n v="0"/>
    <d v="2023-03-30T00:00:00"/>
    <s v="00:55:00"/>
    <x v="0"/>
    <n v="3"/>
    <x v="4"/>
    <x v="7"/>
    <s v="Thursday"/>
    <n v="4"/>
    <s v="India"/>
    <x v="35"/>
  </r>
  <r>
    <n v="1119156"/>
    <n v="837"/>
    <s v="Australia"/>
    <d v="2023-12-25T01:25:00"/>
    <x v="2"/>
    <x v="70"/>
    <n v="2932"/>
    <n v="0"/>
    <d v="2023-12-25T00:00:00"/>
    <s v="01:25:00"/>
    <x v="1"/>
    <n v="12"/>
    <x v="18"/>
    <x v="10"/>
    <s v="Monday"/>
    <n v="1"/>
    <s v="Australia"/>
    <x v="27"/>
  </r>
  <r>
    <n v="310236"/>
    <n v="839"/>
    <s v="India"/>
    <d v="2023-04-18T00:04:00"/>
    <x v="0"/>
    <x v="12"/>
    <n v="221"/>
    <n v="0"/>
    <d v="2023-04-18T00:00:00"/>
    <s v="00:04:00"/>
    <x v="0"/>
    <n v="4"/>
    <x v="14"/>
    <x v="1"/>
    <s v="Tuesday"/>
    <n v="2"/>
    <s v="India"/>
    <x v="42"/>
  </r>
  <r>
    <n v="1038558"/>
    <n v="840"/>
    <s v="Finland"/>
    <d v="2023-07-03T01:46:00"/>
    <x v="2"/>
    <x v="10"/>
    <n v="5596"/>
    <n v="0"/>
    <d v="2023-07-03T00:00:00"/>
    <s v="01:46:00"/>
    <x v="1"/>
    <n v="7"/>
    <x v="15"/>
    <x v="4"/>
    <s v="Monday"/>
    <n v="1"/>
    <s v="Finland"/>
    <x v="13"/>
  </r>
  <r>
    <n v="484688"/>
    <n v="841"/>
    <s v="USA"/>
    <d v="2023-05-22T00:08:00"/>
    <x v="2"/>
    <x v="25"/>
    <n v="5991"/>
    <n v="0"/>
    <d v="2023-05-22T00:00:00"/>
    <s v="00:08:00"/>
    <x v="0"/>
    <n v="5"/>
    <x v="25"/>
    <x v="8"/>
    <s v="Monday"/>
    <n v="1"/>
    <s v="USA"/>
    <x v="25"/>
  </r>
  <r>
    <n v="1007700"/>
    <n v="841"/>
    <s v="USA"/>
    <d v="2023-09-10T23:34:00"/>
    <x v="0"/>
    <x v="90"/>
    <n v="7646"/>
    <n v="0"/>
    <d v="2023-09-10T00:00:00"/>
    <s v="23:34:00"/>
    <x v="2"/>
    <n v="9"/>
    <x v="19"/>
    <x v="11"/>
    <s v="Sunday"/>
    <n v="7"/>
    <s v="USA"/>
    <x v="25"/>
  </r>
  <r>
    <n v="576486"/>
    <n v="842"/>
    <s v="France"/>
    <d v="2023-06-20T01:39:00"/>
    <x v="1"/>
    <x v="24"/>
    <n v="2847"/>
    <n v="0"/>
    <d v="2023-06-20T00:00:00"/>
    <s v="01:39:00"/>
    <x v="1"/>
    <n v="6"/>
    <x v="11"/>
    <x v="2"/>
    <s v="Tuesday"/>
    <n v="2"/>
    <s v="France"/>
    <x v="50"/>
  </r>
  <r>
    <n v="797415"/>
    <n v="842"/>
    <s v="France"/>
    <d v="2023-12-09T00:00:00"/>
    <x v="0"/>
    <x v="36"/>
    <n v="7700"/>
    <n v="0"/>
    <d v="2023-12-09T00:00:00"/>
    <s v="00:00:00"/>
    <x v="0"/>
    <n v="12"/>
    <x v="2"/>
    <x v="10"/>
    <s v="Saturday"/>
    <n v="6"/>
    <s v="France"/>
    <x v="50"/>
  </r>
  <r>
    <n v="899739"/>
    <n v="842"/>
    <s v="France"/>
    <d v="2023-01-06T00:48:00"/>
    <x v="2"/>
    <x v="24"/>
    <n v="3937"/>
    <n v="0"/>
    <d v="2023-01-06T00:00:00"/>
    <s v="00:48:00"/>
    <x v="0"/>
    <n v="1"/>
    <x v="28"/>
    <x v="3"/>
    <s v="Friday"/>
    <n v="5"/>
    <s v="France"/>
    <x v="50"/>
  </r>
  <r>
    <n v="1648466"/>
    <n v="842"/>
    <s v="France"/>
    <d v="2023-01-22T23:47:00"/>
    <x v="3"/>
    <x v="68"/>
    <n v="3076"/>
    <n v="0"/>
    <d v="2023-01-22T00:00:00"/>
    <s v="23:47:00"/>
    <x v="2"/>
    <n v="1"/>
    <x v="25"/>
    <x v="3"/>
    <s v="Sunday"/>
    <n v="7"/>
    <s v="France"/>
    <x v="50"/>
  </r>
  <r>
    <n v="1409459"/>
    <n v="843"/>
    <s v="USA"/>
    <d v="2023-05-21T00:22:00"/>
    <x v="2"/>
    <x v="80"/>
    <n v="6955"/>
    <n v="0"/>
    <d v="2023-05-21T00:00:00"/>
    <s v="00:22:00"/>
    <x v="0"/>
    <n v="5"/>
    <x v="9"/>
    <x v="8"/>
    <s v="Sunday"/>
    <n v="7"/>
    <s v="USA"/>
    <x v="24"/>
  </r>
  <r>
    <n v="911597"/>
    <n v="844"/>
    <s v="Italy"/>
    <d v="2023-01-15T22:54:00"/>
    <x v="0"/>
    <x v="24"/>
    <n v="5409"/>
    <n v="0"/>
    <d v="2023-01-15T00:00:00"/>
    <s v="22:54:00"/>
    <x v="3"/>
    <n v="1"/>
    <x v="22"/>
    <x v="3"/>
    <s v="Sunday"/>
    <n v="7"/>
    <s v="Italy"/>
    <x v="55"/>
  </r>
  <r>
    <n v="255781"/>
    <n v="847"/>
    <s v="India"/>
    <d v="2023-08-26T22:47:00"/>
    <x v="1"/>
    <x v="61"/>
    <n v="298"/>
    <n v="0"/>
    <d v="2023-08-26T00:00:00"/>
    <s v="22:47:00"/>
    <x v="3"/>
    <n v="8"/>
    <x v="8"/>
    <x v="6"/>
    <s v="Saturday"/>
    <n v="6"/>
    <s v="India"/>
    <x v="3"/>
  </r>
  <r>
    <n v="520860"/>
    <n v="848"/>
    <s v="USA"/>
    <d v="2023-01-23T22:39:00"/>
    <x v="2"/>
    <x v="22"/>
    <n v="7161"/>
    <n v="0"/>
    <d v="2023-01-23T00:00:00"/>
    <s v="22:39:00"/>
    <x v="3"/>
    <n v="1"/>
    <x v="17"/>
    <x v="3"/>
    <s v="Monday"/>
    <n v="1"/>
    <s v="USA"/>
    <x v="68"/>
  </r>
  <r>
    <n v="737059"/>
    <n v="849"/>
    <s v="France"/>
    <d v="2023-10-08T00:44:00"/>
    <x v="2"/>
    <x v="11"/>
    <n v="8652"/>
    <n v="0"/>
    <d v="2023-10-08T00:00:00"/>
    <s v="00:44:00"/>
    <x v="0"/>
    <n v="10"/>
    <x v="7"/>
    <x v="5"/>
    <s v="Sunday"/>
    <n v="7"/>
    <s v="France"/>
    <x v="17"/>
  </r>
  <r>
    <n v="875015"/>
    <n v="849"/>
    <s v="France"/>
    <d v="2023-08-24T00:25:00"/>
    <x v="3"/>
    <x v="24"/>
    <n v="235"/>
    <n v="0"/>
    <d v="2023-08-24T00:00:00"/>
    <s v="00:25:00"/>
    <x v="0"/>
    <n v="8"/>
    <x v="10"/>
    <x v="6"/>
    <s v="Thursday"/>
    <n v="4"/>
    <s v="France"/>
    <x v="17"/>
  </r>
  <r>
    <n v="969765"/>
    <n v="850"/>
    <s v="USA"/>
    <d v="2023-02-16T01:46:00"/>
    <x v="2"/>
    <x v="24"/>
    <n v="3206"/>
    <n v="0"/>
    <d v="2023-02-16T00:00:00"/>
    <s v="01:46:00"/>
    <x v="1"/>
    <n v="2"/>
    <x v="26"/>
    <x v="0"/>
    <s v="Thursday"/>
    <n v="4"/>
    <s v="USA"/>
    <x v="63"/>
  </r>
  <r>
    <n v="675362"/>
    <n v="851"/>
    <s v="Singapore"/>
    <d v="2023-05-15T23:16:00"/>
    <x v="1"/>
    <x v="0"/>
    <n v="6791"/>
    <n v="0"/>
    <d v="2023-05-15T00:00:00"/>
    <s v="23:16:00"/>
    <x v="2"/>
    <n v="5"/>
    <x v="22"/>
    <x v="8"/>
    <s v="Monday"/>
    <n v="1"/>
    <s v="Singapore"/>
    <x v="51"/>
  </r>
  <r>
    <n v="482282"/>
    <n v="852"/>
    <s v="USA"/>
    <d v="2023-08-16T01:02:00"/>
    <x v="1"/>
    <x v="24"/>
    <n v="348"/>
    <n v="0"/>
    <d v="2023-08-16T00:00:00"/>
    <s v="01:02:00"/>
    <x v="1"/>
    <n v="8"/>
    <x v="26"/>
    <x v="6"/>
    <s v="Wednesday"/>
    <n v="3"/>
    <s v="USA"/>
    <x v="8"/>
  </r>
  <r>
    <n v="562295"/>
    <n v="853"/>
    <s v="USA"/>
    <d v="2023-07-21T00:02:00"/>
    <x v="3"/>
    <x v="3"/>
    <n v="3046"/>
    <n v="0"/>
    <d v="2023-07-21T00:00:00"/>
    <s v="00:02:00"/>
    <x v="0"/>
    <n v="7"/>
    <x v="9"/>
    <x v="4"/>
    <s v="Friday"/>
    <n v="5"/>
    <s v="USA"/>
    <x v="53"/>
  </r>
  <r>
    <n v="637916"/>
    <n v="853"/>
    <s v="USA"/>
    <d v="2023-07-30T00:24:00"/>
    <x v="1"/>
    <x v="89"/>
    <n v="613"/>
    <n v="0"/>
    <d v="2023-07-30T00:00:00"/>
    <s v="00:24:00"/>
    <x v="0"/>
    <n v="7"/>
    <x v="4"/>
    <x v="4"/>
    <s v="Sunday"/>
    <n v="7"/>
    <s v="USA"/>
    <x v="53"/>
  </r>
  <r>
    <n v="1171504"/>
    <n v="853"/>
    <s v="USA"/>
    <d v="2023-05-07T00:23:00"/>
    <x v="0"/>
    <x v="47"/>
    <n v="4396"/>
    <n v="0"/>
    <d v="2023-05-07T00:00:00"/>
    <s v="00:23:00"/>
    <x v="0"/>
    <n v="5"/>
    <x v="20"/>
    <x v="8"/>
    <s v="Sunday"/>
    <n v="7"/>
    <s v="USA"/>
    <x v="53"/>
  </r>
  <r>
    <n v="1657910"/>
    <n v="853"/>
    <s v="USA"/>
    <d v="2023-06-25T00:39:00"/>
    <x v="0"/>
    <x v="66"/>
    <n v="8403"/>
    <n v="0"/>
    <d v="2023-06-25T00:00:00"/>
    <s v="00:39:00"/>
    <x v="0"/>
    <n v="6"/>
    <x v="18"/>
    <x v="2"/>
    <s v="Sunday"/>
    <n v="7"/>
    <s v="USA"/>
    <x v="53"/>
  </r>
  <r>
    <n v="534708"/>
    <n v="854"/>
    <s v="USA"/>
    <d v="2023-09-10T00:52:00"/>
    <x v="1"/>
    <x v="45"/>
    <n v="577"/>
    <n v="0"/>
    <d v="2023-09-10T00:00:00"/>
    <s v="00:52:00"/>
    <x v="0"/>
    <n v="9"/>
    <x v="19"/>
    <x v="11"/>
    <s v="Sunday"/>
    <n v="7"/>
    <s v="USA"/>
    <x v="44"/>
  </r>
  <r>
    <n v="895383"/>
    <n v="854"/>
    <s v="USA"/>
    <d v="2023-06-13T01:42:00"/>
    <x v="1"/>
    <x v="88"/>
    <n v="7452"/>
    <n v="0"/>
    <d v="2023-06-13T00:00:00"/>
    <s v="01:42:00"/>
    <x v="1"/>
    <n v="6"/>
    <x v="6"/>
    <x v="2"/>
    <s v="Tuesday"/>
    <n v="2"/>
    <s v="USA"/>
    <x v="44"/>
  </r>
  <r>
    <n v="972030"/>
    <n v="854"/>
    <s v="USA"/>
    <d v="2023-03-31T01:46:00"/>
    <x v="3"/>
    <x v="11"/>
    <n v="6426"/>
    <n v="0"/>
    <d v="2023-03-31T00:00:00"/>
    <s v="01:46:00"/>
    <x v="1"/>
    <n v="3"/>
    <x v="30"/>
    <x v="7"/>
    <s v="Friday"/>
    <n v="5"/>
    <s v="USA"/>
    <x v="44"/>
  </r>
  <r>
    <n v="1597"/>
    <n v="856"/>
    <s v="USA"/>
    <d v="2023-12-15T00:50:00"/>
    <x v="1"/>
    <x v="4"/>
    <n v="412"/>
    <n v="0"/>
    <d v="2023-12-15T00:00:00"/>
    <s v="00:50:00"/>
    <x v="0"/>
    <n v="12"/>
    <x v="22"/>
    <x v="10"/>
    <s v="Friday"/>
    <n v="5"/>
    <s v="USA"/>
    <x v="14"/>
  </r>
  <r>
    <n v="109103"/>
    <n v="856"/>
    <s v="USA"/>
    <d v="2023-03-01T23:29:00"/>
    <x v="2"/>
    <x v="1"/>
    <n v="936"/>
    <n v="0"/>
    <d v="2023-03-01T00:00:00"/>
    <s v="23:29:00"/>
    <x v="2"/>
    <n v="3"/>
    <x v="5"/>
    <x v="7"/>
    <s v="Wednesday"/>
    <n v="3"/>
    <s v="USA"/>
    <x v="14"/>
  </r>
  <r>
    <n v="1056320"/>
    <n v="856"/>
    <s v="USA"/>
    <d v="2023-04-08T01:13:00"/>
    <x v="3"/>
    <x v="56"/>
    <n v="6535"/>
    <n v="0"/>
    <d v="2023-04-08T00:00:00"/>
    <s v="01:13:00"/>
    <x v="1"/>
    <n v="4"/>
    <x v="7"/>
    <x v="1"/>
    <s v="Saturday"/>
    <n v="6"/>
    <s v="USA"/>
    <x v="14"/>
  </r>
  <r>
    <n v="1336012"/>
    <n v="856"/>
    <s v="USA"/>
    <d v="2023-04-12T23:39:00"/>
    <x v="3"/>
    <x v="60"/>
    <n v="7915"/>
    <n v="0"/>
    <d v="2023-04-12T00:00:00"/>
    <s v="23:39:00"/>
    <x v="2"/>
    <n v="4"/>
    <x v="1"/>
    <x v="1"/>
    <s v="Wednesday"/>
    <n v="3"/>
    <s v="USA"/>
    <x v="14"/>
  </r>
  <r>
    <n v="818956"/>
    <n v="857"/>
    <s v="USA"/>
    <d v="2023-07-05T00:34:00"/>
    <x v="3"/>
    <x v="35"/>
    <n v="1268"/>
    <n v="0"/>
    <d v="2023-07-05T00:00:00"/>
    <s v="00:34:00"/>
    <x v="0"/>
    <n v="7"/>
    <x v="16"/>
    <x v="4"/>
    <s v="Wednesday"/>
    <n v="3"/>
    <s v="USA"/>
    <x v="40"/>
  </r>
  <r>
    <n v="1183427"/>
    <n v="857"/>
    <s v="USA"/>
    <d v="2023-02-05T22:35:00"/>
    <x v="0"/>
    <x v="53"/>
    <n v="3095"/>
    <n v="0"/>
    <d v="2023-02-05T00:00:00"/>
    <s v="22:35:00"/>
    <x v="3"/>
    <n v="2"/>
    <x v="16"/>
    <x v="0"/>
    <s v="Sunday"/>
    <n v="7"/>
    <s v="USA"/>
    <x v="40"/>
  </r>
  <r>
    <n v="1214829"/>
    <n v="859"/>
    <s v="USA"/>
    <d v="2023-10-20T00:35:00"/>
    <x v="3"/>
    <x v="82"/>
    <n v="7575"/>
    <n v="0"/>
    <d v="2023-10-20T00:00:00"/>
    <s v="00:35:00"/>
    <x v="0"/>
    <n v="10"/>
    <x v="11"/>
    <x v="5"/>
    <s v="Friday"/>
    <n v="5"/>
    <s v="USA"/>
    <x v="40"/>
  </r>
  <r>
    <n v="1649225"/>
    <n v="859"/>
    <s v="USA"/>
    <d v="2023-09-12T23:05:00"/>
    <x v="1"/>
    <x v="10"/>
    <n v="811"/>
    <n v="0"/>
    <d v="2023-09-12T00:00:00"/>
    <s v="23:05:00"/>
    <x v="2"/>
    <n v="9"/>
    <x v="1"/>
    <x v="11"/>
    <s v="Tuesday"/>
    <n v="2"/>
    <s v="USA"/>
    <x v="40"/>
  </r>
  <r>
    <n v="1671351"/>
    <n v="861"/>
    <s v="USA"/>
    <d v="2023-11-25T00:08:00"/>
    <x v="3"/>
    <x v="11"/>
    <n v="4300"/>
    <n v="0"/>
    <d v="2023-11-25T00:00:00"/>
    <s v="00:08:00"/>
    <x v="0"/>
    <n v="11"/>
    <x v="18"/>
    <x v="9"/>
    <s v="Saturday"/>
    <n v="6"/>
    <s v="USA"/>
    <x v="12"/>
  </r>
  <r>
    <n v="750814"/>
    <n v="862"/>
    <s v="USA"/>
    <d v="2023-04-23T23:47:00"/>
    <x v="1"/>
    <x v="55"/>
    <n v="1843"/>
    <n v="0"/>
    <d v="2023-04-23T00:00:00"/>
    <s v="23:47:00"/>
    <x v="2"/>
    <n v="4"/>
    <x v="17"/>
    <x v="1"/>
    <s v="Sunday"/>
    <n v="7"/>
    <s v="USA"/>
    <x v="58"/>
  </r>
  <r>
    <n v="1045182"/>
    <n v="862"/>
    <s v="USA"/>
    <d v="2023-02-26T01:40:00"/>
    <x v="3"/>
    <x v="55"/>
    <n v="8821"/>
    <n v="0"/>
    <d v="2023-02-26T00:00:00"/>
    <s v="01:40:00"/>
    <x v="1"/>
    <n v="2"/>
    <x v="8"/>
    <x v="0"/>
    <s v="Sunday"/>
    <n v="7"/>
    <s v="USA"/>
    <x v="58"/>
  </r>
  <r>
    <n v="1086091"/>
    <n v="863"/>
    <s v="Ireland"/>
    <d v="2023-09-10T23:34:00"/>
    <x v="2"/>
    <x v="70"/>
    <n v="6063"/>
    <n v="0"/>
    <d v="2023-09-10T00:00:00"/>
    <s v="23:34:00"/>
    <x v="2"/>
    <n v="9"/>
    <x v="19"/>
    <x v="11"/>
    <s v="Sunday"/>
    <n v="7"/>
    <s v="Ireland"/>
    <x v="22"/>
  </r>
  <r>
    <n v="1163316"/>
    <n v="863"/>
    <s v="Ireland"/>
    <d v="2023-02-02T00:30:00"/>
    <x v="0"/>
    <x v="13"/>
    <n v="5671"/>
    <n v="0"/>
    <d v="2023-02-02T00:00:00"/>
    <s v="00:30:00"/>
    <x v="0"/>
    <n v="2"/>
    <x v="24"/>
    <x v="0"/>
    <s v="Thursday"/>
    <n v="4"/>
    <s v="Ireland"/>
    <x v="22"/>
  </r>
  <r>
    <n v="241334"/>
    <n v="864"/>
    <s v="USA"/>
    <d v="2023-01-13T00:39:00"/>
    <x v="3"/>
    <x v="12"/>
    <n v="3422"/>
    <n v="0"/>
    <d v="2023-01-13T00:00:00"/>
    <s v="00:39:00"/>
    <x v="0"/>
    <n v="1"/>
    <x v="6"/>
    <x v="3"/>
    <s v="Friday"/>
    <n v="5"/>
    <s v="USA"/>
    <x v="12"/>
  </r>
  <r>
    <n v="508458"/>
    <n v="864"/>
    <s v="USA"/>
    <d v="2023-06-09T01:23:00"/>
    <x v="0"/>
    <x v="13"/>
    <n v="1522"/>
    <n v="0"/>
    <d v="2023-06-09T00:00:00"/>
    <s v="01:23:00"/>
    <x v="1"/>
    <n v="6"/>
    <x v="2"/>
    <x v="2"/>
    <s v="Friday"/>
    <n v="5"/>
    <s v="USA"/>
    <x v="12"/>
  </r>
  <r>
    <n v="993121"/>
    <n v="864"/>
    <s v="USA"/>
    <d v="2023-05-08T23:56:00"/>
    <x v="1"/>
    <x v="11"/>
    <n v="4384"/>
    <n v="0"/>
    <d v="2023-05-08T00:00:00"/>
    <s v="23:56:00"/>
    <x v="2"/>
    <n v="5"/>
    <x v="7"/>
    <x v="8"/>
    <s v="Monday"/>
    <n v="1"/>
    <s v="USA"/>
    <x v="12"/>
  </r>
  <r>
    <n v="1480900"/>
    <n v="866"/>
    <s v="Singapore"/>
    <d v="2023-01-02T00:12:00"/>
    <x v="2"/>
    <x v="4"/>
    <n v="2284"/>
    <n v="0"/>
    <d v="2023-01-02T00:00:00"/>
    <s v="00:12:00"/>
    <x v="0"/>
    <n v="1"/>
    <x v="24"/>
    <x v="3"/>
    <s v="Monday"/>
    <n v="1"/>
    <s v="Singapore"/>
    <x v="16"/>
  </r>
  <r>
    <n v="323100"/>
    <n v="867"/>
    <s v="USA"/>
    <d v="2023-05-29T00:15:00"/>
    <x v="1"/>
    <x v="2"/>
    <n v="6684"/>
    <n v="0"/>
    <d v="2023-05-29T00:00:00"/>
    <s v="00:15:00"/>
    <x v="0"/>
    <n v="5"/>
    <x v="21"/>
    <x v="8"/>
    <s v="Monday"/>
    <n v="1"/>
    <s v="USA"/>
    <x v="3"/>
  </r>
  <r>
    <n v="185213"/>
    <n v="868"/>
    <s v="Switzerland"/>
    <d v="2023-04-16T22:40:00"/>
    <x v="2"/>
    <x v="49"/>
    <n v="4245"/>
    <n v="0"/>
    <d v="2023-04-16T00:00:00"/>
    <s v="22:40:00"/>
    <x v="3"/>
    <n v="4"/>
    <x v="26"/>
    <x v="1"/>
    <s v="Sunday"/>
    <n v="7"/>
    <s v="Switzerland"/>
    <x v="0"/>
  </r>
  <r>
    <n v="626705"/>
    <n v="868"/>
    <s v="Switzerland"/>
    <d v="2023-09-23T01:31:00"/>
    <x v="2"/>
    <x v="87"/>
    <n v="2713"/>
    <n v="0"/>
    <d v="2023-09-23T00:00:00"/>
    <s v="01:31:00"/>
    <x v="1"/>
    <n v="9"/>
    <x v="17"/>
    <x v="11"/>
    <s v="Saturday"/>
    <n v="6"/>
    <s v="Switzerland"/>
    <x v="0"/>
  </r>
  <r>
    <n v="1077723"/>
    <n v="868"/>
    <s v="Switzerland"/>
    <d v="2023-01-02T00:24:00"/>
    <x v="3"/>
    <x v="23"/>
    <n v="3711"/>
    <n v="0"/>
    <d v="2023-01-02T00:00:00"/>
    <s v="00:24:00"/>
    <x v="0"/>
    <n v="1"/>
    <x v="24"/>
    <x v="3"/>
    <s v="Monday"/>
    <n v="1"/>
    <s v="Switzerland"/>
    <x v="0"/>
  </r>
  <r>
    <n v="1157103"/>
    <n v="868"/>
    <s v="Switzerland"/>
    <d v="2023-09-27T01:35:00"/>
    <x v="3"/>
    <x v="71"/>
    <n v="6840"/>
    <n v="0"/>
    <d v="2023-09-27T00:00:00"/>
    <s v="01:35:00"/>
    <x v="1"/>
    <n v="9"/>
    <x v="13"/>
    <x v="11"/>
    <s v="Wednesday"/>
    <n v="3"/>
    <s v="Switzerland"/>
    <x v="0"/>
  </r>
  <r>
    <n v="275855"/>
    <n v="869"/>
    <s v="Austria"/>
    <d v="2023-08-24T23:51:00"/>
    <x v="2"/>
    <x v="4"/>
    <n v="7700"/>
    <n v="0"/>
    <d v="2023-08-24T00:00:00"/>
    <s v="23:51:00"/>
    <x v="2"/>
    <n v="8"/>
    <x v="10"/>
    <x v="6"/>
    <s v="Thursday"/>
    <n v="4"/>
    <s v="Austria"/>
    <x v="57"/>
  </r>
  <r>
    <n v="395235"/>
    <n v="869"/>
    <s v="Austria"/>
    <d v="2023-10-06T00:00:00"/>
    <x v="1"/>
    <x v="15"/>
    <n v="6921"/>
    <n v="0"/>
    <d v="2023-10-06T00:00:00"/>
    <s v="00:00:00"/>
    <x v="0"/>
    <n v="10"/>
    <x v="28"/>
    <x v="5"/>
    <s v="Friday"/>
    <n v="5"/>
    <s v="Austria"/>
    <x v="57"/>
  </r>
  <r>
    <n v="1243807"/>
    <n v="869"/>
    <s v="Austria"/>
    <d v="2023-06-22T01:24:00"/>
    <x v="0"/>
    <x v="2"/>
    <n v="5634"/>
    <n v="0"/>
    <d v="2023-06-22T00:00:00"/>
    <s v="01:24:00"/>
    <x v="1"/>
    <n v="6"/>
    <x v="25"/>
    <x v="2"/>
    <s v="Thursday"/>
    <n v="4"/>
    <s v="Austria"/>
    <x v="57"/>
  </r>
  <r>
    <n v="424517"/>
    <n v="870"/>
    <s v="India"/>
    <d v="2023-01-08T00:38:00"/>
    <x v="2"/>
    <x v="24"/>
    <n v="2515"/>
    <n v="0"/>
    <d v="2023-01-08T00:00:00"/>
    <s v="00:38:00"/>
    <x v="0"/>
    <n v="1"/>
    <x v="7"/>
    <x v="3"/>
    <s v="Sunday"/>
    <n v="7"/>
    <s v="India"/>
    <x v="7"/>
  </r>
  <r>
    <n v="1218457"/>
    <n v="870"/>
    <s v="India"/>
    <d v="2023-01-31T00:48:00"/>
    <x v="2"/>
    <x v="28"/>
    <n v="7602"/>
    <n v="0"/>
    <d v="2023-01-31T00:00:00"/>
    <s v="00:48:00"/>
    <x v="0"/>
    <n v="1"/>
    <x v="30"/>
    <x v="3"/>
    <s v="Tuesday"/>
    <n v="2"/>
    <s v="India"/>
    <x v="7"/>
  </r>
  <r>
    <n v="41478"/>
    <n v="871"/>
    <s v="Italy"/>
    <d v="2023-05-12T00:22:00"/>
    <x v="0"/>
    <x v="90"/>
    <n v="2454"/>
    <n v="0"/>
    <d v="2023-05-12T00:00:00"/>
    <s v="00:22:00"/>
    <x v="0"/>
    <n v="5"/>
    <x v="1"/>
    <x v="8"/>
    <s v="Friday"/>
    <n v="5"/>
    <s v="Italy"/>
    <x v="3"/>
  </r>
  <r>
    <n v="1543232"/>
    <n v="871"/>
    <s v="Italy"/>
    <d v="2023-06-26T00:25:00"/>
    <x v="0"/>
    <x v="43"/>
    <n v="2237"/>
    <n v="0"/>
    <d v="2023-06-26T00:00:00"/>
    <s v="00:25:00"/>
    <x v="0"/>
    <n v="6"/>
    <x v="8"/>
    <x v="2"/>
    <s v="Monday"/>
    <n v="1"/>
    <s v="Italy"/>
    <x v="3"/>
  </r>
  <r>
    <n v="862868"/>
    <n v="872"/>
    <s v="France"/>
    <d v="2023-06-17T23:20:00"/>
    <x v="2"/>
    <x v="24"/>
    <n v="735"/>
    <n v="0"/>
    <d v="2023-06-17T00:00:00"/>
    <s v="23:20:00"/>
    <x v="2"/>
    <n v="6"/>
    <x v="29"/>
    <x v="2"/>
    <s v="Saturday"/>
    <n v="6"/>
    <s v="France"/>
    <x v="21"/>
  </r>
  <r>
    <n v="1180153"/>
    <n v="873"/>
    <s v="Finland"/>
    <d v="2023-10-22T00:29:00"/>
    <x v="1"/>
    <x v="7"/>
    <n v="3374"/>
    <n v="0"/>
    <d v="2023-10-22T00:00:00"/>
    <s v="00:29:00"/>
    <x v="0"/>
    <n v="10"/>
    <x v="25"/>
    <x v="5"/>
    <s v="Sunday"/>
    <n v="7"/>
    <s v="Finland"/>
    <x v="4"/>
  </r>
  <r>
    <n v="1102591"/>
    <n v="874"/>
    <s v="USA"/>
    <d v="2023-09-01T14:20:00"/>
    <x v="2"/>
    <x v="34"/>
    <n v="8227"/>
    <n v="0"/>
    <d v="2023-09-01T00:00:00"/>
    <s v="14:20:00"/>
    <x v="6"/>
    <n v="9"/>
    <x v="5"/>
    <x v="11"/>
    <s v="Friday"/>
    <n v="5"/>
    <s v="USA"/>
    <x v="48"/>
  </r>
  <r>
    <n v="25923"/>
    <n v="875"/>
    <s v="USA"/>
    <d v="2023-10-27T01:07:00"/>
    <x v="2"/>
    <x v="45"/>
    <n v="8826"/>
    <n v="0"/>
    <d v="2023-10-27T00:00:00"/>
    <s v="01:07:00"/>
    <x v="1"/>
    <n v="10"/>
    <x v="13"/>
    <x v="5"/>
    <s v="Friday"/>
    <n v="5"/>
    <s v="USA"/>
    <x v="72"/>
  </r>
  <r>
    <n v="638603"/>
    <n v="876"/>
    <s v="USA"/>
    <d v="2023-05-28T01:55:00"/>
    <x v="2"/>
    <x v="43"/>
    <n v="4319"/>
    <n v="0"/>
    <d v="2023-05-28T00:00:00"/>
    <s v="01:55:00"/>
    <x v="1"/>
    <n v="5"/>
    <x v="0"/>
    <x v="8"/>
    <s v="Sunday"/>
    <n v="7"/>
    <s v="USA"/>
    <x v="3"/>
  </r>
  <r>
    <n v="187527"/>
    <n v="877"/>
    <s v="India"/>
    <d v="2023-04-07T01:22:00"/>
    <x v="3"/>
    <x v="69"/>
    <n v="6774"/>
    <n v="0"/>
    <d v="2023-04-07T00:00:00"/>
    <s v="01:22:00"/>
    <x v="1"/>
    <n v="4"/>
    <x v="20"/>
    <x v="1"/>
    <s v="Friday"/>
    <n v="5"/>
    <s v="India"/>
    <x v="12"/>
  </r>
  <r>
    <n v="471801"/>
    <n v="878"/>
    <s v="India"/>
    <d v="2023-01-19T01:26:00"/>
    <x v="0"/>
    <x v="24"/>
    <n v="1740"/>
    <n v="0"/>
    <d v="2023-01-19T00:00:00"/>
    <s v="01:26:00"/>
    <x v="1"/>
    <n v="1"/>
    <x v="3"/>
    <x v="3"/>
    <s v="Thursday"/>
    <n v="4"/>
    <s v="India"/>
    <x v="64"/>
  </r>
  <r>
    <n v="373284"/>
    <n v="879"/>
    <s v="USA"/>
    <d v="2023-01-24T22:51:00"/>
    <x v="0"/>
    <x v="53"/>
    <n v="4368"/>
    <n v="0"/>
    <d v="2023-01-24T00:00:00"/>
    <s v="22:51:00"/>
    <x v="3"/>
    <n v="1"/>
    <x v="10"/>
    <x v="3"/>
    <s v="Tuesday"/>
    <n v="2"/>
    <s v="USA"/>
    <x v="35"/>
  </r>
  <r>
    <n v="741193"/>
    <n v="879"/>
    <s v="USA"/>
    <d v="2023-06-20T00:02:00"/>
    <x v="2"/>
    <x v="85"/>
    <n v="4307"/>
    <n v="0"/>
    <d v="2023-06-20T00:00:00"/>
    <s v="00:02:00"/>
    <x v="0"/>
    <n v="6"/>
    <x v="11"/>
    <x v="2"/>
    <s v="Tuesday"/>
    <n v="2"/>
    <s v="USA"/>
    <x v="35"/>
  </r>
  <r>
    <n v="890131"/>
    <n v="879"/>
    <s v="USA"/>
    <d v="2023-09-28T01:51:00"/>
    <x v="0"/>
    <x v="24"/>
    <n v="3832"/>
    <n v="0"/>
    <d v="2023-09-28T00:00:00"/>
    <s v="01:51:00"/>
    <x v="1"/>
    <n v="9"/>
    <x v="0"/>
    <x v="11"/>
    <s v="Thursday"/>
    <n v="4"/>
    <s v="USA"/>
    <x v="35"/>
  </r>
  <r>
    <n v="441310"/>
    <n v="880"/>
    <s v="India"/>
    <d v="2023-11-28T23:29:00"/>
    <x v="0"/>
    <x v="54"/>
    <n v="3544"/>
    <n v="0"/>
    <d v="2023-11-28T00:00:00"/>
    <s v="23:29:00"/>
    <x v="2"/>
    <n v="11"/>
    <x v="0"/>
    <x v="9"/>
    <s v="Tuesday"/>
    <n v="2"/>
    <s v="India"/>
    <x v="68"/>
  </r>
  <r>
    <n v="1589657"/>
    <n v="880"/>
    <s v="India"/>
    <d v="2023-04-12T23:45:00"/>
    <x v="1"/>
    <x v="11"/>
    <n v="3223"/>
    <n v="0"/>
    <d v="2023-04-12T00:00:00"/>
    <s v="23:45:00"/>
    <x v="2"/>
    <n v="4"/>
    <x v="1"/>
    <x v="1"/>
    <s v="Wednesday"/>
    <n v="3"/>
    <s v="India"/>
    <x v="68"/>
  </r>
  <r>
    <n v="733263"/>
    <n v="881"/>
    <s v="France"/>
    <d v="2023-10-25T00:34:00"/>
    <x v="3"/>
    <x v="17"/>
    <n v="9697"/>
    <n v="0"/>
    <d v="2023-10-25T00:00:00"/>
    <s v="00:34:00"/>
    <x v="0"/>
    <n v="10"/>
    <x v="18"/>
    <x v="5"/>
    <s v="Wednesday"/>
    <n v="3"/>
    <s v="France"/>
    <x v="52"/>
  </r>
  <r>
    <n v="966739"/>
    <n v="881"/>
    <s v="France"/>
    <d v="2023-08-20T00:41:00"/>
    <x v="1"/>
    <x v="4"/>
    <n v="4693"/>
    <n v="0"/>
    <d v="2023-08-20T00:00:00"/>
    <s v="00:41:00"/>
    <x v="0"/>
    <n v="8"/>
    <x v="11"/>
    <x v="6"/>
    <s v="Sunday"/>
    <n v="7"/>
    <s v="France"/>
    <x v="52"/>
  </r>
  <r>
    <n v="822906"/>
    <n v="882"/>
    <s v="Singapore"/>
    <d v="2023-10-02T00:29:00"/>
    <x v="2"/>
    <x v="67"/>
    <n v="8093"/>
    <n v="0"/>
    <d v="2023-10-02T00:00:00"/>
    <s v="00:29:00"/>
    <x v="0"/>
    <n v="10"/>
    <x v="24"/>
    <x v="5"/>
    <s v="Monday"/>
    <n v="1"/>
    <s v="Singapore"/>
    <x v="21"/>
  </r>
  <r>
    <n v="1359599"/>
    <n v="883"/>
    <s v="USA"/>
    <d v="2023-09-19T00:12:00"/>
    <x v="1"/>
    <x v="11"/>
    <n v="2508"/>
    <n v="0"/>
    <d v="2023-09-19T00:00:00"/>
    <s v="00:12:00"/>
    <x v="0"/>
    <n v="9"/>
    <x v="3"/>
    <x v="11"/>
    <s v="Tuesday"/>
    <n v="2"/>
    <s v="USA"/>
    <x v="2"/>
  </r>
  <r>
    <n v="153794"/>
    <n v="887"/>
    <s v="USA"/>
    <d v="2023-01-14T00:27:00"/>
    <x v="1"/>
    <x v="5"/>
    <n v="3781"/>
    <n v="0"/>
    <d v="2023-01-14T00:00:00"/>
    <s v="00:27:00"/>
    <x v="0"/>
    <n v="1"/>
    <x v="12"/>
    <x v="3"/>
    <s v="Saturday"/>
    <n v="6"/>
    <s v="USA"/>
    <x v="41"/>
  </r>
  <r>
    <n v="1232656"/>
    <n v="888"/>
    <s v="Denmark"/>
    <d v="2023-04-04T02:58:00"/>
    <x v="1"/>
    <x v="32"/>
    <n v="1139"/>
    <n v="0"/>
    <d v="2023-04-04T00:00:00"/>
    <s v="02:58:00"/>
    <x v="4"/>
    <n v="4"/>
    <x v="27"/>
    <x v="1"/>
    <s v="Tuesday"/>
    <n v="2"/>
    <s v="Denmark"/>
    <x v="61"/>
  </r>
  <r>
    <n v="1389680"/>
    <n v="888"/>
    <s v="Denmark"/>
    <d v="2023-01-10T00:22:00"/>
    <x v="3"/>
    <x v="71"/>
    <n v="9670"/>
    <n v="0"/>
    <d v="2023-01-10T00:00:00"/>
    <s v="00:22:00"/>
    <x v="0"/>
    <n v="1"/>
    <x v="19"/>
    <x v="3"/>
    <s v="Tuesday"/>
    <n v="2"/>
    <s v="Denmark"/>
    <x v="61"/>
  </r>
  <r>
    <n v="396045"/>
    <n v="892"/>
    <s v="USA"/>
    <d v="2023-05-13T00:44:00"/>
    <x v="3"/>
    <x v="14"/>
    <n v="4913"/>
    <n v="0"/>
    <d v="2023-05-13T00:00:00"/>
    <s v="00:44:00"/>
    <x v="0"/>
    <n v="5"/>
    <x v="6"/>
    <x v="8"/>
    <s v="Saturday"/>
    <n v="6"/>
    <s v="USA"/>
    <x v="40"/>
  </r>
  <r>
    <n v="1354758"/>
    <n v="892"/>
    <s v="USA"/>
    <d v="2023-11-08T00:11:00"/>
    <x v="0"/>
    <x v="13"/>
    <n v="4217"/>
    <n v="0"/>
    <d v="2023-11-08T00:00:00"/>
    <s v="00:11:00"/>
    <x v="0"/>
    <n v="11"/>
    <x v="7"/>
    <x v="9"/>
    <s v="Wednesday"/>
    <n v="3"/>
    <s v="USA"/>
    <x v="40"/>
  </r>
  <r>
    <n v="813822"/>
    <n v="894"/>
    <s v="Australia"/>
    <d v="2023-04-14T22:50:00"/>
    <x v="3"/>
    <x v="64"/>
    <n v="3283"/>
    <n v="0"/>
    <d v="2023-04-14T00:00:00"/>
    <s v="22:50:00"/>
    <x v="3"/>
    <n v="4"/>
    <x v="12"/>
    <x v="1"/>
    <s v="Friday"/>
    <n v="5"/>
    <s v="Australia"/>
    <x v="24"/>
  </r>
  <r>
    <n v="1616083"/>
    <n v="894"/>
    <s v="Australia"/>
    <d v="2023-06-13T00:54:00"/>
    <x v="2"/>
    <x v="61"/>
    <n v="9153"/>
    <n v="0"/>
    <d v="2023-06-13T00:00:00"/>
    <s v="00:54:00"/>
    <x v="0"/>
    <n v="6"/>
    <x v="6"/>
    <x v="2"/>
    <s v="Tuesday"/>
    <n v="2"/>
    <s v="Australia"/>
    <x v="24"/>
  </r>
  <r>
    <n v="1478839"/>
    <n v="896"/>
    <s v="Australia"/>
    <d v="2023-02-07T01:43:00"/>
    <x v="0"/>
    <x v="41"/>
    <n v="6444"/>
    <n v="0"/>
    <d v="2023-02-07T00:00:00"/>
    <s v="01:43:00"/>
    <x v="1"/>
    <n v="2"/>
    <x v="20"/>
    <x v="0"/>
    <s v="Tuesday"/>
    <n v="2"/>
    <s v="Australia"/>
    <x v="33"/>
  </r>
  <r>
    <n v="967619"/>
    <n v="897"/>
    <s v="USA"/>
    <d v="2023-06-27T23:21:00"/>
    <x v="2"/>
    <x v="39"/>
    <n v="3504"/>
    <n v="0"/>
    <d v="2023-06-27T00:00:00"/>
    <s v="23:21:00"/>
    <x v="2"/>
    <n v="6"/>
    <x v="13"/>
    <x v="2"/>
    <s v="Tuesday"/>
    <n v="2"/>
    <s v="USA"/>
    <x v="23"/>
  </r>
  <r>
    <n v="1036614"/>
    <n v="898"/>
    <s v="USA"/>
    <d v="2023-01-20T00:00:00"/>
    <x v="3"/>
    <x v="22"/>
    <n v="4272"/>
    <n v="0"/>
    <d v="2023-01-20T00:00:00"/>
    <s v="00:00:00"/>
    <x v="0"/>
    <n v="1"/>
    <x v="11"/>
    <x v="3"/>
    <s v="Friday"/>
    <n v="5"/>
    <s v="USA"/>
    <x v="62"/>
  </r>
  <r>
    <n v="1180567"/>
    <n v="898"/>
    <s v="USA"/>
    <d v="2023-09-09T22:56:00"/>
    <x v="1"/>
    <x v="80"/>
    <n v="7717"/>
    <n v="0"/>
    <d v="2023-09-09T00:00:00"/>
    <s v="22:56:00"/>
    <x v="3"/>
    <n v="9"/>
    <x v="2"/>
    <x v="11"/>
    <s v="Saturday"/>
    <n v="6"/>
    <s v="USA"/>
    <x v="62"/>
  </r>
  <r>
    <n v="1440486"/>
    <n v="898"/>
    <s v="USA"/>
    <d v="2023-11-23T00:28:00"/>
    <x v="0"/>
    <x v="26"/>
    <n v="7417"/>
    <n v="0"/>
    <d v="2023-11-23T00:00:00"/>
    <s v="00:28:00"/>
    <x v="0"/>
    <n v="11"/>
    <x v="17"/>
    <x v="9"/>
    <s v="Thursday"/>
    <n v="4"/>
    <s v="USA"/>
    <x v="62"/>
  </r>
  <r>
    <n v="400313"/>
    <n v="899"/>
    <s v="USA"/>
    <d v="2023-04-18T00:43:00"/>
    <x v="3"/>
    <x v="47"/>
    <n v="6891"/>
    <n v="0"/>
    <d v="2023-04-18T00:00:00"/>
    <s v="00:43:00"/>
    <x v="0"/>
    <n v="4"/>
    <x v="14"/>
    <x v="1"/>
    <s v="Tuesday"/>
    <n v="2"/>
    <s v="USA"/>
    <x v="4"/>
  </r>
  <r>
    <n v="445784"/>
    <n v="899"/>
    <s v="USA"/>
    <d v="2023-07-20T01:02:00"/>
    <x v="3"/>
    <x v="77"/>
    <n v="7646"/>
    <n v="0"/>
    <d v="2023-07-20T00:00:00"/>
    <s v="01:02:00"/>
    <x v="1"/>
    <n v="7"/>
    <x v="11"/>
    <x v="4"/>
    <s v="Thursday"/>
    <n v="4"/>
    <s v="USA"/>
    <x v="4"/>
  </r>
  <r>
    <n v="696736"/>
    <n v="899"/>
    <s v="USA"/>
    <d v="2023-11-19T00:57:00"/>
    <x v="2"/>
    <x v="29"/>
    <n v="2627"/>
    <n v="0"/>
    <d v="2023-11-19T00:00:00"/>
    <s v="00:57:00"/>
    <x v="0"/>
    <n v="11"/>
    <x v="3"/>
    <x v="9"/>
    <s v="Sunday"/>
    <n v="7"/>
    <s v="USA"/>
    <x v="4"/>
  </r>
  <r>
    <n v="1026611"/>
    <n v="899"/>
    <s v="USA"/>
    <d v="2023-01-31T00:58:00"/>
    <x v="0"/>
    <x v="11"/>
    <n v="2950"/>
    <n v="0"/>
    <d v="2023-01-31T00:00:00"/>
    <s v="00:58:00"/>
    <x v="0"/>
    <n v="1"/>
    <x v="30"/>
    <x v="3"/>
    <s v="Tuesday"/>
    <n v="2"/>
    <s v="USA"/>
    <x v="4"/>
  </r>
  <r>
    <n v="1485939"/>
    <n v="899"/>
    <s v="USA"/>
    <d v="2023-02-23T00:00:00"/>
    <x v="3"/>
    <x v="20"/>
    <n v="902"/>
    <n v="0"/>
    <d v="2023-02-23T00:00:00"/>
    <s v="00:00:00"/>
    <x v="0"/>
    <n v="2"/>
    <x v="17"/>
    <x v="0"/>
    <s v="Thursday"/>
    <n v="4"/>
    <s v="USA"/>
    <x v="4"/>
  </r>
  <r>
    <n v="1383231"/>
    <n v="900"/>
    <s v="USA"/>
    <d v="2023-07-27T23:49:00"/>
    <x v="3"/>
    <x v="49"/>
    <n v="2730"/>
    <n v="0"/>
    <d v="2023-07-27T00:00:00"/>
    <s v="23:49:00"/>
    <x v="2"/>
    <n v="7"/>
    <x v="13"/>
    <x v="4"/>
    <s v="Thursday"/>
    <n v="4"/>
    <s v="USA"/>
    <x v="72"/>
  </r>
  <r>
    <n v="642874"/>
    <n v="901"/>
    <s v="USA"/>
    <d v="2023-10-07T00:54:00"/>
    <x v="0"/>
    <x v="5"/>
    <n v="1789"/>
    <n v="0"/>
    <d v="2023-10-07T00:00:00"/>
    <s v="00:54:00"/>
    <x v="0"/>
    <n v="10"/>
    <x v="20"/>
    <x v="5"/>
    <s v="Saturday"/>
    <n v="6"/>
    <s v="USA"/>
    <x v="68"/>
  </r>
  <r>
    <n v="1656071"/>
    <n v="901"/>
    <s v="USA"/>
    <d v="2023-11-05T00:01:00"/>
    <x v="2"/>
    <x v="39"/>
    <n v="634"/>
    <n v="0"/>
    <d v="2023-11-05T00:00:00"/>
    <s v="00:01:00"/>
    <x v="0"/>
    <n v="11"/>
    <x v="16"/>
    <x v="9"/>
    <s v="Sunday"/>
    <n v="7"/>
    <s v="USA"/>
    <x v="68"/>
  </r>
  <r>
    <n v="1335910"/>
    <n v="902"/>
    <s v="USA"/>
    <d v="2023-12-18T23:26:00"/>
    <x v="1"/>
    <x v="49"/>
    <n v="355"/>
    <n v="0"/>
    <d v="2023-12-18T00:00:00"/>
    <s v="23:26:00"/>
    <x v="2"/>
    <n v="12"/>
    <x v="14"/>
    <x v="10"/>
    <s v="Monday"/>
    <n v="1"/>
    <s v="USA"/>
    <x v="6"/>
  </r>
  <r>
    <n v="1616804"/>
    <n v="902"/>
    <s v="USA"/>
    <d v="2023-04-07T23:00:00"/>
    <x v="2"/>
    <x v="11"/>
    <n v="8265"/>
    <n v="0"/>
    <d v="2023-04-07T00:00:00"/>
    <s v="23:00:00"/>
    <x v="2"/>
    <n v="4"/>
    <x v="20"/>
    <x v="1"/>
    <s v="Friday"/>
    <n v="5"/>
    <s v="USA"/>
    <x v="6"/>
  </r>
  <r>
    <n v="339088"/>
    <n v="904"/>
    <s v="India"/>
    <d v="2023-07-31T00:49:00"/>
    <x v="2"/>
    <x v="6"/>
    <n v="4909"/>
    <n v="0"/>
    <d v="2023-07-31T00:00:00"/>
    <s v="00:49:00"/>
    <x v="0"/>
    <n v="7"/>
    <x v="30"/>
    <x v="4"/>
    <s v="Monday"/>
    <n v="1"/>
    <s v="India"/>
    <x v="40"/>
  </r>
  <r>
    <n v="44486"/>
    <n v="905"/>
    <s v="USA"/>
    <d v="2023-06-09T00:41:00"/>
    <x v="0"/>
    <x v="39"/>
    <n v="8730"/>
    <n v="0"/>
    <d v="2023-06-09T00:00:00"/>
    <s v="00:41:00"/>
    <x v="0"/>
    <n v="6"/>
    <x v="2"/>
    <x v="2"/>
    <s v="Friday"/>
    <n v="5"/>
    <s v="USA"/>
    <x v="29"/>
  </r>
  <r>
    <n v="593879"/>
    <n v="907"/>
    <s v="Denmark"/>
    <d v="2023-06-04T01:36:00"/>
    <x v="1"/>
    <x v="43"/>
    <n v="5944"/>
    <n v="0"/>
    <d v="2023-06-04T00:00:00"/>
    <s v="01:36:00"/>
    <x v="1"/>
    <n v="6"/>
    <x v="27"/>
    <x v="2"/>
    <s v="Sunday"/>
    <n v="7"/>
    <s v="Denmark"/>
    <x v="27"/>
  </r>
  <r>
    <n v="879541"/>
    <n v="907"/>
    <s v="Denmark"/>
    <d v="2023-08-26T22:58:00"/>
    <x v="3"/>
    <x v="18"/>
    <n v="1465"/>
    <n v="0"/>
    <d v="2023-08-26T00:00:00"/>
    <s v="22:58:00"/>
    <x v="3"/>
    <n v="8"/>
    <x v="8"/>
    <x v="6"/>
    <s v="Saturday"/>
    <n v="6"/>
    <s v="Denmark"/>
    <x v="27"/>
  </r>
  <r>
    <n v="904997"/>
    <n v="909"/>
    <s v="India"/>
    <d v="2023-11-07T22:47:00"/>
    <x v="0"/>
    <x v="54"/>
    <n v="9811"/>
    <n v="0"/>
    <d v="2023-11-07T00:00:00"/>
    <s v="22:47:00"/>
    <x v="3"/>
    <n v="11"/>
    <x v="20"/>
    <x v="9"/>
    <s v="Tuesday"/>
    <n v="2"/>
    <s v="India"/>
    <x v="61"/>
  </r>
  <r>
    <n v="1280103"/>
    <n v="909"/>
    <s v="India"/>
    <d v="2023-10-06T01:10:00"/>
    <x v="1"/>
    <x v="21"/>
    <n v="2054"/>
    <n v="0"/>
    <d v="2023-10-06T00:00:00"/>
    <s v="01:10:00"/>
    <x v="1"/>
    <n v="10"/>
    <x v="28"/>
    <x v="5"/>
    <s v="Friday"/>
    <n v="5"/>
    <s v="India"/>
    <x v="61"/>
  </r>
  <r>
    <n v="1358621"/>
    <n v="909"/>
    <s v="India"/>
    <d v="2023-11-23T22:52:00"/>
    <x v="2"/>
    <x v="12"/>
    <n v="7200"/>
    <n v="0"/>
    <d v="2023-11-23T00:00:00"/>
    <s v="22:52:00"/>
    <x v="3"/>
    <n v="11"/>
    <x v="17"/>
    <x v="9"/>
    <s v="Thursday"/>
    <n v="4"/>
    <s v="India"/>
    <x v="61"/>
  </r>
  <r>
    <n v="1288824"/>
    <n v="912"/>
    <s v="USA"/>
    <d v="2023-01-04T00:03:00"/>
    <x v="2"/>
    <x v="71"/>
    <n v="8079"/>
    <n v="0"/>
    <d v="2023-01-04T00:00:00"/>
    <s v="00:03:00"/>
    <x v="0"/>
    <n v="1"/>
    <x v="27"/>
    <x v="3"/>
    <s v="Wednesday"/>
    <n v="3"/>
    <s v="USA"/>
    <x v="43"/>
  </r>
  <r>
    <n v="1528540"/>
    <n v="913"/>
    <s v="USA"/>
    <d v="2023-02-03T01:54:00"/>
    <x v="3"/>
    <x v="4"/>
    <n v="9004"/>
    <n v="0"/>
    <d v="2023-02-03T00:00:00"/>
    <s v="01:54:00"/>
    <x v="1"/>
    <n v="2"/>
    <x v="15"/>
    <x v="0"/>
    <s v="Friday"/>
    <n v="5"/>
    <s v="USA"/>
    <x v="41"/>
  </r>
  <r>
    <n v="1380014"/>
    <n v="914"/>
    <s v="USA"/>
    <d v="2023-12-14T00:57:00"/>
    <x v="1"/>
    <x v="56"/>
    <n v="5389"/>
    <n v="0"/>
    <d v="2023-12-14T00:00:00"/>
    <s v="00:57:00"/>
    <x v="0"/>
    <n v="12"/>
    <x v="12"/>
    <x v="10"/>
    <s v="Thursday"/>
    <n v="4"/>
    <s v="USA"/>
    <x v="47"/>
  </r>
  <r>
    <n v="34504"/>
    <n v="915"/>
    <s v="France"/>
    <d v="2023-02-06T00:55:00"/>
    <x v="1"/>
    <x v="11"/>
    <n v="9163"/>
    <n v="0"/>
    <d v="2023-02-06T00:00:00"/>
    <s v="00:55:00"/>
    <x v="0"/>
    <n v="2"/>
    <x v="28"/>
    <x v="0"/>
    <s v="Monday"/>
    <n v="1"/>
    <s v="France"/>
    <x v="1"/>
  </r>
  <r>
    <n v="778907"/>
    <n v="915"/>
    <s v="France"/>
    <d v="2023-11-08T00:09:00"/>
    <x v="1"/>
    <x v="59"/>
    <n v="8273"/>
    <n v="0"/>
    <d v="2023-11-08T00:00:00"/>
    <s v="00:09:00"/>
    <x v="0"/>
    <n v="11"/>
    <x v="7"/>
    <x v="9"/>
    <s v="Wednesday"/>
    <n v="3"/>
    <s v="France"/>
    <x v="1"/>
  </r>
  <r>
    <n v="1409549"/>
    <n v="915"/>
    <s v="France"/>
    <d v="2023-07-22T00:03:00"/>
    <x v="2"/>
    <x v="28"/>
    <n v="8235"/>
    <n v="0"/>
    <d v="2023-07-22T00:00:00"/>
    <s v="00:03:00"/>
    <x v="0"/>
    <n v="7"/>
    <x v="25"/>
    <x v="4"/>
    <s v="Saturday"/>
    <n v="6"/>
    <s v="France"/>
    <x v="1"/>
  </r>
  <r>
    <n v="689972"/>
    <n v="916"/>
    <s v="USA"/>
    <d v="2023-02-08T01:49:00"/>
    <x v="1"/>
    <x v="73"/>
    <n v="2682"/>
    <n v="0"/>
    <d v="2023-02-08T00:00:00"/>
    <s v="01:49:00"/>
    <x v="1"/>
    <n v="2"/>
    <x v="7"/>
    <x v="0"/>
    <s v="Wednesday"/>
    <n v="3"/>
    <s v="USA"/>
    <x v="44"/>
  </r>
  <r>
    <n v="825424"/>
    <n v="916"/>
    <s v="France"/>
    <d v="2023-06-17T00:50:00"/>
    <x v="3"/>
    <x v="80"/>
    <n v="7143"/>
    <n v="0"/>
    <d v="2023-06-17T00:00:00"/>
    <s v="00:50:00"/>
    <x v="0"/>
    <n v="6"/>
    <x v="29"/>
    <x v="2"/>
    <s v="Saturday"/>
    <n v="6"/>
    <s v="France"/>
    <x v="44"/>
  </r>
  <r>
    <n v="611767"/>
    <n v="917"/>
    <s v="Norway"/>
    <d v="2023-04-28T23:59:00"/>
    <x v="2"/>
    <x v="80"/>
    <n v="1716"/>
    <n v="0"/>
    <d v="2023-04-28T00:00:00"/>
    <s v="23:59:00"/>
    <x v="2"/>
    <n v="4"/>
    <x v="0"/>
    <x v="1"/>
    <s v="Friday"/>
    <n v="5"/>
    <s v="Norway"/>
    <x v="50"/>
  </r>
  <r>
    <n v="1562821"/>
    <n v="917"/>
    <s v="Norway"/>
    <d v="2023-06-13T00:11:00"/>
    <x v="3"/>
    <x v="47"/>
    <n v="5545"/>
    <n v="0"/>
    <d v="2023-06-13T00:00:00"/>
    <s v="00:11:00"/>
    <x v="0"/>
    <n v="6"/>
    <x v="6"/>
    <x v="2"/>
    <s v="Tuesday"/>
    <n v="2"/>
    <s v="Norway"/>
    <x v="50"/>
  </r>
  <r>
    <n v="930116"/>
    <n v="918"/>
    <s v="Australia"/>
    <d v="2023-08-18T23:37:00"/>
    <x v="2"/>
    <x v="9"/>
    <n v="4873"/>
    <n v="0"/>
    <d v="2023-08-18T00:00:00"/>
    <s v="23:37:00"/>
    <x v="2"/>
    <n v="8"/>
    <x v="14"/>
    <x v="6"/>
    <s v="Friday"/>
    <n v="5"/>
    <s v="Australia"/>
    <x v="4"/>
  </r>
  <r>
    <n v="268861"/>
    <n v="919"/>
    <s v="Denmark"/>
    <d v="2023-07-09T01:00:00"/>
    <x v="2"/>
    <x v="16"/>
    <n v="4370"/>
    <n v="0"/>
    <d v="2023-07-09T00:00:00"/>
    <s v="01:00:00"/>
    <x v="1"/>
    <n v="7"/>
    <x v="2"/>
    <x v="4"/>
    <s v="Sunday"/>
    <n v="7"/>
    <s v="Denmark"/>
    <x v="15"/>
  </r>
  <r>
    <n v="745795"/>
    <n v="919"/>
    <s v="Denmark"/>
    <d v="2023-03-01T00:51:00"/>
    <x v="1"/>
    <x v="74"/>
    <n v="8983"/>
    <n v="0"/>
    <d v="2023-03-01T00:00:00"/>
    <s v="00:51:00"/>
    <x v="0"/>
    <n v="3"/>
    <x v="5"/>
    <x v="7"/>
    <s v="Wednesday"/>
    <n v="3"/>
    <s v="Denmark"/>
    <x v="15"/>
  </r>
  <r>
    <n v="520080"/>
    <n v="922"/>
    <s v="Switzerland"/>
    <d v="2023-10-18T01:34:00"/>
    <x v="3"/>
    <x v="20"/>
    <n v="917"/>
    <n v="0"/>
    <d v="2023-10-18T00:00:00"/>
    <s v="01:34:00"/>
    <x v="1"/>
    <n v="10"/>
    <x v="14"/>
    <x v="5"/>
    <s v="Wednesday"/>
    <n v="3"/>
    <s v="Switzerland"/>
    <x v="0"/>
  </r>
  <r>
    <n v="721384"/>
    <n v="922"/>
    <s v="Switzerland"/>
    <d v="2023-03-17T00:04:00"/>
    <x v="3"/>
    <x v="24"/>
    <n v="1833"/>
    <n v="0"/>
    <d v="2023-03-17T00:00:00"/>
    <s v="00:04:00"/>
    <x v="0"/>
    <n v="3"/>
    <x v="29"/>
    <x v="7"/>
    <s v="Friday"/>
    <n v="5"/>
    <s v="Switzerland"/>
    <x v="0"/>
  </r>
  <r>
    <n v="837272"/>
    <n v="924"/>
    <s v="India"/>
    <d v="2023-04-07T00:55:00"/>
    <x v="2"/>
    <x v="61"/>
    <n v="3774"/>
    <n v="0"/>
    <d v="2023-04-07T00:00:00"/>
    <s v="00:55:00"/>
    <x v="0"/>
    <n v="4"/>
    <x v="20"/>
    <x v="1"/>
    <s v="Friday"/>
    <n v="5"/>
    <s v="India"/>
    <x v="62"/>
  </r>
  <r>
    <n v="531700"/>
    <n v="925"/>
    <s v="USA"/>
    <d v="2023-06-05T00:51:00"/>
    <x v="2"/>
    <x v="38"/>
    <n v="8597"/>
    <n v="0"/>
    <d v="2023-06-05T00:00:00"/>
    <s v="00:51:00"/>
    <x v="0"/>
    <n v="6"/>
    <x v="16"/>
    <x v="2"/>
    <s v="Monday"/>
    <n v="1"/>
    <s v="USA"/>
    <x v="40"/>
  </r>
  <r>
    <n v="391564"/>
    <n v="926"/>
    <s v="USA"/>
    <d v="2023-05-03T23:32:00"/>
    <x v="1"/>
    <x v="11"/>
    <n v="3051"/>
    <n v="0"/>
    <d v="2023-05-03T00:00:00"/>
    <s v="23:32:00"/>
    <x v="2"/>
    <n v="5"/>
    <x v="15"/>
    <x v="8"/>
    <s v="Wednesday"/>
    <n v="3"/>
    <s v="USA"/>
    <x v="17"/>
  </r>
  <r>
    <n v="825270"/>
    <n v="926"/>
    <s v="USA"/>
    <d v="2023-01-13T23:22:00"/>
    <x v="2"/>
    <x v="7"/>
    <n v="9917"/>
    <n v="0"/>
    <d v="2023-01-13T00:00:00"/>
    <s v="23:22:00"/>
    <x v="2"/>
    <n v="1"/>
    <x v="6"/>
    <x v="3"/>
    <s v="Friday"/>
    <n v="5"/>
    <s v="USA"/>
    <x v="17"/>
  </r>
  <r>
    <n v="363764"/>
    <n v="927"/>
    <s v="India"/>
    <d v="2023-06-20T00:23:00"/>
    <x v="0"/>
    <x v="5"/>
    <n v="6014"/>
    <n v="0"/>
    <d v="2023-06-20T00:00:00"/>
    <s v="00:23:00"/>
    <x v="0"/>
    <n v="6"/>
    <x v="11"/>
    <x v="2"/>
    <s v="Tuesday"/>
    <n v="2"/>
    <s v="India"/>
    <x v="56"/>
  </r>
  <r>
    <n v="650459"/>
    <n v="928"/>
    <s v="Austria"/>
    <d v="2023-05-09T00:37:00"/>
    <x v="2"/>
    <x v="9"/>
    <n v="6510"/>
    <n v="0"/>
    <d v="2023-05-09T00:00:00"/>
    <s v="00:37:00"/>
    <x v="0"/>
    <n v="5"/>
    <x v="2"/>
    <x v="8"/>
    <s v="Tuesday"/>
    <n v="2"/>
    <s v="Austria"/>
    <x v="57"/>
  </r>
  <r>
    <n v="751921"/>
    <n v="928"/>
    <s v="Austria"/>
    <d v="2023-06-22T01:29:00"/>
    <x v="0"/>
    <x v="65"/>
    <n v="9633"/>
    <n v="0"/>
    <d v="2023-06-22T00:00:00"/>
    <s v="01:29:00"/>
    <x v="1"/>
    <n v="6"/>
    <x v="25"/>
    <x v="2"/>
    <s v="Thursday"/>
    <n v="4"/>
    <s v="Austria"/>
    <x v="57"/>
  </r>
  <r>
    <n v="761261"/>
    <n v="930"/>
    <s v="Australia"/>
    <d v="2023-06-18T23:31:00"/>
    <x v="1"/>
    <x v="60"/>
    <n v="2321"/>
    <n v="0"/>
    <d v="2023-06-18T00:00:00"/>
    <s v="23:31:00"/>
    <x v="2"/>
    <n v="6"/>
    <x v="14"/>
    <x v="2"/>
    <s v="Sunday"/>
    <n v="7"/>
    <s v="Australia"/>
    <x v="54"/>
  </r>
  <r>
    <n v="149497"/>
    <n v="931"/>
    <s v="USA"/>
    <d v="2023-04-10T23:39:00"/>
    <x v="1"/>
    <x v="33"/>
    <n v="7840"/>
    <n v="0"/>
    <d v="2023-04-10T00:00:00"/>
    <s v="23:39:00"/>
    <x v="2"/>
    <n v="4"/>
    <x v="19"/>
    <x v="1"/>
    <s v="Monday"/>
    <n v="1"/>
    <s v="USA"/>
    <x v="51"/>
  </r>
  <r>
    <n v="374946"/>
    <n v="931"/>
    <s v="USA"/>
    <d v="2023-09-17T00:38:00"/>
    <x v="3"/>
    <x v="22"/>
    <n v="8553"/>
    <n v="0"/>
    <d v="2023-09-17T00:00:00"/>
    <s v="00:38:00"/>
    <x v="0"/>
    <n v="9"/>
    <x v="29"/>
    <x v="11"/>
    <s v="Sunday"/>
    <n v="7"/>
    <s v="USA"/>
    <x v="51"/>
  </r>
  <r>
    <n v="797824"/>
    <n v="931"/>
    <s v="USA"/>
    <d v="2023-08-26T23:38:00"/>
    <x v="1"/>
    <x v="37"/>
    <n v="7354"/>
    <n v="0"/>
    <d v="2023-08-26T00:00:00"/>
    <s v="23:38:00"/>
    <x v="2"/>
    <n v="8"/>
    <x v="8"/>
    <x v="6"/>
    <s v="Saturday"/>
    <n v="6"/>
    <s v="USA"/>
    <x v="51"/>
  </r>
  <r>
    <n v="1580615"/>
    <n v="932"/>
    <s v="Switzerland"/>
    <d v="2023-11-15T00:23:00"/>
    <x v="0"/>
    <x v="84"/>
    <n v="1629"/>
    <n v="0"/>
    <d v="2023-11-15T00:00:00"/>
    <s v="00:23:00"/>
    <x v="0"/>
    <n v="11"/>
    <x v="22"/>
    <x v="9"/>
    <s v="Wednesday"/>
    <n v="3"/>
    <s v="Switzerland"/>
    <x v="44"/>
  </r>
  <r>
    <n v="1631401"/>
    <n v="932"/>
    <s v="Switzerland"/>
    <d v="2023-06-25T01:54:00"/>
    <x v="3"/>
    <x v="24"/>
    <n v="638"/>
    <n v="0"/>
    <d v="2023-06-25T00:00:00"/>
    <s v="01:54:00"/>
    <x v="1"/>
    <n v="6"/>
    <x v="18"/>
    <x v="2"/>
    <s v="Sunday"/>
    <n v="7"/>
    <s v="Switzerland"/>
    <x v="44"/>
  </r>
  <r>
    <n v="507043"/>
    <n v="933"/>
    <s v="USA"/>
    <d v="2023-07-19T01:46:00"/>
    <x v="3"/>
    <x v="11"/>
    <n v="6796"/>
    <n v="0"/>
    <d v="2023-07-19T00:00:00"/>
    <s v="01:46:00"/>
    <x v="1"/>
    <n v="7"/>
    <x v="3"/>
    <x v="4"/>
    <s v="Wednesday"/>
    <n v="3"/>
    <s v="USA"/>
    <x v="59"/>
  </r>
  <r>
    <n v="711277"/>
    <n v="933"/>
    <s v="USA"/>
    <d v="2023-08-11T23:08:00"/>
    <x v="3"/>
    <x v="67"/>
    <n v="2857"/>
    <n v="0"/>
    <d v="2023-08-11T00:00:00"/>
    <s v="23:08:00"/>
    <x v="2"/>
    <n v="8"/>
    <x v="23"/>
    <x v="6"/>
    <s v="Friday"/>
    <n v="5"/>
    <s v="USA"/>
    <x v="59"/>
  </r>
  <r>
    <n v="1127964"/>
    <n v="934"/>
    <s v="USA"/>
    <d v="2023-11-05T00:23:00"/>
    <x v="2"/>
    <x v="71"/>
    <n v="927"/>
    <n v="0"/>
    <d v="2023-11-05T00:00:00"/>
    <s v="00:23:00"/>
    <x v="0"/>
    <n v="11"/>
    <x v="16"/>
    <x v="9"/>
    <s v="Sunday"/>
    <n v="7"/>
    <s v="USA"/>
    <x v="35"/>
  </r>
  <r>
    <n v="305510"/>
    <n v="935"/>
    <s v="France"/>
    <d v="2023-11-21T02:00:00"/>
    <x v="0"/>
    <x v="76"/>
    <n v="6989"/>
    <n v="0"/>
    <d v="2023-11-21T00:00:00"/>
    <s v="02:00:00"/>
    <x v="4"/>
    <n v="11"/>
    <x v="9"/>
    <x v="9"/>
    <s v="Tuesday"/>
    <n v="2"/>
    <s v="France"/>
    <x v="11"/>
  </r>
  <r>
    <n v="805282"/>
    <n v="935"/>
    <s v="France"/>
    <d v="2023-08-10T00:22:00"/>
    <x v="3"/>
    <x v="11"/>
    <n v="7748"/>
    <n v="0"/>
    <d v="2023-08-10T00:00:00"/>
    <s v="00:22:00"/>
    <x v="0"/>
    <n v="8"/>
    <x v="19"/>
    <x v="6"/>
    <s v="Thursday"/>
    <n v="4"/>
    <s v="France"/>
    <x v="11"/>
  </r>
  <r>
    <n v="211600"/>
    <n v="937"/>
    <s v="Germany"/>
    <d v="2023-08-05T01:16:00"/>
    <x v="1"/>
    <x v="60"/>
    <n v="8720"/>
    <n v="0"/>
    <d v="2023-08-05T00:00:00"/>
    <s v="01:16:00"/>
    <x v="1"/>
    <n v="8"/>
    <x v="16"/>
    <x v="6"/>
    <s v="Saturday"/>
    <n v="6"/>
    <s v="Germany"/>
    <x v="54"/>
  </r>
  <r>
    <n v="1086644"/>
    <n v="940"/>
    <s v="USA"/>
    <d v="2023-08-21T01:23:00"/>
    <x v="0"/>
    <x v="33"/>
    <n v="9735"/>
    <n v="0"/>
    <d v="2023-08-21T00:00:00"/>
    <s v="01:23:00"/>
    <x v="1"/>
    <n v="8"/>
    <x v="9"/>
    <x v="6"/>
    <s v="Monday"/>
    <n v="1"/>
    <s v="USA"/>
    <x v="33"/>
  </r>
  <r>
    <n v="692957"/>
    <n v="941"/>
    <s v="USA"/>
    <d v="2023-12-02T23:46:00"/>
    <x v="0"/>
    <x v="39"/>
    <n v="8917"/>
    <n v="0"/>
    <d v="2023-12-02T00:00:00"/>
    <s v="23:46:00"/>
    <x v="2"/>
    <n v="12"/>
    <x v="24"/>
    <x v="10"/>
    <s v="Saturday"/>
    <n v="6"/>
    <s v="USA"/>
    <x v="2"/>
  </r>
  <r>
    <n v="1190887"/>
    <n v="942"/>
    <s v="USA"/>
    <d v="2023-02-08T00:23:00"/>
    <x v="0"/>
    <x v="73"/>
    <n v="2060"/>
    <n v="0"/>
    <d v="2023-02-08T00:00:00"/>
    <s v="00:23:00"/>
    <x v="0"/>
    <n v="2"/>
    <x v="7"/>
    <x v="0"/>
    <s v="Wednesday"/>
    <n v="3"/>
    <s v="USA"/>
    <x v="18"/>
  </r>
  <r>
    <n v="4801"/>
    <n v="945"/>
    <s v="France"/>
    <d v="2023-02-18T00:23:00"/>
    <x v="1"/>
    <x v="84"/>
    <n v="4674"/>
    <n v="0"/>
    <d v="2023-02-18T00:00:00"/>
    <s v="00:23:00"/>
    <x v="0"/>
    <n v="2"/>
    <x v="14"/>
    <x v="0"/>
    <s v="Saturday"/>
    <n v="6"/>
    <s v="France"/>
    <x v="40"/>
  </r>
  <r>
    <n v="775387"/>
    <n v="945"/>
    <s v="France"/>
    <d v="2023-09-16T23:07:00"/>
    <x v="3"/>
    <x v="71"/>
    <n v="8620"/>
    <n v="0"/>
    <d v="2023-09-16T00:00:00"/>
    <s v="23:07:00"/>
    <x v="2"/>
    <n v="9"/>
    <x v="26"/>
    <x v="11"/>
    <s v="Saturday"/>
    <n v="6"/>
    <s v="France"/>
    <x v="40"/>
  </r>
  <r>
    <n v="748762"/>
    <n v="946"/>
    <s v="India"/>
    <d v="2023-09-11T00:40:00"/>
    <x v="0"/>
    <x v="23"/>
    <n v="9843"/>
    <n v="0"/>
    <d v="2023-09-11T00:00:00"/>
    <s v="00:40:00"/>
    <x v="0"/>
    <n v="9"/>
    <x v="23"/>
    <x v="11"/>
    <s v="Monday"/>
    <n v="1"/>
    <s v="India"/>
    <x v="15"/>
  </r>
  <r>
    <n v="563575"/>
    <n v="947"/>
    <s v="Australia"/>
    <d v="2023-04-05T23:41:00"/>
    <x v="2"/>
    <x v="12"/>
    <n v="2260"/>
    <n v="0"/>
    <d v="2023-04-05T00:00:00"/>
    <s v="23:41:00"/>
    <x v="2"/>
    <n v="4"/>
    <x v="16"/>
    <x v="1"/>
    <s v="Wednesday"/>
    <n v="3"/>
    <s v="Australia"/>
    <x v="19"/>
  </r>
  <r>
    <n v="85897"/>
    <n v="948"/>
    <s v="Finland"/>
    <d v="2023-01-29T23:39:00"/>
    <x v="0"/>
    <x v="27"/>
    <n v="4650"/>
    <n v="0"/>
    <d v="2023-01-29T00:00:00"/>
    <s v="23:39:00"/>
    <x v="2"/>
    <n v="1"/>
    <x v="21"/>
    <x v="3"/>
    <s v="Sunday"/>
    <n v="7"/>
    <s v="Finland"/>
    <x v="15"/>
  </r>
  <r>
    <n v="145440"/>
    <n v="948"/>
    <s v="Finland"/>
    <d v="2023-08-19T01:19:00"/>
    <x v="3"/>
    <x v="24"/>
    <n v="140"/>
    <n v="0"/>
    <d v="2023-08-19T00:00:00"/>
    <s v="01:19:00"/>
    <x v="1"/>
    <n v="8"/>
    <x v="3"/>
    <x v="6"/>
    <s v="Saturday"/>
    <n v="6"/>
    <s v="Finland"/>
    <x v="15"/>
  </r>
  <r>
    <n v="1506022"/>
    <n v="949"/>
    <s v="Norway"/>
    <d v="2023-01-06T00:29:00"/>
    <x v="3"/>
    <x v="85"/>
    <n v="8624"/>
    <n v="0"/>
    <d v="2023-01-06T00:00:00"/>
    <s v="00:29:00"/>
    <x v="0"/>
    <n v="1"/>
    <x v="28"/>
    <x v="3"/>
    <s v="Friday"/>
    <n v="5"/>
    <s v="Norway"/>
    <x v="61"/>
  </r>
  <r>
    <n v="1028549"/>
    <n v="950"/>
    <s v="France"/>
    <d v="2023-06-05T01:04:00"/>
    <x v="0"/>
    <x v="34"/>
    <n v="6236"/>
    <n v="0"/>
    <d v="2023-06-05T00:00:00"/>
    <s v="01:04:00"/>
    <x v="1"/>
    <n v="6"/>
    <x v="16"/>
    <x v="2"/>
    <s v="Monday"/>
    <n v="1"/>
    <s v="France"/>
    <x v="18"/>
  </r>
  <r>
    <n v="1170043"/>
    <n v="950"/>
    <s v="France"/>
    <d v="2023-11-20T01:42:00"/>
    <x v="1"/>
    <x v="65"/>
    <n v="6767"/>
    <n v="0"/>
    <d v="2023-11-20T00:00:00"/>
    <s v="01:42:00"/>
    <x v="1"/>
    <n v="11"/>
    <x v="11"/>
    <x v="9"/>
    <s v="Monday"/>
    <n v="1"/>
    <s v="France"/>
    <x v="18"/>
  </r>
  <r>
    <n v="622405"/>
    <n v="953"/>
    <s v="USA"/>
    <d v="2023-09-24T01:23:00"/>
    <x v="3"/>
    <x v="28"/>
    <n v="9431"/>
    <n v="0"/>
    <d v="2023-09-24T00:00:00"/>
    <s v="01:23:00"/>
    <x v="1"/>
    <n v="9"/>
    <x v="10"/>
    <x v="11"/>
    <s v="Sunday"/>
    <n v="7"/>
    <s v="USA"/>
    <x v="52"/>
  </r>
  <r>
    <n v="28841"/>
    <n v="954"/>
    <s v="India"/>
    <d v="2023-01-19T01:08:00"/>
    <x v="2"/>
    <x v="54"/>
    <n v="8558"/>
    <n v="0"/>
    <d v="2023-01-19T00:00:00"/>
    <s v="01:08:00"/>
    <x v="1"/>
    <n v="1"/>
    <x v="3"/>
    <x v="3"/>
    <s v="Thursday"/>
    <n v="4"/>
    <s v="India"/>
    <x v="46"/>
  </r>
  <r>
    <n v="883497"/>
    <n v="954"/>
    <s v="India"/>
    <d v="2023-08-03T00:58:00"/>
    <x v="0"/>
    <x v="5"/>
    <n v="1216"/>
    <n v="0"/>
    <d v="2023-08-03T00:00:00"/>
    <s v="00:58:00"/>
    <x v="0"/>
    <n v="8"/>
    <x v="15"/>
    <x v="6"/>
    <s v="Thursday"/>
    <n v="4"/>
    <s v="India"/>
    <x v="46"/>
  </r>
  <r>
    <n v="679362"/>
    <n v="955"/>
    <s v="India"/>
    <d v="2023-03-22T00:34:00"/>
    <x v="2"/>
    <x v="64"/>
    <n v="1750"/>
    <n v="0"/>
    <d v="2023-03-22T00:00:00"/>
    <s v="00:34:00"/>
    <x v="0"/>
    <n v="3"/>
    <x v="25"/>
    <x v="7"/>
    <s v="Wednesday"/>
    <n v="3"/>
    <s v="India"/>
    <x v="10"/>
  </r>
  <r>
    <n v="691227"/>
    <n v="955"/>
    <s v="India"/>
    <d v="2023-07-09T00:49:00"/>
    <x v="3"/>
    <x v="24"/>
    <n v="5936"/>
    <n v="0"/>
    <d v="2023-07-09T00:00:00"/>
    <s v="00:49:00"/>
    <x v="0"/>
    <n v="7"/>
    <x v="2"/>
    <x v="4"/>
    <s v="Sunday"/>
    <n v="7"/>
    <s v="India"/>
    <x v="10"/>
  </r>
  <r>
    <n v="283066"/>
    <n v="956"/>
    <s v="France"/>
    <d v="2023-02-06T01:53:00"/>
    <x v="2"/>
    <x v="65"/>
    <n v="5819"/>
    <n v="0"/>
    <d v="2023-02-06T00:00:00"/>
    <s v="01:53:00"/>
    <x v="1"/>
    <n v="2"/>
    <x v="28"/>
    <x v="0"/>
    <s v="Monday"/>
    <n v="1"/>
    <s v="France"/>
    <x v="15"/>
  </r>
  <r>
    <n v="829375"/>
    <n v="956"/>
    <s v="France"/>
    <d v="2023-09-14T00:16:00"/>
    <x v="1"/>
    <x v="11"/>
    <n v="1515"/>
    <n v="0"/>
    <d v="2023-09-14T00:00:00"/>
    <s v="00:16:00"/>
    <x v="0"/>
    <n v="9"/>
    <x v="12"/>
    <x v="11"/>
    <s v="Thursday"/>
    <n v="4"/>
    <s v="France"/>
    <x v="15"/>
  </r>
  <r>
    <n v="719496"/>
    <n v="958"/>
    <s v="USA"/>
    <d v="2023-04-05T23:14:00"/>
    <x v="2"/>
    <x v="32"/>
    <n v="8062"/>
    <n v="0"/>
    <d v="2023-04-05T00:00:00"/>
    <s v="23:14:00"/>
    <x v="2"/>
    <n v="4"/>
    <x v="16"/>
    <x v="1"/>
    <s v="Wednesday"/>
    <n v="3"/>
    <s v="USA"/>
    <x v="28"/>
  </r>
  <r>
    <n v="1163648"/>
    <n v="958"/>
    <s v="USA"/>
    <d v="2023-03-02T00:57:00"/>
    <x v="2"/>
    <x v="21"/>
    <n v="9428"/>
    <n v="0"/>
    <d v="2023-03-02T00:00:00"/>
    <s v="00:57:00"/>
    <x v="0"/>
    <n v="3"/>
    <x v="24"/>
    <x v="7"/>
    <s v="Thursday"/>
    <n v="4"/>
    <s v="USA"/>
    <x v="28"/>
  </r>
  <r>
    <n v="1252385"/>
    <n v="958"/>
    <s v="USA"/>
    <d v="2023-02-26T23:38:00"/>
    <x v="2"/>
    <x v="26"/>
    <n v="9723"/>
    <n v="0"/>
    <d v="2023-02-26T00:00:00"/>
    <s v="23:38:00"/>
    <x v="2"/>
    <n v="2"/>
    <x v="8"/>
    <x v="0"/>
    <s v="Sunday"/>
    <n v="7"/>
    <s v="USA"/>
    <x v="28"/>
  </r>
  <r>
    <n v="1197422"/>
    <n v="960"/>
    <s v="USA"/>
    <d v="2023-12-24T23:45:00"/>
    <x v="2"/>
    <x v="11"/>
    <n v="6726"/>
    <n v="0"/>
    <d v="2023-12-24T00:00:00"/>
    <s v="23:45:00"/>
    <x v="2"/>
    <n v="12"/>
    <x v="10"/>
    <x v="10"/>
    <s v="Sunday"/>
    <n v="7"/>
    <s v="USA"/>
    <x v="71"/>
  </r>
  <r>
    <n v="484525"/>
    <n v="961"/>
    <s v="USA"/>
    <d v="2023-12-10T23:55:00"/>
    <x v="3"/>
    <x v="18"/>
    <n v="3218"/>
    <n v="0"/>
    <d v="2023-12-10T00:00:00"/>
    <s v="23:55:00"/>
    <x v="2"/>
    <n v="12"/>
    <x v="19"/>
    <x v="10"/>
    <s v="Sunday"/>
    <n v="7"/>
    <s v="USA"/>
    <x v="6"/>
  </r>
  <r>
    <n v="513459"/>
    <n v="961"/>
    <s v="USA"/>
    <d v="2023-02-09T00:06:00"/>
    <x v="1"/>
    <x v="34"/>
    <n v="9907"/>
    <n v="0"/>
    <d v="2023-02-09T00:00:00"/>
    <s v="00:06:00"/>
    <x v="0"/>
    <n v="2"/>
    <x v="2"/>
    <x v="0"/>
    <s v="Thursday"/>
    <n v="4"/>
    <s v="USA"/>
    <x v="6"/>
  </r>
  <r>
    <n v="30449"/>
    <n v="962"/>
    <s v="USA"/>
    <d v="2023-07-01T23:42:00"/>
    <x v="2"/>
    <x v="24"/>
    <n v="660"/>
    <n v="0"/>
    <d v="2023-07-01T00:00:00"/>
    <s v="23:42:00"/>
    <x v="2"/>
    <n v="7"/>
    <x v="5"/>
    <x v="4"/>
    <s v="Saturday"/>
    <n v="6"/>
    <s v="USA"/>
    <x v="4"/>
  </r>
  <r>
    <n v="396352"/>
    <n v="965"/>
    <s v="Australia"/>
    <d v="2023-06-13T01:46:00"/>
    <x v="2"/>
    <x v="90"/>
    <n v="6855"/>
    <n v="0"/>
    <d v="2023-06-13T00:00:00"/>
    <s v="01:46:00"/>
    <x v="1"/>
    <n v="6"/>
    <x v="6"/>
    <x v="2"/>
    <s v="Tuesday"/>
    <n v="2"/>
    <s v="Australia"/>
    <x v="45"/>
  </r>
  <r>
    <n v="477915"/>
    <n v="965"/>
    <s v="Australia"/>
    <d v="2023-05-21T00:27:00"/>
    <x v="2"/>
    <x v="24"/>
    <n v="5391"/>
    <n v="0"/>
    <d v="2023-05-21T00:00:00"/>
    <s v="00:27:00"/>
    <x v="0"/>
    <n v="5"/>
    <x v="9"/>
    <x v="8"/>
    <s v="Sunday"/>
    <n v="7"/>
    <s v="Australia"/>
    <x v="45"/>
  </r>
  <r>
    <n v="314530"/>
    <n v="967"/>
    <s v="Australia"/>
    <d v="2023-11-11T00:50:00"/>
    <x v="3"/>
    <x v="10"/>
    <n v="4214"/>
    <n v="0"/>
    <d v="2023-11-11T00:00:00"/>
    <s v="00:50:00"/>
    <x v="0"/>
    <n v="11"/>
    <x v="23"/>
    <x v="9"/>
    <s v="Saturday"/>
    <n v="6"/>
    <s v="Australia"/>
    <x v="72"/>
  </r>
  <r>
    <n v="411916"/>
    <n v="967"/>
    <s v="Australia"/>
    <d v="2023-07-29T00:10:00"/>
    <x v="3"/>
    <x v="24"/>
    <n v="2961"/>
    <n v="0"/>
    <d v="2023-07-29T00:00:00"/>
    <s v="00:10:00"/>
    <x v="0"/>
    <n v="7"/>
    <x v="21"/>
    <x v="4"/>
    <s v="Saturday"/>
    <n v="6"/>
    <s v="Australia"/>
    <x v="72"/>
  </r>
  <r>
    <n v="1085382"/>
    <n v="969"/>
    <s v="USA"/>
    <d v="2023-03-10T01:10:00"/>
    <x v="1"/>
    <x v="10"/>
    <n v="5959"/>
    <n v="0"/>
    <d v="2023-03-10T00:00:00"/>
    <s v="01:10:00"/>
    <x v="1"/>
    <n v="3"/>
    <x v="19"/>
    <x v="7"/>
    <s v="Friday"/>
    <n v="5"/>
    <s v="USA"/>
    <x v="15"/>
  </r>
  <r>
    <n v="426515"/>
    <n v="971"/>
    <s v="France"/>
    <d v="2023-10-20T00:53:00"/>
    <x v="3"/>
    <x v="11"/>
    <n v="6753"/>
    <n v="0"/>
    <d v="2023-10-20T00:00:00"/>
    <s v="00:53:00"/>
    <x v="0"/>
    <n v="10"/>
    <x v="11"/>
    <x v="5"/>
    <s v="Friday"/>
    <n v="5"/>
    <s v="France"/>
    <x v="19"/>
  </r>
  <r>
    <n v="1234676"/>
    <n v="972"/>
    <s v="France"/>
    <d v="2023-01-03T00:39:00"/>
    <x v="2"/>
    <x v="11"/>
    <n v="9851"/>
    <n v="0"/>
    <d v="2023-01-03T00:00:00"/>
    <s v="00:39:00"/>
    <x v="0"/>
    <n v="1"/>
    <x v="15"/>
    <x v="3"/>
    <s v="Tuesday"/>
    <n v="2"/>
    <s v="France"/>
    <x v="46"/>
  </r>
  <r>
    <n v="1070209"/>
    <n v="973"/>
    <s v="USA"/>
    <d v="2023-08-10T00:32:00"/>
    <x v="1"/>
    <x v="9"/>
    <n v="7741"/>
    <n v="0"/>
    <d v="2023-08-10T00:00:00"/>
    <s v="00:32:00"/>
    <x v="0"/>
    <n v="8"/>
    <x v="19"/>
    <x v="6"/>
    <s v="Thursday"/>
    <n v="4"/>
    <s v="USA"/>
    <x v="45"/>
  </r>
  <r>
    <n v="1444921"/>
    <n v="973"/>
    <s v="USA"/>
    <d v="2023-09-17T00:13:00"/>
    <x v="2"/>
    <x v="17"/>
    <n v="7329"/>
    <n v="0"/>
    <d v="2023-09-17T00:00:00"/>
    <s v="00:13:00"/>
    <x v="0"/>
    <n v="9"/>
    <x v="29"/>
    <x v="11"/>
    <s v="Sunday"/>
    <n v="7"/>
    <s v="USA"/>
    <x v="45"/>
  </r>
  <r>
    <n v="489835"/>
    <n v="974"/>
    <s v="France"/>
    <d v="2023-10-09T01:26:00"/>
    <x v="1"/>
    <x v="20"/>
    <n v="6589"/>
    <n v="0"/>
    <d v="2023-10-09T00:00:00"/>
    <s v="01:26:00"/>
    <x v="1"/>
    <n v="10"/>
    <x v="2"/>
    <x v="5"/>
    <s v="Monday"/>
    <n v="1"/>
    <s v="France"/>
    <x v="36"/>
  </r>
  <r>
    <n v="1274337"/>
    <n v="974"/>
    <s v="France"/>
    <d v="2023-11-01T02:06:00"/>
    <x v="3"/>
    <x v="64"/>
    <n v="856"/>
    <n v="0"/>
    <d v="2023-11-01T00:00:00"/>
    <s v="02:06:00"/>
    <x v="4"/>
    <n v="11"/>
    <x v="5"/>
    <x v="9"/>
    <s v="Wednesday"/>
    <n v="3"/>
    <s v="France"/>
    <x v="36"/>
  </r>
  <r>
    <n v="21461"/>
    <n v="975"/>
    <s v="France"/>
    <d v="2023-02-20T23:40:00"/>
    <x v="0"/>
    <x v="76"/>
    <n v="5888"/>
    <n v="0"/>
    <d v="2023-02-20T00:00:00"/>
    <s v="23:40:00"/>
    <x v="2"/>
    <n v="2"/>
    <x v="11"/>
    <x v="0"/>
    <s v="Monday"/>
    <n v="1"/>
    <s v="France"/>
    <x v="64"/>
  </r>
  <r>
    <n v="754290"/>
    <n v="977"/>
    <s v="India"/>
    <d v="2023-03-05T01:51:00"/>
    <x v="2"/>
    <x v="19"/>
    <n v="7063"/>
    <n v="0"/>
    <d v="2023-03-05T00:00:00"/>
    <s v="01:51:00"/>
    <x v="1"/>
    <n v="3"/>
    <x v="16"/>
    <x v="7"/>
    <s v="Sunday"/>
    <n v="7"/>
    <s v="India"/>
    <x v="0"/>
  </r>
  <r>
    <n v="1058847"/>
    <n v="977"/>
    <s v="India"/>
    <d v="2023-09-09T23:10:00"/>
    <x v="0"/>
    <x v="91"/>
    <n v="2786"/>
    <n v="0"/>
    <d v="2023-09-09T00:00:00"/>
    <s v="23:10:00"/>
    <x v="2"/>
    <n v="9"/>
    <x v="2"/>
    <x v="11"/>
    <s v="Saturday"/>
    <n v="6"/>
    <s v="India"/>
    <x v="0"/>
  </r>
  <r>
    <n v="1624567"/>
    <n v="977"/>
    <s v="India"/>
    <d v="2023-07-20T01:58:00"/>
    <x v="0"/>
    <x v="71"/>
    <n v="1814"/>
    <n v="0"/>
    <d v="2023-07-20T00:00:00"/>
    <s v="01:58:00"/>
    <x v="1"/>
    <n v="7"/>
    <x v="11"/>
    <x v="4"/>
    <s v="Thursday"/>
    <n v="4"/>
    <s v="India"/>
    <x v="0"/>
  </r>
  <r>
    <n v="149877"/>
    <n v="978"/>
    <s v="USA"/>
    <d v="2023-01-20T23:29:00"/>
    <x v="1"/>
    <x v="56"/>
    <n v="5106"/>
    <n v="0"/>
    <d v="2023-01-20T00:00:00"/>
    <s v="23:29:00"/>
    <x v="2"/>
    <n v="1"/>
    <x v="11"/>
    <x v="3"/>
    <s v="Friday"/>
    <n v="5"/>
    <s v="USA"/>
    <x v="47"/>
  </r>
  <r>
    <n v="1500165"/>
    <n v="979"/>
    <s v="Australia"/>
    <d v="2023-05-15T23:21:00"/>
    <x v="3"/>
    <x v="27"/>
    <n v="3867"/>
    <n v="0"/>
    <d v="2023-05-15T00:00:00"/>
    <s v="23:21:00"/>
    <x v="2"/>
    <n v="5"/>
    <x v="22"/>
    <x v="8"/>
    <s v="Monday"/>
    <n v="1"/>
    <s v="Australia"/>
    <x v="13"/>
  </r>
  <r>
    <n v="1508568"/>
    <n v="979"/>
    <s v="Australia"/>
    <d v="2023-12-24T00:49:00"/>
    <x v="1"/>
    <x v="3"/>
    <n v="3218"/>
    <n v="0"/>
    <d v="2023-12-24T00:00:00"/>
    <s v="00:49:00"/>
    <x v="0"/>
    <n v="12"/>
    <x v="10"/>
    <x v="10"/>
    <s v="Sunday"/>
    <n v="7"/>
    <s v="Australia"/>
    <x v="13"/>
  </r>
  <r>
    <n v="899991"/>
    <n v="980"/>
    <s v="USA"/>
    <d v="2023-01-09T23:45:00"/>
    <x v="2"/>
    <x v="69"/>
    <n v="4447"/>
    <n v="0"/>
    <d v="2023-01-09T00:00:00"/>
    <s v="23:45:00"/>
    <x v="2"/>
    <n v="1"/>
    <x v="2"/>
    <x v="3"/>
    <s v="Monday"/>
    <n v="1"/>
    <s v="USA"/>
    <x v="0"/>
  </r>
  <r>
    <n v="1485425"/>
    <n v="980"/>
    <s v="USA"/>
    <d v="2023-07-18T22:55:00"/>
    <x v="2"/>
    <x v="26"/>
    <n v="9648"/>
    <n v="0"/>
    <d v="2023-07-18T00:00:00"/>
    <s v="22:55:00"/>
    <x v="3"/>
    <n v="7"/>
    <x v="14"/>
    <x v="4"/>
    <s v="Tuesday"/>
    <n v="2"/>
    <s v="USA"/>
    <x v="0"/>
  </r>
  <r>
    <n v="918151"/>
    <n v="981"/>
    <s v="USA"/>
    <d v="2023-04-27T01:16:00"/>
    <x v="2"/>
    <x v="36"/>
    <n v="1322"/>
    <n v="0"/>
    <d v="2023-04-27T00:00:00"/>
    <s v="01:16:00"/>
    <x v="1"/>
    <n v="4"/>
    <x v="13"/>
    <x v="1"/>
    <s v="Thursday"/>
    <n v="4"/>
    <s v="USA"/>
    <x v="12"/>
  </r>
  <r>
    <n v="931367"/>
    <n v="981"/>
    <s v="USA"/>
    <d v="2023-06-12T01:53:00"/>
    <x v="0"/>
    <x v="21"/>
    <n v="2393"/>
    <n v="0"/>
    <d v="2023-06-12T00:00:00"/>
    <s v="01:53:00"/>
    <x v="1"/>
    <n v="6"/>
    <x v="1"/>
    <x v="2"/>
    <s v="Monday"/>
    <n v="1"/>
    <s v="USA"/>
    <x v="12"/>
  </r>
  <r>
    <n v="742778"/>
    <n v="982"/>
    <s v="USA"/>
    <d v="2023-07-14T23:32:00"/>
    <x v="3"/>
    <x v="21"/>
    <n v="8688"/>
    <n v="0"/>
    <d v="2023-07-14T00:00:00"/>
    <s v="23:32:00"/>
    <x v="2"/>
    <n v="7"/>
    <x v="12"/>
    <x v="4"/>
    <s v="Friday"/>
    <n v="5"/>
    <s v="USA"/>
    <x v="46"/>
  </r>
  <r>
    <n v="859166"/>
    <n v="982"/>
    <s v="USA"/>
    <d v="2023-06-26T01:09:00"/>
    <x v="2"/>
    <x v="68"/>
    <n v="34"/>
    <n v="0"/>
    <d v="2023-06-26T00:00:00"/>
    <s v="01:09:00"/>
    <x v="1"/>
    <n v="6"/>
    <x v="8"/>
    <x v="2"/>
    <s v="Monday"/>
    <n v="1"/>
    <s v="USA"/>
    <x v="46"/>
  </r>
  <r>
    <n v="1168908"/>
    <n v="982"/>
    <s v="USA"/>
    <d v="2023-10-16T01:12:00"/>
    <x v="3"/>
    <x v="83"/>
    <n v="6598"/>
    <n v="0"/>
    <d v="2023-10-16T00:00:00"/>
    <s v="01:12:00"/>
    <x v="1"/>
    <n v="10"/>
    <x v="26"/>
    <x v="5"/>
    <s v="Monday"/>
    <n v="1"/>
    <s v="USA"/>
    <x v="46"/>
  </r>
  <r>
    <n v="1515579"/>
    <n v="982"/>
    <s v="USA"/>
    <d v="2023-05-06T00:51:00"/>
    <x v="2"/>
    <x v="11"/>
    <n v="811"/>
    <n v="0"/>
    <d v="2023-05-06T00:00:00"/>
    <s v="00:51:00"/>
    <x v="0"/>
    <n v="5"/>
    <x v="28"/>
    <x v="8"/>
    <s v="Saturday"/>
    <n v="6"/>
    <s v="USA"/>
    <x v="46"/>
  </r>
  <r>
    <n v="28318"/>
    <n v="983"/>
    <s v="USA"/>
    <d v="2023-02-17T00:49:00"/>
    <x v="0"/>
    <x v="5"/>
    <n v="5284"/>
    <n v="0"/>
    <d v="2023-02-17T00:00:00"/>
    <s v="00:49:00"/>
    <x v="0"/>
    <n v="2"/>
    <x v="29"/>
    <x v="0"/>
    <s v="Friday"/>
    <n v="5"/>
    <s v="USA"/>
    <x v="51"/>
  </r>
  <r>
    <n v="659911"/>
    <n v="983"/>
    <s v="USA"/>
    <d v="2023-08-06T01:17:00"/>
    <x v="1"/>
    <x v="11"/>
    <n v="1431"/>
    <n v="0"/>
    <d v="2023-08-06T00:00:00"/>
    <s v="01:17:00"/>
    <x v="1"/>
    <n v="8"/>
    <x v="28"/>
    <x v="6"/>
    <s v="Sunday"/>
    <n v="7"/>
    <s v="USA"/>
    <x v="51"/>
  </r>
  <r>
    <n v="1562667"/>
    <n v="984"/>
    <s v="France"/>
    <d v="2023-07-06T23:41:00"/>
    <x v="1"/>
    <x v="11"/>
    <n v="424"/>
    <n v="0"/>
    <d v="2023-07-06T00:00:00"/>
    <s v="23:41:00"/>
    <x v="2"/>
    <n v="7"/>
    <x v="28"/>
    <x v="4"/>
    <s v="Thursday"/>
    <n v="4"/>
    <s v="France"/>
    <x v="43"/>
  </r>
  <r>
    <n v="95657"/>
    <n v="985"/>
    <s v="USA"/>
    <d v="2023-05-12T23:40:00"/>
    <x v="1"/>
    <x v="50"/>
    <n v="8990"/>
    <n v="0"/>
    <d v="2023-05-12T00:00:00"/>
    <s v="23:40:00"/>
    <x v="2"/>
    <n v="5"/>
    <x v="1"/>
    <x v="8"/>
    <s v="Friday"/>
    <n v="5"/>
    <s v="USA"/>
    <x v="71"/>
  </r>
  <r>
    <n v="690812"/>
    <n v="985"/>
    <s v="USA"/>
    <d v="2023-08-29T00:07:00"/>
    <x v="2"/>
    <x v="49"/>
    <n v="3887"/>
    <n v="0"/>
    <d v="2023-08-29T00:00:00"/>
    <s v="00:07:00"/>
    <x v="0"/>
    <n v="8"/>
    <x v="21"/>
    <x v="6"/>
    <s v="Tuesday"/>
    <n v="2"/>
    <s v="USA"/>
    <x v="71"/>
  </r>
  <r>
    <n v="1329378"/>
    <n v="985"/>
    <s v="USA"/>
    <d v="2023-02-10T23:33:00"/>
    <x v="0"/>
    <x v="59"/>
    <n v="5704"/>
    <n v="0"/>
    <d v="2023-02-10T00:00:00"/>
    <s v="23:33:00"/>
    <x v="2"/>
    <n v="2"/>
    <x v="19"/>
    <x v="0"/>
    <s v="Friday"/>
    <n v="5"/>
    <s v="USA"/>
    <x v="71"/>
  </r>
  <r>
    <n v="1101866"/>
    <n v="986"/>
    <s v="Australia"/>
    <d v="2023-06-17T01:01:00"/>
    <x v="0"/>
    <x v="37"/>
    <n v="9741"/>
    <n v="0"/>
    <d v="2023-06-17T00:00:00"/>
    <s v="01:01:00"/>
    <x v="1"/>
    <n v="6"/>
    <x v="29"/>
    <x v="2"/>
    <s v="Saturday"/>
    <n v="6"/>
    <s v="Australia"/>
    <x v="68"/>
  </r>
  <r>
    <n v="42094"/>
    <n v="987"/>
    <s v="USA"/>
    <d v="2023-06-16T22:35:00"/>
    <x v="0"/>
    <x v="82"/>
    <n v="4039"/>
    <n v="0"/>
    <d v="2023-06-16T00:00:00"/>
    <s v="22:35:00"/>
    <x v="3"/>
    <n v="6"/>
    <x v="26"/>
    <x v="2"/>
    <s v="Friday"/>
    <n v="5"/>
    <s v="USA"/>
    <x v="37"/>
  </r>
  <r>
    <n v="592705"/>
    <n v="987"/>
    <s v="USA"/>
    <d v="2023-04-24T01:43:00"/>
    <x v="2"/>
    <x v="5"/>
    <n v="5893"/>
    <n v="0"/>
    <d v="2023-04-24T00:00:00"/>
    <s v="01:43:00"/>
    <x v="1"/>
    <n v="4"/>
    <x v="10"/>
    <x v="1"/>
    <s v="Monday"/>
    <n v="1"/>
    <s v="USA"/>
    <x v="37"/>
  </r>
  <r>
    <n v="1271599"/>
    <n v="987"/>
    <s v="USA"/>
    <d v="2023-07-18T23:25:00"/>
    <x v="2"/>
    <x v="57"/>
    <n v="2478"/>
    <n v="0"/>
    <d v="2023-07-18T00:00:00"/>
    <s v="23:25:00"/>
    <x v="2"/>
    <n v="7"/>
    <x v="14"/>
    <x v="4"/>
    <s v="Tuesday"/>
    <n v="2"/>
    <s v="USA"/>
    <x v="37"/>
  </r>
  <r>
    <n v="585826"/>
    <n v="988"/>
    <s v="USA"/>
    <d v="2023-12-25T01:35:00"/>
    <x v="1"/>
    <x v="25"/>
    <n v="6591"/>
    <n v="0"/>
    <d v="2023-12-25T00:00:00"/>
    <s v="01:35:00"/>
    <x v="1"/>
    <n v="12"/>
    <x v="18"/>
    <x v="10"/>
    <s v="Monday"/>
    <n v="1"/>
    <s v="USA"/>
    <x v="32"/>
  </r>
  <r>
    <n v="123546"/>
    <n v="990"/>
    <s v="Germany"/>
    <d v="2023-05-16T00:44:00"/>
    <x v="2"/>
    <x v="28"/>
    <n v="9475"/>
    <n v="0"/>
    <d v="2023-05-16T00:00:00"/>
    <s v="00:44:00"/>
    <x v="0"/>
    <n v="5"/>
    <x v="26"/>
    <x v="8"/>
    <s v="Tuesday"/>
    <n v="2"/>
    <s v="Germany"/>
    <x v="24"/>
  </r>
  <r>
    <n v="633156"/>
    <n v="990"/>
    <s v="Germany"/>
    <d v="2023-02-09T00:04:00"/>
    <x v="2"/>
    <x v="46"/>
    <n v="9361"/>
    <n v="0"/>
    <d v="2023-02-09T00:00:00"/>
    <s v="00:04:00"/>
    <x v="0"/>
    <n v="2"/>
    <x v="2"/>
    <x v="0"/>
    <s v="Thursday"/>
    <n v="4"/>
    <s v="Germany"/>
    <x v="24"/>
  </r>
  <r>
    <n v="1311873"/>
    <n v="990"/>
    <s v="Germany"/>
    <d v="2023-03-10T01:11:00"/>
    <x v="0"/>
    <x v="87"/>
    <n v="2981"/>
    <n v="0"/>
    <d v="2023-03-10T00:00:00"/>
    <s v="01:11:00"/>
    <x v="1"/>
    <n v="3"/>
    <x v="19"/>
    <x v="7"/>
    <s v="Friday"/>
    <n v="5"/>
    <s v="Germany"/>
    <x v="24"/>
  </r>
  <r>
    <n v="94709"/>
    <n v="991"/>
    <s v="USA"/>
    <d v="2023-05-15T22:36:00"/>
    <x v="0"/>
    <x v="50"/>
    <n v="1850"/>
    <n v="0"/>
    <d v="2023-05-15T00:00:00"/>
    <s v="22:36:00"/>
    <x v="3"/>
    <n v="5"/>
    <x v="22"/>
    <x v="8"/>
    <s v="Monday"/>
    <n v="1"/>
    <s v="USA"/>
    <x v="27"/>
  </r>
  <r>
    <n v="152609"/>
    <n v="991"/>
    <s v="USA"/>
    <d v="2023-08-12T01:29:00"/>
    <x v="3"/>
    <x v="18"/>
    <n v="7294"/>
    <n v="0"/>
    <d v="2023-08-12T00:00:00"/>
    <s v="01:29:00"/>
    <x v="1"/>
    <n v="8"/>
    <x v="1"/>
    <x v="6"/>
    <s v="Saturday"/>
    <n v="6"/>
    <s v="USA"/>
    <x v="27"/>
  </r>
  <r>
    <n v="875981"/>
    <n v="991"/>
    <s v="USA"/>
    <d v="2023-09-05T01:14:00"/>
    <x v="0"/>
    <x v="70"/>
    <n v="6567"/>
    <n v="0"/>
    <d v="2023-09-05T00:00:00"/>
    <s v="01:14:00"/>
    <x v="1"/>
    <n v="9"/>
    <x v="16"/>
    <x v="11"/>
    <s v="Tuesday"/>
    <n v="2"/>
    <s v="USA"/>
    <x v="27"/>
  </r>
  <r>
    <n v="1667673"/>
    <n v="991"/>
    <s v="USA"/>
    <d v="2023-09-09T23:31:00"/>
    <x v="2"/>
    <x v="19"/>
    <n v="1581"/>
    <n v="0"/>
    <d v="2023-09-09T00:00:00"/>
    <s v="23:31:00"/>
    <x v="2"/>
    <n v="9"/>
    <x v="2"/>
    <x v="11"/>
    <s v="Saturday"/>
    <n v="6"/>
    <s v="USA"/>
    <x v="27"/>
  </r>
  <r>
    <n v="1514182"/>
    <n v="992"/>
    <s v="USA"/>
    <d v="2023-01-14T00:18:00"/>
    <x v="2"/>
    <x v="13"/>
    <n v="4187"/>
    <n v="0"/>
    <d v="2023-01-14T00:00:00"/>
    <s v="00:18:00"/>
    <x v="0"/>
    <n v="1"/>
    <x v="12"/>
    <x v="3"/>
    <s v="Saturday"/>
    <n v="6"/>
    <s v="USA"/>
    <x v="38"/>
  </r>
  <r>
    <n v="1648180"/>
    <n v="993"/>
    <s v="Finland"/>
    <d v="2023-01-02T00:28:00"/>
    <x v="2"/>
    <x v="24"/>
    <n v="4526"/>
    <n v="0"/>
    <d v="2023-01-02T00:00:00"/>
    <s v="00:28:00"/>
    <x v="0"/>
    <n v="1"/>
    <x v="24"/>
    <x v="3"/>
    <s v="Monday"/>
    <n v="1"/>
    <s v="Finland"/>
    <x v="60"/>
  </r>
  <r>
    <n v="560929"/>
    <n v="995"/>
    <s v="France"/>
    <d v="2023-01-21T00:03:00"/>
    <x v="1"/>
    <x v="81"/>
    <n v="2792"/>
    <n v="0"/>
    <d v="2023-01-21T00:00:00"/>
    <s v="00:03:00"/>
    <x v="0"/>
    <n v="1"/>
    <x v="9"/>
    <x v="3"/>
    <s v="Saturday"/>
    <n v="6"/>
    <s v="France"/>
    <x v="6"/>
  </r>
  <r>
    <n v="979166"/>
    <n v="995"/>
    <s v="France"/>
    <d v="2023-03-12T23:36:00"/>
    <x v="2"/>
    <x v="55"/>
    <n v="6809"/>
    <n v="0"/>
    <d v="2023-03-12T00:00:00"/>
    <s v="23:36:00"/>
    <x v="2"/>
    <n v="3"/>
    <x v="1"/>
    <x v="7"/>
    <s v="Sunday"/>
    <n v="7"/>
    <s v="France"/>
    <x v="6"/>
  </r>
  <r>
    <n v="431955"/>
    <n v="997"/>
    <s v="India"/>
    <d v="2023-03-12T01:01:00"/>
    <x v="3"/>
    <x v="49"/>
    <n v="9387"/>
    <n v="0"/>
    <d v="2023-03-12T00:00:00"/>
    <s v="01:01:00"/>
    <x v="1"/>
    <n v="3"/>
    <x v="1"/>
    <x v="7"/>
    <s v="Sunday"/>
    <n v="7"/>
    <s v="India"/>
    <x v="51"/>
  </r>
  <r>
    <n v="1159317"/>
    <n v="997"/>
    <s v="India"/>
    <d v="2023-12-06T00:48:00"/>
    <x v="1"/>
    <x v="24"/>
    <n v="9148"/>
    <n v="0"/>
    <d v="2023-12-06T00:00:00"/>
    <s v="00:48:00"/>
    <x v="0"/>
    <n v="12"/>
    <x v="28"/>
    <x v="10"/>
    <s v="Wednesday"/>
    <n v="3"/>
    <s v="India"/>
    <x v="51"/>
  </r>
  <r>
    <n v="1317983"/>
    <n v="997"/>
    <s v="India"/>
    <d v="2023-12-12T01:27:00"/>
    <x v="0"/>
    <x v="48"/>
    <n v="7185"/>
    <n v="0"/>
    <d v="2023-12-12T00:00:00"/>
    <s v="01:27:00"/>
    <x v="1"/>
    <n v="12"/>
    <x v="1"/>
    <x v="10"/>
    <s v="Tuesday"/>
    <n v="2"/>
    <s v="India"/>
    <x v="51"/>
  </r>
  <r>
    <n v="535213"/>
    <n v="998"/>
    <s v="Norway"/>
    <d v="2023-08-20T01:06:00"/>
    <x v="0"/>
    <x v="32"/>
    <n v="1196"/>
    <n v="0"/>
    <d v="2023-08-20T00:00:00"/>
    <s v="01:06:00"/>
    <x v="1"/>
    <n v="8"/>
    <x v="11"/>
    <x v="6"/>
    <s v="Sunday"/>
    <n v="7"/>
    <s v="Norway"/>
    <x v="28"/>
  </r>
  <r>
    <n v="622835"/>
    <n v="998"/>
    <s v="Norway"/>
    <d v="2023-11-28T01:47:00"/>
    <x v="3"/>
    <x v="57"/>
    <n v="678"/>
    <n v="0"/>
    <d v="2023-11-28T00:00:00"/>
    <s v="01:47:00"/>
    <x v="1"/>
    <n v="11"/>
    <x v="0"/>
    <x v="9"/>
    <s v="Tuesday"/>
    <n v="2"/>
    <s v="Norway"/>
    <x v="28"/>
  </r>
  <r>
    <n v="1662668"/>
    <n v="1000"/>
    <s v="India"/>
    <d v="2023-10-06T00:15:00"/>
    <x v="0"/>
    <x v="73"/>
    <n v="4805"/>
    <n v="0"/>
    <d v="2023-10-06T00:00:00"/>
    <s v="00:15:00"/>
    <x v="0"/>
    <n v="10"/>
    <x v="28"/>
    <x v="5"/>
    <s v="Friday"/>
    <n v="5"/>
    <s v="India"/>
    <x v="71"/>
  </r>
  <r>
    <n v="712741"/>
    <n v="1001"/>
    <s v="USA"/>
    <d v="2023-12-20T00:20:00"/>
    <x v="1"/>
    <x v="19"/>
    <n v="1475"/>
    <n v="0"/>
    <d v="2023-12-20T00:00:00"/>
    <s v="00:20:00"/>
    <x v="0"/>
    <n v="12"/>
    <x v="11"/>
    <x v="10"/>
    <s v="Wednesday"/>
    <n v="3"/>
    <s v="USA"/>
    <x v="50"/>
  </r>
  <r>
    <n v="619949"/>
    <n v="1002"/>
    <s v="India"/>
    <d v="2023-03-16T01:14:00"/>
    <x v="2"/>
    <x v="1"/>
    <n v="1392"/>
    <n v="0"/>
    <d v="2023-03-16T00:00:00"/>
    <s v="01:14:00"/>
    <x v="1"/>
    <n v="3"/>
    <x v="26"/>
    <x v="7"/>
    <s v="Thursday"/>
    <n v="4"/>
    <s v="India"/>
    <x v="60"/>
  </r>
  <r>
    <n v="1480394"/>
    <n v="1003"/>
    <s v="USA"/>
    <d v="2023-06-04T00:36:00"/>
    <x v="0"/>
    <x v="3"/>
    <n v="2616"/>
    <n v="0"/>
    <d v="2023-06-04T00:00:00"/>
    <s v="00:36:00"/>
    <x v="0"/>
    <n v="6"/>
    <x v="27"/>
    <x v="2"/>
    <s v="Sunday"/>
    <n v="7"/>
    <s v="USA"/>
    <x v="62"/>
  </r>
  <r>
    <n v="57478"/>
    <n v="1004"/>
    <s v="USA"/>
    <d v="2023-02-06T00:03:00"/>
    <x v="1"/>
    <x v="84"/>
    <n v="7689"/>
    <n v="0"/>
    <d v="2023-02-06T00:00:00"/>
    <s v="00:03:00"/>
    <x v="0"/>
    <n v="2"/>
    <x v="28"/>
    <x v="0"/>
    <s v="Monday"/>
    <n v="1"/>
    <s v="USA"/>
    <x v="27"/>
  </r>
  <r>
    <n v="1376269"/>
    <n v="1006"/>
    <s v="Australia"/>
    <d v="2023-09-11T00:31:00"/>
    <x v="0"/>
    <x v="89"/>
    <n v="1068"/>
    <n v="0"/>
    <d v="2023-09-11T00:00:00"/>
    <s v="00:31:00"/>
    <x v="0"/>
    <n v="9"/>
    <x v="23"/>
    <x v="11"/>
    <s v="Monday"/>
    <n v="1"/>
    <s v="Australia"/>
    <x v="39"/>
  </r>
  <r>
    <n v="89811"/>
    <n v="1007"/>
    <s v="USA"/>
    <d v="2023-07-30T23:40:00"/>
    <x v="0"/>
    <x v="88"/>
    <n v="3761"/>
    <n v="0"/>
    <d v="2023-07-30T00:00:00"/>
    <s v="23:40:00"/>
    <x v="2"/>
    <n v="7"/>
    <x v="4"/>
    <x v="4"/>
    <s v="Sunday"/>
    <n v="7"/>
    <s v="USA"/>
    <x v="32"/>
  </r>
  <r>
    <n v="510541"/>
    <n v="1007"/>
    <s v="USA"/>
    <d v="2023-03-03T00:11:00"/>
    <x v="3"/>
    <x v="85"/>
    <n v="8601"/>
    <n v="0"/>
    <d v="2023-03-03T00:00:00"/>
    <s v="00:11:00"/>
    <x v="0"/>
    <n v="3"/>
    <x v="15"/>
    <x v="7"/>
    <s v="Friday"/>
    <n v="5"/>
    <s v="USA"/>
    <x v="32"/>
  </r>
  <r>
    <n v="812864"/>
    <n v="1007"/>
    <s v="USA"/>
    <d v="2023-08-11T00:11:00"/>
    <x v="0"/>
    <x v="15"/>
    <n v="9730"/>
    <n v="0"/>
    <d v="2023-08-11T00:00:00"/>
    <s v="00:11:00"/>
    <x v="0"/>
    <n v="8"/>
    <x v="23"/>
    <x v="6"/>
    <s v="Friday"/>
    <n v="5"/>
    <s v="USA"/>
    <x v="32"/>
  </r>
  <r>
    <n v="867382"/>
    <n v="1007"/>
    <s v="USA"/>
    <d v="2023-01-28T00:35:00"/>
    <x v="0"/>
    <x v="19"/>
    <n v="2855"/>
    <n v="0"/>
    <d v="2023-01-28T00:00:00"/>
    <s v="00:35:00"/>
    <x v="0"/>
    <n v="1"/>
    <x v="0"/>
    <x v="3"/>
    <s v="Saturday"/>
    <n v="6"/>
    <s v="USA"/>
    <x v="32"/>
  </r>
  <r>
    <n v="533763"/>
    <n v="1008"/>
    <s v="Singapore"/>
    <d v="2023-06-26T00:29:00"/>
    <x v="2"/>
    <x v="24"/>
    <n v="4873"/>
    <n v="0"/>
    <d v="2023-06-26T00:00:00"/>
    <s v="00:29:00"/>
    <x v="0"/>
    <n v="6"/>
    <x v="8"/>
    <x v="2"/>
    <s v="Monday"/>
    <n v="1"/>
    <s v="Singapore"/>
    <x v="15"/>
  </r>
  <r>
    <n v="537900"/>
    <n v="1009"/>
    <s v="USA"/>
    <d v="2023-01-10T00:17:00"/>
    <x v="3"/>
    <x v="10"/>
    <n v="3462"/>
    <n v="0"/>
    <d v="2023-01-10T00:00:00"/>
    <s v="00:17:00"/>
    <x v="0"/>
    <n v="1"/>
    <x v="19"/>
    <x v="3"/>
    <s v="Tuesday"/>
    <n v="2"/>
    <s v="USA"/>
    <x v="68"/>
  </r>
  <r>
    <n v="1585425"/>
    <n v="1009"/>
    <s v="USA"/>
    <d v="2023-03-22T23:33:00"/>
    <x v="1"/>
    <x v="70"/>
    <n v="3322"/>
    <n v="0"/>
    <d v="2023-03-22T00:00:00"/>
    <s v="23:33:00"/>
    <x v="2"/>
    <n v="3"/>
    <x v="25"/>
    <x v="7"/>
    <s v="Wednesday"/>
    <n v="3"/>
    <s v="USA"/>
    <x v="68"/>
  </r>
  <r>
    <n v="573466"/>
    <n v="1010"/>
    <s v="Spain"/>
    <d v="2023-08-15T00:24:00"/>
    <x v="0"/>
    <x v="24"/>
    <n v="8552"/>
    <n v="0"/>
    <d v="2023-08-15T00:00:00"/>
    <s v="00:24:00"/>
    <x v="0"/>
    <n v="8"/>
    <x v="22"/>
    <x v="6"/>
    <s v="Tuesday"/>
    <n v="2"/>
    <s v="Spain"/>
    <x v="41"/>
  </r>
  <r>
    <n v="848868"/>
    <n v="1010"/>
    <s v="Spain"/>
    <d v="2023-07-25T23:44:00"/>
    <x v="2"/>
    <x v="14"/>
    <n v="7710"/>
    <n v="0"/>
    <d v="2023-07-25T00:00:00"/>
    <s v="23:44:00"/>
    <x v="2"/>
    <n v="7"/>
    <x v="18"/>
    <x v="4"/>
    <s v="Tuesday"/>
    <n v="2"/>
    <s v="Spain"/>
    <x v="41"/>
  </r>
  <r>
    <n v="106294"/>
    <n v="1011"/>
    <s v="France"/>
    <d v="2023-04-04T22:59:00"/>
    <x v="3"/>
    <x v="20"/>
    <n v="4430"/>
    <n v="0"/>
    <d v="2023-04-04T00:00:00"/>
    <s v="22:59:00"/>
    <x v="3"/>
    <n v="4"/>
    <x v="27"/>
    <x v="1"/>
    <s v="Tuesday"/>
    <n v="2"/>
    <s v="France"/>
    <x v="21"/>
  </r>
  <r>
    <n v="1336024"/>
    <n v="1011"/>
    <s v="France"/>
    <d v="2023-08-24T00:18:00"/>
    <x v="1"/>
    <x v="47"/>
    <n v="8888"/>
    <n v="0"/>
    <d v="2023-08-24T00:00:00"/>
    <s v="00:18:00"/>
    <x v="0"/>
    <n v="8"/>
    <x v="10"/>
    <x v="6"/>
    <s v="Thursday"/>
    <n v="4"/>
    <s v="France"/>
    <x v="21"/>
  </r>
  <r>
    <n v="70005"/>
    <n v="1014"/>
    <s v="India"/>
    <d v="2023-06-09T00:05:00"/>
    <x v="2"/>
    <x v="11"/>
    <n v="3582"/>
    <n v="0"/>
    <d v="2023-06-09T00:00:00"/>
    <s v="00:05:00"/>
    <x v="0"/>
    <n v="6"/>
    <x v="2"/>
    <x v="2"/>
    <s v="Friday"/>
    <n v="5"/>
    <s v="India"/>
    <x v="71"/>
  </r>
  <r>
    <n v="354439"/>
    <n v="1014"/>
    <s v="India"/>
    <d v="2023-01-04T00:29:00"/>
    <x v="1"/>
    <x v="8"/>
    <n v="2885"/>
    <n v="0"/>
    <d v="2023-01-04T00:00:00"/>
    <s v="00:29:00"/>
    <x v="0"/>
    <n v="1"/>
    <x v="27"/>
    <x v="3"/>
    <s v="Wednesday"/>
    <n v="3"/>
    <s v="India"/>
    <x v="71"/>
  </r>
  <r>
    <n v="152762"/>
    <n v="1015"/>
    <s v="Italy"/>
    <d v="2023-06-20T22:41:00"/>
    <x v="0"/>
    <x v="75"/>
    <n v="9099"/>
    <n v="0"/>
    <d v="2023-06-20T00:00:00"/>
    <s v="22:41:00"/>
    <x v="3"/>
    <n v="6"/>
    <x v="11"/>
    <x v="2"/>
    <s v="Tuesday"/>
    <n v="2"/>
    <s v="Italy"/>
    <x v="45"/>
  </r>
  <r>
    <n v="1284756"/>
    <n v="1015"/>
    <s v="Italy"/>
    <d v="2023-11-07T00:06:00"/>
    <x v="2"/>
    <x v="7"/>
    <n v="8923"/>
    <n v="0"/>
    <d v="2023-11-07T00:00:00"/>
    <s v="00:06:00"/>
    <x v="0"/>
    <n v="11"/>
    <x v="20"/>
    <x v="9"/>
    <s v="Tuesday"/>
    <n v="2"/>
    <s v="Italy"/>
    <x v="45"/>
  </r>
  <r>
    <n v="10508"/>
    <n v="1016"/>
    <s v="India"/>
    <d v="2023-08-24T23:13:00"/>
    <x v="3"/>
    <x v="39"/>
    <n v="4247"/>
    <n v="0"/>
    <d v="2023-08-24T00:00:00"/>
    <s v="23:13:00"/>
    <x v="2"/>
    <n v="8"/>
    <x v="10"/>
    <x v="6"/>
    <s v="Thursday"/>
    <n v="4"/>
    <s v="India"/>
    <x v="37"/>
  </r>
  <r>
    <n v="23598"/>
    <n v="1017"/>
    <s v="India"/>
    <d v="2023-10-10T00:52:00"/>
    <x v="2"/>
    <x v="18"/>
    <n v="3015"/>
    <n v="0"/>
    <d v="2023-10-10T00:00:00"/>
    <s v="00:52:00"/>
    <x v="0"/>
    <n v="10"/>
    <x v="19"/>
    <x v="5"/>
    <s v="Tuesday"/>
    <n v="2"/>
    <s v="India"/>
    <x v="11"/>
  </r>
  <r>
    <n v="1366911"/>
    <n v="1017"/>
    <s v="India"/>
    <d v="2023-08-30T23:40:00"/>
    <x v="1"/>
    <x v="2"/>
    <n v="1302"/>
    <n v="0"/>
    <d v="2023-08-30T00:00:00"/>
    <s v="23:40:00"/>
    <x v="2"/>
    <n v="8"/>
    <x v="4"/>
    <x v="6"/>
    <s v="Wednesday"/>
    <n v="3"/>
    <s v="India"/>
    <x v="11"/>
  </r>
  <r>
    <n v="1064762"/>
    <n v="1018"/>
    <s v="France"/>
    <d v="2023-10-25T00:53:00"/>
    <x v="3"/>
    <x v="32"/>
    <n v="1726"/>
    <n v="0"/>
    <d v="2023-10-25T00:00:00"/>
    <s v="00:53:00"/>
    <x v="0"/>
    <n v="10"/>
    <x v="18"/>
    <x v="5"/>
    <s v="Wednesday"/>
    <n v="3"/>
    <s v="France"/>
    <x v="63"/>
  </r>
  <r>
    <n v="1141931"/>
    <n v="1018"/>
    <s v="France"/>
    <d v="2023-07-02T22:49:00"/>
    <x v="0"/>
    <x v="27"/>
    <n v="9219"/>
    <n v="0"/>
    <d v="2023-07-02T00:00:00"/>
    <s v="22:49:00"/>
    <x v="3"/>
    <n v="7"/>
    <x v="24"/>
    <x v="4"/>
    <s v="Sunday"/>
    <n v="7"/>
    <s v="France"/>
    <x v="63"/>
  </r>
  <r>
    <n v="532196"/>
    <n v="1019"/>
    <s v="Italy"/>
    <d v="2023-10-08T00:48:00"/>
    <x v="1"/>
    <x v="50"/>
    <n v="3019"/>
    <n v="0"/>
    <d v="2023-10-08T00:00:00"/>
    <s v="00:48:00"/>
    <x v="0"/>
    <n v="10"/>
    <x v="7"/>
    <x v="5"/>
    <s v="Sunday"/>
    <n v="7"/>
    <s v="Italy"/>
    <x v="62"/>
  </r>
  <r>
    <n v="746275"/>
    <n v="1020"/>
    <s v="Australia"/>
    <d v="2023-05-13T01:19:00"/>
    <x v="2"/>
    <x v="11"/>
    <n v="3551"/>
    <n v="0"/>
    <d v="2023-05-13T00:00:00"/>
    <s v="01:19:00"/>
    <x v="1"/>
    <n v="5"/>
    <x v="6"/>
    <x v="8"/>
    <s v="Saturday"/>
    <n v="6"/>
    <s v="Australia"/>
    <x v="60"/>
  </r>
  <r>
    <n v="178761"/>
    <n v="1021"/>
    <s v="Singapore"/>
    <d v="2023-02-25T22:36:00"/>
    <x v="0"/>
    <x v="33"/>
    <n v="2487"/>
    <n v="0"/>
    <d v="2023-02-25T00:00:00"/>
    <s v="22:36:00"/>
    <x v="3"/>
    <n v="2"/>
    <x v="18"/>
    <x v="0"/>
    <s v="Saturday"/>
    <n v="6"/>
    <s v="Singapore"/>
    <x v="70"/>
  </r>
  <r>
    <n v="1665582"/>
    <n v="1022"/>
    <s v="India"/>
    <d v="2023-06-24T00:16:00"/>
    <x v="1"/>
    <x v="91"/>
    <n v="7517"/>
    <n v="0"/>
    <d v="2023-06-24T00:00:00"/>
    <s v="00:16:00"/>
    <x v="0"/>
    <n v="6"/>
    <x v="10"/>
    <x v="2"/>
    <s v="Saturday"/>
    <n v="6"/>
    <s v="India"/>
    <x v="36"/>
  </r>
  <r>
    <n v="883461"/>
    <n v="1023"/>
    <s v="Germany"/>
    <d v="2023-11-05T23:05:00"/>
    <x v="3"/>
    <x v="50"/>
    <n v="7192"/>
    <n v="0"/>
    <d v="2023-11-05T00:00:00"/>
    <s v="23:05:00"/>
    <x v="2"/>
    <n v="11"/>
    <x v="16"/>
    <x v="9"/>
    <s v="Sunday"/>
    <n v="7"/>
    <s v="Germany"/>
    <x v="63"/>
  </r>
  <r>
    <n v="1661217"/>
    <n v="1025"/>
    <s v="Australia"/>
    <d v="2023-09-03T23:21:00"/>
    <x v="0"/>
    <x v="24"/>
    <n v="9380"/>
    <n v="0"/>
    <d v="2023-09-03T00:00:00"/>
    <s v="23:21:00"/>
    <x v="2"/>
    <n v="9"/>
    <x v="15"/>
    <x v="11"/>
    <s v="Sunday"/>
    <n v="7"/>
    <s v="Australia"/>
    <x v="9"/>
  </r>
  <r>
    <n v="1057228"/>
    <n v="1029"/>
    <s v="Spain"/>
    <d v="2023-09-30T23:50:00"/>
    <x v="0"/>
    <x v="11"/>
    <n v="9442"/>
    <n v="0"/>
    <d v="2023-09-30T00:00:00"/>
    <s v="23:50:00"/>
    <x v="2"/>
    <n v="9"/>
    <x v="4"/>
    <x v="11"/>
    <s v="Saturday"/>
    <n v="6"/>
    <s v="Spain"/>
    <x v="64"/>
  </r>
  <r>
    <n v="416161"/>
    <n v="1030"/>
    <s v="India"/>
    <d v="2023-02-16T01:13:00"/>
    <x v="0"/>
    <x v="50"/>
    <n v="5555"/>
    <n v="0"/>
    <d v="2023-02-16T00:00:00"/>
    <s v="01:13:00"/>
    <x v="1"/>
    <n v="2"/>
    <x v="26"/>
    <x v="0"/>
    <s v="Thursday"/>
    <n v="4"/>
    <s v="India"/>
    <x v="58"/>
  </r>
  <r>
    <n v="451694"/>
    <n v="1031"/>
    <s v="Australia"/>
    <d v="2023-05-27T23:34:00"/>
    <x v="3"/>
    <x v="60"/>
    <n v="3713"/>
    <n v="0"/>
    <d v="2023-05-27T00:00:00"/>
    <s v="23:34:00"/>
    <x v="2"/>
    <n v="5"/>
    <x v="13"/>
    <x v="8"/>
    <s v="Saturday"/>
    <n v="6"/>
    <s v="Australia"/>
    <x v="48"/>
  </r>
  <r>
    <n v="1154586"/>
    <n v="1031"/>
    <s v="Australia"/>
    <d v="2023-10-08T00:03:00"/>
    <x v="3"/>
    <x v="50"/>
    <n v="5173"/>
    <n v="0"/>
    <d v="2023-10-08T00:00:00"/>
    <s v="00:03:00"/>
    <x v="0"/>
    <n v="10"/>
    <x v="7"/>
    <x v="5"/>
    <s v="Sunday"/>
    <n v="7"/>
    <s v="Australia"/>
    <x v="48"/>
  </r>
  <r>
    <n v="1561328"/>
    <n v="1031"/>
    <s v="Australia"/>
    <d v="2023-10-30T23:49:00"/>
    <x v="3"/>
    <x v="35"/>
    <n v="2619"/>
    <n v="0"/>
    <d v="2023-10-30T00:00:00"/>
    <s v="23:49:00"/>
    <x v="2"/>
    <n v="10"/>
    <x v="4"/>
    <x v="5"/>
    <s v="Monday"/>
    <n v="1"/>
    <s v="Australia"/>
    <x v="48"/>
  </r>
  <r>
    <n v="1635802"/>
    <n v="1031"/>
    <s v="Australia"/>
    <d v="2023-12-27T23:52:00"/>
    <x v="0"/>
    <x v="18"/>
    <n v="67"/>
    <n v="0"/>
    <d v="2023-12-27T00:00:00"/>
    <s v="23:52:00"/>
    <x v="2"/>
    <n v="12"/>
    <x v="13"/>
    <x v="10"/>
    <s v="Wednesday"/>
    <n v="3"/>
    <s v="Australia"/>
    <x v="48"/>
  </r>
  <r>
    <n v="313756"/>
    <n v="1032"/>
    <s v="France"/>
    <d v="2023-12-28T01:31:00"/>
    <x v="2"/>
    <x v="82"/>
    <n v="1340"/>
    <n v="0"/>
    <d v="2023-12-28T00:00:00"/>
    <s v="01:31:00"/>
    <x v="1"/>
    <n v="12"/>
    <x v="0"/>
    <x v="10"/>
    <s v="Thursday"/>
    <n v="4"/>
    <s v="France"/>
    <x v="54"/>
  </r>
  <r>
    <n v="1532546"/>
    <n v="1032"/>
    <s v="France"/>
    <d v="2023-11-15T00:35:00"/>
    <x v="2"/>
    <x v="70"/>
    <n v="5274"/>
    <n v="0"/>
    <d v="2023-11-15T00:00:00"/>
    <s v="00:35:00"/>
    <x v="0"/>
    <n v="11"/>
    <x v="22"/>
    <x v="9"/>
    <s v="Wednesday"/>
    <n v="3"/>
    <s v="France"/>
    <x v="54"/>
  </r>
  <r>
    <n v="1359304"/>
    <n v="1033"/>
    <s v="India"/>
    <d v="2023-07-16T23:16:00"/>
    <x v="2"/>
    <x v="48"/>
    <n v="941"/>
    <n v="0"/>
    <d v="2023-07-16T00:00:00"/>
    <s v="23:16:00"/>
    <x v="2"/>
    <n v="7"/>
    <x v="26"/>
    <x v="4"/>
    <s v="Sunday"/>
    <n v="7"/>
    <s v="India"/>
    <x v="57"/>
  </r>
  <r>
    <n v="515694"/>
    <n v="1034"/>
    <s v="Italy"/>
    <d v="2023-12-02T01:30:00"/>
    <x v="1"/>
    <x v="50"/>
    <n v="462"/>
    <n v="0"/>
    <d v="2023-12-02T00:00:00"/>
    <s v="01:30:00"/>
    <x v="1"/>
    <n v="12"/>
    <x v="24"/>
    <x v="10"/>
    <s v="Saturday"/>
    <n v="6"/>
    <s v="Italy"/>
    <x v="0"/>
  </r>
  <r>
    <n v="1650779"/>
    <n v="1034"/>
    <s v="Italy"/>
    <d v="2023-04-12T00:48:00"/>
    <x v="1"/>
    <x v="11"/>
    <n v="8843"/>
    <n v="0"/>
    <d v="2023-04-12T00:00:00"/>
    <s v="00:48:00"/>
    <x v="0"/>
    <n v="4"/>
    <x v="1"/>
    <x v="1"/>
    <s v="Wednesday"/>
    <n v="3"/>
    <s v="Italy"/>
    <x v="0"/>
  </r>
  <r>
    <n v="1269964"/>
    <n v="1035"/>
    <s v="India"/>
    <d v="2023-02-12T00:40:00"/>
    <x v="3"/>
    <x v="21"/>
    <n v="9940"/>
    <n v="0"/>
    <d v="2023-02-12T00:00:00"/>
    <s v="00:40:00"/>
    <x v="0"/>
    <n v="2"/>
    <x v="1"/>
    <x v="0"/>
    <s v="Sunday"/>
    <n v="7"/>
    <s v="India"/>
    <x v="57"/>
  </r>
  <r>
    <n v="519130"/>
    <n v="1036"/>
    <s v="India"/>
    <d v="2023-09-28T00:35:00"/>
    <x v="0"/>
    <x v="9"/>
    <n v="6750"/>
    <n v="0"/>
    <d v="2023-09-28T00:00:00"/>
    <s v="00:35:00"/>
    <x v="0"/>
    <n v="9"/>
    <x v="0"/>
    <x v="11"/>
    <s v="Thursday"/>
    <n v="4"/>
    <s v="India"/>
    <x v="34"/>
  </r>
  <r>
    <n v="1236573"/>
    <n v="1036"/>
    <s v="India"/>
    <d v="2023-08-28T23:54:00"/>
    <x v="0"/>
    <x v="24"/>
    <n v="1114"/>
    <n v="0"/>
    <d v="2023-08-28T00:00:00"/>
    <s v="23:54:00"/>
    <x v="2"/>
    <n v="8"/>
    <x v="0"/>
    <x v="6"/>
    <s v="Monday"/>
    <n v="1"/>
    <s v="India"/>
    <x v="34"/>
  </r>
  <r>
    <n v="1438726"/>
    <n v="1037"/>
    <s v="India"/>
    <d v="2023-09-25T00:02:00"/>
    <x v="3"/>
    <x v="11"/>
    <n v="2991"/>
    <n v="0"/>
    <d v="2023-09-25T00:00:00"/>
    <s v="00:02:00"/>
    <x v="0"/>
    <n v="9"/>
    <x v="18"/>
    <x v="11"/>
    <s v="Monday"/>
    <n v="1"/>
    <s v="India"/>
    <x v="54"/>
  </r>
  <r>
    <n v="327268"/>
    <n v="1038"/>
    <s v="France"/>
    <d v="2023-11-06T01:14:00"/>
    <x v="0"/>
    <x v="73"/>
    <n v="6977"/>
    <n v="0"/>
    <d v="2023-11-06T00:00:00"/>
    <s v="01:14:00"/>
    <x v="1"/>
    <n v="11"/>
    <x v="28"/>
    <x v="9"/>
    <s v="Monday"/>
    <n v="1"/>
    <s v="France"/>
    <x v="5"/>
  </r>
  <r>
    <n v="654071"/>
    <n v="1039"/>
    <s v="Spain"/>
    <d v="2023-11-28T00:26:00"/>
    <x v="2"/>
    <x v="65"/>
    <n v="5670"/>
    <n v="0"/>
    <d v="2023-11-28T00:00:00"/>
    <s v="00:26:00"/>
    <x v="0"/>
    <n v="11"/>
    <x v="0"/>
    <x v="9"/>
    <s v="Tuesday"/>
    <n v="2"/>
    <s v="Spain"/>
    <x v="16"/>
  </r>
  <r>
    <n v="493810"/>
    <n v="1040"/>
    <s v="India"/>
    <d v="2023-07-15T23:00:00"/>
    <x v="2"/>
    <x v="0"/>
    <n v="1550"/>
    <n v="0"/>
    <d v="2023-07-15T00:00:00"/>
    <s v="23:00:00"/>
    <x v="2"/>
    <n v="7"/>
    <x v="22"/>
    <x v="4"/>
    <s v="Saturday"/>
    <n v="6"/>
    <s v="India"/>
    <x v="22"/>
  </r>
  <r>
    <n v="575162"/>
    <n v="1040"/>
    <s v="India"/>
    <d v="2023-11-21T23:15:00"/>
    <x v="0"/>
    <x v="11"/>
    <n v="1854"/>
    <n v="0"/>
    <d v="2023-11-21T00:00:00"/>
    <s v="23:15:00"/>
    <x v="2"/>
    <n v="11"/>
    <x v="9"/>
    <x v="9"/>
    <s v="Tuesday"/>
    <n v="2"/>
    <s v="India"/>
    <x v="22"/>
  </r>
  <r>
    <n v="419211"/>
    <n v="1044"/>
    <s v="India"/>
    <d v="2023-03-24T23:50:00"/>
    <x v="1"/>
    <x v="29"/>
    <n v="4918"/>
    <n v="0"/>
    <d v="2023-03-24T00:00:00"/>
    <s v="23:50:00"/>
    <x v="2"/>
    <n v="3"/>
    <x v="10"/>
    <x v="7"/>
    <s v="Friday"/>
    <n v="5"/>
    <s v="India"/>
    <x v="67"/>
  </r>
  <r>
    <n v="615484"/>
    <n v="1044"/>
    <s v="India"/>
    <d v="2023-04-27T23:54:00"/>
    <x v="2"/>
    <x v="24"/>
    <n v="8774"/>
    <n v="0"/>
    <d v="2023-04-27T00:00:00"/>
    <s v="23:54:00"/>
    <x v="2"/>
    <n v="4"/>
    <x v="13"/>
    <x v="1"/>
    <s v="Thursday"/>
    <n v="4"/>
    <s v="India"/>
    <x v="67"/>
  </r>
  <r>
    <n v="975249"/>
    <n v="1044"/>
    <s v="India"/>
    <d v="2023-12-22T01:21:00"/>
    <x v="1"/>
    <x v="82"/>
    <n v="3988"/>
    <n v="0"/>
    <d v="2023-12-22T00:00:00"/>
    <s v="01:21:00"/>
    <x v="1"/>
    <n v="12"/>
    <x v="25"/>
    <x v="10"/>
    <s v="Friday"/>
    <n v="5"/>
    <s v="India"/>
    <x v="67"/>
  </r>
  <r>
    <n v="573331"/>
    <n v="1045"/>
    <s v="Spain"/>
    <d v="2023-10-02T01:19:00"/>
    <x v="0"/>
    <x v="59"/>
    <n v="8506"/>
    <n v="0"/>
    <d v="2023-10-02T00:00:00"/>
    <s v="01:19:00"/>
    <x v="1"/>
    <n v="10"/>
    <x v="24"/>
    <x v="5"/>
    <s v="Monday"/>
    <n v="1"/>
    <s v="Spain"/>
    <x v="17"/>
  </r>
  <r>
    <n v="1321272"/>
    <n v="1045"/>
    <s v="Spain"/>
    <d v="2023-07-27T00:09:00"/>
    <x v="2"/>
    <x v="20"/>
    <n v="4967"/>
    <n v="0"/>
    <d v="2023-07-27T00:00:00"/>
    <s v="00:09:00"/>
    <x v="0"/>
    <n v="7"/>
    <x v="13"/>
    <x v="4"/>
    <s v="Thursday"/>
    <n v="4"/>
    <s v="Spain"/>
    <x v="17"/>
  </r>
  <r>
    <n v="448027"/>
    <n v="1046"/>
    <s v="India"/>
    <d v="2023-07-09T00:58:00"/>
    <x v="0"/>
    <x v="87"/>
    <n v="532"/>
    <n v="0"/>
    <d v="2023-07-09T00:00:00"/>
    <s v="00:58:00"/>
    <x v="0"/>
    <n v="7"/>
    <x v="2"/>
    <x v="4"/>
    <s v="Sunday"/>
    <n v="7"/>
    <s v="India"/>
    <x v="63"/>
  </r>
  <r>
    <n v="103812"/>
    <n v="1047"/>
    <s v="Italy"/>
    <d v="2023-12-13T00:30:00"/>
    <x v="0"/>
    <x v="77"/>
    <n v="3954"/>
    <n v="0"/>
    <d v="2023-12-13T00:00:00"/>
    <s v="00:30:00"/>
    <x v="0"/>
    <n v="12"/>
    <x v="6"/>
    <x v="10"/>
    <s v="Wednesday"/>
    <n v="3"/>
    <s v="Italy"/>
    <x v="21"/>
  </r>
  <r>
    <n v="1203312"/>
    <n v="1047"/>
    <s v="Italy"/>
    <d v="2023-01-12T23:54:00"/>
    <x v="0"/>
    <x v="11"/>
    <n v="5488"/>
    <n v="0"/>
    <d v="2023-01-12T00:00:00"/>
    <s v="23:54:00"/>
    <x v="2"/>
    <n v="1"/>
    <x v="1"/>
    <x v="3"/>
    <s v="Thursday"/>
    <n v="4"/>
    <s v="Italy"/>
    <x v="21"/>
  </r>
  <r>
    <n v="366394"/>
    <n v="1048"/>
    <s v="India"/>
    <d v="2023-09-01T00:45:00"/>
    <x v="1"/>
    <x v="11"/>
    <n v="3380"/>
    <n v="0"/>
    <d v="2023-09-01T00:00:00"/>
    <s v="00:45:00"/>
    <x v="0"/>
    <n v="9"/>
    <x v="5"/>
    <x v="11"/>
    <s v="Friday"/>
    <n v="5"/>
    <s v="India"/>
    <x v="67"/>
  </r>
  <r>
    <n v="1582168"/>
    <n v="1048"/>
    <s v="India"/>
    <d v="2023-11-24T00:52:00"/>
    <x v="0"/>
    <x v="84"/>
    <n v="9234"/>
    <n v="0"/>
    <d v="2023-11-24T00:00:00"/>
    <s v="00:52:00"/>
    <x v="0"/>
    <n v="11"/>
    <x v="10"/>
    <x v="9"/>
    <s v="Friday"/>
    <n v="5"/>
    <s v="India"/>
    <x v="67"/>
  </r>
  <r>
    <n v="1497326"/>
    <n v="1050"/>
    <s v="France"/>
    <d v="2023-11-29T01:29:00"/>
    <x v="0"/>
    <x v="24"/>
    <n v="1670"/>
    <n v="0"/>
    <d v="2023-11-29T00:00:00"/>
    <s v="01:29:00"/>
    <x v="1"/>
    <n v="11"/>
    <x v="21"/>
    <x v="9"/>
    <s v="Wednesday"/>
    <n v="3"/>
    <s v="France"/>
    <x v="0"/>
  </r>
  <r>
    <n v="1219438"/>
    <n v="1051"/>
    <s v="Spain"/>
    <d v="2023-01-10T01:15:00"/>
    <x v="0"/>
    <x v="6"/>
    <n v="3777"/>
    <n v="0"/>
    <d v="2023-01-10T00:00:00"/>
    <s v="01:15:00"/>
    <x v="1"/>
    <n v="1"/>
    <x v="19"/>
    <x v="3"/>
    <s v="Tuesday"/>
    <n v="2"/>
    <s v="Spain"/>
    <x v="42"/>
  </r>
  <r>
    <n v="1352087"/>
    <n v="1051"/>
    <s v="Spain"/>
    <d v="2023-06-18T00:23:00"/>
    <x v="2"/>
    <x v="87"/>
    <n v="4016"/>
    <n v="0"/>
    <d v="2023-06-18T00:00:00"/>
    <s v="00:23:00"/>
    <x v="0"/>
    <n v="6"/>
    <x v="14"/>
    <x v="2"/>
    <s v="Sunday"/>
    <n v="7"/>
    <s v="Spain"/>
    <x v="42"/>
  </r>
  <r>
    <n v="303207"/>
    <n v="1052"/>
    <s v="Germany"/>
    <d v="2023-11-19T23:54:00"/>
    <x v="2"/>
    <x v="70"/>
    <n v="1054"/>
    <n v="0"/>
    <d v="2023-11-19T00:00:00"/>
    <s v="23:54:00"/>
    <x v="2"/>
    <n v="11"/>
    <x v="3"/>
    <x v="9"/>
    <s v="Sunday"/>
    <n v="7"/>
    <s v="Germany"/>
    <x v="16"/>
  </r>
  <r>
    <n v="571316"/>
    <n v="1052"/>
    <s v="Germany"/>
    <d v="2023-05-18T01:59:00"/>
    <x v="0"/>
    <x v="11"/>
    <n v="1658"/>
    <n v="0"/>
    <d v="2023-05-18T00:00:00"/>
    <s v="01:59:00"/>
    <x v="1"/>
    <n v="5"/>
    <x v="14"/>
    <x v="8"/>
    <s v="Thursday"/>
    <n v="4"/>
    <s v="Germany"/>
    <x v="16"/>
  </r>
  <r>
    <n v="1436270"/>
    <n v="1052"/>
    <s v="Germany"/>
    <d v="2023-06-24T01:41:00"/>
    <x v="2"/>
    <x v="52"/>
    <n v="1360"/>
    <n v="0"/>
    <d v="2023-06-24T00:00:00"/>
    <s v="01:41:00"/>
    <x v="1"/>
    <n v="6"/>
    <x v="10"/>
    <x v="2"/>
    <s v="Saturday"/>
    <n v="6"/>
    <s v="Germany"/>
    <x v="16"/>
  </r>
  <r>
    <n v="706153"/>
    <n v="1053"/>
    <s v="India"/>
    <d v="2023-03-22T00:32:00"/>
    <x v="2"/>
    <x v="11"/>
    <n v="777"/>
    <n v="0"/>
    <d v="2023-03-22T00:00:00"/>
    <s v="00:32:00"/>
    <x v="0"/>
    <n v="3"/>
    <x v="25"/>
    <x v="7"/>
    <s v="Wednesday"/>
    <n v="3"/>
    <s v="India"/>
    <x v="52"/>
  </r>
  <r>
    <n v="1031756"/>
    <n v="1053"/>
    <s v="India"/>
    <d v="2023-04-08T23:56:00"/>
    <x v="0"/>
    <x v="50"/>
    <n v="8172"/>
    <n v="0"/>
    <d v="2023-04-08T00:00:00"/>
    <s v="23:56:00"/>
    <x v="2"/>
    <n v="4"/>
    <x v="7"/>
    <x v="1"/>
    <s v="Saturday"/>
    <n v="6"/>
    <s v="India"/>
    <x v="52"/>
  </r>
  <r>
    <n v="400062"/>
    <n v="1054"/>
    <s v="India"/>
    <d v="2023-09-03T23:17:00"/>
    <x v="1"/>
    <x v="65"/>
    <n v="1436"/>
    <n v="0"/>
    <d v="2023-09-03T00:00:00"/>
    <s v="23:17:00"/>
    <x v="2"/>
    <n v="9"/>
    <x v="15"/>
    <x v="11"/>
    <s v="Sunday"/>
    <n v="7"/>
    <s v="India"/>
    <x v="60"/>
  </r>
  <r>
    <n v="839161"/>
    <n v="1055"/>
    <s v="India"/>
    <d v="2023-08-22T00:44:00"/>
    <x v="2"/>
    <x v="9"/>
    <n v="9736"/>
    <n v="0"/>
    <d v="2023-08-22T00:00:00"/>
    <s v="00:44:00"/>
    <x v="0"/>
    <n v="8"/>
    <x v="25"/>
    <x v="6"/>
    <s v="Tuesday"/>
    <n v="2"/>
    <s v="India"/>
    <x v="54"/>
  </r>
  <r>
    <n v="35391"/>
    <n v="1057"/>
    <s v="Spain"/>
    <d v="2023-05-10T01:48:00"/>
    <x v="0"/>
    <x v="82"/>
    <n v="6287"/>
    <n v="0"/>
    <d v="2023-05-10T00:00:00"/>
    <s v="01:48:00"/>
    <x v="1"/>
    <n v="5"/>
    <x v="19"/>
    <x v="8"/>
    <s v="Wednesday"/>
    <n v="3"/>
    <s v="Spain"/>
    <x v="61"/>
  </r>
  <r>
    <n v="188610"/>
    <n v="1057"/>
    <s v="Spain"/>
    <d v="2023-02-05T23:44:00"/>
    <x v="2"/>
    <x v="30"/>
    <n v="597"/>
    <n v="0"/>
    <d v="2023-02-05T00:00:00"/>
    <s v="23:44:00"/>
    <x v="2"/>
    <n v="2"/>
    <x v="16"/>
    <x v="0"/>
    <s v="Sunday"/>
    <n v="7"/>
    <s v="Spain"/>
    <x v="61"/>
  </r>
  <r>
    <n v="425673"/>
    <n v="1058"/>
    <s v="India"/>
    <d v="2023-09-27T00:44:00"/>
    <x v="0"/>
    <x v="59"/>
    <n v="491"/>
    <n v="0"/>
    <d v="2023-09-27T00:00:00"/>
    <s v="00:44:00"/>
    <x v="0"/>
    <n v="9"/>
    <x v="13"/>
    <x v="11"/>
    <s v="Wednesday"/>
    <n v="3"/>
    <s v="India"/>
    <x v="66"/>
  </r>
  <r>
    <n v="628608"/>
    <n v="1060"/>
    <s v="India"/>
    <d v="2023-01-01T00:44:00"/>
    <x v="2"/>
    <x v="44"/>
    <n v="89"/>
    <n v="0"/>
    <d v="2023-01-01T00:00:00"/>
    <s v="00:44:00"/>
    <x v="0"/>
    <n v="1"/>
    <x v="5"/>
    <x v="3"/>
    <s v="Sunday"/>
    <n v="7"/>
    <s v="India"/>
    <x v="32"/>
  </r>
  <r>
    <n v="708480"/>
    <n v="1060"/>
    <s v="India"/>
    <d v="2023-10-19T23:33:00"/>
    <x v="2"/>
    <x v="91"/>
    <n v="2493"/>
    <n v="0"/>
    <d v="2023-10-19T00:00:00"/>
    <s v="23:33:00"/>
    <x v="2"/>
    <n v="10"/>
    <x v="3"/>
    <x v="5"/>
    <s v="Thursday"/>
    <n v="4"/>
    <s v="India"/>
    <x v="32"/>
  </r>
  <r>
    <n v="1046974"/>
    <n v="1060"/>
    <s v="India"/>
    <d v="2023-12-20T22:59:00"/>
    <x v="2"/>
    <x v="29"/>
    <n v="2067"/>
    <n v="0"/>
    <d v="2023-12-20T00:00:00"/>
    <s v="22:59:00"/>
    <x v="3"/>
    <n v="12"/>
    <x v="11"/>
    <x v="10"/>
    <s v="Wednesday"/>
    <n v="3"/>
    <s v="India"/>
    <x v="32"/>
  </r>
  <r>
    <n v="734449"/>
    <n v="1061"/>
    <s v="Finland"/>
    <d v="2023-10-26T02:12:00"/>
    <x v="3"/>
    <x v="66"/>
    <n v="8005"/>
    <n v="0"/>
    <d v="2023-10-26T00:00:00"/>
    <s v="02:12:00"/>
    <x v="4"/>
    <n v="10"/>
    <x v="8"/>
    <x v="5"/>
    <s v="Thursday"/>
    <n v="4"/>
    <s v="Finland"/>
    <x v="44"/>
  </r>
  <r>
    <n v="876685"/>
    <n v="1061"/>
    <s v="Finland"/>
    <d v="2023-01-24T23:39:00"/>
    <x v="0"/>
    <x v="27"/>
    <n v="3507"/>
    <n v="0"/>
    <d v="2023-01-24T00:00:00"/>
    <s v="23:39:00"/>
    <x v="2"/>
    <n v="1"/>
    <x v="10"/>
    <x v="3"/>
    <s v="Tuesday"/>
    <n v="2"/>
    <s v="Finland"/>
    <x v="44"/>
  </r>
  <r>
    <n v="1361770"/>
    <n v="1061"/>
    <s v="Finland"/>
    <d v="2023-04-26T00:06:00"/>
    <x v="2"/>
    <x v="49"/>
    <n v="8962"/>
    <n v="0"/>
    <d v="2023-04-26T00:00:00"/>
    <s v="00:06:00"/>
    <x v="0"/>
    <n v="4"/>
    <x v="8"/>
    <x v="1"/>
    <s v="Wednesday"/>
    <n v="3"/>
    <s v="Finland"/>
    <x v="44"/>
  </r>
  <r>
    <n v="397931"/>
    <n v="1062"/>
    <s v="India"/>
    <d v="2023-07-24T00:23:00"/>
    <x v="2"/>
    <x v="11"/>
    <n v="8407"/>
    <n v="0"/>
    <d v="2023-07-24T00:00:00"/>
    <s v="00:23:00"/>
    <x v="0"/>
    <n v="7"/>
    <x v="10"/>
    <x v="4"/>
    <s v="Monday"/>
    <n v="1"/>
    <s v="India"/>
    <x v="58"/>
  </r>
  <r>
    <n v="474022"/>
    <n v="1063"/>
    <s v="India"/>
    <d v="2023-03-08T22:52:00"/>
    <x v="1"/>
    <x v="71"/>
    <n v="2476"/>
    <n v="0"/>
    <d v="2023-03-08T00:00:00"/>
    <s v="22:52:00"/>
    <x v="3"/>
    <n v="3"/>
    <x v="7"/>
    <x v="7"/>
    <s v="Wednesday"/>
    <n v="3"/>
    <s v="India"/>
    <x v="6"/>
  </r>
  <r>
    <n v="1064785"/>
    <n v="1063"/>
    <s v="India"/>
    <d v="2023-03-25T00:58:00"/>
    <x v="3"/>
    <x v="89"/>
    <n v="9830"/>
    <n v="0"/>
    <d v="2023-03-25T00:00:00"/>
    <s v="00:58:00"/>
    <x v="0"/>
    <n v="3"/>
    <x v="18"/>
    <x v="7"/>
    <s v="Saturday"/>
    <n v="6"/>
    <s v="India"/>
    <x v="6"/>
  </r>
  <r>
    <n v="1180828"/>
    <n v="1063"/>
    <s v="India"/>
    <d v="2023-07-07T23:15:00"/>
    <x v="3"/>
    <x v="58"/>
    <n v="7190"/>
    <n v="0"/>
    <d v="2023-07-07T00:00:00"/>
    <s v="23:15:00"/>
    <x v="2"/>
    <n v="7"/>
    <x v="20"/>
    <x v="4"/>
    <s v="Friday"/>
    <n v="5"/>
    <s v="India"/>
    <x v="6"/>
  </r>
  <r>
    <n v="986036"/>
    <n v="1064"/>
    <s v="Austria"/>
    <d v="2023-10-30T22:33:00"/>
    <x v="2"/>
    <x v="13"/>
    <n v="855"/>
    <n v="0"/>
    <d v="2023-10-30T00:00:00"/>
    <s v="22:33:00"/>
    <x v="3"/>
    <n v="10"/>
    <x v="4"/>
    <x v="5"/>
    <s v="Monday"/>
    <n v="1"/>
    <s v="Austria"/>
    <x v="4"/>
  </r>
  <r>
    <n v="43427"/>
    <n v="1066"/>
    <s v="India"/>
    <d v="2023-03-18T23:24:00"/>
    <x v="3"/>
    <x v="29"/>
    <n v="959"/>
    <n v="0"/>
    <d v="2023-03-18T00:00:00"/>
    <s v="23:24:00"/>
    <x v="2"/>
    <n v="3"/>
    <x v="14"/>
    <x v="7"/>
    <s v="Saturday"/>
    <n v="6"/>
    <s v="India"/>
    <x v="35"/>
  </r>
  <r>
    <n v="990780"/>
    <n v="1068"/>
    <s v="Spain"/>
    <d v="2023-11-06T23:47:00"/>
    <x v="1"/>
    <x v="3"/>
    <n v="6407"/>
    <n v="0"/>
    <d v="2023-11-06T00:00:00"/>
    <s v="23:47:00"/>
    <x v="2"/>
    <n v="11"/>
    <x v="28"/>
    <x v="9"/>
    <s v="Monday"/>
    <n v="1"/>
    <s v="Spain"/>
    <x v="57"/>
  </r>
  <r>
    <n v="1173348"/>
    <n v="1068"/>
    <s v="Spain"/>
    <d v="2023-12-17T01:17:00"/>
    <x v="2"/>
    <x v="43"/>
    <n v="8654"/>
    <n v="0"/>
    <d v="2023-12-17T00:00:00"/>
    <s v="01:17:00"/>
    <x v="1"/>
    <n v="12"/>
    <x v="29"/>
    <x v="10"/>
    <s v="Sunday"/>
    <n v="7"/>
    <s v="Spain"/>
    <x v="57"/>
  </r>
  <r>
    <n v="288332"/>
    <n v="1069"/>
    <s v="Australia"/>
    <d v="2023-01-16T00:23:00"/>
    <x v="0"/>
    <x v="48"/>
    <n v="610"/>
    <n v="0"/>
    <d v="2023-01-16T00:00:00"/>
    <s v="00:23:00"/>
    <x v="0"/>
    <n v="1"/>
    <x v="26"/>
    <x v="3"/>
    <s v="Monday"/>
    <n v="1"/>
    <s v="Australia"/>
    <x v="47"/>
  </r>
  <r>
    <n v="1545246"/>
    <n v="1069"/>
    <s v="Australia"/>
    <d v="2023-02-27T01:13:00"/>
    <x v="0"/>
    <x v="50"/>
    <n v="5132"/>
    <n v="0"/>
    <d v="2023-02-27T00:00:00"/>
    <s v="01:13:00"/>
    <x v="1"/>
    <n v="2"/>
    <x v="13"/>
    <x v="0"/>
    <s v="Monday"/>
    <n v="1"/>
    <s v="Australia"/>
    <x v="47"/>
  </r>
  <r>
    <n v="69942"/>
    <n v="1070"/>
    <s v="Singapore"/>
    <d v="2023-12-13T22:59:00"/>
    <x v="0"/>
    <x v="73"/>
    <n v="3418"/>
    <n v="0"/>
    <d v="2023-12-13T00:00:00"/>
    <s v="22:59:00"/>
    <x v="3"/>
    <n v="12"/>
    <x v="6"/>
    <x v="10"/>
    <s v="Wednesday"/>
    <n v="3"/>
    <s v="Singapore"/>
    <x v="36"/>
  </r>
  <r>
    <n v="153440"/>
    <n v="1070"/>
    <s v="Singapore"/>
    <d v="2023-11-17T22:50:00"/>
    <x v="2"/>
    <x v="69"/>
    <n v="5399"/>
    <n v="0"/>
    <d v="2023-11-17T00:00:00"/>
    <s v="22:50:00"/>
    <x v="3"/>
    <n v="11"/>
    <x v="29"/>
    <x v="9"/>
    <s v="Friday"/>
    <n v="5"/>
    <s v="Singapore"/>
    <x v="36"/>
  </r>
  <r>
    <n v="382563"/>
    <n v="1070"/>
    <s v="Singapore"/>
    <d v="2023-10-16T01:22:00"/>
    <x v="0"/>
    <x v="10"/>
    <n v="471"/>
    <n v="0"/>
    <d v="2023-10-16T00:00:00"/>
    <s v="01:22:00"/>
    <x v="1"/>
    <n v="10"/>
    <x v="26"/>
    <x v="5"/>
    <s v="Monday"/>
    <n v="1"/>
    <s v="Singapore"/>
    <x v="36"/>
  </r>
  <r>
    <n v="798176"/>
    <n v="1070"/>
    <s v="Singapore"/>
    <d v="2023-12-23T01:15:00"/>
    <x v="3"/>
    <x v="36"/>
    <n v="311"/>
    <n v="0"/>
    <d v="2023-12-23T00:00:00"/>
    <s v="01:15:00"/>
    <x v="1"/>
    <n v="12"/>
    <x v="17"/>
    <x v="10"/>
    <s v="Saturday"/>
    <n v="6"/>
    <s v="Singapore"/>
    <x v="36"/>
  </r>
  <r>
    <n v="1044084"/>
    <n v="1073"/>
    <s v="Spain"/>
    <d v="2023-04-24T01:12:00"/>
    <x v="3"/>
    <x v="84"/>
    <n v="1891"/>
    <n v="0"/>
    <d v="2023-04-24T00:00:00"/>
    <s v="01:12:00"/>
    <x v="1"/>
    <n v="4"/>
    <x v="10"/>
    <x v="1"/>
    <s v="Monday"/>
    <n v="1"/>
    <s v="Spain"/>
    <x v="36"/>
  </r>
  <r>
    <n v="1466372"/>
    <n v="1073"/>
    <s v="Spain"/>
    <d v="2023-11-16T22:59:00"/>
    <x v="0"/>
    <x v="54"/>
    <n v="8940"/>
    <n v="0"/>
    <d v="2023-11-16T00:00:00"/>
    <s v="22:59:00"/>
    <x v="3"/>
    <n v="11"/>
    <x v="26"/>
    <x v="9"/>
    <s v="Thursday"/>
    <n v="4"/>
    <s v="Spain"/>
    <x v="36"/>
  </r>
  <r>
    <n v="1283493"/>
    <n v="1075"/>
    <s v="Denmark"/>
    <d v="2023-10-27T01:09:00"/>
    <x v="0"/>
    <x v="5"/>
    <n v="4773"/>
    <n v="0"/>
    <d v="2023-10-27T00:00:00"/>
    <s v="01:09:00"/>
    <x v="1"/>
    <n v="10"/>
    <x v="13"/>
    <x v="5"/>
    <s v="Friday"/>
    <n v="5"/>
    <s v="Denmark"/>
    <x v="27"/>
  </r>
  <r>
    <n v="961949"/>
    <n v="1076"/>
    <s v="India"/>
    <d v="2023-10-05T00:01:00"/>
    <x v="0"/>
    <x v="16"/>
    <n v="2153"/>
    <n v="0"/>
    <d v="2023-10-05T00:00:00"/>
    <s v="00:01:00"/>
    <x v="0"/>
    <n v="10"/>
    <x v="16"/>
    <x v="5"/>
    <s v="Thursday"/>
    <n v="4"/>
    <s v="India"/>
    <x v="39"/>
  </r>
  <r>
    <n v="1354438"/>
    <n v="1076"/>
    <s v="India"/>
    <d v="2023-02-03T23:46:00"/>
    <x v="2"/>
    <x v="11"/>
    <n v="4766"/>
    <n v="0"/>
    <d v="2023-02-03T00:00:00"/>
    <s v="23:46:00"/>
    <x v="2"/>
    <n v="2"/>
    <x v="15"/>
    <x v="0"/>
    <s v="Friday"/>
    <n v="5"/>
    <s v="India"/>
    <x v="39"/>
  </r>
  <r>
    <n v="890922"/>
    <n v="1077"/>
    <s v="India"/>
    <d v="2023-08-01T23:22:00"/>
    <x v="3"/>
    <x v="77"/>
    <n v="2256"/>
    <n v="0"/>
    <d v="2023-08-01T00:00:00"/>
    <s v="23:22:00"/>
    <x v="2"/>
    <n v="8"/>
    <x v="5"/>
    <x v="6"/>
    <s v="Tuesday"/>
    <n v="2"/>
    <s v="India"/>
    <x v="59"/>
  </r>
  <r>
    <n v="978518"/>
    <n v="1078"/>
    <s v="Australia"/>
    <d v="2023-01-01T01:04:00"/>
    <x v="0"/>
    <x v="84"/>
    <n v="448"/>
    <n v="0"/>
    <d v="2023-01-01T00:00:00"/>
    <s v="01:04:00"/>
    <x v="1"/>
    <n v="1"/>
    <x v="5"/>
    <x v="3"/>
    <s v="Sunday"/>
    <n v="7"/>
    <s v="Australia"/>
    <x v="27"/>
  </r>
  <r>
    <n v="653986"/>
    <n v="1079"/>
    <s v="India"/>
    <d v="2023-10-03T23:26:00"/>
    <x v="1"/>
    <x v="24"/>
    <n v="6834"/>
    <n v="0"/>
    <d v="2023-10-03T00:00:00"/>
    <s v="23:26:00"/>
    <x v="2"/>
    <n v="10"/>
    <x v="15"/>
    <x v="5"/>
    <s v="Tuesday"/>
    <n v="2"/>
    <s v="India"/>
    <x v="34"/>
  </r>
  <r>
    <n v="767976"/>
    <n v="1079"/>
    <s v="India"/>
    <d v="2023-10-14T00:45:00"/>
    <x v="2"/>
    <x v="32"/>
    <n v="4080"/>
    <n v="0"/>
    <d v="2023-10-14T00:00:00"/>
    <s v="00:45:00"/>
    <x v="0"/>
    <n v="10"/>
    <x v="12"/>
    <x v="5"/>
    <s v="Saturday"/>
    <n v="6"/>
    <s v="India"/>
    <x v="34"/>
  </r>
  <r>
    <n v="919424"/>
    <n v="1079"/>
    <s v="India"/>
    <d v="2023-06-12T23:43:00"/>
    <x v="2"/>
    <x v="36"/>
    <n v="9932"/>
    <n v="0"/>
    <d v="2023-06-12T00:00:00"/>
    <s v="23:43:00"/>
    <x v="2"/>
    <n v="6"/>
    <x v="1"/>
    <x v="2"/>
    <s v="Monday"/>
    <n v="1"/>
    <s v="India"/>
    <x v="34"/>
  </r>
  <r>
    <n v="1563696"/>
    <n v="1079"/>
    <s v="India"/>
    <d v="2023-04-17T23:39:00"/>
    <x v="0"/>
    <x v="16"/>
    <n v="2297"/>
    <n v="0"/>
    <d v="2023-04-17T00:00:00"/>
    <s v="23:39:00"/>
    <x v="2"/>
    <n v="4"/>
    <x v="29"/>
    <x v="1"/>
    <s v="Monday"/>
    <n v="1"/>
    <s v="India"/>
    <x v="34"/>
  </r>
  <r>
    <n v="365718"/>
    <n v="1080"/>
    <s v="India"/>
    <d v="2023-09-28T22:47:00"/>
    <x v="0"/>
    <x v="24"/>
    <n v="5697"/>
    <n v="0"/>
    <d v="2023-09-28T00:00:00"/>
    <s v="22:47:00"/>
    <x v="3"/>
    <n v="9"/>
    <x v="0"/>
    <x v="11"/>
    <s v="Thursday"/>
    <n v="4"/>
    <s v="India"/>
    <x v="12"/>
  </r>
  <r>
    <n v="700751"/>
    <n v="1082"/>
    <s v="India"/>
    <d v="2023-04-07T00:29:00"/>
    <x v="3"/>
    <x v="11"/>
    <n v="1547"/>
    <n v="0"/>
    <d v="2023-04-07T00:00:00"/>
    <s v="00:29:00"/>
    <x v="0"/>
    <n v="4"/>
    <x v="20"/>
    <x v="1"/>
    <s v="Friday"/>
    <n v="5"/>
    <s v="India"/>
    <x v="35"/>
  </r>
  <r>
    <n v="47212"/>
    <n v="1083"/>
    <s v="Spain"/>
    <d v="2023-07-09T23:33:00"/>
    <x v="1"/>
    <x v="16"/>
    <n v="1067"/>
    <n v="0"/>
    <d v="2023-07-09T00:00:00"/>
    <s v="23:33:00"/>
    <x v="2"/>
    <n v="7"/>
    <x v="2"/>
    <x v="4"/>
    <s v="Sunday"/>
    <n v="7"/>
    <s v="Spain"/>
    <x v="29"/>
  </r>
  <r>
    <n v="406996"/>
    <n v="1083"/>
    <s v="Spain"/>
    <d v="2023-04-24T23:00:00"/>
    <x v="2"/>
    <x v="49"/>
    <n v="9682"/>
    <n v="0"/>
    <d v="2023-04-24T00:00:00"/>
    <s v="23:00:00"/>
    <x v="2"/>
    <n v="4"/>
    <x v="10"/>
    <x v="1"/>
    <s v="Monday"/>
    <n v="1"/>
    <s v="Spain"/>
    <x v="29"/>
  </r>
  <r>
    <n v="1290448"/>
    <n v="1083"/>
    <s v="Spain"/>
    <d v="2023-02-14T01:35:00"/>
    <x v="3"/>
    <x v="11"/>
    <n v="9507"/>
    <n v="0"/>
    <d v="2023-02-14T00:00:00"/>
    <s v="01:35:00"/>
    <x v="1"/>
    <n v="2"/>
    <x v="12"/>
    <x v="0"/>
    <s v="Tuesday"/>
    <n v="2"/>
    <s v="Spain"/>
    <x v="29"/>
  </r>
  <r>
    <n v="1291392"/>
    <n v="1083"/>
    <s v="Spain"/>
    <d v="2023-07-12T00:36:00"/>
    <x v="2"/>
    <x v="11"/>
    <n v="7984"/>
    <n v="0"/>
    <d v="2023-07-12T00:00:00"/>
    <s v="00:36:00"/>
    <x v="0"/>
    <n v="7"/>
    <x v="1"/>
    <x v="4"/>
    <s v="Wednesday"/>
    <n v="3"/>
    <s v="Spain"/>
    <x v="29"/>
  </r>
  <r>
    <n v="671270"/>
    <n v="1084"/>
    <s v="India"/>
    <d v="2023-12-09T23:46:00"/>
    <x v="1"/>
    <x v="12"/>
    <n v="258"/>
    <n v="0"/>
    <d v="2023-12-09T00:00:00"/>
    <s v="23:46:00"/>
    <x v="2"/>
    <n v="12"/>
    <x v="2"/>
    <x v="10"/>
    <s v="Saturday"/>
    <n v="6"/>
    <s v="India"/>
    <x v="4"/>
  </r>
  <r>
    <n v="1081409"/>
    <n v="1084"/>
    <s v="India"/>
    <d v="2023-10-01T00:58:00"/>
    <x v="3"/>
    <x v="22"/>
    <n v="7433"/>
    <n v="0"/>
    <d v="2023-10-01T00:00:00"/>
    <s v="00:58:00"/>
    <x v="0"/>
    <n v="10"/>
    <x v="5"/>
    <x v="5"/>
    <s v="Sunday"/>
    <n v="7"/>
    <s v="India"/>
    <x v="4"/>
  </r>
  <r>
    <n v="1580632"/>
    <n v="1084"/>
    <s v="India"/>
    <d v="2023-10-17T01:12:00"/>
    <x v="1"/>
    <x v="11"/>
    <n v="9219"/>
    <n v="0"/>
    <d v="2023-10-17T00:00:00"/>
    <s v="01:12:00"/>
    <x v="1"/>
    <n v="10"/>
    <x v="29"/>
    <x v="5"/>
    <s v="Tuesday"/>
    <n v="2"/>
    <s v="India"/>
    <x v="4"/>
  </r>
  <r>
    <n v="295823"/>
    <n v="1085"/>
    <s v="Spain"/>
    <d v="2023-01-18T00:11:00"/>
    <x v="1"/>
    <x v="31"/>
    <n v="2562"/>
    <n v="0"/>
    <d v="2023-01-18T00:00:00"/>
    <s v="00:11:00"/>
    <x v="0"/>
    <n v="1"/>
    <x v="14"/>
    <x v="3"/>
    <s v="Wednesday"/>
    <n v="3"/>
    <s v="Spain"/>
    <x v="12"/>
  </r>
  <r>
    <n v="964791"/>
    <n v="1085"/>
    <s v="Spain"/>
    <d v="2023-10-27T00:04:00"/>
    <x v="3"/>
    <x v="24"/>
    <n v="4514"/>
    <n v="0"/>
    <d v="2023-10-27T00:00:00"/>
    <s v="00:04:00"/>
    <x v="0"/>
    <n v="10"/>
    <x v="13"/>
    <x v="5"/>
    <s v="Friday"/>
    <n v="5"/>
    <s v="Spain"/>
    <x v="12"/>
  </r>
  <r>
    <n v="1461613"/>
    <n v="1086"/>
    <s v="France"/>
    <d v="2023-10-27T23:19:00"/>
    <x v="1"/>
    <x v="18"/>
    <n v="8282"/>
    <n v="0"/>
    <d v="2023-10-27T00:00:00"/>
    <s v="23:19:00"/>
    <x v="2"/>
    <n v="10"/>
    <x v="13"/>
    <x v="5"/>
    <s v="Friday"/>
    <n v="5"/>
    <s v="France"/>
    <x v="22"/>
  </r>
  <r>
    <n v="421505"/>
    <n v="1088"/>
    <s v="India"/>
    <d v="2023-03-28T01:26:00"/>
    <x v="1"/>
    <x v="11"/>
    <n v="6441"/>
    <n v="0"/>
    <d v="2023-03-28T00:00:00"/>
    <s v="01:26:00"/>
    <x v="1"/>
    <n v="3"/>
    <x v="0"/>
    <x v="7"/>
    <s v="Tuesday"/>
    <n v="2"/>
    <s v="India"/>
    <x v="18"/>
  </r>
  <r>
    <n v="875813"/>
    <n v="1088"/>
    <s v="India"/>
    <d v="2023-04-30T00:11:00"/>
    <x v="3"/>
    <x v="46"/>
    <n v="1198"/>
    <n v="0"/>
    <d v="2023-04-30T00:00:00"/>
    <s v="00:11:00"/>
    <x v="0"/>
    <n v="4"/>
    <x v="4"/>
    <x v="1"/>
    <s v="Sunday"/>
    <n v="7"/>
    <s v="India"/>
    <x v="18"/>
  </r>
  <r>
    <n v="1629891"/>
    <n v="1088"/>
    <s v="India"/>
    <d v="2023-06-20T00:23:00"/>
    <x v="1"/>
    <x v="13"/>
    <n v="5428"/>
    <n v="0"/>
    <d v="2023-06-20T00:00:00"/>
    <s v="00:23:00"/>
    <x v="0"/>
    <n v="6"/>
    <x v="11"/>
    <x v="2"/>
    <s v="Tuesday"/>
    <n v="2"/>
    <s v="India"/>
    <x v="18"/>
  </r>
  <r>
    <n v="914288"/>
    <n v="1090"/>
    <s v="France"/>
    <d v="2023-05-29T00:52:00"/>
    <x v="2"/>
    <x v="20"/>
    <n v="1968"/>
    <n v="0"/>
    <d v="2023-05-29T00:00:00"/>
    <s v="00:52:00"/>
    <x v="0"/>
    <n v="5"/>
    <x v="21"/>
    <x v="8"/>
    <s v="Monday"/>
    <n v="1"/>
    <s v="France"/>
    <x v="17"/>
  </r>
  <r>
    <n v="28901"/>
    <n v="1093"/>
    <s v="India"/>
    <d v="2023-11-16T23:46:00"/>
    <x v="2"/>
    <x v="75"/>
    <n v="5536"/>
    <n v="0"/>
    <d v="2023-11-16T00:00:00"/>
    <s v="23:46:00"/>
    <x v="2"/>
    <n v="11"/>
    <x v="26"/>
    <x v="9"/>
    <s v="Thursday"/>
    <n v="4"/>
    <s v="India"/>
    <x v="40"/>
  </r>
  <r>
    <n v="1498622"/>
    <n v="1094"/>
    <s v="India"/>
    <d v="2023-09-22T00:11:00"/>
    <x v="2"/>
    <x v="73"/>
    <n v="6659"/>
    <n v="0"/>
    <d v="2023-09-22T00:00:00"/>
    <s v="00:11:00"/>
    <x v="0"/>
    <n v="9"/>
    <x v="25"/>
    <x v="11"/>
    <s v="Friday"/>
    <n v="5"/>
    <s v="India"/>
    <x v="16"/>
  </r>
  <r>
    <n v="937222"/>
    <n v="1095"/>
    <s v="India"/>
    <d v="2023-01-27T01:04:00"/>
    <x v="1"/>
    <x v="73"/>
    <n v="2890"/>
    <n v="0"/>
    <d v="2023-01-27T00:00:00"/>
    <s v="01:04:00"/>
    <x v="1"/>
    <n v="1"/>
    <x v="13"/>
    <x v="3"/>
    <s v="Friday"/>
    <n v="5"/>
    <s v="India"/>
    <x v="51"/>
  </r>
  <r>
    <n v="610367"/>
    <n v="1096"/>
    <s v="Spain"/>
    <d v="2023-01-10T00:01:00"/>
    <x v="2"/>
    <x v="45"/>
    <n v="5230"/>
    <n v="0"/>
    <d v="2023-01-10T00:00:00"/>
    <s v="00:01:00"/>
    <x v="0"/>
    <n v="1"/>
    <x v="19"/>
    <x v="3"/>
    <s v="Tuesday"/>
    <n v="2"/>
    <s v="Spain"/>
    <x v="65"/>
  </r>
  <r>
    <n v="1097967"/>
    <n v="1097"/>
    <s v="India"/>
    <d v="2023-03-11T01:44:00"/>
    <x v="1"/>
    <x v="24"/>
    <n v="9517"/>
    <n v="0"/>
    <d v="2023-03-11T00:00:00"/>
    <s v="01:44:00"/>
    <x v="1"/>
    <n v="3"/>
    <x v="23"/>
    <x v="7"/>
    <s v="Saturday"/>
    <n v="6"/>
    <s v="India"/>
    <x v="2"/>
  </r>
  <r>
    <n v="1129509"/>
    <n v="1097"/>
    <s v="India"/>
    <d v="2023-06-04T01:16:00"/>
    <x v="0"/>
    <x v="24"/>
    <n v="7051"/>
    <n v="0"/>
    <d v="2023-06-04T00:00:00"/>
    <s v="01:16:00"/>
    <x v="1"/>
    <n v="6"/>
    <x v="27"/>
    <x v="2"/>
    <s v="Sunday"/>
    <n v="7"/>
    <s v="India"/>
    <x v="2"/>
  </r>
  <r>
    <n v="963906"/>
    <n v="1098"/>
    <s v="Singapore"/>
    <d v="2023-05-19T00:39:00"/>
    <x v="0"/>
    <x v="61"/>
    <n v="3431"/>
    <n v="0"/>
    <d v="2023-05-19T00:00:00"/>
    <s v="00:39:00"/>
    <x v="0"/>
    <n v="5"/>
    <x v="3"/>
    <x v="8"/>
    <s v="Friday"/>
    <n v="5"/>
    <s v="Singapore"/>
    <x v="0"/>
  </r>
  <r>
    <n v="1152358"/>
    <n v="1098"/>
    <s v="Singapore"/>
    <d v="2023-08-04T01:23:00"/>
    <x v="1"/>
    <x v="24"/>
    <n v="596"/>
    <n v="0"/>
    <d v="2023-08-04T00:00:00"/>
    <s v="01:23:00"/>
    <x v="1"/>
    <n v="8"/>
    <x v="27"/>
    <x v="6"/>
    <s v="Friday"/>
    <n v="5"/>
    <s v="Singapore"/>
    <x v="0"/>
  </r>
  <r>
    <n v="1641217"/>
    <n v="1098"/>
    <s v="Singapore"/>
    <d v="2023-05-06T00:44:00"/>
    <x v="0"/>
    <x v="9"/>
    <n v="8834"/>
    <n v="0"/>
    <d v="2023-05-06T00:00:00"/>
    <s v="00:44:00"/>
    <x v="0"/>
    <n v="5"/>
    <x v="28"/>
    <x v="8"/>
    <s v="Saturday"/>
    <n v="6"/>
    <s v="Singapore"/>
    <x v="0"/>
  </r>
  <r>
    <n v="130920"/>
    <n v="1099"/>
    <s v="France"/>
    <d v="2023-04-19T23:47:00"/>
    <x v="2"/>
    <x v="57"/>
    <n v="5261"/>
    <n v="0"/>
    <d v="2023-04-19T00:00:00"/>
    <s v="23:47:00"/>
    <x v="2"/>
    <n v="4"/>
    <x v="3"/>
    <x v="1"/>
    <s v="Wednesday"/>
    <n v="3"/>
    <s v="France"/>
    <x v="3"/>
  </r>
  <r>
    <n v="152738"/>
    <n v="1099"/>
    <s v="France"/>
    <d v="2023-07-04T00:11:00"/>
    <x v="0"/>
    <x v="45"/>
    <n v="177"/>
    <n v="0"/>
    <d v="2023-07-04T00:00:00"/>
    <s v="00:11:00"/>
    <x v="0"/>
    <n v="7"/>
    <x v="27"/>
    <x v="4"/>
    <s v="Tuesday"/>
    <n v="2"/>
    <s v="France"/>
    <x v="3"/>
  </r>
  <r>
    <n v="1409253"/>
    <n v="1099"/>
    <s v="France"/>
    <d v="2023-04-03T23:29:00"/>
    <x v="3"/>
    <x v="11"/>
    <n v="136"/>
    <n v="0"/>
    <d v="2023-04-03T00:00:00"/>
    <s v="23:29:00"/>
    <x v="2"/>
    <n v="4"/>
    <x v="15"/>
    <x v="1"/>
    <s v="Monday"/>
    <n v="1"/>
    <s v="France"/>
    <x v="3"/>
  </r>
  <r>
    <n v="157238"/>
    <n v="1100"/>
    <s v="Spain"/>
    <d v="2023-03-26T00:34:00"/>
    <x v="1"/>
    <x v="75"/>
    <n v="5281"/>
    <n v="0"/>
    <d v="2023-03-26T00:00:00"/>
    <s v="00:34:00"/>
    <x v="0"/>
    <n v="3"/>
    <x v="8"/>
    <x v="7"/>
    <s v="Sunday"/>
    <n v="7"/>
    <s v="Spain"/>
    <x v="30"/>
  </r>
  <r>
    <n v="1068168"/>
    <n v="1101"/>
    <s v="India"/>
    <d v="2023-03-08T01:22:00"/>
    <x v="2"/>
    <x v="12"/>
    <n v="5967"/>
    <n v="0"/>
    <d v="2023-03-08T00:00:00"/>
    <s v="01:22:00"/>
    <x v="1"/>
    <n v="3"/>
    <x v="7"/>
    <x v="7"/>
    <s v="Wednesday"/>
    <n v="3"/>
    <s v="India"/>
    <x v="15"/>
  </r>
  <r>
    <n v="1611854"/>
    <n v="1101"/>
    <s v="India"/>
    <d v="2023-07-08T23:58:00"/>
    <x v="1"/>
    <x v="49"/>
    <n v="508"/>
    <n v="0"/>
    <d v="2023-07-08T00:00:00"/>
    <s v="23:58:00"/>
    <x v="2"/>
    <n v="7"/>
    <x v="7"/>
    <x v="4"/>
    <s v="Saturday"/>
    <n v="6"/>
    <s v="India"/>
    <x v="15"/>
  </r>
  <r>
    <n v="217952"/>
    <n v="1102"/>
    <s v="India"/>
    <d v="2023-09-24T23:49:00"/>
    <x v="3"/>
    <x v="4"/>
    <n v="3521"/>
    <n v="0"/>
    <d v="2023-09-24T00:00:00"/>
    <s v="23:49:00"/>
    <x v="2"/>
    <n v="9"/>
    <x v="10"/>
    <x v="11"/>
    <s v="Sunday"/>
    <n v="7"/>
    <s v="India"/>
    <x v="16"/>
  </r>
  <r>
    <n v="863202"/>
    <n v="1103"/>
    <s v="India"/>
    <d v="2023-08-21T01:24:00"/>
    <x v="3"/>
    <x v="11"/>
    <n v="5136"/>
    <n v="0"/>
    <d v="2023-08-21T00:00:00"/>
    <s v="01:24:00"/>
    <x v="1"/>
    <n v="8"/>
    <x v="9"/>
    <x v="6"/>
    <s v="Monday"/>
    <n v="1"/>
    <s v="India"/>
    <x v="5"/>
  </r>
  <r>
    <n v="858912"/>
    <n v="1105"/>
    <s v="France"/>
    <d v="2023-06-09T00:08:00"/>
    <x v="1"/>
    <x v="20"/>
    <n v="4421"/>
    <n v="0"/>
    <d v="2023-06-09T00:00:00"/>
    <s v="00:08:00"/>
    <x v="0"/>
    <n v="6"/>
    <x v="2"/>
    <x v="2"/>
    <s v="Friday"/>
    <n v="5"/>
    <s v="France"/>
    <x v="33"/>
  </r>
  <r>
    <n v="138329"/>
    <n v="1108"/>
    <s v="India"/>
    <d v="2023-07-31T01:10:00"/>
    <x v="2"/>
    <x v="3"/>
    <n v="7219"/>
    <n v="0"/>
    <d v="2023-07-31T00:00:00"/>
    <s v="01:10:00"/>
    <x v="1"/>
    <n v="7"/>
    <x v="30"/>
    <x v="4"/>
    <s v="Monday"/>
    <n v="1"/>
    <s v="India"/>
    <x v="13"/>
  </r>
  <r>
    <n v="584321"/>
    <n v="1108"/>
    <s v="India"/>
    <d v="2023-03-01T23:28:00"/>
    <x v="2"/>
    <x v="53"/>
    <n v="6956"/>
    <n v="0"/>
    <d v="2023-03-01T00:00:00"/>
    <s v="23:28:00"/>
    <x v="2"/>
    <n v="3"/>
    <x v="5"/>
    <x v="7"/>
    <s v="Wednesday"/>
    <n v="3"/>
    <s v="India"/>
    <x v="13"/>
  </r>
  <r>
    <n v="1115197"/>
    <n v="1108"/>
    <s v="India"/>
    <d v="2023-07-29T00:02:00"/>
    <x v="0"/>
    <x v="36"/>
    <n v="1278"/>
    <n v="0"/>
    <d v="2023-07-29T00:00:00"/>
    <s v="00:02:00"/>
    <x v="0"/>
    <n v="7"/>
    <x v="21"/>
    <x v="4"/>
    <s v="Saturday"/>
    <n v="6"/>
    <s v="India"/>
    <x v="13"/>
  </r>
  <r>
    <n v="368675"/>
    <n v="1109"/>
    <s v="India"/>
    <d v="2023-10-17T23:44:00"/>
    <x v="0"/>
    <x v="6"/>
    <n v="6922"/>
    <n v="0"/>
    <d v="2023-10-17T00:00:00"/>
    <s v="23:44:00"/>
    <x v="2"/>
    <n v="10"/>
    <x v="29"/>
    <x v="5"/>
    <s v="Tuesday"/>
    <n v="2"/>
    <s v="India"/>
    <x v="60"/>
  </r>
  <r>
    <n v="492948"/>
    <n v="1109"/>
    <s v="India"/>
    <d v="2023-08-22T00:53:00"/>
    <x v="0"/>
    <x v="5"/>
    <n v="709"/>
    <n v="0"/>
    <d v="2023-08-22T00:00:00"/>
    <s v="00:53:00"/>
    <x v="0"/>
    <n v="8"/>
    <x v="25"/>
    <x v="6"/>
    <s v="Tuesday"/>
    <n v="2"/>
    <s v="India"/>
    <x v="60"/>
  </r>
  <r>
    <n v="548423"/>
    <n v="1109"/>
    <s v="India"/>
    <d v="2023-09-21T01:16:00"/>
    <x v="1"/>
    <x v="76"/>
    <n v="3958"/>
    <n v="0"/>
    <d v="2023-09-21T00:00:00"/>
    <s v="01:16:00"/>
    <x v="1"/>
    <n v="9"/>
    <x v="9"/>
    <x v="11"/>
    <s v="Thursday"/>
    <n v="4"/>
    <s v="India"/>
    <x v="60"/>
  </r>
  <r>
    <n v="1454915"/>
    <n v="1109"/>
    <s v="India"/>
    <d v="2023-09-26T23:40:00"/>
    <x v="3"/>
    <x v="70"/>
    <n v="5760"/>
    <n v="0"/>
    <d v="2023-09-26T00:00:00"/>
    <s v="23:40:00"/>
    <x v="2"/>
    <n v="9"/>
    <x v="8"/>
    <x v="11"/>
    <s v="Tuesday"/>
    <n v="2"/>
    <s v="India"/>
    <x v="60"/>
  </r>
  <r>
    <n v="1509701"/>
    <n v="1109"/>
    <s v="India"/>
    <d v="2023-10-27T00:35:00"/>
    <x v="1"/>
    <x v="24"/>
    <n v="1460"/>
    <n v="0"/>
    <d v="2023-10-27T00:00:00"/>
    <s v="00:35:00"/>
    <x v="0"/>
    <n v="10"/>
    <x v="13"/>
    <x v="5"/>
    <s v="Friday"/>
    <n v="5"/>
    <s v="India"/>
    <x v="60"/>
  </r>
  <r>
    <n v="850122"/>
    <n v="1112"/>
    <s v="Spain"/>
    <d v="2023-06-19T01:43:00"/>
    <x v="0"/>
    <x v="23"/>
    <n v="8887"/>
    <n v="0"/>
    <d v="2023-06-19T00:00:00"/>
    <s v="01:43:00"/>
    <x v="1"/>
    <n v="6"/>
    <x v="3"/>
    <x v="2"/>
    <s v="Monday"/>
    <n v="1"/>
    <s v="Spain"/>
    <x v="30"/>
  </r>
  <r>
    <n v="953922"/>
    <n v="1112"/>
    <s v="Spain"/>
    <d v="2023-10-07T00:04:00"/>
    <x v="0"/>
    <x v="20"/>
    <n v="4161"/>
    <n v="0"/>
    <d v="2023-10-07T00:00:00"/>
    <s v="00:04:00"/>
    <x v="0"/>
    <n v="10"/>
    <x v="20"/>
    <x v="5"/>
    <s v="Saturday"/>
    <n v="6"/>
    <s v="Spain"/>
    <x v="30"/>
  </r>
  <r>
    <n v="645557"/>
    <n v="1114"/>
    <s v="India"/>
    <d v="2023-09-16T23:33:00"/>
    <x v="3"/>
    <x v="23"/>
    <n v="1567"/>
    <n v="0"/>
    <d v="2023-09-16T00:00:00"/>
    <s v="23:33:00"/>
    <x v="2"/>
    <n v="9"/>
    <x v="26"/>
    <x v="11"/>
    <s v="Saturday"/>
    <n v="6"/>
    <s v="India"/>
    <x v="1"/>
  </r>
  <r>
    <n v="1211500"/>
    <n v="1120"/>
    <s v="Denmark"/>
    <d v="2023-10-07T00:29:00"/>
    <x v="1"/>
    <x v="49"/>
    <n v="845"/>
    <n v="0"/>
    <d v="2023-10-07T00:00:00"/>
    <s v="00:29:00"/>
    <x v="0"/>
    <n v="10"/>
    <x v="20"/>
    <x v="5"/>
    <s v="Saturday"/>
    <n v="6"/>
    <s v="Denmark"/>
    <x v="20"/>
  </r>
  <r>
    <n v="1318579"/>
    <n v="1120"/>
    <s v="Denmark"/>
    <d v="2023-11-02T01:55:00"/>
    <x v="2"/>
    <x v="80"/>
    <n v="8857"/>
    <n v="0"/>
    <d v="2023-11-02T00:00:00"/>
    <s v="01:55:00"/>
    <x v="1"/>
    <n v="11"/>
    <x v="24"/>
    <x v="9"/>
    <s v="Thursday"/>
    <n v="4"/>
    <s v="Denmark"/>
    <x v="20"/>
  </r>
  <r>
    <n v="341843"/>
    <n v="1121"/>
    <s v="India"/>
    <d v="2023-05-29T00:08:00"/>
    <x v="1"/>
    <x v="5"/>
    <n v="863"/>
    <n v="0"/>
    <d v="2023-05-29T00:00:00"/>
    <s v="00:08:00"/>
    <x v="0"/>
    <n v="5"/>
    <x v="21"/>
    <x v="8"/>
    <s v="Monday"/>
    <n v="1"/>
    <s v="India"/>
    <x v="38"/>
  </r>
  <r>
    <n v="94344"/>
    <n v="1122"/>
    <s v="Germany"/>
    <d v="2023-03-14T00:49:00"/>
    <x v="3"/>
    <x v="38"/>
    <n v="5649"/>
    <n v="0"/>
    <d v="2023-03-14T00:00:00"/>
    <s v="00:49:00"/>
    <x v="0"/>
    <n v="3"/>
    <x v="12"/>
    <x v="7"/>
    <s v="Tuesday"/>
    <n v="2"/>
    <s v="Germany"/>
    <x v="43"/>
  </r>
  <r>
    <n v="268418"/>
    <n v="1123"/>
    <s v="France"/>
    <d v="2023-07-28T23:32:00"/>
    <x v="2"/>
    <x v="51"/>
    <n v="8306"/>
    <n v="0"/>
    <d v="2023-07-28T00:00:00"/>
    <s v="23:32:00"/>
    <x v="2"/>
    <n v="7"/>
    <x v="0"/>
    <x v="4"/>
    <s v="Friday"/>
    <n v="5"/>
    <s v="France"/>
    <x v="72"/>
  </r>
  <r>
    <n v="511431"/>
    <n v="1125"/>
    <s v="Singapore"/>
    <d v="2023-08-07T01:35:00"/>
    <x v="2"/>
    <x v="24"/>
    <n v="1624"/>
    <n v="0"/>
    <d v="2023-08-07T00:00:00"/>
    <s v="01:35:00"/>
    <x v="1"/>
    <n v="8"/>
    <x v="20"/>
    <x v="6"/>
    <s v="Monday"/>
    <n v="1"/>
    <s v="Singapore"/>
    <x v="39"/>
  </r>
  <r>
    <n v="530067"/>
    <n v="1126"/>
    <s v="France"/>
    <d v="2023-08-17T01:17:00"/>
    <x v="1"/>
    <x v="72"/>
    <n v="8259"/>
    <n v="0"/>
    <d v="2023-08-17T00:00:00"/>
    <s v="01:17:00"/>
    <x v="1"/>
    <n v="8"/>
    <x v="29"/>
    <x v="6"/>
    <s v="Thursday"/>
    <n v="4"/>
    <s v="France"/>
    <x v="7"/>
  </r>
  <r>
    <n v="1610660"/>
    <n v="1126"/>
    <s v="France"/>
    <d v="2023-03-15T23:51:00"/>
    <x v="0"/>
    <x v="56"/>
    <n v="4580"/>
    <n v="0"/>
    <d v="2023-03-15T00:00:00"/>
    <s v="23:51:00"/>
    <x v="2"/>
    <n v="3"/>
    <x v="22"/>
    <x v="7"/>
    <s v="Wednesday"/>
    <n v="3"/>
    <s v="France"/>
    <x v="7"/>
  </r>
  <r>
    <n v="914311"/>
    <n v="1127"/>
    <s v="Norway"/>
    <d v="2023-04-05T00:17:00"/>
    <x v="3"/>
    <x v="24"/>
    <n v="6090"/>
    <n v="0"/>
    <d v="2023-04-05T00:00:00"/>
    <s v="00:17:00"/>
    <x v="0"/>
    <n v="4"/>
    <x v="16"/>
    <x v="1"/>
    <s v="Wednesday"/>
    <n v="3"/>
    <s v="Norway"/>
    <x v="31"/>
  </r>
  <r>
    <n v="1379500"/>
    <n v="1128"/>
    <s v="France"/>
    <d v="2023-07-25T02:22:00"/>
    <x v="3"/>
    <x v="76"/>
    <n v="4248"/>
    <n v="0"/>
    <d v="2023-07-25T00:00:00"/>
    <s v="02:22:00"/>
    <x v="4"/>
    <n v="7"/>
    <x v="18"/>
    <x v="4"/>
    <s v="Tuesday"/>
    <n v="2"/>
    <s v="France"/>
    <x v="39"/>
  </r>
  <r>
    <n v="1421840"/>
    <n v="1128"/>
    <s v="France"/>
    <d v="2023-09-09T23:38:00"/>
    <x v="2"/>
    <x v="82"/>
    <n v="1084"/>
    <n v="0"/>
    <d v="2023-09-09T00:00:00"/>
    <s v="23:38:00"/>
    <x v="2"/>
    <n v="9"/>
    <x v="2"/>
    <x v="11"/>
    <s v="Saturday"/>
    <n v="6"/>
    <s v="France"/>
    <x v="39"/>
  </r>
  <r>
    <n v="38242"/>
    <n v="1131"/>
    <s v="Australia"/>
    <d v="2023-01-03T00:29:00"/>
    <x v="3"/>
    <x v="33"/>
    <n v="9299"/>
    <n v="0"/>
    <d v="2023-01-03T00:00:00"/>
    <s v="00:29:00"/>
    <x v="0"/>
    <n v="1"/>
    <x v="15"/>
    <x v="3"/>
    <s v="Tuesday"/>
    <n v="2"/>
    <s v="Australia"/>
    <x v="11"/>
  </r>
  <r>
    <n v="272165"/>
    <n v="1133"/>
    <s v="India"/>
    <d v="2023-04-04T01:16:00"/>
    <x v="1"/>
    <x v="85"/>
    <n v="6204"/>
    <n v="0"/>
    <d v="2023-04-04T00:00:00"/>
    <s v="01:16:00"/>
    <x v="1"/>
    <n v="4"/>
    <x v="27"/>
    <x v="1"/>
    <s v="Tuesday"/>
    <n v="2"/>
    <s v="India"/>
    <x v="14"/>
  </r>
  <r>
    <n v="329474"/>
    <n v="1133"/>
    <s v="India"/>
    <d v="2023-12-08T00:32:00"/>
    <x v="0"/>
    <x v="8"/>
    <n v="7243"/>
    <n v="0"/>
    <d v="2023-12-08T00:00:00"/>
    <s v="00:32:00"/>
    <x v="0"/>
    <n v="12"/>
    <x v="7"/>
    <x v="10"/>
    <s v="Friday"/>
    <n v="5"/>
    <s v="India"/>
    <x v="14"/>
  </r>
  <r>
    <n v="306831"/>
    <n v="1135"/>
    <s v="India"/>
    <d v="2023-06-13T00:35:00"/>
    <x v="3"/>
    <x v="45"/>
    <n v="4730"/>
    <n v="0"/>
    <d v="2023-06-13T00:00:00"/>
    <s v="00:35:00"/>
    <x v="0"/>
    <n v="6"/>
    <x v="6"/>
    <x v="2"/>
    <s v="Tuesday"/>
    <n v="2"/>
    <s v="India"/>
    <x v="66"/>
  </r>
  <r>
    <n v="426056"/>
    <n v="1138"/>
    <s v="Australia"/>
    <d v="2023-04-18T23:44:00"/>
    <x v="2"/>
    <x v="53"/>
    <n v="3481"/>
    <n v="0"/>
    <d v="2023-04-18T00:00:00"/>
    <s v="23:44:00"/>
    <x v="2"/>
    <n v="4"/>
    <x v="14"/>
    <x v="1"/>
    <s v="Tuesday"/>
    <n v="2"/>
    <s v="Australia"/>
    <x v="31"/>
  </r>
  <r>
    <n v="1392838"/>
    <n v="1138"/>
    <s v="Australia"/>
    <d v="2023-07-30T23:31:00"/>
    <x v="1"/>
    <x v="2"/>
    <n v="1617"/>
    <n v="0"/>
    <d v="2023-07-30T00:00:00"/>
    <s v="23:31:00"/>
    <x v="2"/>
    <n v="7"/>
    <x v="4"/>
    <x v="4"/>
    <s v="Sunday"/>
    <n v="7"/>
    <s v="Australia"/>
    <x v="31"/>
  </r>
  <r>
    <n v="590513"/>
    <n v="1139"/>
    <s v="USA"/>
    <d v="2023-08-14T23:10:00"/>
    <x v="3"/>
    <x v="11"/>
    <n v="4446"/>
    <n v="0"/>
    <d v="2023-08-14T00:00:00"/>
    <s v="23:10:00"/>
    <x v="2"/>
    <n v="8"/>
    <x v="12"/>
    <x v="6"/>
    <s v="Monday"/>
    <n v="1"/>
    <s v="USA"/>
    <x v="8"/>
  </r>
  <r>
    <n v="1212151"/>
    <n v="1139"/>
    <s v="USA"/>
    <d v="2023-01-09T23:33:00"/>
    <x v="3"/>
    <x v="8"/>
    <n v="374"/>
    <n v="0"/>
    <d v="2023-01-09T00:00:00"/>
    <s v="23:33:00"/>
    <x v="2"/>
    <n v="1"/>
    <x v="2"/>
    <x v="3"/>
    <s v="Monday"/>
    <n v="1"/>
    <s v="USA"/>
    <x v="8"/>
  </r>
  <r>
    <n v="1396020"/>
    <n v="1139"/>
    <s v="USA"/>
    <d v="2023-12-22T23:33:00"/>
    <x v="1"/>
    <x v="11"/>
    <n v="5055"/>
    <n v="0"/>
    <d v="2023-12-22T00:00:00"/>
    <s v="23:33:00"/>
    <x v="2"/>
    <n v="12"/>
    <x v="25"/>
    <x v="10"/>
    <s v="Friday"/>
    <n v="5"/>
    <s v="USA"/>
    <x v="8"/>
  </r>
  <r>
    <n v="316858"/>
    <n v="1140"/>
    <s v="Finland"/>
    <d v="2023-03-18T00:39:00"/>
    <x v="1"/>
    <x v="20"/>
    <n v="3160"/>
    <n v="0"/>
    <d v="2023-03-18T00:00:00"/>
    <s v="00:39:00"/>
    <x v="0"/>
    <n v="3"/>
    <x v="14"/>
    <x v="7"/>
    <s v="Saturday"/>
    <n v="6"/>
    <s v="Finland"/>
    <x v="71"/>
  </r>
  <r>
    <n v="1443406"/>
    <n v="1141"/>
    <s v="France"/>
    <d v="2023-07-24T01:19:00"/>
    <x v="3"/>
    <x v="1"/>
    <n v="8328"/>
    <n v="0"/>
    <d v="2023-07-24T00:00:00"/>
    <s v="01:19:00"/>
    <x v="1"/>
    <n v="7"/>
    <x v="10"/>
    <x v="4"/>
    <s v="Monday"/>
    <n v="1"/>
    <s v="France"/>
    <x v="36"/>
  </r>
  <r>
    <n v="1460925"/>
    <n v="1141"/>
    <s v="France"/>
    <d v="2023-02-06T00:27:00"/>
    <x v="2"/>
    <x v="51"/>
    <n v="2472"/>
    <n v="0"/>
    <d v="2023-02-06T00:00:00"/>
    <s v="00:27:00"/>
    <x v="0"/>
    <n v="2"/>
    <x v="28"/>
    <x v="0"/>
    <s v="Monday"/>
    <n v="1"/>
    <s v="France"/>
    <x v="36"/>
  </r>
  <r>
    <n v="1340302"/>
    <n v="1142"/>
    <s v="USA"/>
    <d v="2023-12-03T01:17:00"/>
    <x v="3"/>
    <x v="0"/>
    <n v="9786"/>
    <n v="0"/>
    <d v="2023-12-03T00:00:00"/>
    <s v="01:17:00"/>
    <x v="1"/>
    <n v="12"/>
    <x v="15"/>
    <x v="10"/>
    <s v="Sunday"/>
    <n v="7"/>
    <s v="USA"/>
    <x v="14"/>
  </r>
  <r>
    <n v="935343"/>
    <n v="1143"/>
    <s v="Italy"/>
    <d v="2023-09-27T23:28:00"/>
    <x v="0"/>
    <x v="2"/>
    <n v="1325"/>
    <n v="0"/>
    <d v="2023-09-27T00:00:00"/>
    <s v="23:28:00"/>
    <x v="2"/>
    <n v="9"/>
    <x v="13"/>
    <x v="11"/>
    <s v="Wednesday"/>
    <n v="3"/>
    <s v="Italy"/>
    <x v="14"/>
  </r>
  <r>
    <n v="993964"/>
    <n v="1143"/>
    <s v="Italy"/>
    <d v="2023-12-28T23:59:00"/>
    <x v="3"/>
    <x v="7"/>
    <n v="8644"/>
    <n v="0"/>
    <d v="2023-12-28T00:00:00"/>
    <s v="23:59:00"/>
    <x v="2"/>
    <n v="12"/>
    <x v="0"/>
    <x v="10"/>
    <s v="Thursday"/>
    <n v="4"/>
    <s v="Italy"/>
    <x v="14"/>
  </r>
  <r>
    <n v="1192105"/>
    <n v="1143"/>
    <s v="Italy"/>
    <d v="2023-01-31T23:56:00"/>
    <x v="3"/>
    <x v="9"/>
    <n v="2021"/>
    <n v="0"/>
    <d v="2023-01-31T00:00:00"/>
    <s v="23:56:00"/>
    <x v="2"/>
    <n v="1"/>
    <x v="30"/>
    <x v="3"/>
    <s v="Tuesday"/>
    <n v="2"/>
    <s v="Italy"/>
    <x v="14"/>
  </r>
  <r>
    <n v="306677"/>
    <n v="1145"/>
    <s v="USA"/>
    <d v="2023-08-20T23:45:00"/>
    <x v="1"/>
    <x v="43"/>
    <n v="6771"/>
    <n v="0"/>
    <d v="2023-08-20T00:00:00"/>
    <s v="23:45:00"/>
    <x v="2"/>
    <n v="8"/>
    <x v="11"/>
    <x v="6"/>
    <s v="Sunday"/>
    <n v="7"/>
    <s v="USA"/>
    <x v="45"/>
  </r>
  <r>
    <n v="1314166"/>
    <n v="1145"/>
    <s v="USA"/>
    <d v="2023-03-30T01:28:00"/>
    <x v="1"/>
    <x v="32"/>
    <n v="9152"/>
    <n v="0"/>
    <d v="2023-03-30T00:00:00"/>
    <s v="01:28:00"/>
    <x v="1"/>
    <n v="3"/>
    <x v="4"/>
    <x v="7"/>
    <s v="Thursday"/>
    <n v="4"/>
    <s v="USA"/>
    <x v="45"/>
  </r>
  <r>
    <n v="1669169"/>
    <n v="1146"/>
    <s v="USA"/>
    <d v="2023-05-12T23:36:00"/>
    <x v="0"/>
    <x v="9"/>
    <n v="8796"/>
    <n v="0"/>
    <d v="2023-05-12T00:00:00"/>
    <s v="23:36:00"/>
    <x v="2"/>
    <n v="5"/>
    <x v="1"/>
    <x v="8"/>
    <s v="Friday"/>
    <n v="5"/>
    <s v="USA"/>
    <x v="37"/>
  </r>
  <r>
    <n v="816536"/>
    <n v="1147"/>
    <s v="France"/>
    <d v="2023-09-11T23:28:00"/>
    <x v="3"/>
    <x v="11"/>
    <n v="5485"/>
    <n v="0"/>
    <d v="2023-09-11T00:00:00"/>
    <s v="23:28:00"/>
    <x v="2"/>
    <n v="9"/>
    <x v="23"/>
    <x v="11"/>
    <s v="Monday"/>
    <n v="1"/>
    <s v="France"/>
    <x v="20"/>
  </r>
  <r>
    <n v="1197876"/>
    <n v="1148"/>
    <s v="Finland"/>
    <d v="2023-12-03T00:34:00"/>
    <x v="1"/>
    <x v="80"/>
    <n v="6055"/>
    <n v="0"/>
    <d v="2023-12-03T00:00:00"/>
    <s v="00:34:00"/>
    <x v="0"/>
    <n v="12"/>
    <x v="15"/>
    <x v="10"/>
    <s v="Sunday"/>
    <n v="7"/>
    <s v="Finland"/>
    <x v="20"/>
  </r>
  <r>
    <n v="1056575"/>
    <n v="1149"/>
    <s v="USA"/>
    <d v="2023-04-01T01:23:00"/>
    <x v="1"/>
    <x v="51"/>
    <n v="1439"/>
    <n v="0"/>
    <d v="2023-04-01T00:00:00"/>
    <s v="01:23:00"/>
    <x v="1"/>
    <n v="4"/>
    <x v="5"/>
    <x v="1"/>
    <s v="Saturday"/>
    <n v="6"/>
    <s v="USA"/>
    <x v="0"/>
  </r>
  <r>
    <n v="89864"/>
    <n v="1150"/>
    <s v="USA"/>
    <d v="2023-10-16T01:51:00"/>
    <x v="1"/>
    <x v="51"/>
    <n v="8022"/>
    <n v="0"/>
    <d v="2023-10-16T00:00:00"/>
    <s v="01:51:00"/>
    <x v="1"/>
    <n v="10"/>
    <x v="26"/>
    <x v="5"/>
    <s v="Monday"/>
    <n v="1"/>
    <s v="USA"/>
    <x v="56"/>
  </r>
  <r>
    <n v="363439"/>
    <n v="1150"/>
    <s v="USA"/>
    <d v="2023-07-13T23:48:00"/>
    <x v="0"/>
    <x v="34"/>
    <n v="8067"/>
    <n v="0"/>
    <d v="2023-07-13T00:00:00"/>
    <s v="23:48:00"/>
    <x v="2"/>
    <n v="7"/>
    <x v="6"/>
    <x v="4"/>
    <s v="Thursday"/>
    <n v="4"/>
    <s v="USA"/>
    <x v="56"/>
  </r>
  <r>
    <n v="840518"/>
    <n v="1150"/>
    <s v="USA"/>
    <d v="2023-09-25T23:20:00"/>
    <x v="1"/>
    <x v="71"/>
    <n v="4427"/>
    <n v="0"/>
    <d v="2023-09-25T00:00:00"/>
    <s v="23:20:00"/>
    <x v="2"/>
    <n v="9"/>
    <x v="18"/>
    <x v="11"/>
    <s v="Monday"/>
    <n v="1"/>
    <s v="USA"/>
    <x v="56"/>
  </r>
  <r>
    <n v="342057"/>
    <n v="1152"/>
    <s v="Spain"/>
    <d v="2023-06-04T00:53:00"/>
    <x v="1"/>
    <x v="85"/>
    <n v="9941"/>
    <n v="0"/>
    <d v="2023-06-04T00:00:00"/>
    <s v="00:53:00"/>
    <x v="0"/>
    <n v="6"/>
    <x v="27"/>
    <x v="2"/>
    <s v="Sunday"/>
    <n v="7"/>
    <s v="Spain"/>
    <x v="52"/>
  </r>
  <r>
    <n v="1638963"/>
    <n v="1152"/>
    <s v="Spain"/>
    <d v="2023-03-06T01:32:00"/>
    <x v="0"/>
    <x v="61"/>
    <n v="1352"/>
    <n v="0"/>
    <d v="2023-03-06T00:00:00"/>
    <s v="01:32:00"/>
    <x v="1"/>
    <n v="3"/>
    <x v="28"/>
    <x v="7"/>
    <s v="Monday"/>
    <n v="1"/>
    <s v="Spain"/>
    <x v="52"/>
  </r>
  <r>
    <n v="464531"/>
    <n v="1153"/>
    <s v="Italy"/>
    <d v="2023-02-14T00:30:00"/>
    <x v="1"/>
    <x v="49"/>
    <n v="4951"/>
    <n v="0"/>
    <d v="2023-02-14T00:00:00"/>
    <s v="00:30:00"/>
    <x v="0"/>
    <n v="2"/>
    <x v="12"/>
    <x v="0"/>
    <s v="Tuesday"/>
    <n v="2"/>
    <s v="Italy"/>
    <x v="1"/>
  </r>
  <r>
    <n v="706669"/>
    <n v="1153"/>
    <s v="Italy"/>
    <d v="2023-05-06T01:45:00"/>
    <x v="0"/>
    <x v="24"/>
    <n v="4666"/>
    <n v="0"/>
    <d v="2023-05-06T00:00:00"/>
    <s v="01:45:00"/>
    <x v="1"/>
    <n v="5"/>
    <x v="28"/>
    <x v="8"/>
    <s v="Saturday"/>
    <n v="6"/>
    <s v="Italy"/>
    <x v="1"/>
  </r>
  <r>
    <n v="1156227"/>
    <n v="1154"/>
    <s v="Spain"/>
    <d v="2023-07-21T23:34:00"/>
    <x v="3"/>
    <x v="4"/>
    <n v="2490"/>
    <n v="0"/>
    <d v="2023-07-21T00:00:00"/>
    <s v="23:34:00"/>
    <x v="2"/>
    <n v="7"/>
    <x v="9"/>
    <x v="4"/>
    <s v="Friday"/>
    <n v="5"/>
    <s v="Spain"/>
    <x v="49"/>
  </r>
  <r>
    <n v="548714"/>
    <n v="1156"/>
    <s v="Norway"/>
    <d v="2023-06-22T00:31:00"/>
    <x v="2"/>
    <x v="11"/>
    <n v="6145"/>
    <n v="0"/>
    <d v="2023-06-22T00:00:00"/>
    <s v="00:31:00"/>
    <x v="0"/>
    <n v="6"/>
    <x v="25"/>
    <x v="2"/>
    <s v="Thursday"/>
    <n v="4"/>
    <s v="Norway"/>
    <x v="46"/>
  </r>
  <r>
    <n v="887239"/>
    <n v="1157"/>
    <s v="Singapore"/>
    <d v="2023-06-24T02:05:00"/>
    <x v="0"/>
    <x v="32"/>
    <n v="9005"/>
    <n v="0"/>
    <d v="2023-06-24T00:00:00"/>
    <s v="02:05:00"/>
    <x v="4"/>
    <n v="6"/>
    <x v="10"/>
    <x v="2"/>
    <s v="Saturday"/>
    <n v="6"/>
    <s v="Singapore"/>
    <x v="35"/>
  </r>
  <r>
    <n v="1487293"/>
    <n v="1157"/>
    <s v="Singapore"/>
    <d v="2023-01-26T01:15:00"/>
    <x v="3"/>
    <x v="1"/>
    <n v="2092"/>
    <n v="0"/>
    <d v="2023-01-26T00:00:00"/>
    <s v="01:15:00"/>
    <x v="1"/>
    <n v="1"/>
    <x v="8"/>
    <x v="3"/>
    <s v="Thursday"/>
    <n v="4"/>
    <s v="Singapore"/>
    <x v="35"/>
  </r>
  <r>
    <n v="1489446"/>
    <n v="1158"/>
    <s v="Norway"/>
    <d v="2023-10-26T02:00:00"/>
    <x v="0"/>
    <x v="36"/>
    <n v="4889"/>
    <n v="0"/>
    <d v="2023-10-26T00:00:00"/>
    <s v="02:00:00"/>
    <x v="4"/>
    <n v="10"/>
    <x v="8"/>
    <x v="5"/>
    <s v="Thursday"/>
    <n v="4"/>
    <s v="Norway"/>
    <x v="14"/>
  </r>
  <r>
    <n v="812558"/>
    <n v="1160"/>
    <s v="Australia"/>
    <d v="2023-06-23T01:03:00"/>
    <x v="2"/>
    <x v="42"/>
    <n v="4185"/>
    <n v="0"/>
    <d v="2023-06-23T00:00:00"/>
    <s v="01:03:00"/>
    <x v="1"/>
    <n v="6"/>
    <x v="17"/>
    <x v="2"/>
    <s v="Friday"/>
    <n v="5"/>
    <s v="Australia"/>
    <x v="51"/>
  </r>
  <r>
    <n v="1223016"/>
    <n v="1161"/>
    <s v="Spain"/>
    <d v="2023-09-11T23:41:00"/>
    <x v="3"/>
    <x v="54"/>
    <n v="4739"/>
    <n v="0"/>
    <d v="2023-09-11T00:00:00"/>
    <s v="23:41:00"/>
    <x v="2"/>
    <n v="9"/>
    <x v="23"/>
    <x v="11"/>
    <s v="Monday"/>
    <n v="1"/>
    <s v="Spain"/>
    <x v="42"/>
  </r>
  <r>
    <n v="779276"/>
    <n v="1162"/>
    <s v="USA"/>
    <d v="2023-06-10T23:57:00"/>
    <x v="0"/>
    <x v="53"/>
    <n v="4738"/>
    <n v="0"/>
    <d v="2023-06-10T00:00:00"/>
    <s v="23:57:00"/>
    <x v="2"/>
    <n v="6"/>
    <x v="19"/>
    <x v="2"/>
    <s v="Saturday"/>
    <n v="6"/>
    <s v="USA"/>
    <x v="65"/>
  </r>
  <r>
    <n v="1076764"/>
    <n v="1162"/>
    <s v="USA"/>
    <d v="2023-12-04T00:39:00"/>
    <x v="0"/>
    <x v="25"/>
    <n v="1938"/>
    <n v="0"/>
    <d v="2023-12-04T00:00:00"/>
    <s v="00:39:00"/>
    <x v="0"/>
    <n v="12"/>
    <x v="27"/>
    <x v="10"/>
    <s v="Monday"/>
    <n v="1"/>
    <s v="USA"/>
    <x v="65"/>
  </r>
  <r>
    <n v="1513980"/>
    <n v="1164"/>
    <s v="USA"/>
    <d v="2023-02-14T23:42:00"/>
    <x v="0"/>
    <x v="11"/>
    <n v="5236"/>
    <n v="0"/>
    <d v="2023-02-14T00:00:00"/>
    <s v="23:42:00"/>
    <x v="2"/>
    <n v="2"/>
    <x v="12"/>
    <x v="0"/>
    <s v="Tuesday"/>
    <n v="2"/>
    <s v="USA"/>
    <x v="22"/>
  </r>
  <r>
    <n v="383194"/>
    <n v="1167"/>
    <s v="USA"/>
    <d v="2023-05-29T22:43:00"/>
    <x v="3"/>
    <x v="41"/>
    <n v="6812"/>
    <n v="0"/>
    <d v="2023-05-29T00:00:00"/>
    <s v="22:43:00"/>
    <x v="3"/>
    <n v="5"/>
    <x v="21"/>
    <x v="8"/>
    <s v="Monday"/>
    <n v="1"/>
    <s v="USA"/>
    <x v="12"/>
  </r>
  <r>
    <n v="1612028"/>
    <n v="1167"/>
    <s v="USA"/>
    <d v="2023-01-18T23:58:00"/>
    <x v="3"/>
    <x v="16"/>
    <n v="9324"/>
    <n v="0"/>
    <d v="2023-01-18T00:00:00"/>
    <s v="23:58:00"/>
    <x v="2"/>
    <n v="1"/>
    <x v="14"/>
    <x v="3"/>
    <s v="Wednesday"/>
    <n v="3"/>
    <s v="USA"/>
    <x v="12"/>
  </r>
  <r>
    <n v="98453"/>
    <n v="1169"/>
    <s v="France"/>
    <d v="2023-04-29T00:10:00"/>
    <x v="3"/>
    <x v="5"/>
    <n v="2261"/>
    <n v="0"/>
    <d v="2023-04-29T00:00:00"/>
    <s v="00:10:00"/>
    <x v="0"/>
    <n v="4"/>
    <x v="21"/>
    <x v="1"/>
    <s v="Saturday"/>
    <n v="6"/>
    <s v="France"/>
    <x v="67"/>
  </r>
  <r>
    <n v="364332"/>
    <n v="1169"/>
    <s v="France"/>
    <d v="2023-02-24T01:00:00"/>
    <x v="1"/>
    <x v="85"/>
    <n v="6539"/>
    <n v="0"/>
    <d v="2023-02-24T00:00:00"/>
    <s v="01:00:00"/>
    <x v="1"/>
    <n v="2"/>
    <x v="10"/>
    <x v="0"/>
    <s v="Friday"/>
    <n v="5"/>
    <s v="France"/>
    <x v="67"/>
  </r>
  <r>
    <n v="370729"/>
    <n v="1170"/>
    <s v="Germany"/>
    <d v="2023-02-25T02:00:00"/>
    <x v="2"/>
    <x v="75"/>
    <n v="2725"/>
    <n v="0"/>
    <d v="2023-02-25T00:00:00"/>
    <s v="02:00:00"/>
    <x v="4"/>
    <n v="2"/>
    <x v="18"/>
    <x v="0"/>
    <s v="Saturday"/>
    <n v="6"/>
    <s v="Germany"/>
    <x v="7"/>
  </r>
  <r>
    <n v="588329"/>
    <n v="1170"/>
    <s v="Germany"/>
    <d v="2023-09-01T01:50:00"/>
    <x v="1"/>
    <x v="60"/>
    <n v="987"/>
    <n v="0"/>
    <d v="2023-09-01T00:00:00"/>
    <s v="01:50:00"/>
    <x v="1"/>
    <n v="9"/>
    <x v="5"/>
    <x v="11"/>
    <s v="Friday"/>
    <n v="5"/>
    <s v="Germany"/>
    <x v="7"/>
  </r>
  <r>
    <n v="973367"/>
    <n v="1170"/>
    <s v="Germany"/>
    <d v="2023-09-01T01:16:00"/>
    <x v="2"/>
    <x v="13"/>
    <n v="8512"/>
    <n v="0"/>
    <d v="2023-09-01T00:00:00"/>
    <s v="01:16:00"/>
    <x v="1"/>
    <n v="9"/>
    <x v="5"/>
    <x v="11"/>
    <s v="Friday"/>
    <n v="5"/>
    <s v="Germany"/>
    <x v="7"/>
  </r>
  <r>
    <n v="1335084"/>
    <n v="1170"/>
    <s v="Germany"/>
    <d v="2023-07-21T00:37:00"/>
    <x v="3"/>
    <x v="48"/>
    <n v="5783"/>
    <n v="0"/>
    <d v="2023-07-21T00:00:00"/>
    <s v="00:37:00"/>
    <x v="0"/>
    <n v="7"/>
    <x v="9"/>
    <x v="4"/>
    <s v="Friday"/>
    <n v="5"/>
    <s v="Germany"/>
    <x v="7"/>
  </r>
  <r>
    <n v="1203146"/>
    <n v="1172"/>
    <s v="Australia"/>
    <d v="2023-11-09T00:31:00"/>
    <x v="2"/>
    <x v="11"/>
    <n v="6152"/>
    <n v="0"/>
    <d v="2023-11-09T00:00:00"/>
    <s v="00:31:00"/>
    <x v="0"/>
    <n v="11"/>
    <x v="2"/>
    <x v="9"/>
    <s v="Thursday"/>
    <n v="4"/>
    <s v="Australia"/>
    <x v="37"/>
  </r>
  <r>
    <n v="448776"/>
    <n v="1173"/>
    <s v="USA"/>
    <d v="2023-12-13T00:07:00"/>
    <x v="3"/>
    <x v="73"/>
    <n v="4703"/>
    <n v="0"/>
    <d v="2023-12-13T00:00:00"/>
    <s v="00:07:00"/>
    <x v="0"/>
    <n v="12"/>
    <x v="6"/>
    <x v="10"/>
    <s v="Wednesday"/>
    <n v="3"/>
    <s v="USA"/>
    <x v="8"/>
  </r>
  <r>
    <n v="1667133"/>
    <n v="1173"/>
    <s v="USA"/>
    <d v="2023-08-14T00:11:00"/>
    <x v="1"/>
    <x v="77"/>
    <n v="8164"/>
    <n v="0"/>
    <d v="2023-08-14T00:00:00"/>
    <s v="00:11:00"/>
    <x v="0"/>
    <n v="8"/>
    <x v="12"/>
    <x v="6"/>
    <s v="Monday"/>
    <n v="1"/>
    <s v="USA"/>
    <x v="8"/>
  </r>
  <r>
    <n v="1289856"/>
    <n v="1174"/>
    <s v="USA"/>
    <d v="2023-07-08T00:26:00"/>
    <x v="3"/>
    <x v="53"/>
    <n v="5660"/>
    <n v="0"/>
    <d v="2023-07-08T00:00:00"/>
    <s v="00:26:00"/>
    <x v="0"/>
    <n v="7"/>
    <x v="7"/>
    <x v="4"/>
    <s v="Saturday"/>
    <n v="6"/>
    <s v="USA"/>
    <x v="36"/>
  </r>
  <r>
    <n v="1004722"/>
    <n v="1176"/>
    <s v="USA"/>
    <d v="2023-06-04T01:21:00"/>
    <x v="3"/>
    <x v="21"/>
    <n v="315"/>
    <n v="0"/>
    <d v="2023-06-04T00:00:00"/>
    <s v="01:21:00"/>
    <x v="1"/>
    <n v="6"/>
    <x v="27"/>
    <x v="2"/>
    <s v="Sunday"/>
    <n v="7"/>
    <s v="USA"/>
    <x v="28"/>
  </r>
  <r>
    <n v="1144813"/>
    <n v="1176"/>
    <s v="USA"/>
    <d v="2023-11-09T01:06:00"/>
    <x v="1"/>
    <x v="0"/>
    <n v="1665"/>
    <n v="0"/>
    <d v="2023-11-09T00:00:00"/>
    <s v="01:06:00"/>
    <x v="1"/>
    <n v="11"/>
    <x v="2"/>
    <x v="9"/>
    <s v="Thursday"/>
    <n v="4"/>
    <s v="USA"/>
    <x v="28"/>
  </r>
  <r>
    <n v="1190330"/>
    <n v="1176"/>
    <s v="USA"/>
    <d v="2023-04-17T00:26:00"/>
    <x v="3"/>
    <x v="50"/>
    <n v="5495"/>
    <n v="0"/>
    <d v="2023-04-17T00:00:00"/>
    <s v="00:26:00"/>
    <x v="0"/>
    <n v="4"/>
    <x v="29"/>
    <x v="1"/>
    <s v="Monday"/>
    <n v="1"/>
    <s v="USA"/>
    <x v="28"/>
  </r>
  <r>
    <n v="1584769"/>
    <n v="1176"/>
    <s v="USA"/>
    <d v="2023-10-08T23:22:00"/>
    <x v="3"/>
    <x v="86"/>
    <n v="1945"/>
    <n v="0"/>
    <d v="2023-10-08T00:00:00"/>
    <s v="23:22:00"/>
    <x v="2"/>
    <n v="10"/>
    <x v="7"/>
    <x v="5"/>
    <s v="Sunday"/>
    <n v="7"/>
    <s v="USA"/>
    <x v="28"/>
  </r>
  <r>
    <n v="289882"/>
    <n v="1177"/>
    <s v="Denmark"/>
    <d v="2023-11-04T01:04:00"/>
    <x v="3"/>
    <x v="49"/>
    <n v="4569"/>
    <n v="0"/>
    <d v="2023-11-04T00:00:00"/>
    <s v="01:04:00"/>
    <x v="1"/>
    <n v="11"/>
    <x v="27"/>
    <x v="9"/>
    <s v="Saturday"/>
    <n v="6"/>
    <s v="Denmark"/>
    <x v="55"/>
  </r>
  <r>
    <n v="1162801"/>
    <n v="1177"/>
    <s v="Denmark"/>
    <d v="2023-05-02T01:30:00"/>
    <x v="1"/>
    <x v="11"/>
    <n v="8149"/>
    <n v="0"/>
    <d v="2023-05-02T00:00:00"/>
    <s v="01:30:00"/>
    <x v="1"/>
    <n v="5"/>
    <x v="24"/>
    <x v="8"/>
    <s v="Tuesday"/>
    <n v="2"/>
    <s v="Denmark"/>
    <x v="55"/>
  </r>
  <r>
    <n v="443968"/>
    <n v="1179"/>
    <s v="Spain"/>
    <d v="2023-10-12T00:39:00"/>
    <x v="2"/>
    <x v="15"/>
    <n v="7784"/>
    <n v="0"/>
    <d v="2023-10-12T00:00:00"/>
    <s v="00:39:00"/>
    <x v="0"/>
    <n v="10"/>
    <x v="1"/>
    <x v="5"/>
    <s v="Thursday"/>
    <n v="4"/>
    <s v="Spain"/>
    <x v="70"/>
  </r>
  <r>
    <n v="1136468"/>
    <n v="1179"/>
    <s v="Spain"/>
    <d v="2023-11-06T01:07:00"/>
    <x v="1"/>
    <x v="9"/>
    <n v="8751"/>
    <n v="0"/>
    <d v="2023-11-06T00:00:00"/>
    <s v="01:07:00"/>
    <x v="1"/>
    <n v="11"/>
    <x v="28"/>
    <x v="9"/>
    <s v="Monday"/>
    <n v="1"/>
    <s v="Spain"/>
    <x v="70"/>
  </r>
  <r>
    <n v="101807"/>
    <n v="1181"/>
    <s v="Singapore"/>
    <d v="2023-11-02T00:27:00"/>
    <x v="3"/>
    <x v="53"/>
    <n v="3541"/>
    <n v="0"/>
    <d v="2023-11-02T00:00:00"/>
    <s v="00:27:00"/>
    <x v="0"/>
    <n v="11"/>
    <x v="24"/>
    <x v="9"/>
    <s v="Thursday"/>
    <n v="4"/>
    <s v="Singapore"/>
    <x v="58"/>
  </r>
  <r>
    <n v="1189460"/>
    <n v="1181"/>
    <s v="Singapore"/>
    <d v="2023-07-03T00:28:00"/>
    <x v="2"/>
    <x v="2"/>
    <n v="4527"/>
    <n v="0"/>
    <d v="2023-07-03T00:00:00"/>
    <s v="00:28:00"/>
    <x v="0"/>
    <n v="7"/>
    <x v="15"/>
    <x v="4"/>
    <s v="Monday"/>
    <n v="1"/>
    <s v="Singapore"/>
    <x v="58"/>
  </r>
  <r>
    <n v="404700"/>
    <n v="1182"/>
    <s v="USA"/>
    <d v="2023-11-26T22:59:00"/>
    <x v="1"/>
    <x v="7"/>
    <n v="2761"/>
    <n v="0"/>
    <d v="2023-11-26T00:00:00"/>
    <s v="22:59:00"/>
    <x v="3"/>
    <n v="11"/>
    <x v="8"/>
    <x v="9"/>
    <s v="Sunday"/>
    <n v="7"/>
    <s v="USA"/>
    <x v="42"/>
  </r>
  <r>
    <n v="1272310"/>
    <n v="1183"/>
    <s v="France"/>
    <d v="2023-08-01T00:07:00"/>
    <x v="1"/>
    <x v="42"/>
    <n v="7092"/>
    <n v="0"/>
    <d v="2023-08-01T00:00:00"/>
    <s v="00:07:00"/>
    <x v="0"/>
    <n v="8"/>
    <x v="5"/>
    <x v="6"/>
    <s v="Tuesday"/>
    <n v="2"/>
    <s v="France"/>
    <x v="16"/>
  </r>
  <r>
    <n v="102931"/>
    <n v="1185"/>
    <s v="Australia"/>
    <d v="2023-06-15T22:57:00"/>
    <x v="3"/>
    <x v="10"/>
    <n v="3433"/>
    <n v="0"/>
    <d v="2023-06-15T00:00:00"/>
    <s v="22:57:00"/>
    <x v="3"/>
    <n v="6"/>
    <x v="22"/>
    <x v="2"/>
    <s v="Thursday"/>
    <n v="4"/>
    <s v="Australia"/>
    <x v="40"/>
  </r>
  <r>
    <n v="335011"/>
    <n v="1188"/>
    <s v="USA"/>
    <d v="2023-11-27T23:43:00"/>
    <x v="2"/>
    <x v="82"/>
    <n v="4882"/>
    <n v="0"/>
    <d v="2023-11-27T00:00:00"/>
    <s v="23:43:00"/>
    <x v="2"/>
    <n v="11"/>
    <x v="13"/>
    <x v="9"/>
    <s v="Monday"/>
    <n v="1"/>
    <s v="USA"/>
    <x v="28"/>
  </r>
  <r>
    <n v="177047"/>
    <n v="1189"/>
    <s v="France"/>
    <d v="2023-08-13T23:18:00"/>
    <x v="2"/>
    <x v="42"/>
    <n v="2516"/>
    <n v="0"/>
    <d v="2023-08-13T00:00:00"/>
    <s v="23:18:00"/>
    <x v="2"/>
    <n v="8"/>
    <x v="6"/>
    <x v="6"/>
    <s v="Sunday"/>
    <n v="7"/>
    <s v="France"/>
    <x v="71"/>
  </r>
  <r>
    <n v="331797"/>
    <n v="1190"/>
    <s v="Norway"/>
    <d v="2023-10-15T01:46:00"/>
    <x v="3"/>
    <x v="47"/>
    <n v="5185"/>
    <n v="0"/>
    <d v="2023-10-15T00:00:00"/>
    <s v="01:46:00"/>
    <x v="1"/>
    <n v="10"/>
    <x v="22"/>
    <x v="5"/>
    <s v="Sunday"/>
    <n v="7"/>
    <s v="Norway"/>
    <x v="45"/>
  </r>
  <r>
    <n v="658815"/>
    <n v="1190"/>
    <s v="Norway"/>
    <d v="2023-11-25T00:15:00"/>
    <x v="3"/>
    <x v="56"/>
    <n v="5243"/>
    <n v="0"/>
    <d v="2023-11-25T00:00:00"/>
    <s v="00:15:00"/>
    <x v="0"/>
    <n v="11"/>
    <x v="18"/>
    <x v="9"/>
    <s v="Saturday"/>
    <n v="6"/>
    <s v="Norway"/>
    <x v="45"/>
  </r>
  <r>
    <n v="1151977"/>
    <n v="1190"/>
    <s v="Norway"/>
    <d v="2023-12-31T01:46:00"/>
    <x v="2"/>
    <x v="85"/>
    <n v="4385"/>
    <n v="0"/>
    <d v="2023-12-31T00:00:00"/>
    <s v="01:46:00"/>
    <x v="1"/>
    <n v="12"/>
    <x v="30"/>
    <x v="10"/>
    <s v="Sunday"/>
    <n v="7"/>
    <s v="Norway"/>
    <x v="45"/>
  </r>
  <r>
    <n v="165835"/>
    <n v="1191"/>
    <s v="Australia"/>
    <d v="2023-05-31T00:16:00"/>
    <x v="2"/>
    <x v="7"/>
    <n v="2282"/>
    <n v="0"/>
    <d v="2023-05-31T00:00:00"/>
    <s v="00:16:00"/>
    <x v="0"/>
    <n v="5"/>
    <x v="30"/>
    <x v="8"/>
    <s v="Wednesday"/>
    <n v="3"/>
    <s v="Australia"/>
    <x v="9"/>
  </r>
  <r>
    <n v="772693"/>
    <n v="1191"/>
    <s v="Australia"/>
    <d v="2023-05-01T23:29:00"/>
    <x v="2"/>
    <x v="29"/>
    <n v="8999"/>
    <n v="0"/>
    <d v="2023-05-01T00:00:00"/>
    <s v="23:29:00"/>
    <x v="2"/>
    <n v="5"/>
    <x v="5"/>
    <x v="8"/>
    <s v="Monday"/>
    <n v="1"/>
    <s v="Australia"/>
    <x v="9"/>
  </r>
  <r>
    <n v="1335543"/>
    <n v="1191"/>
    <s v="Australia"/>
    <d v="2023-02-02T00:54:00"/>
    <x v="0"/>
    <x v="73"/>
    <n v="2295"/>
    <n v="0"/>
    <d v="2023-02-02T00:00:00"/>
    <s v="00:54:00"/>
    <x v="0"/>
    <n v="2"/>
    <x v="24"/>
    <x v="0"/>
    <s v="Thursday"/>
    <n v="4"/>
    <s v="Australia"/>
    <x v="9"/>
  </r>
  <r>
    <n v="1343766"/>
    <n v="1191"/>
    <s v="Australia"/>
    <d v="2023-04-21T00:01:00"/>
    <x v="2"/>
    <x v="24"/>
    <n v="7282"/>
    <n v="0"/>
    <d v="2023-04-21T00:00:00"/>
    <s v="00:01:00"/>
    <x v="0"/>
    <n v="4"/>
    <x v="9"/>
    <x v="1"/>
    <s v="Friday"/>
    <n v="5"/>
    <s v="Australia"/>
    <x v="9"/>
  </r>
  <r>
    <n v="797735"/>
    <n v="1192"/>
    <s v="USA"/>
    <d v="2023-12-16T01:10:00"/>
    <x v="0"/>
    <x v="84"/>
    <n v="322"/>
    <n v="0"/>
    <d v="2023-12-16T00:00:00"/>
    <s v="01:10:00"/>
    <x v="1"/>
    <n v="12"/>
    <x v="26"/>
    <x v="10"/>
    <s v="Saturday"/>
    <n v="6"/>
    <s v="USA"/>
    <x v="65"/>
  </r>
  <r>
    <n v="1114314"/>
    <n v="1192"/>
    <s v="USA"/>
    <d v="2023-04-01T00:56:00"/>
    <x v="1"/>
    <x v="37"/>
    <n v="3962"/>
    <n v="0"/>
    <d v="2023-04-01T00:00:00"/>
    <s v="00:56:00"/>
    <x v="0"/>
    <n v="4"/>
    <x v="5"/>
    <x v="1"/>
    <s v="Saturday"/>
    <n v="6"/>
    <s v="USA"/>
    <x v="65"/>
  </r>
  <r>
    <n v="561728"/>
    <n v="1193"/>
    <s v="Italy"/>
    <d v="2023-03-26T23:02:00"/>
    <x v="0"/>
    <x v="78"/>
    <n v="9790"/>
    <n v="0"/>
    <d v="2023-03-26T00:00:00"/>
    <s v="23:02:00"/>
    <x v="2"/>
    <n v="3"/>
    <x v="8"/>
    <x v="7"/>
    <s v="Sunday"/>
    <n v="7"/>
    <s v="Italy"/>
    <x v="71"/>
  </r>
  <r>
    <n v="1229912"/>
    <n v="1193"/>
    <s v="Italy"/>
    <d v="2023-12-08T23:51:00"/>
    <x v="1"/>
    <x v="77"/>
    <n v="3977"/>
    <n v="0"/>
    <d v="2023-12-08T00:00:00"/>
    <s v="23:51:00"/>
    <x v="2"/>
    <n v="12"/>
    <x v="7"/>
    <x v="10"/>
    <s v="Friday"/>
    <n v="5"/>
    <s v="Italy"/>
    <x v="71"/>
  </r>
  <r>
    <n v="442615"/>
    <n v="1196"/>
    <s v="USA"/>
    <d v="2023-11-25T22:36:00"/>
    <x v="2"/>
    <x v="25"/>
    <n v="6526"/>
    <n v="0"/>
    <d v="2023-11-25T00:00:00"/>
    <s v="22:36:00"/>
    <x v="3"/>
    <n v="11"/>
    <x v="18"/>
    <x v="9"/>
    <s v="Saturday"/>
    <n v="6"/>
    <s v="USA"/>
    <x v="6"/>
  </r>
  <r>
    <n v="1259011"/>
    <n v="1198"/>
    <s v="USA"/>
    <d v="2023-06-10T01:43:00"/>
    <x v="0"/>
    <x v="61"/>
    <n v="247"/>
    <n v="0"/>
    <d v="2023-06-10T00:00:00"/>
    <s v="01:43:00"/>
    <x v="1"/>
    <n v="6"/>
    <x v="19"/>
    <x v="2"/>
    <s v="Saturday"/>
    <n v="6"/>
    <s v="USA"/>
    <x v="22"/>
  </r>
  <r>
    <n v="581118"/>
    <n v="1199"/>
    <s v="Italy"/>
    <d v="2023-11-27T00:22:00"/>
    <x v="0"/>
    <x v="78"/>
    <n v="3254"/>
    <n v="0"/>
    <d v="2023-11-27T00:00:00"/>
    <s v="00:22:00"/>
    <x v="0"/>
    <n v="11"/>
    <x v="13"/>
    <x v="9"/>
    <s v="Monday"/>
    <n v="1"/>
    <s v="Italy"/>
    <x v="11"/>
  </r>
  <r>
    <n v="1259418"/>
    <n v="1199"/>
    <s v="Italy"/>
    <d v="2023-01-27T00:21:00"/>
    <x v="2"/>
    <x v="17"/>
    <n v="7775"/>
    <n v="0"/>
    <d v="2023-01-27T00:00:00"/>
    <s v="00:21:00"/>
    <x v="0"/>
    <n v="1"/>
    <x v="13"/>
    <x v="3"/>
    <s v="Friday"/>
    <n v="5"/>
    <s v="Italy"/>
    <x v="11"/>
  </r>
  <r>
    <n v="423114"/>
    <n v="1201"/>
    <s v="France"/>
    <d v="2023-02-26T23:50:00"/>
    <x v="0"/>
    <x v="5"/>
    <n v="6057"/>
    <n v="0"/>
    <d v="2023-02-26T00:00:00"/>
    <s v="23:50:00"/>
    <x v="2"/>
    <n v="2"/>
    <x v="8"/>
    <x v="0"/>
    <s v="Sunday"/>
    <n v="7"/>
    <s v="France"/>
    <x v="28"/>
  </r>
  <r>
    <n v="630561"/>
    <n v="1201"/>
    <s v="France"/>
    <d v="2023-08-28T01:11:00"/>
    <x v="3"/>
    <x v="62"/>
    <n v="6934"/>
    <n v="0"/>
    <d v="2023-08-28T00:00:00"/>
    <s v="01:11:00"/>
    <x v="1"/>
    <n v="8"/>
    <x v="0"/>
    <x v="6"/>
    <s v="Monday"/>
    <n v="1"/>
    <s v="France"/>
    <x v="28"/>
  </r>
  <r>
    <n v="834746"/>
    <n v="1204"/>
    <s v="USA"/>
    <d v="2023-03-14T00:51:00"/>
    <x v="3"/>
    <x v="38"/>
    <n v="3237"/>
    <n v="0"/>
    <d v="2023-03-14T00:00:00"/>
    <s v="00:51:00"/>
    <x v="0"/>
    <n v="3"/>
    <x v="12"/>
    <x v="7"/>
    <s v="Tuesday"/>
    <n v="2"/>
    <s v="USA"/>
    <x v="28"/>
  </r>
  <r>
    <n v="1055786"/>
    <n v="1205"/>
    <s v="Spain"/>
    <d v="2023-08-05T01:16:00"/>
    <x v="2"/>
    <x v="36"/>
    <n v="7809"/>
    <n v="0"/>
    <d v="2023-08-05T00:00:00"/>
    <s v="01:16:00"/>
    <x v="1"/>
    <n v="8"/>
    <x v="16"/>
    <x v="6"/>
    <s v="Saturday"/>
    <n v="6"/>
    <s v="Spain"/>
    <x v="28"/>
  </r>
  <r>
    <n v="51913"/>
    <n v="1208"/>
    <s v="USA"/>
    <d v="2023-11-11T00:20:00"/>
    <x v="0"/>
    <x v="36"/>
    <n v="1733"/>
    <n v="0"/>
    <d v="2023-11-11T00:00:00"/>
    <s v="00:20:00"/>
    <x v="0"/>
    <n v="11"/>
    <x v="23"/>
    <x v="9"/>
    <s v="Saturday"/>
    <n v="6"/>
    <s v="USA"/>
    <x v="69"/>
  </r>
  <r>
    <n v="946141"/>
    <n v="1208"/>
    <s v="USA"/>
    <d v="2023-04-20T01:26:00"/>
    <x v="1"/>
    <x v="41"/>
    <n v="6931"/>
    <n v="0"/>
    <d v="2023-04-20T00:00:00"/>
    <s v="01:26:00"/>
    <x v="1"/>
    <n v="4"/>
    <x v="11"/>
    <x v="1"/>
    <s v="Thursday"/>
    <n v="4"/>
    <s v="USA"/>
    <x v="69"/>
  </r>
  <r>
    <n v="373452"/>
    <n v="1209"/>
    <s v="Finland"/>
    <d v="2023-07-28T22:12:00"/>
    <x v="1"/>
    <x v="9"/>
    <n v="8190"/>
    <n v="0"/>
    <d v="2023-07-28T00:00:00"/>
    <s v="22:12:00"/>
    <x v="3"/>
    <n v="7"/>
    <x v="0"/>
    <x v="4"/>
    <s v="Friday"/>
    <n v="5"/>
    <s v="Finland"/>
    <x v="11"/>
  </r>
  <r>
    <n v="996929"/>
    <n v="1209"/>
    <s v="Finland"/>
    <d v="2023-05-27T00:50:00"/>
    <x v="3"/>
    <x v="59"/>
    <n v="3144"/>
    <n v="0"/>
    <d v="2023-05-27T00:00:00"/>
    <s v="00:50:00"/>
    <x v="0"/>
    <n v="5"/>
    <x v="13"/>
    <x v="8"/>
    <s v="Saturday"/>
    <n v="6"/>
    <s v="Finland"/>
    <x v="11"/>
  </r>
  <r>
    <n v="116342"/>
    <n v="1210"/>
    <s v="Spain"/>
    <d v="2023-12-17T00:58:00"/>
    <x v="1"/>
    <x v="61"/>
    <n v="2323"/>
    <n v="0"/>
    <d v="2023-12-17T00:00:00"/>
    <s v="00:58:00"/>
    <x v="0"/>
    <n v="12"/>
    <x v="29"/>
    <x v="10"/>
    <s v="Sunday"/>
    <n v="7"/>
    <s v="Spain"/>
    <x v="49"/>
  </r>
  <r>
    <n v="194894"/>
    <n v="1210"/>
    <s v="Spain"/>
    <d v="2023-11-06T22:44:00"/>
    <x v="2"/>
    <x v="23"/>
    <n v="8013"/>
    <n v="0"/>
    <d v="2023-11-06T00:00:00"/>
    <s v="22:44:00"/>
    <x v="3"/>
    <n v="11"/>
    <x v="28"/>
    <x v="9"/>
    <s v="Monday"/>
    <n v="1"/>
    <s v="Spain"/>
    <x v="49"/>
  </r>
  <r>
    <n v="155731"/>
    <n v="1212"/>
    <s v="Singapore"/>
    <d v="2023-11-01T23:36:00"/>
    <x v="3"/>
    <x v="54"/>
    <n v="8205"/>
    <n v="0"/>
    <d v="2023-11-01T00:00:00"/>
    <s v="23:36:00"/>
    <x v="2"/>
    <n v="11"/>
    <x v="5"/>
    <x v="9"/>
    <s v="Wednesday"/>
    <n v="3"/>
    <s v="Singapore"/>
    <x v="26"/>
  </r>
  <r>
    <n v="464722"/>
    <n v="1215"/>
    <s v="USA"/>
    <d v="2023-01-03T01:01:00"/>
    <x v="3"/>
    <x v="72"/>
    <n v="7137"/>
    <n v="0"/>
    <d v="2023-01-03T00:00:00"/>
    <s v="01:01:00"/>
    <x v="1"/>
    <n v="1"/>
    <x v="15"/>
    <x v="3"/>
    <s v="Tuesday"/>
    <n v="2"/>
    <s v="USA"/>
    <x v="43"/>
  </r>
  <r>
    <n v="821575"/>
    <n v="1215"/>
    <s v="USA"/>
    <d v="2023-01-11T00:54:00"/>
    <x v="0"/>
    <x v="44"/>
    <n v="4655"/>
    <n v="0"/>
    <d v="2023-01-11T00:00:00"/>
    <s v="00:54:00"/>
    <x v="0"/>
    <n v="1"/>
    <x v="23"/>
    <x v="3"/>
    <s v="Wednesday"/>
    <n v="3"/>
    <s v="USA"/>
    <x v="43"/>
  </r>
  <r>
    <n v="1058164"/>
    <n v="1215"/>
    <s v="USA"/>
    <d v="2023-07-22T01:40:00"/>
    <x v="2"/>
    <x v="54"/>
    <n v="4073"/>
    <n v="0"/>
    <d v="2023-07-22T00:00:00"/>
    <s v="01:40:00"/>
    <x v="1"/>
    <n v="7"/>
    <x v="25"/>
    <x v="4"/>
    <s v="Saturday"/>
    <n v="6"/>
    <s v="USA"/>
    <x v="43"/>
  </r>
  <r>
    <n v="1291584"/>
    <n v="1215"/>
    <s v="USA"/>
    <d v="2023-05-28T00:41:00"/>
    <x v="2"/>
    <x v="50"/>
    <n v="813"/>
    <n v="0"/>
    <d v="2023-05-28T00:00:00"/>
    <s v="00:41:00"/>
    <x v="0"/>
    <n v="5"/>
    <x v="0"/>
    <x v="8"/>
    <s v="Sunday"/>
    <n v="7"/>
    <s v="USA"/>
    <x v="43"/>
  </r>
  <r>
    <n v="1273432"/>
    <n v="1216"/>
    <s v="Australia"/>
    <d v="2023-02-06T23:47:00"/>
    <x v="1"/>
    <x v="14"/>
    <n v="3235"/>
    <n v="0"/>
    <d v="2023-02-06T00:00:00"/>
    <s v="23:47:00"/>
    <x v="2"/>
    <n v="2"/>
    <x v="28"/>
    <x v="0"/>
    <s v="Monday"/>
    <n v="1"/>
    <s v="Australia"/>
    <x v="22"/>
  </r>
  <r>
    <n v="1339556"/>
    <n v="1216"/>
    <s v="Australia"/>
    <d v="2023-09-23T01:20:00"/>
    <x v="0"/>
    <x v="11"/>
    <n v="1757"/>
    <n v="0"/>
    <d v="2023-09-23T00:00:00"/>
    <s v="01:20:00"/>
    <x v="1"/>
    <n v="9"/>
    <x v="17"/>
    <x v="11"/>
    <s v="Saturday"/>
    <n v="6"/>
    <s v="Australia"/>
    <x v="22"/>
  </r>
  <r>
    <n v="666564"/>
    <n v="1217"/>
    <s v="USA"/>
    <d v="2023-01-22T00:21:00"/>
    <x v="1"/>
    <x v="24"/>
    <n v="5348"/>
    <n v="0"/>
    <d v="2023-01-22T00:00:00"/>
    <s v="00:21:00"/>
    <x v="0"/>
    <n v="1"/>
    <x v="25"/>
    <x v="3"/>
    <s v="Sunday"/>
    <n v="7"/>
    <s v="USA"/>
    <x v="58"/>
  </r>
  <r>
    <n v="863877"/>
    <n v="1217"/>
    <s v="USA"/>
    <d v="2023-12-15T00:55:00"/>
    <x v="0"/>
    <x v="31"/>
    <n v="509"/>
    <n v="0"/>
    <d v="2023-12-15T00:00:00"/>
    <s v="00:55:00"/>
    <x v="0"/>
    <n v="12"/>
    <x v="22"/>
    <x v="10"/>
    <s v="Friday"/>
    <n v="5"/>
    <s v="USA"/>
    <x v="58"/>
  </r>
  <r>
    <n v="1444534"/>
    <n v="1217"/>
    <s v="USA"/>
    <d v="2023-12-14T00:40:00"/>
    <x v="3"/>
    <x v="84"/>
    <n v="4597"/>
    <n v="0"/>
    <d v="2023-12-14T00:00:00"/>
    <s v="00:40:00"/>
    <x v="0"/>
    <n v="12"/>
    <x v="12"/>
    <x v="10"/>
    <s v="Thursday"/>
    <n v="4"/>
    <s v="USA"/>
    <x v="58"/>
  </r>
  <r>
    <n v="12200"/>
    <n v="1218"/>
    <s v="USA"/>
    <d v="2023-06-11T00:12:00"/>
    <x v="3"/>
    <x v="28"/>
    <n v="1774"/>
    <n v="0"/>
    <d v="2023-06-11T00:00:00"/>
    <s v="00:12:00"/>
    <x v="0"/>
    <n v="6"/>
    <x v="23"/>
    <x v="2"/>
    <s v="Sunday"/>
    <n v="7"/>
    <s v="USA"/>
    <x v="58"/>
  </r>
  <r>
    <n v="58546"/>
    <n v="1218"/>
    <s v="USA"/>
    <d v="2023-07-21T00:11:00"/>
    <x v="1"/>
    <x v="82"/>
    <n v="736"/>
    <n v="0"/>
    <d v="2023-07-21T00:00:00"/>
    <s v="00:11:00"/>
    <x v="0"/>
    <n v="7"/>
    <x v="9"/>
    <x v="4"/>
    <s v="Friday"/>
    <n v="5"/>
    <s v="USA"/>
    <x v="58"/>
  </r>
  <r>
    <n v="284974"/>
    <n v="1218"/>
    <s v="USA"/>
    <d v="2023-09-11T01:36:00"/>
    <x v="0"/>
    <x v="53"/>
    <n v="5755"/>
    <n v="0"/>
    <d v="2023-09-11T00:00:00"/>
    <s v="01:36:00"/>
    <x v="1"/>
    <n v="9"/>
    <x v="23"/>
    <x v="11"/>
    <s v="Monday"/>
    <n v="1"/>
    <s v="USA"/>
    <x v="58"/>
  </r>
  <r>
    <n v="10208"/>
    <n v="1219"/>
    <s v="USA"/>
    <d v="2023-10-04T01:42:00"/>
    <x v="0"/>
    <x v="13"/>
    <n v="3866"/>
    <n v="0"/>
    <d v="2023-10-04T00:00:00"/>
    <s v="01:42:00"/>
    <x v="1"/>
    <n v="10"/>
    <x v="27"/>
    <x v="5"/>
    <s v="Wednesday"/>
    <n v="3"/>
    <s v="USA"/>
    <x v="17"/>
  </r>
  <r>
    <n v="631808"/>
    <n v="1219"/>
    <s v="USA"/>
    <d v="2023-11-04T01:06:00"/>
    <x v="1"/>
    <x v="80"/>
    <n v="9502"/>
    <n v="0"/>
    <d v="2023-11-04T00:00:00"/>
    <s v="01:06:00"/>
    <x v="1"/>
    <n v="11"/>
    <x v="27"/>
    <x v="9"/>
    <s v="Saturday"/>
    <n v="6"/>
    <s v="USA"/>
    <x v="17"/>
  </r>
  <r>
    <n v="767512"/>
    <n v="1219"/>
    <s v="USA"/>
    <d v="2023-12-30T00:35:00"/>
    <x v="2"/>
    <x v="17"/>
    <n v="4002"/>
    <n v="0"/>
    <d v="2023-12-30T00:00:00"/>
    <s v="00:35:00"/>
    <x v="0"/>
    <n v="12"/>
    <x v="4"/>
    <x v="10"/>
    <s v="Saturday"/>
    <n v="6"/>
    <s v="USA"/>
    <x v="17"/>
  </r>
  <r>
    <n v="1425405"/>
    <n v="1220"/>
    <s v="USA"/>
    <d v="2023-05-24T00:07:00"/>
    <x v="3"/>
    <x v="80"/>
    <n v="6403"/>
    <n v="0"/>
    <d v="2023-05-24T00:00:00"/>
    <s v="00:07:00"/>
    <x v="0"/>
    <n v="5"/>
    <x v="10"/>
    <x v="8"/>
    <s v="Wednesday"/>
    <n v="3"/>
    <s v="USA"/>
    <x v="51"/>
  </r>
  <r>
    <n v="309642"/>
    <n v="1222"/>
    <s v="Spain"/>
    <d v="2023-09-16T00:34:00"/>
    <x v="1"/>
    <x v="69"/>
    <n v="2898"/>
    <n v="0"/>
    <d v="2023-09-16T00:00:00"/>
    <s v="00:34:00"/>
    <x v="0"/>
    <n v="9"/>
    <x v="26"/>
    <x v="11"/>
    <s v="Saturday"/>
    <n v="6"/>
    <s v="Spain"/>
    <x v="51"/>
  </r>
  <r>
    <n v="485658"/>
    <n v="1222"/>
    <s v="Spain"/>
    <d v="2023-03-03T00:04:00"/>
    <x v="3"/>
    <x v="50"/>
    <n v="6370"/>
    <n v="0"/>
    <d v="2023-03-03T00:00:00"/>
    <s v="00:04:00"/>
    <x v="0"/>
    <n v="3"/>
    <x v="15"/>
    <x v="7"/>
    <s v="Friday"/>
    <n v="5"/>
    <s v="Spain"/>
    <x v="51"/>
  </r>
  <r>
    <n v="43722"/>
    <n v="1223"/>
    <s v="USA"/>
    <d v="2023-11-03T23:31:00"/>
    <x v="1"/>
    <x v="81"/>
    <n v="6074"/>
    <n v="0"/>
    <d v="2023-11-03T00:00:00"/>
    <s v="23:31:00"/>
    <x v="2"/>
    <n v="11"/>
    <x v="15"/>
    <x v="9"/>
    <s v="Friday"/>
    <n v="5"/>
    <s v="USA"/>
    <x v="22"/>
  </r>
  <r>
    <n v="109547"/>
    <n v="1223"/>
    <s v="USA"/>
    <d v="2023-02-08T00:10:00"/>
    <x v="2"/>
    <x v="10"/>
    <n v="719"/>
    <n v="0"/>
    <d v="2023-02-08T00:00:00"/>
    <s v="00:10:00"/>
    <x v="0"/>
    <n v="2"/>
    <x v="7"/>
    <x v="0"/>
    <s v="Wednesday"/>
    <n v="3"/>
    <s v="USA"/>
    <x v="22"/>
  </r>
  <r>
    <n v="588686"/>
    <n v="1224"/>
    <s v="France"/>
    <d v="2023-07-17T23:17:00"/>
    <x v="0"/>
    <x v="29"/>
    <n v="9207"/>
    <n v="0"/>
    <d v="2023-07-17T00:00:00"/>
    <s v="23:17:00"/>
    <x v="2"/>
    <n v="7"/>
    <x v="29"/>
    <x v="4"/>
    <s v="Monday"/>
    <n v="1"/>
    <s v="France"/>
    <x v="61"/>
  </r>
  <r>
    <n v="1677682"/>
    <n v="1224"/>
    <s v="France"/>
    <d v="2023-03-26T22:55:00"/>
    <x v="1"/>
    <x v="90"/>
    <n v="8833"/>
    <n v="0"/>
    <d v="2023-03-26T00:00:00"/>
    <s v="22:55:00"/>
    <x v="3"/>
    <n v="3"/>
    <x v="8"/>
    <x v="7"/>
    <s v="Sunday"/>
    <n v="7"/>
    <s v="France"/>
    <x v="61"/>
  </r>
  <r>
    <n v="985800"/>
    <n v="1225"/>
    <s v="Spain"/>
    <d v="2023-12-16T00:53:00"/>
    <x v="0"/>
    <x v="41"/>
    <n v="3508"/>
    <n v="0"/>
    <d v="2023-12-16T00:00:00"/>
    <s v="00:53:00"/>
    <x v="0"/>
    <n v="12"/>
    <x v="26"/>
    <x v="10"/>
    <s v="Saturday"/>
    <n v="6"/>
    <s v="Spain"/>
    <x v="8"/>
  </r>
  <r>
    <n v="703166"/>
    <n v="1228"/>
    <s v="USA"/>
    <d v="2023-11-03T00:22:00"/>
    <x v="3"/>
    <x v="28"/>
    <n v="2916"/>
    <n v="0"/>
    <d v="2023-11-03T00:00:00"/>
    <s v="00:22:00"/>
    <x v="0"/>
    <n v="11"/>
    <x v="15"/>
    <x v="9"/>
    <s v="Friday"/>
    <n v="5"/>
    <s v="USA"/>
    <x v="65"/>
  </r>
  <r>
    <n v="480878"/>
    <n v="1229"/>
    <s v="Australia"/>
    <d v="2023-05-26T01:37:00"/>
    <x v="3"/>
    <x v="85"/>
    <n v="9502"/>
    <n v="0"/>
    <d v="2023-05-26T00:00:00"/>
    <s v="01:37:00"/>
    <x v="1"/>
    <n v="5"/>
    <x v="8"/>
    <x v="8"/>
    <s v="Friday"/>
    <n v="5"/>
    <s v="Australia"/>
    <x v="52"/>
  </r>
  <r>
    <n v="710673"/>
    <n v="1229"/>
    <s v="Australia"/>
    <d v="2023-06-13T01:26:00"/>
    <x v="2"/>
    <x v="19"/>
    <n v="6405"/>
    <n v="0"/>
    <d v="2023-06-13T00:00:00"/>
    <s v="01:26:00"/>
    <x v="1"/>
    <n v="6"/>
    <x v="6"/>
    <x v="2"/>
    <s v="Tuesday"/>
    <n v="2"/>
    <s v="Australia"/>
    <x v="52"/>
  </r>
  <r>
    <n v="1473392"/>
    <n v="1230"/>
    <s v="Spain"/>
    <d v="2023-09-14T01:42:00"/>
    <x v="3"/>
    <x v="82"/>
    <n v="4758"/>
    <n v="0"/>
    <d v="2023-09-14T00:00:00"/>
    <s v="01:42:00"/>
    <x v="1"/>
    <n v="9"/>
    <x v="12"/>
    <x v="11"/>
    <s v="Thursday"/>
    <n v="4"/>
    <s v="Spain"/>
    <x v="47"/>
  </r>
  <r>
    <n v="1558773"/>
    <n v="1230"/>
    <s v="Spain"/>
    <d v="2023-08-05T00:57:00"/>
    <x v="0"/>
    <x v="62"/>
    <n v="5890"/>
    <n v="0"/>
    <d v="2023-08-05T00:00:00"/>
    <s v="00:57:00"/>
    <x v="0"/>
    <n v="8"/>
    <x v="16"/>
    <x v="6"/>
    <s v="Saturday"/>
    <n v="6"/>
    <s v="Spain"/>
    <x v="47"/>
  </r>
  <r>
    <n v="425030"/>
    <n v="1231"/>
    <s v="Austria"/>
    <d v="2023-02-27T01:24:00"/>
    <x v="3"/>
    <x v="65"/>
    <n v="5268"/>
    <n v="0"/>
    <d v="2023-02-27T00:00:00"/>
    <s v="01:24:00"/>
    <x v="1"/>
    <n v="2"/>
    <x v="13"/>
    <x v="0"/>
    <s v="Monday"/>
    <n v="1"/>
    <s v="Austria"/>
    <x v="31"/>
  </r>
  <r>
    <n v="1254623"/>
    <n v="1234"/>
    <s v="USA"/>
    <d v="2023-02-01T00:27:00"/>
    <x v="3"/>
    <x v="59"/>
    <n v="3138"/>
    <n v="0"/>
    <d v="2023-02-01T00:00:00"/>
    <s v="00:27:00"/>
    <x v="0"/>
    <n v="2"/>
    <x v="5"/>
    <x v="0"/>
    <s v="Wednesday"/>
    <n v="3"/>
    <s v="USA"/>
    <x v="28"/>
  </r>
  <r>
    <n v="1492578"/>
    <n v="1234"/>
    <s v="USA"/>
    <d v="2023-08-26T00:22:00"/>
    <x v="3"/>
    <x v="42"/>
    <n v="3400"/>
    <n v="0"/>
    <d v="2023-08-26T00:00:00"/>
    <s v="00:22:00"/>
    <x v="0"/>
    <n v="8"/>
    <x v="8"/>
    <x v="6"/>
    <s v="Saturday"/>
    <n v="6"/>
    <s v="USA"/>
    <x v="28"/>
  </r>
  <r>
    <n v="1149488"/>
    <n v="1235"/>
    <s v="Singapore"/>
    <d v="2023-04-17T00:36:00"/>
    <x v="0"/>
    <x v="72"/>
    <n v="2062"/>
    <n v="0"/>
    <d v="2023-04-17T00:00:00"/>
    <s v="00:36:00"/>
    <x v="0"/>
    <n v="4"/>
    <x v="29"/>
    <x v="1"/>
    <s v="Monday"/>
    <n v="1"/>
    <s v="Singapore"/>
    <x v="71"/>
  </r>
  <r>
    <n v="1635597"/>
    <n v="1235"/>
    <s v="Singapore"/>
    <d v="2023-09-03T23:09:00"/>
    <x v="3"/>
    <x v="69"/>
    <n v="7590"/>
    <n v="0"/>
    <d v="2023-09-03T00:00:00"/>
    <s v="23:09:00"/>
    <x v="2"/>
    <n v="9"/>
    <x v="15"/>
    <x v="11"/>
    <s v="Sunday"/>
    <n v="7"/>
    <s v="Singapore"/>
    <x v="71"/>
  </r>
  <r>
    <n v="664585"/>
    <n v="1236"/>
    <s v="USA"/>
    <d v="2023-06-10T00:50:00"/>
    <x v="3"/>
    <x v="4"/>
    <n v="9357"/>
    <n v="0"/>
    <d v="2023-06-10T00:00:00"/>
    <s v="00:50:00"/>
    <x v="0"/>
    <n v="6"/>
    <x v="19"/>
    <x v="2"/>
    <s v="Saturday"/>
    <n v="6"/>
    <s v="USA"/>
    <x v="13"/>
  </r>
  <r>
    <n v="874091"/>
    <n v="1236"/>
    <s v="USA"/>
    <d v="2023-07-14T23:18:00"/>
    <x v="0"/>
    <x v="12"/>
    <n v="54"/>
    <n v="0"/>
    <d v="2023-07-14T00:00:00"/>
    <s v="23:18:00"/>
    <x v="2"/>
    <n v="7"/>
    <x v="12"/>
    <x v="4"/>
    <s v="Friday"/>
    <n v="5"/>
    <s v="USA"/>
    <x v="13"/>
  </r>
  <r>
    <n v="1023043"/>
    <n v="1237"/>
    <s v="USA"/>
    <d v="2023-08-28T00:25:00"/>
    <x v="2"/>
    <x v="8"/>
    <n v="534"/>
    <n v="0"/>
    <d v="2023-08-28T00:00:00"/>
    <s v="00:25:00"/>
    <x v="0"/>
    <n v="8"/>
    <x v="0"/>
    <x v="6"/>
    <s v="Monday"/>
    <n v="1"/>
    <s v="USA"/>
    <x v="65"/>
  </r>
  <r>
    <n v="1604334"/>
    <n v="1237"/>
    <s v="USA"/>
    <d v="2023-12-17T23:32:00"/>
    <x v="3"/>
    <x v="13"/>
    <n v="4433"/>
    <n v="0"/>
    <d v="2023-12-17T00:00:00"/>
    <s v="23:32:00"/>
    <x v="2"/>
    <n v="12"/>
    <x v="29"/>
    <x v="10"/>
    <s v="Sunday"/>
    <n v="7"/>
    <s v="USA"/>
    <x v="65"/>
  </r>
  <r>
    <n v="1609928"/>
    <n v="1237"/>
    <s v="USA"/>
    <d v="2023-06-05T00:58:00"/>
    <x v="2"/>
    <x v="48"/>
    <n v="373"/>
    <n v="0"/>
    <d v="2023-06-05T00:00:00"/>
    <s v="00:58:00"/>
    <x v="0"/>
    <n v="6"/>
    <x v="16"/>
    <x v="2"/>
    <s v="Monday"/>
    <n v="1"/>
    <s v="USA"/>
    <x v="65"/>
  </r>
  <r>
    <n v="1352182"/>
    <n v="1238"/>
    <s v="USA"/>
    <d v="2023-05-08T01:10:00"/>
    <x v="0"/>
    <x v="35"/>
    <n v="2508"/>
    <n v="0"/>
    <d v="2023-05-08T00:00:00"/>
    <s v="01:10:00"/>
    <x v="1"/>
    <n v="5"/>
    <x v="7"/>
    <x v="8"/>
    <s v="Monday"/>
    <n v="1"/>
    <s v="USA"/>
    <x v="7"/>
  </r>
  <r>
    <n v="635743"/>
    <n v="1239"/>
    <s v="Spain"/>
    <d v="2023-12-06T22:37:00"/>
    <x v="2"/>
    <x v="34"/>
    <n v="782"/>
    <n v="0"/>
    <d v="2023-12-06T00:00:00"/>
    <s v="22:37:00"/>
    <x v="3"/>
    <n v="12"/>
    <x v="28"/>
    <x v="10"/>
    <s v="Wednesday"/>
    <n v="3"/>
    <s v="Spain"/>
    <x v="60"/>
  </r>
  <r>
    <n v="992535"/>
    <n v="1239"/>
    <s v="Spain"/>
    <d v="2023-01-12T22:55:00"/>
    <x v="1"/>
    <x v="73"/>
    <n v="2549"/>
    <n v="0"/>
    <d v="2023-01-12T00:00:00"/>
    <s v="22:55:00"/>
    <x v="3"/>
    <n v="1"/>
    <x v="1"/>
    <x v="3"/>
    <s v="Thursday"/>
    <n v="4"/>
    <s v="Spain"/>
    <x v="60"/>
  </r>
  <r>
    <n v="31216"/>
    <n v="1240"/>
    <s v="Germany"/>
    <d v="2023-09-25T23:46:00"/>
    <x v="0"/>
    <x v="55"/>
    <n v="8294"/>
    <n v="0"/>
    <d v="2023-09-25T00:00:00"/>
    <s v="23:46:00"/>
    <x v="2"/>
    <n v="9"/>
    <x v="18"/>
    <x v="11"/>
    <s v="Monday"/>
    <n v="1"/>
    <s v="Germany"/>
    <x v="59"/>
  </r>
  <r>
    <n v="456612"/>
    <n v="1240"/>
    <s v="Germany"/>
    <d v="2023-02-28T00:33:00"/>
    <x v="3"/>
    <x v="62"/>
    <n v="1900"/>
    <n v="0"/>
    <d v="2023-02-28T00:00:00"/>
    <s v="00:33:00"/>
    <x v="0"/>
    <n v="2"/>
    <x v="0"/>
    <x v="0"/>
    <s v="Tuesday"/>
    <n v="2"/>
    <s v="Germany"/>
    <x v="59"/>
  </r>
  <r>
    <n v="82314"/>
    <n v="1242"/>
    <s v="Spain"/>
    <d v="2023-12-21T00:51:00"/>
    <x v="2"/>
    <x v="70"/>
    <n v="9870"/>
    <n v="0"/>
    <d v="2023-12-21T00:00:00"/>
    <s v="00:51:00"/>
    <x v="0"/>
    <n v="12"/>
    <x v="9"/>
    <x v="10"/>
    <s v="Thursday"/>
    <n v="4"/>
    <s v="Spain"/>
    <x v="27"/>
  </r>
  <r>
    <n v="704734"/>
    <n v="1243"/>
    <s v="Spain"/>
    <d v="2023-09-25T22:35:00"/>
    <x v="0"/>
    <x v="13"/>
    <n v="9313"/>
    <n v="0"/>
    <d v="2023-09-25T00:00:00"/>
    <s v="22:35:00"/>
    <x v="3"/>
    <n v="9"/>
    <x v="18"/>
    <x v="11"/>
    <s v="Monday"/>
    <n v="1"/>
    <s v="Spain"/>
    <x v="59"/>
  </r>
  <r>
    <n v="951353"/>
    <n v="1243"/>
    <s v="Spain"/>
    <d v="2023-07-10T00:29:00"/>
    <x v="2"/>
    <x v="50"/>
    <n v="9524"/>
    <n v="0"/>
    <d v="2023-07-10T00:00:00"/>
    <s v="00:29:00"/>
    <x v="0"/>
    <n v="7"/>
    <x v="19"/>
    <x v="4"/>
    <s v="Monday"/>
    <n v="1"/>
    <s v="Spain"/>
    <x v="59"/>
  </r>
  <r>
    <n v="1056710"/>
    <n v="1243"/>
    <s v="Spain"/>
    <d v="2023-07-31T00:40:00"/>
    <x v="3"/>
    <x v="24"/>
    <n v="1855"/>
    <n v="0"/>
    <d v="2023-07-31T00:00:00"/>
    <s v="00:40:00"/>
    <x v="0"/>
    <n v="7"/>
    <x v="30"/>
    <x v="4"/>
    <s v="Monday"/>
    <n v="1"/>
    <s v="Spain"/>
    <x v="59"/>
  </r>
  <r>
    <n v="1320558"/>
    <n v="1243"/>
    <s v="Spain"/>
    <d v="2023-07-12T23:36:00"/>
    <x v="0"/>
    <x v="26"/>
    <n v="6197"/>
    <n v="0"/>
    <d v="2023-07-12T00:00:00"/>
    <s v="23:36:00"/>
    <x v="2"/>
    <n v="7"/>
    <x v="1"/>
    <x v="4"/>
    <s v="Wednesday"/>
    <n v="3"/>
    <s v="Spain"/>
    <x v="59"/>
  </r>
  <r>
    <n v="1512442"/>
    <n v="1243"/>
    <s v="Spain"/>
    <d v="2023-06-18T00:35:00"/>
    <x v="2"/>
    <x v="2"/>
    <n v="7379"/>
    <n v="0"/>
    <d v="2023-06-18T00:00:00"/>
    <s v="00:35:00"/>
    <x v="0"/>
    <n v="6"/>
    <x v="14"/>
    <x v="2"/>
    <s v="Sunday"/>
    <n v="7"/>
    <s v="Spain"/>
    <x v="59"/>
  </r>
  <r>
    <n v="221857"/>
    <n v="1244"/>
    <s v="Spain"/>
    <d v="2023-07-17T01:14:00"/>
    <x v="1"/>
    <x v="28"/>
    <n v="4142"/>
    <n v="0"/>
    <d v="2023-07-17T00:00:00"/>
    <s v="01:14:00"/>
    <x v="1"/>
    <n v="7"/>
    <x v="29"/>
    <x v="4"/>
    <s v="Monday"/>
    <n v="1"/>
    <s v="Spain"/>
    <x v="21"/>
  </r>
  <r>
    <n v="1486426"/>
    <n v="1244"/>
    <s v="Spain"/>
    <d v="2023-10-30T23:38:00"/>
    <x v="2"/>
    <x v="68"/>
    <n v="8227"/>
    <n v="0"/>
    <d v="2023-10-30T00:00:00"/>
    <s v="23:38:00"/>
    <x v="2"/>
    <n v="10"/>
    <x v="4"/>
    <x v="5"/>
    <s v="Monday"/>
    <n v="1"/>
    <s v="Spain"/>
    <x v="21"/>
  </r>
  <r>
    <n v="889356"/>
    <n v="1246"/>
    <s v="France"/>
    <d v="2023-03-17T00:39:00"/>
    <x v="1"/>
    <x v="10"/>
    <n v="2670"/>
    <n v="0"/>
    <d v="2023-03-17T00:00:00"/>
    <s v="00:39:00"/>
    <x v="0"/>
    <n v="3"/>
    <x v="29"/>
    <x v="7"/>
    <s v="Friday"/>
    <n v="5"/>
    <s v="France"/>
    <x v="10"/>
  </r>
  <r>
    <n v="74485"/>
    <n v="1247"/>
    <s v="USA"/>
    <d v="2023-12-14T00:20:00"/>
    <x v="2"/>
    <x v="14"/>
    <n v="4523"/>
    <n v="0"/>
    <d v="2023-12-14T00:00:00"/>
    <s v="00:20:00"/>
    <x v="0"/>
    <n v="12"/>
    <x v="12"/>
    <x v="10"/>
    <s v="Thursday"/>
    <n v="4"/>
    <s v="USA"/>
    <x v="59"/>
  </r>
  <r>
    <n v="1336827"/>
    <n v="1247"/>
    <s v="USA"/>
    <d v="2023-04-17T23:41:00"/>
    <x v="2"/>
    <x v="17"/>
    <n v="8526"/>
    <n v="0"/>
    <d v="2023-04-17T00:00:00"/>
    <s v="23:41:00"/>
    <x v="2"/>
    <n v="4"/>
    <x v="29"/>
    <x v="1"/>
    <s v="Monday"/>
    <n v="1"/>
    <s v="USA"/>
    <x v="59"/>
  </r>
  <r>
    <n v="1062871"/>
    <n v="1248"/>
    <s v="USA"/>
    <d v="2023-02-06T01:25:00"/>
    <x v="0"/>
    <x v="19"/>
    <n v="6459"/>
    <n v="0"/>
    <d v="2023-02-06T00:00:00"/>
    <s v="01:25:00"/>
    <x v="1"/>
    <n v="2"/>
    <x v="28"/>
    <x v="0"/>
    <s v="Monday"/>
    <n v="1"/>
    <s v="USA"/>
    <x v="65"/>
  </r>
  <r>
    <n v="489692"/>
    <n v="1249"/>
    <s v="USA"/>
    <d v="2023-09-23T00:23:00"/>
    <x v="3"/>
    <x v="9"/>
    <n v="9580"/>
    <n v="0"/>
    <d v="2023-09-23T00:00:00"/>
    <s v="00:23:00"/>
    <x v="0"/>
    <n v="9"/>
    <x v="17"/>
    <x v="11"/>
    <s v="Saturday"/>
    <n v="6"/>
    <s v="USA"/>
    <x v="3"/>
  </r>
  <r>
    <n v="196872"/>
    <n v="1250"/>
    <s v="USA"/>
    <d v="2023-09-25T01:13:00"/>
    <x v="2"/>
    <x v="34"/>
    <n v="5888"/>
    <n v="0"/>
    <d v="2023-09-25T00:00:00"/>
    <s v="01:13:00"/>
    <x v="1"/>
    <n v="9"/>
    <x v="18"/>
    <x v="11"/>
    <s v="Monday"/>
    <n v="1"/>
    <s v="USA"/>
    <x v="53"/>
  </r>
  <r>
    <n v="1129725"/>
    <n v="1250"/>
    <s v="USA"/>
    <d v="2023-11-09T00:08:00"/>
    <x v="3"/>
    <x v="53"/>
    <n v="9660"/>
    <n v="0"/>
    <d v="2023-11-09T00:00:00"/>
    <s v="00:08:00"/>
    <x v="0"/>
    <n v="11"/>
    <x v="2"/>
    <x v="9"/>
    <s v="Thursday"/>
    <n v="4"/>
    <s v="USA"/>
    <x v="53"/>
  </r>
  <r>
    <n v="33963"/>
    <n v="1251"/>
    <s v="USA"/>
    <d v="2023-10-06T23:40:00"/>
    <x v="1"/>
    <x v="65"/>
    <n v="6147"/>
    <n v="0"/>
    <d v="2023-10-06T00:00:00"/>
    <s v="23:40:00"/>
    <x v="2"/>
    <n v="10"/>
    <x v="28"/>
    <x v="5"/>
    <s v="Friday"/>
    <n v="5"/>
    <s v="USA"/>
    <x v="0"/>
  </r>
  <r>
    <n v="883228"/>
    <n v="1251"/>
    <s v="USA"/>
    <d v="2023-04-19T01:24:00"/>
    <x v="1"/>
    <x v="69"/>
    <n v="381"/>
    <n v="0"/>
    <d v="2023-04-19T00:00:00"/>
    <s v="01:24:00"/>
    <x v="1"/>
    <n v="4"/>
    <x v="3"/>
    <x v="1"/>
    <s v="Wednesday"/>
    <n v="3"/>
    <s v="USA"/>
    <x v="0"/>
  </r>
  <r>
    <n v="1095387"/>
    <n v="1251"/>
    <s v="USA"/>
    <d v="2023-11-16T02:09:00"/>
    <x v="3"/>
    <x v="50"/>
    <n v="2942"/>
    <n v="0"/>
    <d v="2023-11-16T00:00:00"/>
    <s v="02:09:00"/>
    <x v="4"/>
    <n v="11"/>
    <x v="26"/>
    <x v="9"/>
    <s v="Thursday"/>
    <n v="4"/>
    <s v="USA"/>
    <x v="0"/>
  </r>
  <r>
    <n v="1060684"/>
    <n v="1252"/>
    <s v="USA"/>
    <d v="2023-04-07T23:50:00"/>
    <x v="1"/>
    <x v="18"/>
    <n v="4684"/>
    <n v="0"/>
    <d v="2023-04-07T00:00:00"/>
    <s v="23:50:00"/>
    <x v="2"/>
    <n v="4"/>
    <x v="20"/>
    <x v="1"/>
    <s v="Friday"/>
    <n v="5"/>
    <s v="USA"/>
    <x v="16"/>
  </r>
  <r>
    <n v="1241751"/>
    <n v="1252"/>
    <s v="USA"/>
    <d v="2023-05-04T23:40:00"/>
    <x v="3"/>
    <x v="2"/>
    <n v="6106"/>
    <n v="0"/>
    <d v="2023-05-04T00:00:00"/>
    <s v="23:40:00"/>
    <x v="2"/>
    <n v="5"/>
    <x v="27"/>
    <x v="8"/>
    <s v="Thursday"/>
    <n v="4"/>
    <s v="USA"/>
    <x v="16"/>
  </r>
  <r>
    <n v="572221"/>
    <n v="1253"/>
    <s v="USA"/>
    <d v="2023-07-25T23:27:00"/>
    <x v="3"/>
    <x v="11"/>
    <n v="9800"/>
    <n v="0"/>
    <d v="2023-07-25T00:00:00"/>
    <s v="23:27:00"/>
    <x v="2"/>
    <n v="7"/>
    <x v="18"/>
    <x v="4"/>
    <s v="Tuesday"/>
    <n v="2"/>
    <s v="USA"/>
    <x v="33"/>
  </r>
  <r>
    <n v="1012304"/>
    <n v="1253"/>
    <s v="USA"/>
    <d v="2023-01-22T00:24:00"/>
    <x v="0"/>
    <x v="80"/>
    <n v="6132"/>
    <n v="0"/>
    <d v="2023-01-22T00:00:00"/>
    <s v="00:24:00"/>
    <x v="0"/>
    <n v="1"/>
    <x v="25"/>
    <x v="3"/>
    <s v="Sunday"/>
    <n v="7"/>
    <s v="USA"/>
    <x v="33"/>
  </r>
  <r>
    <n v="713425"/>
    <n v="1254"/>
    <s v="France"/>
    <d v="2023-11-28T00:55:00"/>
    <x v="1"/>
    <x v="24"/>
    <n v="918"/>
    <n v="0"/>
    <d v="2023-11-28T00:00:00"/>
    <s v="00:55:00"/>
    <x v="0"/>
    <n v="11"/>
    <x v="0"/>
    <x v="9"/>
    <s v="Tuesday"/>
    <n v="2"/>
    <s v="France"/>
    <x v="61"/>
  </r>
  <r>
    <n v="439986"/>
    <n v="1256"/>
    <s v="Spain"/>
    <d v="2023-07-22T00:53:00"/>
    <x v="2"/>
    <x v="82"/>
    <n v="6038"/>
    <n v="0"/>
    <d v="2023-07-22T00:00:00"/>
    <s v="00:53:00"/>
    <x v="0"/>
    <n v="7"/>
    <x v="25"/>
    <x v="4"/>
    <s v="Saturday"/>
    <n v="6"/>
    <s v="Spain"/>
    <x v="34"/>
  </r>
  <r>
    <n v="1016109"/>
    <n v="1256"/>
    <s v="Spain"/>
    <d v="2023-12-30T23:14:00"/>
    <x v="1"/>
    <x v="21"/>
    <n v="8981"/>
    <n v="0"/>
    <d v="2023-12-30T00:00:00"/>
    <s v="23:14:00"/>
    <x v="2"/>
    <n v="12"/>
    <x v="4"/>
    <x v="10"/>
    <s v="Saturday"/>
    <n v="6"/>
    <s v="Spain"/>
    <x v="34"/>
  </r>
  <r>
    <n v="53119"/>
    <n v="1257"/>
    <s v="USA"/>
    <d v="2023-04-14T01:28:00"/>
    <x v="2"/>
    <x v="4"/>
    <n v="6403"/>
    <n v="0"/>
    <d v="2023-04-14T00:00:00"/>
    <s v="01:28:00"/>
    <x v="1"/>
    <n v="4"/>
    <x v="12"/>
    <x v="1"/>
    <s v="Friday"/>
    <n v="5"/>
    <s v="USA"/>
    <x v="71"/>
  </r>
  <r>
    <n v="383311"/>
    <n v="1257"/>
    <s v="USA"/>
    <d v="2023-08-16T23:53:00"/>
    <x v="3"/>
    <x v="59"/>
    <n v="362"/>
    <n v="0"/>
    <d v="2023-08-16T00:00:00"/>
    <s v="23:53:00"/>
    <x v="2"/>
    <n v="8"/>
    <x v="26"/>
    <x v="6"/>
    <s v="Wednesday"/>
    <n v="3"/>
    <s v="USA"/>
    <x v="71"/>
  </r>
  <r>
    <n v="1226095"/>
    <n v="1257"/>
    <s v="USA"/>
    <d v="2023-10-31T00:20:00"/>
    <x v="3"/>
    <x v="18"/>
    <n v="782"/>
    <n v="0"/>
    <d v="2023-10-31T00:00:00"/>
    <s v="00:20:00"/>
    <x v="0"/>
    <n v="10"/>
    <x v="30"/>
    <x v="5"/>
    <s v="Tuesday"/>
    <n v="2"/>
    <s v="USA"/>
    <x v="71"/>
  </r>
  <r>
    <n v="1046125"/>
    <n v="1258"/>
    <s v="USA"/>
    <d v="2023-04-08T00:29:00"/>
    <x v="1"/>
    <x v="82"/>
    <n v="9104"/>
    <n v="0"/>
    <d v="2023-04-08T00:00:00"/>
    <s v="00:29:00"/>
    <x v="0"/>
    <n v="4"/>
    <x v="7"/>
    <x v="1"/>
    <s v="Saturday"/>
    <n v="6"/>
    <s v="USA"/>
    <x v="65"/>
  </r>
  <r>
    <n v="419676"/>
    <n v="1259"/>
    <s v="USA"/>
    <d v="2023-05-14T01:40:00"/>
    <x v="3"/>
    <x v="20"/>
    <n v="7702"/>
    <n v="0"/>
    <d v="2023-05-14T00:00:00"/>
    <s v="01:40:00"/>
    <x v="1"/>
    <n v="5"/>
    <x v="12"/>
    <x v="8"/>
    <s v="Sunday"/>
    <n v="7"/>
    <s v="USA"/>
    <x v="64"/>
  </r>
  <r>
    <n v="1047821"/>
    <n v="1259"/>
    <s v="USA"/>
    <d v="2023-06-27T23:05:00"/>
    <x v="3"/>
    <x v="80"/>
    <n v="4812"/>
    <n v="0"/>
    <d v="2023-06-27T00:00:00"/>
    <s v="23:05:00"/>
    <x v="2"/>
    <n v="6"/>
    <x v="13"/>
    <x v="2"/>
    <s v="Tuesday"/>
    <n v="2"/>
    <s v="USA"/>
    <x v="64"/>
  </r>
  <r>
    <n v="195704"/>
    <n v="1260"/>
    <s v="France"/>
    <d v="2023-02-16T00:25:00"/>
    <x v="3"/>
    <x v="71"/>
    <n v="6946"/>
    <n v="0"/>
    <d v="2023-02-16T00:00:00"/>
    <s v="00:25:00"/>
    <x v="0"/>
    <n v="2"/>
    <x v="26"/>
    <x v="0"/>
    <s v="Thursday"/>
    <n v="4"/>
    <s v="France"/>
    <x v="52"/>
  </r>
  <r>
    <n v="112919"/>
    <n v="1262"/>
    <s v="USA"/>
    <d v="2023-08-03T00:09:00"/>
    <x v="1"/>
    <x v="60"/>
    <n v="3155"/>
    <n v="0"/>
    <d v="2023-08-03T00:00:00"/>
    <s v="00:09:00"/>
    <x v="0"/>
    <n v="8"/>
    <x v="15"/>
    <x v="6"/>
    <s v="Thursday"/>
    <n v="4"/>
    <s v="USA"/>
    <x v="50"/>
  </r>
  <r>
    <n v="1461194"/>
    <n v="1262"/>
    <s v="USA"/>
    <d v="2023-04-29T01:37:00"/>
    <x v="2"/>
    <x v="72"/>
    <n v="9700"/>
    <n v="0"/>
    <d v="2023-04-29T00:00:00"/>
    <s v="01:37:00"/>
    <x v="1"/>
    <n v="4"/>
    <x v="21"/>
    <x v="1"/>
    <s v="Saturday"/>
    <n v="6"/>
    <s v="USA"/>
    <x v="50"/>
  </r>
  <r>
    <n v="942561"/>
    <n v="1263"/>
    <s v="USA"/>
    <d v="2023-10-13T23:52:00"/>
    <x v="1"/>
    <x v="9"/>
    <n v="1046"/>
    <n v="0"/>
    <d v="2023-10-13T00:00:00"/>
    <s v="23:52:00"/>
    <x v="2"/>
    <n v="10"/>
    <x v="6"/>
    <x v="5"/>
    <s v="Friday"/>
    <n v="5"/>
    <s v="USA"/>
    <x v="12"/>
  </r>
  <r>
    <n v="1237283"/>
    <n v="1263"/>
    <s v="USA"/>
    <d v="2023-02-21T01:19:00"/>
    <x v="1"/>
    <x v="9"/>
    <n v="3809"/>
    <n v="0"/>
    <d v="2023-02-21T00:00:00"/>
    <s v="01:19:00"/>
    <x v="1"/>
    <n v="2"/>
    <x v="9"/>
    <x v="0"/>
    <s v="Tuesday"/>
    <n v="2"/>
    <s v="USA"/>
    <x v="12"/>
  </r>
  <r>
    <n v="118960"/>
    <n v="1265"/>
    <s v="USA"/>
    <d v="2023-03-19T00:27:00"/>
    <x v="0"/>
    <x v="4"/>
    <n v="3942"/>
    <n v="0"/>
    <d v="2023-03-19T00:00:00"/>
    <s v="00:27:00"/>
    <x v="0"/>
    <n v="3"/>
    <x v="3"/>
    <x v="7"/>
    <s v="Sunday"/>
    <n v="7"/>
    <s v="USA"/>
    <x v="18"/>
  </r>
  <r>
    <n v="570816"/>
    <n v="1266"/>
    <s v="USA"/>
    <d v="2023-01-01T02:58:00"/>
    <x v="0"/>
    <x v="58"/>
    <n v="1195"/>
    <n v="0"/>
    <d v="2023-01-01T00:00:00"/>
    <s v="02:58:00"/>
    <x v="4"/>
    <n v="1"/>
    <x v="5"/>
    <x v="3"/>
    <s v="Sunday"/>
    <n v="7"/>
    <s v="USA"/>
    <x v="25"/>
  </r>
  <r>
    <n v="804031"/>
    <n v="1267"/>
    <s v="Italy"/>
    <d v="2023-01-02T01:19:00"/>
    <x v="1"/>
    <x v="26"/>
    <n v="9935"/>
    <n v="0"/>
    <d v="2023-01-02T00:00:00"/>
    <s v="01:19:00"/>
    <x v="1"/>
    <n v="1"/>
    <x v="24"/>
    <x v="3"/>
    <s v="Monday"/>
    <n v="1"/>
    <s v="Italy"/>
    <x v="32"/>
  </r>
  <r>
    <n v="935947"/>
    <n v="1267"/>
    <s v="Italy"/>
    <d v="2023-07-09T01:19:00"/>
    <x v="2"/>
    <x v="25"/>
    <n v="5054"/>
    <n v="0"/>
    <d v="2023-07-09T00:00:00"/>
    <s v="01:19:00"/>
    <x v="1"/>
    <n v="7"/>
    <x v="2"/>
    <x v="4"/>
    <s v="Sunday"/>
    <n v="7"/>
    <s v="Italy"/>
    <x v="32"/>
  </r>
  <r>
    <n v="1542373"/>
    <n v="1267"/>
    <s v="Italy"/>
    <d v="2023-05-13T00:40:00"/>
    <x v="3"/>
    <x v="56"/>
    <n v="3468"/>
    <n v="0"/>
    <d v="2023-05-13T00:00:00"/>
    <s v="00:40:00"/>
    <x v="0"/>
    <n v="5"/>
    <x v="6"/>
    <x v="8"/>
    <s v="Saturday"/>
    <n v="6"/>
    <s v="Italy"/>
    <x v="32"/>
  </r>
  <r>
    <n v="341522"/>
    <n v="1268"/>
    <s v="USA"/>
    <d v="2023-08-12T00:34:00"/>
    <x v="3"/>
    <x v="55"/>
    <n v="1649"/>
    <n v="0"/>
    <d v="2023-08-12T00:00:00"/>
    <s v="00:34:00"/>
    <x v="0"/>
    <n v="8"/>
    <x v="1"/>
    <x v="6"/>
    <s v="Saturday"/>
    <n v="6"/>
    <s v="USA"/>
    <x v="9"/>
  </r>
  <r>
    <n v="232261"/>
    <n v="1269"/>
    <s v="Switzerland"/>
    <d v="2023-08-31T22:35:00"/>
    <x v="3"/>
    <x v="30"/>
    <n v="434"/>
    <n v="0"/>
    <d v="2023-08-31T00:00:00"/>
    <s v="22:35:00"/>
    <x v="3"/>
    <n v="8"/>
    <x v="30"/>
    <x v="6"/>
    <s v="Thursday"/>
    <n v="4"/>
    <s v="Switzerland"/>
    <x v="9"/>
  </r>
  <r>
    <n v="611976"/>
    <n v="1269"/>
    <s v="Switzerland"/>
    <d v="2023-11-11T23:14:00"/>
    <x v="3"/>
    <x v="28"/>
    <n v="3073"/>
    <n v="0"/>
    <d v="2023-11-11T00:00:00"/>
    <s v="23:14:00"/>
    <x v="2"/>
    <n v="11"/>
    <x v="23"/>
    <x v="9"/>
    <s v="Saturday"/>
    <n v="6"/>
    <s v="Switzerland"/>
    <x v="9"/>
  </r>
  <r>
    <n v="1003833"/>
    <n v="1270"/>
    <s v="USA"/>
    <d v="2023-03-14T23:37:00"/>
    <x v="2"/>
    <x v="11"/>
    <n v="5170"/>
    <n v="0"/>
    <d v="2023-03-14T00:00:00"/>
    <s v="23:37:00"/>
    <x v="2"/>
    <n v="3"/>
    <x v="12"/>
    <x v="7"/>
    <s v="Tuesday"/>
    <n v="2"/>
    <s v="USA"/>
    <x v="9"/>
  </r>
  <r>
    <n v="846209"/>
    <n v="1271"/>
    <s v="France"/>
    <d v="2023-02-20T00:58:00"/>
    <x v="0"/>
    <x v="1"/>
    <n v="9945"/>
    <n v="0"/>
    <d v="2023-02-20T00:00:00"/>
    <s v="00:58:00"/>
    <x v="0"/>
    <n v="2"/>
    <x v="11"/>
    <x v="0"/>
    <s v="Monday"/>
    <n v="1"/>
    <s v="France"/>
    <x v="26"/>
  </r>
  <r>
    <n v="1446428"/>
    <n v="1271"/>
    <s v="France"/>
    <d v="2023-12-31T23:34:00"/>
    <x v="1"/>
    <x v="6"/>
    <n v="4354"/>
    <n v="0"/>
    <d v="2023-12-31T00:00:00"/>
    <s v="23:34:00"/>
    <x v="2"/>
    <n v="12"/>
    <x v="30"/>
    <x v="10"/>
    <s v="Sunday"/>
    <n v="7"/>
    <s v="France"/>
    <x v="26"/>
  </r>
  <r>
    <n v="1564843"/>
    <n v="1271"/>
    <s v="France"/>
    <d v="2023-02-16T01:53:00"/>
    <x v="1"/>
    <x v="21"/>
    <n v="2114"/>
    <n v="0"/>
    <d v="2023-02-16T00:00:00"/>
    <s v="01:53:00"/>
    <x v="1"/>
    <n v="2"/>
    <x v="26"/>
    <x v="0"/>
    <s v="Thursday"/>
    <n v="4"/>
    <s v="France"/>
    <x v="26"/>
  </r>
  <r>
    <n v="228177"/>
    <n v="1272"/>
    <s v="Australia"/>
    <d v="2023-05-08T00:53:00"/>
    <x v="0"/>
    <x v="11"/>
    <n v="8567"/>
    <n v="0"/>
    <d v="2023-05-08T00:00:00"/>
    <s v="00:53:00"/>
    <x v="0"/>
    <n v="5"/>
    <x v="7"/>
    <x v="8"/>
    <s v="Monday"/>
    <n v="1"/>
    <s v="Australia"/>
    <x v="1"/>
  </r>
  <r>
    <n v="861120"/>
    <n v="1274"/>
    <s v="USA"/>
    <d v="2023-06-23T00:26:00"/>
    <x v="3"/>
    <x v="5"/>
    <n v="6826"/>
    <n v="0"/>
    <d v="2023-06-23T00:00:00"/>
    <s v="00:26:00"/>
    <x v="0"/>
    <n v="6"/>
    <x v="17"/>
    <x v="2"/>
    <s v="Friday"/>
    <n v="5"/>
    <s v="USA"/>
    <x v="12"/>
  </r>
  <r>
    <n v="1386601"/>
    <n v="1276"/>
    <s v="France"/>
    <d v="2023-04-10T00:40:00"/>
    <x v="2"/>
    <x v="24"/>
    <n v="4677"/>
    <n v="0"/>
    <d v="2023-04-10T00:00:00"/>
    <s v="00:40:00"/>
    <x v="0"/>
    <n v="4"/>
    <x v="19"/>
    <x v="1"/>
    <s v="Monday"/>
    <n v="1"/>
    <s v="France"/>
    <x v="49"/>
  </r>
  <r>
    <n v="1452251"/>
    <n v="1276"/>
    <s v="France"/>
    <d v="2023-03-24T22:54:00"/>
    <x v="1"/>
    <x v="7"/>
    <n v="9140"/>
    <n v="0"/>
    <d v="2023-03-24T00:00:00"/>
    <s v="22:54:00"/>
    <x v="3"/>
    <n v="3"/>
    <x v="10"/>
    <x v="7"/>
    <s v="Friday"/>
    <n v="5"/>
    <s v="France"/>
    <x v="49"/>
  </r>
  <r>
    <n v="748997"/>
    <n v="1277"/>
    <s v="Switzerland"/>
    <d v="2023-06-14T00:13:00"/>
    <x v="1"/>
    <x v="40"/>
    <n v="9873"/>
    <n v="0"/>
    <d v="2023-06-14T00:00:00"/>
    <s v="00:13:00"/>
    <x v="0"/>
    <n v="6"/>
    <x v="12"/>
    <x v="2"/>
    <s v="Wednesday"/>
    <n v="3"/>
    <s v="Switzerland"/>
    <x v="69"/>
  </r>
  <r>
    <n v="623935"/>
    <n v="1278"/>
    <s v="USA"/>
    <d v="2023-04-11T01:24:00"/>
    <x v="1"/>
    <x v="54"/>
    <n v="7665"/>
    <n v="0"/>
    <d v="2023-04-11T00:00:00"/>
    <s v="01:24:00"/>
    <x v="1"/>
    <n v="4"/>
    <x v="23"/>
    <x v="1"/>
    <s v="Tuesday"/>
    <n v="2"/>
    <s v="USA"/>
    <x v="71"/>
  </r>
  <r>
    <n v="680722"/>
    <n v="1278"/>
    <s v="USA"/>
    <d v="2023-04-16T02:00:00"/>
    <x v="0"/>
    <x v="77"/>
    <n v="421"/>
    <n v="0"/>
    <d v="2023-04-16T00:00:00"/>
    <s v="02:00:00"/>
    <x v="4"/>
    <n v="4"/>
    <x v="26"/>
    <x v="1"/>
    <s v="Sunday"/>
    <n v="7"/>
    <s v="USA"/>
    <x v="71"/>
  </r>
  <r>
    <n v="471691"/>
    <n v="1279"/>
    <s v="USA"/>
    <d v="2023-04-10T01:45:00"/>
    <x v="0"/>
    <x v="50"/>
    <n v="1314"/>
    <n v="0"/>
    <d v="2023-04-10T00:00:00"/>
    <s v="01:45:00"/>
    <x v="1"/>
    <n v="4"/>
    <x v="19"/>
    <x v="1"/>
    <s v="Monday"/>
    <n v="1"/>
    <s v="USA"/>
    <x v="63"/>
  </r>
  <r>
    <n v="103462"/>
    <n v="1280"/>
    <s v="USA"/>
    <d v="2023-10-13T00:35:00"/>
    <x v="3"/>
    <x v="1"/>
    <n v="9693"/>
    <n v="0"/>
    <d v="2023-10-13T00:00:00"/>
    <s v="00:35:00"/>
    <x v="0"/>
    <n v="10"/>
    <x v="6"/>
    <x v="5"/>
    <s v="Friday"/>
    <n v="5"/>
    <s v="USA"/>
    <x v="71"/>
  </r>
  <r>
    <n v="264917"/>
    <n v="1281"/>
    <s v="Spain"/>
    <d v="2023-07-23T00:15:00"/>
    <x v="0"/>
    <x v="2"/>
    <n v="1214"/>
    <n v="0"/>
    <d v="2023-07-23T00:00:00"/>
    <s v="00:15:00"/>
    <x v="0"/>
    <n v="7"/>
    <x v="17"/>
    <x v="4"/>
    <s v="Sunday"/>
    <n v="7"/>
    <s v="Spain"/>
    <x v="44"/>
  </r>
  <r>
    <n v="52659"/>
    <n v="1282"/>
    <s v="France"/>
    <d v="2023-06-07T00:55:00"/>
    <x v="3"/>
    <x v="11"/>
    <n v="3865"/>
    <n v="0"/>
    <d v="2023-06-07T00:00:00"/>
    <s v="00:55:00"/>
    <x v="0"/>
    <n v="6"/>
    <x v="20"/>
    <x v="2"/>
    <s v="Wednesday"/>
    <n v="3"/>
    <s v="France"/>
    <x v="46"/>
  </r>
  <r>
    <n v="1350840"/>
    <n v="1282"/>
    <s v="France"/>
    <d v="2023-07-01T22:52:00"/>
    <x v="0"/>
    <x v="90"/>
    <n v="6519"/>
    <n v="0"/>
    <d v="2023-07-01T00:00:00"/>
    <s v="22:52:00"/>
    <x v="3"/>
    <n v="7"/>
    <x v="5"/>
    <x v="4"/>
    <s v="Saturday"/>
    <n v="6"/>
    <s v="France"/>
    <x v="46"/>
  </r>
  <r>
    <n v="577243"/>
    <n v="1283"/>
    <s v="USA"/>
    <d v="2023-01-31T01:24:00"/>
    <x v="1"/>
    <x v="29"/>
    <n v="4138"/>
    <n v="0"/>
    <d v="2023-01-31T00:00:00"/>
    <s v="01:24:00"/>
    <x v="1"/>
    <n v="1"/>
    <x v="30"/>
    <x v="3"/>
    <s v="Tuesday"/>
    <n v="2"/>
    <s v="USA"/>
    <x v="30"/>
  </r>
  <r>
    <n v="267881"/>
    <n v="1284"/>
    <s v="Spain"/>
    <d v="2023-10-23T00:17:00"/>
    <x v="3"/>
    <x v="48"/>
    <n v="395"/>
    <n v="0"/>
    <d v="2023-10-23T00:00:00"/>
    <s v="00:17:00"/>
    <x v="0"/>
    <n v="10"/>
    <x v="17"/>
    <x v="5"/>
    <s v="Monday"/>
    <n v="1"/>
    <s v="Spain"/>
    <x v="69"/>
  </r>
  <r>
    <n v="325939"/>
    <n v="1285"/>
    <s v="Spain"/>
    <d v="2023-12-24T22:53:00"/>
    <x v="3"/>
    <x v="60"/>
    <n v="4569"/>
    <n v="0"/>
    <d v="2023-12-24T00:00:00"/>
    <s v="22:53:00"/>
    <x v="3"/>
    <n v="12"/>
    <x v="10"/>
    <x v="10"/>
    <s v="Sunday"/>
    <n v="7"/>
    <s v="Spain"/>
    <x v="57"/>
  </r>
  <r>
    <n v="1470933"/>
    <n v="1285"/>
    <s v="Spain"/>
    <d v="2023-08-02T00:55:00"/>
    <x v="1"/>
    <x v="34"/>
    <n v="5249"/>
    <n v="0"/>
    <d v="2023-08-02T00:00:00"/>
    <s v="00:55:00"/>
    <x v="0"/>
    <n v="8"/>
    <x v="24"/>
    <x v="6"/>
    <s v="Wednesday"/>
    <n v="3"/>
    <s v="Spain"/>
    <x v="57"/>
  </r>
  <r>
    <n v="926690"/>
    <n v="1286"/>
    <s v="USA"/>
    <d v="2023-05-12T00:04:00"/>
    <x v="0"/>
    <x v="11"/>
    <n v="197"/>
    <n v="0"/>
    <d v="2023-05-12T00:00:00"/>
    <s v="00:04:00"/>
    <x v="0"/>
    <n v="5"/>
    <x v="1"/>
    <x v="8"/>
    <s v="Friday"/>
    <n v="5"/>
    <s v="USA"/>
    <x v="44"/>
  </r>
  <r>
    <n v="472645"/>
    <n v="1290"/>
    <s v="USA"/>
    <d v="2023-11-13T01:24:00"/>
    <x v="1"/>
    <x v="4"/>
    <n v="3018"/>
    <n v="0"/>
    <d v="2023-11-13T00:00:00"/>
    <s v="01:24:00"/>
    <x v="1"/>
    <n v="11"/>
    <x v="6"/>
    <x v="9"/>
    <s v="Monday"/>
    <n v="1"/>
    <s v="USA"/>
    <x v="0"/>
  </r>
  <r>
    <n v="624499"/>
    <n v="1290"/>
    <s v="USA"/>
    <d v="2023-01-06T00:40:00"/>
    <x v="1"/>
    <x v="15"/>
    <n v="4403"/>
    <n v="0"/>
    <d v="2023-01-06T00:00:00"/>
    <s v="00:40:00"/>
    <x v="0"/>
    <n v="1"/>
    <x v="28"/>
    <x v="3"/>
    <s v="Friday"/>
    <n v="5"/>
    <s v="USA"/>
    <x v="0"/>
  </r>
  <r>
    <n v="726616"/>
    <n v="1290"/>
    <s v="USA"/>
    <d v="2023-08-06T23:38:00"/>
    <x v="3"/>
    <x v="36"/>
    <n v="6697"/>
    <n v="0"/>
    <d v="2023-08-06T00:00:00"/>
    <s v="23:38:00"/>
    <x v="2"/>
    <n v="8"/>
    <x v="28"/>
    <x v="6"/>
    <s v="Sunday"/>
    <n v="7"/>
    <s v="USA"/>
    <x v="0"/>
  </r>
  <r>
    <n v="1587760"/>
    <n v="1290"/>
    <s v="USA"/>
    <d v="2023-12-02T00:38:00"/>
    <x v="2"/>
    <x v="57"/>
    <n v="9238"/>
    <n v="0"/>
    <d v="2023-12-02T00:00:00"/>
    <s v="00:38:00"/>
    <x v="0"/>
    <n v="12"/>
    <x v="24"/>
    <x v="10"/>
    <s v="Saturday"/>
    <n v="6"/>
    <s v="USA"/>
    <x v="0"/>
  </r>
  <r>
    <n v="75315"/>
    <n v="1291"/>
    <s v="USA"/>
    <d v="2023-07-31T00:47:00"/>
    <x v="0"/>
    <x v="64"/>
    <n v="7931"/>
    <n v="0"/>
    <d v="2023-07-31T00:00:00"/>
    <s v="00:47:00"/>
    <x v="0"/>
    <n v="7"/>
    <x v="30"/>
    <x v="4"/>
    <s v="Monday"/>
    <n v="1"/>
    <s v="USA"/>
    <x v="18"/>
  </r>
  <r>
    <n v="1024270"/>
    <n v="1292"/>
    <s v="USA"/>
    <d v="2023-05-04T01:52:00"/>
    <x v="3"/>
    <x v="1"/>
    <n v="114"/>
    <n v="0"/>
    <d v="2023-05-04T00:00:00"/>
    <s v="01:52:00"/>
    <x v="1"/>
    <n v="5"/>
    <x v="27"/>
    <x v="8"/>
    <s v="Thursday"/>
    <n v="4"/>
    <s v="USA"/>
    <x v="11"/>
  </r>
  <r>
    <n v="191639"/>
    <n v="1293"/>
    <s v="USA"/>
    <d v="2023-04-26T23:40:00"/>
    <x v="2"/>
    <x v="0"/>
    <n v="957"/>
    <n v="0"/>
    <d v="2023-04-26T00:00:00"/>
    <s v="23:40:00"/>
    <x v="2"/>
    <n v="4"/>
    <x v="8"/>
    <x v="1"/>
    <s v="Wednesday"/>
    <n v="3"/>
    <s v="USA"/>
    <x v="11"/>
  </r>
  <r>
    <n v="408798"/>
    <n v="1293"/>
    <s v="USA"/>
    <d v="2023-01-31T01:32:00"/>
    <x v="3"/>
    <x v="53"/>
    <n v="9889"/>
    <n v="0"/>
    <d v="2023-01-31T00:00:00"/>
    <s v="01:32:00"/>
    <x v="1"/>
    <n v="1"/>
    <x v="30"/>
    <x v="3"/>
    <s v="Tuesday"/>
    <n v="2"/>
    <s v="USA"/>
    <x v="11"/>
  </r>
  <r>
    <n v="492855"/>
    <n v="1294"/>
    <s v="France"/>
    <d v="2023-12-25T23:02:00"/>
    <x v="2"/>
    <x v="80"/>
    <n v="9532"/>
    <n v="0"/>
    <d v="2023-12-25T00:00:00"/>
    <s v="23:02:00"/>
    <x v="2"/>
    <n v="12"/>
    <x v="18"/>
    <x v="10"/>
    <s v="Monday"/>
    <n v="1"/>
    <s v="France"/>
    <x v="72"/>
  </r>
  <r>
    <n v="829148"/>
    <n v="1294"/>
    <s v="France"/>
    <d v="2023-01-17T00:34:00"/>
    <x v="3"/>
    <x v="58"/>
    <n v="2908"/>
    <n v="0"/>
    <d v="2023-01-17T00:00:00"/>
    <s v="00:34:00"/>
    <x v="0"/>
    <n v="1"/>
    <x v="29"/>
    <x v="3"/>
    <s v="Tuesday"/>
    <n v="2"/>
    <s v="France"/>
    <x v="72"/>
  </r>
  <r>
    <n v="1013492"/>
    <n v="1294"/>
    <s v="France"/>
    <d v="2023-11-23T23:39:00"/>
    <x v="2"/>
    <x v="13"/>
    <n v="4442"/>
    <n v="0"/>
    <d v="2023-11-23T00:00:00"/>
    <s v="23:39:00"/>
    <x v="2"/>
    <n v="11"/>
    <x v="17"/>
    <x v="9"/>
    <s v="Thursday"/>
    <n v="4"/>
    <s v="France"/>
    <x v="72"/>
  </r>
  <r>
    <n v="1091560"/>
    <n v="1294"/>
    <s v="France"/>
    <d v="2023-05-24T23:18:00"/>
    <x v="2"/>
    <x v="18"/>
    <n v="8903"/>
    <n v="0"/>
    <d v="2023-05-24T00:00:00"/>
    <s v="23:18:00"/>
    <x v="2"/>
    <n v="5"/>
    <x v="10"/>
    <x v="8"/>
    <s v="Wednesday"/>
    <n v="3"/>
    <s v="France"/>
    <x v="72"/>
  </r>
  <r>
    <n v="748106"/>
    <n v="1295"/>
    <s v="Finland"/>
    <d v="2023-10-27T23:58:00"/>
    <x v="0"/>
    <x v="80"/>
    <n v="5025"/>
    <n v="0"/>
    <d v="2023-10-27T00:00:00"/>
    <s v="23:58:00"/>
    <x v="2"/>
    <n v="10"/>
    <x v="13"/>
    <x v="5"/>
    <s v="Friday"/>
    <n v="5"/>
    <s v="Finland"/>
    <x v="60"/>
  </r>
  <r>
    <n v="1122327"/>
    <n v="1295"/>
    <s v="Finland"/>
    <d v="2023-08-02T16:44:00"/>
    <x v="2"/>
    <x v="28"/>
    <n v="6240"/>
    <n v="0"/>
    <d v="2023-08-02T00:00:00"/>
    <s v="16:44:00"/>
    <x v="5"/>
    <n v="8"/>
    <x v="24"/>
    <x v="6"/>
    <s v="Wednesday"/>
    <n v="3"/>
    <s v="Finland"/>
    <x v="60"/>
  </r>
  <r>
    <n v="568908"/>
    <n v="1297"/>
    <s v="USA"/>
    <d v="2023-05-27T22:52:00"/>
    <x v="1"/>
    <x v="85"/>
    <n v="3377"/>
    <n v="0"/>
    <d v="2023-05-27T00:00:00"/>
    <s v="22:52:00"/>
    <x v="3"/>
    <n v="5"/>
    <x v="13"/>
    <x v="8"/>
    <s v="Saturday"/>
    <n v="6"/>
    <s v="USA"/>
    <x v="60"/>
  </r>
  <r>
    <n v="723357"/>
    <n v="1297"/>
    <s v="USA"/>
    <d v="2023-03-04T01:05:00"/>
    <x v="0"/>
    <x v="20"/>
    <n v="4674"/>
    <n v="0"/>
    <d v="2023-03-04T00:00:00"/>
    <s v="01:05:00"/>
    <x v="1"/>
    <n v="3"/>
    <x v="27"/>
    <x v="7"/>
    <s v="Saturday"/>
    <n v="6"/>
    <s v="USA"/>
    <x v="60"/>
  </r>
  <r>
    <n v="1260670"/>
    <n v="1301"/>
    <s v="Spain"/>
    <d v="2023-01-08T01:08:00"/>
    <x v="3"/>
    <x v="29"/>
    <n v="1655"/>
    <n v="0"/>
    <d v="2023-01-08T00:00:00"/>
    <s v="01:08:00"/>
    <x v="1"/>
    <n v="1"/>
    <x v="7"/>
    <x v="3"/>
    <s v="Sunday"/>
    <n v="7"/>
    <s v="Spain"/>
    <x v="8"/>
  </r>
  <r>
    <n v="174998"/>
    <n v="1303"/>
    <s v="Spain"/>
    <d v="2023-03-01T23:52:00"/>
    <x v="3"/>
    <x v="86"/>
    <n v="5209"/>
    <n v="0"/>
    <d v="2023-03-01T00:00:00"/>
    <s v="23:52:00"/>
    <x v="2"/>
    <n v="3"/>
    <x v="5"/>
    <x v="7"/>
    <s v="Wednesday"/>
    <n v="3"/>
    <s v="Spain"/>
    <x v="2"/>
  </r>
  <r>
    <n v="1001825"/>
    <n v="1304"/>
    <s v="Italy"/>
    <d v="2023-06-01T23:03:00"/>
    <x v="0"/>
    <x v="7"/>
    <n v="7174"/>
    <n v="0"/>
    <d v="2023-06-01T00:00:00"/>
    <s v="23:03:00"/>
    <x v="2"/>
    <n v="6"/>
    <x v="5"/>
    <x v="2"/>
    <s v="Thursday"/>
    <n v="4"/>
    <s v="Italy"/>
    <x v="39"/>
  </r>
  <r>
    <n v="1680806"/>
    <n v="1304"/>
    <s v="Italy"/>
    <d v="2023-06-23T00:29:00"/>
    <x v="2"/>
    <x v="13"/>
    <n v="3072"/>
    <n v="0"/>
    <d v="2023-06-23T00:00:00"/>
    <s v="00:29:00"/>
    <x v="0"/>
    <n v="6"/>
    <x v="17"/>
    <x v="2"/>
    <s v="Friday"/>
    <n v="5"/>
    <s v="Italy"/>
    <x v="39"/>
  </r>
  <r>
    <n v="508989"/>
    <n v="1307"/>
    <s v="France"/>
    <d v="2023-03-03T01:06:00"/>
    <x v="1"/>
    <x v="61"/>
    <n v="3733"/>
    <n v="0"/>
    <d v="2023-03-03T00:00:00"/>
    <s v="01:06:00"/>
    <x v="1"/>
    <n v="3"/>
    <x v="15"/>
    <x v="7"/>
    <s v="Friday"/>
    <n v="5"/>
    <s v="France"/>
    <x v="12"/>
  </r>
  <r>
    <n v="1666083"/>
    <n v="1307"/>
    <s v="France"/>
    <d v="2023-01-19T01:08:00"/>
    <x v="1"/>
    <x v="18"/>
    <n v="4117"/>
    <n v="0"/>
    <d v="2023-01-19T00:00:00"/>
    <s v="01:08:00"/>
    <x v="1"/>
    <n v="1"/>
    <x v="3"/>
    <x v="3"/>
    <s v="Thursday"/>
    <n v="4"/>
    <s v="France"/>
    <x v="12"/>
  </r>
  <r>
    <n v="769005"/>
    <n v="1308"/>
    <s v="Spain"/>
    <d v="2023-12-31T01:51:00"/>
    <x v="1"/>
    <x v="11"/>
    <n v="6183"/>
    <n v="0"/>
    <d v="2023-12-31T00:00:00"/>
    <s v="01:51:00"/>
    <x v="1"/>
    <n v="12"/>
    <x v="30"/>
    <x v="10"/>
    <s v="Sunday"/>
    <n v="7"/>
    <s v="Spain"/>
    <x v="57"/>
  </r>
  <r>
    <n v="867108"/>
    <n v="1310"/>
    <s v="Spain"/>
    <d v="2023-08-09T01:16:00"/>
    <x v="1"/>
    <x v="4"/>
    <n v="9531"/>
    <n v="0"/>
    <d v="2023-08-09T00:00:00"/>
    <s v="01:16:00"/>
    <x v="1"/>
    <n v="8"/>
    <x v="2"/>
    <x v="6"/>
    <s v="Wednesday"/>
    <n v="3"/>
    <s v="Spain"/>
    <x v="35"/>
  </r>
  <r>
    <n v="941028"/>
    <n v="1311"/>
    <s v="USA"/>
    <d v="2023-09-19T23:27:00"/>
    <x v="2"/>
    <x v="68"/>
    <n v="9422"/>
    <n v="0"/>
    <d v="2023-09-19T00:00:00"/>
    <s v="23:27:00"/>
    <x v="2"/>
    <n v="9"/>
    <x v="3"/>
    <x v="11"/>
    <s v="Tuesday"/>
    <n v="2"/>
    <s v="USA"/>
    <x v="21"/>
  </r>
  <r>
    <n v="381897"/>
    <n v="1314"/>
    <s v="USA"/>
    <d v="2023-07-13T23:53:00"/>
    <x v="3"/>
    <x v="7"/>
    <n v="3916"/>
    <n v="0"/>
    <d v="2023-07-13T00:00:00"/>
    <s v="23:53:00"/>
    <x v="2"/>
    <n v="7"/>
    <x v="6"/>
    <x v="4"/>
    <s v="Thursday"/>
    <n v="4"/>
    <s v="USA"/>
    <x v="60"/>
  </r>
  <r>
    <n v="22486"/>
    <n v="1315"/>
    <s v="USA"/>
    <d v="2023-07-03T00:45:00"/>
    <x v="2"/>
    <x v="43"/>
    <n v="2819"/>
    <n v="0"/>
    <d v="2023-07-03T00:00:00"/>
    <s v="00:45:00"/>
    <x v="0"/>
    <n v="7"/>
    <x v="15"/>
    <x v="4"/>
    <s v="Monday"/>
    <n v="1"/>
    <s v="USA"/>
    <x v="3"/>
  </r>
  <r>
    <n v="1355679"/>
    <n v="1315"/>
    <s v="USA"/>
    <d v="2023-10-03T01:05:00"/>
    <x v="3"/>
    <x v="44"/>
    <n v="8855"/>
    <n v="0"/>
    <d v="2023-10-03T00:00:00"/>
    <s v="01:05:00"/>
    <x v="1"/>
    <n v="10"/>
    <x v="15"/>
    <x v="5"/>
    <s v="Tuesday"/>
    <n v="2"/>
    <s v="USA"/>
    <x v="3"/>
  </r>
  <r>
    <n v="474847"/>
    <n v="1316"/>
    <s v="Australia"/>
    <d v="2023-10-03T00:25:00"/>
    <x v="0"/>
    <x v="37"/>
    <n v="4155"/>
    <n v="0"/>
    <d v="2023-10-03T00:00:00"/>
    <s v="00:25:00"/>
    <x v="0"/>
    <n v="10"/>
    <x v="15"/>
    <x v="5"/>
    <s v="Tuesday"/>
    <n v="2"/>
    <s v="Australia"/>
    <x v="35"/>
  </r>
  <r>
    <n v="1268060"/>
    <n v="1316"/>
    <s v="Australia"/>
    <d v="2023-01-04T01:50:00"/>
    <x v="3"/>
    <x v="28"/>
    <n v="3876"/>
    <n v="0"/>
    <d v="2023-01-04T00:00:00"/>
    <s v="01:50:00"/>
    <x v="1"/>
    <n v="1"/>
    <x v="27"/>
    <x v="3"/>
    <s v="Wednesday"/>
    <n v="3"/>
    <s v="Australia"/>
    <x v="35"/>
  </r>
  <r>
    <n v="500116"/>
    <n v="1317"/>
    <s v="France"/>
    <d v="2023-05-26T01:04:00"/>
    <x v="1"/>
    <x v="24"/>
    <n v="4269"/>
    <n v="0"/>
    <d v="2023-05-26T00:00:00"/>
    <s v="01:04:00"/>
    <x v="1"/>
    <n v="5"/>
    <x v="8"/>
    <x v="8"/>
    <s v="Friday"/>
    <n v="5"/>
    <s v="France"/>
    <x v="72"/>
  </r>
  <r>
    <n v="368229"/>
    <n v="1318"/>
    <s v="USA"/>
    <d v="2023-11-19T23:37:00"/>
    <x v="2"/>
    <x v="11"/>
    <n v="4702"/>
    <n v="0"/>
    <d v="2023-11-19T00:00:00"/>
    <s v="23:37:00"/>
    <x v="2"/>
    <n v="11"/>
    <x v="3"/>
    <x v="9"/>
    <s v="Sunday"/>
    <n v="7"/>
    <s v="USA"/>
    <x v="59"/>
  </r>
  <r>
    <n v="447240"/>
    <n v="1318"/>
    <s v="USA"/>
    <d v="2023-11-16T23:08:00"/>
    <x v="1"/>
    <x v="53"/>
    <n v="6512"/>
    <n v="0"/>
    <d v="2023-11-16T00:00:00"/>
    <s v="23:08:00"/>
    <x v="2"/>
    <n v="11"/>
    <x v="26"/>
    <x v="9"/>
    <s v="Thursday"/>
    <n v="4"/>
    <s v="USA"/>
    <x v="59"/>
  </r>
  <r>
    <n v="662950"/>
    <n v="1320"/>
    <s v="Germany"/>
    <d v="2023-06-21T23:34:00"/>
    <x v="2"/>
    <x v="19"/>
    <n v="8477"/>
    <n v="0"/>
    <d v="2023-06-21T00:00:00"/>
    <s v="23:34:00"/>
    <x v="2"/>
    <n v="6"/>
    <x v="9"/>
    <x v="2"/>
    <s v="Wednesday"/>
    <n v="3"/>
    <s v="Germany"/>
    <x v="61"/>
  </r>
  <r>
    <n v="1024120"/>
    <n v="1323"/>
    <s v="Switzerland"/>
    <d v="2023-02-07T00:48:00"/>
    <x v="0"/>
    <x v="85"/>
    <n v="2228"/>
    <n v="0"/>
    <d v="2023-02-07T00:00:00"/>
    <s v="00:48:00"/>
    <x v="0"/>
    <n v="2"/>
    <x v="20"/>
    <x v="0"/>
    <s v="Tuesday"/>
    <n v="2"/>
    <s v="Switzerland"/>
    <x v="2"/>
  </r>
  <r>
    <n v="169945"/>
    <n v="1325"/>
    <s v="Spain"/>
    <d v="2023-07-04T00:54:00"/>
    <x v="3"/>
    <x v="1"/>
    <n v="9136"/>
    <n v="0"/>
    <d v="2023-07-04T00:00:00"/>
    <s v="00:54:00"/>
    <x v="0"/>
    <n v="7"/>
    <x v="27"/>
    <x v="4"/>
    <s v="Tuesday"/>
    <n v="2"/>
    <s v="Spain"/>
    <x v="34"/>
  </r>
  <r>
    <n v="1313997"/>
    <n v="1327"/>
    <s v="France"/>
    <d v="2023-02-27T00:04:00"/>
    <x v="0"/>
    <x v="43"/>
    <n v="8609"/>
    <n v="0"/>
    <d v="2023-02-27T00:00:00"/>
    <s v="00:04:00"/>
    <x v="0"/>
    <n v="2"/>
    <x v="13"/>
    <x v="0"/>
    <s v="Monday"/>
    <n v="1"/>
    <s v="France"/>
    <x v="40"/>
  </r>
  <r>
    <n v="1000225"/>
    <n v="1329"/>
    <s v="USA"/>
    <d v="2023-08-25T23:04:00"/>
    <x v="0"/>
    <x v="50"/>
    <n v="3066"/>
    <n v="0"/>
    <d v="2023-08-25T00:00:00"/>
    <s v="23:04:00"/>
    <x v="2"/>
    <n v="8"/>
    <x v="18"/>
    <x v="6"/>
    <s v="Friday"/>
    <n v="5"/>
    <s v="USA"/>
    <x v="32"/>
  </r>
  <r>
    <n v="690697"/>
    <n v="1330"/>
    <s v="Australia"/>
    <d v="2023-03-02T00:12:00"/>
    <x v="0"/>
    <x v="50"/>
    <n v="2726"/>
    <n v="0"/>
    <d v="2023-03-02T00:00:00"/>
    <s v="00:12:00"/>
    <x v="0"/>
    <n v="3"/>
    <x v="24"/>
    <x v="7"/>
    <s v="Thursday"/>
    <n v="4"/>
    <s v="Australia"/>
    <x v="14"/>
  </r>
  <r>
    <n v="1586073"/>
    <n v="1330"/>
    <s v="Australia"/>
    <d v="2023-09-10T00:40:00"/>
    <x v="2"/>
    <x v="29"/>
    <n v="9985"/>
    <n v="0"/>
    <d v="2023-09-10T00:00:00"/>
    <s v="00:40:00"/>
    <x v="0"/>
    <n v="9"/>
    <x v="19"/>
    <x v="11"/>
    <s v="Sunday"/>
    <n v="7"/>
    <s v="Australia"/>
    <x v="14"/>
  </r>
  <r>
    <n v="84351"/>
    <n v="1331"/>
    <s v="USA"/>
    <d v="2023-04-19T00:13:00"/>
    <x v="3"/>
    <x v="1"/>
    <n v="4824"/>
    <n v="0"/>
    <d v="2023-04-19T00:00:00"/>
    <s v="00:13:00"/>
    <x v="0"/>
    <n v="4"/>
    <x v="3"/>
    <x v="1"/>
    <s v="Wednesday"/>
    <n v="3"/>
    <s v="USA"/>
    <x v="8"/>
  </r>
  <r>
    <n v="1279393"/>
    <n v="1340"/>
    <s v="Italy"/>
    <d v="2023-09-08T01:01:00"/>
    <x v="1"/>
    <x v="67"/>
    <n v="9753"/>
    <n v="0"/>
    <d v="2023-09-08T00:00:00"/>
    <s v="01:01:00"/>
    <x v="1"/>
    <n v="9"/>
    <x v="7"/>
    <x v="11"/>
    <s v="Friday"/>
    <n v="5"/>
    <s v="Italy"/>
    <x v="48"/>
  </r>
  <r>
    <n v="1201138"/>
    <n v="1342"/>
    <s v="USA"/>
    <d v="2023-03-14T00:57:00"/>
    <x v="0"/>
    <x v="64"/>
    <n v="6081"/>
    <n v="0"/>
    <d v="2023-03-14T00:00:00"/>
    <s v="00:57:00"/>
    <x v="0"/>
    <n v="3"/>
    <x v="12"/>
    <x v="7"/>
    <s v="Tuesday"/>
    <n v="2"/>
    <s v="USA"/>
    <x v="59"/>
  </r>
  <r>
    <n v="1229877"/>
    <n v="1342"/>
    <s v="USA"/>
    <d v="2023-08-06T23:01:00"/>
    <x v="1"/>
    <x v="4"/>
    <n v="3454"/>
    <n v="0"/>
    <d v="2023-08-06T00:00:00"/>
    <s v="23:01:00"/>
    <x v="2"/>
    <n v="8"/>
    <x v="28"/>
    <x v="6"/>
    <s v="Sunday"/>
    <n v="7"/>
    <s v="USA"/>
    <x v="59"/>
  </r>
  <r>
    <n v="1477405"/>
    <n v="1342"/>
    <s v="USA"/>
    <d v="2023-10-04T01:32:00"/>
    <x v="3"/>
    <x v="35"/>
    <n v="6068"/>
    <n v="0"/>
    <d v="2023-10-04T00:00:00"/>
    <s v="01:32:00"/>
    <x v="1"/>
    <n v="10"/>
    <x v="27"/>
    <x v="5"/>
    <s v="Wednesday"/>
    <n v="3"/>
    <s v="USA"/>
    <x v="59"/>
  </r>
  <r>
    <n v="479363"/>
    <n v="1343"/>
    <s v="USA"/>
    <d v="2023-07-08T00:02:00"/>
    <x v="1"/>
    <x v="13"/>
    <n v="1941"/>
    <n v="0"/>
    <d v="2023-07-08T00:00:00"/>
    <s v="00:02:00"/>
    <x v="0"/>
    <n v="7"/>
    <x v="7"/>
    <x v="4"/>
    <s v="Saturday"/>
    <n v="6"/>
    <s v="USA"/>
    <x v="5"/>
  </r>
  <r>
    <n v="944561"/>
    <n v="1343"/>
    <s v="USA"/>
    <d v="2023-02-24T23:00:00"/>
    <x v="2"/>
    <x v="71"/>
    <n v="439"/>
    <n v="0"/>
    <d v="2023-02-24T00:00:00"/>
    <s v="23:00:00"/>
    <x v="2"/>
    <n v="2"/>
    <x v="10"/>
    <x v="0"/>
    <s v="Friday"/>
    <n v="5"/>
    <s v="USA"/>
    <x v="5"/>
  </r>
  <r>
    <n v="137231"/>
    <n v="1344"/>
    <s v="Spain"/>
    <d v="2023-10-17T00:00:00"/>
    <x v="3"/>
    <x v="0"/>
    <n v="6898"/>
    <n v="0"/>
    <d v="2023-10-17T00:00:00"/>
    <s v="00:00:00"/>
    <x v="0"/>
    <n v="10"/>
    <x v="29"/>
    <x v="5"/>
    <s v="Tuesday"/>
    <n v="2"/>
    <s v="Spain"/>
    <x v="48"/>
  </r>
  <r>
    <n v="213254"/>
    <n v="1344"/>
    <s v="Spain"/>
    <d v="2023-07-28T00:35:00"/>
    <x v="2"/>
    <x v="73"/>
    <n v="3943"/>
    <n v="0"/>
    <d v="2023-07-28T00:00:00"/>
    <s v="00:35:00"/>
    <x v="0"/>
    <n v="7"/>
    <x v="0"/>
    <x v="4"/>
    <s v="Friday"/>
    <n v="5"/>
    <s v="Spain"/>
    <x v="48"/>
  </r>
  <r>
    <n v="711681"/>
    <n v="1344"/>
    <s v="Spain"/>
    <d v="2023-05-22T00:35:00"/>
    <x v="0"/>
    <x v="4"/>
    <n v="3885"/>
    <n v="0"/>
    <d v="2023-05-22T00:00:00"/>
    <s v="00:35:00"/>
    <x v="0"/>
    <n v="5"/>
    <x v="25"/>
    <x v="8"/>
    <s v="Monday"/>
    <n v="1"/>
    <s v="Spain"/>
    <x v="48"/>
  </r>
  <r>
    <n v="1000578"/>
    <n v="1344"/>
    <s v="Spain"/>
    <d v="2023-05-24T23:32:00"/>
    <x v="2"/>
    <x v="47"/>
    <n v="2515"/>
    <n v="0"/>
    <d v="2023-05-24T00:00:00"/>
    <s v="23:32:00"/>
    <x v="2"/>
    <n v="5"/>
    <x v="10"/>
    <x v="8"/>
    <s v="Wednesday"/>
    <n v="3"/>
    <s v="Spain"/>
    <x v="48"/>
  </r>
  <r>
    <n v="353572"/>
    <n v="1346"/>
    <s v="USA"/>
    <d v="2023-02-24T23:36:00"/>
    <x v="3"/>
    <x v="53"/>
    <n v="4976"/>
    <n v="0"/>
    <d v="2023-02-24T00:00:00"/>
    <s v="23:36:00"/>
    <x v="2"/>
    <n v="2"/>
    <x v="10"/>
    <x v="0"/>
    <s v="Friday"/>
    <n v="5"/>
    <s v="USA"/>
    <x v="2"/>
  </r>
  <r>
    <n v="723244"/>
    <n v="1347"/>
    <s v="France"/>
    <d v="2023-08-23T00:11:00"/>
    <x v="3"/>
    <x v="26"/>
    <n v="6759"/>
    <n v="0"/>
    <d v="2023-08-23T00:00:00"/>
    <s v="00:11:00"/>
    <x v="0"/>
    <n v="8"/>
    <x v="17"/>
    <x v="6"/>
    <s v="Wednesday"/>
    <n v="3"/>
    <s v="France"/>
    <x v="27"/>
  </r>
  <r>
    <n v="289906"/>
    <n v="1349"/>
    <s v="Australia"/>
    <d v="2023-04-15T23:54:00"/>
    <x v="1"/>
    <x v="56"/>
    <n v="2771"/>
    <n v="0"/>
    <d v="2023-04-15T00:00:00"/>
    <s v="23:54:00"/>
    <x v="2"/>
    <n v="4"/>
    <x v="22"/>
    <x v="1"/>
    <s v="Saturday"/>
    <n v="6"/>
    <s v="Australia"/>
    <x v="16"/>
  </r>
  <r>
    <n v="1153425"/>
    <n v="1349"/>
    <s v="Australia"/>
    <d v="2023-07-05T01:06:00"/>
    <x v="1"/>
    <x v="11"/>
    <n v="4412"/>
    <n v="0"/>
    <d v="2023-07-05T00:00:00"/>
    <s v="01:06:00"/>
    <x v="1"/>
    <n v="7"/>
    <x v="16"/>
    <x v="4"/>
    <s v="Wednesday"/>
    <n v="3"/>
    <s v="Australia"/>
    <x v="16"/>
  </r>
  <r>
    <n v="841079"/>
    <n v="1350"/>
    <s v="Spain"/>
    <d v="2023-07-03T01:22:00"/>
    <x v="1"/>
    <x v="89"/>
    <n v="9133"/>
    <n v="0"/>
    <d v="2023-07-03T00:00:00"/>
    <s v="01:22:00"/>
    <x v="1"/>
    <n v="7"/>
    <x v="15"/>
    <x v="4"/>
    <s v="Monday"/>
    <n v="1"/>
    <s v="Spain"/>
    <x v="38"/>
  </r>
  <r>
    <n v="1361969"/>
    <n v="1350"/>
    <s v="Spain"/>
    <d v="2023-05-05T02:00:00"/>
    <x v="3"/>
    <x v="53"/>
    <n v="3695"/>
    <n v="0"/>
    <d v="2023-05-05T00:00:00"/>
    <s v="02:00:00"/>
    <x v="4"/>
    <n v="5"/>
    <x v="16"/>
    <x v="8"/>
    <s v="Friday"/>
    <n v="5"/>
    <s v="Spain"/>
    <x v="38"/>
  </r>
  <r>
    <n v="521015"/>
    <n v="1351"/>
    <s v="Spain"/>
    <d v="2023-04-04T01:09:00"/>
    <x v="0"/>
    <x v="11"/>
    <n v="9200"/>
    <n v="0"/>
    <d v="2023-04-04T00:00:00"/>
    <s v="01:09:00"/>
    <x v="1"/>
    <n v="4"/>
    <x v="27"/>
    <x v="1"/>
    <s v="Tuesday"/>
    <n v="2"/>
    <s v="Spain"/>
    <x v="25"/>
  </r>
  <r>
    <n v="184958"/>
    <n v="1354"/>
    <s v="Singapore"/>
    <d v="2023-08-12T00:58:00"/>
    <x v="1"/>
    <x v="56"/>
    <n v="39"/>
    <n v="0"/>
    <d v="2023-08-12T00:00:00"/>
    <s v="00:58:00"/>
    <x v="0"/>
    <n v="8"/>
    <x v="1"/>
    <x v="6"/>
    <s v="Saturday"/>
    <n v="6"/>
    <s v="Singapore"/>
    <x v="58"/>
  </r>
  <r>
    <n v="367308"/>
    <n v="1355"/>
    <s v="Spain"/>
    <d v="2023-01-15T02:22:00"/>
    <x v="1"/>
    <x v="18"/>
    <n v="6648"/>
    <n v="0"/>
    <d v="2023-01-15T00:00:00"/>
    <s v="02:22:00"/>
    <x v="4"/>
    <n v="1"/>
    <x v="22"/>
    <x v="3"/>
    <s v="Sunday"/>
    <n v="7"/>
    <s v="Spain"/>
    <x v="31"/>
  </r>
  <r>
    <n v="931763"/>
    <n v="1355"/>
    <s v="Spain"/>
    <d v="2023-05-26T00:12:00"/>
    <x v="1"/>
    <x v="24"/>
    <n v="2372"/>
    <n v="0"/>
    <d v="2023-05-26T00:00:00"/>
    <s v="00:12:00"/>
    <x v="0"/>
    <n v="5"/>
    <x v="8"/>
    <x v="8"/>
    <s v="Friday"/>
    <n v="5"/>
    <s v="Spain"/>
    <x v="31"/>
  </r>
  <r>
    <n v="995410"/>
    <n v="1355"/>
    <s v="Spain"/>
    <d v="2023-04-29T01:00:00"/>
    <x v="0"/>
    <x v="71"/>
    <n v="114"/>
    <n v="0"/>
    <d v="2023-04-29T00:00:00"/>
    <s v="01:00:00"/>
    <x v="1"/>
    <n v="4"/>
    <x v="21"/>
    <x v="1"/>
    <s v="Saturday"/>
    <n v="6"/>
    <s v="Spain"/>
    <x v="31"/>
  </r>
  <r>
    <n v="1112646"/>
    <n v="1355"/>
    <s v="Spain"/>
    <d v="2023-09-27T00:27:00"/>
    <x v="3"/>
    <x v="84"/>
    <n v="8949"/>
    <n v="0"/>
    <d v="2023-09-27T00:00:00"/>
    <s v="00:27:00"/>
    <x v="0"/>
    <n v="9"/>
    <x v="13"/>
    <x v="11"/>
    <s v="Wednesday"/>
    <n v="3"/>
    <s v="Spain"/>
    <x v="31"/>
  </r>
  <r>
    <n v="276403"/>
    <n v="1356"/>
    <s v="USA"/>
    <d v="2023-09-14T23:58:00"/>
    <x v="0"/>
    <x v="37"/>
    <n v="8633"/>
    <n v="0"/>
    <d v="2023-09-14T00:00:00"/>
    <s v="23:58:00"/>
    <x v="2"/>
    <n v="9"/>
    <x v="12"/>
    <x v="11"/>
    <s v="Thursday"/>
    <n v="4"/>
    <s v="USA"/>
    <x v="67"/>
  </r>
  <r>
    <n v="254795"/>
    <n v="1357"/>
    <s v="Ireland"/>
    <d v="2023-05-28T01:23:00"/>
    <x v="1"/>
    <x v="60"/>
    <n v="7938"/>
    <n v="0"/>
    <d v="2023-05-28T00:00:00"/>
    <s v="01:23:00"/>
    <x v="1"/>
    <n v="5"/>
    <x v="0"/>
    <x v="8"/>
    <s v="Sunday"/>
    <n v="7"/>
    <s v="Ireland"/>
    <x v="26"/>
  </r>
  <r>
    <n v="302110"/>
    <n v="1357"/>
    <s v="Ireland"/>
    <d v="2023-10-15T01:26:00"/>
    <x v="2"/>
    <x v="28"/>
    <n v="4576"/>
    <n v="0"/>
    <d v="2023-10-15T00:00:00"/>
    <s v="01:26:00"/>
    <x v="1"/>
    <n v="10"/>
    <x v="22"/>
    <x v="5"/>
    <s v="Sunday"/>
    <n v="7"/>
    <s v="Ireland"/>
    <x v="26"/>
  </r>
  <r>
    <n v="493043"/>
    <n v="1357"/>
    <s v="Ireland"/>
    <d v="2023-09-12T22:55:00"/>
    <x v="1"/>
    <x v="11"/>
    <n v="852"/>
    <n v="0"/>
    <d v="2023-09-12T00:00:00"/>
    <s v="22:55:00"/>
    <x v="3"/>
    <n v="9"/>
    <x v="1"/>
    <x v="11"/>
    <s v="Tuesday"/>
    <n v="2"/>
    <s v="Ireland"/>
    <x v="26"/>
  </r>
  <r>
    <n v="611621"/>
    <n v="1357"/>
    <s v="Ireland"/>
    <d v="2023-05-31T00:05:00"/>
    <x v="0"/>
    <x v="11"/>
    <n v="9926"/>
    <n v="0"/>
    <d v="2023-05-31T00:00:00"/>
    <s v="00:05:00"/>
    <x v="0"/>
    <n v="5"/>
    <x v="30"/>
    <x v="8"/>
    <s v="Wednesday"/>
    <n v="3"/>
    <s v="Ireland"/>
    <x v="26"/>
  </r>
  <r>
    <n v="1314159"/>
    <n v="1357"/>
    <s v="Ireland"/>
    <d v="2023-07-23T00:26:00"/>
    <x v="2"/>
    <x v="67"/>
    <n v="3684"/>
    <n v="0"/>
    <d v="2023-07-23T00:00:00"/>
    <s v="00:26:00"/>
    <x v="0"/>
    <n v="7"/>
    <x v="17"/>
    <x v="4"/>
    <s v="Sunday"/>
    <n v="7"/>
    <s v="Ireland"/>
    <x v="26"/>
  </r>
  <r>
    <n v="1558891"/>
    <n v="1358"/>
    <s v="Australia"/>
    <d v="2023-01-22T00:28:00"/>
    <x v="1"/>
    <x v="90"/>
    <n v="9227"/>
    <n v="0"/>
    <d v="2023-01-22T00:00:00"/>
    <s v="00:28:00"/>
    <x v="0"/>
    <n v="1"/>
    <x v="25"/>
    <x v="3"/>
    <s v="Sunday"/>
    <n v="7"/>
    <s v="Australia"/>
    <x v="36"/>
  </r>
  <r>
    <n v="1014185"/>
    <n v="1359"/>
    <s v="USA"/>
    <d v="2023-11-15T00:25:00"/>
    <x v="2"/>
    <x v="47"/>
    <n v="2585"/>
    <n v="0"/>
    <d v="2023-11-15T00:00:00"/>
    <s v="00:25:00"/>
    <x v="0"/>
    <n v="11"/>
    <x v="22"/>
    <x v="9"/>
    <s v="Wednesday"/>
    <n v="3"/>
    <s v="USA"/>
    <x v="12"/>
  </r>
  <r>
    <n v="1441631"/>
    <n v="1359"/>
    <s v="USA"/>
    <d v="2023-05-17T00:51:00"/>
    <x v="0"/>
    <x v="24"/>
    <n v="6438"/>
    <n v="0"/>
    <d v="2023-05-17T00:00:00"/>
    <s v="00:51:00"/>
    <x v="0"/>
    <n v="5"/>
    <x v="29"/>
    <x v="8"/>
    <s v="Wednesday"/>
    <n v="3"/>
    <s v="USA"/>
    <x v="12"/>
  </r>
  <r>
    <n v="389648"/>
    <n v="1360"/>
    <s v="Spain"/>
    <d v="2023-01-14T00:17:00"/>
    <x v="2"/>
    <x v="11"/>
    <n v="6153"/>
    <n v="0"/>
    <d v="2023-01-14T00:00:00"/>
    <s v="00:17:00"/>
    <x v="0"/>
    <n v="1"/>
    <x v="12"/>
    <x v="3"/>
    <s v="Saturday"/>
    <n v="6"/>
    <s v="Spain"/>
    <x v="48"/>
  </r>
  <r>
    <n v="800248"/>
    <n v="1360"/>
    <s v="Spain"/>
    <d v="2023-07-23T01:21:00"/>
    <x v="0"/>
    <x v="27"/>
    <n v="4265"/>
    <n v="0"/>
    <d v="2023-07-23T00:00:00"/>
    <s v="01:21:00"/>
    <x v="1"/>
    <n v="7"/>
    <x v="17"/>
    <x v="4"/>
    <s v="Sunday"/>
    <n v="7"/>
    <s v="Spain"/>
    <x v="48"/>
  </r>
  <r>
    <n v="151991"/>
    <n v="1361"/>
    <s v="Spain"/>
    <d v="2023-01-23T23:24:00"/>
    <x v="3"/>
    <x v="76"/>
    <n v="1045"/>
    <n v="0"/>
    <d v="2023-01-23T00:00:00"/>
    <s v="23:24:00"/>
    <x v="2"/>
    <n v="1"/>
    <x v="17"/>
    <x v="3"/>
    <s v="Monday"/>
    <n v="1"/>
    <s v="Spain"/>
    <x v="45"/>
  </r>
  <r>
    <n v="1055810"/>
    <n v="1362"/>
    <s v="Finland"/>
    <d v="2023-01-09T23:49:00"/>
    <x v="2"/>
    <x v="49"/>
    <n v="563"/>
    <n v="0"/>
    <d v="2023-01-09T00:00:00"/>
    <s v="23:49:00"/>
    <x v="2"/>
    <n v="1"/>
    <x v="2"/>
    <x v="3"/>
    <s v="Monday"/>
    <n v="1"/>
    <s v="Finland"/>
    <x v="48"/>
  </r>
  <r>
    <n v="425554"/>
    <n v="1363"/>
    <s v="France"/>
    <d v="2023-09-02T23:27:00"/>
    <x v="0"/>
    <x v="88"/>
    <n v="6327"/>
    <n v="0"/>
    <d v="2023-09-02T00:00:00"/>
    <s v="23:27:00"/>
    <x v="2"/>
    <n v="9"/>
    <x v="24"/>
    <x v="11"/>
    <s v="Saturday"/>
    <n v="6"/>
    <s v="France"/>
    <x v="2"/>
  </r>
  <r>
    <n v="547283"/>
    <n v="1363"/>
    <s v="France"/>
    <d v="2023-04-24T00:04:00"/>
    <x v="3"/>
    <x v="79"/>
    <n v="2149"/>
    <n v="0"/>
    <d v="2023-04-24T00:00:00"/>
    <s v="00:04:00"/>
    <x v="0"/>
    <n v="4"/>
    <x v="10"/>
    <x v="1"/>
    <s v="Monday"/>
    <n v="1"/>
    <s v="France"/>
    <x v="2"/>
  </r>
  <r>
    <n v="1479736"/>
    <n v="1363"/>
    <s v="France"/>
    <d v="2023-10-07T00:44:00"/>
    <x v="1"/>
    <x v="39"/>
    <n v="2193"/>
    <n v="0"/>
    <d v="2023-10-07T00:00:00"/>
    <s v="00:44:00"/>
    <x v="0"/>
    <n v="10"/>
    <x v="20"/>
    <x v="5"/>
    <s v="Saturday"/>
    <n v="6"/>
    <s v="France"/>
    <x v="2"/>
  </r>
  <r>
    <n v="1191785"/>
    <n v="1364"/>
    <s v="France"/>
    <d v="2023-11-17T23:58:00"/>
    <x v="3"/>
    <x v="11"/>
    <n v="8977"/>
    <n v="0"/>
    <d v="2023-11-17T00:00:00"/>
    <s v="23:58:00"/>
    <x v="2"/>
    <n v="11"/>
    <x v="29"/>
    <x v="9"/>
    <s v="Friday"/>
    <n v="5"/>
    <s v="France"/>
    <x v="6"/>
  </r>
  <r>
    <n v="1536890"/>
    <n v="1364"/>
    <s v="France"/>
    <d v="2023-08-16T01:22:00"/>
    <x v="2"/>
    <x v="11"/>
    <n v="7711"/>
    <n v="0"/>
    <d v="2023-08-16T00:00:00"/>
    <s v="01:22:00"/>
    <x v="1"/>
    <n v="8"/>
    <x v="26"/>
    <x v="6"/>
    <s v="Wednesday"/>
    <n v="3"/>
    <s v="France"/>
    <x v="6"/>
  </r>
  <r>
    <n v="541737"/>
    <n v="1365"/>
    <s v="USA"/>
    <d v="2023-12-23T00:23:00"/>
    <x v="3"/>
    <x v="68"/>
    <n v="1362"/>
    <n v="0"/>
    <d v="2023-12-23T00:00:00"/>
    <s v="00:23:00"/>
    <x v="0"/>
    <n v="12"/>
    <x v="17"/>
    <x v="10"/>
    <s v="Saturday"/>
    <n v="6"/>
    <s v="USA"/>
    <x v="20"/>
  </r>
  <r>
    <n v="731345"/>
    <n v="1365"/>
    <s v="USA"/>
    <d v="2023-03-28T22:59:00"/>
    <x v="0"/>
    <x v="86"/>
    <n v="5198"/>
    <n v="0"/>
    <d v="2023-03-28T00:00:00"/>
    <s v="22:59:00"/>
    <x v="3"/>
    <n v="3"/>
    <x v="0"/>
    <x v="7"/>
    <s v="Tuesday"/>
    <n v="2"/>
    <s v="USA"/>
    <x v="20"/>
  </r>
  <r>
    <n v="710669"/>
    <n v="1366"/>
    <s v="USA"/>
    <d v="2023-12-15T00:04:00"/>
    <x v="0"/>
    <x v="18"/>
    <n v="5405"/>
    <n v="0"/>
    <d v="2023-12-15T00:00:00"/>
    <s v="00:04:00"/>
    <x v="0"/>
    <n v="12"/>
    <x v="22"/>
    <x v="10"/>
    <s v="Friday"/>
    <n v="5"/>
    <s v="USA"/>
    <x v="68"/>
  </r>
  <r>
    <n v="1398659"/>
    <n v="1366"/>
    <s v="USA"/>
    <d v="2023-11-29T00:01:00"/>
    <x v="2"/>
    <x v="55"/>
    <n v="1845"/>
    <n v="0"/>
    <d v="2023-11-29T00:00:00"/>
    <s v="00:01:00"/>
    <x v="0"/>
    <n v="11"/>
    <x v="21"/>
    <x v="9"/>
    <s v="Wednesday"/>
    <n v="3"/>
    <s v="USA"/>
    <x v="68"/>
  </r>
  <r>
    <n v="4111"/>
    <n v="1367"/>
    <s v="Italy"/>
    <d v="2023-03-08T22:52:00"/>
    <x v="2"/>
    <x v="33"/>
    <n v="7800"/>
    <n v="0"/>
    <d v="2023-03-08T00:00:00"/>
    <s v="22:52:00"/>
    <x v="3"/>
    <n v="3"/>
    <x v="7"/>
    <x v="7"/>
    <s v="Wednesday"/>
    <n v="3"/>
    <s v="Italy"/>
    <x v="29"/>
  </r>
  <r>
    <n v="234705"/>
    <n v="1367"/>
    <s v="Italy"/>
    <d v="2023-09-15T00:01:00"/>
    <x v="1"/>
    <x v="24"/>
    <n v="1662"/>
    <n v="0"/>
    <d v="2023-09-15T00:00:00"/>
    <s v="00:01:00"/>
    <x v="0"/>
    <n v="9"/>
    <x v="22"/>
    <x v="11"/>
    <s v="Friday"/>
    <n v="5"/>
    <s v="Italy"/>
    <x v="29"/>
  </r>
  <r>
    <n v="341838"/>
    <n v="1367"/>
    <s v="Italy"/>
    <d v="2023-11-18T01:37:00"/>
    <x v="0"/>
    <x v="82"/>
    <n v="7477"/>
    <n v="0"/>
    <d v="2023-11-18T00:00:00"/>
    <s v="01:37:00"/>
    <x v="1"/>
    <n v="11"/>
    <x v="14"/>
    <x v="9"/>
    <s v="Saturday"/>
    <n v="6"/>
    <s v="Italy"/>
    <x v="29"/>
  </r>
  <r>
    <n v="731161"/>
    <n v="1367"/>
    <s v="Italy"/>
    <d v="2023-06-02T00:09:00"/>
    <x v="1"/>
    <x v="58"/>
    <n v="3548"/>
    <n v="0"/>
    <d v="2023-06-02T00:00:00"/>
    <s v="00:09:00"/>
    <x v="0"/>
    <n v="6"/>
    <x v="24"/>
    <x v="2"/>
    <s v="Friday"/>
    <n v="5"/>
    <s v="Italy"/>
    <x v="29"/>
  </r>
  <r>
    <n v="1071701"/>
    <n v="1367"/>
    <s v="Italy"/>
    <d v="2023-01-16T00:53:00"/>
    <x v="0"/>
    <x v="1"/>
    <n v="1445"/>
    <n v="0"/>
    <d v="2023-01-16T00:00:00"/>
    <s v="00:53:00"/>
    <x v="0"/>
    <n v="1"/>
    <x v="26"/>
    <x v="3"/>
    <s v="Monday"/>
    <n v="1"/>
    <s v="Italy"/>
    <x v="29"/>
  </r>
  <r>
    <n v="1254071"/>
    <n v="1367"/>
    <s v="Italy"/>
    <d v="2023-02-26T00:26:00"/>
    <x v="3"/>
    <x v="1"/>
    <n v="3090"/>
    <n v="0"/>
    <d v="2023-02-26T00:00:00"/>
    <s v="00:26:00"/>
    <x v="0"/>
    <n v="2"/>
    <x v="8"/>
    <x v="0"/>
    <s v="Sunday"/>
    <n v="7"/>
    <s v="Italy"/>
    <x v="29"/>
  </r>
  <r>
    <n v="1079090"/>
    <n v="1368"/>
    <s v="USA"/>
    <d v="2023-04-02T00:15:00"/>
    <x v="0"/>
    <x v="24"/>
    <n v="6597"/>
    <n v="0"/>
    <d v="2023-04-02T00:00:00"/>
    <s v="00:15:00"/>
    <x v="0"/>
    <n v="4"/>
    <x v="24"/>
    <x v="1"/>
    <s v="Sunday"/>
    <n v="7"/>
    <s v="USA"/>
    <x v="72"/>
  </r>
  <r>
    <n v="1666856"/>
    <n v="1370"/>
    <s v="Ireland"/>
    <d v="2023-10-04T01:20:00"/>
    <x v="1"/>
    <x v="4"/>
    <n v="148"/>
    <n v="0"/>
    <d v="2023-10-04T00:00:00"/>
    <s v="01:20:00"/>
    <x v="1"/>
    <n v="10"/>
    <x v="27"/>
    <x v="5"/>
    <s v="Wednesday"/>
    <n v="3"/>
    <s v="Ireland"/>
    <x v="28"/>
  </r>
  <r>
    <n v="1249517"/>
    <n v="1371"/>
    <s v="USA"/>
    <d v="2023-02-06T00:36:00"/>
    <x v="3"/>
    <x v="11"/>
    <n v="985"/>
    <n v="0"/>
    <d v="2023-02-06T00:00:00"/>
    <s v="00:36:00"/>
    <x v="0"/>
    <n v="2"/>
    <x v="28"/>
    <x v="0"/>
    <s v="Monday"/>
    <n v="1"/>
    <s v="USA"/>
    <x v="34"/>
  </r>
  <r>
    <n v="698175"/>
    <n v="1372"/>
    <s v="France"/>
    <d v="2023-06-17T01:33:00"/>
    <x v="0"/>
    <x v="62"/>
    <n v="6322"/>
    <n v="0"/>
    <d v="2023-06-17T00:00:00"/>
    <s v="01:33:00"/>
    <x v="1"/>
    <n v="6"/>
    <x v="29"/>
    <x v="2"/>
    <s v="Saturday"/>
    <n v="6"/>
    <s v="France"/>
    <x v="41"/>
  </r>
  <r>
    <n v="241257"/>
    <n v="1374"/>
    <s v="France"/>
    <d v="2023-04-11T01:34:00"/>
    <x v="1"/>
    <x v="7"/>
    <n v="6819"/>
    <n v="0"/>
    <d v="2023-04-11T00:00:00"/>
    <s v="01:34:00"/>
    <x v="1"/>
    <n v="4"/>
    <x v="23"/>
    <x v="1"/>
    <s v="Tuesday"/>
    <n v="2"/>
    <s v="France"/>
    <x v="47"/>
  </r>
  <r>
    <n v="660187"/>
    <n v="1374"/>
    <s v="France"/>
    <d v="2023-07-23T23:02:00"/>
    <x v="1"/>
    <x v="31"/>
    <n v="6369"/>
    <n v="0"/>
    <d v="2023-07-23T00:00:00"/>
    <s v="23:02:00"/>
    <x v="2"/>
    <n v="7"/>
    <x v="17"/>
    <x v="4"/>
    <s v="Sunday"/>
    <n v="7"/>
    <s v="France"/>
    <x v="47"/>
  </r>
  <r>
    <n v="894938"/>
    <n v="1376"/>
    <s v="USA"/>
    <d v="2023-01-19T23:29:00"/>
    <x v="2"/>
    <x v="56"/>
    <n v="7358"/>
    <n v="0"/>
    <d v="2023-01-19T00:00:00"/>
    <s v="23:29:00"/>
    <x v="2"/>
    <n v="1"/>
    <x v="3"/>
    <x v="3"/>
    <s v="Thursday"/>
    <n v="4"/>
    <s v="USA"/>
    <x v="66"/>
  </r>
  <r>
    <n v="781771"/>
    <n v="1377"/>
    <s v="Germany"/>
    <d v="2023-02-12T00:10:00"/>
    <x v="1"/>
    <x v="8"/>
    <n v="9605"/>
    <n v="0"/>
    <d v="2023-02-12T00:00:00"/>
    <s v="00:10:00"/>
    <x v="0"/>
    <n v="2"/>
    <x v="1"/>
    <x v="0"/>
    <s v="Sunday"/>
    <n v="7"/>
    <s v="Germany"/>
    <x v="43"/>
  </r>
  <r>
    <n v="69918"/>
    <n v="1378"/>
    <s v="Spain"/>
    <d v="2023-03-07T00:09:00"/>
    <x v="2"/>
    <x v="31"/>
    <n v="8657"/>
    <n v="0"/>
    <d v="2023-03-07T00:00:00"/>
    <s v="00:09:00"/>
    <x v="0"/>
    <n v="3"/>
    <x v="20"/>
    <x v="7"/>
    <s v="Tuesday"/>
    <n v="2"/>
    <s v="Spain"/>
    <x v="0"/>
  </r>
  <r>
    <n v="33662"/>
    <n v="1381"/>
    <s v="USA"/>
    <d v="2023-01-19T23:07:00"/>
    <x v="0"/>
    <x v="24"/>
    <n v="8214"/>
    <n v="0"/>
    <d v="2023-01-19T00:00:00"/>
    <s v="23:07:00"/>
    <x v="2"/>
    <n v="1"/>
    <x v="3"/>
    <x v="3"/>
    <s v="Thursday"/>
    <n v="4"/>
    <s v="USA"/>
    <x v="41"/>
  </r>
  <r>
    <n v="1589059"/>
    <n v="1381"/>
    <s v="USA"/>
    <d v="2023-04-13T00:48:00"/>
    <x v="0"/>
    <x v="82"/>
    <n v="8578"/>
    <n v="0"/>
    <d v="2023-04-13T00:00:00"/>
    <s v="00:48:00"/>
    <x v="0"/>
    <n v="4"/>
    <x v="6"/>
    <x v="1"/>
    <s v="Thursday"/>
    <n v="4"/>
    <s v="USA"/>
    <x v="41"/>
  </r>
  <r>
    <n v="899461"/>
    <n v="1382"/>
    <s v="Spain"/>
    <d v="2023-03-21T00:18:00"/>
    <x v="2"/>
    <x v="74"/>
    <n v="6071"/>
    <n v="0"/>
    <d v="2023-03-21T00:00:00"/>
    <s v="00:18:00"/>
    <x v="0"/>
    <n v="3"/>
    <x v="9"/>
    <x v="7"/>
    <s v="Tuesday"/>
    <n v="2"/>
    <s v="Spain"/>
    <x v="71"/>
  </r>
  <r>
    <n v="1127861"/>
    <n v="1385"/>
    <s v="USA"/>
    <d v="2023-07-20T01:15:00"/>
    <x v="2"/>
    <x v="10"/>
    <n v="8302"/>
    <n v="0"/>
    <d v="2023-07-20T00:00:00"/>
    <s v="01:15:00"/>
    <x v="1"/>
    <n v="7"/>
    <x v="11"/>
    <x v="4"/>
    <s v="Thursday"/>
    <n v="4"/>
    <s v="USA"/>
    <x v="5"/>
  </r>
  <r>
    <n v="1576077"/>
    <n v="1385"/>
    <s v="USA"/>
    <d v="2023-11-10T23:05:00"/>
    <x v="0"/>
    <x v="7"/>
    <n v="9058"/>
    <n v="0"/>
    <d v="2023-11-10T00:00:00"/>
    <s v="23:05:00"/>
    <x v="2"/>
    <n v="11"/>
    <x v="19"/>
    <x v="9"/>
    <s v="Friday"/>
    <n v="5"/>
    <s v="USA"/>
    <x v="5"/>
  </r>
  <r>
    <n v="592435"/>
    <n v="1386"/>
    <s v="Austria"/>
    <d v="2023-02-06T23:52:00"/>
    <x v="3"/>
    <x v="34"/>
    <n v="2381"/>
    <n v="0"/>
    <d v="2023-02-06T00:00:00"/>
    <s v="23:52:00"/>
    <x v="2"/>
    <n v="2"/>
    <x v="28"/>
    <x v="0"/>
    <s v="Monday"/>
    <n v="1"/>
    <s v="Austria"/>
    <x v="39"/>
  </r>
  <r>
    <n v="1666521"/>
    <n v="1386"/>
    <s v="Austria"/>
    <d v="2023-07-30T23:43:00"/>
    <x v="0"/>
    <x v="81"/>
    <n v="4645"/>
    <n v="0"/>
    <d v="2023-07-30T00:00:00"/>
    <s v="23:43:00"/>
    <x v="2"/>
    <n v="7"/>
    <x v="4"/>
    <x v="4"/>
    <s v="Sunday"/>
    <n v="7"/>
    <s v="Austria"/>
    <x v="39"/>
  </r>
  <r>
    <n v="862127"/>
    <n v="1388"/>
    <s v="Singapore"/>
    <d v="2023-08-02T01:23:00"/>
    <x v="3"/>
    <x v="56"/>
    <n v="891"/>
    <n v="0"/>
    <d v="2023-08-02T00:00:00"/>
    <s v="01:23:00"/>
    <x v="1"/>
    <n v="8"/>
    <x v="24"/>
    <x v="6"/>
    <s v="Wednesday"/>
    <n v="3"/>
    <s v="Singapore"/>
    <x v="7"/>
  </r>
  <r>
    <n v="1438232"/>
    <n v="1388"/>
    <s v="Singapore"/>
    <d v="2023-03-31T00:48:00"/>
    <x v="3"/>
    <x v="13"/>
    <n v="8781"/>
    <n v="0"/>
    <d v="2023-03-31T00:00:00"/>
    <s v="00:48:00"/>
    <x v="0"/>
    <n v="3"/>
    <x v="30"/>
    <x v="7"/>
    <s v="Friday"/>
    <n v="5"/>
    <s v="Singapore"/>
    <x v="7"/>
  </r>
  <r>
    <n v="1585483"/>
    <n v="1389"/>
    <s v="USA"/>
    <d v="2023-11-12T00:34:00"/>
    <x v="2"/>
    <x v="66"/>
    <n v="521"/>
    <n v="0"/>
    <d v="2023-11-12T00:00:00"/>
    <s v="00:34:00"/>
    <x v="0"/>
    <n v="11"/>
    <x v="1"/>
    <x v="9"/>
    <s v="Sunday"/>
    <n v="7"/>
    <s v="USA"/>
    <x v="34"/>
  </r>
  <r>
    <n v="595284"/>
    <n v="1391"/>
    <s v="USA"/>
    <d v="2023-10-24T00:34:00"/>
    <x v="0"/>
    <x v="45"/>
    <n v="8604"/>
    <n v="0"/>
    <d v="2023-10-24T00:00:00"/>
    <s v="00:34:00"/>
    <x v="0"/>
    <n v="10"/>
    <x v="10"/>
    <x v="5"/>
    <s v="Tuesday"/>
    <n v="2"/>
    <s v="USA"/>
    <x v="44"/>
  </r>
  <r>
    <n v="602342"/>
    <n v="1391"/>
    <s v="USA"/>
    <d v="2023-12-14T23:47:00"/>
    <x v="2"/>
    <x v="55"/>
    <n v="4602"/>
    <n v="0"/>
    <d v="2023-12-14T00:00:00"/>
    <s v="23:47:00"/>
    <x v="2"/>
    <n v="12"/>
    <x v="12"/>
    <x v="10"/>
    <s v="Thursday"/>
    <n v="4"/>
    <s v="USA"/>
    <x v="44"/>
  </r>
  <r>
    <n v="908702"/>
    <n v="1392"/>
    <s v="Ireland"/>
    <d v="2023-09-14T23:18:00"/>
    <x v="0"/>
    <x v="37"/>
    <n v="8379"/>
    <n v="0"/>
    <d v="2023-09-14T00:00:00"/>
    <s v="23:18:00"/>
    <x v="2"/>
    <n v="9"/>
    <x v="12"/>
    <x v="11"/>
    <s v="Thursday"/>
    <n v="4"/>
    <s v="Ireland"/>
    <x v="2"/>
  </r>
  <r>
    <n v="233409"/>
    <n v="1393"/>
    <s v="Italy"/>
    <d v="2023-11-01T23:05:00"/>
    <x v="0"/>
    <x v="0"/>
    <n v="9750"/>
    <n v="0"/>
    <d v="2023-11-01T00:00:00"/>
    <s v="23:05:00"/>
    <x v="2"/>
    <n v="11"/>
    <x v="5"/>
    <x v="9"/>
    <s v="Wednesday"/>
    <n v="3"/>
    <s v="Italy"/>
    <x v="3"/>
  </r>
  <r>
    <n v="543688"/>
    <n v="1393"/>
    <s v="Italy"/>
    <d v="2023-08-08T00:34:00"/>
    <x v="0"/>
    <x v="41"/>
    <n v="9836"/>
    <n v="0"/>
    <d v="2023-08-08T00:00:00"/>
    <s v="00:34:00"/>
    <x v="0"/>
    <n v="8"/>
    <x v="7"/>
    <x v="6"/>
    <s v="Tuesday"/>
    <n v="2"/>
    <s v="Italy"/>
    <x v="3"/>
  </r>
  <r>
    <n v="1079225"/>
    <n v="1393"/>
    <s v="Italy"/>
    <d v="2023-02-24T23:08:00"/>
    <x v="1"/>
    <x v="53"/>
    <n v="3345"/>
    <n v="0"/>
    <d v="2023-02-24T00:00:00"/>
    <s v="23:08:00"/>
    <x v="2"/>
    <n v="2"/>
    <x v="10"/>
    <x v="0"/>
    <s v="Friday"/>
    <n v="5"/>
    <s v="Italy"/>
    <x v="3"/>
  </r>
  <r>
    <n v="1546802"/>
    <n v="1394"/>
    <s v="USA"/>
    <d v="2023-09-01T00:26:00"/>
    <x v="0"/>
    <x v="69"/>
    <n v="8149"/>
    <n v="0"/>
    <d v="2023-09-01T00:00:00"/>
    <s v="00:26:00"/>
    <x v="0"/>
    <n v="9"/>
    <x v="5"/>
    <x v="11"/>
    <s v="Friday"/>
    <n v="5"/>
    <s v="USA"/>
    <x v="51"/>
  </r>
  <r>
    <n v="631614"/>
    <n v="1395"/>
    <s v="USA"/>
    <d v="2023-11-08T23:45:00"/>
    <x v="3"/>
    <x v="7"/>
    <n v="4587"/>
    <n v="0"/>
    <d v="2023-11-08T00:00:00"/>
    <s v="23:45:00"/>
    <x v="2"/>
    <n v="11"/>
    <x v="7"/>
    <x v="9"/>
    <s v="Wednesday"/>
    <n v="3"/>
    <s v="USA"/>
    <x v="22"/>
  </r>
  <r>
    <n v="833957"/>
    <n v="1398"/>
    <s v="Denmark"/>
    <d v="2023-12-24T00:18:00"/>
    <x v="0"/>
    <x v="69"/>
    <n v="4953"/>
    <n v="0"/>
    <d v="2023-12-24T00:00:00"/>
    <s v="00:18:00"/>
    <x v="0"/>
    <n v="12"/>
    <x v="10"/>
    <x v="10"/>
    <s v="Sunday"/>
    <n v="7"/>
    <s v="Denmark"/>
    <x v="68"/>
  </r>
  <r>
    <n v="861875"/>
    <n v="1398"/>
    <s v="Denmark"/>
    <d v="2023-05-12T00:44:00"/>
    <x v="3"/>
    <x v="6"/>
    <n v="3774"/>
    <n v="0"/>
    <d v="2023-05-12T00:00:00"/>
    <s v="00:44:00"/>
    <x v="0"/>
    <n v="5"/>
    <x v="1"/>
    <x v="8"/>
    <s v="Friday"/>
    <n v="5"/>
    <s v="Denmark"/>
    <x v="68"/>
  </r>
  <r>
    <n v="479407"/>
    <n v="1399"/>
    <s v="Australia"/>
    <d v="2023-12-03T22:39:00"/>
    <x v="2"/>
    <x v="53"/>
    <n v="1351"/>
    <n v="0"/>
    <d v="2023-12-03T00:00:00"/>
    <s v="22:39:00"/>
    <x v="3"/>
    <n v="12"/>
    <x v="15"/>
    <x v="10"/>
    <s v="Sunday"/>
    <n v="7"/>
    <s v="Australia"/>
    <x v="59"/>
  </r>
  <r>
    <n v="984155"/>
    <n v="1399"/>
    <s v="Australia"/>
    <d v="2023-10-25T00:08:00"/>
    <x v="3"/>
    <x v="81"/>
    <n v="5521"/>
    <n v="0"/>
    <d v="2023-10-25T00:00:00"/>
    <s v="00:08:00"/>
    <x v="0"/>
    <n v="10"/>
    <x v="18"/>
    <x v="5"/>
    <s v="Wednesday"/>
    <n v="3"/>
    <s v="Australia"/>
    <x v="59"/>
  </r>
  <r>
    <n v="609243"/>
    <n v="1400"/>
    <s v="USA"/>
    <d v="2023-09-14T00:37:00"/>
    <x v="2"/>
    <x v="89"/>
    <n v="7072"/>
    <n v="0"/>
    <d v="2023-09-14T00:00:00"/>
    <s v="00:37:00"/>
    <x v="0"/>
    <n v="9"/>
    <x v="12"/>
    <x v="11"/>
    <s v="Thursday"/>
    <n v="4"/>
    <s v="USA"/>
    <x v="40"/>
  </r>
  <r>
    <n v="1343925"/>
    <n v="1400"/>
    <s v="USA"/>
    <d v="2023-03-31T00:50:00"/>
    <x v="0"/>
    <x v="25"/>
    <n v="9178"/>
    <n v="0"/>
    <d v="2023-03-31T00:00:00"/>
    <s v="00:50:00"/>
    <x v="0"/>
    <n v="3"/>
    <x v="30"/>
    <x v="7"/>
    <s v="Friday"/>
    <n v="5"/>
    <s v="USA"/>
    <x v="40"/>
  </r>
  <r>
    <n v="1644988"/>
    <n v="1400"/>
    <s v="USA"/>
    <d v="2023-10-27T00:35:00"/>
    <x v="0"/>
    <x v="11"/>
    <n v="523"/>
    <n v="0"/>
    <d v="2023-10-27T00:00:00"/>
    <s v="00:35:00"/>
    <x v="0"/>
    <n v="10"/>
    <x v="13"/>
    <x v="5"/>
    <s v="Friday"/>
    <n v="5"/>
    <s v="USA"/>
    <x v="40"/>
  </r>
  <r>
    <n v="283610"/>
    <n v="1401"/>
    <s v="Finland"/>
    <d v="2023-01-30T23:52:00"/>
    <x v="3"/>
    <x v="88"/>
    <n v="3862"/>
    <n v="0"/>
    <d v="2023-01-30T00:00:00"/>
    <s v="23:52:00"/>
    <x v="2"/>
    <n v="1"/>
    <x v="4"/>
    <x v="3"/>
    <s v="Monday"/>
    <n v="1"/>
    <s v="Finland"/>
    <x v="20"/>
  </r>
  <r>
    <n v="338722"/>
    <n v="1401"/>
    <s v="Finland"/>
    <d v="2023-07-02T01:04:00"/>
    <x v="1"/>
    <x v="24"/>
    <n v="8554"/>
    <n v="0"/>
    <d v="2023-07-02T00:00:00"/>
    <s v="01:04:00"/>
    <x v="1"/>
    <n v="7"/>
    <x v="24"/>
    <x v="4"/>
    <s v="Sunday"/>
    <n v="7"/>
    <s v="Finland"/>
    <x v="20"/>
  </r>
  <r>
    <n v="933463"/>
    <n v="1401"/>
    <s v="Finland"/>
    <d v="2023-07-08T23:52:00"/>
    <x v="0"/>
    <x v="58"/>
    <n v="7754"/>
    <n v="0"/>
    <d v="2023-07-08T00:00:00"/>
    <s v="23:52:00"/>
    <x v="2"/>
    <n v="7"/>
    <x v="7"/>
    <x v="4"/>
    <s v="Saturday"/>
    <n v="6"/>
    <s v="Finland"/>
    <x v="20"/>
  </r>
  <r>
    <n v="1162874"/>
    <n v="1403"/>
    <s v="USA"/>
    <d v="2023-06-08T22:55:00"/>
    <x v="3"/>
    <x v="11"/>
    <n v="2610"/>
    <n v="0"/>
    <d v="2023-06-08T00:00:00"/>
    <s v="22:55:00"/>
    <x v="3"/>
    <n v="6"/>
    <x v="7"/>
    <x v="2"/>
    <s v="Thursday"/>
    <n v="4"/>
    <s v="USA"/>
    <x v="2"/>
  </r>
  <r>
    <n v="660830"/>
    <n v="1404"/>
    <s v="USA"/>
    <d v="2023-01-06T00:01:00"/>
    <x v="3"/>
    <x v="91"/>
    <n v="7643"/>
    <n v="0"/>
    <d v="2023-01-06T00:00:00"/>
    <s v="00:01:00"/>
    <x v="0"/>
    <n v="1"/>
    <x v="28"/>
    <x v="3"/>
    <s v="Friday"/>
    <n v="5"/>
    <s v="USA"/>
    <x v="14"/>
  </r>
  <r>
    <n v="566436"/>
    <n v="1406"/>
    <s v="Australia"/>
    <d v="2023-12-17T22:32:00"/>
    <x v="1"/>
    <x v="11"/>
    <n v="806"/>
    <n v="0"/>
    <d v="2023-12-17T00:00:00"/>
    <s v="22:32:00"/>
    <x v="3"/>
    <n v="12"/>
    <x v="29"/>
    <x v="10"/>
    <s v="Sunday"/>
    <n v="7"/>
    <s v="Australia"/>
    <x v="39"/>
  </r>
  <r>
    <n v="1371917"/>
    <n v="1407"/>
    <s v="USA"/>
    <d v="2023-07-25T00:49:00"/>
    <x v="2"/>
    <x v="9"/>
    <n v="7060"/>
    <n v="0"/>
    <d v="2023-07-25T00:00:00"/>
    <s v="00:49:00"/>
    <x v="0"/>
    <n v="7"/>
    <x v="18"/>
    <x v="4"/>
    <s v="Tuesday"/>
    <n v="2"/>
    <s v="USA"/>
    <x v="24"/>
  </r>
  <r>
    <n v="1384019"/>
    <n v="1408"/>
    <s v="USA"/>
    <d v="2023-11-21T01:48:00"/>
    <x v="3"/>
    <x v="38"/>
    <n v="4853"/>
    <n v="0"/>
    <d v="2023-11-21T00:00:00"/>
    <s v="01:48:00"/>
    <x v="1"/>
    <n v="11"/>
    <x v="9"/>
    <x v="9"/>
    <s v="Tuesday"/>
    <n v="2"/>
    <s v="USA"/>
    <x v="58"/>
  </r>
  <r>
    <n v="1508738"/>
    <n v="1408"/>
    <s v="USA"/>
    <d v="2023-08-26T00:50:00"/>
    <x v="1"/>
    <x v="39"/>
    <n v="8503"/>
    <n v="0"/>
    <d v="2023-08-26T00:00:00"/>
    <s v="00:50:00"/>
    <x v="0"/>
    <n v="8"/>
    <x v="8"/>
    <x v="6"/>
    <s v="Saturday"/>
    <n v="6"/>
    <s v="USA"/>
    <x v="58"/>
  </r>
  <r>
    <n v="1625859"/>
    <n v="1409"/>
    <s v="USA"/>
    <d v="2023-07-17T23:52:00"/>
    <x v="2"/>
    <x v="11"/>
    <n v="3766"/>
    <n v="0"/>
    <d v="2023-07-17T00:00:00"/>
    <s v="23:52:00"/>
    <x v="2"/>
    <n v="7"/>
    <x v="29"/>
    <x v="4"/>
    <s v="Monday"/>
    <n v="1"/>
    <s v="USA"/>
    <x v="22"/>
  </r>
  <r>
    <n v="612088"/>
    <n v="1411"/>
    <s v="Spain"/>
    <d v="2023-10-10T01:41:00"/>
    <x v="3"/>
    <x v="23"/>
    <n v="2946"/>
    <n v="0"/>
    <d v="2023-10-10T00:00:00"/>
    <s v="01:41:00"/>
    <x v="1"/>
    <n v="10"/>
    <x v="19"/>
    <x v="5"/>
    <s v="Tuesday"/>
    <n v="2"/>
    <s v="Spain"/>
    <x v="63"/>
  </r>
  <r>
    <n v="1665843"/>
    <n v="1411"/>
    <s v="Spain"/>
    <d v="2023-07-01T01:46:00"/>
    <x v="2"/>
    <x v="57"/>
    <n v="687"/>
    <n v="0"/>
    <d v="2023-07-01T00:00:00"/>
    <s v="01:46:00"/>
    <x v="1"/>
    <n v="7"/>
    <x v="5"/>
    <x v="4"/>
    <s v="Saturday"/>
    <n v="6"/>
    <s v="Spain"/>
    <x v="63"/>
  </r>
  <r>
    <n v="281454"/>
    <n v="1413"/>
    <s v="Spain"/>
    <d v="2023-09-17T23:51:00"/>
    <x v="1"/>
    <x v="20"/>
    <n v="5802"/>
    <n v="0"/>
    <d v="2023-09-17T00:00:00"/>
    <s v="23:51:00"/>
    <x v="2"/>
    <n v="9"/>
    <x v="29"/>
    <x v="11"/>
    <s v="Sunday"/>
    <n v="7"/>
    <s v="Spain"/>
    <x v="67"/>
  </r>
  <r>
    <n v="8568"/>
    <n v="1414"/>
    <s v="USA"/>
    <d v="2023-07-26T00:11:00"/>
    <x v="2"/>
    <x v="82"/>
    <n v="8969"/>
    <n v="0"/>
    <d v="2023-07-26T00:00:00"/>
    <s v="00:11:00"/>
    <x v="0"/>
    <n v="7"/>
    <x v="8"/>
    <x v="4"/>
    <s v="Wednesday"/>
    <n v="3"/>
    <s v="USA"/>
    <x v="41"/>
  </r>
  <r>
    <n v="365117"/>
    <n v="1415"/>
    <s v="France"/>
    <d v="2023-05-17T23:32:00"/>
    <x v="2"/>
    <x v="21"/>
    <n v="5905"/>
    <n v="0"/>
    <d v="2023-05-17T00:00:00"/>
    <s v="23:32:00"/>
    <x v="2"/>
    <n v="5"/>
    <x v="29"/>
    <x v="8"/>
    <s v="Wednesday"/>
    <n v="3"/>
    <s v="France"/>
    <x v="61"/>
  </r>
  <r>
    <n v="1677048"/>
    <n v="1415"/>
    <s v="France"/>
    <d v="2023-10-19T02:29:00"/>
    <x v="3"/>
    <x v="33"/>
    <n v="598"/>
    <n v="0"/>
    <d v="2023-10-19T00:00:00"/>
    <s v="02:29:00"/>
    <x v="4"/>
    <n v="10"/>
    <x v="3"/>
    <x v="5"/>
    <s v="Thursday"/>
    <n v="4"/>
    <s v="France"/>
    <x v="61"/>
  </r>
  <r>
    <n v="996729"/>
    <n v="1416"/>
    <s v="USA"/>
    <d v="2023-03-30T00:24:00"/>
    <x v="0"/>
    <x v="41"/>
    <n v="3726"/>
    <n v="0"/>
    <d v="2023-03-30T00:00:00"/>
    <s v="00:24:00"/>
    <x v="0"/>
    <n v="3"/>
    <x v="4"/>
    <x v="7"/>
    <s v="Thursday"/>
    <n v="4"/>
    <s v="USA"/>
    <x v="8"/>
  </r>
  <r>
    <n v="1411455"/>
    <n v="1416"/>
    <s v="USA"/>
    <d v="2023-03-25T23:35:00"/>
    <x v="1"/>
    <x v="75"/>
    <n v="8932"/>
    <n v="0"/>
    <d v="2023-03-25T00:00:00"/>
    <s v="23:35:00"/>
    <x v="2"/>
    <n v="3"/>
    <x v="18"/>
    <x v="7"/>
    <s v="Saturday"/>
    <n v="6"/>
    <s v="USA"/>
    <x v="8"/>
  </r>
  <r>
    <n v="71722"/>
    <n v="1420"/>
    <s v="USA"/>
    <d v="2023-09-15T00:34:00"/>
    <x v="2"/>
    <x v="28"/>
    <n v="8556"/>
    <n v="0"/>
    <d v="2023-09-15T00:00:00"/>
    <s v="00:34:00"/>
    <x v="0"/>
    <n v="9"/>
    <x v="22"/>
    <x v="11"/>
    <s v="Friday"/>
    <n v="5"/>
    <s v="USA"/>
    <x v="41"/>
  </r>
  <r>
    <n v="1070438"/>
    <n v="1420"/>
    <s v="USA"/>
    <d v="2023-09-27T02:23:00"/>
    <x v="0"/>
    <x v="85"/>
    <n v="9991"/>
    <n v="0"/>
    <d v="2023-09-27T00:00:00"/>
    <s v="02:23:00"/>
    <x v="4"/>
    <n v="9"/>
    <x v="13"/>
    <x v="11"/>
    <s v="Wednesday"/>
    <n v="3"/>
    <s v="USA"/>
    <x v="41"/>
  </r>
  <r>
    <n v="347036"/>
    <n v="1424"/>
    <s v="Spain"/>
    <d v="2023-02-14T22:47:00"/>
    <x v="0"/>
    <x v="58"/>
    <n v="1632"/>
    <n v="0"/>
    <d v="2023-02-14T00:00:00"/>
    <s v="22:47:00"/>
    <x v="3"/>
    <n v="2"/>
    <x v="12"/>
    <x v="0"/>
    <s v="Tuesday"/>
    <n v="2"/>
    <s v="Spain"/>
    <x v="1"/>
  </r>
  <r>
    <n v="971900"/>
    <n v="1424"/>
    <s v="Spain"/>
    <d v="2023-03-19T00:16:00"/>
    <x v="3"/>
    <x v="11"/>
    <n v="4454"/>
    <n v="0"/>
    <d v="2023-03-19T00:00:00"/>
    <s v="00:16:00"/>
    <x v="0"/>
    <n v="3"/>
    <x v="3"/>
    <x v="7"/>
    <s v="Sunday"/>
    <n v="7"/>
    <s v="Spain"/>
    <x v="1"/>
  </r>
  <r>
    <n v="66118"/>
    <n v="1425"/>
    <s v="Australia"/>
    <d v="2023-02-25T00:11:00"/>
    <x v="1"/>
    <x v="12"/>
    <n v="1282"/>
    <n v="0"/>
    <d v="2023-02-25T00:00:00"/>
    <s v="00:11:00"/>
    <x v="0"/>
    <n v="2"/>
    <x v="18"/>
    <x v="0"/>
    <s v="Saturday"/>
    <n v="6"/>
    <s v="Australia"/>
    <x v="33"/>
  </r>
  <r>
    <n v="1424531"/>
    <n v="1425"/>
    <s v="Australia"/>
    <d v="2023-04-08T22:59:00"/>
    <x v="2"/>
    <x v="82"/>
    <n v="5390"/>
    <n v="0"/>
    <d v="2023-04-08T00:00:00"/>
    <s v="22:59:00"/>
    <x v="3"/>
    <n v="4"/>
    <x v="7"/>
    <x v="1"/>
    <s v="Saturday"/>
    <n v="6"/>
    <s v="Australia"/>
    <x v="33"/>
  </r>
  <r>
    <n v="661163"/>
    <n v="1426"/>
    <s v="USA"/>
    <d v="2023-03-16T00:50:00"/>
    <x v="3"/>
    <x v="57"/>
    <n v="5069"/>
    <n v="0"/>
    <d v="2023-03-16T00:00:00"/>
    <s v="00:50:00"/>
    <x v="0"/>
    <n v="3"/>
    <x v="26"/>
    <x v="7"/>
    <s v="Thursday"/>
    <n v="4"/>
    <s v="USA"/>
    <x v="24"/>
  </r>
  <r>
    <n v="673915"/>
    <n v="1426"/>
    <s v="USA"/>
    <d v="2023-11-20T22:52:00"/>
    <x v="0"/>
    <x v="20"/>
    <n v="1043"/>
    <n v="0"/>
    <d v="2023-11-20T00:00:00"/>
    <s v="22:52:00"/>
    <x v="3"/>
    <n v="11"/>
    <x v="11"/>
    <x v="9"/>
    <s v="Monday"/>
    <n v="1"/>
    <s v="USA"/>
    <x v="24"/>
  </r>
  <r>
    <n v="1119400"/>
    <n v="1428"/>
    <s v="France"/>
    <d v="2023-06-07T23:08:00"/>
    <x v="3"/>
    <x v="66"/>
    <n v="1558"/>
    <n v="0"/>
    <d v="2023-06-07T00:00:00"/>
    <s v="23:08:00"/>
    <x v="2"/>
    <n v="6"/>
    <x v="20"/>
    <x v="2"/>
    <s v="Wednesday"/>
    <n v="3"/>
    <s v="France"/>
    <x v="53"/>
  </r>
  <r>
    <n v="568799"/>
    <n v="1429"/>
    <s v="Austria"/>
    <d v="2023-10-11T23:51:00"/>
    <x v="1"/>
    <x v="82"/>
    <n v="9085"/>
    <n v="0"/>
    <d v="2023-10-11T00:00:00"/>
    <s v="23:51:00"/>
    <x v="2"/>
    <n v="10"/>
    <x v="23"/>
    <x v="5"/>
    <s v="Wednesday"/>
    <n v="3"/>
    <s v="Austria"/>
    <x v="13"/>
  </r>
  <r>
    <n v="1213103"/>
    <n v="1429"/>
    <s v="Austria"/>
    <d v="2023-07-06T00:03:00"/>
    <x v="3"/>
    <x v="47"/>
    <n v="9678"/>
    <n v="0"/>
    <d v="2023-07-06T00:00:00"/>
    <s v="00:03:00"/>
    <x v="0"/>
    <n v="7"/>
    <x v="28"/>
    <x v="4"/>
    <s v="Thursday"/>
    <n v="4"/>
    <s v="Austria"/>
    <x v="13"/>
  </r>
  <r>
    <n v="1376427"/>
    <n v="1430"/>
    <s v="USA"/>
    <d v="2023-09-07T23:07:00"/>
    <x v="1"/>
    <x v="2"/>
    <n v="9138"/>
    <n v="0"/>
    <d v="2023-09-07T00:00:00"/>
    <s v="23:07:00"/>
    <x v="2"/>
    <n v="9"/>
    <x v="20"/>
    <x v="11"/>
    <s v="Thursday"/>
    <n v="4"/>
    <s v="USA"/>
    <x v="6"/>
  </r>
  <r>
    <n v="455153"/>
    <n v="1431"/>
    <s v="USA"/>
    <d v="2023-05-26T00:37:00"/>
    <x v="3"/>
    <x v="22"/>
    <n v="4088"/>
    <n v="0"/>
    <d v="2023-05-26T00:00:00"/>
    <s v="00:37:00"/>
    <x v="0"/>
    <n v="5"/>
    <x v="8"/>
    <x v="8"/>
    <s v="Friday"/>
    <n v="5"/>
    <s v="USA"/>
    <x v="22"/>
  </r>
  <r>
    <n v="1078820"/>
    <n v="1431"/>
    <s v="USA"/>
    <d v="2023-08-09T01:02:00"/>
    <x v="2"/>
    <x v="75"/>
    <n v="5495"/>
    <n v="0"/>
    <d v="2023-08-09T00:00:00"/>
    <s v="01:02:00"/>
    <x v="1"/>
    <n v="8"/>
    <x v="2"/>
    <x v="6"/>
    <s v="Wednesday"/>
    <n v="3"/>
    <s v="USA"/>
    <x v="22"/>
  </r>
  <r>
    <n v="799277"/>
    <n v="1432"/>
    <s v="USA"/>
    <d v="2023-11-28T23:31:00"/>
    <x v="2"/>
    <x v="46"/>
    <n v="9518"/>
    <n v="0"/>
    <d v="2023-11-28T00:00:00"/>
    <s v="23:31:00"/>
    <x v="2"/>
    <n v="11"/>
    <x v="0"/>
    <x v="9"/>
    <s v="Tuesday"/>
    <n v="2"/>
    <s v="USA"/>
    <x v="30"/>
  </r>
  <r>
    <n v="1565544"/>
    <n v="1432"/>
    <s v="USA"/>
    <d v="2023-01-10T00:53:00"/>
    <x v="3"/>
    <x v="79"/>
    <n v="1232"/>
    <n v="0"/>
    <d v="2023-01-10T00:00:00"/>
    <s v="00:53:00"/>
    <x v="0"/>
    <n v="1"/>
    <x v="19"/>
    <x v="3"/>
    <s v="Tuesday"/>
    <n v="2"/>
    <s v="USA"/>
    <x v="30"/>
  </r>
  <r>
    <n v="1332449"/>
    <n v="1433"/>
    <s v="Australia"/>
    <d v="2023-12-09T00:38:00"/>
    <x v="2"/>
    <x v="11"/>
    <n v="4463"/>
    <n v="0"/>
    <d v="2023-12-09T00:00:00"/>
    <s v="00:38:00"/>
    <x v="0"/>
    <n v="12"/>
    <x v="2"/>
    <x v="10"/>
    <s v="Saturday"/>
    <n v="6"/>
    <s v="Australia"/>
    <x v="41"/>
  </r>
  <r>
    <n v="1366848"/>
    <n v="1433"/>
    <s v="Australia"/>
    <d v="2023-06-13T00:58:00"/>
    <x v="3"/>
    <x v="58"/>
    <n v="2562"/>
    <n v="0"/>
    <d v="2023-06-13T00:00:00"/>
    <s v="00:58:00"/>
    <x v="0"/>
    <n v="6"/>
    <x v="6"/>
    <x v="2"/>
    <s v="Tuesday"/>
    <n v="2"/>
    <s v="Australia"/>
    <x v="41"/>
  </r>
  <r>
    <n v="995268"/>
    <n v="1434"/>
    <s v="USA"/>
    <d v="2023-06-03T00:29:00"/>
    <x v="0"/>
    <x v="10"/>
    <n v="3688"/>
    <n v="0"/>
    <d v="2023-06-03T00:00:00"/>
    <s v="00:29:00"/>
    <x v="0"/>
    <n v="6"/>
    <x v="15"/>
    <x v="2"/>
    <s v="Saturday"/>
    <n v="6"/>
    <s v="USA"/>
    <x v="7"/>
  </r>
  <r>
    <n v="1673913"/>
    <n v="1434"/>
    <s v="USA"/>
    <d v="2023-06-26T01:16:00"/>
    <x v="1"/>
    <x v="24"/>
    <n v="4928"/>
    <n v="0"/>
    <d v="2023-06-26T00:00:00"/>
    <s v="01:16:00"/>
    <x v="1"/>
    <n v="6"/>
    <x v="8"/>
    <x v="2"/>
    <s v="Monday"/>
    <n v="1"/>
    <s v="USA"/>
    <x v="7"/>
  </r>
  <r>
    <n v="1003235"/>
    <n v="1435"/>
    <s v="France"/>
    <d v="2023-04-05T02:22:00"/>
    <x v="3"/>
    <x v="68"/>
    <n v="9029"/>
    <n v="0"/>
    <d v="2023-04-05T00:00:00"/>
    <s v="02:22:00"/>
    <x v="4"/>
    <n v="4"/>
    <x v="16"/>
    <x v="1"/>
    <s v="Wednesday"/>
    <n v="3"/>
    <s v="France"/>
    <x v="64"/>
  </r>
  <r>
    <n v="141024"/>
    <n v="1436"/>
    <s v="Spain"/>
    <d v="2023-03-08T02:00:00"/>
    <x v="1"/>
    <x v="27"/>
    <n v="9491"/>
    <n v="0"/>
    <d v="2023-03-08T00:00:00"/>
    <s v="02:00:00"/>
    <x v="4"/>
    <n v="3"/>
    <x v="7"/>
    <x v="7"/>
    <s v="Wednesday"/>
    <n v="3"/>
    <s v="Spain"/>
    <x v="48"/>
  </r>
  <r>
    <n v="509663"/>
    <n v="1437"/>
    <s v="USA"/>
    <d v="2023-06-25T00:03:00"/>
    <x v="2"/>
    <x v="9"/>
    <n v="6211"/>
    <n v="0"/>
    <d v="2023-06-25T00:00:00"/>
    <s v="00:03:00"/>
    <x v="0"/>
    <n v="6"/>
    <x v="18"/>
    <x v="2"/>
    <s v="Sunday"/>
    <n v="7"/>
    <s v="USA"/>
    <x v="47"/>
  </r>
  <r>
    <n v="341171"/>
    <n v="1438"/>
    <s v="Singapore"/>
    <d v="2023-11-01T01:52:00"/>
    <x v="2"/>
    <x v="37"/>
    <n v="1596"/>
    <n v="0"/>
    <d v="2023-11-01T00:00:00"/>
    <s v="01:52:00"/>
    <x v="1"/>
    <n v="11"/>
    <x v="5"/>
    <x v="9"/>
    <s v="Wednesday"/>
    <n v="3"/>
    <s v="Singapore"/>
    <x v="46"/>
  </r>
  <r>
    <n v="1110547"/>
    <n v="1438"/>
    <s v="Singapore"/>
    <d v="2023-02-14T22:55:00"/>
    <x v="3"/>
    <x v="11"/>
    <n v="8840"/>
    <n v="0"/>
    <d v="2023-02-14T00:00:00"/>
    <s v="22:55:00"/>
    <x v="3"/>
    <n v="2"/>
    <x v="12"/>
    <x v="0"/>
    <s v="Tuesday"/>
    <n v="2"/>
    <s v="Singapore"/>
    <x v="46"/>
  </r>
  <r>
    <n v="1182826"/>
    <n v="1439"/>
    <s v="Spain"/>
    <d v="2023-11-09T23:58:00"/>
    <x v="0"/>
    <x v="24"/>
    <n v="3629"/>
    <n v="0"/>
    <d v="2023-11-09T00:00:00"/>
    <s v="23:58:00"/>
    <x v="2"/>
    <n v="11"/>
    <x v="2"/>
    <x v="9"/>
    <s v="Thursday"/>
    <n v="4"/>
    <s v="Spain"/>
    <x v="48"/>
  </r>
  <r>
    <n v="1672350"/>
    <n v="1440"/>
    <s v="Spain"/>
    <d v="2023-03-21T00:53:00"/>
    <x v="0"/>
    <x v="48"/>
    <n v="4066"/>
    <n v="0"/>
    <d v="2023-03-21T00:00:00"/>
    <s v="00:53:00"/>
    <x v="0"/>
    <n v="3"/>
    <x v="9"/>
    <x v="7"/>
    <s v="Tuesday"/>
    <n v="2"/>
    <s v="Spain"/>
    <x v="36"/>
  </r>
  <r>
    <n v="133922"/>
    <n v="1441"/>
    <s v="Australia"/>
    <d v="2023-08-18T00:09:00"/>
    <x v="1"/>
    <x v="30"/>
    <n v="4932"/>
    <n v="0"/>
    <d v="2023-08-18T00:00:00"/>
    <s v="00:09:00"/>
    <x v="0"/>
    <n v="8"/>
    <x v="14"/>
    <x v="6"/>
    <s v="Friday"/>
    <n v="5"/>
    <s v="Australia"/>
    <x v="7"/>
  </r>
  <r>
    <n v="276276"/>
    <n v="1442"/>
    <s v="USA"/>
    <d v="2023-09-05T01:29:00"/>
    <x v="0"/>
    <x v="71"/>
    <n v="5165"/>
    <n v="0"/>
    <d v="2023-09-05T00:00:00"/>
    <s v="01:29:00"/>
    <x v="1"/>
    <n v="9"/>
    <x v="16"/>
    <x v="11"/>
    <s v="Tuesday"/>
    <n v="2"/>
    <s v="USA"/>
    <x v="6"/>
  </r>
  <r>
    <n v="503957"/>
    <n v="1442"/>
    <s v="USA"/>
    <d v="2023-09-18T01:06:00"/>
    <x v="2"/>
    <x v="45"/>
    <n v="2938"/>
    <n v="0"/>
    <d v="2023-09-18T00:00:00"/>
    <s v="01:06:00"/>
    <x v="1"/>
    <n v="9"/>
    <x v="14"/>
    <x v="11"/>
    <s v="Monday"/>
    <n v="1"/>
    <s v="USA"/>
    <x v="6"/>
  </r>
  <r>
    <n v="864174"/>
    <n v="1442"/>
    <s v="USA"/>
    <d v="2023-04-11T01:45:00"/>
    <x v="0"/>
    <x v="91"/>
    <n v="1523"/>
    <n v="0"/>
    <d v="2023-04-11T00:00:00"/>
    <s v="01:45:00"/>
    <x v="1"/>
    <n v="4"/>
    <x v="23"/>
    <x v="1"/>
    <s v="Tuesday"/>
    <n v="2"/>
    <s v="USA"/>
    <x v="6"/>
  </r>
  <r>
    <n v="1175716"/>
    <n v="1442"/>
    <s v="USA"/>
    <d v="2023-04-19T00:48:00"/>
    <x v="0"/>
    <x v="12"/>
    <n v="9617"/>
    <n v="0"/>
    <d v="2023-04-19T00:00:00"/>
    <s v="00:48:00"/>
    <x v="0"/>
    <n v="4"/>
    <x v="3"/>
    <x v="1"/>
    <s v="Wednesday"/>
    <n v="3"/>
    <s v="USA"/>
    <x v="6"/>
  </r>
  <r>
    <n v="56130"/>
    <n v="1446"/>
    <s v="Germany"/>
    <d v="2023-08-30T23:29:00"/>
    <x v="0"/>
    <x v="1"/>
    <n v="9631"/>
    <n v="0"/>
    <d v="2023-08-30T00:00:00"/>
    <s v="23:29:00"/>
    <x v="2"/>
    <n v="8"/>
    <x v="4"/>
    <x v="6"/>
    <s v="Wednesday"/>
    <n v="3"/>
    <s v="Germany"/>
    <x v="63"/>
  </r>
  <r>
    <n v="585596"/>
    <n v="1447"/>
    <s v="Singapore"/>
    <d v="2023-10-06T00:36:00"/>
    <x v="3"/>
    <x v="11"/>
    <n v="8848"/>
    <n v="0"/>
    <d v="2023-10-06T00:00:00"/>
    <s v="00:36:00"/>
    <x v="0"/>
    <n v="10"/>
    <x v="28"/>
    <x v="5"/>
    <s v="Friday"/>
    <n v="5"/>
    <s v="Singapore"/>
    <x v="21"/>
  </r>
  <r>
    <n v="1137891"/>
    <n v="1447"/>
    <s v="Singapore"/>
    <d v="2023-12-19T22:54:00"/>
    <x v="3"/>
    <x v="24"/>
    <n v="1289"/>
    <n v="0"/>
    <d v="2023-12-19T00:00:00"/>
    <s v="22:54:00"/>
    <x v="3"/>
    <n v="12"/>
    <x v="3"/>
    <x v="10"/>
    <s v="Tuesday"/>
    <n v="2"/>
    <s v="Singapore"/>
    <x v="21"/>
  </r>
  <r>
    <n v="1225156"/>
    <n v="1447"/>
    <s v="Singapore"/>
    <d v="2023-10-07T23:21:00"/>
    <x v="3"/>
    <x v="52"/>
    <n v="520"/>
    <n v="0"/>
    <d v="2023-10-07T00:00:00"/>
    <s v="23:21:00"/>
    <x v="2"/>
    <n v="10"/>
    <x v="20"/>
    <x v="5"/>
    <s v="Saturday"/>
    <n v="6"/>
    <s v="Singapore"/>
    <x v="21"/>
  </r>
  <r>
    <n v="1592825"/>
    <n v="1447"/>
    <s v="Singapore"/>
    <d v="2023-07-06T01:23:00"/>
    <x v="2"/>
    <x v="33"/>
    <n v="7216"/>
    <n v="0"/>
    <d v="2023-07-06T00:00:00"/>
    <s v="01:23:00"/>
    <x v="1"/>
    <n v="7"/>
    <x v="28"/>
    <x v="4"/>
    <s v="Thursday"/>
    <n v="4"/>
    <s v="Singapore"/>
    <x v="21"/>
  </r>
  <r>
    <n v="434591"/>
    <n v="1450"/>
    <s v="France"/>
    <d v="2023-02-27T01:00:00"/>
    <x v="1"/>
    <x v="61"/>
    <n v="4060"/>
    <n v="0"/>
    <d v="2023-02-27T00:00:00"/>
    <s v="01:00:00"/>
    <x v="1"/>
    <n v="2"/>
    <x v="13"/>
    <x v="0"/>
    <s v="Monday"/>
    <n v="1"/>
    <s v="France"/>
    <x v="15"/>
  </r>
  <r>
    <n v="1647290"/>
    <n v="1451"/>
    <s v="USA"/>
    <d v="2023-11-06T00:04:00"/>
    <x v="1"/>
    <x v="7"/>
    <n v="4573"/>
    <n v="0"/>
    <d v="2023-11-06T00:00:00"/>
    <s v="00:04:00"/>
    <x v="0"/>
    <n v="11"/>
    <x v="28"/>
    <x v="9"/>
    <s v="Monday"/>
    <n v="1"/>
    <s v="USA"/>
    <x v="38"/>
  </r>
  <r>
    <n v="361590"/>
    <n v="1452"/>
    <s v="France"/>
    <d v="2023-10-24T23:19:00"/>
    <x v="3"/>
    <x v="10"/>
    <n v="2425"/>
    <n v="0"/>
    <d v="2023-10-24T00:00:00"/>
    <s v="23:19:00"/>
    <x v="2"/>
    <n v="10"/>
    <x v="10"/>
    <x v="5"/>
    <s v="Tuesday"/>
    <n v="2"/>
    <s v="France"/>
    <x v="19"/>
  </r>
  <r>
    <n v="621177"/>
    <n v="1452"/>
    <s v="France"/>
    <d v="2023-01-28T00:41:00"/>
    <x v="2"/>
    <x v="19"/>
    <n v="2907"/>
    <n v="0"/>
    <d v="2023-01-28T00:00:00"/>
    <s v="00:41:00"/>
    <x v="0"/>
    <n v="1"/>
    <x v="0"/>
    <x v="3"/>
    <s v="Saturday"/>
    <n v="6"/>
    <s v="France"/>
    <x v="19"/>
  </r>
  <r>
    <n v="993369"/>
    <n v="1454"/>
    <s v="Spain"/>
    <d v="2023-08-12T00:46:00"/>
    <x v="1"/>
    <x v="9"/>
    <n v="8577"/>
    <n v="0"/>
    <d v="2023-08-12T00:00:00"/>
    <s v="00:46:00"/>
    <x v="0"/>
    <n v="8"/>
    <x v="1"/>
    <x v="6"/>
    <s v="Saturday"/>
    <n v="6"/>
    <s v="Spain"/>
    <x v="61"/>
  </r>
  <r>
    <n v="1137562"/>
    <n v="1456"/>
    <s v="Spain"/>
    <d v="2023-10-28T00:09:00"/>
    <x v="2"/>
    <x v="8"/>
    <n v="9253"/>
    <n v="0"/>
    <d v="2023-10-28T00:00:00"/>
    <s v="00:09:00"/>
    <x v="0"/>
    <n v="10"/>
    <x v="0"/>
    <x v="5"/>
    <s v="Saturday"/>
    <n v="6"/>
    <s v="Spain"/>
    <x v="46"/>
  </r>
  <r>
    <n v="1552540"/>
    <n v="1457"/>
    <s v="Australia"/>
    <d v="2023-08-23T23:48:00"/>
    <x v="1"/>
    <x v="10"/>
    <n v="9266"/>
    <n v="0"/>
    <d v="2023-08-23T00:00:00"/>
    <s v="23:48:00"/>
    <x v="2"/>
    <n v="8"/>
    <x v="17"/>
    <x v="6"/>
    <s v="Wednesday"/>
    <n v="3"/>
    <s v="Australia"/>
    <x v="70"/>
  </r>
  <r>
    <n v="618986"/>
    <n v="1458"/>
    <s v="France"/>
    <d v="2023-10-30T00:53:00"/>
    <x v="0"/>
    <x v="24"/>
    <n v="3216"/>
    <n v="0"/>
    <d v="2023-10-30T00:00:00"/>
    <s v="00:53:00"/>
    <x v="0"/>
    <n v="10"/>
    <x v="4"/>
    <x v="5"/>
    <s v="Monday"/>
    <n v="1"/>
    <s v="France"/>
    <x v="52"/>
  </r>
  <r>
    <n v="1309217"/>
    <n v="1458"/>
    <s v="France"/>
    <d v="2023-06-26T00:42:00"/>
    <x v="2"/>
    <x v="42"/>
    <n v="5635"/>
    <n v="0"/>
    <d v="2023-06-26T00:00:00"/>
    <s v="00:42:00"/>
    <x v="0"/>
    <n v="6"/>
    <x v="8"/>
    <x v="2"/>
    <s v="Monday"/>
    <n v="1"/>
    <s v="France"/>
    <x v="52"/>
  </r>
  <r>
    <n v="1359265"/>
    <n v="1458"/>
    <s v="France"/>
    <d v="2023-08-02T22:33:00"/>
    <x v="2"/>
    <x v="5"/>
    <n v="7400"/>
    <n v="0"/>
    <d v="2023-08-02T00:00:00"/>
    <s v="22:33:00"/>
    <x v="3"/>
    <n v="8"/>
    <x v="24"/>
    <x v="6"/>
    <s v="Wednesday"/>
    <n v="3"/>
    <s v="France"/>
    <x v="52"/>
  </r>
  <r>
    <n v="153648"/>
    <n v="1459"/>
    <s v="France"/>
    <d v="2023-10-10T00:55:00"/>
    <x v="0"/>
    <x v="12"/>
    <n v="7435"/>
    <n v="0"/>
    <d v="2023-10-10T00:00:00"/>
    <s v="00:55:00"/>
    <x v="0"/>
    <n v="10"/>
    <x v="19"/>
    <x v="5"/>
    <s v="Tuesday"/>
    <n v="2"/>
    <s v="France"/>
    <x v="14"/>
  </r>
  <r>
    <n v="180507"/>
    <n v="1459"/>
    <s v="France"/>
    <d v="2023-05-15T22:35:00"/>
    <x v="0"/>
    <x v="31"/>
    <n v="1697"/>
    <n v="0"/>
    <d v="2023-05-15T00:00:00"/>
    <s v="22:35:00"/>
    <x v="3"/>
    <n v="5"/>
    <x v="22"/>
    <x v="8"/>
    <s v="Monday"/>
    <n v="1"/>
    <s v="France"/>
    <x v="14"/>
  </r>
  <r>
    <n v="510910"/>
    <n v="1461"/>
    <s v="USA"/>
    <d v="2023-01-03T23:34:00"/>
    <x v="3"/>
    <x v="1"/>
    <n v="1323"/>
    <n v="0"/>
    <d v="2023-01-03T00:00:00"/>
    <s v="23:34:00"/>
    <x v="2"/>
    <n v="1"/>
    <x v="15"/>
    <x v="3"/>
    <s v="Tuesday"/>
    <n v="2"/>
    <s v="USA"/>
    <x v="56"/>
  </r>
  <r>
    <n v="656865"/>
    <n v="1462"/>
    <s v="USA"/>
    <d v="2023-06-02T00:18:00"/>
    <x v="3"/>
    <x v="88"/>
    <n v="7427"/>
    <n v="0"/>
    <d v="2023-06-02T00:00:00"/>
    <s v="00:18:00"/>
    <x v="0"/>
    <n v="6"/>
    <x v="24"/>
    <x v="2"/>
    <s v="Friday"/>
    <n v="5"/>
    <s v="USA"/>
    <x v="7"/>
  </r>
  <r>
    <n v="447970"/>
    <n v="1464"/>
    <s v="France"/>
    <d v="2023-09-12T01:12:00"/>
    <x v="1"/>
    <x v="11"/>
    <n v="2974"/>
    <n v="0"/>
    <d v="2023-09-12T00:00:00"/>
    <s v="01:12:00"/>
    <x v="1"/>
    <n v="9"/>
    <x v="1"/>
    <x v="11"/>
    <s v="Tuesday"/>
    <n v="2"/>
    <s v="France"/>
    <x v="69"/>
  </r>
  <r>
    <n v="1670797"/>
    <n v="1465"/>
    <s v="France"/>
    <d v="2023-06-19T01:37:00"/>
    <x v="1"/>
    <x v="12"/>
    <n v="556"/>
    <n v="0"/>
    <d v="2023-06-19T00:00:00"/>
    <s v="01:37:00"/>
    <x v="1"/>
    <n v="6"/>
    <x v="3"/>
    <x v="2"/>
    <s v="Monday"/>
    <n v="1"/>
    <s v="France"/>
    <x v="61"/>
  </r>
  <r>
    <n v="47050"/>
    <n v="1466"/>
    <s v="Ireland"/>
    <d v="2023-11-18T00:16:00"/>
    <x v="0"/>
    <x v="78"/>
    <n v="6692"/>
    <n v="0"/>
    <d v="2023-11-18T00:00:00"/>
    <s v="00:16:00"/>
    <x v="0"/>
    <n v="11"/>
    <x v="14"/>
    <x v="9"/>
    <s v="Saturday"/>
    <n v="6"/>
    <s v="Ireland"/>
    <x v="1"/>
  </r>
  <r>
    <n v="823294"/>
    <n v="1466"/>
    <s v="Ireland"/>
    <d v="2023-12-01T23:15:00"/>
    <x v="2"/>
    <x v="21"/>
    <n v="255"/>
    <n v="0"/>
    <d v="2023-12-01T00:00:00"/>
    <s v="23:15:00"/>
    <x v="2"/>
    <n v="12"/>
    <x v="5"/>
    <x v="10"/>
    <s v="Friday"/>
    <n v="5"/>
    <s v="Ireland"/>
    <x v="1"/>
  </r>
  <r>
    <n v="1587900"/>
    <n v="1466"/>
    <s v="Ireland"/>
    <d v="2023-05-26T00:18:00"/>
    <x v="3"/>
    <x v="21"/>
    <n v="465"/>
    <n v="0"/>
    <d v="2023-05-26T00:00:00"/>
    <s v="00:18:00"/>
    <x v="0"/>
    <n v="5"/>
    <x v="8"/>
    <x v="8"/>
    <s v="Friday"/>
    <n v="5"/>
    <s v="Ireland"/>
    <x v="1"/>
  </r>
  <r>
    <n v="457874"/>
    <n v="1467"/>
    <s v="USA"/>
    <d v="2023-02-16T01:04:00"/>
    <x v="3"/>
    <x v="24"/>
    <n v="3337"/>
    <n v="0"/>
    <d v="2023-02-16T00:00:00"/>
    <s v="01:04:00"/>
    <x v="1"/>
    <n v="2"/>
    <x v="26"/>
    <x v="0"/>
    <s v="Thursday"/>
    <n v="4"/>
    <s v="USA"/>
    <x v="39"/>
  </r>
  <r>
    <n v="1204548"/>
    <n v="1467"/>
    <s v="USA"/>
    <d v="2023-07-11T23:35:00"/>
    <x v="3"/>
    <x v="60"/>
    <n v="5832"/>
    <n v="0"/>
    <d v="2023-07-11T00:00:00"/>
    <s v="23:35:00"/>
    <x v="2"/>
    <n v="7"/>
    <x v="23"/>
    <x v="4"/>
    <s v="Tuesday"/>
    <n v="2"/>
    <s v="USA"/>
    <x v="39"/>
  </r>
  <r>
    <n v="1015146"/>
    <n v="1469"/>
    <s v="Italy"/>
    <d v="2023-04-11T01:22:00"/>
    <x v="0"/>
    <x v="67"/>
    <n v="9395"/>
    <n v="0"/>
    <d v="2023-04-11T00:00:00"/>
    <s v="01:22:00"/>
    <x v="1"/>
    <n v="4"/>
    <x v="23"/>
    <x v="1"/>
    <s v="Tuesday"/>
    <n v="2"/>
    <s v="Italy"/>
    <x v="11"/>
  </r>
  <r>
    <n v="1079355"/>
    <n v="1469"/>
    <s v="Italy"/>
    <d v="2023-03-19T23:46:00"/>
    <x v="0"/>
    <x v="9"/>
    <n v="3196"/>
    <n v="0"/>
    <d v="2023-03-19T00:00:00"/>
    <s v="23:46:00"/>
    <x v="2"/>
    <n v="3"/>
    <x v="3"/>
    <x v="7"/>
    <s v="Sunday"/>
    <n v="7"/>
    <s v="Italy"/>
    <x v="11"/>
  </r>
  <r>
    <n v="1404328"/>
    <n v="1469"/>
    <s v="Italy"/>
    <d v="2023-02-23T00:20:00"/>
    <x v="2"/>
    <x v="21"/>
    <n v="4532"/>
    <n v="0"/>
    <d v="2023-02-23T00:00:00"/>
    <s v="00:20:00"/>
    <x v="0"/>
    <n v="2"/>
    <x v="17"/>
    <x v="0"/>
    <s v="Thursday"/>
    <n v="4"/>
    <s v="Italy"/>
    <x v="11"/>
  </r>
  <r>
    <n v="439833"/>
    <n v="1472"/>
    <s v="USA"/>
    <d v="2023-06-04T02:23:00"/>
    <x v="0"/>
    <x v="4"/>
    <n v="3338"/>
    <n v="0"/>
    <d v="2023-06-04T00:00:00"/>
    <s v="02:23:00"/>
    <x v="4"/>
    <n v="6"/>
    <x v="27"/>
    <x v="2"/>
    <s v="Sunday"/>
    <n v="7"/>
    <s v="USA"/>
    <x v="31"/>
  </r>
  <r>
    <n v="1376137"/>
    <n v="1472"/>
    <s v="USA"/>
    <d v="2023-11-05T00:28:00"/>
    <x v="3"/>
    <x v="5"/>
    <n v="7325"/>
    <n v="0"/>
    <d v="2023-11-05T00:00:00"/>
    <s v="00:28:00"/>
    <x v="0"/>
    <n v="11"/>
    <x v="16"/>
    <x v="9"/>
    <s v="Sunday"/>
    <n v="7"/>
    <s v="USA"/>
    <x v="31"/>
  </r>
  <r>
    <n v="1586243"/>
    <n v="1472"/>
    <s v="USA"/>
    <d v="2023-07-08T01:42:00"/>
    <x v="0"/>
    <x v="11"/>
    <n v="2468"/>
    <n v="0"/>
    <d v="2023-07-08T00:00:00"/>
    <s v="01:42:00"/>
    <x v="1"/>
    <n v="7"/>
    <x v="7"/>
    <x v="4"/>
    <s v="Saturday"/>
    <n v="6"/>
    <s v="USA"/>
    <x v="31"/>
  </r>
  <r>
    <n v="213804"/>
    <n v="1473"/>
    <s v="USA"/>
    <d v="2023-07-08T00:49:00"/>
    <x v="2"/>
    <x v="49"/>
    <n v="7453"/>
    <n v="0"/>
    <d v="2023-07-08T00:00:00"/>
    <s v="00:49:00"/>
    <x v="0"/>
    <n v="7"/>
    <x v="7"/>
    <x v="4"/>
    <s v="Saturday"/>
    <n v="6"/>
    <s v="USA"/>
    <x v="48"/>
  </r>
  <r>
    <n v="417779"/>
    <n v="1473"/>
    <s v="USA"/>
    <d v="2023-01-31T00:40:00"/>
    <x v="1"/>
    <x v="24"/>
    <n v="9335"/>
    <n v="0"/>
    <d v="2023-01-31T00:00:00"/>
    <s v="00:40:00"/>
    <x v="0"/>
    <n v="1"/>
    <x v="30"/>
    <x v="3"/>
    <s v="Tuesday"/>
    <n v="2"/>
    <s v="USA"/>
    <x v="48"/>
  </r>
  <r>
    <n v="1054349"/>
    <n v="1473"/>
    <s v="USA"/>
    <d v="2023-04-10T23:29:00"/>
    <x v="1"/>
    <x v="13"/>
    <n v="4060"/>
    <n v="0"/>
    <d v="2023-04-10T00:00:00"/>
    <s v="23:29:00"/>
    <x v="2"/>
    <n v="4"/>
    <x v="19"/>
    <x v="1"/>
    <s v="Monday"/>
    <n v="1"/>
    <s v="USA"/>
    <x v="48"/>
  </r>
  <r>
    <n v="394773"/>
    <n v="1474"/>
    <s v="USA"/>
    <d v="2023-11-01T00:44:00"/>
    <x v="3"/>
    <x v="57"/>
    <n v="9148"/>
    <n v="0"/>
    <d v="2023-11-01T00:00:00"/>
    <s v="00:44:00"/>
    <x v="0"/>
    <n v="11"/>
    <x v="5"/>
    <x v="9"/>
    <s v="Wednesday"/>
    <n v="3"/>
    <s v="USA"/>
    <x v="29"/>
  </r>
  <r>
    <n v="1628939"/>
    <n v="1474"/>
    <s v="USA"/>
    <d v="2023-09-05T00:54:00"/>
    <x v="0"/>
    <x v="11"/>
    <n v="4675"/>
    <n v="0"/>
    <d v="2023-09-05T00:00:00"/>
    <s v="00:54:00"/>
    <x v="0"/>
    <n v="9"/>
    <x v="16"/>
    <x v="11"/>
    <s v="Tuesday"/>
    <n v="2"/>
    <s v="USA"/>
    <x v="29"/>
  </r>
  <r>
    <n v="365101"/>
    <n v="1475"/>
    <s v="Spain"/>
    <d v="2023-02-14T23:04:00"/>
    <x v="2"/>
    <x v="1"/>
    <n v="433"/>
    <n v="0"/>
    <d v="2023-02-14T00:00:00"/>
    <s v="23:04:00"/>
    <x v="2"/>
    <n v="2"/>
    <x v="12"/>
    <x v="0"/>
    <s v="Tuesday"/>
    <n v="2"/>
    <s v="Spain"/>
    <x v="29"/>
  </r>
  <r>
    <n v="498746"/>
    <n v="1475"/>
    <s v="Spain"/>
    <d v="2023-06-03T00:09:00"/>
    <x v="2"/>
    <x v="38"/>
    <n v="6335"/>
    <n v="0"/>
    <d v="2023-06-03T00:00:00"/>
    <s v="00:09:00"/>
    <x v="0"/>
    <n v="6"/>
    <x v="15"/>
    <x v="2"/>
    <s v="Saturday"/>
    <n v="6"/>
    <s v="Spain"/>
    <x v="29"/>
  </r>
  <r>
    <n v="517568"/>
    <n v="1475"/>
    <s v="Spain"/>
    <d v="2023-10-01T00:30:00"/>
    <x v="1"/>
    <x v="24"/>
    <n v="794"/>
    <n v="0"/>
    <d v="2023-10-01T00:00:00"/>
    <s v="00:30:00"/>
    <x v="0"/>
    <n v="10"/>
    <x v="5"/>
    <x v="5"/>
    <s v="Sunday"/>
    <n v="7"/>
    <s v="Spain"/>
    <x v="29"/>
  </r>
  <r>
    <n v="1272986"/>
    <n v="1475"/>
    <s v="Spain"/>
    <d v="2023-02-08T01:38:00"/>
    <x v="2"/>
    <x v="54"/>
    <n v="4629"/>
    <n v="0"/>
    <d v="2023-02-08T00:00:00"/>
    <s v="01:38:00"/>
    <x v="1"/>
    <n v="2"/>
    <x v="7"/>
    <x v="0"/>
    <s v="Wednesday"/>
    <n v="3"/>
    <s v="Spain"/>
    <x v="29"/>
  </r>
  <r>
    <n v="1409687"/>
    <n v="1475"/>
    <s v="Spain"/>
    <d v="2023-04-03T00:54:00"/>
    <x v="3"/>
    <x v="23"/>
    <n v="3268"/>
    <n v="0"/>
    <d v="2023-04-03T00:00:00"/>
    <s v="00:54:00"/>
    <x v="0"/>
    <n v="4"/>
    <x v="15"/>
    <x v="1"/>
    <s v="Monday"/>
    <n v="1"/>
    <s v="Spain"/>
    <x v="29"/>
  </r>
  <r>
    <n v="307999"/>
    <n v="1476"/>
    <s v="Italy"/>
    <d v="2023-07-04T23:33:00"/>
    <x v="1"/>
    <x v="74"/>
    <n v="5434"/>
    <n v="0"/>
    <d v="2023-07-04T00:00:00"/>
    <s v="23:33:00"/>
    <x v="2"/>
    <n v="7"/>
    <x v="27"/>
    <x v="4"/>
    <s v="Tuesday"/>
    <n v="2"/>
    <s v="Italy"/>
    <x v="37"/>
  </r>
  <r>
    <n v="573613"/>
    <n v="1477"/>
    <s v="Spain"/>
    <d v="2023-08-18T01:17:00"/>
    <x v="2"/>
    <x v="9"/>
    <n v="7954"/>
    <n v="0"/>
    <d v="2023-08-18T00:00:00"/>
    <s v="01:17:00"/>
    <x v="1"/>
    <n v="8"/>
    <x v="14"/>
    <x v="6"/>
    <s v="Friday"/>
    <n v="5"/>
    <s v="Spain"/>
    <x v="69"/>
  </r>
  <r>
    <n v="746060"/>
    <n v="1477"/>
    <s v="Spain"/>
    <d v="2023-03-31T23:52:00"/>
    <x v="2"/>
    <x v="18"/>
    <n v="1387"/>
    <n v="0"/>
    <d v="2023-03-31T00:00:00"/>
    <s v="23:52:00"/>
    <x v="2"/>
    <n v="3"/>
    <x v="30"/>
    <x v="7"/>
    <s v="Friday"/>
    <n v="5"/>
    <s v="Spain"/>
    <x v="69"/>
  </r>
  <r>
    <n v="1258064"/>
    <n v="1478"/>
    <s v="Austria"/>
    <d v="2023-04-26T00:28:00"/>
    <x v="3"/>
    <x v="86"/>
    <n v="6527"/>
    <n v="0"/>
    <d v="2023-04-26T00:00:00"/>
    <s v="00:28:00"/>
    <x v="0"/>
    <n v="4"/>
    <x v="8"/>
    <x v="1"/>
    <s v="Wednesday"/>
    <n v="3"/>
    <s v="Austria"/>
    <x v="26"/>
  </r>
  <r>
    <n v="757855"/>
    <n v="1479"/>
    <s v="USA"/>
    <d v="2023-11-12T22:36:00"/>
    <x v="1"/>
    <x v="65"/>
    <n v="5528"/>
    <n v="0"/>
    <d v="2023-11-12T00:00:00"/>
    <s v="22:36:00"/>
    <x v="3"/>
    <n v="11"/>
    <x v="1"/>
    <x v="9"/>
    <s v="Sunday"/>
    <n v="7"/>
    <s v="USA"/>
    <x v="65"/>
  </r>
  <r>
    <n v="1059711"/>
    <n v="1479"/>
    <s v="USA"/>
    <d v="2023-03-15T01:01:00"/>
    <x v="1"/>
    <x v="52"/>
    <n v="5593"/>
    <n v="0"/>
    <d v="2023-03-15T00:00:00"/>
    <s v="01:01:00"/>
    <x v="1"/>
    <n v="3"/>
    <x v="22"/>
    <x v="7"/>
    <s v="Wednesday"/>
    <n v="3"/>
    <s v="USA"/>
    <x v="65"/>
  </r>
  <r>
    <n v="1158886"/>
    <n v="1479"/>
    <s v="USA"/>
    <d v="2023-09-02T00:45:00"/>
    <x v="0"/>
    <x v="37"/>
    <n v="3135"/>
    <n v="0"/>
    <d v="2023-09-02T00:00:00"/>
    <s v="00:45:00"/>
    <x v="0"/>
    <n v="9"/>
    <x v="24"/>
    <x v="11"/>
    <s v="Saturday"/>
    <n v="6"/>
    <s v="USA"/>
    <x v="65"/>
  </r>
  <r>
    <n v="1587832"/>
    <n v="1483"/>
    <s v="USA"/>
    <d v="2023-11-09T23:05:00"/>
    <x v="0"/>
    <x v="24"/>
    <n v="3831"/>
    <n v="0"/>
    <d v="2023-11-09T00:00:00"/>
    <s v="23:05:00"/>
    <x v="2"/>
    <n v="11"/>
    <x v="2"/>
    <x v="9"/>
    <s v="Thursday"/>
    <n v="4"/>
    <s v="USA"/>
    <x v="6"/>
  </r>
  <r>
    <n v="1599039"/>
    <n v="1483"/>
    <s v="USA"/>
    <d v="2023-01-23T22:54:00"/>
    <x v="3"/>
    <x v="44"/>
    <n v="9658"/>
    <n v="0"/>
    <d v="2023-01-23T00:00:00"/>
    <s v="22:54:00"/>
    <x v="3"/>
    <n v="1"/>
    <x v="17"/>
    <x v="3"/>
    <s v="Monday"/>
    <n v="1"/>
    <s v="USA"/>
    <x v="6"/>
  </r>
  <r>
    <n v="525192"/>
    <n v="1484"/>
    <s v="USA"/>
    <d v="2023-01-26T00:09:00"/>
    <x v="1"/>
    <x v="70"/>
    <n v="2431"/>
    <n v="0"/>
    <d v="2023-01-26T00:00:00"/>
    <s v="00:09:00"/>
    <x v="0"/>
    <n v="1"/>
    <x v="8"/>
    <x v="3"/>
    <s v="Thursday"/>
    <n v="4"/>
    <s v="USA"/>
    <x v="8"/>
  </r>
  <r>
    <n v="112565"/>
    <n v="1485"/>
    <s v="Spain"/>
    <d v="2023-04-25T00:24:00"/>
    <x v="0"/>
    <x v="36"/>
    <n v="6159"/>
    <n v="0"/>
    <d v="2023-04-25T00:00:00"/>
    <s v="00:24:00"/>
    <x v="0"/>
    <n v="4"/>
    <x v="18"/>
    <x v="1"/>
    <s v="Tuesday"/>
    <n v="2"/>
    <s v="Spain"/>
    <x v="11"/>
  </r>
  <r>
    <n v="342826"/>
    <n v="1486"/>
    <s v="USA"/>
    <d v="2023-06-20T22:33:00"/>
    <x v="1"/>
    <x v="1"/>
    <n v="3861"/>
    <n v="0"/>
    <d v="2023-06-20T00:00:00"/>
    <s v="22:33:00"/>
    <x v="3"/>
    <n v="6"/>
    <x v="11"/>
    <x v="2"/>
    <s v="Tuesday"/>
    <n v="2"/>
    <s v="USA"/>
    <x v="30"/>
  </r>
  <r>
    <n v="1622340"/>
    <n v="1487"/>
    <s v="Italy"/>
    <d v="2023-05-06T00:14:00"/>
    <x v="3"/>
    <x v="4"/>
    <n v="4769"/>
    <n v="0"/>
    <d v="2023-05-06T00:00:00"/>
    <s v="00:14:00"/>
    <x v="0"/>
    <n v="5"/>
    <x v="28"/>
    <x v="8"/>
    <s v="Saturday"/>
    <n v="6"/>
    <s v="Italy"/>
    <x v="3"/>
  </r>
  <r>
    <n v="595446"/>
    <n v="1488"/>
    <s v="USA"/>
    <d v="2023-05-27T23:14:00"/>
    <x v="1"/>
    <x v="74"/>
    <n v="3770"/>
    <n v="0"/>
    <d v="2023-05-27T00:00:00"/>
    <s v="23:14:00"/>
    <x v="2"/>
    <n v="5"/>
    <x v="13"/>
    <x v="8"/>
    <s v="Saturday"/>
    <n v="6"/>
    <s v="USA"/>
    <x v="46"/>
  </r>
  <r>
    <n v="609984"/>
    <n v="1488"/>
    <s v="USA"/>
    <d v="2023-05-03T01:09:00"/>
    <x v="1"/>
    <x v="43"/>
    <n v="4417"/>
    <n v="0"/>
    <d v="2023-05-03T00:00:00"/>
    <s v="01:09:00"/>
    <x v="1"/>
    <n v="5"/>
    <x v="15"/>
    <x v="8"/>
    <s v="Wednesday"/>
    <n v="3"/>
    <s v="USA"/>
    <x v="46"/>
  </r>
  <r>
    <n v="661382"/>
    <n v="1488"/>
    <s v="USA"/>
    <d v="2023-01-23T23:14:00"/>
    <x v="3"/>
    <x v="69"/>
    <n v="970"/>
    <n v="0"/>
    <d v="2023-01-23T00:00:00"/>
    <s v="23:14:00"/>
    <x v="2"/>
    <n v="1"/>
    <x v="17"/>
    <x v="3"/>
    <s v="Monday"/>
    <n v="1"/>
    <s v="USA"/>
    <x v="46"/>
  </r>
  <r>
    <n v="1662944"/>
    <n v="1488"/>
    <s v="USA"/>
    <d v="2023-12-20T00:47:00"/>
    <x v="0"/>
    <x v="6"/>
    <n v="9411"/>
    <n v="0"/>
    <d v="2023-12-20T00:00:00"/>
    <s v="00:47:00"/>
    <x v="0"/>
    <n v="12"/>
    <x v="11"/>
    <x v="10"/>
    <s v="Wednesday"/>
    <n v="3"/>
    <s v="USA"/>
    <x v="46"/>
  </r>
  <r>
    <n v="74526"/>
    <n v="1489"/>
    <s v="Spain"/>
    <d v="2023-12-13T01:41:00"/>
    <x v="0"/>
    <x v="52"/>
    <n v="1132"/>
    <n v="0"/>
    <d v="2023-12-13T00:00:00"/>
    <s v="01:41:00"/>
    <x v="1"/>
    <n v="12"/>
    <x v="6"/>
    <x v="10"/>
    <s v="Wednesday"/>
    <n v="3"/>
    <s v="Spain"/>
    <x v="23"/>
  </r>
  <r>
    <n v="1543099"/>
    <n v="1489"/>
    <s v="Spain"/>
    <d v="2023-02-17T22:44:00"/>
    <x v="3"/>
    <x v="88"/>
    <n v="5530"/>
    <n v="0"/>
    <d v="2023-02-17T00:00:00"/>
    <s v="22:44:00"/>
    <x v="3"/>
    <n v="2"/>
    <x v="29"/>
    <x v="0"/>
    <s v="Friday"/>
    <n v="5"/>
    <s v="Spain"/>
    <x v="23"/>
  </r>
  <r>
    <n v="1639546"/>
    <n v="1491"/>
    <s v="USA"/>
    <d v="2023-04-29T23:00:00"/>
    <x v="2"/>
    <x v="0"/>
    <n v="4460"/>
    <n v="0"/>
    <d v="2023-04-29T00:00:00"/>
    <s v="23:00:00"/>
    <x v="2"/>
    <n v="4"/>
    <x v="21"/>
    <x v="1"/>
    <s v="Saturday"/>
    <n v="6"/>
    <s v="USA"/>
    <x v="52"/>
  </r>
  <r>
    <n v="541762"/>
    <n v="1492"/>
    <s v="USA"/>
    <d v="2023-07-28T23:58:00"/>
    <x v="0"/>
    <x v="33"/>
    <n v="5062"/>
    <n v="0"/>
    <d v="2023-07-28T00:00:00"/>
    <s v="23:58:00"/>
    <x v="2"/>
    <n v="7"/>
    <x v="0"/>
    <x v="4"/>
    <s v="Friday"/>
    <n v="5"/>
    <s v="USA"/>
    <x v="12"/>
  </r>
  <r>
    <n v="569689"/>
    <n v="1492"/>
    <s v="USA"/>
    <d v="2023-10-28T01:45:00"/>
    <x v="0"/>
    <x v="24"/>
    <n v="2171"/>
    <n v="0"/>
    <d v="2023-10-28T00:00:00"/>
    <s v="01:45:00"/>
    <x v="1"/>
    <n v="10"/>
    <x v="0"/>
    <x v="5"/>
    <s v="Saturday"/>
    <n v="6"/>
    <s v="USA"/>
    <x v="12"/>
  </r>
  <r>
    <n v="1437527"/>
    <n v="1495"/>
    <s v="Denmark"/>
    <d v="2023-02-25T00:47:00"/>
    <x v="0"/>
    <x v="79"/>
    <n v="2234"/>
    <n v="0"/>
    <d v="2023-02-25T00:00:00"/>
    <s v="00:47:00"/>
    <x v="0"/>
    <n v="2"/>
    <x v="18"/>
    <x v="0"/>
    <s v="Saturday"/>
    <n v="6"/>
    <s v="Denmark"/>
    <x v="40"/>
  </r>
  <r>
    <n v="1418125"/>
    <n v="1496"/>
    <s v="USA"/>
    <d v="2023-08-12T00:46:00"/>
    <x v="0"/>
    <x v="65"/>
    <n v="8586"/>
    <n v="0"/>
    <d v="2023-08-12T00:00:00"/>
    <s v="00:46:00"/>
    <x v="0"/>
    <n v="8"/>
    <x v="1"/>
    <x v="6"/>
    <s v="Saturday"/>
    <n v="6"/>
    <s v="USA"/>
    <x v="66"/>
  </r>
  <r>
    <n v="480827"/>
    <n v="1498"/>
    <s v="Germany"/>
    <d v="2023-01-14T00:06:00"/>
    <x v="0"/>
    <x v="8"/>
    <n v="3032"/>
    <n v="0"/>
    <d v="2023-01-14T00:00:00"/>
    <s v="00:06:00"/>
    <x v="0"/>
    <n v="1"/>
    <x v="12"/>
    <x v="3"/>
    <s v="Saturday"/>
    <n v="6"/>
    <s v="Germany"/>
    <x v="4"/>
  </r>
  <r>
    <n v="141004"/>
    <n v="1499"/>
    <s v="USA"/>
    <d v="2023-05-17T01:21:00"/>
    <x v="3"/>
    <x v="70"/>
    <n v="9940"/>
    <n v="0"/>
    <d v="2023-05-17T00:00:00"/>
    <s v="01:21:00"/>
    <x v="1"/>
    <n v="5"/>
    <x v="29"/>
    <x v="8"/>
    <s v="Wednesday"/>
    <n v="3"/>
    <s v="USA"/>
    <x v="9"/>
  </r>
  <r>
    <n v="953006"/>
    <n v="1500"/>
    <s v="USA"/>
    <d v="2023-11-16T00:34:00"/>
    <x v="0"/>
    <x v="9"/>
    <n v="9376"/>
    <n v="0"/>
    <d v="2023-11-16T00:00:00"/>
    <s v="00:34:00"/>
    <x v="0"/>
    <n v="11"/>
    <x v="26"/>
    <x v="9"/>
    <s v="Thursday"/>
    <n v="4"/>
    <s v="USA"/>
    <x v="17"/>
  </r>
  <r>
    <n v="595956"/>
    <n v="1501"/>
    <s v="USA"/>
    <d v="2023-01-17T01:40:00"/>
    <x v="2"/>
    <x v="83"/>
    <n v="3537"/>
    <n v="0"/>
    <d v="2023-01-17T00:00:00"/>
    <s v="01:40:00"/>
    <x v="1"/>
    <n v="1"/>
    <x v="29"/>
    <x v="3"/>
    <s v="Tuesday"/>
    <n v="2"/>
    <s v="USA"/>
    <x v="38"/>
  </r>
  <r>
    <n v="1124146"/>
    <n v="1501"/>
    <s v="USA"/>
    <d v="2023-04-21T00:24:00"/>
    <x v="0"/>
    <x v="0"/>
    <n v="3329"/>
    <n v="0"/>
    <d v="2023-04-21T00:00:00"/>
    <s v="00:24:00"/>
    <x v="0"/>
    <n v="4"/>
    <x v="9"/>
    <x v="1"/>
    <s v="Friday"/>
    <n v="5"/>
    <s v="USA"/>
    <x v="38"/>
  </r>
  <r>
    <n v="1489846"/>
    <n v="1501"/>
    <s v="USA"/>
    <d v="2023-05-31T01:46:00"/>
    <x v="2"/>
    <x v="84"/>
    <n v="1094"/>
    <n v="0"/>
    <d v="2023-05-31T00:00:00"/>
    <s v="01:46:00"/>
    <x v="1"/>
    <n v="5"/>
    <x v="30"/>
    <x v="8"/>
    <s v="Wednesday"/>
    <n v="3"/>
    <s v="USA"/>
    <x v="38"/>
  </r>
  <r>
    <n v="448164"/>
    <n v="1502"/>
    <s v="Spain"/>
    <d v="2023-02-04T01:35:00"/>
    <x v="1"/>
    <x v="90"/>
    <n v="3869"/>
    <n v="0"/>
    <d v="2023-02-04T00:00:00"/>
    <s v="01:35:00"/>
    <x v="1"/>
    <n v="2"/>
    <x v="27"/>
    <x v="0"/>
    <s v="Saturday"/>
    <n v="6"/>
    <s v="Spain"/>
    <x v="43"/>
  </r>
  <r>
    <n v="615675"/>
    <n v="1502"/>
    <s v="Spain"/>
    <d v="2023-05-13T00:26:00"/>
    <x v="3"/>
    <x v="53"/>
    <n v="3875"/>
    <n v="0"/>
    <d v="2023-05-13T00:00:00"/>
    <s v="00:26:00"/>
    <x v="0"/>
    <n v="5"/>
    <x v="6"/>
    <x v="8"/>
    <s v="Saturday"/>
    <n v="6"/>
    <s v="Spain"/>
    <x v="43"/>
  </r>
  <r>
    <n v="1230334"/>
    <n v="1502"/>
    <s v="Spain"/>
    <d v="2023-04-25T23:56:00"/>
    <x v="1"/>
    <x v="46"/>
    <n v="2395"/>
    <n v="0"/>
    <d v="2023-04-25T00:00:00"/>
    <s v="23:56:00"/>
    <x v="2"/>
    <n v="4"/>
    <x v="18"/>
    <x v="1"/>
    <s v="Tuesday"/>
    <n v="2"/>
    <s v="Spain"/>
    <x v="43"/>
  </r>
  <r>
    <n v="521761"/>
    <n v="1504"/>
    <s v="France"/>
    <d v="2023-07-06T23:25:00"/>
    <x v="3"/>
    <x v="50"/>
    <n v="4462"/>
    <n v="0"/>
    <d v="2023-07-06T00:00:00"/>
    <s v="23:25:00"/>
    <x v="2"/>
    <n v="7"/>
    <x v="28"/>
    <x v="4"/>
    <s v="Thursday"/>
    <n v="4"/>
    <s v="France"/>
    <x v="43"/>
  </r>
  <r>
    <n v="543294"/>
    <n v="1504"/>
    <s v="France"/>
    <d v="2023-09-13T00:27:00"/>
    <x v="3"/>
    <x v="35"/>
    <n v="3639"/>
    <n v="0"/>
    <d v="2023-09-13T00:00:00"/>
    <s v="00:27:00"/>
    <x v="0"/>
    <n v="9"/>
    <x v="6"/>
    <x v="11"/>
    <s v="Wednesday"/>
    <n v="3"/>
    <s v="France"/>
    <x v="43"/>
  </r>
  <r>
    <n v="1025204"/>
    <n v="1504"/>
    <s v="France"/>
    <d v="2023-07-15T00:17:00"/>
    <x v="0"/>
    <x v="21"/>
    <n v="1043"/>
    <n v="0"/>
    <d v="2023-07-15T00:00:00"/>
    <s v="00:17:00"/>
    <x v="0"/>
    <n v="7"/>
    <x v="22"/>
    <x v="4"/>
    <s v="Saturday"/>
    <n v="6"/>
    <s v="France"/>
    <x v="43"/>
  </r>
  <r>
    <n v="319587"/>
    <n v="1505"/>
    <s v="USA"/>
    <d v="2023-09-30T00:04:00"/>
    <x v="1"/>
    <x v="71"/>
    <n v="1648"/>
    <n v="0"/>
    <d v="2023-09-30T00:00:00"/>
    <s v="00:04:00"/>
    <x v="0"/>
    <n v="9"/>
    <x v="4"/>
    <x v="11"/>
    <s v="Saturday"/>
    <n v="6"/>
    <s v="USA"/>
    <x v="9"/>
  </r>
  <r>
    <n v="366719"/>
    <n v="1505"/>
    <s v="USA"/>
    <d v="2023-03-04T23:03:00"/>
    <x v="1"/>
    <x v="74"/>
    <n v="7878"/>
    <n v="0"/>
    <d v="2023-03-04T00:00:00"/>
    <s v="23:03:00"/>
    <x v="2"/>
    <n v="3"/>
    <x v="27"/>
    <x v="7"/>
    <s v="Saturday"/>
    <n v="6"/>
    <s v="USA"/>
    <x v="9"/>
  </r>
  <r>
    <n v="1103298"/>
    <n v="1505"/>
    <s v="USA"/>
    <d v="2023-12-31T00:39:00"/>
    <x v="0"/>
    <x v="24"/>
    <n v="1147"/>
    <n v="0"/>
    <d v="2023-12-31T00:00:00"/>
    <s v="00:39:00"/>
    <x v="0"/>
    <n v="12"/>
    <x v="30"/>
    <x v="10"/>
    <s v="Sunday"/>
    <n v="7"/>
    <s v="USA"/>
    <x v="9"/>
  </r>
  <r>
    <n v="749782"/>
    <n v="1506"/>
    <s v="USA"/>
    <d v="2023-06-18T02:16:00"/>
    <x v="2"/>
    <x v="24"/>
    <n v="8021"/>
    <n v="0"/>
    <d v="2023-06-18T00:00:00"/>
    <s v="02:16:00"/>
    <x v="4"/>
    <n v="6"/>
    <x v="14"/>
    <x v="2"/>
    <s v="Sunday"/>
    <n v="7"/>
    <s v="USA"/>
    <x v="39"/>
  </r>
  <r>
    <n v="1001621"/>
    <n v="1506"/>
    <s v="USA"/>
    <d v="2023-12-08T00:45:00"/>
    <x v="2"/>
    <x v="9"/>
    <n v="9768"/>
    <n v="0"/>
    <d v="2023-12-08T00:00:00"/>
    <s v="00:45:00"/>
    <x v="0"/>
    <n v="12"/>
    <x v="7"/>
    <x v="10"/>
    <s v="Friday"/>
    <n v="5"/>
    <s v="USA"/>
    <x v="39"/>
  </r>
  <r>
    <n v="1275955"/>
    <n v="1506"/>
    <s v="USA"/>
    <d v="2023-08-06T01:37:00"/>
    <x v="3"/>
    <x v="11"/>
    <n v="8000"/>
    <n v="0"/>
    <d v="2023-08-06T00:00:00"/>
    <s v="01:37:00"/>
    <x v="1"/>
    <n v="8"/>
    <x v="28"/>
    <x v="6"/>
    <s v="Sunday"/>
    <n v="7"/>
    <s v="USA"/>
    <x v="39"/>
  </r>
  <r>
    <n v="482210"/>
    <n v="1507"/>
    <s v="USA"/>
    <d v="2023-09-15T01:25:00"/>
    <x v="1"/>
    <x v="1"/>
    <n v="4514"/>
    <n v="0"/>
    <d v="2023-09-15T00:00:00"/>
    <s v="01:25:00"/>
    <x v="1"/>
    <n v="9"/>
    <x v="22"/>
    <x v="11"/>
    <s v="Friday"/>
    <n v="5"/>
    <s v="USA"/>
    <x v="12"/>
  </r>
  <r>
    <n v="742561"/>
    <n v="1509"/>
    <s v="USA"/>
    <d v="2023-01-20T22:39:00"/>
    <x v="3"/>
    <x v="89"/>
    <n v="1879"/>
    <n v="0"/>
    <d v="2023-01-20T00:00:00"/>
    <s v="22:39:00"/>
    <x v="3"/>
    <n v="1"/>
    <x v="11"/>
    <x v="3"/>
    <s v="Friday"/>
    <n v="5"/>
    <s v="USA"/>
    <x v="0"/>
  </r>
  <r>
    <n v="1185440"/>
    <n v="1509"/>
    <s v="USA"/>
    <d v="2023-02-01T00:17:00"/>
    <x v="2"/>
    <x v="14"/>
    <n v="2567"/>
    <n v="0"/>
    <d v="2023-02-01T00:00:00"/>
    <s v="00:17:00"/>
    <x v="0"/>
    <n v="2"/>
    <x v="5"/>
    <x v="0"/>
    <s v="Wednesday"/>
    <n v="3"/>
    <s v="USA"/>
    <x v="0"/>
  </r>
  <r>
    <n v="1271055"/>
    <n v="1509"/>
    <s v="USA"/>
    <d v="2023-01-09T00:51:00"/>
    <x v="2"/>
    <x v="28"/>
    <n v="9159"/>
    <n v="0"/>
    <d v="2023-01-09T00:00:00"/>
    <s v="00:51:00"/>
    <x v="0"/>
    <n v="1"/>
    <x v="2"/>
    <x v="3"/>
    <s v="Monday"/>
    <n v="1"/>
    <s v="USA"/>
    <x v="0"/>
  </r>
  <r>
    <n v="533187"/>
    <n v="1510"/>
    <s v="Norway"/>
    <d v="2023-03-13T01:04:00"/>
    <x v="1"/>
    <x v="11"/>
    <n v="825"/>
    <n v="0"/>
    <d v="2023-03-13T00:00:00"/>
    <s v="01:04:00"/>
    <x v="1"/>
    <n v="3"/>
    <x v="6"/>
    <x v="7"/>
    <s v="Monday"/>
    <n v="1"/>
    <s v="Norway"/>
    <x v="37"/>
  </r>
  <r>
    <n v="546278"/>
    <n v="1510"/>
    <s v="Norway"/>
    <d v="2023-06-04T01:08:00"/>
    <x v="3"/>
    <x v="16"/>
    <n v="5853"/>
    <n v="0"/>
    <d v="2023-06-04T00:00:00"/>
    <s v="01:08:00"/>
    <x v="1"/>
    <n v="6"/>
    <x v="27"/>
    <x v="2"/>
    <s v="Sunday"/>
    <n v="7"/>
    <s v="Norway"/>
    <x v="37"/>
  </r>
  <r>
    <n v="947369"/>
    <n v="1510"/>
    <s v="Norway"/>
    <d v="2023-07-10T00:20:00"/>
    <x v="2"/>
    <x v="87"/>
    <n v="5208"/>
    <n v="0"/>
    <d v="2023-07-10T00:00:00"/>
    <s v="00:20:00"/>
    <x v="0"/>
    <n v="7"/>
    <x v="19"/>
    <x v="4"/>
    <s v="Monday"/>
    <n v="1"/>
    <s v="Norway"/>
    <x v="37"/>
  </r>
  <r>
    <n v="1335994"/>
    <n v="1510"/>
    <s v="Norway"/>
    <d v="2023-12-16T00:26:00"/>
    <x v="3"/>
    <x v="8"/>
    <n v="7950"/>
    <n v="0"/>
    <d v="2023-12-16T00:00:00"/>
    <s v="00:26:00"/>
    <x v="0"/>
    <n v="12"/>
    <x v="26"/>
    <x v="10"/>
    <s v="Saturday"/>
    <n v="6"/>
    <s v="Norway"/>
    <x v="37"/>
  </r>
  <r>
    <n v="1441153"/>
    <n v="1510"/>
    <s v="Norway"/>
    <d v="2023-10-14T00:39:00"/>
    <x v="2"/>
    <x v="20"/>
    <n v="3392"/>
    <n v="0"/>
    <d v="2023-10-14T00:00:00"/>
    <s v="00:39:00"/>
    <x v="0"/>
    <n v="10"/>
    <x v="12"/>
    <x v="5"/>
    <s v="Saturday"/>
    <n v="6"/>
    <s v="Norway"/>
    <x v="37"/>
  </r>
  <r>
    <n v="1218374"/>
    <n v="1511"/>
    <s v="USA"/>
    <d v="2023-01-26T00:03:00"/>
    <x v="2"/>
    <x v="24"/>
    <n v="44"/>
    <n v="0"/>
    <d v="2023-01-26T00:00:00"/>
    <s v="00:03:00"/>
    <x v="0"/>
    <n v="1"/>
    <x v="8"/>
    <x v="3"/>
    <s v="Thursday"/>
    <n v="4"/>
    <s v="USA"/>
    <x v="17"/>
  </r>
  <r>
    <n v="1236880"/>
    <n v="1511"/>
    <s v="USA"/>
    <d v="2023-05-18T22:31:00"/>
    <x v="1"/>
    <x v="46"/>
    <n v="1203"/>
    <n v="0"/>
    <d v="2023-05-18T00:00:00"/>
    <s v="22:31:00"/>
    <x v="3"/>
    <n v="5"/>
    <x v="14"/>
    <x v="8"/>
    <s v="Thursday"/>
    <n v="4"/>
    <s v="USA"/>
    <x v="17"/>
  </r>
  <r>
    <n v="1449298"/>
    <n v="1511"/>
    <s v="USA"/>
    <d v="2023-06-26T01:29:00"/>
    <x v="0"/>
    <x v="60"/>
    <n v="837"/>
    <n v="0"/>
    <d v="2023-06-26T00:00:00"/>
    <s v="01:29:00"/>
    <x v="1"/>
    <n v="6"/>
    <x v="8"/>
    <x v="2"/>
    <s v="Monday"/>
    <n v="1"/>
    <s v="USA"/>
    <x v="17"/>
  </r>
  <r>
    <n v="1674723"/>
    <n v="1511"/>
    <s v="USA"/>
    <d v="2023-09-09T22:47:00"/>
    <x v="0"/>
    <x v="21"/>
    <n v="3096"/>
    <n v="0"/>
    <d v="2023-09-09T00:00:00"/>
    <s v="22:47:00"/>
    <x v="3"/>
    <n v="9"/>
    <x v="2"/>
    <x v="11"/>
    <s v="Saturday"/>
    <n v="6"/>
    <s v="USA"/>
    <x v="17"/>
  </r>
  <r>
    <n v="946167"/>
    <n v="1512"/>
    <s v="Denmark"/>
    <d v="2023-12-04T23:54:00"/>
    <x v="0"/>
    <x v="24"/>
    <n v="236"/>
    <n v="0"/>
    <d v="2023-12-04T00:00:00"/>
    <s v="23:54:00"/>
    <x v="2"/>
    <n v="12"/>
    <x v="27"/>
    <x v="10"/>
    <s v="Monday"/>
    <n v="1"/>
    <s v="Denmark"/>
    <x v="41"/>
  </r>
  <r>
    <n v="1186707"/>
    <n v="1512"/>
    <s v="Denmark"/>
    <d v="2023-02-11T00:21:00"/>
    <x v="0"/>
    <x v="18"/>
    <n v="2061"/>
    <n v="0"/>
    <d v="2023-02-11T00:00:00"/>
    <s v="00:21:00"/>
    <x v="0"/>
    <n v="2"/>
    <x v="23"/>
    <x v="0"/>
    <s v="Saturday"/>
    <n v="6"/>
    <s v="Denmark"/>
    <x v="41"/>
  </r>
  <r>
    <n v="1314895"/>
    <n v="1512"/>
    <s v="Denmark"/>
    <d v="2023-12-18T22:37:00"/>
    <x v="3"/>
    <x v="12"/>
    <n v="1560"/>
    <n v="0"/>
    <d v="2023-12-18T00:00:00"/>
    <s v="22:37:00"/>
    <x v="3"/>
    <n v="12"/>
    <x v="14"/>
    <x v="10"/>
    <s v="Monday"/>
    <n v="1"/>
    <s v="Denmark"/>
    <x v="41"/>
  </r>
  <r>
    <n v="1494182"/>
    <n v="1512"/>
    <s v="Denmark"/>
    <d v="2023-11-24T23:39:00"/>
    <x v="2"/>
    <x v="29"/>
    <n v="775"/>
    <n v="0"/>
    <d v="2023-11-24T00:00:00"/>
    <s v="23:39:00"/>
    <x v="2"/>
    <n v="11"/>
    <x v="10"/>
    <x v="9"/>
    <s v="Friday"/>
    <n v="5"/>
    <s v="Denmark"/>
    <x v="41"/>
  </r>
  <r>
    <n v="1502209"/>
    <n v="1512"/>
    <s v="Denmark"/>
    <d v="2023-02-27T23:36:00"/>
    <x v="0"/>
    <x v="51"/>
    <n v="9349"/>
    <n v="0"/>
    <d v="2023-02-27T00:00:00"/>
    <s v="23:36:00"/>
    <x v="2"/>
    <n v="2"/>
    <x v="13"/>
    <x v="0"/>
    <s v="Monday"/>
    <n v="1"/>
    <s v="Denmark"/>
    <x v="41"/>
  </r>
  <r>
    <n v="313294"/>
    <n v="1513"/>
    <s v="USA"/>
    <d v="2023-06-24T00:09:00"/>
    <x v="2"/>
    <x v="55"/>
    <n v="3975"/>
    <n v="0"/>
    <d v="2023-06-24T00:00:00"/>
    <s v="00:09:00"/>
    <x v="0"/>
    <n v="6"/>
    <x v="10"/>
    <x v="2"/>
    <s v="Saturday"/>
    <n v="6"/>
    <s v="USA"/>
    <x v="3"/>
  </r>
  <r>
    <n v="953981"/>
    <n v="1513"/>
    <s v="USA"/>
    <d v="2023-10-05T00:28:00"/>
    <x v="1"/>
    <x v="68"/>
    <n v="9670"/>
    <n v="0"/>
    <d v="2023-10-05T00:00:00"/>
    <s v="00:28:00"/>
    <x v="0"/>
    <n v="10"/>
    <x v="16"/>
    <x v="5"/>
    <s v="Thursday"/>
    <n v="4"/>
    <s v="USA"/>
    <x v="3"/>
  </r>
  <r>
    <n v="111992"/>
    <n v="1515"/>
    <s v="USA"/>
    <d v="2023-03-26T23:02:00"/>
    <x v="2"/>
    <x v="17"/>
    <n v="9312"/>
    <n v="0"/>
    <d v="2023-03-26T00:00:00"/>
    <s v="23:02:00"/>
    <x v="2"/>
    <n v="3"/>
    <x v="8"/>
    <x v="7"/>
    <s v="Sunday"/>
    <n v="7"/>
    <s v="USA"/>
    <x v="72"/>
  </r>
  <r>
    <n v="162458"/>
    <n v="1515"/>
    <s v="USA"/>
    <d v="2023-12-06T00:58:00"/>
    <x v="0"/>
    <x v="10"/>
    <n v="3793"/>
    <n v="0"/>
    <d v="2023-12-06T00:00:00"/>
    <s v="00:58:00"/>
    <x v="0"/>
    <n v="12"/>
    <x v="28"/>
    <x v="10"/>
    <s v="Wednesday"/>
    <n v="3"/>
    <s v="USA"/>
    <x v="72"/>
  </r>
  <r>
    <n v="1587870"/>
    <n v="1515"/>
    <s v="USA"/>
    <d v="2023-06-01T23:06:00"/>
    <x v="0"/>
    <x v="73"/>
    <n v="3277"/>
    <n v="0"/>
    <d v="2023-06-01T00:00:00"/>
    <s v="23:06:00"/>
    <x v="2"/>
    <n v="6"/>
    <x v="5"/>
    <x v="2"/>
    <s v="Thursday"/>
    <n v="4"/>
    <s v="USA"/>
    <x v="72"/>
  </r>
  <r>
    <n v="603880"/>
    <n v="1516"/>
    <s v="Norway"/>
    <d v="2023-02-05T01:37:00"/>
    <x v="0"/>
    <x v="10"/>
    <n v="4019"/>
    <n v="0"/>
    <d v="2023-02-05T00:00:00"/>
    <s v="01:37:00"/>
    <x v="1"/>
    <n v="2"/>
    <x v="16"/>
    <x v="0"/>
    <s v="Sunday"/>
    <n v="7"/>
    <s v="Norway"/>
    <x v="29"/>
  </r>
  <r>
    <n v="202315"/>
    <n v="1518"/>
    <s v="USA"/>
    <d v="2023-01-04T01:45:00"/>
    <x v="3"/>
    <x v="64"/>
    <n v="6344"/>
    <n v="0"/>
    <d v="2023-01-04T00:00:00"/>
    <s v="01:45:00"/>
    <x v="1"/>
    <n v="1"/>
    <x v="27"/>
    <x v="3"/>
    <s v="Wednesday"/>
    <n v="3"/>
    <s v="USA"/>
    <x v="16"/>
  </r>
  <r>
    <n v="1653886"/>
    <n v="1518"/>
    <s v="USA"/>
    <d v="2023-05-08T01:31:00"/>
    <x v="1"/>
    <x v="84"/>
    <n v="8879"/>
    <n v="0"/>
    <d v="2023-05-08T00:00:00"/>
    <s v="01:31:00"/>
    <x v="1"/>
    <n v="5"/>
    <x v="7"/>
    <x v="8"/>
    <s v="Monday"/>
    <n v="1"/>
    <s v="USA"/>
    <x v="16"/>
  </r>
  <r>
    <n v="73642"/>
    <n v="1519"/>
    <s v="Spain"/>
    <d v="2023-09-25T01:16:00"/>
    <x v="3"/>
    <x v="54"/>
    <n v="3758"/>
    <n v="0"/>
    <d v="2023-09-25T00:00:00"/>
    <s v="01:16:00"/>
    <x v="1"/>
    <n v="9"/>
    <x v="18"/>
    <x v="11"/>
    <s v="Monday"/>
    <n v="1"/>
    <s v="Spain"/>
    <x v="21"/>
  </r>
  <r>
    <n v="305291"/>
    <n v="1519"/>
    <s v="Spain"/>
    <d v="2023-08-22T23:10:00"/>
    <x v="3"/>
    <x v="88"/>
    <n v="3778"/>
    <n v="0"/>
    <d v="2023-08-22T00:00:00"/>
    <s v="23:10:00"/>
    <x v="2"/>
    <n v="8"/>
    <x v="25"/>
    <x v="6"/>
    <s v="Tuesday"/>
    <n v="2"/>
    <s v="Spain"/>
    <x v="21"/>
  </r>
  <r>
    <n v="1494501"/>
    <n v="1519"/>
    <s v="Spain"/>
    <d v="2023-09-29T23:29:00"/>
    <x v="1"/>
    <x v="7"/>
    <n v="5248"/>
    <n v="0"/>
    <d v="2023-09-29T00:00:00"/>
    <s v="23:29:00"/>
    <x v="2"/>
    <n v="9"/>
    <x v="21"/>
    <x v="11"/>
    <s v="Friday"/>
    <n v="5"/>
    <s v="Spain"/>
    <x v="21"/>
  </r>
  <r>
    <n v="1564926"/>
    <n v="1519"/>
    <s v="Spain"/>
    <d v="2023-04-23T22:50:00"/>
    <x v="2"/>
    <x v="52"/>
    <n v="6988"/>
    <n v="0"/>
    <d v="2023-04-23T00:00:00"/>
    <s v="22:50:00"/>
    <x v="3"/>
    <n v="4"/>
    <x v="17"/>
    <x v="1"/>
    <s v="Sunday"/>
    <n v="7"/>
    <s v="Spain"/>
    <x v="21"/>
  </r>
  <r>
    <n v="216256"/>
    <n v="1521"/>
    <s v="USA"/>
    <d v="2023-01-26T00:34:00"/>
    <x v="2"/>
    <x v="32"/>
    <n v="3720"/>
    <n v="0"/>
    <d v="2023-01-26T00:00:00"/>
    <s v="00:34:00"/>
    <x v="0"/>
    <n v="1"/>
    <x v="8"/>
    <x v="3"/>
    <s v="Thursday"/>
    <n v="4"/>
    <s v="USA"/>
    <x v="49"/>
  </r>
  <r>
    <n v="1678550"/>
    <n v="1521"/>
    <s v="USA"/>
    <d v="2023-11-06T00:46:00"/>
    <x v="1"/>
    <x v="35"/>
    <n v="8554"/>
    <n v="0"/>
    <d v="2023-11-06T00:00:00"/>
    <s v="00:46:00"/>
    <x v="0"/>
    <n v="11"/>
    <x v="28"/>
    <x v="9"/>
    <s v="Monday"/>
    <n v="1"/>
    <s v="USA"/>
    <x v="49"/>
  </r>
  <r>
    <n v="281193"/>
    <n v="1522"/>
    <s v="USA"/>
    <d v="2023-03-17T00:14:00"/>
    <x v="0"/>
    <x v="26"/>
    <n v="6173"/>
    <n v="0"/>
    <d v="2023-03-17T00:00:00"/>
    <s v="00:14:00"/>
    <x v="0"/>
    <n v="3"/>
    <x v="29"/>
    <x v="7"/>
    <s v="Friday"/>
    <n v="5"/>
    <s v="USA"/>
    <x v="2"/>
  </r>
  <r>
    <n v="120567"/>
    <n v="1523"/>
    <s v="Spain"/>
    <d v="2023-06-30T23:33:00"/>
    <x v="3"/>
    <x v="0"/>
    <n v="1876"/>
    <n v="0"/>
    <d v="2023-06-30T00:00:00"/>
    <s v="23:33:00"/>
    <x v="2"/>
    <n v="6"/>
    <x v="4"/>
    <x v="2"/>
    <s v="Friday"/>
    <n v="5"/>
    <s v="Spain"/>
    <x v="45"/>
  </r>
  <r>
    <n v="1221201"/>
    <n v="1523"/>
    <s v="Spain"/>
    <d v="2023-08-21T00:02:00"/>
    <x v="0"/>
    <x v="24"/>
    <n v="9665"/>
    <n v="0"/>
    <d v="2023-08-21T00:00:00"/>
    <s v="00:02:00"/>
    <x v="0"/>
    <n v="8"/>
    <x v="9"/>
    <x v="6"/>
    <s v="Monday"/>
    <n v="1"/>
    <s v="Spain"/>
    <x v="45"/>
  </r>
  <r>
    <n v="15878"/>
    <n v="1524"/>
    <s v="France"/>
    <d v="2023-06-03T01:01:00"/>
    <x v="3"/>
    <x v="11"/>
    <n v="2717"/>
    <n v="0"/>
    <d v="2023-06-03T00:00:00"/>
    <s v="01:01:00"/>
    <x v="1"/>
    <n v="6"/>
    <x v="15"/>
    <x v="2"/>
    <s v="Saturday"/>
    <n v="6"/>
    <s v="France"/>
    <x v="4"/>
  </r>
  <r>
    <n v="375276"/>
    <n v="1524"/>
    <s v="France"/>
    <d v="2023-04-21T01:16:00"/>
    <x v="2"/>
    <x v="65"/>
    <n v="4766"/>
    <n v="0"/>
    <d v="2023-04-21T00:00:00"/>
    <s v="01:16:00"/>
    <x v="1"/>
    <n v="4"/>
    <x v="9"/>
    <x v="1"/>
    <s v="Friday"/>
    <n v="5"/>
    <s v="France"/>
    <x v="4"/>
  </r>
  <r>
    <n v="1042847"/>
    <n v="1524"/>
    <s v="France"/>
    <d v="2023-02-04T23:32:00"/>
    <x v="0"/>
    <x v="68"/>
    <n v="2979"/>
    <n v="0"/>
    <d v="2023-02-04T00:00:00"/>
    <s v="23:32:00"/>
    <x v="2"/>
    <n v="2"/>
    <x v="27"/>
    <x v="0"/>
    <s v="Saturday"/>
    <n v="6"/>
    <s v="France"/>
    <x v="4"/>
  </r>
  <r>
    <n v="260160"/>
    <n v="1525"/>
    <s v="Italy"/>
    <d v="2023-11-30T00:48:00"/>
    <x v="0"/>
    <x v="28"/>
    <n v="586"/>
    <n v="0"/>
    <d v="2023-11-30T00:00:00"/>
    <s v="00:48:00"/>
    <x v="0"/>
    <n v="11"/>
    <x v="4"/>
    <x v="9"/>
    <s v="Thursday"/>
    <n v="4"/>
    <s v="Italy"/>
    <x v="65"/>
  </r>
  <r>
    <n v="1138694"/>
    <n v="1525"/>
    <s v="Italy"/>
    <d v="2023-03-01T01:28:00"/>
    <x v="0"/>
    <x v="11"/>
    <n v="1217"/>
    <n v="0"/>
    <d v="2023-03-01T00:00:00"/>
    <s v="01:28:00"/>
    <x v="1"/>
    <n v="3"/>
    <x v="5"/>
    <x v="7"/>
    <s v="Wednesday"/>
    <n v="3"/>
    <s v="Italy"/>
    <x v="65"/>
  </r>
  <r>
    <n v="1165350"/>
    <n v="1526"/>
    <s v="USA"/>
    <d v="2023-09-07T01:09:00"/>
    <x v="0"/>
    <x v="54"/>
    <n v="4870"/>
    <n v="0"/>
    <d v="2023-09-07T00:00:00"/>
    <s v="01:09:00"/>
    <x v="1"/>
    <n v="9"/>
    <x v="20"/>
    <x v="11"/>
    <s v="Thursday"/>
    <n v="4"/>
    <s v="USA"/>
    <x v="45"/>
  </r>
  <r>
    <n v="229843"/>
    <n v="1527"/>
    <s v="Italy"/>
    <d v="2023-03-17T22:58:00"/>
    <x v="1"/>
    <x v="57"/>
    <n v="4155"/>
    <n v="0"/>
    <d v="2023-03-17T00:00:00"/>
    <s v="22:58:00"/>
    <x v="3"/>
    <n v="3"/>
    <x v="29"/>
    <x v="7"/>
    <s v="Friday"/>
    <n v="5"/>
    <s v="Italy"/>
    <x v="69"/>
  </r>
  <r>
    <n v="1366955"/>
    <n v="1529"/>
    <s v="Finland"/>
    <d v="2023-03-20T00:45:00"/>
    <x v="0"/>
    <x v="34"/>
    <n v="5336"/>
    <n v="0"/>
    <d v="2023-03-20T00:00:00"/>
    <s v="00:45:00"/>
    <x v="0"/>
    <n v="3"/>
    <x v="11"/>
    <x v="7"/>
    <s v="Monday"/>
    <n v="1"/>
    <s v="Finland"/>
    <x v="15"/>
  </r>
  <r>
    <n v="422786"/>
    <n v="1530"/>
    <s v="Austria"/>
    <d v="2023-09-26T01:01:00"/>
    <x v="2"/>
    <x v="80"/>
    <n v="642"/>
    <n v="0"/>
    <d v="2023-09-26T00:00:00"/>
    <s v="01:01:00"/>
    <x v="1"/>
    <n v="9"/>
    <x v="8"/>
    <x v="11"/>
    <s v="Tuesday"/>
    <n v="2"/>
    <s v="Austria"/>
    <x v="33"/>
  </r>
  <r>
    <n v="1305831"/>
    <n v="1531"/>
    <s v="Singapore"/>
    <d v="2023-09-26T23:11:00"/>
    <x v="3"/>
    <x v="6"/>
    <n v="695"/>
    <n v="0"/>
    <d v="2023-09-26T00:00:00"/>
    <s v="23:11:00"/>
    <x v="2"/>
    <n v="9"/>
    <x v="8"/>
    <x v="11"/>
    <s v="Tuesday"/>
    <n v="2"/>
    <s v="Singapore"/>
    <x v="50"/>
  </r>
  <r>
    <n v="127352"/>
    <n v="1534"/>
    <s v="USA"/>
    <d v="2023-09-12T00:12:00"/>
    <x v="2"/>
    <x v="24"/>
    <n v="8980"/>
    <n v="0"/>
    <d v="2023-09-12T00:00:00"/>
    <s v="00:12:00"/>
    <x v="0"/>
    <n v="9"/>
    <x v="1"/>
    <x v="11"/>
    <s v="Tuesday"/>
    <n v="2"/>
    <s v="USA"/>
    <x v="39"/>
  </r>
  <r>
    <n v="1025560"/>
    <n v="1534"/>
    <s v="USA"/>
    <d v="2023-04-13T01:47:00"/>
    <x v="1"/>
    <x v="24"/>
    <n v="3748"/>
    <n v="0"/>
    <d v="2023-04-13T00:00:00"/>
    <s v="01:47:00"/>
    <x v="1"/>
    <n v="4"/>
    <x v="6"/>
    <x v="1"/>
    <s v="Thursday"/>
    <n v="4"/>
    <s v="USA"/>
    <x v="39"/>
  </r>
  <r>
    <n v="1682186"/>
    <n v="1537"/>
    <s v="USA"/>
    <d v="2023-07-31T00:50:00"/>
    <x v="2"/>
    <x v="16"/>
    <n v="9912"/>
    <n v="0"/>
    <d v="2023-07-31T00:00:00"/>
    <s v="00:50:00"/>
    <x v="0"/>
    <n v="7"/>
    <x v="30"/>
    <x v="4"/>
    <s v="Monday"/>
    <n v="1"/>
    <s v="USA"/>
    <x v="31"/>
  </r>
  <r>
    <n v="808789"/>
    <n v="1538"/>
    <s v="USA"/>
    <d v="2023-07-16T23:29:00"/>
    <x v="3"/>
    <x v="28"/>
    <n v="5681"/>
    <n v="0"/>
    <d v="2023-07-16T00:00:00"/>
    <s v="23:29:00"/>
    <x v="2"/>
    <n v="7"/>
    <x v="26"/>
    <x v="4"/>
    <s v="Sunday"/>
    <n v="7"/>
    <s v="USA"/>
    <x v="54"/>
  </r>
  <r>
    <n v="260615"/>
    <n v="1539"/>
    <s v="USA"/>
    <d v="2023-04-10T23:31:00"/>
    <x v="2"/>
    <x v="0"/>
    <n v="3646"/>
    <n v="0"/>
    <d v="2023-04-10T00:00:00"/>
    <s v="23:31:00"/>
    <x v="2"/>
    <n v="4"/>
    <x v="19"/>
    <x v="1"/>
    <s v="Monday"/>
    <n v="1"/>
    <s v="USA"/>
    <x v="69"/>
  </r>
  <r>
    <n v="497302"/>
    <n v="1539"/>
    <s v="USA"/>
    <d v="2023-09-08T23:29:00"/>
    <x v="0"/>
    <x v="51"/>
    <n v="7579"/>
    <n v="0"/>
    <d v="2023-09-08T00:00:00"/>
    <s v="23:29:00"/>
    <x v="2"/>
    <n v="9"/>
    <x v="7"/>
    <x v="11"/>
    <s v="Friday"/>
    <n v="5"/>
    <s v="USA"/>
    <x v="69"/>
  </r>
  <r>
    <n v="947335"/>
    <n v="1539"/>
    <s v="USA"/>
    <d v="2023-08-16T00:17:00"/>
    <x v="0"/>
    <x v="11"/>
    <n v="4146"/>
    <n v="0"/>
    <d v="2023-08-16T00:00:00"/>
    <s v="00:17:00"/>
    <x v="0"/>
    <n v="8"/>
    <x v="26"/>
    <x v="6"/>
    <s v="Wednesday"/>
    <n v="3"/>
    <s v="USA"/>
    <x v="69"/>
  </r>
  <r>
    <n v="952618"/>
    <n v="1539"/>
    <s v="USA"/>
    <d v="2023-04-07T01:09:00"/>
    <x v="1"/>
    <x v="31"/>
    <n v="1048"/>
    <n v="0"/>
    <d v="2023-04-07T00:00:00"/>
    <s v="01:09:00"/>
    <x v="1"/>
    <n v="4"/>
    <x v="20"/>
    <x v="1"/>
    <s v="Friday"/>
    <n v="5"/>
    <s v="USA"/>
    <x v="69"/>
  </r>
  <r>
    <n v="1420227"/>
    <n v="1540"/>
    <s v="Australia"/>
    <d v="2023-03-22T00:32:00"/>
    <x v="0"/>
    <x v="24"/>
    <n v="615"/>
    <n v="0"/>
    <d v="2023-03-22T00:00:00"/>
    <s v="00:32:00"/>
    <x v="0"/>
    <n v="3"/>
    <x v="25"/>
    <x v="7"/>
    <s v="Wednesday"/>
    <n v="3"/>
    <s v="Australia"/>
    <x v="51"/>
  </r>
  <r>
    <n v="57650"/>
    <n v="1542"/>
    <s v="France"/>
    <d v="2023-10-28T00:04:00"/>
    <x v="3"/>
    <x v="55"/>
    <n v="1231"/>
    <n v="0"/>
    <d v="2023-10-28T00:00:00"/>
    <s v="00:04:00"/>
    <x v="0"/>
    <n v="10"/>
    <x v="0"/>
    <x v="5"/>
    <s v="Saturday"/>
    <n v="6"/>
    <s v="France"/>
    <x v="7"/>
  </r>
  <r>
    <n v="432167"/>
    <n v="1543"/>
    <s v="USA"/>
    <d v="2023-02-12T00:41:00"/>
    <x v="0"/>
    <x v="8"/>
    <n v="3319"/>
    <n v="0"/>
    <d v="2023-02-12T00:00:00"/>
    <s v="00:41:00"/>
    <x v="0"/>
    <n v="2"/>
    <x v="1"/>
    <x v="0"/>
    <s v="Sunday"/>
    <n v="7"/>
    <s v="USA"/>
    <x v="58"/>
  </r>
  <r>
    <n v="954429"/>
    <n v="1544"/>
    <s v="USA"/>
    <d v="2023-11-24T23:47:00"/>
    <x v="2"/>
    <x v="11"/>
    <n v="4753"/>
    <n v="0"/>
    <d v="2023-11-24T00:00:00"/>
    <s v="23:47:00"/>
    <x v="2"/>
    <n v="11"/>
    <x v="10"/>
    <x v="9"/>
    <s v="Friday"/>
    <n v="5"/>
    <s v="USA"/>
    <x v="56"/>
  </r>
  <r>
    <n v="1411077"/>
    <n v="1545"/>
    <s v="Norway"/>
    <d v="2023-06-15T00:04:00"/>
    <x v="3"/>
    <x v="40"/>
    <n v="6186"/>
    <n v="0"/>
    <d v="2023-06-15T00:00:00"/>
    <s v="00:04:00"/>
    <x v="0"/>
    <n v="6"/>
    <x v="22"/>
    <x v="2"/>
    <s v="Thursday"/>
    <n v="4"/>
    <s v="Norway"/>
    <x v="30"/>
  </r>
  <r>
    <n v="860417"/>
    <n v="1546"/>
    <s v="Austria"/>
    <d v="2023-12-20T01:13:00"/>
    <x v="0"/>
    <x v="11"/>
    <n v="2332"/>
    <n v="0"/>
    <d v="2023-12-20T00:00:00"/>
    <s v="01:13:00"/>
    <x v="1"/>
    <n v="12"/>
    <x v="11"/>
    <x v="10"/>
    <s v="Wednesday"/>
    <n v="3"/>
    <s v="Austria"/>
    <x v="43"/>
  </r>
  <r>
    <n v="179974"/>
    <n v="1547"/>
    <s v="France"/>
    <d v="2023-05-18T00:40:00"/>
    <x v="0"/>
    <x v="13"/>
    <n v="5106"/>
    <n v="0"/>
    <d v="2023-05-18T00:00:00"/>
    <s v="00:40:00"/>
    <x v="0"/>
    <n v="5"/>
    <x v="14"/>
    <x v="8"/>
    <s v="Thursday"/>
    <n v="4"/>
    <s v="France"/>
    <x v="24"/>
  </r>
  <r>
    <n v="417613"/>
    <n v="1547"/>
    <s v="France"/>
    <d v="2023-03-26T01:23:00"/>
    <x v="0"/>
    <x v="73"/>
    <n v="8023"/>
    <n v="0"/>
    <d v="2023-03-26T00:00:00"/>
    <s v="01:23:00"/>
    <x v="1"/>
    <n v="3"/>
    <x v="8"/>
    <x v="7"/>
    <s v="Sunday"/>
    <n v="7"/>
    <s v="France"/>
    <x v="24"/>
  </r>
  <r>
    <n v="559948"/>
    <n v="1548"/>
    <s v="France"/>
    <d v="2023-09-08T23:30:00"/>
    <x v="3"/>
    <x v="82"/>
    <n v="1404"/>
    <n v="0"/>
    <d v="2023-09-08T00:00:00"/>
    <s v="23:30:00"/>
    <x v="2"/>
    <n v="9"/>
    <x v="7"/>
    <x v="11"/>
    <s v="Friday"/>
    <n v="5"/>
    <s v="France"/>
    <x v="23"/>
  </r>
  <r>
    <n v="1198240"/>
    <n v="1548"/>
    <s v="France"/>
    <d v="2023-08-23T01:53:00"/>
    <x v="3"/>
    <x v="29"/>
    <n v="1736"/>
    <n v="0"/>
    <d v="2023-08-23T00:00:00"/>
    <s v="01:53:00"/>
    <x v="1"/>
    <n v="8"/>
    <x v="17"/>
    <x v="6"/>
    <s v="Wednesday"/>
    <n v="3"/>
    <s v="France"/>
    <x v="23"/>
  </r>
  <r>
    <n v="461110"/>
    <n v="1549"/>
    <s v="USA"/>
    <d v="2023-08-08T02:09:00"/>
    <x v="1"/>
    <x v="89"/>
    <n v="4341"/>
    <n v="0"/>
    <d v="2023-08-08T00:00:00"/>
    <s v="02:09:00"/>
    <x v="4"/>
    <n v="8"/>
    <x v="7"/>
    <x v="6"/>
    <s v="Tuesday"/>
    <n v="2"/>
    <s v="USA"/>
    <x v="35"/>
  </r>
  <r>
    <n v="413694"/>
    <n v="1551"/>
    <s v="USA"/>
    <d v="2023-05-03T01:16:00"/>
    <x v="1"/>
    <x v="18"/>
    <n v="4835"/>
    <n v="0"/>
    <d v="2023-05-03T00:00:00"/>
    <s v="01:16:00"/>
    <x v="1"/>
    <n v="5"/>
    <x v="15"/>
    <x v="8"/>
    <s v="Wednesday"/>
    <n v="3"/>
    <s v="USA"/>
    <x v="54"/>
  </r>
  <r>
    <n v="1625256"/>
    <n v="1551"/>
    <s v="USA"/>
    <d v="2023-08-30T01:53:00"/>
    <x v="3"/>
    <x v="70"/>
    <n v="2960"/>
    <n v="0"/>
    <d v="2023-08-30T00:00:00"/>
    <s v="01:53:00"/>
    <x v="1"/>
    <n v="8"/>
    <x v="4"/>
    <x v="6"/>
    <s v="Wednesday"/>
    <n v="3"/>
    <s v="USA"/>
    <x v="54"/>
  </r>
  <r>
    <n v="14287"/>
    <n v="1552"/>
    <s v="Italy"/>
    <d v="2023-02-18T00:34:00"/>
    <x v="1"/>
    <x v="13"/>
    <n v="1628"/>
    <n v="0"/>
    <d v="2023-02-18T00:00:00"/>
    <s v="00:34:00"/>
    <x v="0"/>
    <n v="2"/>
    <x v="14"/>
    <x v="0"/>
    <s v="Saturday"/>
    <n v="6"/>
    <s v="Italy"/>
    <x v="24"/>
  </r>
  <r>
    <n v="1118626"/>
    <n v="1552"/>
    <s v="Italy"/>
    <d v="2023-12-12T01:37:00"/>
    <x v="0"/>
    <x v="42"/>
    <n v="1623"/>
    <n v="0"/>
    <d v="2023-12-12T00:00:00"/>
    <s v="01:37:00"/>
    <x v="1"/>
    <n v="12"/>
    <x v="1"/>
    <x v="10"/>
    <s v="Tuesday"/>
    <n v="2"/>
    <s v="Italy"/>
    <x v="24"/>
  </r>
  <r>
    <n v="647292"/>
    <n v="1553"/>
    <s v="France"/>
    <d v="2023-01-04T00:48:00"/>
    <x v="3"/>
    <x v="75"/>
    <n v="8207"/>
    <n v="0"/>
    <d v="2023-01-04T00:00:00"/>
    <s v="00:48:00"/>
    <x v="0"/>
    <n v="1"/>
    <x v="27"/>
    <x v="3"/>
    <s v="Wednesday"/>
    <n v="3"/>
    <s v="France"/>
    <x v="2"/>
  </r>
  <r>
    <n v="1543526"/>
    <n v="1554"/>
    <s v="Germany"/>
    <d v="2023-06-24T00:08:00"/>
    <x v="0"/>
    <x v="18"/>
    <n v="9175"/>
    <n v="0"/>
    <d v="2023-06-24T00:00:00"/>
    <s v="00:08:00"/>
    <x v="0"/>
    <n v="6"/>
    <x v="10"/>
    <x v="2"/>
    <s v="Saturday"/>
    <n v="6"/>
    <s v="Germany"/>
    <x v="63"/>
  </r>
  <r>
    <n v="938620"/>
    <n v="1556"/>
    <s v="Australia"/>
    <d v="2023-04-04T01:54:00"/>
    <x v="0"/>
    <x v="9"/>
    <n v="1142"/>
    <n v="0"/>
    <d v="2023-04-04T00:00:00"/>
    <s v="01:54:00"/>
    <x v="1"/>
    <n v="4"/>
    <x v="27"/>
    <x v="1"/>
    <s v="Tuesday"/>
    <n v="2"/>
    <s v="Australia"/>
    <x v="3"/>
  </r>
  <r>
    <n v="259823"/>
    <n v="1557"/>
    <s v="USA"/>
    <d v="2023-09-03T23:18:00"/>
    <x v="0"/>
    <x v="4"/>
    <n v="5762"/>
    <n v="0"/>
    <d v="2023-09-03T00:00:00"/>
    <s v="23:18:00"/>
    <x v="2"/>
    <n v="9"/>
    <x v="15"/>
    <x v="11"/>
    <s v="Sunday"/>
    <n v="7"/>
    <s v="USA"/>
    <x v="41"/>
  </r>
  <r>
    <n v="1014215"/>
    <n v="1558"/>
    <s v="Finland"/>
    <d v="2023-06-10T01:02:00"/>
    <x v="2"/>
    <x v="30"/>
    <n v="858"/>
    <n v="0"/>
    <d v="2023-06-10T00:00:00"/>
    <s v="01:02:00"/>
    <x v="1"/>
    <n v="6"/>
    <x v="19"/>
    <x v="2"/>
    <s v="Saturday"/>
    <n v="6"/>
    <s v="Finland"/>
    <x v="31"/>
  </r>
  <r>
    <n v="743589"/>
    <n v="1559"/>
    <s v="Spain"/>
    <d v="2023-12-26T01:09:00"/>
    <x v="3"/>
    <x v="24"/>
    <n v="2636"/>
    <n v="0"/>
    <d v="2023-12-26T00:00:00"/>
    <s v="01:09:00"/>
    <x v="1"/>
    <n v="12"/>
    <x v="8"/>
    <x v="10"/>
    <s v="Tuesday"/>
    <n v="2"/>
    <s v="Spain"/>
    <x v="58"/>
  </r>
  <r>
    <n v="1512481"/>
    <n v="1560"/>
    <s v="Singapore"/>
    <d v="2023-02-06T00:54:00"/>
    <x v="1"/>
    <x v="7"/>
    <n v="1363"/>
    <n v="0"/>
    <d v="2023-02-06T00:00:00"/>
    <s v="00:54:00"/>
    <x v="0"/>
    <n v="2"/>
    <x v="28"/>
    <x v="0"/>
    <s v="Monday"/>
    <n v="1"/>
    <s v="Singapore"/>
    <x v="42"/>
  </r>
  <r>
    <n v="923178"/>
    <n v="1561"/>
    <s v="Switzerland"/>
    <d v="2023-10-26T23:58:00"/>
    <x v="1"/>
    <x v="66"/>
    <n v="6590"/>
    <n v="0"/>
    <d v="2023-10-26T00:00:00"/>
    <s v="23:58:00"/>
    <x v="2"/>
    <n v="10"/>
    <x v="8"/>
    <x v="5"/>
    <s v="Thursday"/>
    <n v="4"/>
    <s v="Switzerland"/>
    <x v="41"/>
  </r>
  <r>
    <n v="1061016"/>
    <n v="1561"/>
    <s v="Switzerland"/>
    <d v="2023-09-10T01:31:00"/>
    <x v="2"/>
    <x v="19"/>
    <n v="7486"/>
    <n v="0"/>
    <d v="2023-09-10T00:00:00"/>
    <s v="01:31:00"/>
    <x v="1"/>
    <n v="9"/>
    <x v="19"/>
    <x v="11"/>
    <s v="Sunday"/>
    <n v="7"/>
    <s v="Switzerland"/>
    <x v="41"/>
  </r>
  <r>
    <n v="1165044"/>
    <n v="1562"/>
    <s v="Spain"/>
    <d v="2023-03-23T00:43:00"/>
    <x v="3"/>
    <x v="42"/>
    <n v="8271"/>
    <n v="0"/>
    <d v="2023-03-23T00:00:00"/>
    <s v="00:43:00"/>
    <x v="0"/>
    <n v="3"/>
    <x v="17"/>
    <x v="7"/>
    <s v="Thursday"/>
    <n v="4"/>
    <s v="Spain"/>
    <x v="21"/>
  </r>
  <r>
    <n v="1214613"/>
    <n v="1563"/>
    <s v="Norway"/>
    <d v="2023-01-20T01:51:00"/>
    <x v="0"/>
    <x v="29"/>
    <n v="2322"/>
    <n v="0"/>
    <d v="2023-01-20T00:00:00"/>
    <s v="01:51:00"/>
    <x v="1"/>
    <n v="1"/>
    <x v="11"/>
    <x v="3"/>
    <s v="Friday"/>
    <n v="5"/>
    <s v="Norway"/>
    <x v="7"/>
  </r>
  <r>
    <n v="316324"/>
    <n v="1564"/>
    <s v="Singapore"/>
    <d v="2023-03-07T00:20:00"/>
    <x v="3"/>
    <x v="11"/>
    <n v="1285"/>
    <n v="0"/>
    <d v="2023-03-07T00:00:00"/>
    <s v="00:20:00"/>
    <x v="0"/>
    <n v="3"/>
    <x v="20"/>
    <x v="7"/>
    <s v="Tuesday"/>
    <n v="2"/>
    <s v="Singapore"/>
    <x v="28"/>
  </r>
  <r>
    <n v="1472021"/>
    <n v="1564"/>
    <s v="Singapore"/>
    <d v="2023-12-22T00:24:00"/>
    <x v="2"/>
    <x v="24"/>
    <n v="7609"/>
    <n v="0"/>
    <d v="2023-12-22T00:00:00"/>
    <s v="00:24:00"/>
    <x v="0"/>
    <n v="12"/>
    <x v="25"/>
    <x v="10"/>
    <s v="Friday"/>
    <n v="5"/>
    <s v="Singapore"/>
    <x v="28"/>
  </r>
  <r>
    <n v="261671"/>
    <n v="1566"/>
    <s v="USA"/>
    <d v="2023-08-21T23:32:00"/>
    <x v="2"/>
    <x v="54"/>
    <n v="7957"/>
    <n v="0"/>
    <d v="2023-08-21T00:00:00"/>
    <s v="23:32:00"/>
    <x v="2"/>
    <n v="8"/>
    <x v="9"/>
    <x v="6"/>
    <s v="Monday"/>
    <n v="1"/>
    <s v="USA"/>
    <x v="62"/>
  </r>
  <r>
    <n v="546839"/>
    <n v="1566"/>
    <s v="USA"/>
    <d v="2023-12-10T00:57:00"/>
    <x v="3"/>
    <x v="6"/>
    <n v="8639"/>
    <n v="0"/>
    <d v="2023-12-10T00:00:00"/>
    <s v="00:57:00"/>
    <x v="0"/>
    <n v="12"/>
    <x v="19"/>
    <x v="10"/>
    <s v="Sunday"/>
    <n v="7"/>
    <s v="USA"/>
    <x v="62"/>
  </r>
  <r>
    <n v="691913"/>
    <n v="1566"/>
    <s v="USA"/>
    <d v="2023-02-12T01:08:00"/>
    <x v="3"/>
    <x v="3"/>
    <n v="6689"/>
    <n v="0"/>
    <d v="2023-02-12T00:00:00"/>
    <s v="01:08:00"/>
    <x v="1"/>
    <n v="2"/>
    <x v="1"/>
    <x v="0"/>
    <s v="Sunday"/>
    <n v="7"/>
    <s v="USA"/>
    <x v="62"/>
  </r>
  <r>
    <n v="373612"/>
    <n v="1567"/>
    <s v="USA"/>
    <d v="2023-05-20T23:34:00"/>
    <x v="2"/>
    <x v="82"/>
    <n v="9653"/>
    <n v="0"/>
    <d v="2023-05-20T00:00:00"/>
    <s v="23:34:00"/>
    <x v="2"/>
    <n v="5"/>
    <x v="11"/>
    <x v="8"/>
    <s v="Saturday"/>
    <n v="6"/>
    <s v="USA"/>
    <x v="29"/>
  </r>
  <r>
    <n v="385164"/>
    <n v="1569"/>
    <s v="Spain"/>
    <d v="2023-05-24T00:33:00"/>
    <x v="1"/>
    <x v="11"/>
    <n v="6376"/>
    <n v="0"/>
    <d v="2023-05-24T00:00:00"/>
    <s v="00:33:00"/>
    <x v="0"/>
    <n v="5"/>
    <x v="10"/>
    <x v="8"/>
    <s v="Wednesday"/>
    <n v="3"/>
    <s v="Spain"/>
    <x v="21"/>
  </r>
  <r>
    <n v="780895"/>
    <n v="1569"/>
    <s v="Spain"/>
    <d v="2023-04-30T23:52:00"/>
    <x v="0"/>
    <x v="90"/>
    <n v="5917"/>
    <n v="0"/>
    <d v="2023-04-30T00:00:00"/>
    <s v="23:52:00"/>
    <x v="2"/>
    <n v="4"/>
    <x v="4"/>
    <x v="1"/>
    <s v="Sunday"/>
    <n v="7"/>
    <s v="Spain"/>
    <x v="21"/>
  </r>
  <r>
    <n v="1182031"/>
    <n v="1569"/>
    <s v="Spain"/>
    <d v="2023-11-08T00:52:00"/>
    <x v="3"/>
    <x v="8"/>
    <n v="3428"/>
    <n v="0"/>
    <d v="2023-11-08T00:00:00"/>
    <s v="00:52:00"/>
    <x v="0"/>
    <n v="11"/>
    <x v="7"/>
    <x v="9"/>
    <s v="Wednesday"/>
    <n v="3"/>
    <s v="Spain"/>
    <x v="21"/>
  </r>
  <r>
    <n v="340986"/>
    <n v="1570"/>
    <s v="USA"/>
    <d v="2023-09-22T23:36:00"/>
    <x v="3"/>
    <x v="28"/>
    <n v="3502"/>
    <n v="0"/>
    <d v="2023-09-22T00:00:00"/>
    <s v="23:36:00"/>
    <x v="2"/>
    <n v="9"/>
    <x v="25"/>
    <x v="11"/>
    <s v="Friday"/>
    <n v="5"/>
    <s v="USA"/>
    <x v="23"/>
  </r>
  <r>
    <n v="1064483"/>
    <n v="1571"/>
    <s v="USA"/>
    <d v="2023-06-20T01:50:00"/>
    <x v="1"/>
    <x v="13"/>
    <n v="6345"/>
    <n v="0"/>
    <d v="2023-06-20T00:00:00"/>
    <s v="01:50:00"/>
    <x v="1"/>
    <n v="6"/>
    <x v="11"/>
    <x v="2"/>
    <s v="Tuesday"/>
    <n v="2"/>
    <s v="USA"/>
    <x v="61"/>
  </r>
  <r>
    <n v="238793"/>
    <n v="1574"/>
    <s v="Austria"/>
    <d v="2023-04-10T02:05:00"/>
    <x v="3"/>
    <x v="27"/>
    <n v="3650"/>
    <n v="0"/>
    <d v="2023-04-10T00:00:00"/>
    <s v="02:05:00"/>
    <x v="4"/>
    <n v="4"/>
    <x v="19"/>
    <x v="1"/>
    <s v="Monday"/>
    <n v="1"/>
    <s v="Austria"/>
    <x v="42"/>
  </r>
  <r>
    <n v="1125247"/>
    <n v="1574"/>
    <s v="Austria"/>
    <d v="2023-07-21T00:08:00"/>
    <x v="1"/>
    <x v="24"/>
    <n v="905"/>
    <n v="0"/>
    <d v="2023-07-21T00:00:00"/>
    <s v="00:08:00"/>
    <x v="0"/>
    <n v="7"/>
    <x v="9"/>
    <x v="4"/>
    <s v="Friday"/>
    <n v="5"/>
    <s v="Austria"/>
    <x v="42"/>
  </r>
  <r>
    <n v="1605700"/>
    <n v="1574"/>
    <s v="Austria"/>
    <d v="2023-02-09T01:00:00"/>
    <x v="1"/>
    <x v="7"/>
    <n v="2305"/>
    <n v="0"/>
    <d v="2023-02-09T00:00:00"/>
    <s v="01:00:00"/>
    <x v="1"/>
    <n v="2"/>
    <x v="2"/>
    <x v="0"/>
    <s v="Thursday"/>
    <n v="4"/>
    <s v="Austria"/>
    <x v="42"/>
  </r>
  <r>
    <n v="178044"/>
    <n v="1576"/>
    <s v="USA"/>
    <d v="2023-02-04T01:22:00"/>
    <x v="3"/>
    <x v="28"/>
    <n v="8097"/>
    <n v="0"/>
    <d v="2023-02-04T00:00:00"/>
    <s v="01:22:00"/>
    <x v="1"/>
    <n v="2"/>
    <x v="27"/>
    <x v="0"/>
    <s v="Saturday"/>
    <n v="6"/>
    <s v="USA"/>
    <x v="35"/>
  </r>
  <r>
    <n v="596143"/>
    <n v="1576"/>
    <s v="USA"/>
    <d v="2023-06-30T01:50:00"/>
    <x v="2"/>
    <x v="11"/>
    <n v="1558"/>
    <n v="0"/>
    <d v="2023-06-30T00:00:00"/>
    <s v="01:50:00"/>
    <x v="1"/>
    <n v="6"/>
    <x v="4"/>
    <x v="2"/>
    <s v="Friday"/>
    <n v="5"/>
    <s v="USA"/>
    <x v="35"/>
  </r>
  <r>
    <n v="1093314"/>
    <n v="1576"/>
    <s v="USA"/>
    <d v="2023-04-19T00:44:00"/>
    <x v="0"/>
    <x v="50"/>
    <n v="1562"/>
    <n v="0"/>
    <d v="2023-04-19T00:00:00"/>
    <s v="00:44:00"/>
    <x v="0"/>
    <n v="4"/>
    <x v="3"/>
    <x v="1"/>
    <s v="Wednesday"/>
    <n v="3"/>
    <s v="USA"/>
    <x v="35"/>
  </r>
  <r>
    <n v="233843"/>
    <n v="1577"/>
    <s v="France"/>
    <d v="2023-04-23T00:58:00"/>
    <x v="0"/>
    <x v="3"/>
    <n v="6392"/>
    <n v="0"/>
    <d v="2023-04-23T00:00:00"/>
    <s v="00:58:00"/>
    <x v="0"/>
    <n v="4"/>
    <x v="17"/>
    <x v="1"/>
    <s v="Sunday"/>
    <n v="7"/>
    <s v="France"/>
    <x v="27"/>
  </r>
  <r>
    <n v="935965"/>
    <n v="1578"/>
    <s v="Italy"/>
    <d v="2023-07-30T23:57:00"/>
    <x v="2"/>
    <x v="2"/>
    <n v="4078"/>
    <n v="0"/>
    <d v="2023-07-30T00:00:00"/>
    <s v="23:57:00"/>
    <x v="2"/>
    <n v="7"/>
    <x v="4"/>
    <x v="4"/>
    <s v="Sunday"/>
    <n v="7"/>
    <s v="Italy"/>
    <x v="59"/>
  </r>
  <r>
    <n v="666686"/>
    <n v="1580"/>
    <s v="Australia"/>
    <d v="2023-12-09T00:31:00"/>
    <x v="3"/>
    <x v="23"/>
    <n v="3933"/>
    <n v="0"/>
    <d v="2023-12-09T00:00:00"/>
    <s v="00:31:00"/>
    <x v="0"/>
    <n v="12"/>
    <x v="2"/>
    <x v="10"/>
    <s v="Saturday"/>
    <n v="6"/>
    <s v="Australia"/>
    <x v="10"/>
  </r>
  <r>
    <n v="1632791"/>
    <n v="1581"/>
    <s v="USA"/>
    <d v="2023-10-10T23:27:00"/>
    <x v="1"/>
    <x v="56"/>
    <n v="3408"/>
    <n v="0"/>
    <d v="2023-10-10T00:00:00"/>
    <s v="23:27:00"/>
    <x v="2"/>
    <n v="10"/>
    <x v="19"/>
    <x v="5"/>
    <s v="Tuesday"/>
    <n v="2"/>
    <s v="USA"/>
    <x v="33"/>
  </r>
  <r>
    <n v="250181"/>
    <n v="1583"/>
    <s v="Singapore"/>
    <d v="2023-04-20T00:12:00"/>
    <x v="1"/>
    <x v="17"/>
    <n v="4036"/>
    <n v="0"/>
    <d v="2023-04-20T00:00:00"/>
    <s v="00:12:00"/>
    <x v="0"/>
    <n v="4"/>
    <x v="11"/>
    <x v="1"/>
    <s v="Thursday"/>
    <n v="4"/>
    <s v="Singapore"/>
    <x v="69"/>
  </r>
  <r>
    <n v="338433"/>
    <n v="1583"/>
    <s v="Singapore"/>
    <d v="2023-05-20T23:31:00"/>
    <x v="3"/>
    <x v="42"/>
    <n v="2588"/>
    <n v="0"/>
    <d v="2023-05-20T00:00:00"/>
    <s v="23:31:00"/>
    <x v="2"/>
    <n v="5"/>
    <x v="11"/>
    <x v="8"/>
    <s v="Saturday"/>
    <n v="6"/>
    <s v="Singapore"/>
    <x v="69"/>
  </r>
  <r>
    <n v="471886"/>
    <n v="1583"/>
    <s v="Singapore"/>
    <d v="2023-01-02T23:40:00"/>
    <x v="3"/>
    <x v="24"/>
    <n v="4072"/>
    <n v="0"/>
    <d v="2023-01-02T00:00:00"/>
    <s v="23:40:00"/>
    <x v="2"/>
    <n v="1"/>
    <x v="24"/>
    <x v="3"/>
    <s v="Monday"/>
    <n v="1"/>
    <s v="Singapore"/>
    <x v="69"/>
  </r>
  <r>
    <n v="1218403"/>
    <n v="1583"/>
    <s v="Singapore"/>
    <d v="2023-03-10T01:20:00"/>
    <x v="1"/>
    <x v="25"/>
    <n v="8012"/>
    <n v="0"/>
    <d v="2023-03-10T00:00:00"/>
    <s v="01:20:00"/>
    <x v="1"/>
    <n v="3"/>
    <x v="19"/>
    <x v="7"/>
    <s v="Friday"/>
    <n v="5"/>
    <s v="Singapore"/>
    <x v="69"/>
  </r>
  <r>
    <n v="1448727"/>
    <n v="1583"/>
    <s v="Singapore"/>
    <d v="2023-01-25T01:53:00"/>
    <x v="3"/>
    <x v="86"/>
    <n v="8355"/>
    <n v="0"/>
    <d v="2023-01-25T00:00:00"/>
    <s v="01:53:00"/>
    <x v="1"/>
    <n v="1"/>
    <x v="18"/>
    <x v="3"/>
    <s v="Wednesday"/>
    <n v="3"/>
    <s v="Singapore"/>
    <x v="69"/>
  </r>
  <r>
    <n v="108586"/>
    <n v="1584"/>
    <s v="USA"/>
    <d v="2023-04-03T02:26:00"/>
    <x v="1"/>
    <x v="65"/>
    <n v="4335"/>
    <n v="0"/>
    <d v="2023-04-03T00:00:00"/>
    <s v="02:26:00"/>
    <x v="4"/>
    <n v="4"/>
    <x v="15"/>
    <x v="1"/>
    <s v="Monday"/>
    <n v="1"/>
    <s v="USA"/>
    <x v="30"/>
  </r>
  <r>
    <n v="804356"/>
    <n v="1586"/>
    <s v="France"/>
    <d v="2023-09-05T02:07:00"/>
    <x v="3"/>
    <x v="11"/>
    <n v="9054"/>
    <n v="0"/>
    <d v="2023-09-05T00:00:00"/>
    <s v="02:07:00"/>
    <x v="4"/>
    <n v="9"/>
    <x v="16"/>
    <x v="11"/>
    <s v="Tuesday"/>
    <n v="2"/>
    <s v="France"/>
    <x v="25"/>
  </r>
  <r>
    <n v="832154"/>
    <n v="1586"/>
    <s v="France"/>
    <d v="2023-05-15T00:57:00"/>
    <x v="1"/>
    <x v="76"/>
    <n v="1928"/>
    <n v="0"/>
    <d v="2023-05-15T00:00:00"/>
    <s v="00:57:00"/>
    <x v="0"/>
    <n v="5"/>
    <x v="22"/>
    <x v="8"/>
    <s v="Monday"/>
    <n v="1"/>
    <s v="France"/>
    <x v="25"/>
  </r>
  <r>
    <n v="1011917"/>
    <n v="1586"/>
    <s v="France"/>
    <d v="2023-06-21T01:16:00"/>
    <x v="2"/>
    <x v="35"/>
    <n v="498"/>
    <n v="0"/>
    <d v="2023-06-21T00:00:00"/>
    <s v="01:16:00"/>
    <x v="1"/>
    <n v="6"/>
    <x v="9"/>
    <x v="2"/>
    <s v="Wednesday"/>
    <n v="3"/>
    <s v="France"/>
    <x v="25"/>
  </r>
  <r>
    <n v="787058"/>
    <n v="1587"/>
    <s v="USA"/>
    <d v="2023-05-17T00:53:00"/>
    <x v="2"/>
    <x v="68"/>
    <n v="7663"/>
    <n v="0"/>
    <d v="2023-05-17T00:00:00"/>
    <s v="00:53:00"/>
    <x v="0"/>
    <n v="5"/>
    <x v="29"/>
    <x v="8"/>
    <s v="Wednesday"/>
    <n v="3"/>
    <s v="USA"/>
    <x v="50"/>
  </r>
  <r>
    <n v="396103"/>
    <n v="1588"/>
    <s v="France"/>
    <d v="2023-12-15T01:23:00"/>
    <x v="0"/>
    <x v="26"/>
    <n v="3558"/>
    <n v="0"/>
    <d v="2023-12-15T00:00:00"/>
    <s v="01:23:00"/>
    <x v="1"/>
    <n v="12"/>
    <x v="22"/>
    <x v="10"/>
    <s v="Friday"/>
    <n v="5"/>
    <s v="France"/>
    <x v="66"/>
  </r>
  <r>
    <n v="658249"/>
    <n v="1588"/>
    <s v="France"/>
    <d v="2023-08-22T23:10:00"/>
    <x v="3"/>
    <x v="6"/>
    <n v="6820"/>
    <n v="0"/>
    <d v="2023-08-22T00:00:00"/>
    <s v="23:10:00"/>
    <x v="2"/>
    <n v="8"/>
    <x v="25"/>
    <x v="6"/>
    <s v="Tuesday"/>
    <n v="2"/>
    <s v="France"/>
    <x v="66"/>
  </r>
  <r>
    <n v="795216"/>
    <n v="1588"/>
    <s v="France"/>
    <d v="2023-12-08T00:09:00"/>
    <x v="3"/>
    <x v="84"/>
    <n v="1033"/>
    <n v="0"/>
    <d v="2023-12-08T00:00:00"/>
    <s v="00:09:00"/>
    <x v="0"/>
    <n v="12"/>
    <x v="7"/>
    <x v="10"/>
    <s v="Friday"/>
    <n v="5"/>
    <s v="France"/>
    <x v="66"/>
  </r>
  <r>
    <n v="198251"/>
    <n v="1589"/>
    <s v="USA"/>
    <d v="2023-02-12T00:44:00"/>
    <x v="0"/>
    <x v="24"/>
    <n v="8821"/>
    <n v="0"/>
    <d v="2023-02-12T00:00:00"/>
    <s v="00:44:00"/>
    <x v="0"/>
    <n v="2"/>
    <x v="1"/>
    <x v="0"/>
    <s v="Sunday"/>
    <n v="7"/>
    <s v="USA"/>
    <x v="21"/>
  </r>
  <r>
    <n v="1550154"/>
    <n v="1589"/>
    <s v="USA"/>
    <d v="2023-05-14T01:45:00"/>
    <x v="0"/>
    <x v="37"/>
    <n v="3729"/>
    <n v="0"/>
    <d v="2023-05-14T00:00:00"/>
    <s v="01:45:00"/>
    <x v="1"/>
    <n v="5"/>
    <x v="12"/>
    <x v="8"/>
    <s v="Sunday"/>
    <n v="7"/>
    <s v="USA"/>
    <x v="21"/>
  </r>
  <r>
    <n v="353096"/>
    <n v="1590"/>
    <s v="Singapore"/>
    <d v="2023-07-17T00:46:00"/>
    <x v="0"/>
    <x v="24"/>
    <n v="8163"/>
    <n v="0"/>
    <d v="2023-07-17T00:00:00"/>
    <s v="00:46:00"/>
    <x v="0"/>
    <n v="7"/>
    <x v="29"/>
    <x v="4"/>
    <s v="Monday"/>
    <n v="1"/>
    <s v="Singapore"/>
    <x v="71"/>
  </r>
  <r>
    <n v="763962"/>
    <n v="1590"/>
    <s v="Singapore"/>
    <d v="2023-01-16T00:27:00"/>
    <x v="0"/>
    <x v="36"/>
    <n v="4623"/>
    <n v="0"/>
    <d v="2023-01-16T00:00:00"/>
    <s v="00:27:00"/>
    <x v="0"/>
    <n v="1"/>
    <x v="26"/>
    <x v="3"/>
    <s v="Monday"/>
    <n v="1"/>
    <s v="Singapore"/>
    <x v="71"/>
  </r>
  <r>
    <n v="814705"/>
    <n v="1590"/>
    <s v="Singapore"/>
    <d v="2023-04-08T00:27:00"/>
    <x v="3"/>
    <x v="83"/>
    <n v="6227"/>
    <n v="0"/>
    <d v="2023-04-08T00:00:00"/>
    <s v="00:27:00"/>
    <x v="0"/>
    <n v="4"/>
    <x v="7"/>
    <x v="1"/>
    <s v="Saturday"/>
    <n v="6"/>
    <s v="Singapore"/>
    <x v="71"/>
  </r>
  <r>
    <n v="982672"/>
    <n v="1590"/>
    <s v="Singapore"/>
    <d v="2023-12-21T01:52:00"/>
    <x v="3"/>
    <x v="36"/>
    <n v="7371"/>
    <n v="0"/>
    <d v="2023-12-21T00:00:00"/>
    <s v="01:52:00"/>
    <x v="1"/>
    <n v="12"/>
    <x v="9"/>
    <x v="10"/>
    <s v="Thursday"/>
    <n v="4"/>
    <s v="Singapore"/>
    <x v="71"/>
  </r>
  <r>
    <n v="251278"/>
    <n v="1591"/>
    <s v="USA"/>
    <d v="2023-04-02T23:05:00"/>
    <x v="1"/>
    <x v="11"/>
    <n v="2551"/>
    <n v="0"/>
    <d v="2023-04-02T00:00:00"/>
    <s v="23:05:00"/>
    <x v="2"/>
    <n v="4"/>
    <x v="24"/>
    <x v="1"/>
    <s v="Sunday"/>
    <n v="7"/>
    <s v="USA"/>
    <x v="44"/>
  </r>
  <r>
    <n v="1105163"/>
    <n v="1591"/>
    <s v="USA"/>
    <d v="2023-04-26T01:24:00"/>
    <x v="1"/>
    <x v="7"/>
    <n v="9903"/>
    <n v="0"/>
    <d v="2023-04-26T00:00:00"/>
    <s v="01:24:00"/>
    <x v="1"/>
    <n v="4"/>
    <x v="8"/>
    <x v="1"/>
    <s v="Wednesday"/>
    <n v="3"/>
    <s v="USA"/>
    <x v="44"/>
  </r>
  <r>
    <n v="1570720"/>
    <n v="1593"/>
    <s v="France"/>
    <d v="2023-10-21T22:35:00"/>
    <x v="0"/>
    <x v="49"/>
    <n v="414"/>
    <n v="0"/>
    <d v="2023-10-21T00:00:00"/>
    <s v="22:35:00"/>
    <x v="3"/>
    <n v="10"/>
    <x v="9"/>
    <x v="5"/>
    <s v="Saturday"/>
    <n v="6"/>
    <s v="France"/>
    <x v="40"/>
  </r>
  <r>
    <n v="305282"/>
    <n v="1594"/>
    <s v="Australia"/>
    <d v="2023-03-11T00:20:00"/>
    <x v="2"/>
    <x v="56"/>
    <n v="2529"/>
    <n v="0"/>
    <d v="2023-03-11T00:00:00"/>
    <s v="00:20:00"/>
    <x v="0"/>
    <n v="3"/>
    <x v="23"/>
    <x v="7"/>
    <s v="Saturday"/>
    <n v="6"/>
    <s v="Australia"/>
    <x v="15"/>
  </r>
  <r>
    <n v="362049"/>
    <n v="1594"/>
    <s v="Australia"/>
    <d v="2023-02-26T01:29:00"/>
    <x v="1"/>
    <x v="37"/>
    <n v="4382"/>
    <n v="0"/>
    <d v="2023-02-26T00:00:00"/>
    <s v="01:29:00"/>
    <x v="1"/>
    <n v="2"/>
    <x v="8"/>
    <x v="0"/>
    <s v="Sunday"/>
    <n v="7"/>
    <s v="Australia"/>
    <x v="15"/>
  </r>
  <r>
    <n v="331297"/>
    <n v="1595"/>
    <s v="USA"/>
    <d v="2023-03-17T00:16:00"/>
    <x v="2"/>
    <x v="60"/>
    <n v="7756"/>
    <n v="0"/>
    <d v="2023-03-17T00:00:00"/>
    <s v="00:16:00"/>
    <x v="0"/>
    <n v="3"/>
    <x v="29"/>
    <x v="7"/>
    <s v="Friday"/>
    <n v="5"/>
    <s v="USA"/>
    <x v="52"/>
  </r>
  <r>
    <n v="1586149"/>
    <n v="1596"/>
    <s v="USA"/>
    <d v="2023-03-25T23:29:00"/>
    <x v="2"/>
    <x v="28"/>
    <n v="5945"/>
    <n v="0"/>
    <d v="2023-03-25T00:00:00"/>
    <s v="23:29:00"/>
    <x v="2"/>
    <n v="3"/>
    <x v="18"/>
    <x v="7"/>
    <s v="Saturday"/>
    <n v="6"/>
    <s v="USA"/>
    <x v="68"/>
  </r>
  <r>
    <n v="844829"/>
    <n v="1597"/>
    <s v="Denmark"/>
    <d v="2023-02-06T00:33:00"/>
    <x v="0"/>
    <x v="41"/>
    <n v="6954"/>
    <n v="0"/>
    <d v="2023-02-06T00:00:00"/>
    <s v="00:33:00"/>
    <x v="0"/>
    <n v="2"/>
    <x v="28"/>
    <x v="0"/>
    <s v="Monday"/>
    <n v="1"/>
    <s v="Denmark"/>
    <x v="68"/>
  </r>
  <r>
    <n v="1041266"/>
    <n v="1598"/>
    <s v="Switzerland"/>
    <d v="2023-05-23T00:43:00"/>
    <x v="1"/>
    <x v="22"/>
    <n v="1369"/>
    <n v="0"/>
    <d v="2023-05-23T00:00:00"/>
    <s v="00:43:00"/>
    <x v="0"/>
    <n v="5"/>
    <x v="17"/>
    <x v="8"/>
    <s v="Tuesday"/>
    <n v="2"/>
    <s v="Switzerland"/>
    <x v="34"/>
  </r>
  <r>
    <n v="118716"/>
    <n v="1599"/>
    <s v="USA"/>
    <d v="2023-12-15T00:10:00"/>
    <x v="1"/>
    <x v="32"/>
    <n v="4765"/>
    <n v="0"/>
    <d v="2023-12-15T00:00:00"/>
    <s v="00:10:00"/>
    <x v="0"/>
    <n v="12"/>
    <x v="22"/>
    <x v="10"/>
    <s v="Friday"/>
    <n v="5"/>
    <s v="USA"/>
    <x v="2"/>
  </r>
  <r>
    <n v="844669"/>
    <n v="1599"/>
    <s v="USA"/>
    <d v="2023-10-03T00:05:00"/>
    <x v="0"/>
    <x v="11"/>
    <n v="3252"/>
    <n v="0"/>
    <d v="2023-10-03T00:00:00"/>
    <s v="00:05:00"/>
    <x v="0"/>
    <n v="10"/>
    <x v="15"/>
    <x v="5"/>
    <s v="Tuesday"/>
    <n v="2"/>
    <s v="USA"/>
    <x v="2"/>
  </r>
  <r>
    <n v="1597150"/>
    <n v="1599"/>
    <s v="USA"/>
    <d v="2023-11-12T00:19:00"/>
    <x v="3"/>
    <x v="13"/>
    <n v="3756"/>
    <n v="0"/>
    <d v="2023-11-12T00:00:00"/>
    <s v="00:19:00"/>
    <x v="0"/>
    <n v="11"/>
    <x v="1"/>
    <x v="9"/>
    <s v="Sunday"/>
    <n v="7"/>
    <s v="USA"/>
    <x v="2"/>
  </r>
  <r>
    <n v="885987"/>
    <n v="1601"/>
    <s v="France"/>
    <d v="2023-10-27T00:23:00"/>
    <x v="2"/>
    <x v="45"/>
    <n v="8973"/>
    <n v="0"/>
    <d v="2023-10-27T00:00:00"/>
    <s v="00:23:00"/>
    <x v="0"/>
    <n v="10"/>
    <x v="13"/>
    <x v="5"/>
    <s v="Friday"/>
    <n v="5"/>
    <s v="France"/>
    <x v="19"/>
  </r>
  <r>
    <n v="806906"/>
    <n v="1603"/>
    <s v="USA"/>
    <d v="2023-05-12T23:20:00"/>
    <x v="0"/>
    <x v="24"/>
    <n v="585"/>
    <n v="0"/>
    <d v="2023-05-12T00:00:00"/>
    <s v="23:20:00"/>
    <x v="2"/>
    <n v="5"/>
    <x v="1"/>
    <x v="8"/>
    <s v="Friday"/>
    <n v="5"/>
    <s v="USA"/>
    <x v="69"/>
  </r>
  <r>
    <n v="1549353"/>
    <n v="1603"/>
    <s v="USA"/>
    <d v="2023-09-13T01:24:00"/>
    <x v="0"/>
    <x v="75"/>
    <n v="2101"/>
    <n v="0"/>
    <d v="2023-09-13T00:00:00"/>
    <s v="01:24:00"/>
    <x v="1"/>
    <n v="9"/>
    <x v="6"/>
    <x v="11"/>
    <s v="Wednesday"/>
    <n v="3"/>
    <s v="USA"/>
    <x v="69"/>
  </r>
  <r>
    <n v="262661"/>
    <n v="1604"/>
    <s v="Spain"/>
    <d v="2023-06-17T23:51:00"/>
    <x v="0"/>
    <x v="11"/>
    <n v="2871"/>
    <n v="0"/>
    <d v="2023-06-17T00:00:00"/>
    <s v="23:51:00"/>
    <x v="2"/>
    <n v="6"/>
    <x v="29"/>
    <x v="2"/>
    <s v="Saturday"/>
    <n v="6"/>
    <s v="Spain"/>
    <x v="3"/>
  </r>
  <r>
    <n v="930552"/>
    <n v="1605"/>
    <s v="Spain"/>
    <d v="2023-04-05T00:14:00"/>
    <x v="1"/>
    <x v="8"/>
    <n v="6840"/>
    <n v="0"/>
    <d v="2023-04-05T00:00:00"/>
    <s v="00:14:00"/>
    <x v="0"/>
    <n v="4"/>
    <x v="16"/>
    <x v="1"/>
    <s v="Wednesday"/>
    <n v="3"/>
    <s v="Spain"/>
    <x v="64"/>
  </r>
  <r>
    <n v="59723"/>
    <n v="1606"/>
    <s v="France"/>
    <d v="2023-11-05T01:05:00"/>
    <x v="1"/>
    <x v="37"/>
    <n v="3606"/>
    <n v="0"/>
    <d v="2023-11-05T00:00:00"/>
    <s v="01:05:00"/>
    <x v="1"/>
    <n v="11"/>
    <x v="16"/>
    <x v="9"/>
    <s v="Sunday"/>
    <n v="7"/>
    <s v="France"/>
    <x v="37"/>
  </r>
  <r>
    <n v="888938"/>
    <n v="1606"/>
    <s v="France"/>
    <d v="2023-09-01T01:34:00"/>
    <x v="1"/>
    <x v="24"/>
    <n v="1061"/>
    <n v="0"/>
    <d v="2023-09-01T00:00:00"/>
    <s v="01:34:00"/>
    <x v="1"/>
    <n v="9"/>
    <x v="5"/>
    <x v="11"/>
    <s v="Friday"/>
    <n v="5"/>
    <s v="France"/>
    <x v="37"/>
  </r>
  <r>
    <n v="911307"/>
    <n v="1606"/>
    <s v="France"/>
    <d v="2023-08-27T23:32:00"/>
    <x v="3"/>
    <x v="10"/>
    <n v="8205"/>
    <n v="0"/>
    <d v="2023-08-27T00:00:00"/>
    <s v="23:32:00"/>
    <x v="2"/>
    <n v="8"/>
    <x v="13"/>
    <x v="6"/>
    <s v="Sunday"/>
    <n v="7"/>
    <s v="France"/>
    <x v="37"/>
  </r>
  <r>
    <n v="930878"/>
    <n v="1606"/>
    <s v="France"/>
    <d v="2023-07-06T01:58:00"/>
    <x v="0"/>
    <x v="71"/>
    <n v="3069"/>
    <n v="0"/>
    <d v="2023-07-06T00:00:00"/>
    <s v="01:58:00"/>
    <x v="1"/>
    <n v="7"/>
    <x v="28"/>
    <x v="4"/>
    <s v="Thursday"/>
    <n v="4"/>
    <s v="France"/>
    <x v="37"/>
  </r>
  <r>
    <n v="1036624"/>
    <n v="1607"/>
    <s v="Australia"/>
    <d v="2023-07-22T00:44:00"/>
    <x v="2"/>
    <x v="68"/>
    <n v="667"/>
    <n v="0"/>
    <d v="2023-07-22T00:00:00"/>
    <s v="00:44:00"/>
    <x v="0"/>
    <n v="7"/>
    <x v="25"/>
    <x v="4"/>
    <s v="Saturday"/>
    <n v="6"/>
    <s v="Australia"/>
    <x v="7"/>
  </r>
  <r>
    <n v="1224367"/>
    <n v="1608"/>
    <s v="USA"/>
    <d v="2023-02-22T00:29:00"/>
    <x v="2"/>
    <x v="57"/>
    <n v="3078"/>
    <n v="0"/>
    <d v="2023-02-22T00:00:00"/>
    <s v="00:29:00"/>
    <x v="0"/>
    <n v="2"/>
    <x v="25"/>
    <x v="0"/>
    <s v="Wednesday"/>
    <n v="3"/>
    <s v="USA"/>
    <x v="26"/>
  </r>
  <r>
    <n v="1485067"/>
    <n v="1608"/>
    <s v="USA"/>
    <d v="2023-02-06T00:09:00"/>
    <x v="3"/>
    <x v="49"/>
    <n v="3382"/>
    <n v="0"/>
    <d v="2023-02-06T00:00:00"/>
    <s v="00:09:00"/>
    <x v="0"/>
    <n v="2"/>
    <x v="28"/>
    <x v="0"/>
    <s v="Monday"/>
    <n v="1"/>
    <s v="USA"/>
    <x v="26"/>
  </r>
  <r>
    <n v="1125245"/>
    <n v="1611"/>
    <s v="France"/>
    <d v="2023-05-28T23:55:00"/>
    <x v="2"/>
    <x v="13"/>
    <n v="4618"/>
    <n v="0"/>
    <d v="2023-05-28T00:00:00"/>
    <s v="23:55:00"/>
    <x v="2"/>
    <n v="5"/>
    <x v="0"/>
    <x v="8"/>
    <s v="Sunday"/>
    <n v="7"/>
    <s v="France"/>
    <x v="24"/>
  </r>
  <r>
    <n v="1075762"/>
    <n v="1612"/>
    <s v="Spain"/>
    <d v="2023-10-02T02:14:00"/>
    <x v="2"/>
    <x v="18"/>
    <n v="3402"/>
    <n v="0"/>
    <d v="2023-10-02T00:00:00"/>
    <s v="02:14:00"/>
    <x v="4"/>
    <n v="10"/>
    <x v="24"/>
    <x v="5"/>
    <s v="Monday"/>
    <n v="1"/>
    <s v="Spain"/>
    <x v="4"/>
  </r>
  <r>
    <n v="589161"/>
    <n v="1613"/>
    <s v="USA"/>
    <d v="2023-12-30T23:54:00"/>
    <x v="0"/>
    <x v="62"/>
    <n v="3750"/>
    <n v="0"/>
    <d v="2023-12-30T00:00:00"/>
    <s v="23:54:00"/>
    <x v="2"/>
    <n v="12"/>
    <x v="4"/>
    <x v="10"/>
    <s v="Saturday"/>
    <n v="6"/>
    <s v="USA"/>
    <x v="61"/>
  </r>
  <r>
    <n v="1490598"/>
    <n v="1613"/>
    <s v="USA"/>
    <d v="2023-09-15T00:13:00"/>
    <x v="0"/>
    <x v="46"/>
    <n v="2270"/>
    <n v="0"/>
    <d v="2023-09-15T00:00:00"/>
    <s v="00:13:00"/>
    <x v="0"/>
    <n v="9"/>
    <x v="22"/>
    <x v="11"/>
    <s v="Friday"/>
    <n v="5"/>
    <s v="USA"/>
    <x v="61"/>
  </r>
  <r>
    <n v="1631258"/>
    <n v="1613"/>
    <s v="USA"/>
    <d v="2023-12-02T23:54:00"/>
    <x v="0"/>
    <x v="2"/>
    <n v="382"/>
    <n v="0"/>
    <d v="2023-12-02T00:00:00"/>
    <s v="23:54:00"/>
    <x v="2"/>
    <n v="12"/>
    <x v="24"/>
    <x v="10"/>
    <s v="Saturday"/>
    <n v="6"/>
    <s v="USA"/>
    <x v="61"/>
  </r>
  <r>
    <n v="2822"/>
    <n v="1614"/>
    <s v="USA"/>
    <d v="2023-12-30T00:21:00"/>
    <x v="3"/>
    <x v="22"/>
    <n v="3960"/>
    <n v="0"/>
    <d v="2023-12-30T00:00:00"/>
    <s v="00:21:00"/>
    <x v="0"/>
    <n v="12"/>
    <x v="4"/>
    <x v="10"/>
    <s v="Saturday"/>
    <n v="6"/>
    <s v="USA"/>
    <x v="24"/>
  </r>
  <r>
    <n v="1472446"/>
    <n v="1614"/>
    <s v="USA"/>
    <d v="2023-11-03T01:48:00"/>
    <x v="3"/>
    <x v="4"/>
    <n v="7570"/>
    <n v="0"/>
    <d v="2023-11-03T00:00:00"/>
    <s v="01:48:00"/>
    <x v="1"/>
    <n v="11"/>
    <x v="15"/>
    <x v="9"/>
    <s v="Friday"/>
    <n v="5"/>
    <s v="USA"/>
    <x v="24"/>
  </r>
  <r>
    <n v="560179"/>
    <n v="1615"/>
    <s v="Spain"/>
    <d v="2023-07-05T01:04:00"/>
    <x v="3"/>
    <x v="29"/>
    <n v="227"/>
    <n v="0"/>
    <d v="2023-07-05T00:00:00"/>
    <s v="01:04:00"/>
    <x v="1"/>
    <n v="7"/>
    <x v="16"/>
    <x v="4"/>
    <s v="Wednesday"/>
    <n v="3"/>
    <s v="Spain"/>
    <x v="62"/>
  </r>
  <r>
    <n v="593188"/>
    <n v="1615"/>
    <s v="Spain"/>
    <d v="2023-12-08T00:21:00"/>
    <x v="3"/>
    <x v="56"/>
    <n v="9830"/>
    <n v="0"/>
    <d v="2023-12-08T00:00:00"/>
    <s v="00:21:00"/>
    <x v="0"/>
    <n v="12"/>
    <x v="7"/>
    <x v="10"/>
    <s v="Friday"/>
    <n v="5"/>
    <s v="Spain"/>
    <x v="62"/>
  </r>
  <r>
    <n v="1063767"/>
    <n v="1616"/>
    <s v="USA"/>
    <d v="2023-07-26T23:44:00"/>
    <x v="2"/>
    <x v="9"/>
    <n v="1893"/>
    <n v="0"/>
    <d v="2023-07-26T00:00:00"/>
    <s v="23:44:00"/>
    <x v="2"/>
    <n v="7"/>
    <x v="8"/>
    <x v="4"/>
    <s v="Wednesday"/>
    <n v="3"/>
    <s v="USA"/>
    <x v="11"/>
  </r>
  <r>
    <n v="1094900"/>
    <n v="1616"/>
    <s v="USA"/>
    <d v="2023-04-30T00:58:00"/>
    <x v="1"/>
    <x v="11"/>
    <n v="2968"/>
    <n v="0"/>
    <d v="2023-04-30T00:00:00"/>
    <s v="00:58:00"/>
    <x v="0"/>
    <n v="4"/>
    <x v="4"/>
    <x v="1"/>
    <s v="Sunday"/>
    <n v="7"/>
    <s v="USA"/>
    <x v="11"/>
  </r>
  <r>
    <n v="1639990"/>
    <n v="1616"/>
    <s v="USA"/>
    <d v="2023-04-30T01:26:00"/>
    <x v="3"/>
    <x v="3"/>
    <n v="3972"/>
    <n v="0"/>
    <d v="2023-04-30T00:00:00"/>
    <s v="01:26:00"/>
    <x v="1"/>
    <n v="4"/>
    <x v="4"/>
    <x v="1"/>
    <s v="Sunday"/>
    <n v="7"/>
    <s v="USA"/>
    <x v="11"/>
  </r>
  <r>
    <n v="514198"/>
    <n v="1617"/>
    <s v="Austria"/>
    <d v="2023-11-23T01:14:00"/>
    <x v="1"/>
    <x v="18"/>
    <n v="9711"/>
    <n v="0"/>
    <d v="2023-11-23T00:00:00"/>
    <s v="01:14:00"/>
    <x v="1"/>
    <n v="11"/>
    <x v="17"/>
    <x v="9"/>
    <s v="Thursday"/>
    <n v="4"/>
    <s v="Austria"/>
    <x v="45"/>
  </r>
  <r>
    <n v="581918"/>
    <n v="1617"/>
    <s v="Austria"/>
    <d v="2023-11-01T00:48:00"/>
    <x v="1"/>
    <x v="10"/>
    <n v="6030"/>
    <n v="0"/>
    <d v="2023-11-01T00:00:00"/>
    <s v="00:48:00"/>
    <x v="0"/>
    <n v="11"/>
    <x v="5"/>
    <x v="9"/>
    <s v="Wednesday"/>
    <n v="3"/>
    <s v="Austria"/>
    <x v="45"/>
  </r>
  <r>
    <n v="1053680"/>
    <n v="1618"/>
    <s v="USA"/>
    <d v="2023-11-03T01:59:00"/>
    <x v="1"/>
    <x v="0"/>
    <n v="6474"/>
    <n v="0"/>
    <d v="2023-11-03T00:00:00"/>
    <s v="01:59:00"/>
    <x v="1"/>
    <n v="11"/>
    <x v="15"/>
    <x v="9"/>
    <s v="Friday"/>
    <n v="5"/>
    <s v="USA"/>
    <x v="45"/>
  </r>
  <r>
    <n v="673115"/>
    <n v="1619"/>
    <s v="USA"/>
    <d v="2023-02-03T23:13:00"/>
    <x v="3"/>
    <x v="27"/>
    <n v="3556"/>
    <n v="0"/>
    <d v="2023-02-03T00:00:00"/>
    <s v="23:13:00"/>
    <x v="2"/>
    <n v="2"/>
    <x v="15"/>
    <x v="0"/>
    <s v="Friday"/>
    <n v="5"/>
    <s v="USA"/>
    <x v="57"/>
  </r>
  <r>
    <n v="394904"/>
    <n v="1620"/>
    <s v="USA"/>
    <d v="2023-10-07T01:42:00"/>
    <x v="2"/>
    <x v="42"/>
    <n v="3234"/>
    <n v="0"/>
    <d v="2023-10-07T00:00:00"/>
    <s v="01:42:00"/>
    <x v="1"/>
    <n v="10"/>
    <x v="20"/>
    <x v="5"/>
    <s v="Saturday"/>
    <n v="6"/>
    <s v="USA"/>
    <x v="44"/>
  </r>
  <r>
    <n v="412431"/>
    <n v="1620"/>
    <s v="USA"/>
    <d v="2023-10-26T23:29:00"/>
    <x v="2"/>
    <x v="2"/>
    <n v="4390"/>
    <n v="0"/>
    <d v="2023-10-26T00:00:00"/>
    <s v="23:29:00"/>
    <x v="2"/>
    <n v="10"/>
    <x v="8"/>
    <x v="5"/>
    <s v="Thursday"/>
    <n v="4"/>
    <s v="USA"/>
    <x v="44"/>
  </r>
  <r>
    <n v="551997"/>
    <n v="1620"/>
    <s v="USA"/>
    <d v="2023-09-26T23:22:00"/>
    <x v="3"/>
    <x v="4"/>
    <n v="5017"/>
    <n v="0"/>
    <d v="2023-09-26T00:00:00"/>
    <s v="23:22:00"/>
    <x v="2"/>
    <n v="9"/>
    <x v="8"/>
    <x v="11"/>
    <s v="Tuesday"/>
    <n v="2"/>
    <s v="USA"/>
    <x v="44"/>
  </r>
  <r>
    <n v="1164859"/>
    <n v="1620"/>
    <s v="USA"/>
    <d v="2023-04-06T22:39:00"/>
    <x v="3"/>
    <x v="57"/>
    <n v="7286"/>
    <n v="0"/>
    <d v="2023-04-06T00:00:00"/>
    <s v="22:39:00"/>
    <x v="3"/>
    <n v="4"/>
    <x v="28"/>
    <x v="1"/>
    <s v="Thursday"/>
    <n v="4"/>
    <s v="USA"/>
    <x v="44"/>
  </r>
  <r>
    <n v="885377"/>
    <n v="1622"/>
    <s v="France"/>
    <d v="2023-02-11T00:54:00"/>
    <x v="1"/>
    <x v="54"/>
    <n v="7139"/>
    <n v="0"/>
    <d v="2023-02-11T00:00:00"/>
    <s v="00:54:00"/>
    <x v="0"/>
    <n v="2"/>
    <x v="23"/>
    <x v="0"/>
    <s v="Saturday"/>
    <n v="6"/>
    <s v="France"/>
    <x v="65"/>
  </r>
  <r>
    <n v="453732"/>
    <n v="1623"/>
    <s v="Spain"/>
    <d v="2023-06-14T23:09:00"/>
    <x v="2"/>
    <x v="29"/>
    <n v="8537"/>
    <n v="0"/>
    <d v="2023-06-14T00:00:00"/>
    <s v="23:09:00"/>
    <x v="2"/>
    <n v="6"/>
    <x v="12"/>
    <x v="2"/>
    <s v="Wednesday"/>
    <n v="3"/>
    <s v="Spain"/>
    <x v="23"/>
  </r>
  <r>
    <n v="1347250"/>
    <n v="1624"/>
    <s v="USA"/>
    <d v="2023-06-12T00:50:00"/>
    <x v="2"/>
    <x v="57"/>
    <n v="3030"/>
    <n v="0"/>
    <d v="2023-06-12T00:00:00"/>
    <s v="00:50:00"/>
    <x v="0"/>
    <n v="6"/>
    <x v="1"/>
    <x v="2"/>
    <s v="Monday"/>
    <n v="1"/>
    <s v="USA"/>
    <x v="5"/>
  </r>
  <r>
    <n v="767130"/>
    <n v="1627"/>
    <s v="Australia"/>
    <d v="2023-06-19T22:57:00"/>
    <x v="3"/>
    <x v="61"/>
    <n v="4936"/>
    <n v="0"/>
    <d v="2023-06-19T00:00:00"/>
    <s v="22:57:00"/>
    <x v="3"/>
    <n v="6"/>
    <x v="3"/>
    <x v="2"/>
    <s v="Monday"/>
    <n v="1"/>
    <s v="Australia"/>
    <x v="44"/>
  </r>
  <r>
    <n v="110341"/>
    <n v="1628"/>
    <s v="USA"/>
    <d v="2023-04-29T00:55:00"/>
    <x v="0"/>
    <x v="59"/>
    <n v="1411"/>
    <n v="0"/>
    <d v="2023-04-29T00:00:00"/>
    <s v="00:55:00"/>
    <x v="0"/>
    <n v="4"/>
    <x v="21"/>
    <x v="1"/>
    <s v="Saturday"/>
    <n v="6"/>
    <s v="USA"/>
    <x v="33"/>
  </r>
  <r>
    <n v="1553612"/>
    <n v="1628"/>
    <s v="USA"/>
    <d v="2023-05-09T00:16:00"/>
    <x v="0"/>
    <x v="24"/>
    <n v="6089"/>
    <n v="0"/>
    <d v="2023-05-09T00:00:00"/>
    <s v="00:16:00"/>
    <x v="0"/>
    <n v="5"/>
    <x v="2"/>
    <x v="8"/>
    <s v="Tuesday"/>
    <n v="2"/>
    <s v="USA"/>
    <x v="33"/>
  </r>
  <r>
    <n v="780651"/>
    <n v="1630"/>
    <s v="France"/>
    <d v="2023-07-23T01:42:00"/>
    <x v="1"/>
    <x v="11"/>
    <n v="2596"/>
    <n v="0"/>
    <d v="2023-07-23T00:00:00"/>
    <s v="01:42:00"/>
    <x v="1"/>
    <n v="7"/>
    <x v="17"/>
    <x v="4"/>
    <s v="Sunday"/>
    <n v="7"/>
    <s v="France"/>
    <x v="54"/>
  </r>
  <r>
    <n v="1125352"/>
    <n v="1633"/>
    <s v="Australia"/>
    <d v="2023-04-27T01:33:00"/>
    <x v="2"/>
    <x v="73"/>
    <n v="4193"/>
    <n v="0"/>
    <d v="2023-04-27T00:00:00"/>
    <s v="01:33:00"/>
    <x v="1"/>
    <n v="4"/>
    <x v="13"/>
    <x v="1"/>
    <s v="Thursday"/>
    <n v="4"/>
    <s v="Australia"/>
    <x v="62"/>
  </r>
  <r>
    <n v="1475354"/>
    <n v="1633"/>
    <s v="Australia"/>
    <d v="2023-10-09T00:27:00"/>
    <x v="1"/>
    <x v="82"/>
    <n v="7693"/>
    <n v="0"/>
    <d v="2023-10-09T00:00:00"/>
    <s v="00:27:00"/>
    <x v="0"/>
    <n v="10"/>
    <x v="2"/>
    <x v="5"/>
    <s v="Monday"/>
    <n v="1"/>
    <s v="Australia"/>
    <x v="62"/>
  </r>
  <r>
    <n v="271858"/>
    <n v="1634"/>
    <s v="Spain"/>
    <d v="2023-12-06T00:02:00"/>
    <x v="2"/>
    <x v="38"/>
    <n v="1755"/>
    <n v="0"/>
    <d v="2023-12-06T00:00:00"/>
    <s v="00:02:00"/>
    <x v="0"/>
    <n v="12"/>
    <x v="28"/>
    <x v="10"/>
    <s v="Wednesday"/>
    <n v="3"/>
    <s v="Spain"/>
    <x v="40"/>
  </r>
  <r>
    <n v="832627"/>
    <n v="1634"/>
    <s v="Spain"/>
    <d v="2023-06-18T23:56:00"/>
    <x v="1"/>
    <x v="49"/>
    <n v="1375"/>
    <n v="0"/>
    <d v="2023-06-18T00:00:00"/>
    <s v="23:56:00"/>
    <x v="2"/>
    <n v="6"/>
    <x v="14"/>
    <x v="2"/>
    <s v="Sunday"/>
    <n v="7"/>
    <s v="Spain"/>
    <x v="40"/>
  </r>
  <r>
    <n v="163919"/>
    <n v="1635"/>
    <s v="USA"/>
    <d v="2023-06-22T00:48:00"/>
    <x v="0"/>
    <x v="1"/>
    <n v="4116"/>
    <n v="0"/>
    <d v="2023-06-22T00:00:00"/>
    <s v="00:48:00"/>
    <x v="0"/>
    <n v="6"/>
    <x v="25"/>
    <x v="2"/>
    <s v="Thursday"/>
    <n v="4"/>
    <s v="USA"/>
    <x v="50"/>
  </r>
  <r>
    <n v="860659"/>
    <n v="1635"/>
    <s v="USA"/>
    <d v="2023-11-17T00:56:00"/>
    <x v="2"/>
    <x v="80"/>
    <n v="9192"/>
    <n v="0"/>
    <d v="2023-11-17T00:00:00"/>
    <s v="00:56:00"/>
    <x v="0"/>
    <n v="11"/>
    <x v="29"/>
    <x v="9"/>
    <s v="Friday"/>
    <n v="5"/>
    <s v="USA"/>
    <x v="50"/>
  </r>
  <r>
    <n v="356612"/>
    <n v="1636"/>
    <s v="Austria"/>
    <d v="2023-11-30T00:24:00"/>
    <x v="3"/>
    <x v="65"/>
    <n v="4576"/>
    <n v="0"/>
    <d v="2023-11-30T00:00:00"/>
    <s v="00:24:00"/>
    <x v="0"/>
    <n v="11"/>
    <x v="4"/>
    <x v="9"/>
    <s v="Thursday"/>
    <n v="4"/>
    <s v="Austria"/>
    <x v="21"/>
  </r>
  <r>
    <n v="1063239"/>
    <n v="1639"/>
    <s v="Australia"/>
    <d v="2023-09-25T23:27:00"/>
    <x v="1"/>
    <x v="35"/>
    <n v="3101"/>
    <n v="0"/>
    <d v="2023-09-25T00:00:00"/>
    <s v="23:27:00"/>
    <x v="2"/>
    <n v="9"/>
    <x v="18"/>
    <x v="11"/>
    <s v="Monday"/>
    <n v="1"/>
    <s v="Australia"/>
    <x v="53"/>
  </r>
  <r>
    <n v="202389"/>
    <n v="1641"/>
    <s v="Germany"/>
    <d v="2023-07-23T23:39:00"/>
    <x v="0"/>
    <x v="88"/>
    <n v="1709"/>
    <n v="0"/>
    <d v="2023-07-23T00:00:00"/>
    <s v="23:39:00"/>
    <x v="2"/>
    <n v="7"/>
    <x v="17"/>
    <x v="4"/>
    <s v="Sunday"/>
    <n v="7"/>
    <s v="Germany"/>
    <x v="10"/>
  </r>
  <r>
    <n v="1026131"/>
    <n v="1642"/>
    <s v="Italy"/>
    <d v="2023-01-19T00:26:00"/>
    <x v="0"/>
    <x v="58"/>
    <n v="2027"/>
    <n v="0"/>
    <d v="2023-01-19T00:00:00"/>
    <s v="00:26:00"/>
    <x v="0"/>
    <n v="1"/>
    <x v="3"/>
    <x v="3"/>
    <s v="Thursday"/>
    <n v="4"/>
    <s v="Italy"/>
    <x v="41"/>
  </r>
  <r>
    <n v="247239"/>
    <n v="1643"/>
    <s v="Australia"/>
    <d v="2023-03-21T01:42:00"/>
    <x v="0"/>
    <x v="10"/>
    <n v="9225"/>
    <n v="0"/>
    <d v="2023-03-21T00:00:00"/>
    <s v="01:42:00"/>
    <x v="1"/>
    <n v="3"/>
    <x v="9"/>
    <x v="7"/>
    <s v="Tuesday"/>
    <n v="2"/>
    <s v="Australia"/>
    <x v="34"/>
  </r>
  <r>
    <n v="999621"/>
    <n v="1643"/>
    <s v="Australia"/>
    <d v="2023-07-31T00:23:00"/>
    <x v="0"/>
    <x v="49"/>
    <n v="4264"/>
    <n v="0"/>
    <d v="2023-07-31T00:00:00"/>
    <s v="00:23:00"/>
    <x v="0"/>
    <n v="7"/>
    <x v="30"/>
    <x v="4"/>
    <s v="Monday"/>
    <n v="1"/>
    <s v="Australia"/>
    <x v="34"/>
  </r>
  <r>
    <n v="1175258"/>
    <n v="1643"/>
    <s v="Australia"/>
    <d v="2023-07-30T00:51:00"/>
    <x v="2"/>
    <x v="21"/>
    <n v="6538"/>
    <n v="0"/>
    <d v="2023-07-30T00:00:00"/>
    <s v="00:51:00"/>
    <x v="0"/>
    <n v="7"/>
    <x v="4"/>
    <x v="4"/>
    <s v="Sunday"/>
    <n v="7"/>
    <s v="Australia"/>
    <x v="34"/>
  </r>
  <r>
    <n v="708846"/>
    <n v="1644"/>
    <s v="Australia"/>
    <d v="2023-10-07T00:33:00"/>
    <x v="2"/>
    <x v="57"/>
    <n v="3069"/>
    <n v="0"/>
    <d v="2023-10-07T00:00:00"/>
    <s v="00:33:00"/>
    <x v="0"/>
    <n v="10"/>
    <x v="20"/>
    <x v="5"/>
    <s v="Saturday"/>
    <n v="6"/>
    <s v="Australia"/>
    <x v="29"/>
  </r>
  <r>
    <n v="1501027"/>
    <n v="1645"/>
    <s v="Australia"/>
    <d v="2023-07-06T00:27:00"/>
    <x v="3"/>
    <x v="48"/>
    <n v="7105"/>
    <n v="0"/>
    <d v="2023-07-06T00:00:00"/>
    <s v="00:27:00"/>
    <x v="0"/>
    <n v="7"/>
    <x v="28"/>
    <x v="4"/>
    <s v="Thursday"/>
    <n v="4"/>
    <s v="Australia"/>
    <x v="60"/>
  </r>
  <r>
    <n v="737790"/>
    <n v="1646"/>
    <s v="Spain"/>
    <d v="2023-06-10T01:41:00"/>
    <x v="2"/>
    <x v="70"/>
    <n v="7589"/>
    <n v="0"/>
    <d v="2023-06-10T00:00:00"/>
    <s v="01:41:00"/>
    <x v="1"/>
    <n v="6"/>
    <x v="19"/>
    <x v="2"/>
    <s v="Saturday"/>
    <n v="6"/>
    <s v="Spain"/>
    <x v="38"/>
  </r>
  <r>
    <n v="232274"/>
    <n v="1647"/>
    <s v="USA"/>
    <d v="2023-12-22T01:24:00"/>
    <x v="0"/>
    <x v="91"/>
    <n v="8947"/>
    <n v="0"/>
    <d v="2023-12-22T00:00:00"/>
    <s v="01:24:00"/>
    <x v="1"/>
    <n v="12"/>
    <x v="25"/>
    <x v="10"/>
    <s v="Friday"/>
    <n v="5"/>
    <s v="USA"/>
    <x v="19"/>
  </r>
  <r>
    <n v="386885"/>
    <n v="1647"/>
    <s v="USA"/>
    <d v="2023-03-06T00:29:00"/>
    <x v="2"/>
    <x v="49"/>
    <n v="9165"/>
    <n v="0"/>
    <d v="2023-03-06T00:00:00"/>
    <s v="00:29:00"/>
    <x v="0"/>
    <n v="3"/>
    <x v="28"/>
    <x v="7"/>
    <s v="Monday"/>
    <n v="1"/>
    <s v="USA"/>
    <x v="19"/>
  </r>
  <r>
    <n v="588451"/>
    <n v="1647"/>
    <s v="USA"/>
    <d v="2023-02-06T00:26:00"/>
    <x v="3"/>
    <x v="47"/>
    <n v="987"/>
    <n v="0"/>
    <d v="2023-02-06T00:00:00"/>
    <s v="00:26:00"/>
    <x v="0"/>
    <n v="2"/>
    <x v="28"/>
    <x v="0"/>
    <s v="Monday"/>
    <n v="1"/>
    <s v="USA"/>
    <x v="19"/>
  </r>
  <r>
    <n v="1542275"/>
    <n v="1647"/>
    <s v="USA"/>
    <d v="2023-08-27T01:43:00"/>
    <x v="3"/>
    <x v="33"/>
    <n v="8992"/>
    <n v="0"/>
    <d v="2023-08-27T00:00:00"/>
    <s v="01:43:00"/>
    <x v="1"/>
    <n v="8"/>
    <x v="13"/>
    <x v="6"/>
    <s v="Sunday"/>
    <n v="7"/>
    <s v="USA"/>
    <x v="19"/>
  </r>
  <r>
    <n v="1584433"/>
    <n v="1648"/>
    <s v="Germany"/>
    <d v="2023-01-04T01:51:00"/>
    <x v="0"/>
    <x v="46"/>
    <n v="1991"/>
    <n v="0"/>
    <d v="2023-01-04T00:00:00"/>
    <s v="01:51:00"/>
    <x v="1"/>
    <n v="1"/>
    <x v="27"/>
    <x v="3"/>
    <s v="Wednesday"/>
    <n v="3"/>
    <s v="Germany"/>
    <x v="12"/>
  </r>
  <r>
    <n v="952497"/>
    <n v="1649"/>
    <s v="USA"/>
    <d v="2023-10-16T23:33:00"/>
    <x v="1"/>
    <x v="11"/>
    <n v="1132"/>
    <n v="0"/>
    <d v="2023-10-16T00:00:00"/>
    <s v="23:33:00"/>
    <x v="2"/>
    <n v="10"/>
    <x v="26"/>
    <x v="5"/>
    <s v="Monday"/>
    <n v="1"/>
    <s v="USA"/>
    <x v="15"/>
  </r>
  <r>
    <n v="1218028"/>
    <n v="1649"/>
    <s v="USA"/>
    <d v="2023-01-01T01:04:00"/>
    <x v="0"/>
    <x v="11"/>
    <n v="3119"/>
    <n v="0"/>
    <d v="2023-01-01T00:00:00"/>
    <s v="01:04:00"/>
    <x v="1"/>
    <n v="1"/>
    <x v="5"/>
    <x v="3"/>
    <s v="Sunday"/>
    <n v="7"/>
    <s v="USA"/>
    <x v="15"/>
  </r>
  <r>
    <n v="696792"/>
    <n v="1651"/>
    <s v="Australia"/>
    <d v="2023-06-06T23:49:00"/>
    <x v="0"/>
    <x v="32"/>
    <n v="9568"/>
    <n v="0"/>
    <d v="2023-06-06T00:00:00"/>
    <s v="23:49:00"/>
    <x v="2"/>
    <n v="6"/>
    <x v="28"/>
    <x v="2"/>
    <s v="Tuesday"/>
    <n v="2"/>
    <s v="Australia"/>
    <x v="20"/>
  </r>
  <r>
    <n v="1258245"/>
    <n v="1654"/>
    <s v="USA"/>
    <d v="2023-04-04T23:52:00"/>
    <x v="2"/>
    <x v="60"/>
    <n v="3634"/>
    <n v="0"/>
    <d v="2023-04-04T00:00:00"/>
    <s v="23:52:00"/>
    <x v="2"/>
    <n v="4"/>
    <x v="27"/>
    <x v="1"/>
    <s v="Tuesday"/>
    <n v="2"/>
    <s v="USA"/>
    <x v="57"/>
  </r>
  <r>
    <n v="1527612"/>
    <n v="1654"/>
    <s v="USA"/>
    <d v="2023-10-17T22:35:00"/>
    <x v="1"/>
    <x v="3"/>
    <n v="1813"/>
    <n v="0"/>
    <d v="2023-10-17T00:00:00"/>
    <s v="22:35:00"/>
    <x v="3"/>
    <n v="10"/>
    <x v="29"/>
    <x v="5"/>
    <s v="Tuesday"/>
    <n v="2"/>
    <s v="USA"/>
    <x v="57"/>
  </r>
  <r>
    <n v="1318200"/>
    <n v="1657"/>
    <s v="Germany"/>
    <d v="2023-12-09T00:24:00"/>
    <x v="0"/>
    <x v="24"/>
    <n v="7368"/>
    <n v="0"/>
    <d v="2023-12-09T00:00:00"/>
    <s v="00:24:00"/>
    <x v="0"/>
    <n v="12"/>
    <x v="2"/>
    <x v="10"/>
    <s v="Saturday"/>
    <n v="6"/>
    <s v="Germany"/>
    <x v="54"/>
  </r>
  <r>
    <n v="490691"/>
    <n v="1658"/>
    <s v="USA"/>
    <d v="2023-12-30T01:16:00"/>
    <x v="2"/>
    <x v="68"/>
    <n v="6947"/>
    <n v="0"/>
    <d v="2023-12-30T00:00:00"/>
    <s v="01:16:00"/>
    <x v="1"/>
    <n v="12"/>
    <x v="4"/>
    <x v="10"/>
    <s v="Saturday"/>
    <n v="6"/>
    <s v="USA"/>
    <x v="50"/>
  </r>
  <r>
    <n v="752814"/>
    <n v="1661"/>
    <s v="France"/>
    <d v="2023-11-23T23:40:00"/>
    <x v="3"/>
    <x v="88"/>
    <n v="7540"/>
    <n v="0"/>
    <d v="2023-11-23T00:00:00"/>
    <s v="23:40:00"/>
    <x v="2"/>
    <n v="11"/>
    <x v="17"/>
    <x v="9"/>
    <s v="Thursday"/>
    <n v="4"/>
    <s v="France"/>
    <x v="43"/>
  </r>
  <r>
    <n v="1202375"/>
    <n v="1662"/>
    <s v="Australia"/>
    <d v="2023-02-13T01:16:00"/>
    <x v="3"/>
    <x v="53"/>
    <n v="2832"/>
    <n v="0"/>
    <d v="2023-02-13T00:00:00"/>
    <s v="01:16:00"/>
    <x v="1"/>
    <n v="2"/>
    <x v="6"/>
    <x v="0"/>
    <s v="Monday"/>
    <n v="1"/>
    <s v="Australia"/>
    <x v="29"/>
  </r>
  <r>
    <n v="104755"/>
    <n v="1663"/>
    <s v="Austria"/>
    <d v="2023-05-20T00:43:00"/>
    <x v="1"/>
    <x v="13"/>
    <n v="4423"/>
    <n v="0"/>
    <d v="2023-05-20T00:00:00"/>
    <s v="00:43:00"/>
    <x v="0"/>
    <n v="5"/>
    <x v="11"/>
    <x v="8"/>
    <s v="Saturday"/>
    <n v="6"/>
    <s v="Austria"/>
    <x v="36"/>
  </r>
  <r>
    <n v="253341"/>
    <n v="1663"/>
    <s v="Austria"/>
    <d v="2023-06-01T01:39:00"/>
    <x v="0"/>
    <x v="49"/>
    <n v="6399"/>
    <n v="0"/>
    <d v="2023-06-01T00:00:00"/>
    <s v="01:39:00"/>
    <x v="1"/>
    <n v="6"/>
    <x v="5"/>
    <x v="2"/>
    <s v="Thursday"/>
    <n v="4"/>
    <s v="Austria"/>
    <x v="36"/>
  </r>
  <r>
    <n v="349131"/>
    <n v="1664"/>
    <s v="USA"/>
    <d v="2023-07-08T23:57:00"/>
    <x v="1"/>
    <x v="23"/>
    <n v="7000"/>
    <n v="0"/>
    <d v="2023-07-08T00:00:00"/>
    <s v="23:57:00"/>
    <x v="2"/>
    <n v="7"/>
    <x v="7"/>
    <x v="4"/>
    <s v="Saturday"/>
    <n v="6"/>
    <s v="USA"/>
    <x v="15"/>
  </r>
  <r>
    <n v="585445"/>
    <n v="1665"/>
    <s v="Switzerland"/>
    <d v="2023-07-06T23:49:00"/>
    <x v="3"/>
    <x v="2"/>
    <n v="7479"/>
    <n v="0"/>
    <d v="2023-07-06T00:00:00"/>
    <s v="23:49:00"/>
    <x v="2"/>
    <n v="7"/>
    <x v="28"/>
    <x v="4"/>
    <s v="Thursday"/>
    <n v="4"/>
    <s v="Switzerland"/>
    <x v="17"/>
  </r>
  <r>
    <n v="629227"/>
    <n v="1665"/>
    <s v="Switzerland"/>
    <d v="2023-11-27T23:34:00"/>
    <x v="1"/>
    <x v="67"/>
    <n v="2109"/>
    <n v="0"/>
    <d v="2023-11-27T00:00:00"/>
    <s v="23:34:00"/>
    <x v="2"/>
    <n v="11"/>
    <x v="13"/>
    <x v="9"/>
    <s v="Monday"/>
    <n v="1"/>
    <s v="Switzerland"/>
    <x v="17"/>
  </r>
  <r>
    <n v="1240058"/>
    <n v="1665"/>
    <s v="Switzerland"/>
    <d v="2023-01-03T01:15:00"/>
    <x v="2"/>
    <x v="24"/>
    <n v="1633"/>
    <n v="0"/>
    <d v="2023-01-03T00:00:00"/>
    <s v="01:15:00"/>
    <x v="1"/>
    <n v="1"/>
    <x v="15"/>
    <x v="3"/>
    <s v="Tuesday"/>
    <n v="2"/>
    <s v="Switzerland"/>
    <x v="17"/>
  </r>
  <r>
    <n v="1555572"/>
    <n v="1665"/>
    <s v="Switzerland"/>
    <d v="2023-03-21T01:03:00"/>
    <x v="2"/>
    <x v="11"/>
    <n v="1259"/>
    <n v="0"/>
    <d v="2023-03-21T00:00:00"/>
    <s v="01:03:00"/>
    <x v="1"/>
    <n v="3"/>
    <x v="9"/>
    <x v="7"/>
    <s v="Tuesday"/>
    <n v="2"/>
    <s v="Switzerland"/>
    <x v="17"/>
  </r>
  <r>
    <n v="95054"/>
    <n v="1666"/>
    <s v="Spain"/>
    <d v="2023-06-10T00:40:00"/>
    <x v="1"/>
    <x v="24"/>
    <n v="2320"/>
    <n v="0"/>
    <d v="2023-06-10T00:00:00"/>
    <s v="00:40:00"/>
    <x v="0"/>
    <n v="6"/>
    <x v="19"/>
    <x v="2"/>
    <s v="Saturday"/>
    <n v="6"/>
    <s v="Spain"/>
    <x v="54"/>
  </r>
  <r>
    <n v="547144"/>
    <n v="1666"/>
    <s v="Spain"/>
    <d v="2023-01-14T01:02:00"/>
    <x v="2"/>
    <x v="12"/>
    <n v="5455"/>
    <n v="0"/>
    <d v="2023-01-14T00:00:00"/>
    <s v="01:02:00"/>
    <x v="1"/>
    <n v="1"/>
    <x v="12"/>
    <x v="3"/>
    <s v="Saturday"/>
    <n v="6"/>
    <s v="Spain"/>
    <x v="54"/>
  </r>
  <r>
    <n v="36759"/>
    <n v="1667"/>
    <s v="France"/>
    <d v="2023-01-23T01:33:00"/>
    <x v="3"/>
    <x v="22"/>
    <n v="6587"/>
    <n v="0"/>
    <d v="2023-01-23T00:00:00"/>
    <s v="01:33:00"/>
    <x v="1"/>
    <n v="1"/>
    <x v="17"/>
    <x v="3"/>
    <s v="Monday"/>
    <n v="1"/>
    <s v="France"/>
    <x v="69"/>
  </r>
  <r>
    <n v="870081"/>
    <n v="1667"/>
    <s v="France"/>
    <d v="2023-06-22T00:57:00"/>
    <x v="0"/>
    <x v="9"/>
    <n v="1176"/>
    <n v="0"/>
    <d v="2023-06-22T00:00:00"/>
    <s v="00:57:00"/>
    <x v="0"/>
    <n v="6"/>
    <x v="25"/>
    <x v="2"/>
    <s v="Thursday"/>
    <n v="4"/>
    <s v="France"/>
    <x v="69"/>
  </r>
  <r>
    <n v="878611"/>
    <n v="1668"/>
    <s v="USA"/>
    <d v="2023-11-24T00:53:00"/>
    <x v="3"/>
    <x v="88"/>
    <n v="3591"/>
    <n v="0"/>
    <d v="2023-11-24T00:00:00"/>
    <s v="00:53:00"/>
    <x v="0"/>
    <n v="11"/>
    <x v="10"/>
    <x v="9"/>
    <s v="Friday"/>
    <n v="5"/>
    <s v="USA"/>
    <x v="58"/>
  </r>
  <r>
    <n v="1483729"/>
    <n v="1668"/>
    <s v="USA"/>
    <d v="2023-09-14T23:47:00"/>
    <x v="3"/>
    <x v="13"/>
    <n v="1625"/>
    <n v="0"/>
    <d v="2023-09-14T00:00:00"/>
    <s v="23:47:00"/>
    <x v="2"/>
    <n v="9"/>
    <x v="12"/>
    <x v="11"/>
    <s v="Thursday"/>
    <n v="4"/>
    <s v="USA"/>
    <x v="58"/>
  </r>
  <r>
    <n v="49520"/>
    <n v="1670"/>
    <s v="USA"/>
    <d v="2023-07-03T00:01:00"/>
    <x v="3"/>
    <x v="4"/>
    <n v="6214"/>
    <n v="0"/>
    <d v="2023-07-03T00:00:00"/>
    <s v="00:01:00"/>
    <x v="0"/>
    <n v="7"/>
    <x v="15"/>
    <x v="4"/>
    <s v="Monday"/>
    <n v="1"/>
    <s v="USA"/>
    <x v="47"/>
  </r>
  <r>
    <n v="581573"/>
    <n v="1670"/>
    <s v="USA"/>
    <d v="2023-08-08T01:06:00"/>
    <x v="2"/>
    <x v="7"/>
    <n v="8547"/>
    <n v="0"/>
    <d v="2023-08-08T00:00:00"/>
    <s v="01:06:00"/>
    <x v="1"/>
    <n v="8"/>
    <x v="7"/>
    <x v="6"/>
    <s v="Tuesday"/>
    <n v="2"/>
    <s v="USA"/>
    <x v="47"/>
  </r>
  <r>
    <n v="914647"/>
    <n v="1671"/>
    <s v="USA"/>
    <d v="2023-03-25T01:58:00"/>
    <x v="0"/>
    <x v="79"/>
    <n v="7025"/>
    <n v="0"/>
    <d v="2023-03-25T00:00:00"/>
    <s v="01:58:00"/>
    <x v="1"/>
    <n v="3"/>
    <x v="18"/>
    <x v="7"/>
    <s v="Saturday"/>
    <n v="6"/>
    <s v="USA"/>
    <x v="57"/>
  </r>
  <r>
    <n v="1635379"/>
    <n v="1673"/>
    <s v="Spain"/>
    <d v="2023-04-12T00:48:00"/>
    <x v="3"/>
    <x v="57"/>
    <n v="5543"/>
    <n v="0"/>
    <d v="2023-04-12T00:00:00"/>
    <s v="00:48:00"/>
    <x v="0"/>
    <n v="4"/>
    <x v="1"/>
    <x v="1"/>
    <s v="Wednesday"/>
    <n v="3"/>
    <s v="Spain"/>
    <x v="30"/>
  </r>
  <r>
    <n v="414161"/>
    <n v="1675"/>
    <s v="USA"/>
    <d v="2023-12-27T23:49:00"/>
    <x v="3"/>
    <x v="25"/>
    <n v="3894"/>
    <n v="0"/>
    <d v="2023-12-27T00:00:00"/>
    <s v="23:49:00"/>
    <x v="2"/>
    <n v="12"/>
    <x v="13"/>
    <x v="10"/>
    <s v="Wednesday"/>
    <n v="3"/>
    <s v="USA"/>
    <x v="53"/>
  </r>
  <r>
    <n v="393726"/>
    <n v="1676"/>
    <s v="Austria"/>
    <d v="2023-03-29T23:56:00"/>
    <x v="0"/>
    <x v="21"/>
    <n v="2852"/>
    <n v="0"/>
    <d v="2023-03-29T00:00:00"/>
    <s v="23:56:00"/>
    <x v="2"/>
    <n v="3"/>
    <x v="21"/>
    <x v="7"/>
    <s v="Wednesday"/>
    <n v="3"/>
    <s v="Austria"/>
    <x v="29"/>
  </r>
  <r>
    <n v="756887"/>
    <n v="1676"/>
    <s v="Austria"/>
    <d v="2023-04-20T00:49:00"/>
    <x v="3"/>
    <x v="24"/>
    <n v="5656"/>
    <n v="0"/>
    <d v="2023-04-20T00:00:00"/>
    <s v="00:49:00"/>
    <x v="0"/>
    <n v="4"/>
    <x v="11"/>
    <x v="1"/>
    <s v="Thursday"/>
    <n v="4"/>
    <s v="Austria"/>
    <x v="29"/>
  </r>
  <r>
    <n v="786170"/>
    <n v="1676"/>
    <s v="Austria"/>
    <d v="2023-09-13T00:44:00"/>
    <x v="0"/>
    <x v="7"/>
    <n v="5008"/>
    <n v="0"/>
    <d v="2023-09-13T00:00:00"/>
    <s v="00:44:00"/>
    <x v="0"/>
    <n v="9"/>
    <x v="6"/>
    <x v="11"/>
    <s v="Wednesday"/>
    <n v="3"/>
    <s v="Austria"/>
    <x v="29"/>
  </r>
  <r>
    <n v="1131650"/>
    <n v="1676"/>
    <s v="Austria"/>
    <d v="2023-01-18T23:08:00"/>
    <x v="3"/>
    <x v="25"/>
    <n v="3121"/>
    <n v="0"/>
    <d v="2023-01-18T00:00:00"/>
    <s v="23:08:00"/>
    <x v="2"/>
    <n v="1"/>
    <x v="14"/>
    <x v="3"/>
    <s v="Wednesday"/>
    <n v="3"/>
    <s v="Austria"/>
    <x v="29"/>
  </r>
  <r>
    <n v="277038"/>
    <n v="1677"/>
    <s v="Italy"/>
    <d v="2023-08-01T22:32:00"/>
    <x v="0"/>
    <x v="2"/>
    <n v="2455"/>
    <n v="0"/>
    <d v="2023-08-01T00:00:00"/>
    <s v="22:32:00"/>
    <x v="3"/>
    <n v="8"/>
    <x v="5"/>
    <x v="6"/>
    <s v="Tuesday"/>
    <n v="2"/>
    <s v="Italy"/>
    <x v="38"/>
  </r>
  <r>
    <n v="780700"/>
    <n v="1677"/>
    <s v="Italy"/>
    <d v="2023-05-09T23:51:00"/>
    <x v="1"/>
    <x v="87"/>
    <n v="9948"/>
    <n v="0"/>
    <d v="2023-05-09T00:00:00"/>
    <s v="23:51:00"/>
    <x v="2"/>
    <n v="5"/>
    <x v="2"/>
    <x v="8"/>
    <s v="Tuesday"/>
    <n v="2"/>
    <s v="Italy"/>
    <x v="38"/>
  </r>
  <r>
    <n v="921826"/>
    <n v="1677"/>
    <s v="Italy"/>
    <d v="2023-04-11T23:58:00"/>
    <x v="1"/>
    <x v="42"/>
    <n v="1726"/>
    <n v="0"/>
    <d v="2023-04-11T00:00:00"/>
    <s v="23:58:00"/>
    <x v="2"/>
    <n v="4"/>
    <x v="23"/>
    <x v="1"/>
    <s v="Tuesday"/>
    <n v="2"/>
    <s v="Italy"/>
    <x v="38"/>
  </r>
  <r>
    <n v="998926"/>
    <n v="1677"/>
    <s v="Italy"/>
    <d v="2023-08-05T01:29:00"/>
    <x v="2"/>
    <x v="11"/>
    <n v="9356"/>
    <n v="0"/>
    <d v="2023-08-05T00:00:00"/>
    <s v="01:29:00"/>
    <x v="1"/>
    <n v="8"/>
    <x v="16"/>
    <x v="6"/>
    <s v="Saturday"/>
    <n v="6"/>
    <s v="Italy"/>
    <x v="38"/>
  </r>
  <r>
    <n v="626849"/>
    <n v="1679"/>
    <s v="Australia"/>
    <d v="2023-05-03T00:16:00"/>
    <x v="0"/>
    <x v="4"/>
    <n v="3639"/>
    <n v="0"/>
    <d v="2023-05-03T00:00:00"/>
    <s v="00:16:00"/>
    <x v="0"/>
    <n v="5"/>
    <x v="15"/>
    <x v="8"/>
    <s v="Wednesday"/>
    <n v="3"/>
    <s v="Australia"/>
    <x v="14"/>
  </r>
  <r>
    <n v="366083"/>
    <n v="1680"/>
    <s v="USA"/>
    <d v="2023-02-15T01:12:00"/>
    <x v="1"/>
    <x v="58"/>
    <n v="8672"/>
    <n v="0"/>
    <d v="2023-02-15T00:00:00"/>
    <s v="01:12:00"/>
    <x v="1"/>
    <n v="2"/>
    <x v="22"/>
    <x v="0"/>
    <s v="Wednesday"/>
    <n v="3"/>
    <s v="USA"/>
    <x v="50"/>
  </r>
  <r>
    <n v="9339"/>
    <n v="1681"/>
    <s v="Spain"/>
    <d v="2023-12-18T00:39:00"/>
    <x v="2"/>
    <x v="37"/>
    <n v="2782"/>
    <n v="0"/>
    <d v="2023-12-18T00:00:00"/>
    <s v="00:39:00"/>
    <x v="0"/>
    <n v="12"/>
    <x v="14"/>
    <x v="10"/>
    <s v="Monday"/>
    <n v="1"/>
    <s v="Spain"/>
    <x v="11"/>
  </r>
  <r>
    <n v="183352"/>
    <n v="1682"/>
    <s v="France"/>
    <d v="2023-10-16T00:35:00"/>
    <x v="3"/>
    <x v="2"/>
    <n v="8347"/>
    <n v="0"/>
    <d v="2023-10-16T00:00:00"/>
    <s v="00:35:00"/>
    <x v="0"/>
    <n v="10"/>
    <x v="26"/>
    <x v="5"/>
    <s v="Monday"/>
    <n v="1"/>
    <s v="France"/>
    <x v="18"/>
  </r>
  <r>
    <n v="473503"/>
    <n v="1682"/>
    <s v="France"/>
    <d v="2023-08-08T23:26:00"/>
    <x v="3"/>
    <x v="39"/>
    <n v="1565"/>
    <n v="0"/>
    <d v="2023-08-08T00:00:00"/>
    <s v="23:26:00"/>
    <x v="2"/>
    <n v="8"/>
    <x v="7"/>
    <x v="6"/>
    <s v="Tuesday"/>
    <n v="2"/>
    <s v="France"/>
    <x v="18"/>
  </r>
  <r>
    <n v="545696"/>
    <n v="1682"/>
    <s v="France"/>
    <d v="2023-06-08T01:05:00"/>
    <x v="2"/>
    <x v="30"/>
    <n v="9120"/>
    <n v="0"/>
    <d v="2023-06-08T00:00:00"/>
    <s v="01:05:00"/>
    <x v="1"/>
    <n v="6"/>
    <x v="7"/>
    <x v="2"/>
    <s v="Thursday"/>
    <n v="4"/>
    <s v="France"/>
    <x v="18"/>
  </r>
  <r>
    <n v="686952"/>
    <n v="1685"/>
    <s v="USA"/>
    <d v="2023-04-13T00:58:00"/>
    <x v="2"/>
    <x v="38"/>
    <n v="6047"/>
    <n v="0"/>
    <d v="2023-04-13T00:00:00"/>
    <s v="00:58:00"/>
    <x v="0"/>
    <n v="4"/>
    <x v="6"/>
    <x v="1"/>
    <s v="Thursday"/>
    <n v="4"/>
    <s v="USA"/>
    <x v="66"/>
  </r>
  <r>
    <n v="877616"/>
    <n v="1685"/>
    <s v="USA"/>
    <d v="2023-12-19T00:00:00"/>
    <x v="2"/>
    <x v="34"/>
    <n v="6662"/>
    <n v="0"/>
    <d v="2023-12-19T00:00:00"/>
    <s v="00:00:00"/>
    <x v="0"/>
    <n v="12"/>
    <x v="3"/>
    <x v="10"/>
    <s v="Tuesday"/>
    <n v="2"/>
    <s v="USA"/>
    <x v="66"/>
  </r>
  <r>
    <n v="1212775"/>
    <n v="1685"/>
    <s v="USA"/>
    <d v="2023-08-25T01:26:00"/>
    <x v="2"/>
    <x v="60"/>
    <n v="9604"/>
    <n v="0"/>
    <d v="2023-08-25T00:00:00"/>
    <s v="01:26:00"/>
    <x v="1"/>
    <n v="8"/>
    <x v="18"/>
    <x v="6"/>
    <s v="Friday"/>
    <n v="5"/>
    <s v="USA"/>
    <x v="66"/>
  </r>
  <r>
    <n v="1102470"/>
    <n v="1686"/>
    <s v="France"/>
    <d v="2023-02-16T23:38:00"/>
    <x v="3"/>
    <x v="32"/>
    <n v="7654"/>
    <n v="0"/>
    <d v="2023-02-16T00:00:00"/>
    <s v="23:38:00"/>
    <x v="2"/>
    <n v="2"/>
    <x v="26"/>
    <x v="0"/>
    <s v="Thursday"/>
    <n v="4"/>
    <s v="France"/>
    <x v="20"/>
  </r>
  <r>
    <n v="1232244"/>
    <n v="1686"/>
    <s v="France"/>
    <d v="2023-04-18T01:45:00"/>
    <x v="3"/>
    <x v="13"/>
    <n v="7689"/>
    <n v="0"/>
    <d v="2023-04-18T00:00:00"/>
    <s v="01:45:00"/>
    <x v="1"/>
    <n v="4"/>
    <x v="14"/>
    <x v="1"/>
    <s v="Tuesday"/>
    <n v="2"/>
    <s v="France"/>
    <x v="20"/>
  </r>
  <r>
    <n v="1385745"/>
    <n v="1686"/>
    <s v="France"/>
    <d v="2023-02-01T01:28:00"/>
    <x v="1"/>
    <x v="11"/>
    <n v="5128"/>
    <n v="0"/>
    <d v="2023-02-01T00:00:00"/>
    <s v="01:28:00"/>
    <x v="1"/>
    <n v="2"/>
    <x v="5"/>
    <x v="0"/>
    <s v="Wednesday"/>
    <n v="3"/>
    <s v="France"/>
    <x v="20"/>
  </r>
  <r>
    <n v="454137"/>
    <n v="1687"/>
    <s v="Australia"/>
    <d v="2023-01-15T00:20:00"/>
    <x v="3"/>
    <x v="82"/>
    <n v="2431"/>
    <n v="0"/>
    <d v="2023-01-15T00:00:00"/>
    <s v="00:20:00"/>
    <x v="0"/>
    <n v="1"/>
    <x v="22"/>
    <x v="3"/>
    <s v="Sunday"/>
    <n v="7"/>
    <s v="Australia"/>
    <x v="11"/>
  </r>
  <r>
    <n v="1277957"/>
    <n v="1687"/>
    <s v="Australia"/>
    <d v="2023-01-26T01:43:00"/>
    <x v="0"/>
    <x v="47"/>
    <n v="2062"/>
    <n v="0"/>
    <d v="2023-01-26T00:00:00"/>
    <s v="01:43:00"/>
    <x v="1"/>
    <n v="1"/>
    <x v="8"/>
    <x v="3"/>
    <s v="Thursday"/>
    <n v="4"/>
    <s v="Australia"/>
    <x v="11"/>
  </r>
  <r>
    <n v="1620752"/>
    <n v="1687"/>
    <s v="Australia"/>
    <d v="2023-10-13T23:37:00"/>
    <x v="1"/>
    <x v="24"/>
    <n v="7191"/>
    <n v="0"/>
    <d v="2023-10-13T00:00:00"/>
    <s v="23:37:00"/>
    <x v="2"/>
    <n v="10"/>
    <x v="6"/>
    <x v="5"/>
    <s v="Friday"/>
    <n v="5"/>
    <s v="Australia"/>
    <x v="11"/>
  </r>
  <r>
    <n v="565068"/>
    <n v="1689"/>
    <s v="Australia"/>
    <d v="2023-06-10T23:21:00"/>
    <x v="3"/>
    <x v="54"/>
    <n v="1282"/>
    <n v="0"/>
    <d v="2023-06-10T00:00:00"/>
    <s v="23:21:00"/>
    <x v="2"/>
    <n v="6"/>
    <x v="19"/>
    <x v="2"/>
    <s v="Saturday"/>
    <n v="6"/>
    <s v="Australia"/>
    <x v="45"/>
  </r>
  <r>
    <n v="1560730"/>
    <n v="1689"/>
    <s v="Australia"/>
    <d v="2023-06-29T00:34:00"/>
    <x v="3"/>
    <x v="82"/>
    <n v="9570"/>
    <n v="0"/>
    <d v="2023-06-29T00:00:00"/>
    <s v="00:34:00"/>
    <x v="0"/>
    <n v="6"/>
    <x v="21"/>
    <x v="2"/>
    <s v="Thursday"/>
    <n v="4"/>
    <s v="Australia"/>
    <x v="45"/>
  </r>
  <r>
    <n v="1255720"/>
    <n v="1690"/>
    <s v="Australia"/>
    <d v="2023-09-09T00:20:00"/>
    <x v="2"/>
    <x v="11"/>
    <n v="6466"/>
    <n v="0"/>
    <d v="2023-09-09T00:00:00"/>
    <s v="00:20:00"/>
    <x v="0"/>
    <n v="9"/>
    <x v="2"/>
    <x v="11"/>
    <s v="Saturday"/>
    <n v="6"/>
    <s v="Australia"/>
    <x v="53"/>
  </r>
  <r>
    <n v="716091"/>
    <n v="1691"/>
    <s v="USA"/>
    <d v="2023-06-12T01:28:00"/>
    <x v="2"/>
    <x v="23"/>
    <n v="6454"/>
    <n v="0"/>
    <d v="2023-06-12T00:00:00"/>
    <s v="01:28:00"/>
    <x v="1"/>
    <n v="6"/>
    <x v="1"/>
    <x v="2"/>
    <s v="Monday"/>
    <n v="1"/>
    <s v="USA"/>
    <x v="26"/>
  </r>
  <r>
    <n v="452070"/>
    <n v="1693"/>
    <s v="France"/>
    <d v="2023-05-06T00:22:00"/>
    <x v="1"/>
    <x v="47"/>
    <n v="9332"/>
    <n v="0"/>
    <d v="2023-05-06T00:00:00"/>
    <s v="00:22:00"/>
    <x v="0"/>
    <n v="5"/>
    <x v="28"/>
    <x v="8"/>
    <s v="Saturday"/>
    <n v="6"/>
    <s v="France"/>
    <x v="22"/>
  </r>
  <r>
    <n v="182441"/>
    <n v="1694"/>
    <s v="Ireland"/>
    <d v="2023-12-18T23:01:00"/>
    <x v="3"/>
    <x v="56"/>
    <n v="1072"/>
    <n v="0"/>
    <d v="2023-12-18T00:00:00"/>
    <s v="23:01:00"/>
    <x v="2"/>
    <n v="12"/>
    <x v="14"/>
    <x v="10"/>
    <s v="Monday"/>
    <n v="1"/>
    <s v="Ireland"/>
    <x v="31"/>
  </r>
  <r>
    <n v="590748"/>
    <n v="1695"/>
    <s v="Spain"/>
    <d v="2023-01-11T22:40:00"/>
    <x v="1"/>
    <x v="80"/>
    <n v="4390"/>
    <n v="0"/>
    <d v="2023-01-11T00:00:00"/>
    <s v="22:40:00"/>
    <x v="3"/>
    <n v="1"/>
    <x v="23"/>
    <x v="3"/>
    <s v="Wednesday"/>
    <n v="3"/>
    <s v="Spain"/>
    <x v="24"/>
  </r>
  <r>
    <n v="1028877"/>
    <n v="1695"/>
    <s v="Spain"/>
    <d v="2023-07-31T23:32:00"/>
    <x v="0"/>
    <x v="18"/>
    <n v="8062"/>
    <n v="0"/>
    <d v="2023-07-31T00:00:00"/>
    <s v="23:32:00"/>
    <x v="2"/>
    <n v="7"/>
    <x v="30"/>
    <x v="4"/>
    <s v="Monday"/>
    <n v="1"/>
    <s v="Spain"/>
    <x v="24"/>
  </r>
  <r>
    <n v="1205050"/>
    <n v="1695"/>
    <s v="Spain"/>
    <d v="2023-07-12T00:35:00"/>
    <x v="1"/>
    <x v="48"/>
    <n v="9562"/>
    <n v="0"/>
    <d v="2023-07-12T00:00:00"/>
    <s v="00:35:00"/>
    <x v="0"/>
    <n v="7"/>
    <x v="1"/>
    <x v="4"/>
    <s v="Wednesday"/>
    <n v="3"/>
    <s v="Spain"/>
    <x v="24"/>
  </r>
  <r>
    <n v="312413"/>
    <n v="1696"/>
    <s v="USA"/>
    <d v="2023-09-16T00:17:00"/>
    <x v="2"/>
    <x v="24"/>
    <n v="7605"/>
    <n v="0"/>
    <d v="2023-09-16T00:00:00"/>
    <s v="00:17:00"/>
    <x v="0"/>
    <n v="9"/>
    <x v="26"/>
    <x v="11"/>
    <s v="Saturday"/>
    <n v="6"/>
    <s v="USA"/>
    <x v="58"/>
  </r>
  <r>
    <n v="1055817"/>
    <n v="1697"/>
    <s v="France"/>
    <d v="2023-06-02T23:00:00"/>
    <x v="0"/>
    <x v="6"/>
    <n v="8477"/>
    <n v="0"/>
    <d v="2023-06-02T00:00:00"/>
    <s v="23:00:00"/>
    <x v="2"/>
    <n v="6"/>
    <x v="24"/>
    <x v="2"/>
    <s v="Friday"/>
    <n v="5"/>
    <s v="France"/>
    <x v="7"/>
  </r>
  <r>
    <n v="177897"/>
    <n v="1698"/>
    <s v="France"/>
    <d v="2023-08-05T23:20:00"/>
    <x v="2"/>
    <x v="66"/>
    <n v="8289"/>
    <n v="0"/>
    <d v="2023-08-05T00:00:00"/>
    <s v="23:20:00"/>
    <x v="2"/>
    <n v="8"/>
    <x v="16"/>
    <x v="6"/>
    <s v="Saturday"/>
    <n v="6"/>
    <s v="France"/>
    <x v="40"/>
  </r>
  <r>
    <n v="1643298"/>
    <n v="1699"/>
    <s v="Australia"/>
    <d v="2023-04-19T23:45:00"/>
    <x v="0"/>
    <x v="7"/>
    <n v="6207"/>
    <n v="0"/>
    <d v="2023-04-19T00:00:00"/>
    <s v="23:45:00"/>
    <x v="2"/>
    <n v="4"/>
    <x v="3"/>
    <x v="1"/>
    <s v="Wednesday"/>
    <n v="3"/>
    <s v="Australia"/>
    <x v="54"/>
  </r>
  <r>
    <n v="403651"/>
    <n v="1700"/>
    <s v="USA"/>
    <d v="2023-07-17T00:38:00"/>
    <x v="1"/>
    <x v="48"/>
    <n v="8812"/>
    <n v="0"/>
    <d v="2023-07-17T00:00:00"/>
    <s v="00:38:00"/>
    <x v="0"/>
    <n v="7"/>
    <x v="29"/>
    <x v="4"/>
    <s v="Monday"/>
    <n v="1"/>
    <s v="USA"/>
    <x v="24"/>
  </r>
  <r>
    <n v="869884"/>
    <n v="1701"/>
    <s v="USA"/>
    <d v="2023-11-26T00:49:00"/>
    <x v="3"/>
    <x v="35"/>
    <n v="4256"/>
    <n v="0"/>
    <d v="2023-11-26T00:00:00"/>
    <s v="00:49:00"/>
    <x v="0"/>
    <n v="11"/>
    <x v="8"/>
    <x v="9"/>
    <s v="Sunday"/>
    <n v="7"/>
    <s v="USA"/>
    <x v="50"/>
  </r>
  <r>
    <n v="1576972"/>
    <n v="1702"/>
    <s v="Italy"/>
    <d v="2023-10-25T00:58:00"/>
    <x v="1"/>
    <x v="24"/>
    <n v="8340"/>
    <n v="0"/>
    <d v="2023-10-25T00:00:00"/>
    <s v="00:58:00"/>
    <x v="0"/>
    <n v="10"/>
    <x v="18"/>
    <x v="5"/>
    <s v="Wednesday"/>
    <n v="3"/>
    <s v="Italy"/>
    <x v="67"/>
  </r>
  <r>
    <n v="155501"/>
    <n v="1703"/>
    <s v="France"/>
    <d v="2023-03-20T23:28:00"/>
    <x v="3"/>
    <x v="3"/>
    <n v="2102"/>
    <n v="0"/>
    <d v="2023-03-20T00:00:00"/>
    <s v="23:28:00"/>
    <x v="2"/>
    <n v="3"/>
    <x v="11"/>
    <x v="7"/>
    <s v="Monday"/>
    <n v="1"/>
    <s v="France"/>
    <x v="10"/>
  </r>
  <r>
    <n v="288335"/>
    <n v="1703"/>
    <s v="France"/>
    <d v="2023-07-15T00:46:00"/>
    <x v="1"/>
    <x v="73"/>
    <n v="362"/>
    <n v="0"/>
    <d v="2023-07-15T00:00:00"/>
    <s v="00:46:00"/>
    <x v="0"/>
    <n v="7"/>
    <x v="22"/>
    <x v="4"/>
    <s v="Saturday"/>
    <n v="6"/>
    <s v="France"/>
    <x v="10"/>
  </r>
  <r>
    <n v="587346"/>
    <n v="1703"/>
    <s v="France"/>
    <d v="2023-08-16T01:41:00"/>
    <x v="1"/>
    <x v="49"/>
    <n v="6858"/>
    <n v="0"/>
    <d v="2023-08-16T00:00:00"/>
    <s v="01:41:00"/>
    <x v="1"/>
    <n v="8"/>
    <x v="26"/>
    <x v="6"/>
    <s v="Wednesday"/>
    <n v="3"/>
    <s v="France"/>
    <x v="10"/>
  </r>
  <r>
    <n v="209068"/>
    <n v="1704"/>
    <s v="USA"/>
    <d v="2023-04-03T23:48:00"/>
    <x v="3"/>
    <x v="11"/>
    <n v="119"/>
    <n v="0"/>
    <d v="2023-04-03T00:00:00"/>
    <s v="23:48:00"/>
    <x v="2"/>
    <n v="4"/>
    <x v="15"/>
    <x v="1"/>
    <s v="Monday"/>
    <n v="1"/>
    <s v="USA"/>
    <x v="52"/>
  </r>
  <r>
    <n v="701790"/>
    <n v="1704"/>
    <s v="USA"/>
    <d v="2023-02-22T00:40:00"/>
    <x v="3"/>
    <x v="11"/>
    <n v="4202"/>
    <n v="0"/>
    <d v="2023-02-22T00:00:00"/>
    <s v="00:40:00"/>
    <x v="0"/>
    <n v="2"/>
    <x v="25"/>
    <x v="0"/>
    <s v="Wednesday"/>
    <n v="3"/>
    <s v="USA"/>
    <x v="52"/>
  </r>
  <r>
    <n v="298715"/>
    <n v="1706"/>
    <s v="USA"/>
    <d v="2023-04-01T23:52:00"/>
    <x v="1"/>
    <x v="0"/>
    <n v="5256"/>
    <n v="0"/>
    <d v="2023-04-01T00:00:00"/>
    <s v="23:52:00"/>
    <x v="2"/>
    <n v="4"/>
    <x v="5"/>
    <x v="1"/>
    <s v="Saturday"/>
    <n v="6"/>
    <s v="USA"/>
    <x v="13"/>
  </r>
  <r>
    <n v="1424219"/>
    <n v="1706"/>
    <s v="USA"/>
    <d v="2023-08-01T00:09:00"/>
    <x v="2"/>
    <x v="90"/>
    <n v="2522"/>
    <n v="0"/>
    <d v="2023-08-01T00:00:00"/>
    <s v="00:09:00"/>
    <x v="0"/>
    <n v="8"/>
    <x v="5"/>
    <x v="6"/>
    <s v="Tuesday"/>
    <n v="2"/>
    <s v="USA"/>
    <x v="13"/>
  </r>
  <r>
    <n v="1365442"/>
    <n v="1707"/>
    <s v="France"/>
    <d v="2023-03-14T00:17:00"/>
    <x v="1"/>
    <x v="1"/>
    <n v="8105"/>
    <n v="0"/>
    <d v="2023-03-14T00:00:00"/>
    <s v="00:17:00"/>
    <x v="0"/>
    <n v="3"/>
    <x v="12"/>
    <x v="7"/>
    <s v="Tuesday"/>
    <n v="2"/>
    <s v="France"/>
    <x v="10"/>
  </r>
  <r>
    <n v="739012"/>
    <n v="1708"/>
    <s v="France"/>
    <d v="2023-12-18T00:47:00"/>
    <x v="1"/>
    <x v="55"/>
    <n v="265"/>
    <n v="0"/>
    <d v="2023-12-18T00:00:00"/>
    <s v="00:47:00"/>
    <x v="0"/>
    <n v="12"/>
    <x v="14"/>
    <x v="10"/>
    <s v="Monday"/>
    <n v="1"/>
    <s v="France"/>
    <x v="65"/>
  </r>
  <r>
    <n v="1420448"/>
    <n v="1708"/>
    <s v="France"/>
    <d v="2023-04-09T23:37:00"/>
    <x v="0"/>
    <x v="19"/>
    <n v="5060"/>
    <n v="0"/>
    <d v="2023-04-09T00:00:00"/>
    <s v="23:37:00"/>
    <x v="2"/>
    <n v="4"/>
    <x v="2"/>
    <x v="1"/>
    <s v="Sunday"/>
    <n v="7"/>
    <s v="France"/>
    <x v="65"/>
  </r>
  <r>
    <n v="1483901"/>
    <n v="1708"/>
    <s v="France"/>
    <d v="2023-07-08T00:50:00"/>
    <x v="3"/>
    <x v="56"/>
    <n v="9214"/>
    <n v="0"/>
    <d v="2023-07-08T00:00:00"/>
    <s v="00:50:00"/>
    <x v="0"/>
    <n v="7"/>
    <x v="7"/>
    <x v="4"/>
    <s v="Saturday"/>
    <n v="6"/>
    <s v="France"/>
    <x v="65"/>
  </r>
  <r>
    <n v="1313934"/>
    <n v="1710"/>
    <s v="Spain"/>
    <d v="2023-11-12T01:06:00"/>
    <x v="1"/>
    <x v="44"/>
    <n v="2981"/>
    <n v="0"/>
    <d v="2023-11-12T00:00:00"/>
    <s v="01:06:00"/>
    <x v="1"/>
    <n v="11"/>
    <x v="1"/>
    <x v="9"/>
    <s v="Sunday"/>
    <n v="7"/>
    <s v="Spain"/>
    <x v="8"/>
  </r>
  <r>
    <n v="1474092"/>
    <n v="1710"/>
    <s v="Spain"/>
    <d v="2023-06-02T23:51:00"/>
    <x v="0"/>
    <x v="11"/>
    <n v="7733"/>
    <n v="0"/>
    <d v="2023-06-02T00:00:00"/>
    <s v="23:51:00"/>
    <x v="2"/>
    <n v="6"/>
    <x v="24"/>
    <x v="2"/>
    <s v="Friday"/>
    <n v="5"/>
    <s v="Spain"/>
    <x v="8"/>
  </r>
  <r>
    <n v="183380"/>
    <n v="1712"/>
    <s v="Germany"/>
    <d v="2023-07-06T00:03:00"/>
    <x v="3"/>
    <x v="24"/>
    <n v="1046"/>
    <n v="0"/>
    <d v="2023-07-06T00:00:00"/>
    <s v="00:03:00"/>
    <x v="0"/>
    <n v="7"/>
    <x v="28"/>
    <x v="4"/>
    <s v="Thursday"/>
    <n v="4"/>
    <s v="Germany"/>
    <x v="6"/>
  </r>
  <r>
    <n v="488698"/>
    <n v="1714"/>
    <s v="Spain"/>
    <d v="2023-03-11T01:15:00"/>
    <x v="0"/>
    <x v="24"/>
    <n v="5107"/>
    <n v="0"/>
    <d v="2023-03-11T00:00:00"/>
    <s v="01:15:00"/>
    <x v="1"/>
    <n v="3"/>
    <x v="23"/>
    <x v="7"/>
    <s v="Saturday"/>
    <n v="6"/>
    <s v="Spain"/>
    <x v="43"/>
  </r>
  <r>
    <n v="521330"/>
    <n v="1714"/>
    <s v="Spain"/>
    <d v="2023-08-06T23:19:00"/>
    <x v="0"/>
    <x v="24"/>
    <n v="9321"/>
    <n v="0"/>
    <d v="2023-08-06T00:00:00"/>
    <s v="23:19:00"/>
    <x v="2"/>
    <n v="8"/>
    <x v="28"/>
    <x v="6"/>
    <s v="Sunday"/>
    <n v="7"/>
    <s v="Spain"/>
    <x v="43"/>
  </r>
  <r>
    <n v="118335"/>
    <n v="1715"/>
    <s v="USA"/>
    <d v="2023-09-25T00:11:00"/>
    <x v="1"/>
    <x v="17"/>
    <n v="477"/>
    <n v="0"/>
    <d v="2023-09-25T00:00:00"/>
    <s v="00:11:00"/>
    <x v="0"/>
    <n v="9"/>
    <x v="18"/>
    <x v="11"/>
    <s v="Monday"/>
    <n v="1"/>
    <s v="USA"/>
    <x v="50"/>
  </r>
  <r>
    <n v="153389"/>
    <n v="1715"/>
    <s v="USA"/>
    <d v="2023-10-28T23:21:00"/>
    <x v="2"/>
    <x v="24"/>
    <n v="2257"/>
    <n v="0"/>
    <d v="2023-10-28T00:00:00"/>
    <s v="23:21:00"/>
    <x v="2"/>
    <n v="10"/>
    <x v="0"/>
    <x v="5"/>
    <s v="Saturday"/>
    <n v="6"/>
    <s v="USA"/>
    <x v="50"/>
  </r>
  <r>
    <n v="246033"/>
    <n v="1715"/>
    <s v="USA"/>
    <d v="2023-12-05T23:33:00"/>
    <x v="1"/>
    <x v="20"/>
    <n v="5126"/>
    <n v="0"/>
    <d v="2023-12-05T00:00:00"/>
    <s v="23:33:00"/>
    <x v="2"/>
    <n v="12"/>
    <x v="16"/>
    <x v="10"/>
    <s v="Tuesday"/>
    <n v="2"/>
    <s v="USA"/>
    <x v="50"/>
  </r>
  <r>
    <n v="723458"/>
    <n v="1716"/>
    <s v="USA"/>
    <d v="2023-04-13T00:07:00"/>
    <x v="3"/>
    <x v="24"/>
    <n v="946"/>
    <n v="0"/>
    <d v="2023-04-13T00:00:00"/>
    <s v="00:07:00"/>
    <x v="0"/>
    <n v="4"/>
    <x v="6"/>
    <x v="1"/>
    <s v="Thursday"/>
    <n v="4"/>
    <s v="USA"/>
    <x v="39"/>
  </r>
  <r>
    <n v="721298"/>
    <n v="1717"/>
    <s v="Australia"/>
    <d v="2023-03-28T00:54:00"/>
    <x v="3"/>
    <x v="11"/>
    <n v="3875"/>
    <n v="0"/>
    <d v="2023-03-28T00:00:00"/>
    <s v="00:54:00"/>
    <x v="0"/>
    <n v="3"/>
    <x v="0"/>
    <x v="7"/>
    <s v="Tuesday"/>
    <n v="2"/>
    <s v="Australia"/>
    <x v="43"/>
  </r>
  <r>
    <n v="705322"/>
    <n v="1718"/>
    <s v="USA"/>
    <d v="2023-05-03T23:24:00"/>
    <x v="3"/>
    <x v="6"/>
    <n v="1519"/>
    <n v="0"/>
    <d v="2023-05-03T00:00:00"/>
    <s v="23:24:00"/>
    <x v="2"/>
    <n v="5"/>
    <x v="15"/>
    <x v="8"/>
    <s v="Wednesday"/>
    <n v="3"/>
    <s v="USA"/>
    <x v="67"/>
  </r>
  <r>
    <n v="1262059"/>
    <n v="1719"/>
    <s v="Italy"/>
    <d v="2023-07-27T01:36:00"/>
    <x v="1"/>
    <x v="82"/>
    <n v="1114"/>
    <n v="0"/>
    <d v="2023-07-27T00:00:00"/>
    <s v="01:36:00"/>
    <x v="1"/>
    <n v="7"/>
    <x v="13"/>
    <x v="4"/>
    <s v="Thursday"/>
    <n v="4"/>
    <s v="Italy"/>
    <x v="37"/>
  </r>
  <r>
    <n v="961277"/>
    <n v="1721"/>
    <s v="Germany"/>
    <d v="2023-04-30T23:39:00"/>
    <x v="0"/>
    <x v="49"/>
    <n v="8615"/>
    <n v="0"/>
    <d v="2023-04-30T00:00:00"/>
    <s v="23:39:00"/>
    <x v="2"/>
    <n v="4"/>
    <x v="4"/>
    <x v="1"/>
    <s v="Sunday"/>
    <n v="7"/>
    <s v="Germany"/>
    <x v="19"/>
  </r>
  <r>
    <n v="1105875"/>
    <n v="1722"/>
    <s v="USA"/>
    <d v="2023-12-15T23:26:00"/>
    <x v="3"/>
    <x v="24"/>
    <n v="4863"/>
    <n v="0"/>
    <d v="2023-12-15T00:00:00"/>
    <s v="23:26:00"/>
    <x v="2"/>
    <n v="12"/>
    <x v="22"/>
    <x v="10"/>
    <s v="Friday"/>
    <n v="5"/>
    <s v="USA"/>
    <x v="23"/>
  </r>
  <r>
    <n v="781125"/>
    <n v="1723"/>
    <s v="Spain"/>
    <d v="2023-01-24T00:58:00"/>
    <x v="1"/>
    <x v="73"/>
    <n v="3855"/>
    <n v="0"/>
    <d v="2023-01-24T00:00:00"/>
    <s v="00:58:00"/>
    <x v="0"/>
    <n v="1"/>
    <x v="10"/>
    <x v="3"/>
    <s v="Tuesday"/>
    <n v="2"/>
    <s v="Spain"/>
    <x v="6"/>
  </r>
  <r>
    <n v="1223038"/>
    <n v="1723"/>
    <s v="Spain"/>
    <d v="2023-10-13T23:51:00"/>
    <x v="2"/>
    <x v="91"/>
    <n v="8273"/>
    <n v="0"/>
    <d v="2023-10-13T00:00:00"/>
    <s v="23:51:00"/>
    <x v="2"/>
    <n v="10"/>
    <x v="6"/>
    <x v="5"/>
    <s v="Friday"/>
    <n v="5"/>
    <s v="Spain"/>
    <x v="6"/>
  </r>
  <r>
    <n v="253281"/>
    <n v="1725"/>
    <s v="USA"/>
    <d v="2023-08-15T23:45:00"/>
    <x v="2"/>
    <x v="73"/>
    <n v="8869"/>
    <n v="0"/>
    <d v="2023-08-15T00:00:00"/>
    <s v="23:45:00"/>
    <x v="2"/>
    <n v="8"/>
    <x v="22"/>
    <x v="6"/>
    <s v="Tuesday"/>
    <n v="2"/>
    <s v="USA"/>
    <x v="2"/>
  </r>
  <r>
    <n v="640940"/>
    <n v="1725"/>
    <s v="USA"/>
    <d v="2023-03-01T23:36:00"/>
    <x v="3"/>
    <x v="45"/>
    <n v="3582"/>
    <n v="0"/>
    <d v="2023-03-01T00:00:00"/>
    <s v="23:36:00"/>
    <x v="2"/>
    <n v="3"/>
    <x v="5"/>
    <x v="7"/>
    <s v="Wednesday"/>
    <n v="3"/>
    <s v="USA"/>
    <x v="2"/>
  </r>
  <r>
    <n v="348694"/>
    <n v="1726"/>
    <s v="Spain"/>
    <d v="2023-05-25T02:29:00"/>
    <x v="3"/>
    <x v="6"/>
    <n v="4572"/>
    <n v="0"/>
    <d v="2023-05-25T00:00:00"/>
    <s v="02:29:00"/>
    <x v="4"/>
    <n v="5"/>
    <x v="18"/>
    <x v="8"/>
    <s v="Thursday"/>
    <n v="4"/>
    <s v="Spain"/>
    <x v="42"/>
  </r>
  <r>
    <n v="446644"/>
    <n v="1728"/>
    <s v="France"/>
    <d v="2023-01-22T00:15:00"/>
    <x v="2"/>
    <x v="59"/>
    <n v="8854"/>
    <n v="0"/>
    <d v="2023-01-22T00:00:00"/>
    <s v="00:15:00"/>
    <x v="0"/>
    <n v="1"/>
    <x v="25"/>
    <x v="3"/>
    <s v="Sunday"/>
    <n v="7"/>
    <s v="France"/>
    <x v="15"/>
  </r>
  <r>
    <n v="824383"/>
    <n v="1728"/>
    <s v="France"/>
    <d v="2023-01-02T00:48:00"/>
    <x v="0"/>
    <x v="48"/>
    <n v="66"/>
    <n v="0"/>
    <d v="2023-01-02T00:00:00"/>
    <s v="00:48:00"/>
    <x v="0"/>
    <n v="1"/>
    <x v="24"/>
    <x v="3"/>
    <s v="Monday"/>
    <n v="1"/>
    <s v="France"/>
    <x v="15"/>
  </r>
  <r>
    <n v="914814"/>
    <n v="1729"/>
    <s v="Australia"/>
    <d v="2023-11-05T23:32:00"/>
    <x v="3"/>
    <x v="1"/>
    <n v="6744"/>
    <n v="0"/>
    <d v="2023-11-05T00:00:00"/>
    <s v="23:32:00"/>
    <x v="2"/>
    <n v="11"/>
    <x v="16"/>
    <x v="9"/>
    <s v="Sunday"/>
    <n v="7"/>
    <s v="Australia"/>
    <x v="18"/>
  </r>
  <r>
    <n v="846419"/>
    <n v="1731"/>
    <s v="Spain"/>
    <d v="2023-06-03T22:40:00"/>
    <x v="2"/>
    <x v="21"/>
    <n v="3664"/>
    <n v="0"/>
    <d v="2023-06-03T00:00:00"/>
    <s v="22:40:00"/>
    <x v="3"/>
    <n v="6"/>
    <x v="15"/>
    <x v="2"/>
    <s v="Saturday"/>
    <n v="6"/>
    <s v="Spain"/>
    <x v="7"/>
  </r>
  <r>
    <n v="1297610"/>
    <n v="1732"/>
    <s v="USA"/>
    <d v="2023-10-10T01:24:00"/>
    <x v="0"/>
    <x v="24"/>
    <n v="2563"/>
    <n v="0"/>
    <d v="2023-10-10T00:00:00"/>
    <s v="01:24:00"/>
    <x v="1"/>
    <n v="10"/>
    <x v="19"/>
    <x v="5"/>
    <s v="Tuesday"/>
    <n v="2"/>
    <s v="USA"/>
    <x v="55"/>
  </r>
  <r>
    <n v="1548032"/>
    <n v="1733"/>
    <s v="Italy"/>
    <d v="2023-10-17T01:23:00"/>
    <x v="3"/>
    <x v="5"/>
    <n v="3053"/>
    <n v="0"/>
    <d v="2023-10-17T00:00:00"/>
    <s v="01:23:00"/>
    <x v="1"/>
    <n v="10"/>
    <x v="29"/>
    <x v="5"/>
    <s v="Tuesday"/>
    <n v="2"/>
    <s v="Italy"/>
    <x v="5"/>
  </r>
  <r>
    <n v="149310"/>
    <n v="1734"/>
    <s v="USA"/>
    <d v="2023-01-15T01:37:00"/>
    <x v="1"/>
    <x v="34"/>
    <n v="1340"/>
    <n v="0"/>
    <d v="2023-01-15T00:00:00"/>
    <s v="01:37:00"/>
    <x v="1"/>
    <n v="1"/>
    <x v="22"/>
    <x v="3"/>
    <s v="Sunday"/>
    <n v="7"/>
    <s v="USA"/>
    <x v="32"/>
  </r>
  <r>
    <n v="862595"/>
    <n v="1734"/>
    <s v="USA"/>
    <d v="2023-06-24T00:46:00"/>
    <x v="1"/>
    <x v="11"/>
    <n v="2309"/>
    <n v="0"/>
    <d v="2023-06-24T00:00:00"/>
    <s v="00:46:00"/>
    <x v="0"/>
    <n v="6"/>
    <x v="10"/>
    <x v="2"/>
    <s v="Saturday"/>
    <n v="6"/>
    <s v="USA"/>
    <x v="32"/>
  </r>
  <r>
    <n v="1254601"/>
    <n v="1734"/>
    <s v="USA"/>
    <d v="2023-05-03T00:42:00"/>
    <x v="0"/>
    <x v="10"/>
    <n v="4180"/>
    <n v="0"/>
    <d v="2023-05-03T00:00:00"/>
    <s v="00:42:00"/>
    <x v="0"/>
    <n v="5"/>
    <x v="15"/>
    <x v="8"/>
    <s v="Wednesday"/>
    <n v="3"/>
    <s v="USA"/>
    <x v="32"/>
  </r>
  <r>
    <n v="1605754"/>
    <n v="1734"/>
    <s v="USA"/>
    <d v="2023-06-09T01:16:00"/>
    <x v="3"/>
    <x v="49"/>
    <n v="504"/>
    <n v="0"/>
    <d v="2023-06-09T00:00:00"/>
    <s v="01:16:00"/>
    <x v="1"/>
    <n v="6"/>
    <x v="2"/>
    <x v="2"/>
    <s v="Friday"/>
    <n v="5"/>
    <s v="USA"/>
    <x v="32"/>
  </r>
  <r>
    <n v="198841"/>
    <n v="1735"/>
    <s v="Finland"/>
    <d v="2023-07-24T01:23:00"/>
    <x v="1"/>
    <x v="41"/>
    <n v="4094"/>
    <n v="0"/>
    <d v="2023-07-24T00:00:00"/>
    <s v="01:23:00"/>
    <x v="1"/>
    <n v="7"/>
    <x v="10"/>
    <x v="4"/>
    <s v="Monday"/>
    <n v="1"/>
    <s v="Finland"/>
    <x v="3"/>
  </r>
  <r>
    <n v="1455334"/>
    <n v="1735"/>
    <s v="Finland"/>
    <d v="2023-12-06T00:10:00"/>
    <x v="3"/>
    <x v="27"/>
    <n v="8911"/>
    <n v="0"/>
    <d v="2023-12-06T00:00:00"/>
    <s v="00:10:00"/>
    <x v="0"/>
    <n v="12"/>
    <x v="28"/>
    <x v="10"/>
    <s v="Wednesday"/>
    <n v="3"/>
    <s v="Finland"/>
    <x v="3"/>
  </r>
  <r>
    <n v="1666505"/>
    <n v="1736"/>
    <s v="USA"/>
    <d v="2023-01-22T01:21:00"/>
    <x v="2"/>
    <x v="87"/>
    <n v="2955"/>
    <n v="0"/>
    <d v="2023-01-22T00:00:00"/>
    <s v="01:21:00"/>
    <x v="1"/>
    <n v="1"/>
    <x v="25"/>
    <x v="3"/>
    <s v="Sunday"/>
    <n v="7"/>
    <s v="USA"/>
    <x v="37"/>
  </r>
  <r>
    <n v="1522932"/>
    <n v="1737"/>
    <s v="Singapore"/>
    <d v="2023-11-08T00:44:00"/>
    <x v="2"/>
    <x v="72"/>
    <n v="2633"/>
    <n v="0"/>
    <d v="2023-11-08T00:00:00"/>
    <s v="00:44:00"/>
    <x v="0"/>
    <n v="11"/>
    <x v="7"/>
    <x v="9"/>
    <s v="Wednesday"/>
    <n v="3"/>
    <s v="Singapore"/>
    <x v="36"/>
  </r>
  <r>
    <n v="432633"/>
    <n v="1738"/>
    <s v="France"/>
    <d v="2023-02-11T01:11:00"/>
    <x v="0"/>
    <x v="60"/>
    <n v="9557"/>
    <n v="0"/>
    <d v="2023-02-11T00:00:00"/>
    <s v="01:11:00"/>
    <x v="1"/>
    <n v="2"/>
    <x v="23"/>
    <x v="0"/>
    <s v="Saturday"/>
    <n v="6"/>
    <s v="France"/>
    <x v="15"/>
  </r>
  <r>
    <n v="102053"/>
    <n v="1739"/>
    <s v="Spain"/>
    <d v="2023-08-17T23:19:00"/>
    <x v="1"/>
    <x v="82"/>
    <n v="3746"/>
    <n v="0"/>
    <d v="2023-08-17T00:00:00"/>
    <s v="23:19:00"/>
    <x v="2"/>
    <n v="8"/>
    <x v="29"/>
    <x v="6"/>
    <s v="Thursday"/>
    <n v="4"/>
    <s v="Spain"/>
    <x v="68"/>
  </r>
  <r>
    <n v="1316887"/>
    <n v="1739"/>
    <s v="Spain"/>
    <d v="2023-04-07T23:33:00"/>
    <x v="0"/>
    <x v="11"/>
    <n v="951"/>
    <n v="0"/>
    <d v="2023-04-07T00:00:00"/>
    <s v="23:33:00"/>
    <x v="2"/>
    <n v="4"/>
    <x v="20"/>
    <x v="1"/>
    <s v="Friday"/>
    <n v="5"/>
    <s v="Spain"/>
    <x v="68"/>
  </r>
  <r>
    <n v="369020"/>
    <n v="1740"/>
    <s v="USA"/>
    <d v="2023-09-20T01:03:00"/>
    <x v="0"/>
    <x v="23"/>
    <n v="8651"/>
    <n v="0"/>
    <d v="2023-09-20T00:00:00"/>
    <s v="01:03:00"/>
    <x v="1"/>
    <n v="9"/>
    <x v="11"/>
    <x v="11"/>
    <s v="Wednesday"/>
    <n v="3"/>
    <s v="USA"/>
    <x v="29"/>
  </r>
  <r>
    <n v="1607015"/>
    <n v="1741"/>
    <s v="USA"/>
    <d v="2023-12-26T01:08:00"/>
    <x v="3"/>
    <x v="11"/>
    <n v="4369"/>
    <n v="0"/>
    <d v="2023-12-26T00:00:00"/>
    <s v="01:08:00"/>
    <x v="1"/>
    <n v="12"/>
    <x v="8"/>
    <x v="10"/>
    <s v="Tuesday"/>
    <n v="2"/>
    <s v="USA"/>
    <x v="61"/>
  </r>
  <r>
    <n v="1323847"/>
    <n v="1742"/>
    <s v="USA"/>
    <d v="2023-04-21T01:37:00"/>
    <x v="3"/>
    <x v="65"/>
    <n v="4644"/>
    <n v="0"/>
    <d v="2023-04-21T00:00:00"/>
    <s v="01:37:00"/>
    <x v="1"/>
    <n v="4"/>
    <x v="9"/>
    <x v="1"/>
    <s v="Friday"/>
    <n v="5"/>
    <s v="USA"/>
    <x v="70"/>
  </r>
  <r>
    <n v="962603"/>
    <n v="1743"/>
    <s v="USA"/>
    <d v="2023-05-07T00:20:00"/>
    <x v="0"/>
    <x v="38"/>
    <n v="6171"/>
    <n v="0"/>
    <d v="2023-05-07T00:00:00"/>
    <s v="00:20:00"/>
    <x v="0"/>
    <n v="5"/>
    <x v="20"/>
    <x v="8"/>
    <s v="Sunday"/>
    <n v="7"/>
    <s v="USA"/>
    <x v="30"/>
  </r>
  <r>
    <n v="1461756"/>
    <n v="1743"/>
    <s v="USA"/>
    <d v="2023-06-21T00:23:00"/>
    <x v="0"/>
    <x v="38"/>
    <n v="3339"/>
    <n v="0"/>
    <d v="2023-06-21T00:00:00"/>
    <s v="00:23:00"/>
    <x v="0"/>
    <n v="6"/>
    <x v="9"/>
    <x v="2"/>
    <s v="Wednesday"/>
    <n v="3"/>
    <s v="USA"/>
    <x v="30"/>
  </r>
  <r>
    <n v="590947"/>
    <n v="1745"/>
    <s v="USA"/>
    <d v="2023-04-23T00:56:00"/>
    <x v="0"/>
    <x v="28"/>
    <n v="7772"/>
    <n v="0"/>
    <d v="2023-04-23T00:00:00"/>
    <s v="00:56:00"/>
    <x v="0"/>
    <n v="4"/>
    <x v="17"/>
    <x v="1"/>
    <s v="Sunday"/>
    <n v="7"/>
    <s v="USA"/>
    <x v="72"/>
  </r>
  <r>
    <n v="608296"/>
    <n v="1745"/>
    <s v="USA"/>
    <d v="2023-04-28T01:10:00"/>
    <x v="2"/>
    <x v="56"/>
    <n v="9769"/>
    <n v="0"/>
    <d v="2023-04-28T00:00:00"/>
    <s v="01:10:00"/>
    <x v="1"/>
    <n v="4"/>
    <x v="0"/>
    <x v="1"/>
    <s v="Friday"/>
    <n v="5"/>
    <s v="USA"/>
    <x v="72"/>
  </r>
  <r>
    <n v="751811"/>
    <n v="1745"/>
    <s v="USA"/>
    <d v="2023-11-27T01:53:00"/>
    <x v="3"/>
    <x v="24"/>
    <n v="2348"/>
    <n v="0"/>
    <d v="2023-11-27T00:00:00"/>
    <s v="01:53:00"/>
    <x v="1"/>
    <n v="11"/>
    <x v="13"/>
    <x v="9"/>
    <s v="Monday"/>
    <n v="1"/>
    <s v="USA"/>
    <x v="72"/>
  </r>
  <r>
    <n v="400957"/>
    <n v="1746"/>
    <s v="Italy"/>
    <d v="2023-09-01T23:32:00"/>
    <x v="1"/>
    <x v="44"/>
    <n v="382"/>
    <n v="0"/>
    <d v="2023-09-01T00:00:00"/>
    <s v="23:32:00"/>
    <x v="2"/>
    <n v="9"/>
    <x v="5"/>
    <x v="11"/>
    <s v="Friday"/>
    <n v="5"/>
    <s v="Italy"/>
    <x v="16"/>
  </r>
  <r>
    <n v="916383"/>
    <n v="1746"/>
    <s v="Italy"/>
    <d v="2023-12-27T01:00:00"/>
    <x v="3"/>
    <x v="84"/>
    <n v="3491"/>
    <n v="0"/>
    <d v="2023-12-27T00:00:00"/>
    <s v="01:00:00"/>
    <x v="1"/>
    <n v="12"/>
    <x v="13"/>
    <x v="10"/>
    <s v="Wednesday"/>
    <n v="3"/>
    <s v="Italy"/>
    <x v="16"/>
  </r>
  <r>
    <n v="1196110"/>
    <n v="1746"/>
    <s v="Italy"/>
    <d v="2023-03-27T00:27:00"/>
    <x v="1"/>
    <x v="24"/>
    <n v="4222"/>
    <n v="0"/>
    <d v="2023-03-27T00:00:00"/>
    <s v="00:27:00"/>
    <x v="0"/>
    <n v="3"/>
    <x v="13"/>
    <x v="7"/>
    <s v="Monday"/>
    <n v="1"/>
    <s v="Italy"/>
    <x v="16"/>
  </r>
  <r>
    <n v="1594617"/>
    <n v="1747"/>
    <s v="USA"/>
    <d v="2023-05-16T00:47:00"/>
    <x v="2"/>
    <x v="90"/>
    <n v="4361"/>
    <n v="0"/>
    <d v="2023-05-16T00:00:00"/>
    <s v="00:47:00"/>
    <x v="0"/>
    <n v="5"/>
    <x v="26"/>
    <x v="8"/>
    <s v="Tuesday"/>
    <n v="2"/>
    <s v="USA"/>
    <x v="44"/>
  </r>
  <r>
    <n v="34477"/>
    <n v="1749"/>
    <s v="Austria"/>
    <d v="2023-04-26T23:49:00"/>
    <x v="2"/>
    <x v="77"/>
    <n v="9140"/>
    <n v="0"/>
    <d v="2023-04-26T00:00:00"/>
    <s v="23:49:00"/>
    <x v="2"/>
    <n v="4"/>
    <x v="8"/>
    <x v="1"/>
    <s v="Wednesday"/>
    <n v="3"/>
    <s v="Austria"/>
    <x v="30"/>
  </r>
  <r>
    <n v="1396650"/>
    <n v="1751"/>
    <s v="USA"/>
    <d v="2023-12-12T00:33:00"/>
    <x v="2"/>
    <x v="70"/>
    <n v="9911"/>
    <n v="0"/>
    <d v="2023-12-12T00:00:00"/>
    <s v="00:33:00"/>
    <x v="0"/>
    <n v="12"/>
    <x v="1"/>
    <x v="10"/>
    <s v="Tuesday"/>
    <n v="2"/>
    <s v="USA"/>
    <x v="12"/>
  </r>
  <r>
    <n v="350253"/>
    <n v="1752"/>
    <s v="Australia"/>
    <d v="2023-08-18T22:55:00"/>
    <x v="1"/>
    <x v="59"/>
    <n v="9824"/>
    <n v="0"/>
    <d v="2023-08-18T00:00:00"/>
    <s v="22:55:00"/>
    <x v="3"/>
    <n v="8"/>
    <x v="14"/>
    <x v="6"/>
    <s v="Friday"/>
    <n v="5"/>
    <s v="Australia"/>
    <x v="45"/>
  </r>
  <r>
    <n v="1538322"/>
    <n v="1752"/>
    <s v="Australia"/>
    <d v="2023-10-20T23:44:00"/>
    <x v="0"/>
    <x v="70"/>
    <n v="6645"/>
    <n v="0"/>
    <d v="2023-10-20T00:00:00"/>
    <s v="23:44:00"/>
    <x v="2"/>
    <n v="10"/>
    <x v="11"/>
    <x v="5"/>
    <s v="Friday"/>
    <n v="5"/>
    <s v="Australia"/>
    <x v="45"/>
  </r>
  <r>
    <n v="64461"/>
    <n v="1755"/>
    <s v="Spain"/>
    <d v="2023-03-21T23:38:00"/>
    <x v="3"/>
    <x v="4"/>
    <n v="7725"/>
    <n v="0"/>
    <d v="2023-03-21T00:00:00"/>
    <s v="23:38:00"/>
    <x v="2"/>
    <n v="3"/>
    <x v="9"/>
    <x v="7"/>
    <s v="Tuesday"/>
    <n v="2"/>
    <s v="Spain"/>
    <x v="16"/>
  </r>
  <r>
    <n v="613070"/>
    <n v="1755"/>
    <s v="Spain"/>
    <d v="2023-11-21T00:03:00"/>
    <x v="2"/>
    <x v="54"/>
    <n v="895"/>
    <n v="0"/>
    <d v="2023-11-21T00:00:00"/>
    <s v="00:03:00"/>
    <x v="0"/>
    <n v="11"/>
    <x v="9"/>
    <x v="9"/>
    <s v="Tuesday"/>
    <n v="2"/>
    <s v="Spain"/>
    <x v="16"/>
  </r>
  <r>
    <n v="1358333"/>
    <n v="1755"/>
    <s v="Spain"/>
    <d v="2023-03-16T23:13:00"/>
    <x v="2"/>
    <x v="21"/>
    <n v="1585"/>
    <n v="0"/>
    <d v="2023-03-16T00:00:00"/>
    <s v="23:13:00"/>
    <x v="2"/>
    <n v="3"/>
    <x v="26"/>
    <x v="7"/>
    <s v="Thursday"/>
    <n v="4"/>
    <s v="Spain"/>
    <x v="16"/>
  </r>
  <r>
    <n v="683069"/>
    <n v="1757"/>
    <s v="Spain"/>
    <d v="2023-10-20T23:19:00"/>
    <x v="1"/>
    <x v="59"/>
    <n v="8159"/>
    <n v="0"/>
    <d v="2023-10-20T00:00:00"/>
    <s v="23:19:00"/>
    <x v="2"/>
    <n v="10"/>
    <x v="11"/>
    <x v="5"/>
    <s v="Friday"/>
    <n v="5"/>
    <s v="Spain"/>
    <x v="21"/>
  </r>
  <r>
    <n v="1121011"/>
    <n v="1757"/>
    <s v="Spain"/>
    <d v="2023-10-03T01:02:00"/>
    <x v="1"/>
    <x v="26"/>
    <n v="1675"/>
    <n v="0"/>
    <d v="2023-10-03T00:00:00"/>
    <s v="01:02:00"/>
    <x v="1"/>
    <n v="10"/>
    <x v="15"/>
    <x v="5"/>
    <s v="Tuesday"/>
    <n v="2"/>
    <s v="Spain"/>
    <x v="21"/>
  </r>
  <r>
    <n v="165318"/>
    <n v="1759"/>
    <s v="Spain"/>
    <d v="2023-02-09T00:50:00"/>
    <x v="0"/>
    <x v="11"/>
    <n v="3573"/>
    <n v="0"/>
    <d v="2023-02-09T00:00:00"/>
    <s v="00:50:00"/>
    <x v="0"/>
    <n v="2"/>
    <x v="2"/>
    <x v="0"/>
    <s v="Thursday"/>
    <n v="4"/>
    <s v="Spain"/>
    <x v="19"/>
  </r>
  <r>
    <n v="1420854"/>
    <n v="1759"/>
    <s v="Spain"/>
    <d v="2023-10-06T23:27:00"/>
    <x v="0"/>
    <x v="21"/>
    <n v="1964"/>
    <n v="0"/>
    <d v="2023-10-06T00:00:00"/>
    <s v="23:27:00"/>
    <x v="2"/>
    <n v="10"/>
    <x v="28"/>
    <x v="5"/>
    <s v="Friday"/>
    <n v="5"/>
    <s v="Spain"/>
    <x v="19"/>
  </r>
  <r>
    <n v="205425"/>
    <n v="1760"/>
    <s v="France"/>
    <d v="2023-09-21T01:13:00"/>
    <x v="1"/>
    <x v="59"/>
    <n v="9729"/>
    <n v="0"/>
    <d v="2023-09-21T00:00:00"/>
    <s v="01:13:00"/>
    <x v="1"/>
    <n v="9"/>
    <x v="9"/>
    <x v="11"/>
    <s v="Thursday"/>
    <n v="4"/>
    <s v="France"/>
    <x v="17"/>
  </r>
  <r>
    <n v="1217144"/>
    <n v="1762"/>
    <s v="USA"/>
    <d v="2023-12-28T23:30:00"/>
    <x v="3"/>
    <x v="68"/>
    <n v="3046"/>
    <n v="0"/>
    <d v="2023-12-28T00:00:00"/>
    <s v="23:30:00"/>
    <x v="2"/>
    <n v="12"/>
    <x v="0"/>
    <x v="10"/>
    <s v="Thursday"/>
    <n v="4"/>
    <s v="USA"/>
    <x v="34"/>
  </r>
  <r>
    <n v="1365869"/>
    <n v="1763"/>
    <s v="USA"/>
    <d v="2023-10-18T22:56:00"/>
    <x v="2"/>
    <x v="21"/>
    <n v="8523"/>
    <n v="0"/>
    <d v="2023-10-18T00:00:00"/>
    <s v="22:56:00"/>
    <x v="3"/>
    <n v="10"/>
    <x v="14"/>
    <x v="5"/>
    <s v="Wednesday"/>
    <n v="3"/>
    <s v="USA"/>
    <x v="8"/>
  </r>
  <r>
    <n v="627473"/>
    <n v="1766"/>
    <s v="Spain"/>
    <d v="2023-03-27T00:56:00"/>
    <x v="3"/>
    <x v="11"/>
    <n v="5427"/>
    <n v="0"/>
    <d v="2023-03-27T00:00:00"/>
    <s v="00:56:00"/>
    <x v="0"/>
    <n v="3"/>
    <x v="13"/>
    <x v="7"/>
    <s v="Monday"/>
    <n v="1"/>
    <s v="Spain"/>
    <x v="25"/>
  </r>
  <r>
    <n v="542381"/>
    <n v="1767"/>
    <s v="France"/>
    <d v="2023-12-26T00:13:00"/>
    <x v="3"/>
    <x v="82"/>
    <n v="6198"/>
    <n v="0"/>
    <d v="2023-12-26T00:00:00"/>
    <s v="00:13:00"/>
    <x v="0"/>
    <n v="12"/>
    <x v="8"/>
    <x v="10"/>
    <s v="Tuesday"/>
    <n v="2"/>
    <s v="France"/>
    <x v="63"/>
  </r>
  <r>
    <n v="641966"/>
    <n v="1767"/>
    <s v="France"/>
    <d v="2023-02-08T01:37:00"/>
    <x v="3"/>
    <x v="11"/>
    <n v="3140"/>
    <n v="0"/>
    <d v="2023-02-08T00:00:00"/>
    <s v="01:37:00"/>
    <x v="1"/>
    <n v="2"/>
    <x v="7"/>
    <x v="0"/>
    <s v="Wednesday"/>
    <n v="3"/>
    <s v="France"/>
    <x v="63"/>
  </r>
  <r>
    <n v="1426596"/>
    <n v="1768"/>
    <s v="USA"/>
    <d v="2023-12-21T00:34:00"/>
    <x v="2"/>
    <x v="41"/>
    <n v="3187"/>
    <n v="0"/>
    <d v="2023-12-21T00:00:00"/>
    <s v="00:34:00"/>
    <x v="0"/>
    <n v="12"/>
    <x v="9"/>
    <x v="10"/>
    <s v="Thursday"/>
    <n v="4"/>
    <s v="USA"/>
    <x v="2"/>
  </r>
  <r>
    <n v="438673"/>
    <n v="1769"/>
    <s v="Spain"/>
    <d v="2023-12-24T22:34:00"/>
    <x v="2"/>
    <x v="31"/>
    <n v="6941"/>
    <n v="0"/>
    <d v="2023-12-24T00:00:00"/>
    <s v="22:34:00"/>
    <x v="3"/>
    <n v="12"/>
    <x v="10"/>
    <x v="10"/>
    <s v="Sunday"/>
    <n v="7"/>
    <s v="Spain"/>
    <x v="15"/>
  </r>
  <r>
    <n v="621694"/>
    <n v="1769"/>
    <s v="Spain"/>
    <d v="2023-12-09T01:35:00"/>
    <x v="1"/>
    <x v="21"/>
    <n v="1826"/>
    <n v="0"/>
    <d v="2023-12-09T00:00:00"/>
    <s v="01:35:00"/>
    <x v="1"/>
    <n v="12"/>
    <x v="2"/>
    <x v="10"/>
    <s v="Saturday"/>
    <n v="6"/>
    <s v="Spain"/>
    <x v="15"/>
  </r>
  <r>
    <n v="1050256"/>
    <n v="1770"/>
    <s v="Austria"/>
    <d v="2023-04-25T01:32:00"/>
    <x v="1"/>
    <x v="13"/>
    <n v="9723"/>
    <n v="0"/>
    <d v="2023-04-25T00:00:00"/>
    <s v="01:32:00"/>
    <x v="1"/>
    <n v="4"/>
    <x v="18"/>
    <x v="1"/>
    <s v="Tuesday"/>
    <n v="2"/>
    <s v="Austria"/>
    <x v="49"/>
  </r>
  <r>
    <n v="1311950"/>
    <n v="1770"/>
    <s v="Austria"/>
    <d v="2023-12-30T23:47:00"/>
    <x v="0"/>
    <x v="4"/>
    <n v="4041"/>
    <n v="0"/>
    <d v="2023-12-30T00:00:00"/>
    <s v="23:47:00"/>
    <x v="2"/>
    <n v="12"/>
    <x v="4"/>
    <x v="10"/>
    <s v="Saturday"/>
    <n v="6"/>
    <s v="Austria"/>
    <x v="49"/>
  </r>
  <r>
    <n v="30739"/>
    <n v="1771"/>
    <s v="Italy"/>
    <d v="2023-05-29T00:28:00"/>
    <x v="1"/>
    <x v="53"/>
    <n v="5684"/>
    <n v="0"/>
    <d v="2023-05-29T00:00:00"/>
    <s v="00:28:00"/>
    <x v="0"/>
    <n v="5"/>
    <x v="21"/>
    <x v="8"/>
    <s v="Monday"/>
    <n v="1"/>
    <s v="Italy"/>
    <x v="47"/>
  </r>
  <r>
    <n v="73914"/>
    <n v="1772"/>
    <s v="USA"/>
    <d v="2023-06-23T00:44:00"/>
    <x v="1"/>
    <x v="15"/>
    <n v="8306"/>
    <n v="0"/>
    <d v="2023-06-23T00:00:00"/>
    <s v="00:44:00"/>
    <x v="0"/>
    <n v="6"/>
    <x v="17"/>
    <x v="2"/>
    <s v="Friday"/>
    <n v="5"/>
    <s v="USA"/>
    <x v="25"/>
  </r>
  <r>
    <n v="656929"/>
    <n v="1773"/>
    <s v="USA"/>
    <d v="2023-12-18T23:41:00"/>
    <x v="2"/>
    <x v="19"/>
    <n v="2228"/>
    <n v="0"/>
    <d v="2023-12-18T00:00:00"/>
    <s v="23:41:00"/>
    <x v="2"/>
    <n v="12"/>
    <x v="14"/>
    <x v="10"/>
    <s v="Monday"/>
    <n v="1"/>
    <s v="USA"/>
    <x v="19"/>
  </r>
  <r>
    <n v="670170"/>
    <n v="1773"/>
    <s v="USA"/>
    <d v="2023-03-24T22:52:00"/>
    <x v="3"/>
    <x v="71"/>
    <n v="877"/>
    <n v="0"/>
    <d v="2023-03-24T00:00:00"/>
    <s v="22:52:00"/>
    <x v="3"/>
    <n v="3"/>
    <x v="10"/>
    <x v="7"/>
    <s v="Friday"/>
    <n v="5"/>
    <s v="USA"/>
    <x v="19"/>
  </r>
  <r>
    <n v="279963"/>
    <n v="1775"/>
    <s v="USA"/>
    <d v="2023-10-27T00:04:00"/>
    <x v="2"/>
    <x v="24"/>
    <n v="7812"/>
    <n v="0"/>
    <d v="2023-10-27T00:00:00"/>
    <s v="00:04:00"/>
    <x v="0"/>
    <n v="10"/>
    <x v="13"/>
    <x v="5"/>
    <s v="Friday"/>
    <n v="5"/>
    <s v="USA"/>
    <x v="25"/>
  </r>
  <r>
    <n v="1104089"/>
    <n v="1775"/>
    <s v="USA"/>
    <d v="2023-07-01T01:45:00"/>
    <x v="3"/>
    <x v="11"/>
    <n v="6964"/>
    <n v="0"/>
    <d v="2023-07-01T00:00:00"/>
    <s v="01:45:00"/>
    <x v="1"/>
    <n v="7"/>
    <x v="5"/>
    <x v="4"/>
    <s v="Saturday"/>
    <n v="6"/>
    <s v="USA"/>
    <x v="25"/>
  </r>
  <r>
    <n v="1520253"/>
    <n v="1775"/>
    <s v="USA"/>
    <d v="2023-09-23T23:52:00"/>
    <x v="0"/>
    <x v="76"/>
    <n v="429"/>
    <n v="0"/>
    <d v="2023-09-23T00:00:00"/>
    <s v="23:52:00"/>
    <x v="2"/>
    <n v="9"/>
    <x v="17"/>
    <x v="11"/>
    <s v="Saturday"/>
    <n v="6"/>
    <s v="USA"/>
    <x v="25"/>
  </r>
  <r>
    <n v="1087661"/>
    <n v="1776"/>
    <s v="USA"/>
    <d v="2023-12-23T23:09:00"/>
    <x v="3"/>
    <x v="48"/>
    <n v="10"/>
    <n v="0"/>
    <d v="2023-12-23T00:00:00"/>
    <s v="23:09:00"/>
    <x v="2"/>
    <n v="12"/>
    <x v="17"/>
    <x v="10"/>
    <s v="Saturday"/>
    <n v="6"/>
    <s v="USA"/>
    <x v="56"/>
  </r>
  <r>
    <n v="864760"/>
    <n v="1777"/>
    <s v="USA"/>
    <d v="2023-09-26T01:13:00"/>
    <x v="2"/>
    <x v="52"/>
    <n v="1621"/>
    <n v="0"/>
    <d v="2023-09-26T00:00:00"/>
    <s v="01:13:00"/>
    <x v="1"/>
    <n v="9"/>
    <x v="8"/>
    <x v="11"/>
    <s v="Tuesday"/>
    <n v="2"/>
    <s v="USA"/>
    <x v="51"/>
  </r>
  <r>
    <n v="1115208"/>
    <n v="1777"/>
    <s v="USA"/>
    <d v="2023-03-15T22:39:00"/>
    <x v="3"/>
    <x v="46"/>
    <n v="1807"/>
    <n v="0"/>
    <d v="2023-03-15T00:00:00"/>
    <s v="22:39:00"/>
    <x v="3"/>
    <n v="3"/>
    <x v="22"/>
    <x v="7"/>
    <s v="Wednesday"/>
    <n v="3"/>
    <s v="USA"/>
    <x v="51"/>
  </r>
  <r>
    <n v="930811"/>
    <n v="1778"/>
    <s v="USA"/>
    <d v="2023-01-09T23:51:00"/>
    <x v="1"/>
    <x v="10"/>
    <n v="3666"/>
    <n v="0"/>
    <d v="2023-01-09T00:00:00"/>
    <s v="23:51:00"/>
    <x v="2"/>
    <n v="1"/>
    <x v="2"/>
    <x v="3"/>
    <s v="Monday"/>
    <n v="1"/>
    <s v="USA"/>
    <x v="21"/>
  </r>
  <r>
    <n v="1127303"/>
    <n v="1778"/>
    <s v="USA"/>
    <d v="2023-02-14T00:58:00"/>
    <x v="1"/>
    <x v="8"/>
    <n v="866"/>
    <n v="0"/>
    <d v="2023-02-14T00:00:00"/>
    <s v="00:58:00"/>
    <x v="0"/>
    <n v="2"/>
    <x v="12"/>
    <x v="0"/>
    <s v="Tuesday"/>
    <n v="2"/>
    <s v="USA"/>
    <x v="21"/>
  </r>
  <r>
    <n v="1044744"/>
    <n v="1780"/>
    <s v="Singapore"/>
    <d v="2023-02-11T00:03:00"/>
    <x v="0"/>
    <x v="59"/>
    <n v="5782"/>
    <n v="0"/>
    <d v="2023-02-11T00:00:00"/>
    <s v="00:03:00"/>
    <x v="0"/>
    <n v="2"/>
    <x v="23"/>
    <x v="0"/>
    <s v="Saturday"/>
    <n v="6"/>
    <s v="Singapore"/>
    <x v="70"/>
  </r>
  <r>
    <n v="1526107"/>
    <n v="1781"/>
    <s v="Denmark"/>
    <d v="2023-05-05T22:36:00"/>
    <x v="0"/>
    <x v="61"/>
    <n v="399"/>
    <n v="0"/>
    <d v="2023-05-05T00:00:00"/>
    <s v="22:36:00"/>
    <x v="3"/>
    <n v="5"/>
    <x v="16"/>
    <x v="8"/>
    <s v="Friday"/>
    <n v="5"/>
    <s v="Denmark"/>
    <x v="34"/>
  </r>
  <r>
    <n v="1360263"/>
    <n v="1782"/>
    <s v="Spain"/>
    <d v="2023-07-24T00:17:00"/>
    <x v="3"/>
    <x v="7"/>
    <n v="7986"/>
    <n v="0"/>
    <d v="2023-07-24T00:00:00"/>
    <s v="00:17:00"/>
    <x v="0"/>
    <n v="7"/>
    <x v="10"/>
    <x v="4"/>
    <s v="Monday"/>
    <n v="1"/>
    <s v="Spain"/>
    <x v="45"/>
  </r>
  <r>
    <n v="459426"/>
    <n v="1783"/>
    <s v="USA"/>
    <d v="2023-11-04T00:58:00"/>
    <x v="1"/>
    <x v="11"/>
    <n v="936"/>
    <n v="0"/>
    <d v="2023-11-04T00:00:00"/>
    <s v="00:58:00"/>
    <x v="0"/>
    <n v="11"/>
    <x v="27"/>
    <x v="9"/>
    <s v="Saturday"/>
    <n v="6"/>
    <s v="USA"/>
    <x v="15"/>
  </r>
  <r>
    <n v="1568848"/>
    <n v="1783"/>
    <s v="USA"/>
    <d v="2023-07-16T00:51:00"/>
    <x v="2"/>
    <x v="7"/>
    <n v="8771"/>
    <n v="0"/>
    <d v="2023-07-16T00:00:00"/>
    <s v="00:51:00"/>
    <x v="0"/>
    <n v="7"/>
    <x v="26"/>
    <x v="4"/>
    <s v="Sunday"/>
    <n v="7"/>
    <s v="USA"/>
    <x v="15"/>
  </r>
  <r>
    <n v="79407"/>
    <n v="1784"/>
    <s v="USA"/>
    <d v="2023-08-08T22:39:00"/>
    <x v="3"/>
    <x v="19"/>
    <n v="8067"/>
    <n v="0"/>
    <d v="2023-08-08T00:00:00"/>
    <s v="22:39:00"/>
    <x v="3"/>
    <n v="8"/>
    <x v="7"/>
    <x v="6"/>
    <s v="Tuesday"/>
    <n v="2"/>
    <s v="USA"/>
    <x v="53"/>
  </r>
  <r>
    <n v="220292"/>
    <n v="1785"/>
    <s v="Singapore"/>
    <d v="2023-05-02T00:25:00"/>
    <x v="0"/>
    <x v="63"/>
    <n v="3987"/>
    <n v="0"/>
    <d v="2023-05-02T00:00:00"/>
    <s v="00:25:00"/>
    <x v="0"/>
    <n v="5"/>
    <x v="24"/>
    <x v="8"/>
    <s v="Tuesday"/>
    <n v="2"/>
    <s v="Singapore"/>
    <x v="25"/>
  </r>
  <r>
    <n v="844797"/>
    <n v="1785"/>
    <s v="Singapore"/>
    <d v="2023-11-01T01:54:00"/>
    <x v="3"/>
    <x v="11"/>
    <n v="4452"/>
    <n v="0"/>
    <d v="2023-11-01T00:00:00"/>
    <s v="01:54:00"/>
    <x v="1"/>
    <n v="11"/>
    <x v="5"/>
    <x v="9"/>
    <s v="Wednesday"/>
    <n v="3"/>
    <s v="Singapore"/>
    <x v="25"/>
  </r>
  <r>
    <n v="1508121"/>
    <n v="1786"/>
    <s v="Singapore"/>
    <d v="2023-04-22T00:58:00"/>
    <x v="3"/>
    <x v="50"/>
    <n v="4650"/>
    <n v="0"/>
    <d v="2023-04-22T00:00:00"/>
    <s v="00:58:00"/>
    <x v="0"/>
    <n v="4"/>
    <x v="25"/>
    <x v="1"/>
    <s v="Saturday"/>
    <n v="6"/>
    <s v="Singapore"/>
    <x v="12"/>
  </r>
  <r>
    <n v="1488979"/>
    <n v="1787"/>
    <s v="France"/>
    <d v="2023-08-18T01:21:00"/>
    <x v="2"/>
    <x v="11"/>
    <n v="8980"/>
    <n v="0"/>
    <d v="2023-08-18T00:00:00"/>
    <s v="01:21:00"/>
    <x v="1"/>
    <n v="8"/>
    <x v="14"/>
    <x v="6"/>
    <s v="Friday"/>
    <n v="5"/>
    <s v="France"/>
    <x v="9"/>
  </r>
  <r>
    <n v="991491"/>
    <n v="1789"/>
    <s v="Germany"/>
    <d v="2023-11-09T23:41:00"/>
    <x v="0"/>
    <x v="33"/>
    <n v="5990"/>
    <n v="0"/>
    <d v="2023-11-09T00:00:00"/>
    <s v="23:41:00"/>
    <x v="2"/>
    <n v="11"/>
    <x v="2"/>
    <x v="9"/>
    <s v="Thursday"/>
    <n v="4"/>
    <s v="Germany"/>
    <x v="46"/>
  </r>
  <r>
    <n v="1166621"/>
    <n v="1789"/>
    <s v="Germany"/>
    <d v="2023-07-11T00:09:00"/>
    <x v="1"/>
    <x v="64"/>
    <n v="2664"/>
    <n v="0"/>
    <d v="2023-07-11T00:00:00"/>
    <s v="00:09:00"/>
    <x v="0"/>
    <n v="7"/>
    <x v="23"/>
    <x v="4"/>
    <s v="Tuesday"/>
    <n v="2"/>
    <s v="Germany"/>
    <x v="46"/>
  </r>
  <r>
    <n v="1405517"/>
    <n v="1790"/>
    <s v="USA"/>
    <d v="2023-05-29T00:53:00"/>
    <x v="3"/>
    <x v="45"/>
    <n v="8268"/>
    <n v="0"/>
    <d v="2023-05-29T00:00:00"/>
    <s v="00:53:00"/>
    <x v="0"/>
    <n v="5"/>
    <x v="21"/>
    <x v="8"/>
    <s v="Monday"/>
    <n v="1"/>
    <s v="USA"/>
    <x v="10"/>
  </r>
  <r>
    <n v="608204"/>
    <n v="1791"/>
    <s v="USA"/>
    <d v="2023-08-20T01:01:00"/>
    <x v="2"/>
    <x v="5"/>
    <n v="1936"/>
    <n v="0"/>
    <d v="2023-08-20T00:00:00"/>
    <s v="01:01:00"/>
    <x v="1"/>
    <n v="8"/>
    <x v="11"/>
    <x v="6"/>
    <s v="Sunday"/>
    <n v="7"/>
    <s v="USA"/>
    <x v="43"/>
  </r>
  <r>
    <n v="646139"/>
    <n v="1792"/>
    <s v="Denmark"/>
    <d v="2023-08-21T23:33:00"/>
    <x v="2"/>
    <x v="54"/>
    <n v="5161"/>
    <n v="0"/>
    <d v="2023-08-21T00:00:00"/>
    <s v="23:33:00"/>
    <x v="2"/>
    <n v="8"/>
    <x v="9"/>
    <x v="6"/>
    <s v="Monday"/>
    <n v="1"/>
    <s v="Denmark"/>
    <x v="14"/>
  </r>
  <r>
    <n v="1383522"/>
    <n v="1792"/>
    <s v="Denmark"/>
    <d v="2023-04-04T00:55:00"/>
    <x v="3"/>
    <x v="72"/>
    <n v="9147"/>
    <n v="0"/>
    <d v="2023-04-04T00:00:00"/>
    <s v="00:55:00"/>
    <x v="0"/>
    <n v="4"/>
    <x v="27"/>
    <x v="1"/>
    <s v="Tuesday"/>
    <n v="2"/>
    <s v="Denmark"/>
    <x v="14"/>
  </r>
  <r>
    <n v="105735"/>
    <n v="1793"/>
    <s v="France"/>
    <d v="2023-11-24T01:51:00"/>
    <x v="2"/>
    <x v="26"/>
    <n v="5861"/>
    <n v="0"/>
    <d v="2023-11-24T00:00:00"/>
    <s v="01:51:00"/>
    <x v="1"/>
    <n v="11"/>
    <x v="10"/>
    <x v="9"/>
    <s v="Friday"/>
    <n v="5"/>
    <s v="France"/>
    <x v="16"/>
  </r>
  <r>
    <n v="85142"/>
    <n v="1794"/>
    <s v="Australia"/>
    <d v="2023-02-19T02:16:00"/>
    <x v="0"/>
    <x v="80"/>
    <n v="1569"/>
    <n v="0"/>
    <d v="2023-02-19T00:00:00"/>
    <s v="02:16:00"/>
    <x v="4"/>
    <n v="2"/>
    <x v="3"/>
    <x v="0"/>
    <s v="Sunday"/>
    <n v="7"/>
    <s v="Australia"/>
    <x v="50"/>
  </r>
  <r>
    <n v="969517"/>
    <n v="1794"/>
    <s v="Australia"/>
    <d v="2023-12-28T01:14:00"/>
    <x v="0"/>
    <x v="11"/>
    <n v="7435"/>
    <n v="0"/>
    <d v="2023-12-28T00:00:00"/>
    <s v="01:14:00"/>
    <x v="1"/>
    <n v="12"/>
    <x v="0"/>
    <x v="10"/>
    <s v="Thursday"/>
    <n v="4"/>
    <s v="Australia"/>
    <x v="50"/>
  </r>
  <r>
    <n v="1393864"/>
    <n v="1794"/>
    <s v="Australia"/>
    <d v="2023-07-07T01:45:00"/>
    <x v="2"/>
    <x v="24"/>
    <n v="3135"/>
    <n v="0"/>
    <d v="2023-07-07T00:00:00"/>
    <s v="01:45:00"/>
    <x v="1"/>
    <n v="7"/>
    <x v="20"/>
    <x v="4"/>
    <s v="Friday"/>
    <n v="5"/>
    <s v="Australia"/>
    <x v="50"/>
  </r>
  <r>
    <n v="1529840"/>
    <n v="1794"/>
    <s v="Australia"/>
    <d v="2023-03-03T00:33:00"/>
    <x v="3"/>
    <x v="9"/>
    <n v="1054"/>
    <n v="0"/>
    <d v="2023-03-03T00:00:00"/>
    <s v="00:33:00"/>
    <x v="0"/>
    <n v="3"/>
    <x v="15"/>
    <x v="7"/>
    <s v="Friday"/>
    <n v="5"/>
    <s v="Australia"/>
    <x v="50"/>
  </r>
  <r>
    <n v="1608036"/>
    <n v="1794"/>
    <s v="Australia"/>
    <d v="2023-08-22T23:43:00"/>
    <x v="1"/>
    <x v="2"/>
    <n v="3016"/>
    <n v="0"/>
    <d v="2023-08-22T00:00:00"/>
    <s v="23:43:00"/>
    <x v="2"/>
    <n v="8"/>
    <x v="25"/>
    <x v="6"/>
    <s v="Tuesday"/>
    <n v="2"/>
    <s v="Australia"/>
    <x v="50"/>
  </r>
  <r>
    <n v="120228"/>
    <n v="1795"/>
    <s v="France"/>
    <d v="2023-05-03T01:32:00"/>
    <x v="3"/>
    <x v="28"/>
    <n v="5864"/>
    <n v="0"/>
    <d v="2023-05-03T00:00:00"/>
    <s v="01:32:00"/>
    <x v="1"/>
    <n v="5"/>
    <x v="15"/>
    <x v="8"/>
    <s v="Wednesday"/>
    <n v="3"/>
    <s v="France"/>
    <x v="20"/>
  </r>
  <r>
    <n v="918183"/>
    <n v="1795"/>
    <s v="France"/>
    <d v="2023-09-27T01:08:00"/>
    <x v="0"/>
    <x v="60"/>
    <n v="4196"/>
    <n v="0"/>
    <d v="2023-09-27T00:00:00"/>
    <s v="01:08:00"/>
    <x v="1"/>
    <n v="9"/>
    <x v="13"/>
    <x v="11"/>
    <s v="Wednesday"/>
    <n v="3"/>
    <s v="France"/>
    <x v="20"/>
  </r>
  <r>
    <n v="1578400"/>
    <n v="1795"/>
    <s v="France"/>
    <d v="2023-01-12T00:01:00"/>
    <x v="1"/>
    <x v="68"/>
    <n v="5568"/>
    <n v="0"/>
    <d v="2023-01-12T00:00:00"/>
    <s v="00:01:00"/>
    <x v="0"/>
    <n v="1"/>
    <x v="1"/>
    <x v="3"/>
    <s v="Thursday"/>
    <n v="4"/>
    <s v="France"/>
    <x v="20"/>
  </r>
  <r>
    <n v="808278"/>
    <n v="1796"/>
    <s v="Denmark"/>
    <d v="2023-09-25T23:39:00"/>
    <x v="0"/>
    <x v="21"/>
    <n v="1968"/>
    <n v="0"/>
    <d v="2023-09-25T00:00:00"/>
    <s v="23:39:00"/>
    <x v="2"/>
    <n v="9"/>
    <x v="18"/>
    <x v="11"/>
    <s v="Monday"/>
    <n v="1"/>
    <s v="Denmark"/>
    <x v="60"/>
  </r>
  <r>
    <n v="1311384"/>
    <n v="1796"/>
    <s v="Denmark"/>
    <d v="2023-02-17T23:34:00"/>
    <x v="0"/>
    <x v="52"/>
    <n v="5286"/>
    <n v="0"/>
    <d v="2023-02-17T00:00:00"/>
    <s v="23:34:00"/>
    <x v="2"/>
    <n v="2"/>
    <x v="29"/>
    <x v="0"/>
    <s v="Friday"/>
    <n v="5"/>
    <s v="Denmark"/>
    <x v="60"/>
  </r>
  <r>
    <n v="692808"/>
    <n v="1797"/>
    <s v="USA"/>
    <d v="2023-08-08T00:28:00"/>
    <x v="1"/>
    <x v="47"/>
    <n v="7362"/>
    <n v="0"/>
    <d v="2023-08-08T00:00:00"/>
    <s v="00:28:00"/>
    <x v="0"/>
    <n v="8"/>
    <x v="7"/>
    <x v="6"/>
    <s v="Tuesday"/>
    <n v="2"/>
    <s v="USA"/>
    <x v="64"/>
  </r>
  <r>
    <n v="734939"/>
    <n v="1797"/>
    <s v="USA"/>
    <d v="2023-02-27T01:23:00"/>
    <x v="0"/>
    <x v="82"/>
    <n v="5602"/>
    <n v="0"/>
    <d v="2023-02-27T00:00:00"/>
    <s v="01:23:00"/>
    <x v="1"/>
    <n v="2"/>
    <x v="13"/>
    <x v="0"/>
    <s v="Monday"/>
    <n v="1"/>
    <s v="USA"/>
    <x v="64"/>
  </r>
  <r>
    <n v="833286"/>
    <n v="1797"/>
    <s v="USA"/>
    <d v="2023-12-16T23:42:00"/>
    <x v="3"/>
    <x v="57"/>
    <n v="1274"/>
    <n v="0"/>
    <d v="2023-12-16T00:00:00"/>
    <s v="23:42:00"/>
    <x v="2"/>
    <n v="12"/>
    <x v="26"/>
    <x v="10"/>
    <s v="Saturday"/>
    <n v="6"/>
    <s v="USA"/>
    <x v="64"/>
  </r>
  <r>
    <n v="910034"/>
    <n v="1798"/>
    <s v="USA"/>
    <d v="2023-09-08T23:31:00"/>
    <x v="0"/>
    <x v="34"/>
    <n v="3805"/>
    <n v="0"/>
    <d v="2023-09-08T00:00:00"/>
    <s v="23:31:00"/>
    <x v="2"/>
    <n v="9"/>
    <x v="7"/>
    <x v="11"/>
    <s v="Friday"/>
    <n v="5"/>
    <s v="USA"/>
    <x v="0"/>
  </r>
  <r>
    <n v="1259696"/>
    <n v="1798"/>
    <s v="USA"/>
    <d v="2023-04-14T00:38:00"/>
    <x v="0"/>
    <x v="32"/>
    <n v="4028"/>
    <n v="0"/>
    <d v="2023-04-14T00:00:00"/>
    <s v="00:38:00"/>
    <x v="0"/>
    <n v="4"/>
    <x v="12"/>
    <x v="1"/>
    <s v="Friday"/>
    <n v="5"/>
    <s v="USA"/>
    <x v="0"/>
  </r>
  <r>
    <n v="1657013"/>
    <n v="1799"/>
    <s v="France"/>
    <d v="2023-04-15T00:19:00"/>
    <x v="3"/>
    <x v="70"/>
    <n v="5240"/>
    <n v="0"/>
    <d v="2023-04-15T00:00:00"/>
    <s v="00:19:00"/>
    <x v="0"/>
    <n v="4"/>
    <x v="22"/>
    <x v="1"/>
    <s v="Saturday"/>
    <n v="6"/>
    <s v="France"/>
    <x v="4"/>
  </r>
  <r>
    <n v="1633524"/>
    <n v="1801"/>
    <s v="Spain"/>
    <d v="2023-07-12T00:11:00"/>
    <x v="2"/>
    <x v="49"/>
    <n v="6028"/>
    <n v="0"/>
    <d v="2023-07-12T00:00:00"/>
    <s v="00:11:00"/>
    <x v="0"/>
    <n v="7"/>
    <x v="1"/>
    <x v="4"/>
    <s v="Wednesday"/>
    <n v="3"/>
    <s v="Spain"/>
    <x v="20"/>
  </r>
  <r>
    <n v="732319"/>
    <n v="1802"/>
    <s v="France"/>
    <d v="2023-04-24T00:07:00"/>
    <x v="1"/>
    <x v="61"/>
    <n v="3911"/>
    <n v="0"/>
    <d v="2023-04-24T00:00:00"/>
    <s v="00:07:00"/>
    <x v="0"/>
    <n v="4"/>
    <x v="10"/>
    <x v="1"/>
    <s v="Monday"/>
    <n v="1"/>
    <s v="France"/>
    <x v="44"/>
  </r>
  <r>
    <n v="1250419"/>
    <n v="1802"/>
    <s v="France"/>
    <d v="2023-05-24T01:35:00"/>
    <x v="2"/>
    <x v="5"/>
    <n v="3390"/>
    <n v="0"/>
    <d v="2023-05-24T00:00:00"/>
    <s v="01:35:00"/>
    <x v="1"/>
    <n v="5"/>
    <x v="10"/>
    <x v="8"/>
    <s v="Wednesday"/>
    <n v="3"/>
    <s v="France"/>
    <x v="44"/>
  </r>
  <r>
    <n v="1462009"/>
    <n v="1803"/>
    <s v="Spain"/>
    <d v="2023-01-02T00:35:00"/>
    <x v="3"/>
    <x v="24"/>
    <n v="5184"/>
    <n v="0"/>
    <d v="2023-01-02T00:00:00"/>
    <s v="00:35:00"/>
    <x v="0"/>
    <n v="1"/>
    <x v="24"/>
    <x v="3"/>
    <s v="Monday"/>
    <n v="1"/>
    <s v="Spain"/>
    <x v="14"/>
  </r>
  <r>
    <n v="93408"/>
    <n v="1804"/>
    <s v="Australia"/>
    <d v="2023-11-05T22:54:00"/>
    <x v="2"/>
    <x v="18"/>
    <n v="6323"/>
    <n v="0"/>
    <d v="2023-11-05T00:00:00"/>
    <s v="22:54:00"/>
    <x v="3"/>
    <n v="11"/>
    <x v="16"/>
    <x v="9"/>
    <s v="Sunday"/>
    <n v="7"/>
    <s v="Australia"/>
    <x v="2"/>
  </r>
  <r>
    <n v="892773"/>
    <n v="1804"/>
    <s v="Australia"/>
    <d v="2023-12-15T23:13:00"/>
    <x v="1"/>
    <x v="70"/>
    <n v="999"/>
    <n v="0"/>
    <d v="2023-12-15T00:00:00"/>
    <s v="23:13:00"/>
    <x v="2"/>
    <n v="12"/>
    <x v="22"/>
    <x v="10"/>
    <s v="Friday"/>
    <n v="5"/>
    <s v="Australia"/>
    <x v="2"/>
  </r>
  <r>
    <n v="482277"/>
    <n v="1808"/>
    <s v="Italy"/>
    <d v="2023-11-27T23:08:00"/>
    <x v="0"/>
    <x v="21"/>
    <n v="5415"/>
    <n v="0"/>
    <d v="2023-11-27T00:00:00"/>
    <s v="23:08:00"/>
    <x v="2"/>
    <n v="11"/>
    <x v="13"/>
    <x v="9"/>
    <s v="Monday"/>
    <n v="1"/>
    <s v="Italy"/>
    <x v="41"/>
  </r>
  <r>
    <n v="1567251"/>
    <n v="1808"/>
    <s v="Italy"/>
    <d v="2023-07-28T01:58:00"/>
    <x v="3"/>
    <x v="13"/>
    <n v="5439"/>
    <n v="0"/>
    <d v="2023-07-28T00:00:00"/>
    <s v="01:58:00"/>
    <x v="1"/>
    <n v="7"/>
    <x v="0"/>
    <x v="4"/>
    <s v="Friday"/>
    <n v="5"/>
    <s v="Italy"/>
    <x v="41"/>
  </r>
  <r>
    <n v="247011"/>
    <n v="1809"/>
    <s v="USA"/>
    <d v="2023-12-11T23:29:00"/>
    <x v="0"/>
    <x v="1"/>
    <n v="4533"/>
    <n v="0"/>
    <d v="2023-12-11T00:00:00"/>
    <s v="23:29:00"/>
    <x v="2"/>
    <n v="12"/>
    <x v="23"/>
    <x v="10"/>
    <s v="Monday"/>
    <n v="1"/>
    <s v="USA"/>
    <x v="53"/>
  </r>
  <r>
    <n v="70020"/>
    <n v="1811"/>
    <s v="USA"/>
    <d v="2023-01-17T00:07:00"/>
    <x v="2"/>
    <x v="6"/>
    <n v="7484"/>
    <n v="0"/>
    <d v="2023-01-17T00:00:00"/>
    <s v="00:07:00"/>
    <x v="0"/>
    <n v="1"/>
    <x v="29"/>
    <x v="3"/>
    <s v="Tuesday"/>
    <n v="2"/>
    <s v="USA"/>
    <x v="33"/>
  </r>
  <r>
    <n v="504071"/>
    <n v="1811"/>
    <s v="USA"/>
    <d v="2023-08-14T00:32:00"/>
    <x v="3"/>
    <x v="37"/>
    <n v="2261"/>
    <n v="0"/>
    <d v="2023-08-14T00:00:00"/>
    <s v="00:32:00"/>
    <x v="0"/>
    <n v="8"/>
    <x v="12"/>
    <x v="6"/>
    <s v="Monday"/>
    <n v="1"/>
    <s v="USA"/>
    <x v="33"/>
  </r>
  <r>
    <n v="16243"/>
    <n v="1812"/>
    <s v="Spain"/>
    <d v="2023-07-31T23:19:00"/>
    <x v="0"/>
    <x v="70"/>
    <n v="9723"/>
    <n v="0"/>
    <d v="2023-07-31T00:00:00"/>
    <s v="23:19:00"/>
    <x v="2"/>
    <n v="7"/>
    <x v="30"/>
    <x v="4"/>
    <s v="Monday"/>
    <n v="1"/>
    <s v="Spain"/>
    <x v="70"/>
  </r>
  <r>
    <n v="102252"/>
    <n v="1812"/>
    <s v="Spain"/>
    <d v="2023-11-08T00:23:00"/>
    <x v="2"/>
    <x v="24"/>
    <n v="2944"/>
    <n v="0"/>
    <d v="2023-11-08T00:00:00"/>
    <s v="00:23:00"/>
    <x v="0"/>
    <n v="11"/>
    <x v="7"/>
    <x v="9"/>
    <s v="Wednesday"/>
    <n v="3"/>
    <s v="Spain"/>
    <x v="70"/>
  </r>
  <r>
    <n v="228562"/>
    <n v="1812"/>
    <s v="Spain"/>
    <d v="2023-10-09T01:28:00"/>
    <x v="3"/>
    <x v="56"/>
    <n v="1733"/>
    <n v="0"/>
    <d v="2023-10-09T00:00:00"/>
    <s v="01:28:00"/>
    <x v="1"/>
    <n v="10"/>
    <x v="2"/>
    <x v="5"/>
    <s v="Monday"/>
    <n v="1"/>
    <s v="Spain"/>
    <x v="70"/>
  </r>
  <r>
    <n v="706725"/>
    <n v="1812"/>
    <s v="Spain"/>
    <d v="2023-02-25T00:16:00"/>
    <x v="0"/>
    <x v="56"/>
    <n v="7569"/>
    <n v="0"/>
    <d v="2023-02-25T00:00:00"/>
    <s v="00:16:00"/>
    <x v="0"/>
    <n v="2"/>
    <x v="18"/>
    <x v="0"/>
    <s v="Saturday"/>
    <n v="6"/>
    <s v="Spain"/>
    <x v="70"/>
  </r>
  <r>
    <n v="1491354"/>
    <n v="1812"/>
    <s v="Spain"/>
    <d v="2023-10-26T02:07:00"/>
    <x v="2"/>
    <x v="86"/>
    <n v="86"/>
    <n v="0"/>
    <d v="2023-10-26T00:00:00"/>
    <s v="02:07:00"/>
    <x v="4"/>
    <n v="10"/>
    <x v="8"/>
    <x v="5"/>
    <s v="Thursday"/>
    <n v="4"/>
    <s v="Spain"/>
    <x v="70"/>
  </r>
  <r>
    <n v="761079"/>
    <n v="1813"/>
    <s v="USA"/>
    <d v="2023-08-11T00:13:00"/>
    <x v="0"/>
    <x v="36"/>
    <n v="8446"/>
    <n v="0"/>
    <d v="2023-08-11T00:00:00"/>
    <s v="00:13:00"/>
    <x v="0"/>
    <n v="8"/>
    <x v="23"/>
    <x v="6"/>
    <s v="Friday"/>
    <n v="5"/>
    <s v="USA"/>
    <x v="54"/>
  </r>
  <r>
    <n v="430092"/>
    <n v="1814"/>
    <s v="USA"/>
    <d v="2023-10-30T01:22:00"/>
    <x v="0"/>
    <x v="73"/>
    <n v="5251"/>
    <n v="0"/>
    <d v="2023-10-30T00:00:00"/>
    <s v="01:22:00"/>
    <x v="1"/>
    <n v="10"/>
    <x v="4"/>
    <x v="5"/>
    <s v="Monday"/>
    <n v="1"/>
    <s v="USA"/>
    <x v="60"/>
  </r>
  <r>
    <n v="394940"/>
    <n v="1815"/>
    <s v="Austria"/>
    <d v="2023-10-31T00:59:00"/>
    <x v="3"/>
    <x v="54"/>
    <n v="4437"/>
    <n v="0"/>
    <d v="2023-10-31T00:00:00"/>
    <s v="00:59:00"/>
    <x v="0"/>
    <n v="10"/>
    <x v="30"/>
    <x v="5"/>
    <s v="Tuesday"/>
    <n v="2"/>
    <s v="Austria"/>
    <x v="26"/>
  </r>
  <r>
    <n v="1508428"/>
    <n v="1815"/>
    <s v="Austria"/>
    <d v="2023-03-30T00:48:00"/>
    <x v="1"/>
    <x v="24"/>
    <n v="5995"/>
    <n v="0"/>
    <d v="2023-03-30T00:00:00"/>
    <s v="00:48:00"/>
    <x v="0"/>
    <n v="3"/>
    <x v="4"/>
    <x v="7"/>
    <s v="Thursday"/>
    <n v="4"/>
    <s v="Austria"/>
    <x v="26"/>
  </r>
  <r>
    <n v="172649"/>
    <n v="1816"/>
    <s v="Spain"/>
    <d v="2023-02-24T00:55:00"/>
    <x v="3"/>
    <x v="81"/>
    <n v="6377"/>
    <n v="0"/>
    <d v="2023-02-24T00:00:00"/>
    <s v="00:55:00"/>
    <x v="0"/>
    <n v="2"/>
    <x v="10"/>
    <x v="0"/>
    <s v="Friday"/>
    <n v="5"/>
    <s v="Spain"/>
    <x v="4"/>
  </r>
  <r>
    <n v="235760"/>
    <n v="1816"/>
    <s v="Spain"/>
    <d v="2023-11-20T00:57:00"/>
    <x v="0"/>
    <x v="9"/>
    <n v="4835"/>
    <n v="0"/>
    <d v="2023-11-20T00:00:00"/>
    <s v="00:57:00"/>
    <x v="0"/>
    <n v="11"/>
    <x v="11"/>
    <x v="9"/>
    <s v="Monday"/>
    <n v="1"/>
    <s v="Spain"/>
    <x v="4"/>
  </r>
  <r>
    <n v="424079"/>
    <n v="1816"/>
    <s v="Spain"/>
    <d v="2023-12-03T00:09:00"/>
    <x v="2"/>
    <x v="20"/>
    <n v="9152"/>
    <n v="0"/>
    <d v="2023-12-03T00:00:00"/>
    <s v="00:09:00"/>
    <x v="0"/>
    <n v="12"/>
    <x v="15"/>
    <x v="10"/>
    <s v="Sunday"/>
    <n v="7"/>
    <s v="Spain"/>
    <x v="4"/>
  </r>
  <r>
    <n v="723623"/>
    <n v="1818"/>
    <s v="USA"/>
    <d v="2023-07-03T00:46:00"/>
    <x v="3"/>
    <x v="10"/>
    <n v="9468"/>
    <n v="0"/>
    <d v="2023-07-03T00:00:00"/>
    <s v="00:46:00"/>
    <x v="0"/>
    <n v="7"/>
    <x v="15"/>
    <x v="4"/>
    <s v="Monday"/>
    <n v="1"/>
    <s v="USA"/>
    <x v="21"/>
  </r>
  <r>
    <n v="1490458"/>
    <n v="1820"/>
    <s v="USA"/>
    <d v="2023-04-04T01:19:00"/>
    <x v="3"/>
    <x v="36"/>
    <n v="3873"/>
    <n v="0"/>
    <d v="2023-04-04T00:00:00"/>
    <s v="01:19:00"/>
    <x v="1"/>
    <n v="4"/>
    <x v="27"/>
    <x v="1"/>
    <s v="Tuesday"/>
    <n v="2"/>
    <s v="USA"/>
    <x v="61"/>
  </r>
  <r>
    <n v="620937"/>
    <n v="1822"/>
    <s v="USA"/>
    <d v="2023-06-02T00:36:00"/>
    <x v="2"/>
    <x v="88"/>
    <n v="8767"/>
    <n v="0"/>
    <d v="2023-06-02T00:00:00"/>
    <s v="00:36:00"/>
    <x v="0"/>
    <n v="6"/>
    <x v="24"/>
    <x v="2"/>
    <s v="Friday"/>
    <n v="5"/>
    <s v="USA"/>
    <x v="57"/>
  </r>
  <r>
    <n v="1474156"/>
    <n v="1822"/>
    <s v="USA"/>
    <d v="2023-05-30T23:52:00"/>
    <x v="1"/>
    <x v="68"/>
    <n v="597"/>
    <n v="0"/>
    <d v="2023-05-30T00:00:00"/>
    <s v="23:52:00"/>
    <x v="2"/>
    <n v="5"/>
    <x v="4"/>
    <x v="8"/>
    <s v="Tuesday"/>
    <n v="2"/>
    <s v="USA"/>
    <x v="57"/>
  </r>
  <r>
    <n v="924407"/>
    <n v="1824"/>
    <s v="USA"/>
    <d v="2023-09-08T22:32:00"/>
    <x v="0"/>
    <x v="82"/>
    <n v="2760"/>
    <n v="0"/>
    <d v="2023-09-08T00:00:00"/>
    <s v="22:32:00"/>
    <x v="3"/>
    <n v="9"/>
    <x v="7"/>
    <x v="11"/>
    <s v="Friday"/>
    <n v="5"/>
    <s v="USA"/>
    <x v="46"/>
  </r>
  <r>
    <n v="1538360"/>
    <n v="1824"/>
    <s v="USA"/>
    <d v="2023-02-03T23:01:00"/>
    <x v="3"/>
    <x v="24"/>
    <n v="4448"/>
    <n v="0"/>
    <d v="2023-02-03T00:00:00"/>
    <s v="23:01:00"/>
    <x v="2"/>
    <n v="2"/>
    <x v="15"/>
    <x v="0"/>
    <s v="Friday"/>
    <n v="5"/>
    <s v="USA"/>
    <x v="46"/>
  </r>
  <r>
    <n v="725071"/>
    <n v="1825"/>
    <s v="Australia"/>
    <d v="2023-02-15T00:32:00"/>
    <x v="3"/>
    <x v="59"/>
    <n v="8859"/>
    <n v="0"/>
    <d v="2023-02-15T00:00:00"/>
    <s v="00:32:00"/>
    <x v="0"/>
    <n v="2"/>
    <x v="22"/>
    <x v="0"/>
    <s v="Wednesday"/>
    <n v="3"/>
    <s v="Australia"/>
    <x v="19"/>
  </r>
  <r>
    <n v="1041039"/>
    <n v="1826"/>
    <s v="Italy"/>
    <d v="2023-01-04T23:17:00"/>
    <x v="3"/>
    <x v="82"/>
    <n v="7801"/>
    <n v="0"/>
    <d v="2023-01-04T00:00:00"/>
    <s v="23:17:00"/>
    <x v="2"/>
    <n v="1"/>
    <x v="27"/>
    <x v="3"/>
    <s v="Wednesday"/>
    <n v="3"/>
    <s v="Italy"/>
    <x v="54"/>
  </r>
  <r>
    <n v="564478"/>
    <n v="1827"/>
    <s v="USA"/>
    <d v="2023-02-10T00:29:00"/>
    <x v="1"/>
    <x v="76"/>
    <n v="4891"/>
    <n v="0"/>
    <d v="2023-02-10T00:00:00"/>
    <s v="00:29:00"/>
    <x v="0"/>
    <n v="2"/>
    <x v="19"/>
    <x v="0"/>
    <s v="Friday"/>
    <n v="5"/>
    <s v="USA"/>
    <x v="44"/>
  </r>
  <r>
    <n v="1449820"/>
    <n v="1828"/>
    <s v="Finland"/>
    <d v="2023-11-29T23:40:00"/>
    <x v="1"/>
    <x v="17"/>
    <n v="1844"/>
    <n v="0"/>
    <d v="2023-11-29T00:00:00"/>
    <s v="23:40:00"/>
    <x v="2"/>
    <n v="11"/>
    <x v="21"/>
    <x v="9"/>
    <s v="Wednesday"/>
    <n v="3"/>
    <s v="Finland"/>
    <x v="38"/>
  </r>
  <r>
    <n v="1521124"/>
    <n v="1828"/>
    <s v="Finland"/>
    <d v="2023-03-28T01:53:00"/>
    <x v="3"/>
    <x v="56"/>
    <n v="8408"/>
    <n v="0"/>
    <d v="2023-03-28T00:00:00"/>
    <s v="01:53:00"/>
    <x v="1"/>
    <n v="3"/>
    <x v="0"/>
    <x v="7"/>
    <s v="Tuesday"/>
    <n v="2"/>
    <s v="Finland"/>
    <x v="38"/>
  </r>
  <r>
    <n v="235219"/>
    <n v="1829"/>
    <s v="Australia"/>
    <d v="2023-11-06T00:54:00"/>
    <x v="0"/>
    <x v="23"/>
    <n v="4965"/>
    <n v="0"/>
    <d v="2023-11-06T00:00:00"/>
    <s v="00:54:00"/>
    <x v="0"/>
    <n v="11"/>
    <x v="28"/>
    <x v="9"/>
    <s v="Monday"/>
    <n v="1"/>
    <s v="Australia"/>
    <x v="6"/>
  </r>
  <r>
    <n v="292907"/>
    <n v="1829"/>
    <s v="Australia"/>
    <d v="2023-04-22T00:05:00"/>
    <x v="0"/>
    <x v="61"/>
    <n v="4040"/>
    <n v="0"/>
    <d v="2023-04-22T00:00:00"/>
    <s v="00:05:00"/>
    <x v="0"/>
    <n v="4"/>
    <x v="25"/>
    <x v="1"/>
    <s v="Saturday"/>
    <n v="6"/>
    <s v="Australia"/>
    <x v="6"/>
  </r>
  <r>
    <n v="185809"/>
    <n v="1830"/>
    <s v="Australia"/>
    <d v="2023-03-08T02:07:00"/>
    <x v="3"/>
    <x v="57"/>
    <n v="3863"/>
    <n v="0"/>
    <d v="2023-03-08T00:00:00"/>
    <s v="02:07:00"/>
    <x v="4"/>
    <n v="3"/>
    <x v="7"/>
    <x v="7"/>
    <s v="Wednesday"/>
    <n v="3"/>
    <s v="Australia"/>
    <x v="68"/>
  </r>
  <r>
    <n v="196116"/>
    <n v="1831"/>
    <s v="USA"/>
    <d v="2023-11-24T00:08:00"/>
    <x v="2"/>
    <x v="37"/>
    <n v="7358"/>
    <n v="0"/>
    <d v="2023-11-24T00:00:00"/>
    <s v="00:08:00"/>
    <x v="0"/>
    <n v="11"/>
    <x v="10"/>
    <x v="9"/>
    <s v="Friday"/>
    <n v="5"/>
    <s v="USA"/>
    <x v="9"/>
  </r>
  <r>
    <n v="461537"/>
    <n v="1833"/>
    <s v="Singapore"/>
    <d v="2023-02-17T01:44:00"/>
    <x v="3"/>
    <x v="2"/>
    <n v="8344"/>
    <n v="0"/>
    <d v="2023-02-17T00:00:00"/>
    <s v="01:44:00"/>
    <x v="1"/>
    <n v="2"/>
    <x v="29"/>
    <x v="0"/>
    <s v="Friday"/>
    <n v="5"/>
    <s v="Singapore"/>
    <x v="34"/>
  </r>
  <r>
    <n v="1477894"/>
    <n v="1834"/>
    <s v="Australia"/>
    <d v="2023-01-22T23:33:00"/>
    <x v="0"/>
    <x v="80"/>
    <n v="9471"/>
    <n v="0"/>
    <d v="2023-01-22T00:00:00"/>
    <s v="23:33:00"/>
    <x v="2"/>
    <n v="1"/>
    <x v="25"/>
    <x v="3"/>
    <s v="Sunday"/>
    <n v="7"/>
    <s v="Australia"/>
    <x v="36"/>
  </r>
  <r>
    <n v="262946"/>
    <n v="1835"/>
    <s v="Finland"/>
    <d v="2023-08-28T23:25:00"/>
    <x v="3"/>
    <x v="89"/>
    <n v="934"/>
    <n v="0"/>
    <d v="2023-08-28T00:00:00"/>
    <s v="23:25:00"/>
    <x v="2"/>
    <n v="8"/>
    <x v="0"/>
    <x v="6"/>
    <s v="Monday"/>
    <n v="1"/>
    <s v="Finland"/>
    <x v="26"/>
  </r>
  <r>
    <n v="1679923"/>
    <n v="1835"/>
    <s v="Finland"/>
    <d v="2023-02-23T23:59:00"/>
    <x v="3"/>
    <x v="11"/>
    <n v="2710"/>
    <n v="0"/>
    <d v="2023-02-23T00:00:00"/>
    <s v="23:59:00"/>
    <x v="2"/>
    <n v="2"/>
    <x v="17"/>
    <x v="0"/>
    <s v="Thursday"/>
    <n v="4"/>
    <s v="Finland"/>
    <x v="26"/>
  </r>
  <r>
    <n v="513417"/>
    <n v="1836"/>
    <s v="France"/>
    <d v="2023-09-21T00:48:00"/>
    <x v="1"/>
    <x v="2"/>
    <n v="2613"/>
    <n v="0"/>
    <d v="2023-09-21T00:00:00"/>
    <s v="00:48:00"/>
    <x v="0"/>
    <n v="9"/>
    <x v="9"/>
    <x v="11"/>
    <s v="Thursday"/>
    <n v="4"/>
    <s v="France"/>
    <x v="42"/>
  </r>
  <r>
    <n v="698222"/>
    <n v="1836"/>
    <s v="France"/>
    <d v="2023-03-22T00:05:00"/>
    <x v="0"/>
    <x v="10"/>
    <n v="1804"/>
    <n v="0"/>
    <d v="2023-03-22T00:00:00"/>
    <s v="00:05:00"/>
    <x v="0"/>
    <n v="3"/>
    <x v="25"/>
    <x v="7"/>
    <s v="Wednesday"/>
    <n v="3"/>
    <s v="France"/>
    <x v="42"/>
  </r>
  <r>
    <n v="315977"/>
    <n v="1837"/>
    <s v="Switzerland"/>
    <d v="2023-09-03T00:01:00"/>
    <x v="0"/>
    <x v="77"/>
    <n v="8432"/>
    <n v="0"/>
    <d v="2023-09-03T00:00:00"/>
    <s v="00:01:00"/>
    <x v="0"/>
    <n v="9"/>
    <x v="15"/>
    <x v="11"/>
    <s v="Sunday"/>
    <n v="7"/>
    <s v="Switzerland"/>
    <x v="65"/>
  </r>
  <r>
    <n v="885750"/>
    <n v="1837"/>
    <s v="Switzerland"/>
    <d v="2023-12-07T00:57:00"/>
    <x v="2"/>
    <x v="39"/>
    <n v="1520"/>
    <n v="0"/>
    <d v="2023-12-07T00:00:00"/>
    <s v="00:57:00"/>
    <x v="0"/>
    <n v="12"/>
    <x v="20"/>
    <x v="10"/>
    <s v="Thursday"/>
    <n v="4"/>
    <s v="Switzerland"/>
    <x v="65"/>
  </r>
  <r>
    <n v="1474867"/>
    <n v="1837"/>
    <s v="Switzerland"/>
    <d v="2023-12-08T00:11:00"/>
    <x v="1"/>
    <x v="59"/>
    <n v="6262"/>
    <n v="0"/>
    <d v="2023-12-08T00:00:00"/>
    <s v="00:11:00"/>
    <x v="0"/>
    <n v="12"/>
    <x v="7"/>
    <x v="10"/>
    <s v="Friday"/>
    <n v="5"/>
    <s v="Switzerland"/>
    <x v="65"/>
  </r>
  <r>
    <n v="1595262"/>
    <n v="1837"/>
    <s v="Switzerland"/>
    <d v="2023-09-20T23:31:00"/>
    <x v="1"/>
    <x v="11"/>
    <n v="8118"/>
    <n v="0"/>
    <d v="2023-09-20T00:00:00"/>
    <s v="23:31:00"/>
    <x v="2"/>
    <n v="9"/>
    <x v="11"/>
    <x v="11"/>
    <s v="Wednesday"/>
    <n v="3"/>
    <s v="Switzerland"/>
    <x v="65"/>
  </r>
  <r>
    <n v="802352"/>
    <n v="1838"/>
    <s v="USA"/>
    <d v="2023-06-09T01:03:00"/>
    <x v="0"/>
    <x v="66"/>
    <n v="7995"/>
    <n v="0"/>
    <d v="2023-06-09T00:00:00"/>
    <s v="01:03:00"/>
    <x v="1"/>
    <n v="6"/>
    <x v="2"/>
    <x v="2"/>
    <s v="Friday"/>
    <n v="5"/>
    <s v="USA"/>
    <x v="9"/>
  </r>
  <r>
    <n v="837592"/>
    <n v="1839"/>
    <s v="Germany"/>
    <d v="2023-01-06T01:53:00"/>
    <x v="2"/>
    <x v="24"/>
    <n v="4917"/>
    <n v="0"/>
    <d v="2023-01-06T00:00:00"/>
    <s v="01:53:00"/>
    <x v="1"/>
    <n v="1"/>
    <x v="28"/>
    <x v="3"/>
    <s v="Friday"/>
    <n v="5"/>
    <s v="Germany"/>
    <x v="43"/>
  </r>
  <r>
    <n v="914101"/>
    <n v="1839"/>
    <s v="Germany"/>
    <d v="2023-08-14T00:15:00"/>
    <x v="0"/>
    <x v="26"/>
    <n v="8372"/>
    <n v="0"/>
    <d v="2023-08-14T00:00:00"/>
    <s v="00:15:00"/>
    <x v="0"/>
    <n v="8"/>
    <x v="12"/>
    <x v="6"/>
    <s v="Monday"/>
    <n v="1"/>
    <s v="Germany"/>
    <x v="43"/>
  </r>
  <r>
    <n v="214516"/>
    <n v="1840"/>
    <s v="USA"/>
    <d v="2023-07-27T23:23:00"/>
    <x v="2"/>
    <x v="61"/>
    <n v="1356"/>
    <n v="0"/>
    <d v="2023-07-27T00:00:00"/>
    <s v="23:23:00"/>
    <x v="2"/>
    <n v="7"/>
    <x v="13"/>
    <x v="4"/>
    <s v="Thursday"/>
    <n v="4"/>
    <s v="USA"/>
    <x v="31"/>
  </r>
  <r>
    <n v="391706"/>
    <n v="1840"/>
    <s v="USA"/>
    <d v="2023-02-14T23:03:00"/>
    <x v="2"/>
    <x v="80"/>
    <n v="5396"/>
    <n v="0"/>
    <d v="2023-02-14T00:00:00"/>
    <s v="23:03:00"/>
    <x v="2"/>
    <n v="2"/>
    <x v="12"/>
    <x v="0"/>
    <s v="Tuesday"/>
    <n v="2"/>
    <s v="USA"/>
    <x v="31"/>
  </r>
  <r>
    <n v="1146705"/>
    <n v="1840"/>
    <s v="USA"/>
    <d v="2023-07-23T23:36:00"/>
    <x v="1"/>
    <x v="56"/>
    <n v="6434"/>
    <n v="0"/>
    <d v="2023-07-23T00:00:00"/>
    <s v="23:36:00"/>
    <x v="2"/>
    <n v="7"/>
    <x v="17"/>
    <x v="4"/>
    <s v="Sunday"/>
    <n v="7"/>
    <s v="USA"/>
    <x v="31"/>
  </r>
  <r>
    <n v="982983"/>
    <n v="1842"/>
    <s v="Singapore"/>
    <d v="2023-01-12T00:34:00"/>
    <x v="2"/>
    <x v="82"/>
    <n v="6411"/>
    <n v="0"/>
    <d v="2023-01-12T00:00:00"/>
    <s v="00:34:00"/>
    <x v="0"/>
    <n v="1"/>
    <x v="1"/>
    <x v="3"/>
    <s v="Thursday"/>
    <n v="4"/>
    <s v="Singapore"/>
    <x v="44"/>
  </r>
  <r>
    <n v="197952"/>
    <n v="1843"/>
    <s v="USA"/>
    <d v="2023-02-03T00:26:00"/>
    <x v="2"/>
    <x v="12"/>
    <n v="1453"/>
    <n v="0"/>
    <d v="2023-02-03T00:00:00"/>
    <s v="00:26:00"/>
    <x v="0"/>
    <n v="2"/>
    <x v="15"/>
    <x v="0"/>
    <s v="Friday"/>
    <n v="5"/>
    <s v="USA"/>
    <x v="21"/>
  </r>
  <r>
    <n v="546758"/>
    <n v="1844"/>
    <s v="Singapore"/>
    <d v="2023-08-02T00:45:00"/>
    <x v="1"/>
    <x v="3"/>
    <n v="316"/>
    <n v="0"/>
    <d v="2023-08-02T00:00:00"/>
    <s v="00:45:00"/>
    <x v="0"/>
    <n v="8"/>
    <x v="24"/>
    <x v="6"/>
    <s v="Wednesday"/>
    <n v="3"/>
    <s v="Singapore"/>
    <x v="49"/>
  </r>
  <r>
    <n v="1564030"/>
    <n v="1844"/>
    <s v="Singapore"/>
    <d v="2023-12-30T00:00:00"/>
    <x v="1"/>
    <x v="67"/>
    <n v="9452"/>
    <n v="0"/>
    <d v="2023-12-30T00:00:00"/>
    <s v="00:00:00"/>
    <x v="0"/>
    <n v="12"/>
    <x v="4"/>
    <x v="10"/>
    <s v="Saturday"/>
    <n v="6"/>
    <s v="Singapore"/>
    <x v="49"/>
  </r>
  <r>
    <n v="170991"/>
    <n v="1845"/>
    <s v="Finland"/>
    <d v="2023-07-02T23:42:00"/>
    <x v="3"/>
    <x v="55"/>
    <n v="2460"/>
    <n v="0"/>
    <d v="2023-07-02T00:00:00"/>
    <s v="23:42:00"/>
    <x v="2"/>
    <n v="7"/>
    <x v="24"/>
    <x v="4"/>
    <s v="Sunday"/>
    <n v="7"/>
    <s v="Finland"/>
    <x v="31"/>
  </r>
  <r>
    <n v="600465"/>
    <n v="1845"/>
    <s v="Finland"/>
    <d v="2023-01-14T01:38:00"/>
    <x v="3"/>
    <x v="24"/>
    <n v="4278"/>
    <n v="0"/>
    <d v="2023-01-14T00:00:00"/>
    <s v="01:38:00"/>
    <x v="1"/>
    <n v="1"/>
    <x v="12"/>
    <x v="3"/>
    <s v="Saturday"/>
    <n v="6"/>
    <s v="Finland"/>
    <x v="31"/>
  </r>
  <r>
    <n v="1651135"/>
    <n v="1845"/>
    <s v="Finland"/>
    <d v="2023-12-07T00:09:00"/>
    <x v="1"/>
    <x v="36"/>
    <n v="2721"/>
    <n v="0"/>
    <d v="2023-12-07T00:00:00"/>
    <s v="00:09:00"/>
    <x v="0"/>
    <n v="12"/>
    <x v="20"/>
    <x v="10"/>
    <s v="Thursday"/>
    <n v="4"/>
    <s v="Finland"/>
    <x v="31"/>
  </r>
  <r>
    <n v="556930"/>
    <n v="1847"/>
    <s v="France"/>
    <d v="2023-01-14T00:23:00"/>
    <x v="0"/>
    <x v="84"/>
    <n v="1675"/>
    <n v="0"/>
    <d v="2023-01-14T00:00:00"/>
    <s v="00:23:00"/>
    <x v="0"/>
    <n v="1"/>
    <x v="12"/>
    <x v="3"/>
    <s v="Saturday"/>
    <n v="6"/>
    <s v="France"/>
    <x v="43"/>
  </r>
  <r>
    <n v="140002"/>
    <n v="1848"/>
    <s v="USA"/>
    <d v="2023-10-02T00:49:00"/>
    <x v="3"/>
    <x v="71"/>
    <n v="3536"/>
    <n v="0"/>
    <d v="2023-10-02T00:00:00"/>
    <s v="00:49:00"/>
    <x v="0"/>
    <n v="10"/>
    <x v="24"/>
    <x v="5"/>
    <s v="Monday"/>
    <n v="1"/>
    <s v="USA"/>
    <x v="22"/>
  </r>
  <r>
    <n v="177908"/>
    <n v="1848"/>
    <s v="USA"/>
    <d v="2023-04-29T23:25:00"/>
    <x v="0"/>
    <x v="4"/>
    <n v="1341"/>
    <n v="0"/>
    <d v="2023-04-29T00:00:00"/>
    <s v="23:25:00"/>
    <x v="2"/>
    <n v="4"/>
    <x v="21"/>
    <x v="1"/>
    <s v="Saturday"/>
    <n v="6"/>
    <s v="USA"/>
    <x v="22"/>
  </r>
  <r>
    <n v="405184"/>
    <n v="1848"/>
    <s v="USA"/>
    <d v="2023-03-08T23:05:00"/>
    <x v="1"/>
    <x v="80"/>
    <n v="7111"/>
    <n v="0"/>
    <d v="2023-03-08T00:00:00"/>
    <s v="23:05:00"/>
    <x v="2"/>
    <n v="3"/>
    <x v="7"/>
    <x v="7"/>
    <s v="Wednesday"/>
    <n v="3"/>
    <s v="USA"/>
    <x v="22"/>
  </r>
  <r>
    <n v="702331"/>
    <n v="1848"/>
    <s v="USA"/>
    <d v="2023-08-28T00:33:00"/>
    <x v="2"/>
    <x v="11"/>
    <n v="5015"/>
    <n v="0"/>
    <d v="2023-08-28T00:00:00"/>
    <s v="00:33:00"/>
    <x v="0"/>
    <n v="8"/>
    <x v="0"/>
    <x v="6"/>
    <s v="Monday"/>
    <n v="1"/>
    <s v="USA"/>
    <x v="22"/>
  </r>
  <r>
    <n v="723551"/>
    <n v="1849"/>
    <s v="Denmark"/>
    <d v="2023-04-23T01:40:00"/>
    <x v="2"/>
    <x v="1"/>
    <n v="6416"/>
    <n v="0"/>
    <d v="2023-04-23T00:00:00"/>
    <s v="01:40:00"/>
    <x v="1"/>
    <n v="4"/>
    <x v="17"/>
    <x v="1"/>
    <s v="Sunday"/>
    <n v="7"/>
    <s v="Denmark"/>
    <x v="46"/>
  </r>
  <r>
    <n v="1385605"/>
    <n v="1850"/>
    <s v="Germany"/>
    <d v="2023-05-16T00:05:00"/>
    <x v="0"/>
    <x v="61"/>
    <n v="6075"/>
    <n v="0"/>
    <d v="2023-05-16T00:00:00"/>
    <s v="00:05:00"/>
    <x v="0"/>
    <n v="5"/>
    <x v="26"/>
    <x v="8"/>
    <s v="Tuesday"/>
    <n v="2"/>
    <s v="Germany"/>
    <x v="36"/>
  </r>
  <r>
    <n v="920645"/>
    <n v="1851"/>
    <s v="Spain"/>
    <d v="2023-03-05T00:58:00"/>
    <x v="0"/>
    <x v="86"/>
    <n v="620"/>
    <n v="0"/>
    <d v="2023-03-05T00:00:00"/>
    <s v="00:58:00"/>
    <x v="0"/>
    <n v="3"/>
    <x v="16"/>
    <x v="7"/>
    <s v="Sunday"/>
    <n v="7"/>
    <s v="Spain"/>
    <x v="3"/>
  </r>
  <r>
    <n v="1654344"/>
    <n v="1851"/>
    <s v="Spain"/>
    <d v="2023-02-04T00:50:00"/>
    <x v="2"/>
    <x v="36"/>
    <n v="1085"/>
    <n v="0"/>
    <d v="2023-02-04T00:00:00"/>
    <s v="00:50:00"/>
    <x v="0"/>
    <n v="2"/>
    <x v="27"/>
    <x v="0"/>
    <s v="Saturday"/>
    <n v="6"/>
    <s v="Spain"/>
    <x v="3"/>
  </r>
  <r>
    <n v="1439951"/>
    <n v="1852"/>
    <s v="Italy"/>
    <d v="2023-08-08T23:32:00"/>
    <x v="3"/>
    <x v="81"/>
    <n v="1905"/>
    <n v="0"/>
    <d v="2023-08-08T00:00:00"/>
    <s v="23:32:00"/>
    <x v="2"/>
    <n v="8"/>
    <x v="7"/>
    <x v="6"/>
    <s v="Tuesday"/>
    <n v="2"/>
    <s v="Italy"/>
    <x v="65"/>
  </r>
  <r>
    <n v="505298"/>
    <n v="1854"/>
    <s v="USA"/>
    <d v="2023-07-04T00:34:00"/>
    <x v="1"/>
    <x v="2"/>
    <n v="7393"/>
    <n v="0"/>
    <d v="2023-07-04T00:00:00"/>
    <s v="00:34:00"/>
    <x v="0"/>
    <n v="7"/>
    <x v="27"/>
    <x v="4"/>
    <s v="Tuesday"/>
    <n v="2"/>
    <s v="USA"/>
    <x v="65"/>
  </r>
  <r>
    <n v="652344"/>
    <n v="1854"/>
    <s v="USA"/>
    <d v="2023-09-25T00:54:00"/>
    <x v="1"/>
    <x v="82"/>
    <n v="1170"/>
    <n v="0"/>
    <d v="2023-09-25T00:00:00"/>
    <s v="00:54:00"/>
    <x v="0"/>
    <n v="9"/>
    <x v="18"/>
    <x v="11"/>
    <s v="Monday"/>
    <n v="1"/>
    <s v="USA"/>
    <x v="65"/>
  </r>
  <r>
    <n v="1069094"/>
    <n v="1854"/>
    <s v="USA"/>
    <d v="2023-08-27T01:11:00"/>
    <x v="1"/>
    <x v="46"/>
    <n v="8536"/>
    <n v="0"/>
    <d v="2023-08-27T00:00:00"/>
    <s v="01:11:00"/>
    <x v="1"/>
    <n v="8"/>
    <x v="13"/>
    <x v="6"/>
    <s v="Sunday"/>
    <n v="7"/>
    <s v="USA"/>
    <x v="65"/>
  </r>
  <r>
    <n v="1659887"/>
    <n v="1854"/>
    <s v="USA"/>
    <d v="2023-12-11T00:04:00"/>
    <x v="0"/>
    <x v="22"/>
    <n v="3461"/>
    <n v="0"/>
    <d v="2023-12-11T00:00:00"/>
    <s v="00:04:00"/>
    <x v="0"/>
    <n v="12"/>
    <x v="23"/>
    <x v="10"/>
    <s v="Monday"/>
    <n v="1"/>
    <s v="USA"/>
    <x v="65"/>
  </r>
  <r>
    <n v="787848"/>
    <n v="1855"/>
    <s v="Denmark"/>
    <d v="2023-06-14T23:57:00"/>
    <x v="3"/>
    <x v="11"/>
    <n v="7298"/>
    <n v="0"/>
    <d v="2023-06-14T00:00:00"/>
    <s v="23:57:00"/>
    <x v="2"/>
    <n v="6"/>
    <x v="12"/>
    <x v="2"/>
    <s v="Wednesday"/>
    <n v="3"/>
    <s v="Denmark"/>
    <x v="68"/>
  </r>
  <r>
    <n v="1139025"/>
    <n v="1855"/>
    <s v="Denmark"/>
    <d v="2023-08-10T00:03:00"/>
    <x v="1"/>
    <x v="80"/>
    <n v="8569"/>
    <n v="0"/>
    <d v="2023-08-10T00:00:00"/>
    <s v="00:03:00"/>
    <x v="0"/>
    <n v="8"/>
    <x v="19"/>
    <x v="6"/>
    <s v="Thursday"/>
    <n v="4"/>
    <s v="Denmark"/>
    <x v="68"/>
  </r>
  <r>
    <n v="1291386"/>
    <n v="1855"/>
    <s v="Denmark"/>
    <d v="2023-06-21T01:14:00"/>
    <x v="0"/>
    <x v="2"/>
    <n v="6840"/>
    <n v="0"/>
    <d v="2023-06-21T00:00:00"/>
    <s v="01:14:00"/>
    <x v="1"/>
    <n v="6"/>
    <x v="9"/>
    <x v="2"/>
    <s v="Wednesday"/>
    <n v="3"/>
    <s v="Denmark"/>
    <x v="68"/>
  </r>
  <r>
    <n v="788243"/>
    <n v="1856"/>
    <s v="USA"/>
    <d v="2023-10-19T00:12:00"/>
    <x v="2"/>
    <x v="28"/>
    <n v="1117"/>
    <n v="0"/>
    <d v="2023-10-19T00:00:00"/>
    <s v="00:12:00"/>
    <x v="0"/>
    <n v="10"/>
    <x v="3"/>
    <x v="5"/>
    <s v="Thursday"/>
    <n v="4"/>
    <s v="USA"/>
    <x v="12"/>
  </r>
  <r>
    <n v="941315"/>
    <n v="1856"/>
    <s v="USA"/>
    <d v="2023-04-07T00:11:00"/>
    <x v="2"/>
    <x v="11"/>
    <n v="6848"/>
    <n v="0"/>
    <d v="2023-04-07T00:00:00"/>
    <s v="00:11:00"/>
    <x v="0"/>
    <n v="4"/>
    <x v="20"/>
    <x v="1"/>
    <s v="Friday"/>
    <n v="5"/>
    <s v="USA"/>
    <x v="12"/>
  </r>
  <r>
    <n v="112219"/>
    <n v="1857"/>
    <s v="France"/>
    <d v="2023-05-19T23:07:00"/>
    <x v="3"/>
    <x v="11"/>
    <n v="7425"/>
    <n v="0"/>
    <d v="2023-05-19T00:00:00"/>
    <s v="23:07:00"/>
    <x v="2"/>
    <n v="5"/>
    <x v="3"/>
    <x v="8"/>
    <s v="Friday"/>
    <n v="5"/>
    <s v="France"/>
    <x v="4"/>
  </r>
  <r>
    <n v="596235"/>
    <n v="1857"/>
    <s v="France"/>
    <d v="2023-10-28T00:40:00"/>
    <x v="0"/>
    <x v="80"/>
    <n v="657"/>
    <n v="0"/>
    <d v="2023-10-28T00:00:00"/>
    <s v="00:40:00"/>
    <x v="0"/>
    <n v="10"/>
    <x v="0"/>
    <x v="5"/>
    <s v="Saturday"/>
    <n v="6"/>
    <s v="France"/>
    <x v="4"/>
  </r>
  <r>
    <n v="1234361"/>
    <n v="1857"/>
    <s v="France"/>
    <d v="2023-09-29T01:59:00"/>
    <x v="0"/>
    <x v="12"/>
    <n v="760"/>
    <n v="0"/>
    <d v="2023-09-29T00:00:00"/>
    <s v="01:59:00"/>
    <x v="1"/>
    <n v="9"/>
    <x v="21"/>
    <x v="11"/>
    <s v="Friday"/>
    <n v="5"/>
    <s v="France"/>
    <x v="4"/>
  </r>
  <r>
    <n v="41110"/>
    <n v="1858"/>
    <s v="USA"/>
    <d v="2023-06-03T00:33:00"/>
    <x v="0"/>
    <x v="55"/>
    <n v="9844"/>
    <n v="0"/>
    <d v="2023-06-03T00:00:00"/>
    <s v="00:33:00"/>
    <x v="0"/>
    <n v="6"/>
    <x v="15"/>
    <x v="2"/>
    <s v="Saturday"/>
    <n v="6"/>
    <s v="USA"/>
    <x v="14"/>
  </r>
  <r>
    <n v="937462"/>
    <n v="1858"/>
    <s v="USA"/>
    <d v="2023-10-20T23:54:00"/>
    <x v="2"/>
    <x v="11"/>
    <n v="2327"/>
    <n v="0"/>
    <d v="2023-10-20T00:00:00"/>
    <s v="23:54:00"/>
    <x v="2"/>
    <n v="10"/>
    <x v="11"/>
    <x v="5"/>
    <s v="Friday"/>
    <n v="5"/>
    <s v="USA"/>
    <x v="14"/>
  </r>
  <r>
    <n v="1668081"/>
    <n v="1858"/>
    <s v="USA"/>
    <d v="2023-03-05T01:04:00"/>
    <x v="2"/>
    <x v="35"/>
    <n v="7774"/>
    <n v="0"/>
    <d v="2023-03-05T00:00:00"/>
    <s v="01:04:00"/>
    <x v="1"/>
    <n v="3"/>
    <x v="16"/>
    <x v="7"/>
    <s v="Sunday"/>
    <n v="7"/>
    <s v="USA"/>
    <x v="14"/>
  </r>
  <r>
    <n v="875005"/>
    <n v="1859"/>
    <s v="Spain"/>
    <d v="2023-06-23T23:41:00"/>
    <x v="0"/>
    <x v="11"/>
    <n v="538"/>
    <n v="0"/>
    <d v="2023-06-23T00:00:00"/>
    <s v="23:41:00"/>
    <x v="2"/>
    <n v="6"/>
    <x v="17"/>
    <x v="2"/>
    <s v="Friday"/>
    <n v="5"/>
    <s v="Spain"/>
    <x v="62"/>
  </r>
  <r>
    <n v="1541893"/>
    <n v="1860"/>
    <s v="Spain"/>
    <d v="2023-01-30T23:40:00"/>
    <x v="0"/>
    <x v="34"/>
    <n v="1027"/>
    <n v="0"/>
    <d v="2023-01-30T00:00:00"/>
    <s v="23:40:00"/>
    <x v="2"/>
    <n v="1"/>
    <x v="4"/>
    <x v="3"/>
    <s v="Monday"/>
    <n v="1"/>
    <s v="Spain"/>
    <x v="44"/>
  </r>
  <r>
    <n v="564076"/>
    <n v="1862"/>
    <s v="Australia"/>
    <d v="2023-05-30T23:51:00"/>
    <x v="2"/>
    <x v="33"/>
    <n v="7241"/>
    <n v="0"/>
    <d v="2023-05-30T00:00:00"/>
    <s v="23:51:00"/>
    <x v="2"/>
    <n v="5"/>
    <x v="4"/>
    <x v="8"/>
    <s v="Tuesday"/>
    <n v="2"/>
    <s v="Australia"/>
    <x v="35"/>
  </r>
  <r>
    <n v="1495611"/>
    <n v="1863"/>
    <s v="Spain"/>
    <d v="2023-10-19T23:24:00"/>
    <x v="2"/>
    <x v="20"/>
    <n v="3590"/>
    <n v="0"/>
    <d v="2023-10-19T00:00:00"/>
    <s v="23:24:00"/>
    <x v="2"/>
    <n v="10"/>
    <x v="3"/>
    <x v="5"/>
    <s v="Thursday"/>
    <n v="4"/>
    <s v="Spain"/>
    <x v="54"/>
  </r>
  <r>
    <n v="1054639"/>
    <n v="1865"/>
    <s v="France"/>
    <d v="2023-02-26T00:00:00"/>
    <x v="3"/>
    <x v="54"/>
    <n v="4421"/>
    <n v="0"/>
    <d v="2023-02-26T00:00:00"/>
    <s v="00:00:00"/>
    <x v="0"/>
    <n v="2"/>
    <x v="8"/>
    <x v="0"/>
    <s v="Sunday"/>
    <n v="7"/>
    <s v="France"/>
    <x v="55"/>
  </r>
  <r>
    <n v="1282426"/>
    <n v="1866"/>
    <s v="Spain"/>
    <d v="2023-07-05T00:11:00"/>
    <x v="3"/>
    <x v="51"/>
    <n v="9455"/>
    <n v="0"/>
    <d v="2023-07-05T00:00:00"/>
    <s v="00:11:00"/>
    <x v="0"/>
    <n v="7"/>
    <x v="16"/>
    <x v="4"/>
    <s v="Wednesday"/>
    <n v="3"/>
    <s v="Spain"/>
    <x v="20"/>
  </r>
  <r>
    <n v="954631"/>
    <n v="1868"/>
    <s v="France"/>
    <d v="2023-03-03T00:28:00"/>
    <x v="1"/>
    <x v="80"/>
    <n v="8020"/>
    <n v="0"/>
    <d v="2023-03-03T00:00:00"/>
    <s v="00:28:00"/>
    <x v="0"/>
    <n v="3"/>
    <x v="15"/>
    <x v="7"/>
    <s v="Friday"/>
    <n v="5"/>
    <s v="France"/>
    <x v="70"/>
  </r>
  <r>
    <n v="61520"/>
    <n v="1870"/>
    <s v="USA"/>
    <d v="2023-06-22T23:37:00"/>
    <x v="3"/>
    <x v="16"/>
    <n v="3077"/>
    <n v="0"/>
    <d v="2023-06-22T00:00:00"/>
    <s v="23:37:00"/>
    <x v="2"/>
    <n v="6"/>
    <x v="25"/>
    <x v="2"/>
    <s v="Thursday"/>
    <n v="4"/>
    <s v="USA"/>
    <x v="1"/>
  </r>
  <r>
    <n v="170864"/>
    <n v="1870"/>
    <s v="USA"/>
    <d v="2023-05-09T23:56:00"/>
    <x v="1"/>
    <x v="68"/>
    <n v="4281"/>
    <n v="0"/>
    <d v="2023-05-09T00:00:00"/>
    <s v="23:56:00"/>
    <x v="2"/>
    <n v="5"/>
    <x v="2"/>
    <x v="8"/>
    <s v="Tuesday"/>
    <n v="2"/>
    <s v="USA"/>
    <x v="1"/>
  </r>
  <r>
    <n v="1532610"/>
    <n v="1871"/>
    <s v="Italy"/>
    <d v="2023-08-21T00:03:00"/>
    <x v="3"/>
    <x v="27"/>
    <n v="8644"/>
    <n v="0"/>
    <d v="2023-08-21T00:00:00"/>
    <s v="00:03:00"/>
    <x v="0"/>
    <n v="8"/>
    <x v="9"/>
    <x v="6"/>
    <s v="Monday"/>
    <n v="1"/>
    <s v="Italy"/>
    <x v="70"/>
  </r>
  <r>
    <n v="1244668"/>
    <n v="1872"/>
    <s v="France"/>
    <d v="2023-08-21T01:06:00"/>
    <x v="0"/>
    <x v="50"/>
    <n v="9021"/>
    <n v="0"/>
    <d v="2023-08-21T00:00:00"/>
    <s v="01:06:00"/>
    <x v="1"/>
    <n v="8"/>
    <x v="9"/>
    <x v="6"/>
    <s v="Monday"/>
    <n v="1"/>
    <s v="France"/>
    <x v="40"/>
  </r>
  <r>
    <n v="379416"/>
    <n v="1873"/>
    <s v="Australia"/>
    <d v="2023-05-27T00:25:00"/>
    <x v="1"/>
    <x v="9"/>
    <n v="7996"/>
    <n v="0"/>
    <d v="2023-05-27T00:00:00"/>
    <s v="00:25:00"/>
    <x v="0"/>
    <n v="5"/>
    <x v="13"/>
    <x v="8"/>
    <s v="Saturday"/>
    <n v="6"/>
    <s v="Australia"/>
    <x v="21"/>
  </r>
  <r>
    <n v="1079761"/>
    <n v="1873"/>
    <s v="Australia"/>
    <d v="2023-09-18T01:12:00"/>
    <x v="3"/>
    <x v="78"/>
    <n v="9752"/>
    <n v="0"/>
    <d v="2023-09-18T00:00:00"/>
    <s v="01:12:00"/>
    <x v="1"/>
    <n v="9"/>
    <x v="14"/>
    <x v="11"/>
    <s v="Monday"/>
    <n v="1"/>
    <s v="Australia"/>
    <x v="21"/>
  </r>
  <r>
    <n v="725482"/>
    <n v="1874"/>
    <s v="USA"/>
    <d v="2023-07-11T23:27:00"/>
    <x v="0"/>
    <x v="11"/>
    <n v="6488"/>
    <n v="0"/>
    <d v="2023-07-11T00:00:00"/>
    <s v="23:27:00"/>
    <x v="2"/>
    <n v="7"/>
    <x v="23"/>
    <x v="4"/>
    <s v="Tuesday"/>
    <n v="2"/>
    <s v="USA"/>
    <x v="38"/>
  </r>
  <r>
    <n v="974557"/>
    <n v="1874"/>
    <s v="USA"/>
    <d v="2023-01-15T01:08:00"/>
    <x v="3"/>
    <x v="4"/>
    <n v="2721"/>
    <n v="0"/>
    <d v="2023-01-15T00:00:00"/>
    <s v="01:08:00"/>
    <x v="1"/>
    <n v="1"/>
    <x v="22"/>
    <x v="3"/>
    <s v="Sunday"/>
    <n v="7"/>
    <s v="USA"/>
    <x v="38"/>
  </r>
  <r>
    <n v="1061320"/>
    <n v="1874"/>
    <s v="USA"/>
    <d v="2023-06-25T00:38:00"/>
    <x v="3"/>
    <x v="4"/>
    <n v="2899"/>
    <n v="0"/>
    <d v="2023-06-25T00:00:00"/>
    <s v="00:38:00"/>
    <x v="0"/>
    <n v="6"/>
    <x v="18"/>
    <x v="2"/>
    <s v="Sunday"/>
    <n v="7"/>
    <s v="USA"/>
    <x v="38"/>
  </r>
  <r>
    <n v="220733"/>
    <n v="1875"/>
    <s v="France"/>
    <d v="2023-01-05T00:11:00"/>
    <x v="1"/>
    <x v="54"/>
    <n v="6006"/>
    <n v="0"/>
    <d v="2023-01-05T00:00:00"/>
    <s v="00:11:00"/>
    <x v="0"/>
    <n v="1"/>
    <x v="16"/>
    <x v="3"/>
    <s v="Thursday"/>
    <n v="4"/>
    <s v="France"/>
    <x v="32"/>
  </r>
  <r>
    <n v="893103"/>
    <n v="1877"/>
    <s v="Spain"/>
    <d v="2023-02-08T23:33:00"/>
    <x v="1"/>
    <x v="24"/>
    <n v="1604"/>
    <n v="0"/>
    <d v="2023-02-08T00:00:00"/>
    <s v="23:33:00"/>
    <x v="2"/>
    <n v="2"/>
    <x v="7"/>
    <x v="0"/>
    <s v="Wednesday"/>
    <n v="3"/>
    <s v="Spain"/>
    <x v="19"/>
  </r>
  <r>
    <n v="988105"/>
    <n v="1877"/>
    <s v="Spain"/>
    <d v="2023-06-25T01:16:00"/>
    <x v="2"/>
    <x v="39"/>
    <n v="9254"/>
    <n v="0"/>
    <d v="2023-06-25T00:00:00"/>
    <s v="01:16:00"/>
    <x v="1"/>
    <n v="6"/>
    <x v="18"/>
    <x v="2"/>
    <s v="Sunday"/>
    <n v="7"/>
    <s v="Spain"/>
    <x v="19"/>
  </r>
  <r>
    <n v="768435"/>
    <n v="1878"/>
    <s v="Spain"/>
    <d v="2023-06-15T00:43:00"/>
    <x v="0"/>
    <x v="82"/>
    <n v="1281"/>
    <n v="0"/>
    <d v="2023-06-15T00:00:00"/>
    <s v="00:43:00"/>
    <x v="0"/>
    <n v="6"/>
    <x v="22"/>
    <x v="2"/>
    <s v="Thursday"/>
    <n v="4"/>
    <s v="Spain"/>
    <x v="59"/>
  </r>
  <r>
    <n v="1038672"/>
    <n v="1878"/>
    <s v="Spain"/>
    <d v="2023-11-03T22:45:00"/>
    <x v="1"/>
    <x v="50"/>
    <n v="5918"/>
    <n v="0"/>
    <d v="2023-11-03T00:00:00"/>
    <s v="22:45:00"/>
    <x v="3"/>
    <n v="11"/>
    <x v="15"/>
    <x v="9"/>
    <s v="Friday"/>
    <n v="5"/>
    <s v="Spain"/>
    <x v="59"/>
  </r>
  <r>
    <n v="1288242"/>
    <n v="1879"/>
    <s v="USA"/>
    <d v="2023-08-23T00:05:00"/>
    <x v="3"/>
    <x v="58"/>
    <n v="5169"/>
    <n v="0"/>
    <d v="2023-08-23T00:00:00"/>
    <s v="00:05:00"/>
    <x v="0"/>
    <n v="8"/>
    <x v="17"/>
    <x v="6"/>
    <s v="Wednesday"/>
    <n v="3"/>
    <s v="USA"/>
    <x v="3"/>
  </r>
  <r>
    <n v="343003"/>
    <n v="1880"/>
    <s v="Spain"/>
    <d v="2023-02-19T01:16:00"/>
    <x v="0"/>
    <x v="21"/>
    <n v="7628"/>
    <n v="0"/>
    <d v="2023-02-19T00:00:00"/>
    <s v="01:16:00"/>
    <x v="1"/>
    <n v="2"/>
    <x v="3"/>
    <x v="0"/>
    <s v="Sunday"/>
    <n v="7"/>
    <s v="Spain"/>
    <x v="69"/>
  </r>
  <r>
    <n v="1449918"/>
    <n v="1881"/>
    <s v="France"/>
    <d v="2023-03-22T01:51:00"/>
    <x v="0"/>
    <x v="66"/>
    <n v="8835"/>
    <n v="0"/>
    <d v="2023-03-22T00:00:00"/>
    <s v="01:51:00"/>
    <x v="1"/>
    <n v="3"/>
    <x v="25"/>
    <x v="7"/>
    <s v="Wednesday"/>
    <n v="3"/>
    <s v="France"/>
    <x v="31"/>
  </r>
  <r>
    <n v="965923"/>
    <n v="1883"/>
    <s v="USA"/>
    <d v="2023-03-27T01:40:00"/>
    <x v="1"/>
    <x v="24"/>
    <n v="1548"/>
    <n v="0"/>
    <d v="2023-03-27T00:00:00"/>
    <s v="01:40:00"/>
    <x v="1"/>
    <n v="3"/>
    <x v="13"/>
    <x v="7"/>
    <s v="Monday"/>
    <n v="1"/>
    <s v="USA"/>
    <x v="21"/>
  </r>
  <r>
    <n v="1000651"/>
    <n v="1883"/>
    <s v="USA"/>
    <d v="2023-03-25T22:47:00"/>
    <x v="3"/>
    <x v="11"/>
    <n v="1594"/>
    <n v="0"/>
    <d v="2023-03-25T00:00:00"/>
    <s v="22:47:00"/>
    <x v="3"/>
    <n v="3"/>
    <x v="18"/>
    <x v="7"/>
    <s v="Saturday"/>
    <n v="6"/>
    <s v="USA"/>
    <x v="21"/>
  </r>
  <r>
    <n v="533914"/>
    <n v="1884"/>
    <s v="USA"/>
    <d v="2023-05-30T22:56:00"/>
    <x v="1"/>
    <x v="3"/>
    <n v="5436"/>
    <n v="0"/>
    <d v="2023-05-30T00:00:00"/>
    <s v="22:56:00"/>
    <x v="3"/>
    <n v="5"/>
    <x v="4"/>
    <x v="8"/>
    <s v="Tuesday"/>
    <n v="2"/>
    <s v="USA"/>
    <x v="0"/>
  </r>
  <r>
    <n v="897997"/>
    <n v="1884"/>
    <s v="USA"/>
    <d v="2023-04-08T23:06:00"/>
    <x v="2"/>
    <x v="45"/>
    <n v="1149"/>
    <n v="0"/>
    <d v="2023-04-08T00:00:00"/>
    <s v="23:06:00"/>
    <x v="2"/>
    <n v="4"/>
    <x v="7"/>
    <x v="1"/>
    <s v="Saturday"/>
    <n v="6"/>
    <s v="USA"/>
    <x v="0"/>
  </r>
  <r>
    <n v="1246866"/>
    <n v="1884"/>
    <s v="USA"/>
    <d v="2023-06-27T23:28:00"/>
    <x v="0"/>
    <x v="8"/>
    <n v="849"/>
    <n v="0"/>
    <d v="2023-06-27T00:00:00"/>
    <s v="23:28:00"/>
    <x v="2"/>
    <n v="6"/>
    <x v="13"/>
    <x v="2"/>
    <s v="Tuesday"/>
    <n v="2"/>
    <s v="USA"/>
    <x v="0"/>
  </r>
  <r>
    <n v="391963"/>
    <n v="1885"/>
    <s v="Austria"/>
    <d v="2023-11-10T23:17:00"/>
    <x v="0"/>
    <x v="28"/>
    <n v="856"/>
    <n v="0"/>
    <d v="2023-11-10T00:00:00"/>
    <s v="23:17:00"/>
    <x v="2"/>
    <n v="11"/>
    <x v="19"/>
    <x v="9"/>
    <s v="Friday"/>
    <n v="5"/>
    <s v="Austria"/>
    <x v="15"/>
  </r>
  <r>
    <n v="705612"/>
    <n v="1886"/>
    <s v="Australia"/>
    <d v="2023-04-29T23:31:00"/>
    <x v="3"/>
    <x v="56"/>
    <n v="2657"/>
    <n v="0"/>
    <d v="2023-04-29T00:00:00"/>
    <s v="23:31:00"/>
    <x v="2"/>
    <n v="4"/>
    <x v="21"/>
    <x v="1"/>
    <s v="Saturday"/>
    <n v="6"/>
    <s v="Australia"/>
    <x v="41"/>
  </r>
  <r>
    <n v="1100277"/>
    <n v="1886"/>
    <s v="Australia"/>
    <d v="2023-09-27T01:05:00"/>
    <x v="1"/>
    <x v="39"/>
    <n v="1924"/>
    <n v="0"/>
    <d v="2023-09-27T00:00:00"/>
    <s v="01:05:00"/>
    <x v="1"/>
    <n v="9"/>
    <x v="13"/>
    <x v="11"/>
    <s v="Wednesday"/>
    <n v="3"/>
    <s v="Australia"/>
    <x v="41"/>
  </r>
  <r>
    <n v="1507608"/>
    <n v="1886"/>
    <s v="Australia"/>
    <d v="2023-05-31T01:04:00"/>
    <x v="3"/>
    <x v="11"/>
    <n v="8078"/>
    <n v="0"/>
    <d v="2023-05-31T00:00:00"/>
    <s v="01:04:00"/>
    <x v="1"/>
    <n v="5"/>
    <x v="30"/>
    <x v="8"/>
    <s v="Wednesday"/>
    <n v="3"/>
    <s v="Australia"/>
    <x v="41"/>
  </r>
  <r>
    <n v="167720"/>
    <n v="1887"/>
    <s v="Spain"/>
    <d v="2023-12-02T00:35:00"/>
    <x v="2"/>
    <x v="68"/>
    <n v="8941"/>
    <n v="0"/>
    <d v="2023-12-02T00:00:00"/>
    <s v="00:35:00"/>
    <x v="0"/>
    <n v="12"/>
    <x v="24"/>
    <x v="10"/>
    <s v="Saturday"/>
    <n v="6"/>
    <s v="Spain"/>
    <x v="28"/>
  </r>
  <r>
    <n v="1376176"/>
    <n v="1887"/>
    <s v="Spain"/>
    <d v="2023-02-17T23:46:00"/>
    <x v="0"/>
    <x v="11"/>
    <n v="9141"/>
    <n v="0"/>
    <d v="2023-02-17T00:00:00"/>
    <s v="23:46:00"/>
    <x v="2"/>
    <n v="2"/>
    <x v="29"/>
    <x v="0"/>
    <s v="Friday"/>
    <n v="5"/>
    <s v="Spain"/>
    <x v="28"/>
  </r>
  <r>
    <n v="832361"/>
    <n v="1891"/>
    <s v="Singapore"/>
    <d v="2023-02-25T00:50:00"/>
    <x v="1"/>
    <x v="56"/>
    <n v="6245"/>
    <n v="0"/>
    <d v="2023-02-25T00:00:00"/>
    <s v="00:50:00"/>
    <x v="0"/>
    <n v="2"/>
    <x v="18"/>
    <x v="0"/>
    <s v="Saturday"/>
    <n v="6"/>
    <s v="Singapore"/>
    <x v="72"/>
  </r>
  <r>
    <n v="1371197"/>
    <n v="1891"/>
    <s v="Singapore"/>
    <d v="2023-03-28T00:12:00"/>
    <x v="2"/>
    <x v="72"/>
    <n v="5430"/>
    <n v="0"/>
    <d v="2023-03-28T00:00:00"/>
    <s v="00:12:00"/>
    <x v="0"/>
    <n v="3"/>
    <x v="0"/>
    <x v="7"/>
    <s v="Tuesday"/>
    <n v="2"/>
    <s v="Singapore"/>
    <x v="72"/>
  </r>
  <r>
    <n v="1386514"/>
    <n v="1892"/>
    <s v="USA"/>
    <d v="2023-05-24T00:29:00"/>
    <x v="0"/>
    <x v="24"/>
    <n v="2382"/>
    <n v="0"/>
    <d v="2023-05-24T00:00:00"/>
    <s v="00:29:00"/>
    <x v="0"/>
    <n v="5"/>
    <x v="10"/>
    <x v="8"/>
    <s v="Wednesday"/>
    <n v="3"/>
    <s v="USA"/>
    <x v="62"/>
  </r>
  <r>
    <n v="376848"/>
    <n v="1893"/>
    <s v="Australia"/>
    <d v="2023-06-21T00:44:00"/>
    <x v="3"/>
    <x v="10"/>
    <n v="2298"/>
    <n v="0"/>
    <d v="2023-06-21T00:00:00"/>
    <s v="00:44:00"/>
    <x v="0"/>
    <n v="6"/>
    <x v="9"/>
    <x v="2"/>
    <s v="Wednesday"/>
    <n v="3"/>
    <s v="Australia"/>
    <x v="13"/>
  </r>
  <r>
    <n v="1145871"/>
    <n v="1893"/>
    <s v="Australia"/>
    <d v="2023-10-05T00:32:00"/>
    <x v="3"/>
    <x v="48"/>
    <n v="2301"/>
    <n v="0"/>
    <d v="2023-10-05T00:00:00"/>
    <s v="00:32:00"/>
    <x v="0"/>
    <n v="10"/>
    <x v="16"/>
    <x v="5"/>
    <s v="Thursday"/>
    <n v="4"/>
    <s v="Australia"/>
    <x v="13"/>
  </r>
  <r>
    <n v="1373323"/>
    <n v="1893"/>
    <s v="Australia"/>
    <d v="2023-02-14T01:08:00"/>
    <x v="2"/>
    <x v="24"/>
    <n v="8546"/>
    <n v="0"/>
    <d v="2023-02-14T00:00:00"/>
    <s v="01:08:00"/>
    <x v="1"/>
    <n v="2"/>
    <x v="12"/>
    <x v="0"/>
    <s v="Tuesday"/>
    <n v="2"/>
    <s v="Australia"/>
    <x v="13"/>
  </r>
  <r>
    <n v="1594721"/>
    <n v="1894"/>
    <s v="Spain"/>
    <d v="2023-07-16T23:55:00"/>
    <x v="1"/>
    <x v="82"/>
    <n v="5493"/>
    <n v="0"/>
    <d v="2023-07-16T00:00:00"/>
    <s v="23:55:00"/>
    <x v="2"/>
    <n v="7"/>
    <x v="26"/>
    <x v="4"/>
    <s v="Sunday"/>
    <n v="7"/>
    <s v="Spain"/>
    <x v="71"/>
  </r>
  <r>
    <n v="603855"/>
    <n v="1895"/>
    <s v="France"/>
    <d v="2023-07-18T22:39:00"/>
    <x v="0"/>
    <x v="1"/>
    <n v="4237"/>
    <n v="0"/>
    <d v="2023-07-18T00:00:00"/>
    <s v="22:39:00"/>
    <x v="3"/>
    <n v="7"/>
    <x v="14"/>
    <x v="4"/>
    <s v="Tuesday"/>
    <n v="2"/>
    <s v="France"/>
    <x v="36"/>
  </r>
  <r>
    <n v="782836"/>
    <n v="1896"/>
    <s v="France"/>
    <d v="2023-08-03T00:27:00"/>
    <x v="3"/>
    <x v="60"/>
    <n v="8153"/>
    <n v="0"/>
    <d v="2023-08-03T00:00:00"/>
    <s v="00:27:00"/>
    <x v="0"/>
    <n v="8"/>
    <x v="15"/>
    <x v="6"/>
    <s v="Thursday"/>
    <n v="4"/>
    <s v="France"/>
    <x v="19"/>
  </r>
  <r>
    <n v="844243"/>
    <n v="1897"/>
    <s v="USA"/>
    <d v="2023-08-18T22:35:00"/>
    <x v="1"/>
    <x v="12"/>
    <n v="911"/>
    <n v="0"/>
    <d v="2023-08-18T00:00:00"/>
    <s v="22:35:00"/>
    <x v="3"/>
    <n v="8"/>
    <x v="14"/>
    <x v="6"/>
    <s v="Friday"/>
    <n v="5"/>
    <s v="USA"/>
    <x v="41"/>
  </r>
  <r>
    <n v="82480"/>
    <n v="1899"/>
    <s v="USA"/>
    <d v="2023-02-11T23:52:00"/>
    <x v="0"/>
    <x v="89"/>
    <n v="3220"/>
    <n v="0"/>
    <d v="2023-02-11T00:00:00"/>
    <s v="23:52:00"/>
    <x v="2"/>
    <n v="2"/>
    <x v="23"/>
    <x v="0"/>
    <s v="Saturday"/>
    <n v="6"/>
    <s v="USA"/>
    <x v="22"/>
  </r>
  <r>
    <n v="573756"/>
    <n v="1900"/>
    <s v="Singapore"/>
    <d v="2023-09-10T01:15:00"/>
    <x v="3"/>
    <x v="82"/>
    <n v="7244"/>
    <n v="0"/>
    <d v="2023-09-10T00:00:00"/>
    <s v="01:15:00"/>
    <x v="1"/>
    <n v="9"/>
    <x v="19"/>
    <x v="11"/>
    <s v="Sunday"/>
    <n v="7"/>
    <s v="Singapore"/>
    <x v="41"/>
  </r>
  <r>
    <n v="1267886"/>
    <n v="1900"/>
    <s v="Singapore"/>
    <d v="2023-06-09T01:40:00"/>
    <x v="2"/>
    <x v="24"/>
    <n v="5588"/>
    <n v="0"/>
    <d v="2023-06-09T00:00:00"/>
    <s v="01:40:00"/>
    <x v="1"/>
    <n v="6"/>
    <x v="2"/>
    <x v="2"/>
    <s v="Friday"/>
    <n v="5"/>
    <s v="Singapore"/>
    <x v="41"/>
  </r>
  <r>
    <n v="1474744"/>
    <n v="1900"/>
    <s v="Singapore"/>
    <d v="2023-04-22T00:58:00"/>
    <x v="0"/>
    <x v="33"/>
    <n v="9529"/>
    <n v="0"/>
    <d v="2023-04-22T00:00:00"/>
    <s v="00:58:00"/>
    <x v="0"/>
    <n v="4"/>
    <x v="25"/>
    <x v="1"/>
    <s v="Saturday"/>
    <n v="6"/>
    <s v="Singapore"/>
    <x v="41"/>
  </r>
  <r>
    <n v="404150"/>
    <n v="1902"/>
    <s v="Austria"/>
    <d v="2023-03-30T00:29:00"/>
    <x v="0"/>
    <x v="11"/>
    <n v="5798"/>
    <n v="0"/>
    <d v="2023-03-30T00:00:00"/>
    <s v="00:29:00"/>
    <x v="0"/>
    <n v="3"/>
    <x v="4"/>
    <x v="7"/>
    <s v="Thursday"/>
    <n v="4"/>
    <s v="Austria"/>
    <x v="23"/>
  </r>
  <r>
    <n v="286598"/>
    <n v="1903"/>
    <s v="Australia"/>
    <d v="2023-03-12T00:54:00"/>
    <x v="3"/>
    <x v="11"/>
    <n v="8252"/>
    <n v="0"/>
    <d v="2023-03-12T00:00:00"/>
    <s v="00:54:00"/>
    <x v="0"/>
    <n v="3"/>
    <x v="1"/>
    <x v="7"/>
    <s v="Sunday"/>
    <n v="7"/>
    <s v="Australia"/>
    <x v="61"/>
  </r>
  <r>
    <n v="1273811"/>
    <n v="1905"/>
    <s v="Spain"/>
    <d v="2023-12-17T23:57:00"/>
    <x v="0"/>
    <x v="26"/>
    <n v="5538"/>
    <n v="0"/>
    <d v="2023-12-17T00:00:00"/>
    <s v="23:57:00"/>
    <x v="2"/>
    <n v="12"/>
    <x v="29"/>
    <x v="10"/>
    <s v="Sunday"/>
    <n v="7"/>
    <s v="Spain"/>
    <x v="9"/>
  </r>
  <r>
    <n v="1563544"/>
    <n v="1905"/>
    <s v="Spain"/>
    <d v="2023-11-12T01:14:00"/>
    <x v="0"/>
    <x v="30"/>
    <n v="4596"/>
    <n v="0"/>
    <d v="2023-11-12T00:00:00"/>
    <s v="01:14:00"/>
    <x v="1"/>
    <n v="11"/>
    <x v="1"/>
    <x v="9"/>
    <s v="Sunday"/>
    <n v="7"/>
    <s v="Spain"/>
    <x v="9"/>
  </r>
  <r>
    <n v="574480"/>
    <n v="1907"/>
    <s v="Australia"/>
    <d v="2023-09-28T00:23:00"/>
    <x v="3"/>
    <x v="22"/>
    <n v="6577"/>
    <n v="0"/>
    <d v="2023-09-28T00:00:00"/>
    <s v="00:23:00"/>
    <x v="0"/>
    <n v="9"/>
    <x v="0"/>
    <x v="11"/>
    <s v="Thursday"/>
    <n v="4"/>
    <s v="Australia"/>
    <x v="31"/>
  </r>
  <r>
    <n v="1246551"/>
    <n v="1907"/>
    <s v="Australia"/>
    <d v="2023-05-26T22:53:00"/>
    <x v="3"/>
    <x v="9"/>
    <n v="5938"/>
    <n v="0"/>
    <d v="2023-05-26T00:00:00"/>
    <s v="22:53:00"/>
    <x v="3"/>
    <n v="5"/>
    <x v="8"/>
    <x v="8"/>
    <s v="Friday"/>
    <n v="5"/>
    <s v="Australia"/>
    <x v="31"/>
  </r>
  <r>
    <n v="730976"/>
    <n v="1908"/>
    <s v="USA"/>
    <d v="2023-11-01T00:58:00"/>
    <x v="2"/>
    <x v="36"/>
    <n v="4073"/>
    <n v="0"/>
    <d v="2023-11-01T00:00:00"/>
    <s v="00:58:00"/>
    <x v="0"/>
    <n v="11"/>
    <x v="5"/>
    <x v="9"/>
    <s v="Wednesday"/>
    <n v="3"/>
    <s v="USA"/>
    <x v="21"/>
  </r>
  <r>
    <n v="1503941"/>
    <n v="1910"/>
    <s v="France"/>
    <d v="2023-11-14T02:00:00"/>
    <x v="3"/>
    <x v="38"/>
    <n v="4898"/>
    <n v="0"/>
    <d v="2023-11-14T00:00:00"/>
    <s v="02:00:00"/>
    <x v="4"/>
    <n v="11"/>
    <x v="12"/>
    <x v="9"/>
    <s v="Tuesday"/>
    <n v="2"/>
    <s v="France"/>
    <x v="38"/>
  </r>
  <r>
    <n v="113406"/>
    <n v="1911"/>
    <s v="Australia"/>
    <d v="2023-03-02T01:48:00"/>
    <x v="1"/>
    <x v="73"/>
    <n v="2500"/>
    <n v="0"/>
    <d v="2023-03-02T00:00:00"/>
    <s v="01:48:00"/>
    <x v="1"/>
    <n v="3"/>
    <x v="24"/>
    <x v="7"/>
    <s v="Thursday"/>
    <n v="4"/>
    <s v="Australia"/>
    <x v="12"/>
  </r>
  <r>
    <n v="273923"/>
    <n v="1911"/>
    <s v="Australia"/>
    <d v="2023-01-31T00:58:00"/>
    <x v="0"/>
    <x v="3"/>
    <n v="4736"/>
    <n v="0"/>
    <d v="2023-01-31T00:00:00"/>
    <s v="00:58:00"/>
    <x v="0"/>
    <n v="1"/>
    <x v="30"/>
    <x v="3"/>
    <s v="Tuesday"/>
    <n v="2"/>
    <s v="Australia"/>
    <x v="12"/>
  </r>
  <r>
    <n v="495154"/>
    <n v="1911"/>
    <s v="Australia"/>
    <d v="2023-03-06T23:55:00"/>
    <x v="2"/>
    <x v="48"/>
    <n v="5800"/>
    <n v="0"/>
    <d v="2023-03-06T00:00:00"/>
    <s v="23:55:00"/>
    <x v="2"/>
    <n v="3"/>
    <x v="28"/>
    <x v="7"/>
    <s v="Monday"/>
    <n v="1"/>
    <s v="Australia"/>
    <x v="12"/>
  </r>
  <r>
    <n v="728697"/>
    <n v="1913"/>
    <s v="Italy"/>
    <d v="2023-08-25T00:11:00"/>
    <x v="2"/>
    <x v="60"/>
    <n v="6226"/>
    <n v="0"/>
    <d v="2023-08-25T00:00:00"/>
    <s v="00:11:00"/>
    <x v="0"/>
    <n v="8"/>
    <x v="18"/>
    <x v="6"/>
    <s v="Friday"/>
    <n v="5"/>
    <s v="Italy"/>
    <x v="38"/>
  </r>
  <r>
    <n v="850051"/>
    <n v="1914"/>
    <s v="Australia"/>
    <d v="2023-10-31T23:40:00"/>
    <x v="2"/>
    <x v="25"/>
    <n v="6638"/>
    <n v="0"/>
    <d v="2023-10-31T00:00:00"/>
    <s v="23:40:00"/>
    <x v="2"/>
    <n v="10"/>
    <x v="30"/>
    <x v="5"/>
    <s v="Tuesday"/>
    <n v="2"/>
    <s v="Australia"/>
    <x v="40"/>
  </r>
  <r>
    <n v="1337603"/>
    <n v="1915"/>
    <s v="USA"/>
    <d v="2023-02-11T00:15:00"/>
    <x v="2"/>
    <x v="29"/>
    <n v="5719"/>
    <n v="0"/>
    <d v="2023-02-11T00:00:00"/>
    <s v="00:15:00"/>
    <x v="0"/>
    <n v="2"/>
    <x v="23"/>
    <x v="0"/>
    <s v="Saturday"/>
    <n v="6"/>
    <s v="USA"/>
    <x v="66"/>
  </r>
  <r>
    <n v="260991"/>
    <n v="1916"/>
    <s v="Switzerland"/>
    <d v="2023-02-22T00:19:00"/>
    <x v="0"/>
    <x v="42"/>
    <n v="8257"/>
    <n v="0"/>
    <d v="2023-02-22T00:00:00"/>
    <s v="00:19:00"/>
    <x v="0"/>
    <n v="2"/>
    <x v="25"/>
    <x v="0"/>
    <s v="Wednesday"/>
    <n v="3"/>
    <s v="Switzerland"/>
    <x v="40"/>
  </r>
  <r>
    <n v="1265339"/>
    <n v="1916"/>
    <s v="Switzerland"/>
    <d v="2023-01-02T01:49:00"/>
    <x v="0"/>
    <x v="11"/>
    <n v="5272"/>
    <n v="0"/>
    <d v="2023-01-02T00:00:00"/>
    <s v="01:49:00"/>
    <x v="1"/>
    <n v="1"/>
    <x v="24"/>
    <x v="3"/>
    <s v="Monday"/>
    <n v="1"/>
    <s v="Switzerland"/>
    <x v="40"/>
  </r>
  <r>
    <n v="1078422"/>
    <n v="1917"/>
    <s v="USA"/>
    <d v="2023-12-06T02:10:00"/>
    <x v="3"/>
    <x v="59"/>
    <n v="3916"/>
    <n v="0"/>
    <d v="2023-12-06T00:00:00"/>
    <s v="02:10:00"/>
    <x v="4"/>
    <n v="12"/>
    <x v="28"/>
    <x v="10"/>
    <s v="Wednesday"/>
    <n v="3"/>
    <s v="USA"/>
    <x v="22"/>
  </r>
  <r>
    <n v="1162071"/>
    <n v="1920"/>
    <s v="USA"/>
    <d v="2023-06-26T01:37:00"/>
    <x v="3"/>
    <x v="24"/>
    <n v="2237"/>
    <n v="0"/>
    <d v="2023-06-26T00:00:00"/>
    <s v="01:37:00"/>
    <x v="1"/>
    <n v="6"/>
    <x v="8"/>
    <x v="2"/>
    <s v="Monday"/>
    <n v="1"/>
    <s v="USA"/>
    <x v="26"/>
  </r>
  <r>
    <n v="801394"/>
    <n v="1922"/>
    <s v="Spain"/>
    <d v="2023-04-01T01:46:00"/>
    <x v="1"/>
    <x v="17"/>
    <n v="5526"/>
    <n v="0"/>
    <d v="2023-04-01T00:00:00"/>
    <s v="01:46:00"/>
    <x v="1"/>
    <n v="4"/>
    <x v="5"/>
    <x v="1"/>
    <s v="Saturday"/>
    <n v="6"/>
    <s v="Spain"/>
    <x v="14"/>
  </r>
  <r>
    <n v="958196"/>
    <n v="1922"/>
    <s v="Spain"/>
    <d v="2023-01-08T00:48:00"/>
    <x v="1"/>
    <x v="89"/>
    <n v="3813"/>
    <n v="0"/>
    <d v="2023-01-08T00:00:00"/>
    <s v="00:48:00"/>
    <x v="0"/>
    <n v="1"/>
    <x v="7"/>
    <x v="3"/>
    <s v="Sunday"/>
    <n v="7"/>
    <s v="Spain"/>
    <x v="14"/>
  </r>
  <r>
    <n v="1162786"/>
    <n v="1923"/>
    <s v="Italy"/>
    <d v="2023-04-16T22:31:00"/>
    <x v="0"/>
    <x v="11"/>
    <n v="3405"/>
    <n v="0"/>
    <d v="2023-04-16T00:00:00"/>
    <s v="22:31:00"/>
    <x v="3"/>
    <n v="4"/>
    <x v="26"/>
    <x v="1"/>
    <s v="Sunday"/>
    <n v="7"/>
    <s v="Italy"/>
    <x v="34"/>
  </r>
  <r>
    <n v="1526749"/>
    <n v="1926"/>
    <s v="Spain"/>
    <d v="2023-08-13T00:40:00"/>
    <x v="2"/>
    <x v="0"/>
    <n v="7714"/>
    <n v="0"/>
    <d v="2023-08-13T00:00:00"/>
    <s v="00:40:00"/>
    <x v="0"/>
    <n v="8"/>
    <x v="6"/>
    <x v="6"/>
    <s v="Sunday"/>
    <n v="7"/>
    <s v="Spain"/>
    <x v="59"/>
  </r>
  <r>
    <n v="1215680"/>
    <n v="1927"/>
    <s v="Spain"/>
    <d v="2023-08-26T00:46:00"/>
    <x v="0"/>
    <x v="11"/>
    <n v="1775"/>
    <n v="0"/>
    <d v="2023-08-26T00:00:00"/>
    <s v="00:46:00"/>
    <x v="0"/>
    <n v="8"/>
    <x v="8"/>
    <x v="6"/>
    <s v="Saturday"/>
    <n v="6"/>
    <s v="Spain"/>
    <x v="63"/>
  </r>
  <r>
    <n v="1064900"/>
    <n v="1928"/>
    <s v="Australia"/>
    <d v="2023-10-12T00:44:00"/>
    <x v="0"/>
    <x v="11"/>
    <n v="7612"/>
    <n v="0"/>
    <d v="2023-10-12T00:00:00"/>
    <s v="00:44:00"/>
    <x v="0"/>
    <n v="10"/>
    <x v="1"/>
    <x v="5"/>
    <s v="Thursday"/>
    <n v="4"/>
    <s v="Australia"/>
    <x v="32"/>
  </r>
  <r>
    <n v="1482389"/>
    <n v="1928"/>
    <s v="Australia"/>
    <d v="2023-10-17T00:15:00"/>
    <x v="3"/>
    <x v="0"/>
    <n v="32"/>
    <n v="0"/>
    <d v="2023-10-17T00:00:00"/>
    <s v="00:15:00"/>
    <x v="0"/>
    <n v="10"/>
    <x v="29"/>
    <x v="5"/>
    <s v="Tuesday"/>
    <n v="2"/>
    <s v="Australia"/>
    <x v="32"/>
  </r>
  <r>
    <n v="822544"/>
    <n v="1930"/>
    <s v="USA"/>
    <d v="2023-09-04T02:00:00"/>
    <x v="1"/>
    <x v="43"/>
    <n v="708"/>
    <n v="0"/>
    <d v="2023-09-04T00:00:00"/>
    <s v="02:00:00"/>
    <x v="4"/>
    <n v="9"/>
    <x v="27"/>
    <x v="11"/>
    <s v="Monday"/>
    <n v="1"/>
    <s v="USA"/>
    <x v="48"/>
  </r>
  <r>
    <n v="1607569"/>
    <n v="1930"/>
    <s v="USA"/>
    <d v="2023-09-07T23:47:00"/>
    <x v="0"/>
    <x v="89"/>
    <n v="1307"/>
    <n v="0"/>
    <d v="2023-09-07T00:00:00"/>
    <s v="23:47:00"/>
    <x v="2"/>
    <n v="9"/>
    <x v="20"/>
    <x v="11"/>
    <s v="Thursday"/>
    <n v="4"/>
    <s v="USA"/>
    <x v="48"/>
  </r>
  <r>
    <n v="1201156"/>
    <n v="1931"/>
    <s v="USA"/>
    <d v="2023-05-01T01:02:00"/>
    <x v="0"/>
    <x v="77"/>
    <n v="2329"/>
    <n v="0"/>
    <d v="2023-05-01T00:00:00"/>
    <s v="01:02:00"/>
    <x v="1"/>
    <n v="5"/>
    <x v="5"/>
    <x v="8"/>
    <s v="Monday"/>
    <n v="1"/>
    <s v="USA"/>
    <x v="3"/>
  </r>
  <r>
    <n v="60770"/>
    <n v="1934"/>
    <s v="Spain"/>
    <d v="2023-01-06T00:47:00"/>
    <x v="2"/>
    <x v="41"/>
    <n v="7606"/>
    <n v="0"/>
    <d v="2023-01-06T00:00:00"/>
    <s v="00:47:00"/>
    <x v="0"/>
    <n v="1"/>
    <x v="28"/>
    <x v="3"/>
    <s v="Friday"/>
    <n v="5"/>
    <s v="Spain"/>
    <x v="29"/>
  </r>
  <r>
    <n v="315899"/>
    <n v="1934"/>
    <s v="Spain"/>
    <d v="2023-10-09T00:56:00"/>
    <x v="3"/>
    <x v="10"/>
    <n v="6965"/>
    <n v="0"/>
    <d v="2023-10-09T00:00:00"/>
    <s v="00:56:00"/>
    <x v="0"/>
    <n v="10"/>
    <x v="2"/>
    <x v="5"/>
    <s v="Monday"/>
    <n v="1"/>
    <s v="Spain"/>
    <x v="29"/>
  </r>
  <r>
    <n v="769050"/>
    <n v="1934"/>
    <s v="Spain"/>
    <d v="2023-03-25T00:01:00"/>
    <x v="2"/>
    <x v="11"/>
    <n v="1290"/>
    <n v="0"/>
    <d v="2023-03-25T00:00:00"/>
    <s v="00:01:00"/>
    <x v="0"/>
    <n v="3"/>
    <x v="18"/>
    <x v="7"/>
    <s v="Saturday"/>
    <n v="6"/>
    <s v="Spain"/>
    <x v="29"/>
  </r>
  <r>
    <n v="835376"/>
    <n v="1936"/>
    <s v="Australia"/>
    <d v="2023-03-23T00:22:00"/>
    <x v="2"/>
    <x v="30"/>
    <n v="6418"/>
    <n v="0"/>
    <d v="2023-03-23T00:00:00"/>
    <s v="00:22:00"/>
    <x v="0"/>
    <n v="3"/>
    <x v="17"/>
    <x v="7"/>
    <s v="Thursday"/>
    <n v="4"/>
    <s v="Australia"/>
    <x v="12"/>
  </r>
  <r>
    <n v="1566865"/>
    <n v="1937"/>
    <s v="Austria"/>
    <d v="2023-11-27T01:28:00"/>
    <x v="1"/>
    <x v="5"/>
    <n v="1543"/>
    <n v="0"/>
    <d v="2023-11-27T00:00:00"/>
    <s v="01:28:00"/>
    <x v="1"/>
    <n v="11"/>
    <x v="13"/>
    <x v="9"/>
    <s v="Monday"/>
    <n v="1"/>
    <s v="Austria"/>
    <x v="15"/>
  </r>
  <r>
    <n v="384942"/>
    <n v="1938"/>
    <s v="USA"/>
    <d v="2023-10-05T23:20:00"/>
    <x v="1"/>
    <x v="2"/>
    <n v="5617"/>
    <n v="0"/>
    <d v="2023-10-05T00:00:00"/>
    <s v="23:20:00"/>
    <x v="2"/>
    <n v="10"/>
    <x v="16"/>
    <x v="5"/>
    <s v="Thursday"/>
    <n v="4"/>
    <s v="USA"/>
    <x v="35"/>
  </r>
  <r>
    <n v="882347"/>
    <n v="1938"/>
    <s v="USA"/>
    <d v="2023-09-18T22:35:00"/>
    <x v="2"/>
    <x v="24"/>
    <n v="3811"/>
    <n v="0"/>
    <d v="2023-09-18T00:00:00"/>
    <s v="22:35:00"/>
    <x v="3"/>
    <n v="9"/>
    <x v="14"/>
    <x v="11"/>
    <s v="Monday"/>
    <n v="1"/>
    <s v="USA"/>
    <x v="35"/>
  </r>
  <r>
    <n v="1076092"/>
    <n v="1938"/>
    <s v="USA"/>
    <d v="2023-03-01T01:34:00"/>
    <x v="1"/>
    <x v="11"/>
    <n v="698"/>
    <n v="0"/>
    <d v="2023-03-01T00:00:00"/>
    <s v="01:34:00"/>
    <x v="1"/>
    <n v="3"/>
    <x v="5"/>
    <x v="7"/>
    <s v="Wednesday"/>
    <n v="3"/>
    <s v="USA"/>
    <x v="35"/>
  </r>
  <r>
    <n v="1417112"/>
    <n v="1938"/>
    <s v="USA"/>
    <d v="2023-05-18T00:47:00"/>
    <x v="3"/>
    <x v="34"/>
    <n v="2520"/>
    <n v="0"/>
    <d v="2023-05-18T00:00:00"/>
    <s v="00:47:00"/>
    <x v="0"/>
    <n v="5"/>
    <x v="14"/>
    <x v="8"/>
    <s v="Thursday"/>
    <n v="4"/>
    <s v="USA"/>
    <x v="35"/>
  </r>
  <r>
    <n v="1326076"/>
    <n v="1939"/>
    <s v="USA"/>
    <d v="2023-03-23T00:54:00"/>
    <x v="2"/>
    <x v="88"/>
    <n v="9937"/>
    <n v="0"/>
    <d v="2023-03-23T00:00:00"/>
    <s v="00:54:00"/>
    <x v="0"/>
    <n v="3"/>
    <x v="17"/>
    <x v="7"/>
    <s v="Thursday"/>
    <n v="4"/>
    <s v="USA"/>
    <x v="68"/>
  </r>
  <r>
    <n v="603758"/>
    <n v="1940"/>
    <s v="Spain"/>
    <d v="2023-05-11T01:57:00"/>
    <x v="1"/>
    <x v="65"/>
    <n v="6181"/>
    <n v="0"/>
    <d v="2023-05-11T00:00:00"/>
    <s v="01:57:00"/>
    <x v="1"/>
    <n v="5"/>
    <x v="23"/>
    <x v="8"/>
    <s v="Thursday"/>
    <n v="4"/>
    <s v="Spain"/>
    <x v="23"/>
  </r>
  <r>
    <n v="520868"/>
    <n v="1941"/>
    <s v="Spain"/>
    <d v="2023-11-24T00:43:00"/>
    <x v="1"/>
    <x v="68"/>
    <n v="870"/>
    <n v="0"/>
    <d v="2023-11-24T00:00:00"/>
    <s v="00:43:00"/>
    <x v="0"/>
    <n v="11"/>
    <x v="10"/>
    <x v="9"/>
    <s v="Friday"/>
    <n v="5"/>
    <s v="Spain"/>
    <x v="60"/>
  </r>
  <r>
    <n v="543420"/>
    <n v="1942"/>
    <s v="USA"/>
    <d v="2023-06-15T23:45:00"/>
    <x v="0"/>
    <x v="80"/>
    <n v="4380"/>
    <n v="0"/>
    <d v="2023-06-15T00:00:00"/>
    <s v="23:45:00"/>
    <x v="2"/>
    <n v="6"/>
    <x v="22"/>
    <x v="2"/>
    <s v="Thursday"/>
    <n v="4"/>
    <s v="USA"/>
    <x v="30"/>
  </r>
  <r>
    <n v="273538"/>
    <n v="1944"/>
    <s v="Spain"/>
    <d v="2023-02-18T23:43:00"/>
    <x v="1"/>
    <x v="50"/>
    <n v="5193"/>
    <n v="0"/>
    <d v="2023-02-18T00:00:00"/>
    <s v="23:43:00"/>
    <x v="2"/>
    <n v="2"/>
    <x v="14"/>
    <x v="0"/>
    <s v="Saturday"/>
    <n v="6"/>
    <s v="Spain"/>
    <x v="6"/>
  </r>
  <r>
    <n v="951780"/>
    <n v="1945"/>
    <s v="USA"/>
    <d v="2023-07-24T00:35:00"/>
    <x v="3"/>
    <x v="47"/>
    <n v="6963"/>
    <n v="0"/>
    <d v="2023-07-24T00:00:00"/>
    <s v="00:35:00"/>
    <x v="0"/>
    <n v="7"/>
    <x v="10"/>
    <x v="4"/>
    <s v="Monday"/>
    <n v="1"/>
    <s v="USA"/>
    <x v="32"/>
  </r>
  <r>
    <n v="1278430"/>
    <n v="1947"/>
    <s v="Spain"/>
    <d v="2023-08-03T23:52:00"/>
    <x v="0"/>
    <x v="44"/>
    <n v="2876"/>
    <n v="0"/>
    <d v="2023-08-03T00:00:00"/>
    <s v="23:52:00"/>
    <x v="2"/>
    <n v="8"/>
    <x v="15"/>
    <x v="6"/>
    <s v="Thursday"/>
    <n v="4"/>
    <s v="Spain"/>
    <x v="43"/>
  </r>
  <r>
    <n v="1417673"/>
    <n v="1947"/>
    <s v="Spain"/>
    <d v="2023-05-03T01:40:00"/>
    <x v="0"/>
    <x v="11"/>
    <n v="8765"/>
    <n v="0"/>
    <d v="2023-05-03T00:00:00"/>
    <s v="01:40:00"/>
    <x v="1"/>
    <n v="5"/>
    <x v="15"/>
    <x v="8"/>
    <s v="Wednesday"/>
    <n v="3"/>
    <s v="Spain"/>
    <x v="43"/>
  </r>
  <r>
    <n v="353582"/>
    <n v="1948"/>
    <s v="USA"/>
    <d v="2023-12-09T23:59:00"/>
    <x v="1"/>
    <x v="9"/>
    <n v="5138"/>
    <n v="0"/>
    <d v="2023-12-09T00:00:00"/>
    <s v="23:59:00"/>
    <x v="2"/>
    <n v="12"/>
    <x v="2"/>
    <x v="10"/>
    <s v="Saturday"/>
    <n v="6"/>
    <s v="USA"/>
    <x v="33"/>
  </r>
  <r>
    <n v="532654"/>
    <n v="1948"/>
    <s v="USA"/>
    <d v="2023-11-09T01:38:00"/>
    <x v="0"/>
    <x v="24"/>
    <n v="3310"/>
    <n v="0"/>
    <d v="2023-11-09T00:00:00"/>
    <s v="01:38:00"/>
    <x v="1"/>
    <n v="11"/>
    <x v="2"/>
    <x v="9"/>
    <s v="Thursday"/>
    <n v="4"/>
    <s v="USA"/>
    <x v="33"/>
  </r>
  <r>
    <n v="624700"/>
    <n v="1948"/>
    <s v="USA"/>
    <d v="2023-12-16T23:19:00"/>
    <x v="0"/>
    <x v="14"/>
    <n v="5277"/>
    <n v="0"/>
    <d v="2023-12-16T00:00:00"/>
    <s v="23:19:00"/>
    <x v="2"/>
    <n v="12"/>
    <x v="26"/>
    <x v="10"/>
    <s v="Saturday"/>
    <n v="6"/>
    <s v="USA"/>
    <x v="33"/>
  </r>
  <r>
    <n v="722572"/>
    <n v="1948"/>
    <s v="USA"/>
    <d v="2023-01-28T23:35:00"/>
    <x v="1"/>
    <x v="46"/>
    <n v="1207"/>
    <n v="0"/>
    <d v="2023-01-28T00:00:00"/>
    <s v="23:35:00"/>
    <x v="2"/>
    <n v="1"/>
    <x v="0"/>
    <x v="3"/>
    <s v="Saturday"/>
    <n v="6"/>
    <s v="USA"/>
    <x v="33"/>
  </r>
  <r>
    <n v="990950"/>
    <n v="1948"/>
    <s v="USA"/>
    <d v="2023-06-24T00:12:00"/>
    <x v="3"/>
    <x v="12"/>
    <n v="2414"/>
    <n v="0"/>
    <d v="2023-06-24T00:00:00"/>
    <s v="00:12:00"/>
    <x v="0"/>
    <n v="6"/>
    <x v="10"/>
    <x v="2"/>
    <s v="Saturday"/>
    <n v="6"/>
    <s v="USA"/>
    <x v="33"/>
  </r>
  <r>
    <n v="1308621"/>
    <n v="1948"/>
    <s v="USA"/>
    <d v="2023-10-28T00:16:00"/>
    <x v="0"/>
    <x v="51"/>
    <n v="1684"/>
    <n v="0"/>
    <d v="2023-10-28T00:00:00"/>
    <s v="00:16:00"/>
    <x v="0"/>
    <n v="10"/>
    <x v="0"/>
    <x v="5"/>
    <s v="Saturday"/>
    <n v="6"/>
    <s v="USA"/>
    <x v="33"/>
  </r>
  <r>
    <n v="1569922"/>
    <n v="1948"/>
    <s v="USA"/>
    <d v="2023-03-07T23:40:00"/>
    <x v="0"/>
    <x v="81"/>
    <n v="3425"/>
    <n v="0"/>
    <d v="2023-03-07T00:00:00"/>
    <s v="23:40:00"/>
    <x v="2"/>
    <n v="3"/>
    <x v="20"/>
    <x v="7"/>
    <s v="Tuesday"/>
    <n v="2"/>
    <s v="USA"/>
    <x v="33"/>
  </r>
  <r>
    <n v="1156649"/>
    <n v="1950"/>
    <s v="Singapore"/>
    <d v="2023-08-03T01:04:00"/>
    <x v="0"/>
    <x v="39"/>
    <n v="2647"/>
    <n v="0"/>
    <d v="2023-08-03T00:00:00"/>
    <s v="01:04:00"/>
    <x v="1"/>
    <n v="8"/>
    <x v="15"/>
    <x v="6"/>
    <s v="Thursday"/>
    <n v="4"/>
    <s v="Singapore"/>
    <x v="65"/>
  </r>
  <r>
    <n v="214251"/>
    <n v="1952"/>
    <s v="USA"/>
    <d v="2023-04-17T00:57:00"/>
    <x v="3"/>
    <x v="60"/>
    <n v="492"/>
    <n v="0"/>
    <d v="2023-04-17T00:00:00"/>
    <s v="00:57:00"/>
    <x v="0"/>
    <n v="4"/>
    <x v="29"/>
    <x v="1"/>
    <s v="Monday"/>
    <n v="1"/>
    <s v="USA"/>
    <x v="70"/>
  </r>
  <r>
    <n v="85195"/>
    <n v="1954"/>
    <s v="Finland"/>
    <d v="2023-10-27T23:34:00"/>
    <x v="3"/>
    <x v="46"/>
    <n v="1860"/>
    <n v="0"/>
    <d v="2023-10-27T00:00:00"/>
    <s v="23:34:00"/>
    <x v="2"/>
    <n v="10"/>
    <x v="13"/>
    <x v="5"/>
    <s v="Friday"/>
    <n v="5"/>
    <s v="Finland"/>
    <x v="27"/>
  </r>
  <r>
    <n v="290270"/>
    <n v="1955"/>
    <s v="Spain"/>
    <d v="2023-02-03T01:54:00"/>
    <x v="2"/>
    <x v="60"/>
    <n v="2355"/>
    <n v="0"/>
    <d v="2023-02-03T00:00:00"/>
    <s v="01:54:00"/>
    <x v="1"/>
    <n v="2"/>
    <x v="15"/>
    <x v="0"/>
    <s v="Friday"/>
    <n v="5"/>
    <s v="Spain"/>
    <x v="58"/>
  </r>
  <r>
    <n v="1491897"/>
    <n v="1955"/>
    <s v="Spain"/>
    <d v="2023-10-06T01:46:00"/>
    <x v="3"/>
    <x v="39"/>
    <n v="9703"/>
    <n v="0"/>
    <d v="2023-10-06T00:00:00"/>
    <s v="01:46:00"/>
    <x v="1"/>
    <n v="10"/>
    <x v="28"/>
    <x v="5"/>
    <s v="Friday"/>
    <n v="5"/>
    <s v="Spain"/>
    <x v="58"/>
  </r>
  <r>
    <n v="1247542"/>
    <n v="1956"/>
    <s v="Austria"/>
    <d v="2023-08-13T23:49:00"/>
    <x v="2"/>
    <x v="24"/>
    <n v="632"/>
    <n v="0"/>
    <d v="2023-08-13T00:00:00"/>
    <s v="23:49:00"/>
    <x v="2"/>
    <n v="8"/>
    <x v="6"/>
    <x v="6"/>
    <s v="Sunday"/>
    <n v="7"/>
    <s v="Austria"/>
    <x v="50"/>
  </r>
  <r>
    <n v="99495"/>
    <n v="1957"/>
    <s v="USA"/>
    <d v="2023-03-16T23:31:00"/>
    <x v="0"/>
    <x v="39"/>
    <n v="1403"/>
    <n v="0"/>
    <d v="2023-03-16T00:00:00"/>
    <s v="23:31:00"/>
    <x v="2"/>
    <n v="3"/>
    <x v="26"/>
    <x v="7"/>
    <s v="Thursday"/>
    <n v="4"/>
    <s v="USA"/>
    <x v="25"/>
  </r>
  <r>
    <n v="1284352"/>
    <n v="1957"/>
    <s v="USA"/>
    <d v="2023-06-05T00:01:00"/>
    <x v="3"/>
    <x v="11"/>
    <n v="2512"/>
    <n v="0"/>
    <d v="2023-06-05T00:00:00"/>
    <s v="00:01:00"/>
    <x v="0"/>
    <n v="6"/>
    <x v="16"/>
    <x v="2"/>
    <s v="Monday"/>
    <n v="1"/>
    <s v="USA"/>
    <x v="25"/>
  </r>
  <r>
    <n v="1160516"/>
    <n v="1958"/>
    <s v="Ireland"/>
    <d v="2023-08-01T00:06:00"/>
    <x v="2"/>
    <x v="2"/>
    <n v="3233"/>
    <n v="0"/>
    <d v="2023-08-01T00:00:00"/>
    <s v="00:06:00"/>
    <x v="0"/>
    <n v="8"/>
    <x v="5"/>
    <x v="6"/>
    <s v="Tuesday"/>
    <n v="2"/>
    <s v="Ireland"/>
    <x v="37"/>
  </r>
  <r>
    <n v="697123"/>
    <n v="1959"/>
    <s v="Germany"/>
    <d v="2023-11-11T01:50:00"/>
    <x v="2"/>
    <x v="2"/>
    <n v="6636"/>
    <n v="0"/>
    <d v="2023-11-11T00:00:00"/>
    <s v="01:50:00"/>
    <x v="1"/>
    <n v="11"/>
    <x v="23"/>
    <x v="9"/>
    <s v="Saturday"/>
    <n v="6"/>
    <s v="Germany"/>
    <x v="41"/>
  </r>
  <r>
    <n v="573127"/>
    <n v="1960"/>
    <s v="Ireland"/>
    <d v="2023-12-17T22:31:00"/>
    <x v="1"/>
    <x v="23"/>
    <n v="7588"/>
    <n v="0"/>
    <d v="2023-12-17T00:00:00"/>
    <s v="22:31:00"/>
    <x v="3"/>
    <n v="12"/>
    <x v="29"/>
    <x v="10"/>
    <s v="Sunday"/>
    <n v="7"/>
    <s v="Ireland"/>
    <x v="43"/>
  </r>
  <r>
    <n v="723480"/>
    <n v="1961"/>
    <s v="Germany"/>
    <d v="2023-02-24T00:47:00"/>
    <x v="2"/>
    <x v="65"/>
    <n v="8332"/>
    <n v="0"/>
    <d v="2023-02-24T00:00:00"/>
    <s v="00:47:00"/>
    <x v="0"/>
    <n v="2"/>
    <x v="10"/>
    <x v="0"/>
    <s v="Friday"/>
    <n v="5"/>
    <s v="Germany"/>
    <x v="65"/>
  </r>
  <r>
    <n v="194632"/>
    <n v="1962"/>
    <s v="USA"/>
    <d v="2023-01-02T00:40:00"/>
    <x v="2"/>
    <x v="24"/>
    <n v="8267"/>
    <n v="0"/>
    <d v="2023-01-02T00:00:00"/>
    <s v="00:40:00"/>
    <x v="0"/>
    <n v="1"/>
    <x v="24"/>
    <x v="3"/>
    <s v="Monday"/>
    <n v="1"/>
    <s v="USA"/>
    <x v="37"/>
  </r>
  <r>
    <n v="493111"/>
    <n v="1962"/>
    <s v="USA"/>
    <d v="2023-01-09T23:08:00"/>
    <x v="2"/>
    <x v="27"/>
    <n v="6279"/>
    <n v="0"/>
    <d v="2023-01-09T00:00:00"/>
    <s v="23:08:00"/>
    <x v="2"/>
    <n v="1"/>
    <x v="2"/>
    <x v="3"/>
    <s v="Monday"/>
    <n v="1"/>
    <s v="USA"/>
    <x v="37"/>
  </r>
  <r>
    <n v="1587777"/>
    <n v="1962"/>
    <s v="USA"/>
    <d v="2023-12-11T00:12:00"/>
    <x v="2"/>
    <x v="13"/>
    <n v="9310"/>
    <n v="0"/>
    <d v="2023-12-11T00:00:00"/>
    <s v="00:12:00"/>
    <x v="0"/>
    <n v="12"/>
    <x v="23"/>
    <x v="10"/>
    <s v="Monday"/>
    <n v="1"/>
    <s v="USA"/>
    <x v="37"/>
  </r>
  <r>
    <n v="336670"/>
    <n v="1963"/>
    <s v="Australia"/>
    <d v="2023-07-09T01:20:00"/>
    <x v="0"/>
    <x v="22"/>
    <n v="7178"/>
    <n v="0"/>
    <d v="2023-07-09T00:00:00"/>
    <s v="01:20:00"/>
    <x v="1"/>
    <n v="7"/>
    <x v="2"/>
    <x v="4"/>
    <s v="Sunday"/>
    <n v="7"/>
    <s v="Australia"/>
    <x v="29"/>
  </r>
  <r>
    <n v="1200718"/>
    <n v="1963"/>
    <s v="Australia"/>
    <d v="2023-09-26T00:45:00"/>
    <x v="2"/>
    <x v="65"/>
    <n v="8488"/>
    <n v="0"/>
    <d v="2023-09-26T00:00:00"/>
    <s v="00:45:00"/>
    <x v="0"/>
    <n v="9"/>
    <x v="8"/>
    <x v="11"/>
    <s v="Tuesday"/>
    <n v="2"/>
    <s v="Australia"/>
    <x v="29"/>
  </r>
  <r>
    <n v="378945"/>
    <n v="1964"/>
    <s v="Spain"/>
    <d v="2023-08-01T23:39:00"/>
    <x v="1"/>
    <x v="3"/>
    <n v="2444"/>
    <n v="0"/>
    <d v="2023-08-01T00:00:00"/>
    <s v="23:39:00"/>
    <x v="2"/>
    <n v="8"/>
    <x v="5"/>
    <x v="6"/>
    <s v="Tuesday"/>
    <n v="2"/>
    <s v="Spain"/>
    <x v="5"/>
  </r>
  <r>
    <n v="283068"/>
    <n v="1967"/>
    <s v="Spain"/>
    <d v="2023-11-29T00:12:00"/>
    <x v="1"/>
    <x v="64"/>
    <n v="3805"/>
    <n v="0"/>
    <d v="2023-11-29T00:00:00"/>
    <s v="00:12:00"/>
    <x v="0"/>
    <n v="11"/>
    <x v="21"/>
    <x v="9"/>
    <s v="Wednesday"/>
    <n v="3"/>
    <s v="Spain"/>
    <x v="28"/>
  </r>
  <r>
    <n v="1250394"/>
    <n v="1969"/>
    <s v="Spain"/>
    <d v="2023-02-13T00:24:00"/>
    <x v="2"/>
    <x v="80"/>
    <n v="9703"/>
    <n v="0"/>
    <d v="2023-02-13T00:00:00"/>
    <s v="00:24:00"/>
    <x v="0"/>
    <n v="2"/>
    <x v="6"/>
    <x v="0"/>
    <s v="Monday"/>
    <n v="1"/>
    <s v="Spain"/>
    <x v="50"/>
  </r>
  <r>
    <n v="924191"/>
    <n v="1970"/>
    <s v="France"/>
    <d v="2023-10-15T01:05:00"/>
    <x v="1"/>
    <x v="26"/>
    <n v="925"/>
    <n v="0"/>
    <d v="2023-10-15T00:00:00"/>
    <s v="01:05:00"/>
    <x v="1"/>
    <n v="10"/>
    <x v="22"/>
    <x v="5"/>
    <s v="Sunday"/>
    <n v="7"/>
    <s v="France"/>
    <x v="33"/>
  </r>
  <r>
    <n v="1019737"/>
    <n v="1970"/>
    <s v="France"/>
    <d v="2023-06-04T23:45:00"/>
    <x v="3"/>
    <x v="49"/>
    <n v="5789"/>
    <n v="0"/>
    <d v="2023-06-04T00:00:00"/>
    <s v="23:45:00"/>
    <x v="2"/>
    <n v="6"/>
    <x v="27"/>
    <x v="2"/>
    <s v="Sunday"/>
    <n v="7"/>
    <s v="France"/>
    <x v="33"/>
  </r>
  <r>
    <n v="462593"/>
    <n v="1971"/>
    <s v="Spain"/>
    <d v="2023-08-05T01:29:00"/>
    <x v="2"/>
    <x v="48"/>
    <n v="5397"/>
    <n v="0"/>
    <d v="2023-08-05T00:00:00"/>
    <s v="01:29:00"/>
    <x v="1"/>
    <n v="8"/>
    <x v="16"/>
    <x v="6"/>
    <s v="Saturday"/>
    <n v="6"/>
    <s v="Spain"/>
    <x v="68"/>
  </r>
  <r>
    <n v="903650"/>
    <n v="1971"/>
    <s v="Spain"/>
    <d v="2023-03-14T23:46:00"/>
    <x v="3"/>
    <x v="5"/>
    <n v="8993"/>
    <n v="0"/>
    <d v="2023-03-14T00:00:00"/>
    <s v="23:46:00"/>
    <x v="2"/>
    <n v="3"/>
    <x v="12"/>
    <x v="7"/>
    <s v="Tuesday"/>
    <n v="2"/>
    <s v="Spain"/>
    <x v="68"/>
  </r>
  <r>
    <n v="1075183"/>
    <n v="1971"/>
    <s v="Spain"/>
    <d v="2023-04-24T22:50:00"/>
    <x v="3"/>
    <x v="34"/>
    <n v="3747"/>
    <n v="0"/>
    <d v="2023-04-24T00:00:00"/>
    <s v="22:50:00"/>
    <x v="3"/>
    <n v="4"/>
    <x v="10"/>
    <x v="1"/>
    <s v="Monday"/>
    <n v="1"/>
    <s v="Spain"/>
    <x v="68"/>
  </r>
  <r>
    <n v="103711"/>
    <n v="1972"/>
    <s v="USA"/>
    <d v="2023-06-14T00:45:00"/>
    <x v="0"/>
    <x v="10"/>
    <n v="9524"/>
    <n v="0"/>
    <d v="2023-06-14T00:00:00"/>
    <s v="00:45:00"/>
    <x v="0"/>
    <n v="6"/>
    <x v="12"/>
    <x v="2"/>
    <s v="Wednesday"/>
    <n v="3"/>
    <s v="USA"/>
    <x v="24"/>
  </r>
  <r>
    <n v="225264"/>
    <n v="1973"/>
    <s v="USA"/>
    <d v="2023-09-17T01:53:00"/>
    <x v="0"/>
    <x v="2"/>
    <n v="5089"/>
    <n v="0"/>
    <d v="2023-09-17T00:00:00"/>
    <s v="01:53:00"/>
    <x v="1"/>
    <n v="9"/>
    <x v="29"/>
    <x v="11"/>
    <s v="Sunday"/>
    <n v="7"/>
    <s v="USA"/>
    <x v="62"/>
  </r>
  <r>
    <n v="193342"/>
    <n v="1974"/>
    <s v="USA"/>
    <d v="2023-03-17T01:43:00"/>
    <x v="1"/>
    <x v="3"/>
    <n v="242"/>
    <n v="0"/>
    <d v="2023-03-17T00:00:00"/>
    <s v="01:43:00"/>
    <x v="1"/>
    <n v="3"/>
    <x v="29"/>
    <x v="7"/>
    <s v="Friday"/>
    <n v="5"/>
    <s v="USA"/>
    <x v="66"/>
  </r>
  <r>
    <n v="758496"/>
    <n v="1974"/>
    <s v="USA"/>
    <d v="2023-10-09T00:40:00"/>
    <x v="0"/>
    <x v="1"/>
    <n v="2202"/>
    <n v="0"/>
    <d v="2023-10-09T00:00:00"/>
    <s v="00:40:00"/>
    <x v="0"/>
    <n v="10"/>
    <x v="2"/>
    <x v="5"/>
    <s v="Monday"/>
    <n v="1"/>
    <s v="USA"/>
    <x v="66"/>
  </r>
  <r>
    <n v="1674149"/>
    <n v="1974"/>
    <s v="USA"/>
    <d v="2023-08-21T01:09:00"/>
    <x v="2"/>
    <x v="46"/>
    <n v="2019"/>
    <n v="0"/>
    <d v="2023-08-21T00:00:00"/>
    <s v="01:09:00"/>
    <x v="1"/>
    <n v="8"/>
    <x v="9"/>
    <x v="6"/>
    <s v="Monday"/>
    <n v="1"/>
    <s v="USA"/>
    <x v="66"/>
  </r>
  <r>
    <n v="254112"/>
    <n v="1975"/>
    <s v="USA"/>
    <d v="2023-09-07T23:46:00"/>
    <x v="2"/>
    <x v="86"/>
    <n v="2037"/>
    <n v="0"/>
    <d v="2023-09-07T00:00:00"/>
    <s v="23:46:00"/>
    <x v="2"/>
    <n v="9"/>
    <x v="20"/>
    <x v="11"/>
    <s v="Thursday"/>
    <n v="4"/>
    <s v="USA"/>
    <x v="48"/>
  </r>
  <r>
    <n v="631384"/>
    <n v="1975"/>
    <s v="USA"/>
    <d v="2023-02-06T01:19:00"/>
    <x v="2"/>
    <x v="11"/>
    <n v="5484"/>
    <n v="0"/>
    <d v="2023-02-06T00:00:00"/>
    <s v="01:19:00"/>
    <x v="1"/>
    <n v="2"/>
    <x v="28"/>
    <x v="0"/>
    <s v="Monday"/>
    <n v="1"/>
    <s v="USA"/>
    <x v="48"/>
  </r>
  <r>
    <n v="142160"/>
    <n v="1976"/>
    <s v="Spain"/>
    <d v="2023-02-14T01:03:00"/>
    <x v="0"/>
    <x v="7"/>
    <n v="7114"/>
    <n v="0"/>
    <d v="2023-02-14T00:00:00"/>
    <s v="01:03:00"/>
    <x v="1"/>
    <n v="2"/>
    <x v="12"/>
    <x v="0"/>
    <s v="Tuesday"/>
    <n v="2"/>
    <s v="Spain"/>
    <x v="69"/>
  </r>
  <r>
    <n v="670916"/>
    <n v="1977"/>
    <s v="USA"/>
    <d v="2023-04-01T01:10:00"/>
    <x v="1"/>
    <x v="27"/>
    <n v="9847"/>
    <n v="0"/>
    <d v="2023-04-01T00:00:00"/>
    <s v="01:10:00"/>
    <x v="1"/>
    <n v="4"/>
    <x v="5"/>
    <x v="1"/>
    <s v="Saturday"/>
    <n v="6"/>
    <s v="USA"/>
    <x v="33"/>
  </r>
  <r>
    <n v="1070297"/>
    <n v="1978"/>
    <s v="Spain"/>
    <d v="2023-03-08T22:34:00"/>
    <x v="3"/>
    <x v="8"/>
    <n v="904"/>
    <n v="0"/>
    <d v="2023-03-08T00:00:00"/>
    <s v="22:34:00"/>
    <x v="3"/>
    <n v="3"/>
    <x v="7"/>
    <x v="7"/>
    <s v="Wednesday"/>
    <n v="3"/>
    <s v="Spain"/>
    <x v="37"/>
  </r>
  <r>
    <n v="780193"/>
    <n v="1979"/>
    <s v="Finland"/>
    <d v="2023-08-05T01:48:00"/>
    <x v="1"/>
    <x v="2"/>
    <n v="1562"/>
    <n v="0"/>
    <d v="2023-08-05T00:00:00"/>
    <s v="01:48:00"/>
    <x v="1"/>
    <n v="8"/>
    <x v="16"/>
    <x v="6"/>
    <s v="Saturday"/>
    <n v="6"/>
    <s v="Finland"/>
    <x v="54"/>
  </r>
  <r>
    <n v="1173471"/>
    <n v="1979"/>
    <s v="Finland"/>
    <d v="2023-08-20T02:00:00"/>
    <x v="1"/>
    <x v="67"/>
    <n v="7703"/>
    <n v="0"/>
    <d v="2023-08-20T00:00:00"/>
    <s v="02:00:00"/>
    <x v="4"/>
    <n v="8"/>
    <x v="11"/>
    <x v="6"/>
    <s v="Sunday"/>
    <n v="7"/>
    <s v="Finland"/>
    <x v="54"/>
  </r>
  <r>
    <n v="1284119"/>
    <n v="1980"/>
    <s v="Switzerland"/>
    <d v="2023-10-07T01:14:00"/>
    <x v="2"/>
    <x v="48"/>
    <n v="6976"/>
    <n v="0"/>
    <d v="2023-10-07T00:00:00"/>
    <s v="01:14:00"/>
    <x v="1"/>
    <n v="10"/>
    <x v="20"/>
    <x v="5"/>
    <s v="Saturday"/>
    <n v="6"/>
    <s v="Switzerland"/>
    <x v="53"/>
  </r>
  <r>
    <n v="1416529"/>
    <n v="1980"/>
    <s v="Switzerland"/>
    <d v="2023-06-27T00:07:00"/>
    <x v="2"/>
    <x v="55"/>
    <n v="576"/>
    <n v="0"/>
    <d v="2023-06-27T00:00:00"/>
    <s v="00:07:00"/>
    <x v="0"/>
    <n v="6"/>
    <x v="13"/>
    <x v="2"/>
    <s v="Tuesday"/>
    <n v="2"/>
    <s v="Switzerland"/>
    <x v="53"/>
  </r>
  <r>
    <n v="1483931"/>
    <n v="1980"/>
    <s v="Switzerland"/>
    <d v="2023-04-15T01:24:00"/>
    <x v="0"/>
    <x v="81"/>
    <n v="4382"/>
    <n v="0"/>
    <d v="2023-04-15T00:00:00"/>
    <s v="01:24:00"/>
    <x v="1"/>
    <n v="4"/>
    <x v="22"/>
    <x v="1"/>
    <s v="Saturday"/>
    <n v="6"/>
    <s v="Switzerland"/>
    <x v="53"/>
  </r>
  <r>
    <n v="1513008"/>
    <n v="1980"/>
    <s v="Switzerland"/>
    <d v="2023-07-26T00:57:00"/>
    <x v="2"/>
    <x v="24"/>
    <n v="4837"/>
    <n v="0"/>
    <d v="2023-07-26T00:00:00"/>
    <s v="00:57:00"/>
    <x v="0"/>
    <n v="7"/>
    <x v="8"/>
    <x v="4"/>
    <s v="Wednesday"/>
    <n v="3"/>
    <s v="Switzerland"/>
    <x v="53"/>
  </r>
  <r>
    <n v="1291650"/>
    <n v="1982"/>
    <s v="Italy"/>
    <d v="2023-06-03T01:35:00"/>
    <x v="0"/>
    <x v="47"/>
    <n v="5585"/>
    <n v="0"/>
    <d v="2023-06-03T00:00:00"/>
    <s v="01:35:00"/>
    <x v="1"/>
    <n v="6"/>
    <x v="15"/>
    <x v="2"/>
    <s v="Saturday"/>
    <n v="6"/>
    <s v="Italy"/>
    <x v="66"/>
  </r>
  <r>
    <n v="1629259"/>
    <n v="1982"/>
    <s v="Italy"/>
    <d v="2023-08-28T01:19:00"/>
    <x v="2"/>
    <x v="22"/>
    <n v="9052"/>
    <n v="0"/>
    <d v="2023-08-28T00:00:00"/>
    <s v="01:19:00"/>
    <x v="1"/>
    <n v="8"/>
    <x v="0"/>
    <x v="6"/>
    <s v="Monday"/>
    <n v="1"/>
    <s v="Italy"/>
    <x v="66"/>
  </r>
  <r>
    <n v="1098350"/>
    <n v="1983"/>
    <s v="Spain"/>
    <d v="2023-02-09T01:39:00"/>
    <x v="0"/>
    <x v="3"/>
    <n v="7342"/>
    <n v="0"/>
    <d v="2023-02-09T00:00:00"/>
    <s v="01:39:00"/>
    <x v="1"/>
    <n v="2"/>
    <x v="2"/>
    <x v="0"/>
    <s v="Thursday"/>
    <n v="4"/>
    <s v="Spain"/>
    <x v="46"/>
  </r>
  <r>
    <n v="1234926"/>
    <n v="1983"/>
    <s v="Spain"/>
    <d v="2023-10-09T23:27:00"/>
    <x v="3"/>
    <x v="1"/>
    <n v="2280"/>
    <n v="0"/>
    <d v="2023-10-09T00:00:00"/>
    <s v="23:27:00"/>
    <x v="2"/>
    <n v="10"/>
    <x v="2"/>
    <x v="5"/>
    <s v="Monday"/>
    <n v="1"/>
    <s v="Spain"/>
    <x v="46"/>
  </r>
  <r>
    <n v="1245959"/>
    <n v="1983"/>
    <s v="Spain"/>
    <d v="2023-02-24T22:52:00"/>
    <x v="1"/>
    <x v="31"/>
    <n v="774"/>
    <n v="0"/>
    <d v="2023-02-24T00:00:00"/>
    <s v="22:52:00"/>
    <x v="3"/>
    <n v="2"/>
    <x v="10"/>
    <x v="0"/>
    <s v="Friday"/>
    <n v="5"/>
    <s v="Spain"/>
    <x v="46"/>
  </r>
  <r>
    <n v="1487429"/>
    <n v="1983"/>
    <s v="Spain"/>
    <d v="2023-03-05T23:31:00"/>
    <x v="3"/>
    <x v="10"/>
    <n v="5465"/>
    <n v="0"/>
    <d v="2023-03-05T00:00:00"/>
    <s v="23:31:00"/>
    <x v="2"/>
    <n v="3"/>
    <x v="16"/>
    <x v="7"/>
    <s v="Sunday"/>
    <n v="7"/>
    <s v="Spain"/>
    <x v="46"/>
  </r>
  <r>
    <n v="188856"/>
    <n v="1984"/>
    <s v="Australia"/>
    <d v="2023-11-21T23:01:00"/>
    <x v="3"/>
    <x v="61"/>
    <n v="4243"/>
    <n v="0"/>
    <d v="2023-11-21T00:00:00"/>
    <s v="23:01:00"/>
    <x v="2"/>
    <n v="11"/>
    <x v="9"/>
    <x v="9"/>
    <s v="Tuesday"/>
    <n v="2"/>
    <s v="Australia"/>
    <x v="64"/>
  </r>
  <r>
    <n v="466869"/>
    <n v="1984"/>
    <s v="Australia"/>
    <d v="2023-02-14T14:20:00"/>
    <x v="1"/>
    <x v="38"/>
    <n v="660"/>
    <n v="0"/>
    <d v="2023-02-14T00:00:00"/>
    <s v="14:20:00"/>
    <x v="6"/>
    <n v="2"/>
    <x v="12"/>
    <x v="0"/>
    <s v="Tuesday"/>
    <n v="2"/>
    <s v="Australia"/>
    <x v="64"/>
  </r>
  <r>
    <n v="1550005"/>
    <n v="1984"/>
    <s v="Australia"/>
    <d v="2023-03-17T00:55:00"/>
    <x v="0"/>
    <x v="45"/>
    <n v="2075"/>
    <n v="0"/>
    <d v="2023-03-17T00:00:00"/>
    <s v="00:55:00"/>
    <x v="0"/>
    <n v="3"/>
    <x v="29"/>
    <x v="7"/>
    <s v="Friday"/>
    <n v="5"/>
    <s v="Australia"/>
    <x v="64"/>
  </r>
  <r>
    <n v="369311"/>
    <n v="1985"/>
    <s v="France"/>
    <d v="2023-11-29T01:21:00"/>
    <x v="3"/>
    <x v="59"/>
    <n v="5332"/>
    <n v="0"/>
    <d v="2023-11-29T00:00:00"/>
    <s v="01:21:00"/>
    <x v="1"/>
    <n v="11"/>
    <x v="21"/>
    <x v="9"/>
    <s v="Wednesday"/>
    <n v="3"/>
    <s v="France"/>
    <x v="70"/>
  </r>
  <r>
    <n v="672686"/>
    <n v="1985"/>
    <s v="France"/>
    <d v="2023-11-29T01:42:00"/>
    <x v="3"/>
    <x v="29"/>
    <n v="2269"/>
    <n v="0"/>
    <d v="2023-11-29T00:00:00"/>
    <s v="01:42:00"/>
    <x v="1"/>
    <n v="11"/>
    <x v="21"/>
    <x v="9"/>
    <s v="Wednesday"/>
    <n v="3"/>
    <s v="France"/>
    <x v="70"/>
  </r>
  <r>
    <n v="28066"/>
    <n v="1986"/>
    <s v="France"/>
    <d v="2023-05-07T00:07:00"/>
    <x v="2"/>
    <x v="12"/>
    <n v="7129"/>
    <n v="0"/>
    <d v="2023-05-07T00:00:00"/>
    <s v="00:07:00"/>
    <x v="0"/>
    <n v="5"/>
    <x v="20"/>
    <x v="8"/>
    <s v="Sunday"/>
    <n v="7"/>
    <s v="France"/>
    <x v="54"/>
  </r>
  <r>
    <n v="683536"/>
    <n v="1986"/>
    <s v="France"/>
    <d v="2023-12-18T22:59:00"/>
    <x v="2"/>
    <x v="72"/>
    <n v="4037"/>
    <n v="0"/>
    <d v="2023-12-18T00:00:00"/>
    <s v="22:59:00"/>
    <x v="3"/>
    <n v="12"/>
    <x v="14"/>
    <x v="10"/>
    <s v="Monday"/>
    <n v="1"/>
    <s v="France"/>
    <x v="54"/>
  </r>
  <r>
    <n v="758962"/>
    <n v="1988"/>
    <s v="USA"/>
    <d v="2023-05-12T00:51:00"/>
    <x v="0"/>
    <x v="10"/>
    <n v="6385"/>
    <n v="0"/>
    <d v="2023-05-12T00:00:00"/>
    <s v="00:51:00"/>
    <x v="0"/>
    <n v="5"/>
    <x v="1"/>
    <x v="8"/>
    <s v="Friday"/>
    <n v="5"/>
    <s v="USA"/>
    <x v="16"/>
  </r>
  <r>
    <n v="1428328"/>
    <n v="1988"/>
    <s v="USA"/>
    <d v="2023-04-28T01:23:00"/>
    <x v="0"/>
    <x v="30"/>
    <n v="2435"/>
    <n v="0"/>
    <d v="2023-04-28T00:00:00"/>
    <s v="01:23:00"/>
    <x v="1"/>
    <n v="4"/>
    <x v="0"/>
    <x v="1"/>
    <s v="Friday"/>
    <n v="5"/>
    <s v="USA"/>
    <x v="16"/>
  </r>
  <r>
    <n v="1160613"/>
    <n v="1990"/>
    <s v="USA"/>
    <d v="2023-12-22T01:14:00"/>
    <x v="1"/>
    <x v="11"/>
    <n v="8077"/>
    <n v="0"/>
    <d v="2023-12-22T00:00:00"/>
    <s v="01:14:00"/>
    <x v="1"/>
    <n v="12"/>
    <x v="25"/>
    <x v="10"/>
    <s v="Friday"/>
    <n v="5"/>
    <s v="USA"/>
    <x v="28"/>
  </r>
  <r>
    <n v="1399773"/>
    <n v="1990"/>
    <s v="USA"/>
    <d v="2023-01-03T00:04:00"/>
    <x v="1"/>
    <x v="34"/>
    <n v="6970"/>
    <n v="0"/>
    <d v="2023-01-03T00:00:00"/>
    <s v="00:04:00"/>
    <x v="0"/>
    <n v="1"/>
    <x v="15"/>
    <x v="3"/>
    <s v="Tuesday"/>
    <n v="2"/>
    <s v="USA"/>
    <x v="28"/>
  </r>
  <r>
    <n v="1465254"/>
    <n v="1992"/>
    <s v="Denmark"/>
    <d v="2023-09-01T00:43:00"/>
    <x v="0"/>
    <x v="5"/>
    <n v="5514"/>
    <n v="0"/>
    <d v="2023-09-01T00:00:00"/>
    <s v="00:43:00"/>
    <x v="0"/>
    <n v="9"/>
    <x v="5"/>
    <x v="11"/>
    <s v="Friday"/>
    <n v="5"/>
    <s v="Denmark"/>
    <x v="16"/>
  </r>
  <r>
    <n v="80707"/>
    <n v="1993"/>
    <s v="USA"/>
    <d v="2023-12-09T01:09:00"/>
    <x v="2"/>
    <x v="46"/>
    <n v="2966"/>
    <n v="0"/>
    <d v="2023-12-09T00:00:00"/>
    <s v="01:09:00"/>
    <x v="1"/>
    <n v="12"/>
    <x v="2"/>
    <x v="10"/>
    <s v="Saturday"/>
    <n v="6"/>
    <s v="USA"/>
    <x v="44"/>
  </r>
  <r>
    <n v="528569"/>
    <n v="1993"/>
    <s v="USA"/>
    <d v="2023-06-26T01:42:00"/>
    <x v="2"/>
    <x v="48"/>
    <n v="613"/>
    <n v="0"/>
    <d v="2023-06-26T00:00:00"/>
    <s v="01:42:00"/>
    <x v="1"/>
    <n v="6"/>
    <x v="8"/>
    <x v="2"/>
    <s v="Monday"/>
    <n v="1"/>
    <s v="USA"/>
    <x v="44"/>
  </r>
  <r>
    <n v="1345016"/>
    <n v="1994"/>
    <s v="Singapore"/>
    <d v="2023-02-15T23:37:00"/>
    <x v="0"/>
    <x v="21"/>
    <n v="9058"/>
    <n v="0"/>
    <d v="2023-02-15T00:00:00"/>
    <s v="23:37:00"/>
    <x v="2"/>
    <n v="2"/>
    <x v="22"/>
    <x v="0"/>
    <s v="Wednesday"/>
    <n v="3"/>
    <s v="Singapore"/>
    <x v="26"/>
  </r>
  <r>
    <n v="347302"/>
    <n v="1997"/>
    <s v="Spain"/>
    <d v="2023-02-05T00:12:00"/>
    <x v="3"/>
    <x v="18"/>
    <n v="4850"/>
    <n v="0"/>
    <d v="2023-02-05T00:00:00"/>
    <s v="00:12:00"/>
    <x v="0"/>
    <n v="2"/>
    <x v="16"/>
    <x v="0"/>
    <s v="Sunday"/>
    <n v="7"/>
    <s v="Spain"/>
    <x v="33"/>
  </r>
  <r>
    <n v="412386"/>
    <n v="1997"/>
    <s v="Spain"/>
    <d v="2023-07-28T01:59:00"/>
    <x v="2"/>
    <x v="58"/>
    <n v="2004"/>
    <n v="0"/>
    <d v="2023-07-28T00:00:00"/>
    <s v="01:59:00"/>
    <x v="1"/>
    <n v="7"/>
    <x v="0"/>
    <x v="4"/>
    <s v="Friday"/>
    <n v="5"/>
    <s v="Spain"/>
    <x v="33"/>
  </r>
  <r>
    <n v="764467"/>
    <n v="1998"/>
    <s v="Australia"/>
    <d v="2023-03-16T01:37:00"/>
    <x v="3"/>
    <x v="58"/>
    <n v="7362"/>
    <n v="0"/>
    <d v="2023-03-16T00:00:00"/>
    <s v="01:37:00"/>
    <x v="1"/>
    <n v="3"/>
    <x v="26"/>
    <x v="7"/>
    <s v="Thursday"/>
    <n v="4"/>
    <s v="Australia"/>
    <x v="6"/>
  </r>
  <r>
    <n v="1143333"/>
    <n v="1998"/>
    <s v="Australia"/>
    <d v="2023-06-04T23:51:00"/>
    <x v="2"/>
    <x v="2"/>
    <n v="9565"/>
    <n v="0"/>
    <d v="2023-06-04T00:00:00"/>
    <s v="23:51:00"/>
    <x v="2"/>
    <n v="6"/>
    <x v="27"/>
    <x v="2"/>
    <s v="Sunday"/>
    <n v="7"/>
    <s v="Australia"/>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
    <x v="0"/>
    <x v="0"/>
    <n v="31"/>
    <x v="0"/>
    <n v="31"/>
    <n v="0"/>
  </r>
  <r>
    <n v="2"/>
    <x v="1"/>
    <x v="0"/>
    <n v="49"/>
    <x v="0"/>
    <n v="49"/>
    <n v="0"/>
  </r>
  <r>
    <n v="3"/>
    <x v="2"/>
    <x v="0"/>
    <n v="39"/>
    <x v="0"/>
    <n v="39"/>
    <n v="0"/>
  </r>
  <r>
    <n v="4"/>
    <x v="3"/>
    <x v="0"/>
    <m/>
    <x v="0"/>
    <n v="39.666666666666664"/>
    <n v="0"/>
  </r>
  <r>
    <n v="5"/>
    <x v="4"/>
    <x v="0"/>
    <n v="81"/>
    <x v="0"/>
    <n v="81"/>
    <n v="0"/>
  </r>
  <r>
    <n v="6"/>
    <x v="2"/>
    <x v="1"/>
    <n v="62"/>
    <x v="0"/>
    <n v="62"/>
    <n v="0"/>
  </r>
  <r>
    <n v="7"/>
    <x v="5"/>
    <x v="0"/>
    <n v="76"/>
    <x v="0"/>
    <n v="76"/>
    <n v="0"/>
  </r>
  <r>
    <n v="8"/>
    <x v="0"/>
    <x v="1"/>
    <n v="70"/>
    <x v="0"/>
    <n v="70"/>
    <n v="0"/>
  </r>
  <r>
    <n v="9"/>
    <x v="0"/>
    <x v="1"/>
    <n v="75"/>
    <x v="0"/>
    <n v="75"/>
    <n v="0"/>
  </r>
  <r>
    <n v="10"/>
    <x v="6"/>
    <x v="1"/>
    <n v="32"/>
    <x v="0"/>
    <n v="32"/>
    <n v="0"/>
  </r>
  <r>
    <n v="11"/>
    <x v="2"/>
    <x v="1"/>
    <n v="82"/>
    <x v="0"/>
    <n v="82"/>
    <n v="0"/>
  </r>
  <r>
    <n v="12"/>
    <x v="1"/>
    <x v="1"/>
    <n v="65"/>
    <x v="0"/>
    <n v="65"/>
    <n v="0"/>
  </r>
  <r>
    <n v="13"/>
    <x v="1"/>
    <x v="1"/>
    <n v="84"/>
    <x v="0"/>
    <n v="84"/>
    <n v="0"/>
  </r>
  <r>
    <n v="14"/>
    <x v="3"/>
    <x v="0"/>
    <n v="64"/>
    <x v="0"/>
    <n v="64"/>
    <n v="0"/>
  </r>
  <r>
    <n v="15"/>
    <x v="7"/>
    <x v="1"/>
    <n v="48"/>
    <x v="0"/>
    <n v="48"/>
    <n v="0"/>
  </r>
  <r>
    <n v="16"/>
    <x v="6"/>
    <x v="1"/>
    <n v="81"/>
    <x v="0"/>
    <n v="81"/>
    <n v="0"/>
  </r>
  <r>
    <n v="17"/>
    <x v="2"/>
    <x v="0"/>
    <n v="63"/>
    <x v="0"/>
    <n v="63"/>
    <n v="0"/>
  </r>
  <r>
    <n v="18"/>
    <x v="2"/>
    <x v="1"/>
    <n v="85"/>
    <x v="0"/>
    <n v="85"/>
    <n v="0"/>
  </r>
  <r>
    <n v="19"/>
    <x v="2"/>
    <x v="1"/>
    <n v="35"/>
    <x v="0"/>
    <n v="35"/>
    <n v="0"/>
  </r>
  <r>
    <n v="20"/>
    <x v="2"/>
    <x v="1"/>
    <n v="38"/>
    <x v="0"/>
    <n v="38"/>
    <n v="0"/>
  </r>
  <r>
    <n v="21"/>
    <x v="1"/>
    <x v="1"/>
    <n v="68"/>
    <x v="0"/>
    <n v="68"/>
    <n v="0"/>
  </r>
  <r>
    <n v="22"/>
    <x v="1"/>
    <x v="1"/>
    <n v="78"/>
    <x v="0"/>
    <n v="78"/>
    <n v="0"/>
  </r>
  <r>
    <n v="23"/>
    <x v="1"/>
    <x v="1"/>
    <n v="62"/>
    <x v="0"/>
    <n v="62"/>
    <n v="0"/>
  </r>
  <r>
    <n v="24"/>
    <x v="1"/>
    <x v="1"/>
    <n v="47"/>
    <x v="0"/>
    <n v="47"/>
    <n v="0"/>
  </r>
  <r>
    <n v="25"/>
    <x v="2"/>
    <x v="0"/>
    <n v="59"/>
    <x v="0"/>
    <n v="59"/>
    <n v="0"/>
  </r>
  <r>
    <n v="26"/>
    <x v="0"/>
    <x v="0"/>
    <n v="27"/>
    <x v="0"/>
    <n v="27"/>
    <n v="0"/>
  </r>
  <r>
    <n v="27"/>
    <x v="2"/>
    <x v="1"/>
    <n v="66"/>
    <x v="0"/>
    <n v="66"/>
    <n v="0"/>
  </r>
  <r>
    <n v="28"/>
    <x v="5"/>
    <x v="0"/>
    <n v="77"/>
    <x v="0"/>
    <n v="77"/>
    <n v="0"/>
  </r>
  <r>
    <n v="29"/>
    <x v="1"/>
    <x v="1"/>
    <n v="19"/>
    <x v="0"/>
    <n v="19"/>
    <n v="0"/>
  </r>
  <r>
    <n v="30"/>
    <x v="0"/>
    <x v="1"/>
    <n v="72"/>
    <x v="0"/>
    <n v="72"/>
    <n v="0"/>
  </r>
  <r>
    <n v="31"/>
    <x v="2"/>
    <x v="0"/>
    <n v="22"/>
    <x v="0"/>
    <n v="22"/>
    <n v="0"/>
  </r>
  <r>
    <n v="32"/>
    <x v="1"/>
    <x v="1"/>
    <n v="55"/>
    <x v="0"/>
    <n v="55"/>
    <n v="0"/>
  </r>
  <r>
    <n v="33"/>
    <x v="1"/>
    <x v="0"/>
    <n v="53"/>
    <x v="0"/>
    <n v="53"/>
    <n v="0"/>
  </r>
  <r>
    <n v="34"/>
    <x v="3"/>
    <x v="1"/>
    <n v="20"/>
    <x v="0"/>
    <n v="20"/>
    <n v="0"/>
  </r>
  <r>
    <n v="35"/>
    <x v="3"/>
    <x v="0"/>
    <n v="19"/>
    <x v="0"/>
    <n v="19"/>
    <n v="0"/>
  </r>
  <r>
    <n v="36"/>
    <x v="2"/>
    <x v="0"/>
    <n v="63"/>
    <x v="0"/>
    <n v="63"/>
    <n v="0"/>
  </r>
  <r>
    <n v="37"/>
    <x v="1"/>
    <x v="0"/>
    <n v="35"/>
    <x v="0"/>
    <n v="35"/>
    <n v="0"/>
  </r>
  <r>
    <n v="38"/>
    <x v="8"/>
    <x v="0"/>
    <n v="53"/>
    <x v="0"/>
    <n v="53"/>
    <n v="0"/>
  </r>
  <r>
    <n v="39"/>
    <x v="2"/>
    <x v="1"/>
    <n v="46"/>
    <x v="0"/>
    <n v="46"/>
    <n v="0"/>
  </r>
  <r>
    <n v="40"/>
    <x v="3"/>
    <x v="1"/>
    <n v="37"/>
    <x v="0"/>
    <n v="37"/>
    <n v="0"/>
  </r>
  <r>
    <n v="41"/>
    <x v="3"/>
    <x v="1"/>
    <n v="42"/>
    <x v="0"/>
    <n v="42"/>
    <n v="0"/>
  </r>
  <r>
    <n v="42"/>
    <x v="1"/>
    <x v="1"/>
    <n v="43"/>
    <x v="0"/>
    <n v="43"/>
    <n v="0"/>
  </r>
  <r>
    <n v="43"/>
    <x v="5"/>
    <x v="1"/>
    <n v="55"/>
    <x v="0"/>
    <n v="55"/>
    <n v="0"/>
  </r>
  <r>
    <n v="44"/>
    <x v="5"/>
    <x v="0"/>
    <n v="90"/>
    <x v="0"/>
    <n v="90"/>
    <n v="0"/>
  </r>
  <r>
    <n v="45"/>
    <x v="2"/>
    <x v="0"/>
    <n v="89"/>
    <x v="0"/>
    <n v="89"/>
    <n v="0"/>
  </r>
  <r>
    <n v="46"/>
    <x v="9"/>
    <x v="1"/>
    <n v="66"/>
    <x v="0"/>
    <n v="66"/>
    <n v="0"/>
  </r>
  <r>
    <n v="47"/>
    <x v="1"/>
    <x v="0"/>
    <n v="25"/>
    <x v="0"/>
    <n v="25"/>
    <n v="0"/>
  </r>
  <r>
    <n v="48"/>
    <x v="2"/>
    <x v="1"/>
    <n v="66"/>
    <x v="0"/>
    <n v="66"/>
    <n v="0"/>
  </r>
  <r>
    <n v="49"/>
    <x v="0"/>
    <x v="1"/>
    <n v="30"/>
    <x v="0"/>
    <n v="30"/>
    <n v="0"/>
  </r>
  <r>
    <n v="50"/>
    <x v="6"/>
    <x v="1"/>
    <n v="83"/>
    <x v="0"/>
    <n v="83"/>
    <n v="0"/>
  </r>
  <r>
    <n v="51"/>
    <x v="2"/>
    <x v="1"/>
    <n v="63"/>
    <x v="0"/>
    <n v="63"/>
    <n v="0"/>
  </r>
  <r>
    <n v="52"/>
    <x v="2"/>
    <x v="1"/>
    <n v="75"/>
    <x v="0"/>
    <n v="75"/>
    <n v="0"/>
  </r>
  <r>
    <n v="53"/>
    <x v="10"/>
    <x v="0"/>
    <n v="62"/>
    <x v="0"/>
    <n v="62"/>
    <n v="0"/>
  </r>
  <r>
    <n v="54"/>
    <x v="11"/>
    <x v="1"/>
    <n v="52"/>
    <x v="0"/>
    <n v="52"/>
    <n v="0"/>
  </r>
  <r>
    <n v="55"/>
    <x v="4"/>
    <x v="1"/>
    <n v="32"/>
    <x v="0"/>
    <n v="32"/>
    <n v="0"/>
  </r>
  <r>
    <n v="56"/>
    <x v="3"/>
    <x v="1"/>
    <n v="32"/>
    <x v="0"/>
    <n v="32"/>
    <n v="0"/>
  </r>
  <r>
    <n v="57"/>
    <x v="11"/>
    <x v="0"/>
    <n v="79"/>
    <x v="0"/>
    <n v="79"/>
    <n v="0"/>
  </r>
  <r>
    <n v="58"/>
    <x v="7"/>
    <x v="0"/>
    <n v="29"/>
    <x v="0"/>
    <n v="29"/>
    <n v="0"/>
  </r>
  <r>
    <n v="59"/>
    <x v="3"/>
    <x v="1"/>
    <n v="70"/>
    <x v="0"/>
    <n v="70"/>
    <n v="0"/>
  </r>
  <r>
    <n v="60"/>
    <x v="2"/>
    <x v="0"/>
    <n v="60"/>
    <x v="0"/>
    <n v="60"/>
    <n v="0"/>
  </r>
  <r>
    <n v="61"/>
    <x v="1"/>
    <x v="1"/>
    <n v="47"/>
    <x v="0"/>
    <n v="47"/>
    <n v="0"/>
  </r>
  <r>
    <n v="62"/>
    <x v="2"/>
    <x v="1"/>
    <n v="42"/>
    <x v="0"/>
    <n v="42"/>
    <n v="0"/>
  </r>
  <r>
    <n v="63"/>
    <x v="6"/>
    <x v="0"/>
    <n v="23"/>
    <x v="0"/>
    <n v="23"/>
    <n v="0"/>
  </r>
  <r>
    <n v="64"/>
    <x v="2"/>
    <x v="0"/>
    <n v="74"/>
    <x v="0"/>
    <n v="74"/>
    <n v="0"/>
  </r>
  <r>
    <n v="65"/>
    <x v="1"/>
    <x v="1"/>
    <n v="37"/>
    <x v="0"/>
    <n v="37"/>
    <n v="0"/>
  </r>
  <r>
    <n v="66"/>
    <x v="3"/>
    <x v="0"/>
    <n v="30"/>
    <x v="0"/>
    <n v="30"/>
    <n v="0"/>
  </r>
  <r>
    <n v="67"/>
    <x v="10"/>
    <x v="0"/>
    <n v="51"/>
    <x v="0"/>
    <n v="51"/>
    <n v="0"/>
  </r>
  <r>
    <n v="68"/>
    <x v="9"/>
    <x v="1"/>
    <n v="42"/>
    <x v="0"/>
    <n v="42"/>
    <n v="0"/>
  </r>
  <r>
    <n v="69"/>
    <x v="2"/>
    <x v="0"/>
    <n v="39"/>
    <x v="0"/>
    <n v="39"/>
    <n v="0"/>
  </r>
  <r>
    <n v="70"/>
    <x v="1"/>
    <x v="0"/>
    <n v="38"/>
    <x v="0"/>
    <n v="38"/>
    <n v="0"/>
  </r>
  <r>
    <n v="71"/>
    <x v="11"/>
    <x v="0"/>
    <n v="48"/>
    <x v="0"/>
    <n v="48"/>
    <n v="0"/>
  </r>
  <r>
    <n v="72"/>
    <x v="1"/>
    <x v="1"/>
    <n v="18"/>
    <x v="0"/>
    <n v="18"/>
    <n v="0"/>
  </r>
  <r>
    <n v="73"/>
    <x v="7"/>
    <x v="1"/>
    <n v="34"/>
    <x v="0"/>
    <n v="34"/>
    <n v="0"/>
  </r>
  <r>
    <n v="74"/>
    <x v="2"/>
    <x v="1"/>
    <n v="28"/>
    <x v="0"/>
    <n v="28"/>
    <n v="0"/>
  </r>
  <r>
    <n v="75"/>
    <x v="3"/>
    <x v="1"/>
    <n v="36"/>
    <x v="0"/>
    <n v="36"/>
    <n v="0"/>
  </r>
  <r>
    <n v="76"/>
    <x v="2"/>
    <x v="0"/>
    <n v="56"/>
    <x v="0"/>
    <n v="56"/>
    <n v="0"/>
  </r>
  <r>
    <n v="77"/>
    <x v="2"/>
    <x v="0"/>
    <n v="38"/>
    <x v="0"/>
    <n v="38"/>
    <n v="0"/>
  </r>
  <r>
    <n v="78"/>
    <x v="3"/>
    <x v="0"/>
    <n v="68"/>
    <x v="0"/>
    <n v="68"/>
    <n v="0"/>
  </r>
  <r>
    <n v="79"/>
    <x v="11"/>
    <x v="1"/>
    <n v="28"/>
    <x v="0"/>
    <n v="28"/>
    <n v="0"/>
  </r>
  <r>
    <n v="80"/>
    <x v="2"/>
    <x v="0"/>
    <n v="37"/>
    <x v="0"/>
    <n v="37"/>
    <n v="0"/>
  </r>
  <r>
    <n v="81"/>
    <x v="2"/>
    <x v="0"/>
    <n v="86"/>
    <x v="0"/>
    <n v="86"/>
    <n v="0"/>
  </r>
  <r>
    <n v="82"/>
    <x v="1"/>
    <x v="1"/>
    <n v="28"/>
    <x v="0"/>
    <n v="28"/>
    <n v="0"/>
  </r>
  <r>
    <n v="83"/>
    <x v="10"/>
    <x v="1"/>
    <n v="31"/>
    <x v="0"/>
    <n v="31"/>
    <n v="0"/>
  </r>
  <r>
    <n v="84"/>
    <x v="2"/>
    <x v="0"/>
    <n v="85"/>
    <x v="0"/>
    <n v="85"/>
    <n v="0"/>
  </r>
  <r>
    <n v="85"/>
    <x v="10"/>
    <x v="0"/>
    <n v="20"/>
    <x v="0"/>
    <n v="20"/>
    <n v="0"/>
  </r>
  <r>
    <n v="86"/>
    <x v="10"/>
    <x v="1"/>
    <n v="89"/>
    <x v="0"/>
    <n v="89"/>
    <n v="0"/>
  </r>
  <r>
    <n v="87"/>
    <x v="11"/>
    <x v="0"/>
    <n v="62"/>
    <x v="0"/>
    <n v="62"/>
    <n v="0"/>
  </r>
  <r>
    <n v="88"/>
    <x v="2"/>
    <x v="0"/>
    <n v="76"/>
    <x v="0"/>
    <n v="76"/>
    <n v="0"/>
  </r>
  <r>
    <n v="89"/>
    <x v="10"/>
    <x v="0"/>
    <n v="33"/>
    <x v="0"/>
    <n v="33"/>
    <n v="0"/>
  </r>
  <r>
    <n v="90"/>
    <x v="2"/>
    <x v="1"/>
    <n v="48"/>
    <x v="0"/>
    <n v="48"/>
    <n v="0"/>
  </r>
  <r>
    <n v="91"/>
    <x v="1"/>
    <x v="0"/>
    <n v="61"/>
    <x v="0"/>
    <n v="61"/>
    <n v="0"/>
  </r>
  <r>
    <n v="92"/>
    <x v="4"/>
    <x v="0"/>
    <n v="75"/>
    <x v="0"/>
    <n v="75"/>
    <n v="0"/>
  </r>
  <r>
    <n v="93"/>
    <x v="1"/>
    <x v="0"/>
    <n v="87"/>
    <x v="0"/>
    <n v="87"/>
    <n v="0"/>
  </r>
  <r>
    <n v="94"/>
    <x v="4"/>
    <x v="0"/>
    <n v="65"/>
    <x v="0"/>
    <n v="65"/>
    <n v="0"/>
  </r>
  <r>
    <n v="95"/>
    <x v="11"/>
    <x v="0"/>
    <n v="50"/>
    <x v="0"/>
    <n v="50"/>
    <n v="0"/>
  </r>
  <r>
    <n v="96"/>
    <x v="2"/>
    <x v="0"/>
    <n v="43"/>
    <x v="0"/>
    <n v="43"/>
    <n v="0"/>
  </r>
  <r>
    <n v="97"/>
    <x v="2"/>
    <x v="1"/>
    <n v="84"/>
    <x v="0"/>
    <n v="84"/>
    <n v="0"/>
  </r>
  <r>
    <n v="98"/>
    <x v="4"/>
    <x v="0"/>
    <n v="35"/>
    <x v="0"/>
    <n v="35"/>
    <n v="0"/>
  </r>
  <r>
    <n v="99"/>
    <x v="3"/>
    <x v="1"/>
    <n v="79"/>
    <x v="0"/>
    <n v="79"/>
    <n v="0"/>
  </r>
  <r>
    <n v="100"/>
    <x v="12"/>
    <x v="0"/>
    <n v="85"/>
    <x v="0"/>
    <n v="85"/>
    <n v="0"/>
  </r>
  <r>
    <n v="101"/>
    <x v="2"/>
    <x v="1"/>
    <n v="63"/>
    <x v="0"/>
    <n v="63"/>
    <n v="0"/>
  </r>
  <r>
    <n v="102"/>
    <x v="2"/>
    <x v="1"/>
    <n v="43"/>
    <x v="0"/>
    <n v="43"/>
    <n v="0"/>
  </r>
  <r>
    <n v="103"/>
    <x v="11"/>
    <x v="0"/>
    <n v="24"/>
    <x v="0"/>
    <n v="24"/>
    <n v="0"/>
  </r>
  <r>
    <n v="104"/>
    <x v="3"/>
    <x v="0"/>
    <n v="46"/>
    <x v="0"/>
    <n v="46"/>
    <n v="0"/>
  </r>
  <r>
    <n v="105"/>
    <x v="2"/>
    <x v="0"/>
    <n v="80"/>
    <x v="0"/>
    <n v="80"/>
    <n v="0"/>
  </r>
  <r>
    <n v="106"/>
    <x v="3"/>
    <x v="1"/>
    <n v="40"/>
    <x v="0"/>
    <n v="40"/>
    <n v="0"/>
  </r>
  <r>
    <n v="107"/>
    <x v="2"/>
    <x v="0"/>
    <n v="48"/>
    <x v="0"/>
    <n v="48"/>
    <n v="0"/>
  </r>
  <r>
    <n v="108"/>
    <x v="1"/>
    <x v="0"/>
    <n v="63"/>
    <x v="0"/>
    <n v="63"/>
    <n v="0"/>
  </r>
  <r>
    <n v="109"/>
    <x v="2"/>
    <x v="1"/>
    <n v="32"/>
    <x v="0"/>
    <n v="32"/>
    <n v="0"/>
  </r>
  <r>
    <n v="110"/>
    <x v="2"/>
    <x v="0"/>
    <n v="78"/>
    <x v="0"/>
    <n v="78"/>
    <n v="0"/>
  </r>
  <r>
    <n v="111"/>
    <x v="11"/>
    <x v="1"/>
    <n v="27"/>
    <x v="0"/>
    <n v="27"/>
    <n v="0"/>
  </r>
  <r>
    <n v="112"/>
    <x v="2"/>
    <x v="0"/>
    <n v="70"/>
    <x v="0"/>
    <n v="70"/>
    <n v="0"/>
  </r>
  <r>
    <n v="113"/>
    <x v="2"/>
    <x v="1"/>
    <n v="72"/>
    <x v="0"/>
    <n v="72"/>
    <n v="0"/>
  </r>
  <r>
    <n v="114"/>
    <x v="2"/>
    <x v="0"/>
    <n v="38"/>
    <x v="0"/>
    <n v="38"/>
    <n v="0"/>
  </r>
  <r>
    <n v="115"/>
    <x v="2"/>
    <x v="1"/>
    <n v="64"/>
    <x v="0"/>
    <n v="64"/>
    <n v="0"/>
  </r>
  <r>
    <n v="116"/>
    <x v="4"/>
    <x v="0"/>
    <n v="88"/>
    <x v="0"/>
    <n v="88"/>
    <n v="0"/>
  </r>
  <r>
    <n v="117"/>
    <x v="11"/>
    <x v="1"/>
    <n v="28"/>
    <x v="0"/>
    <n v="28"/>
    <n v="0"/>
  </r>
  <r>
    <n v="118"/>
    <x v="2"/>
    <x v="1"/>
    <n v="25"/>
    <x v="0"/>
    <n v="25"/>
    <n v="0"/>
  </r>
  <r>
    <n v="119"/>
    <x v="3"/>
    <x v="1"/>
    <n v="90"/>
    <x v="0"/>
    <n v="90"/>
    <n v="0"/>
  </r>
  <r>
    <n v="120"/>
    <x v="2"/>
    <x v="0"/>
    <n v="77"/>
    <x v="0"/>
    <n v="77"/>
    <n v="0"/>
  </r>
  <r>
    <n v="121"/>
    <x v="11"/>
    <x v="1"/>
    <n v="25"/>
    <x v="0"/>
    <n v="25"/>
    <n v="0"/>
  </r>
  <r>
    <n v="122"/>
    <x v="1"/>
    <x v="0"/>
    <n v="41"/>
    <x v="0"/>
    <n v="41"/>
    <n v="0"/>
  </r>
  <r>
    <n v="123"/>
    <x v="9"/>
    <x v="1"/>
    <n v="69"/>
    <x v="0"/>
    <n v="69"/>
    <n v="0"/>
  </r>
  <r>
    <n v="124"/>
    <x v="11"/>
    <x v="1"/>
    <n v="52"/>
    <x v="0"/>
    <n v="52"/>
    <n v="0"/>
  </r>
  <r>
    <n v="125"/>
    <x v="1"/>
    <x v="1"/>
    <n v="58"/>
    <x v="0"/>
    <n v="58"/>
    <n v="0"/>
  </r>
  <r>
    <n v="126"/>
    <x v="2"/>
    <x v="1"/>
    <n v="67"/>
    <x v="0"/>
    <n v="67"/>
    <n v="0"/>
  </r>
  <r>
    <n v="127"/>
    <x v="4"/>
    <x v="1"/>
    <n v="57"/>
    <x v="0"/>
    <n v="57"/>
    <n v="0"/>
  </r>
  <r>
    <n v="128"/>
    <x v="2"/>
    <x v="1"/>
    <n v="55"/>
    <x v="0"/>
    <n v="55"/>
    <n v="0"/>
  </r>
  <r>
    <n v="129"/>
    <x v="2"/>
    <x v="1"/>
    <n v="21"/>
    <x v="0"/>
    <n v="21"/>
    <n v="0"/>
  </r>
  <r>
    <n v="130"/>
    <x v="2"/>
    <x v="1"/>
    <n v="50"/>
    <x v="0"/>
    <n v="50"/>
    <n v="0"/>
  </r>
  <r>
    <n v="131"/>
    <x v="10"/>
    <x v="1"/>
    <n v="90"/>
    <x v="0"/>
    <n v="90"/>
    <n v="0"/>
  </r>
  <r>
    <n v="132"/>
    <x v="1"/>
    <x v="1"/>
    <n v="50"/>
    <x v="0"/>
    <n v="50"/>
    <n v="0"/>
  </r>
  <r>
    <n v="133"/>
    <x v="4"/>
    <x v="1"/>
    <n v="71"/>
    <x v="0"/>
    <n v="71"/>
    <n v="0"/>
  </r>
  <r>
    <n v="134"/>
    <x v="3"/>
    <x v="0"/>
    <n v="82"/>
    <x v="0"/>
    <n v="82"/>
    <n v="0"/>
  </r>
  <r>
    <n v="135"/>
    <x v="1"/>
    <x v="1"/>
    <n v="27"/>
    <x v="0"/>
    <n v="27"/>
    <n v="0"/>
  </r>
  <r>
    <n v="136"/>
    <x v="2"/>
    <x v="1"/>
    <n v="36"/>
    <x v="0"/>
    <n v="36"/>
    <n v="0"/>
  </r>
  <r>
    <n v="137"/>
    <x v="11"/>
    <x v="0"/>
    <n v="25"/>
    <x v="0"/>
    <n v="25"/>
    <n v="0"/>
  </r>
  <r>
    <n v="138"/>
    <x v="2"/>
    <x v="1"/>
    <n v="27"/>
    <x v="0"/>
    <n v="27"/>
    <n v="0"/>
  </r>
  <r>
    <n v="139"/>
    <x v="2"/>
    <x v="1"/>
    <n v="75"/>
    <x v="0"/>
    <n v="75"/>
    <n v="0"/>
  </r>
  <r>
    <n v="140"/>
    <x v="2"/>
    <x v="0"/>
    <n v="58"/>
    <x v="0"/>
    <n v="58"/>
    <n v="0"/>
  </r>
  <r>
    <n v="141"/>
    <x v="2"/>
    <x v="0"/>
    <n v="38"/>
    <x v="0"/>
    <n v="38"/>
    <n v="0"/>
  </r>
  <r>
    <n v="142"/>
    <x v="11"/>
    <x v="0"/>
    <n v="77"/>
    <x v="0"/>
    <n v="77"/>
    <n v="0"/>
  </r>
  <r>
    <n v="143"/>
    <x v="2"/>
    <x v="0"/>
    <n v="46"/>
    <x v="0"/>
    <n v="46"/>
    <n v="0"/>
  </r>
  <r>
    <n v="144"/>
    <x v="4"/>
    <x v="0"/>
    <n v="27"/>
    <x v="0"/>
    <n v="27"/>
    <n v="0"/>
  </r>
  <r>
    <n v="145"/>
    <x v="10"/>
    <x v="0"/>
    <n v="18"/>
    <x v="0"/>
    <n v="18"/>
    <n v="0"/>
  </r>
  <r>
    <n v="146"/>
    <x v="6"/>
    <x v="0"/>
    <n v="85"/>
    <x v="0"/>
    <n v="85"/>
    <n v="0"/>
  </r>
  <r>
    <n v="147"/>
    <x v="2"/>
    <x v="1"/>
    <n v="29"/>
    <x v="0"/>
    <n v="29"/>
    <n v="0"/>
  </r>
  <r>
    <n v="148"/>
    <x v="1"/>
    <x v="1"/>
    <n v="33"/>
    <x v="0"/>
    <n v="33"/>
    <n v="0"/>
  </r>
  <r>
    <n v="149"/>
    <x v="4"/>
    <x v="1"/>
    <n v="73"/>
    <x v="0"/>
    <n v="73"/>
    <n v="0"/>
  </r>
  <r>
    <n v="150"/>
    <x v="2"/>
    <x v="1"/>
    <n v="31"/>
    <x v="0"/>
    <n v="31"/>
    <n v="0"/>
  </r>
  <r>
    <n v="151"/>
    <x v="7"/>
    <x v="0"/>
    <n v="76"/>
    <x v="0"/>
    <n v="76"/>
    <n v="0"/>
  </r>
  <r>
    <n v="152"/>
    <x v="10"/>
    <x v="1"/>
    <n v="26"/>
    <x v="0"/>
    <n v="26"/>
    <n v="0"/>
  </r>
  <r>
    <n v="153"/>
    <x v="2"/>
    <x v="0"/>
    <n v="19"/>
    <x v="0"/>
    <n v="19"/>
    <n v="0"/>
  </r>
  <r>
    <n v="154"/>
    <x v="10"/>
    <x v="0"/>
    <n v="37"/>
    <x v="0"/>
    <n v="37"/>
    <n v="0"/>
  </r>
  <r>
    <n v="155"/>
    <x v="11"/>
    <x v="0"/>
    <n v="56"/>
    <x v="0"/>
    <n v="56"/>
    <n v="0"/>
  </r>
  <r>
    <n v="156"/>
    <x v="0"/>
    <x v="1"/>
    <n v="32"/>
    <x v="0"/>
    <n v="32"/>
    <n v="0"/>
  </r>
  <r>
    <n v="157"/>
    <x v="3"/>
    <x v="1"/>
    <n v="50"/>
    <x v="0"/>
    <n v="50"/>
    <n v="0"/>
  </r>
  <r>
    <n v="158"/>
    <x v="2"/>
    <x v="1"/>
    <n v="41"/>
    <x v="0"/>
    <n v="41"/>
    <n v="0"/>
  </r>
  <r>
    <n v="159"/>
    <x v="2"/>
    <x v="0"/>
    <n v="25"/>
    <x v="0"/>
    <n v="25"/>
    <n v="0"/>
  </r>
  <r>
    <n v="160"/>
    <x v="2"/>
    <x v="0"/>
    <n v="48"/>
    <x v="0"/>
    <n v="48"/>
    <n v="0"/>
  </r>
  <r>
    <n v="161"/>
    <x v="0"/>
    <x v="1"/>
    <n v="68"/>
    <x v="0"/>
    <n v="68"/>
    <n v="0"/>
  </r>
  <r>
    <n v="162"/>
    <x v="2"/>
    <x v="1"/>
    <n v="63"/>
    <x v="0"/>
    <n v="63"/>
    <n v="0"/>
  </r>
  <r>
    <n v="163"/>
    <x v="2"/>
    <x v="1"/>
    <n v="81"/>
    <x v="0"/>
    <n v="81"/>
    <n v="0"/>
  </r>
  <r>
    <n v="164"/>
    <x v="2"/>
    <x v="0"/>
    <n v="36"/>
    <x v="0"/>
    <n v="36"/>
    <n v="0"/>
  </r>
  <r>
    <n v="165"/>
    <x v="13"/>
    <x v="0"/>
    <n v="32"/>
    <x v="0"/>
    <n v="32"/>
    <n v="0"/>
  </r>
  <r>
    <n v="166"/>
    <x v="0"/>
    <x v="0"/>
    <n v="27"/>
    <x v="0"/>
    <n v="27"/>
    <n v="0"/>
  </r>
  <r>
    <n v="167"/>
    <x v="3"/>
    <x v="1"/>
    <n v="27"/>
    <x v="0"/>
    <n v="27"/>
    <n v="0"/>
  </r>
  <r>
    <n v="168"/>
    <x v="0"/>
    <x v="1"/>
    <n v="55"/>
    <x v="0"/>
    <n v="55"/>
    <n v="0"/>
  </r>
  <r>
    <n v="169"/>
    <x v="0"/>
    <x v="1"/>
    <n v="42"/>
    <x v="0"/>
    <n v="42"/>
    <n v="0"/>
  </r>
  <r>
    <n v="170"/>
    <x v="10"/>
    <x v="0"/>
    <n v="83"/>
    <x v="0"/>
    <n v="83"/>
    <n v="0"/>
  </r>
  <r>
    <n v="171"/>
    <x v="2"/>
    <x v="0"/>
    <n v="31"/>
    <x v="0"/>
    <n v="31"/>
    <n v="0"/>
  </r>
  <r>
    <n v="172"/>
    <x v="2"/>
    <x v="0"/>
    <n v="36"/>
    <x v="0"/>
    <n v="36"/>
    <n v="0"/>
  </r>
  <r>
    <n v="173"/>
    <x v="11"/>
    <x v="0"/>
    <n v="59"/>
    <x v="0"/>
    <n v="59"/>
    <n v="0"/>
  </r>
  <r>
    <n v="174"/>
    <x v="10"/>
    <x v="0"/>
    <n v="68"/>
    <x v="0"/>
    <n v="68"/>
    <n v="0"/>
  </r>
  <r>
    <n v="175"/>
    <x v="2"/>
    <x v="0"/>
    <n v="70"/>
    <x v="0"/>
    <n v="70"/>
    <n v="0"/>
  </r>
  <r>
    <n v="176"/>
    <x v="0"/>
    <x v="0"/>
    <n v="46"/>
    <x v="0"/>
    <n v="46"/>
    <n v="0"/>
  </r>
  <r>
    <n v="177"/>
    <x v="11"/>
    <x v="0"/>
    <n v="75"/>
    <x v="0"/>
    <n v="75"/>
    <n v="0"/>
  </r>
  <r>
    <n v="178"/>
    <x v="11"/>
    <x v="1"/>
    <n v="24"/>
    <x v="0"/>
    <n v="24"/>
    <n v="0"/>
  </r>
  <r>
    <n v="179"/>
    <x v="0"/>
    <x v="1"/>
    <n v="27"/>
    <x v="0"/>
    <n v="27"/>
    <n v="0"/>
  </r>
  <r>
    <n v="180"/>
    <x v="2"/>
    <x v="1"/>
    <n v="81"/>
    <x v="0"/>
    <n v="81"/>
    <n v="0"/>
  </r>
  <r>
    <n v="181"/>
    <x v="8"/>
    <x v="1"/>
    <n v="28"/>
    <x v="0"/>
    <n v="28"/>
    <n v="0"/>
  </r>
  <r>
    <n v="182"/>
    <x v="3"/>
    <x v="0"/>
    <n v="77"/>
    <x v="0"/>
    <n v="77"/>
    <n v="0"/>
  </r>
  <r>
    <n v="183"/>
    <x v="11"/>
    <x v="0"/>
    <n v="66"/>
    <x v="0"/>
    <n v="66"/>
    <n v="0"/>
  </r>
  <r>
    <n v="184"/>
    <x v="5"/>
    <x v="0"/>
    <n v="79"/>
    <x v="0"/>
    <n v="79"/>
    <n v="0"/>
  </r>
  <r>
    <n v="185"/>
    <x v="8"/>
    <x v="0"/>
    <n v="86"/>
    <x v="0"/>
    <n v="86"/>
    <n v="0"/>
  </r>
  <r>
    <n v="186"/>
    <x v="5"/>
    <x v="1"/>
    <n v="63"/>
    <x v="0"/>
    <n v="63"/>
    <n v="0"/>
  </r>
  <r>
    <n v="187"/>
    <x v="0"/>
    <x v="1"/>
    <n v="68"/>
    <x v="0"/>
    <n v="68"/>
    <n v="0"/>
  </r>
  <r>
    <n v="188"/>
    <x v="11"/>
    <x v="1"/>
    <n v="72"/>
    <x v="0"/>
    <n v="72"/>
    <n v="0"/>
  </r>
  <r>
    <n v="189"/>
    <x v="2"/>
    <x v="1"/>
    <n v="59"/>
    <x v="0"/>
    <n v="59"/>
    <n v="0"/>
  </r>
  <r>
    <n v="190"/>
    <x v="0"/>
    <x v="0"/>
    <n v="71"/>
    <x v="0"/>
    <n v="71"/>
    <n v="0"/>
  </r>
  <r>
    <n v="191"/>
    <x v="7"/>
    <x v="1"/>
    <n v="23"/>
    <x v="0"/>
    <n v="23"/>
    <n v="0"/>
  </r>
  <r>
    <n v="192"/>
    <x v="2"/>
    <x v="1"/>
    <n v="66"/>
    <x v="0"/>
    <n v="66"/>
    <n v="0"/>
  </r>
  <r>
    <n v="193"/>
    <x v="11"/>
    <x v="1"/>
    <n v="84"/>
    <x v="0"/>
    <n v="84"/>
    <n v="0"/>
  </r>
  <r>
    <n v="194"/>
    <x v="11"/>
    <x v="1"/>
    <n v="64"/>
    <x v="0"/>
    <n v="64"/>
    <n v="0"/>
  </r>
  <r>
    <n v="195"/>
    <x v="2"/>
    <x v="1"/>
    <n v="51"/>
    <x v="0"/>
    <n v="51"/>
    <n v="0"/>
  </r>
  <r>
    <n v="196"/>
    <x v="2"/>
    <x v="0"/>
    <n v="77"/>
    <x v="0"/>
    <n v="77"/>
    <n v="0"/>
  </r>
  <r>
    <n v="197"/>
    <x v="2"/>
    <x v="0"/>
    <n v="38"/>
    <x v="0"/>
    <n v="38"/>
    <n v="0"/>
  </r>
  <r>
    <n v="198"/>
    <x v="2"/>
    <x v="0"/>
    <n v="30"/>
    <x v="0"/>
    <n v="30"/>
    <n v="0"/>
  </r>
  <r>
    <n v="199"/>
    <x v="3"/>
    <x v="1"/>
    <n v="67"/>
    <x v="0"/>
    <n v="67"/>
    <n v="0"/>
  </r>
  <r>
    <n v="200"/>
    <x v="10"/>
    <x v="0"/>
    <n v="27"/>
    <x v="0"/>
    <n v="27"/>
    <n v="0"/>
  </r>
  <r>
    <n v="201"/>
    <x v="3"/>
    <x v="1"/>
    <n v="50"/>
    <x v="0"/>
    <n v="50"/>
    <n v="0"/>
  </r>
  <r>
    <n v="202"/>
    <x v="2"/>
    <x v="0"/>
    <n v="86"/>
    <x v="0"/>
    <n v="86"/>
    <n v="0"/>
  </r>
  <r>
    <n v="203"/>
    <x v="9"/>
    <x v="1"/>
    <n v="75"/>
    <x v="0"/>
    <n v="75"/>
    <n v="0"/>
  </r>
  <r>
    <n v="204"/>
    <x v="0"/>
    <x v="0"/>
    <n v="89"/>
    <x v="0"/>
    <n v="89"/>
    <n v="0"/>
  </r>
  <r>
    <n v="205"/>
    <x v="10"/>
    <x v="1"/>
    <n v="45"/>
    <x v="0"/>
    <n v="45"/>
    <n v="0"/>
  </r>
  <r>
    <n v="206"/>
    <x v="2"/>
    <x v="1"/>
    <n v="56"/>
    <x v="0"/>
    <n v="56"/>
    <n v="0"/>
  </r>
  <r>
    <n v="207"/>
    <x v="4"/>
    <x v="0"/>
    <n v="76"/>
    <x v="0"/>
    <n v="76"/>
    <n v="0"/>
  </r>
  <r>
    <n v="208"/>
    <x v="2"/>
    <x v="1"/>
    <n v="19"/>
    <x v="0"/>
    <n v="19"/>
    <n v="0"/>
  </r>
  <r>
    <n v="209"/>
    <x v="0"/>
    <x v="0"/>
    <n v="79"/>
    <x v="0"/>
    <n v="79"/>
    <n v="0"/>
  </r>
  <r>
    <n v="210"/>
    <x v="2"/>
    <x v="0"/>
    <n v="59"/>
    <x v="0"/>
    <n v="59"/>
    <n v="0"/>
  </r>
  <r>
    <n v="211"/>
    <x v="0"/>
    <x v="1"/>
    <n v="79"/>
    <x v="0"/>
    <n v="79"/>
    <n v="0"/>
  </r>
  <r>
    <n v="212"/>
    <x v="7"/>
    <x v="1"/>
    <n v="19"/>
    <x v="0"/>
    <n v="19"/>
    <n v="0"/>
  </r>
  <r>
    <n v="213"/>
    <x v="2"/>
    <x v="1"/>
    <n v="52"/>
    <x v="0"/>
    <n v="52"/>
    <n v="0"/>
  </r>
  <r>
    <n v="214"/>
    <x v="2"/>
    <x v="1"/>
    <n v="18"/>
    <x v="0"/>
    <n v="18"/>
    <n v="0"/>
  </r>
  <r>
    <n v="215"/>
    <x v="2"/>
    <x v="0"/>
    <n v="60"/>
    <x v="0"/>
    <n v="60"/>
    <n v="0"/>
  </r>
  <r>
    <n v="216"/>
    <x v="11"/>
    <x v="0"/>
    <n v="45"/>
    <x v="0"/>
    <n v="45"/>
    <n v="0"/>
  </r>
  <r>
    <n v="217"/>
    <x v="2"/>
    <x v="1"/>
    <n v="60"/>
    <x v="0"/>
    <n v="60"/>
    <n v="0"/>
  </r>
  <r>
    <n v="218"/>
    <x v="0"/>
    <x v="1"/>
    <n v="34"/>
    <x v="0"/>
    <n v="34"/>
    <n v="0"/>
  </r>
  <r>
    <n v="219"/>
    <x v="2"/>
    <x v="0"/>
    <n v="36"/>
    <x v="0"/>
    <n v="36"/>
    <n v="0"/>
  </r>
  <r>
    <n v="220"/>
    <x v="3"/>
    <x v="0"/>
    <n v="71"/>
    <x v="0"/>
    <n v="71"/>
    <n v="0"/>
  </r>
  <r>
    <n v="221"/>
    <x v="3"/>
    <x v="0"/>
    <n v="64"/>
    <x v="0"/>
    <n v="64"/>
    <n v="0"/>
  </r>
  <r>
    <n v="222"/>
    <x v="6"/>
    <x v="0"/>
    <n v="37"/>
    <x v="0"/>
    <n v="37"/>
    <n v="0"/>
  </r>
  <r>
    <n v="223"/>
    <x v="11"/>
    <x v="0"/>
    <n v="41"/>
    <x v="0"/>
    <n v="41"/>
    <n v="0"/>
  </r>
  <r>
    <n v="224"/>
    <x v="11"/>
    <x v="0"/>
    <n v="64"/>
    <x v="0"/>
    <n v="64"/>
    <n v="0"/>
  </r>
  <r>
    <n v="225"/>
    <x v="5"/>
    <x v="1"/>
    <n v="83"/>
    <x v="0"/>
    <n v="83"/>
    <n v="0"/>
  </r>
  <r>
    <n v="226"/>
    <x v="2"/>
    <x v="0"/>
    <n v="31"/>
    <x v="0"/>
    <n v="31"/>
    <n v="0"/>
  </r>
  <r>
    <n v="227"/>
    <x v="2"/>
    <x v="1"/>
    <n v="77"/>
    <x v="0"/>
    <n v="77"/>
    <n v="0"/>
  </r>
  <r>
    <n v="228"/>
    <x v="0"/>
    <x v="1"/>
    <n v="34"/>
    <x v="0"/>
    <n v="34"/>
    <n v="0"/>
  </r>
  <r>
    <n v="229"/>
    <x v="0"/>
    <x v="0"/>
    <n v="54"/>
    <x v="0"/>
    <n v="54"/>
    <n v="0"/>
  </r>
  <r>
    <n v="230"/>
    <x v="2"/>
    <x v="0"/>
    <n v="79"/>
    <x v="0"/>
    <n v="79"/>
    <n v="0"/>
  </r>
  <r>
    <n v="231"/>
    <x v="2"/>
    <x v="0"/>
    <n v="41"/>
    <x v="0"/>
    <n v="41"/>
    <n v="0"/>
  </r>
  <r>
    <n v="232"/>
    <x v="2"/>
    <x v="1"/>
    <n v="45"/>
    <x v="0"/>
    <n v="45"/>
    <n v="0"/>
  </r>
  <r>
    <n v="233"/>
    <x v="10"/>
    <x v="1"/>
    <n v="30"/>
    <x v="0"/>
    <n v="30"/>
    <n v="0"/>
  </r>
  <r>
    <n v="234"/>
    <x v="8"/>
    <x v="0"/>
    <n v="37"/>
    <x v="0"/>
    <n v="37"/>
    <n v="0"/>
  </r>
  <r>
    <n v="235"/>
    <x v="2"/>
    <x v="0"/>
    <n v="41"/>
    <x v="0"/>
    <n v="41"/>
    <n v="0"/>
  </r>
  <r>
    <n v="236"/>
    <x v="2"/>
    <x v="1"/>
    <n v="80"/>
    <x v="0"/>
    <n v="80"/>
    <n v="0"/>
  </r>
  <r>
    <n v="237"/>
    <x v="0"/>
    <x v="1"/>
    <n v="57"/>
    <x v="0"/>
    <n v="57"/>
    <n v="0"/>
  </r>
  <r>
    <n v="238"/>
    <x v="10"/>
    <x v="0"/>
    <n v="41"/>
    <x v="0"/>
    <n v="41"/>
    <n v="0"/>
  </r>
  <r>
    <n v="239"/>
    <x v="11"/>
    <x v="1"/>
    <n v="77"/>
    <x v="0"/>
    <n v="77"/>
    <n v="0"/>
  </r>
  <r>
    <n v="240"/>
    <x v="2"/>
    <x v="0"/>
    <n v="63"/>
    <x v="0"/>
    <n v="63"/>
    <n v="0"/>
  </r>
  <r>
    <n v="241"/>
    <x v="2"/>
    <x v="1"/>
    <n v="22"/>
    <x v="0"/>
    <n v="22"/>
    <n v="0"/>
  </r>
  <r>
    <n v="242"/>
    <x v="2"/>
    <x v="1"/>
    <n v="87"/>
    <x v="0"/>
    <n v="87"/>
    <n v="0"/>
  </r>
  <r>
    <n v="243"/>
    <x v="2"/>
    <x v="0"/>
    <n v="18"/>
    <x v="0"/>
    <n v="18"/>
    <n v="0"/>
  </r>
  <r>
    <n v="244"/>
    <x v="5"/>
    <x v="1"/>
    <n v="69"/>
    <x v="0"/>
    <n v="69"/>
    <n v="0"/>
  </r>
  <r>
    <n v="245"/>
    <x v="11"/>
    <x v="0"/>
    <n v="63"/>
    <x v="0"/>
    <n v="63"/>
    <n v="0"/>
  </r>
  <r>
    <n v="246"/>
    <x v="0"/>
    <x v="1"/>
    <n v="67"/>
    <x v="0"/>
    <n v="67"/>
    <n v="0"/>
  </r>
  <r>
    <n v="247"/>
    <x v="0"/>
    <x v="0"/>
    <n v="45"/>
    <x v="0"/>
    <n v="45"/>
    <n v="0"/>
  </r>
  <r>
    <n v="248"/>
    <x v="2"/>
    <x v="1"/>
    <n v="47"/>
    <x v="0"/>
    <n v="47"/>
    <n v="0"/>
  </r>
  <r>
    <n v="249"/>
    <x v="2"/>
    <x v="0"/>
    <n v="58"/>
    <x v="0"/>
    <n v="58"/>
    <n v="0"/>
  </r>
  <r>
    <n v="250"/>
    <x v="11"/>
    <x v="1"/>
    <n v="51"/>
    <x v="0"/>
    <n v="51"/>
    <n v="0"/>
  </r>
  <r>
    <n v="251"/>
    <x v="0"/>
    <x v="0"/>
    <n v="49"/>
    <x v="0"/>
    <n v="49"/>
    <n v="0"/>
  </r>
  <r>
    <n v="252"/>
    <x v="2"/>
    <x v="1"/>
    <n v="89"/>
    <x v="0"/>
    <n v="89"/>
    <n v="0"/>
  </r>
  <r>
    <n v="253"/>
    <x v="0"/>
    <x v="1"/>
    <n v="67"/>
    <x v="0"/>
    <n v="67"/>
    <n v="0"/>
  </r>
  <r>
    <n v="254"/>
    <x v="0"/>
    <x v="1"/>
    <n v="88"/>
    <x v="0"/>
    <n v="88"/>
    <n v="0"/>
  </r>
  <r>
    <n v="255"/>
    <x v="10"/>
    <x v="0"/>
    <n v="62"/>
    <x v="0"/>
    <n v="62"/>
    <n v="0"/>
  </r>
  <r>
    <n v="256"/>
    <x v="3"/>
    <x v="0"/>
    <n v="72"/>
    <x v="0"/>
    <n v="72"/>
    <n v="0"/>
  </r>
  <r>
    <n v="257"/>
    <x v="2"/>
    <x v="0"/>
    <n v="32"/>
    <x v="0"/>
    <n v="32"/>
    <n v="0"/>
  </r>
  <r>
    <n v="258"/>
    <x v="11"/>
    <x v="1"/>
    <n v="40"/>
    <x v="0"/>
    <n v="40"/>
    <n v="0"/>
  </r>
  <r>
    <n v="259"/>
    <x v="11"/>
    <x v="0"/>
    <n v="58"/>
    <x v="0"/>
    <n v="58"/>
    <n v="0"/>
  </r>
  <r>
    <n v="260"/>
    <x v="2"/>
    <x v="1"/>
    <n v="88"/>
    <x v="0"/>
    <n v="88"/>
    <n v="0"/>
  </r>
  <r>
    <n v="261"/>
    <x v="0"/>
    <x v="0"/>
    <n v="21"/>
    <x v="0"/>
    <n v="21"/>
    <n v="0"/>
  </r>
  <r>
    <n v="262"/>
    <x v="9"/>
    <x v="0"/>
    <n v="78"/>
    <x v="0"/>
    <n v="78"/>
    <n v="0"/>
  </r>
  <r>
    <n v="263"/>
    <x v="2"/>
    <x v="1"/>
    <n v="76"/>
    <x v="0"/>
    <n v="76"/>
    <n v="0"/>
  </r>
  <r>
    <n v="264"/>
    <x v="2"/>
    <x v="0"/>
    <n v="46"/>
    <x v="0"/>
    <n v="46"/>
    <n v="0"/>
  </r>
  <r>
    <n v="265"/>
    <x v="3"/>
    <x v="0"/>
    <n v="66"/>
    <x v="0"/>
    <n v="66"/>
    <n v="0"/>
  </r>
  <r>
    <n v="266"/>
    <x v="2"/>
    <x v="1"/>
    <n v="37"/>
    <x v="0"/>
    <n v="37"/>
    <n v="0"/>
  </r>
  <r>
    <n v="267"/>
    <x v="2"/>
    <x v="1"/>
    <n v="31"/>
    <x v="0"/>
    <n v="31"/>
    <n v="0"/>
  </r>
  <r>
    <n v="268"/>
    <x v="11"/>
    <x v="0"/>
    <n v="47"/>
    <x v="0"/>
    <n v="47"/>
    <n v="0"/>
  </r>
  <r>
    <n v="269"/>
    <x v="2"/>
    <x v="1"/>
    <n v="86"/>
    <x v="0"/>
    <n v="86"/>
    <n v="0"/>
  </r>
  <r>
    <n v="270"/>
    <x v="3"/>
    <x v="1"/>
    <n v="74"/>
    <x v="0"/>
    <n v="74"/>
    <n v="0"/>
  </r>
  <r>
    <n v="271"/>
    <x v="2"/>
    <x v="0"/>
    <n v="68"/>
    <x v="0"/>
    <n v="68"/>
    <n v="0"/>
  </r>
  <r>
    <n v="272"/>
    <x v="0"/>
    <x v="0"/>
    <n v="43"/>
    <x v="0"/>
    <n v="43"/>
    <n v="0"/>
  </r>
  <r>
    <n v="273"/>
    <x v="2"/>
    <x v="0"/>
    <n v="34"/>
    <x v="0"/>
    <n v="34"/>
    <n v="0"/>
  </r>
  <r>
    <n v="274"/>
    <x v="2"/>
    <x v="0"/>
    <n v="44"/>
    <x v="0"/>
    <n v="44"/>
    <n v="0"/>
  </r>
  <r>
    <n v="275"/>
    <x v="10"/>
    <x v="1"/>
    <n v="42"/>
    <x v="0"/>
    <n v="42"/>
    <n v="0"/>
  </r>
  <r>
    <n v="276"/>
    <x v="11"/>
    <x v="1"/>
    <n v="59"/>
    <x v="0"/>
    <n v="59"/>
    <n v="0"/>
  </r>
  <r>
    <n v="277"/>
    <x v="2"/>
    <x v="1"/>
    <n v="85"/>
    <x v="0"/>
    <n v="85"/>
    <n v="0"/>
  </r>
  <r>
    <n v="278"/>
    <x v="2"/>
    <x v="1"/>
    <n v="26"/>
    <x v="0"/>
    <n v="26"/>
    <n v="0"/>
  </r>
  <r>
    <n v="279"/>
    <x v="11"/>
    <x v="0"/>
    <n v="80"/>
    <x v="0"/>
    <n v="80"/>
    <n v="0"/>
  </r>
  <r>
    <n v="280"/>
    <x v="2"/>
    <x v="0"/>
    <n v="51"/>
    <x v="0"/>
    <n v="51"/>
    <n v="0"/>
  </r>
  <r>
    <n v="281"/>
    <x v="2"/>
    <x v="0"/>
    <n v="75"/>
    <x v="0"/>
    <n v="75"/>
    <n v="0"/>
  </r>
  <r>
    <n v="282"/>
    <x v="2"/>
    <x v="1"/>
    <n v="43"/>
    <x v="0"/>
    <n v="43"/>
    <n v="0"/>
  </r>
  <r>
    <n v="283"/>
    <x v="2"/>
    <x v="0"/>
    <n v="18"/>
    <x v="0"/>
    <n v="18"/>
    <n v="0"/>
  </r>
  <r>
    <n v="284"/>
    <x v="2"/>
    <x v="0"/>
    <n v="82"/>
    <x v="0"/>
    <n v="82"/>
    <n v="0"/>
  </r>
  <r>
    <n v="285"/>
    <x v="3"/>
    <x v="0"/>
    <n v="36"/>
    <x v="0"/>
    <n v="36"/>
    <n v="0"/>
  </r>
  <r>
    <n v="286"/>
    <x v="2"/>
    <x v="0"/>
    <n v="79"/>
    <x v="0"/>
    <n v="79"/>
    <n v="0"/>
  </r>
  <r>
    <n v="287"/>
    <x v="5"/>
    <x v="0"/>
    <n v="86"/>
    <x v="0"/>
    <n v="86"/>
    <n v="0"/>
  </r>
  <r>
    <n v="288"/>
    <x v="2"/>
    <x v="0"/>
    <n v="38"/>
    <x v="0"/>
    <n v="38"/>
    <n v="0"/>
  </r>
  <r>
    <n v="289"/>
    <x v="0"/>
    <x v="0"/>
    <n v="82"/>
    <x v="0"/>
    <n v="82"/>
    <n v="0"/>
  </r>
  <r>
    <n v="290"/>
    <x v="1"/>
    <x v="1"/>
    <n v="71"/>
    <x v="0"/>
    <n v="71"/>
    <n v="0"/>
  </r>
  <r>
    <n v="291"/>
    <x v="11"/>
    <x v="1"/>
    <n v="44"/>
    <x v="0"/>
    <n v="44"/>
    <n v="0"/>
  </r>
  <r>
    <n v="292"/>
    <x v="11"/>
    <x v="0"/>
    <n v="66"/>
    <x v="0"/>
    <n v="66"/>
    <n v="0"/>
  </r>
  <r>
    <n v="293"/>
    <x v="11"/>
    <x v="1"/>
    <n v="76"/>
    <x v="0"/>
    <n v="76"/>
    <n v="0"/>
  </r>
  <r>
    <n v="294"/>
    <x v="0"/>
    <x v="1"/>
    <n v="30"/>
    <x v="0"/>
    <n v="30"/>
    <n v="0"/>
  </r>
  <r>
    <n v="295"/>
    <x v="11"/>
    <x v="1"/>
    <n v="44"/>
    <x v="0"/>
    <n v="44"/>
    <n v="0"/>
  </r>
  <r>
    <n v="296"/>
    <x v="4"/>
    <x v="1"/>
    <n v="70"/>
    <x v="0"/>
    <n v="70"/>
    <n v="0"/>
  </r>
  <r>
    <n v="297"/>
    <x v="11"/>
    <x v="0"/>
    <n v="25"/>
    <x v="0"/>
    <n v="25"/>
    <n v="0"/>
  </r>
  <r>
    <n v="298"/>
    <x v="1"/>
    <x v="0"/>
    <n v="34"/>
    <x v="0"/>
    <n v="34"/>
    <n v="0"/>
  </r>
  <r>
    <n v="299"/>
    <x v="11"/>
    <x v="0"/>
    <n v="58"/>
    <x v="0"/>
    <n v="58"/>
    <n v="0"/>
  </r>
  <r>
    <n v="300"/>
    <x v="11"/>
    <x v="1"/>
    <n v="66"/>
    <x v="0"/>
    <n v="66"/>
    <n v="0"/>
  </r>
  <r>
    <n v="301"/>
    <x v="11"/>
    <x v="0"/>
    <n v="46"/>
    <x v="0"/>
    <n v="46"/>
    <n v="0"/>
  </r>
  <r>
    <n v="302"/>
    <x v="7"/>
    <x v="1"/>
    <n v="29"/>
    <x v="0"/>
    <n v="29"/>
    <n v="0"/>
  </r>
  <r>
    <n v="303"/>
    <x v="11"/>
    <x v="1"/>
    <n v="73"/>
    <x v="0"/>
    <n v="73"/>
    <n v="0"/>
  </r>
  <r>
    <n v="304"/>
    <x v="11"/>
    <x v="1"/>
    <n v="71"/>
    <x v="0"/>
    <n v="71"/>
    <n v="0"/>
  </r>
  <r>
    <n v="305"/>
    <x v="3"/>
    <x v="1"/>
    <n v="58"/>
    <x v="0"/>
    <n v="58"/>
    <n v="0"/>
  </r>
  <r>
    <n v="306"/>
    <x v="11"/>
    <x v="1"/>
    <n v="20"/>
    <x v="0"/>
    <n v="20"/>
    <n v="0"/>
  </r>
  <r>
    <n v="307"/>
    <x v="0"/>
    <x v="0"/>
    <n v="65"/>
    <x v="0"/>
    <n v="65"/>
    <n v="0"/>
  </r>
  <r>
    <n v="308"/>
    <x v="1"/>
    <x v="1"/>
    <n v="40"/>
    <x v="0"/>
    <n v="40"/>
    <n v="0"/>
  </r>
  <r>
    <n v="309"/>
    <x v="8"/>
    <x v="0"/>
    <n v="70"/>
    <x v="0"/>
    <n v="70"/>
    <n v="0"/>
  </r>
  <r>
    <n v="310"/>
    <x v="0"/>
    <x v="0"/>
    <n v="22"/>
    <x v="0"/>
    <n v="22"/>
    <n v="0"/>
  </r>
  <r>
    <n v="311"/>
    <x v="3"/>
    <x v="0"/>
    <n v="45"/>
    <x v="0"/>
    <n v="45"/>
    <n v="0"/>
  </r>
  <r>
    <n v="312"/>
    <x v="10"/>
    <x v="0"/>
    <n v="38"/>
    <x v="0"/>
    <n v="38"/>
    <n v="0"/>
  </r>
  <r>
    <n v="313"/>
    <x v="11"/>
    <x v="1"/>
    <n v="61"/>
    <x v="0"/>
    <n v="61"/>
    <n v="0"/>
  </r>
  <r>
    <n v="314"/>
    <x v="1"/>
    <x v="0"/>
    <n v="38"/>
    <x v="0"/>
    <n v="38"/>
    <n v="0"/>
  </r>
  <r>
    <n v="315"/>
    <x v="11"/>
    <x v="1"/>
    <n v="85"/>
    <x v="0"/>
    <n v="85"/>
    <n v="0"/>
  </r>
  <r>
    <n v="316"/>
    <x v="11"/>
    <x v="1"/>
    <n v="89"/>
    <x v="0"/>
    <n v="89"/>
    <n v="0"/>
  </r>
  <r>
    <n v="317"/>
    <x v="0"/>
    <x v="0"/>
    <n v="24"/>
    <x v="0"/>
    <n v="24"/>
    <n v="0"/>
  </r>
  <r>
    <n v="318"/>
    <x v="11"/>
    <x v="1"/>
    <n v="35"/>
    <x v="0"/>
    <n v="35"/>
    <n v="0"/>
  </r>
  <r>
    <n v="319"/>
    <x v="11"/>
    <x v="1"/>
    <n v="39"/>
    <x v="0"/>
    <n v="39"/>
    <n v="0"/>
  </r>
  <r>
    <n v="320"/>
    <x v="7"/>
    <x v="0"/>
    <n v="47"/>
    <x v="0"/>
    <n v="47"/>
    <n v="0"/>
  </r>
  <r>
    <n v="321"/>
    <x v="11"/>
    <x v="0"/>
    <n v="30"/>
    <x v="0"/>
    <n v="30"/>
    <n v="0"/>
  </r>
  <r>
    <n v="322"/>
    <x v="11"/>
    <x v="0"/>
    <n v="22"/>
    <x v="0"/>
    <n v="22"/>
    <n v="0"/>
  </r>
  <r>
    <n v="323"/>
    <x v="0"/>
    <x v="0"/>
    <n v="49"/>
    <x v="0"/>
    <n v="49"/>
    <n v="0"/>
  </r>
  <r>
    <n v="324"/>
    <x v="3"/>
    <x v="1"/>
    <n v="28"/>
    <x v="0"/>
    <n v="28"/>
    <n v="0"/>
  </r>
  <r>
    <n v="325"/>
    <x v="0"/>
    <x v="0"/>
    <n v="30"/>
    <x v="0"/>
    <n v="30"/>
    <n v="0"/>
  </r>
  <r>
    <n v="326"/>
    <x v="12"/>
    <x v="0"/>
    <n v="54"/>
    <x v="0"/>
    <n v="54"/>
    <n v="0"/>
  </r>
  <r>
    <n v="327"/>
    <x v="11"/>
    <x v="1"/>
    <n v="32"/>
    <x v="0"/>
    <n v="32"/>
    <n v="0"/>
  </r>
  <r>
    <n v="328"/>
    <x v="11"/>
    <x v="0"/>
    <n v="44"/>
    <x v="0"/>
    <n v="44"/>
    <n v="0"/>
  </r>
  <r>
    <n v="329"/>
    <x v="1"/>
    <x v="1"/>
    <n v="55"/>
    <x v="0"/>
    <n v="55"/>
    <n v="0"/>
  </r>
  <r>
    <n v="330"/>
    <x v="11"/>
    <x v="1"/>
    <n v="43"/>
    <x v="0"/>
    <n v="43"/>
    <n v="0"/>
  </r>
  <r>
    <n v="331"/>
    <x v="5"/>
    <x v="0"/>
    <n v="24"/>
    <x v="0"/>
    <n v="24"/>
    <n v="0"/>
  </r>
  <r>
    <n v="332"/>
    <x v="11"/>
    <x v="0"/>
    <n v="78"/>
    <x v="0"/>
    <n v="78"/>
    <n v="0"/>
  </r>
  <r>
    <n v="333"/>
    <x v="7"/>
    <x v="0"/>
    <n v="43"/>
    <x v="0"/>
    <n v="43"/>
    <n v="0"/>
  </r>
  <r>
    <n v="334"/>
    <x v="0"/>
    <x v="0"/>
    <n v="18"/>
    <x v="0"/>
    <n v="18"/>
    <n v="0"/>
  </r>
  <r>
    <n v="335"/>
    <x v="11"/>
    <x v="1"/>
    <n v="65"/>
    <x v="0"/>
    <n v="65"/>
    <n v="0"/>
  </r>
  <r>
    <n v="336"/>
    <x v="1"/>
    <x v="1"/>
    <n v="26"/>
    <x v="0"/>
    <n v="26"/>
    <n v="0"/>
  </r>
  <r>
    <n v="337"/>
    <x v="5"/>
    <x v="0"/>
    <n v="58"/>
    <x v="0"/>
    <n v="58"/>
    <n v="0"/>
  </r>
  <r>
    <n v="338"/>
    <x v="11"/>
    <x v="1"/>
    <n v="51"/>
    <x v="0"/>
    <n v="51"/>
    <n v="0"/>
  </r>
  <r>
    <n v="339"/>
    <x v="0"/>
    <x v="1"/>
    <n v="25"/>
    <x v="0"/>
    <n v="25"/>
    <n v="0"/>
  </r>
  <r>
    <n v="340"/>
    <x v="0"/>
    <x v="0"/>
    <n v="68"/>
    <x v="0"/>
    <n v="68"/>
    <n v="0"/>
  </r>
  <r>
    <n v="341"/>
    <x v="1"/>
    <x v="1"/>
    <n v="44"/>
    <x v="0"/>
    <n v="44"/>
    <n v="0"/>
  </r>
  <r>
    <n v="342"/>
    <x v="11"/>
    <x v="1"/>
    <n v="65"/>
    <x v="0"/>
    <n v="65"/>
    <n v="0"/>
  </r>
  <r>
    <n v="343"/>
    <x v="11"/>
    <x v="1"/>
    <n v="88"/>
    <x v="0"/>
    <n v="88"/>
    <n v="0"/>
  </r>
  <r>
    <n v="344"/>
    <x v="9"/>
    <x v="1"/>
    <n v="84"/>
    <x v="0"/>
    <n v="84"/>
    <n v="0"/>
  </r>
  <r>
    <n v="345"/>
    <x v="11"/>
    <x v="1"/>
    <n v="31"/>
    <x v="0"/>
    <n v="31"/>
    <n v="0"/>
  </r>
  <r>
    <n v="346"/>
    <x v="1"/>
    <x v="1"/>
    <n v="27"/>
    <x v="0"/>
    <n v="27"/>
    <n v="0"/>
  </r>
  <r>
    <n v="347"/>
    <x v="4"/>
    <x v="1"/>
    <n v="59"/>
    <x v="0"/>
    <n v="59"/>
    <n v="0"/>
  </r>
  <r>
    <n v="348"/>
    <x v="0"/>
    <x v="0"/>
    <n v="61"/>
    <x v="0"/>
    <n v="61"/>
    <n v="0"/>
  </r>
  <r>
    <n v="349"/>
    <x v="4"/>
    <x v="1"/>
    <n v="55"/>
    <x v="0"/>
    <n v="55"/>
    <n v="0"/>
  </r>
  <r>
    <n v="350"/>
    <x v="7"/>
    <x v="1"/>
    <n v="39"/>
    <x v="0"/>
    <n v="39"/>
    <n v="0"/>
  </r>
  <r>
    <n v="351"/>
    <x v="3"/>
    <x v="1"/>
    <n v="87"/>
    <x v="0"/>
    <n v="87"/>
    <n v="0"/>
  </r>
  <r>
    <n v="352"/>
    <x v="0"/>
    <x v="0"/>
    <n v="72"/>
    <x v="0"/>
    <n v="72"/>
    <n v="0"/>
  </r>
  <r>
    <n v="353"/>
    <x v="0"/>
    <x v="1"/>
    <n v="66"/>
    <x v="0"/>
    <n v="66"/>
    <n v="0"/>
  </r>
  <r>
    <n v="354"/>
    <x v="11"/>
    <x v="0"/>
    <n v="29"/>
    <x v="0"/>
    <n v="29"/>
    <n v="0"/>
  </r>
  <r>
    <n v="355"/>
    <x v="0"/>
    <x v="1"/>
    <n v="49"/>
    <x v="0"/>
    <n v="49"/>
    <n v="0"/>
  </r>
  <r>
    <n v="356"/>
    <x v="11"/>
    <x v="0"/>
    <n v="41"/>
    <x v="0"/>
    <n v="41"/>
    <n v="0"/>
  </r>
  <r>
    <n v="357"/>
    <x v="6"/>
    <x v="1"/>
    <n v="70"/>
    <x v="0"/>
    <n v="70"/>
    <n v="0"/>
  </r>
  <r>
    <n v="358"/>
    <x v="1"/>
    <x v="0"/>
    <n v="50"/>
    <x v="0"/>
    <n v="50"/>
    <n v="0"/>
  </r>
  <r>
    <n v="359"/>
    <x v="0"/>
    <x v="1"/>
    <n v="37"/>
    <x v="0"/>
    <n v="37"/>
    <n v="0"/>
  </r>
  <r>
    <n v="360"/>
    <x v="11"/>
    <x v="0"/>
    <n v="32"/>
    <x v="0"/>
    <n v="32"/>
    <n v="0"/>
  </r>
  <r>
    <n v="361"/>
    <x v="10"/>
    <x v="0"/>
    <n v="87"/>
    <x v="0"/>
    <n v="87"/>
    <n v="0"/>
  </r>
  <r>
    <n v="362"/>
    <x v="11"/>
    <x v="0"/>
    <n v="68"/>
    <x v="0"/>
    <n v="68"/>
    <n v="0"/>
  </r>
  <r>
    <n v="363"/>
    <x v="11"/>
    <x v="1"/>
    <n v="48"/>
    <x v="0"/>
    <n v="48"/>
    <n v="0"/>
  </r>
  <r>
    <n v="364"/>
    <x v="1"/>
    <x v="0"/>
    <n v="18"/>
    <x v="0"/>
    <n v="18"/>
    <n v="0"/>
  </r>
  <r>
    <n v="365"/>
    <x v="0"/>
    <x v="0"/>
    <n v="46"/>
    <x v="0"/>
    <n v="46"/>
    <n v="0"/>
  </r>
  <r>
    <n v="366"/>
    <x v="11"/>
    <x v="1"/>
    <n v="79"/>
    <x v="0"/>
    <n v="79"/>
    <n v="0"/>
  </r>
  <r>
    <n v="367"/>
    <x v="11"/>
    <x v="0"/>
    <n v="23"/>
    <x v="0"/>
    <n v="23"/>
    <n v="0"/>
  </r>
  <r>
    <n v="368"/>
    <x v="9"/>
    <x v="1"/>
    <n v="58"/>
    <x v="0"/>
    <n v="58"/>
    <n v="0"/>
  </r>
  <r>
    <n v="369"/>
    <x v="0"/>
    <x v="1"/>
    <n v="39"/>
    <x v="0"/>
    <n v="39"/>
    <n v="0"/>
  </r>
  <r>
    <n v="370"/>
    <x v="3"/>
    <x v="1"/>
    <n v="35"/>
    <x v="0"/>
    <n v="35"/>
    <n v="0"/>
  </r>
  <r>
    <n v="371"/>
    <x v="1"/>
    <x v="0"/>
    <n v="68"/>
    <x v="0"/>
    <n v="68"/>
    <n v="0"/>
  </r>
  <r>
    <n v="372"/>
    <x v="11"/>
    <x v="0"/>
    <n v="60"/>
    <x v="0"/>
    <n v="60"/>
    <n v="0"/>
  </r>
  <r>
    <n v="373"/>
    <x v="11"/>
    <x v="1"/>
    <n v="89"/>
    <x v="0"/>
    <n v="89"/>
    <n v="0"/>
  </r>
  <r>
    <n v="374"/>
    <x v="4"/>
    <x v="0"/>
    <n v="71"/>
    <x v="0"/>
    <n v="71"/>
    <n v="0"/>
  </r>
  <r>
    <n v="375"/>
    <x v="3"/>
    <x v="1"/>
    <n v="45"/>
    <x v="0"/>
    <n v="45"/>
    <n v="0"/>
  </r>
  <r>
    <n v="376"/>
    <x v="11"/>
    <x v="1"/>
    <n v="89"/>
    <x v="0"/>
    <n v="89"/>
    <n v="0"/>
  </r>
  <r>
    <n v="377"/>
    <x v="11"/>
    <x v="1"/>
    <n v="56"/>
    <x v="0"/>
    <n v="56"/>
    <n v="0"/>
  </r>
  <r>
    <n v="378"/>
    <x v="13"/>
    <x v="0"/>
    <n v="69"/>
    <x v="0"/>
    <n v="69"/>
    <n v="0"/>
  </r>
  <r>
    <n v="379"/>
    <x v="11"/>
    <x v="0"/>
    <n v="58"/>
    <x v="0"/>
    <n v="58"/>
    <n v="0"/>
  </r>
  <r>
    <n v="380"/>
    <x v="0"/>
    <x v="1"/>
    <n v="29"/>
    <x v="0"/>
    <n v="29"/>
    <n v="0"/>
  </r>
  <r>
    <n v="381"/>
    <x v="10"/>
    <x v="0"/>
    <n v="86"/>
    <x v="0"/>
    <n v="86"/>
    <n v="0"/>
  </r>
  <r>
    <n v="382"/>
    <x v="11"/>
    <x v="0"/>
    <n v="81"/>
    <x v="0"/>
    <n v="81"/>
    <n v="0"/>
  </r>
  <r>
    <n v="383"/>
    <x v="0"/>
    <x v="1"/>
    <n v="57"/>
    <x v="0"/>
    <n v="57"/>
    <n v="0"/>
  </r>
  <r>
    <n v="384"/>
    <x v="3"/>
    <x v="0"/>
    <n v="87"/>
    <x v="0"/>
    <n v="87"/>
    <n v="0"/>
  </r>
  <r>
    <n v="385"/>
    <x v="3"/>
    <x v="1"/>
    <n v="54"/>
    <x v="0"/>
    <n v="54"/>
    <n v="0"/>
  </r>
  <r>
    <n v="386"/>
    <x v="11"/>
    <x v="1"/>
    <n v="75"/>
    <x v="0"/>
    <n v="75"/>
    <n v="0"/>
  </r>
  <r>
    <n v="387"/>
    <x v="3"/>
    <x v="1"/>
    <n v="41"/>
    <x v="0"/>
    <n v="41"/>
    <n v="0"/>
  </r>
  <r>
    <n v="388"/>
    <x v="6"/>
    <x v="0"/>
    <n v="68"/>
    <x v="0"/>
    <n v="68"/>
    <n v="0"/>
  </r>
  <r>
    <n v="389"/>
    <x v="3"/>
    <x v="1"/>
    <n v="22"/>
    <x v="0"/>
    <n v="22"/>
    <n v="0"/>
  </r>
  <r>
    <n v="390"/>
    <x v="11"/>
    <x v="0"/>
    <n v="89"/>
    <x v="0"/>
    <n v="89"/>
    <n v="0"/>
  </r>
  <r>
    <n v="391"/>
    <x v="0"/>
    <x v="1"/>
    <n v="86"/>
    <x v="0"/>
    <n v="86"/>
    <n v="0"/>
  </r>
  <r>
    <n v="392"/>
    <x v="11"/>
    <x v="0"/>
    <n v="79"/>
    <x v="0"/>
    <n v="79"/>
    <n v="0"/>
  </r>
  <r>
    <n v="393"/>
    <x v="11"/>
    <x v="1"/>
    <n v="19"/>
    <x v="0"/>
    <n v="19"/>
    <n v="0"/>
  </r>
  <r>
    <n v="394"/>
    <x v="11"/>
    <x v="1"/>
    <n v="65"/>
    <x v="0"/>
    <n v="65"/>
    <n v="0"/>
  </r>
  <r>
    <n v="395"/>
    <x v="11"/>
    <x v="1"/>
    <n v="22"/>
    <x v="0"/>
    <n v="22"/>
    <n v="0"/>
  </r>
  <r>
    <n v="396"/>
    <x v="1"/>
    <x v="1"/>
    <n v="53"/>
    <x v="0"/>
    <n v="53"/>
    <n v="0"/>
  </r>
  <r>
    <n v="397"/>
    <x v="1"/>
    <x v="1"/>
    <n v="30"/>
    <x v="0"/>
    <n v="30"/>
    <n v="0"/>
  </r>
  <r>
    <n v="398"/>
    <x v="0"/>
    <x v="0"/>
    <n v="50"/>
    <x v="0"/>
    <n v="50"/>
    <n v="0"/>
  </r>
  <r>
    <n v="399"/>
    <x v="11"/>
    <x v="1"/>
    <n v="83"/>
    <x v="0"/>
    <n v="83"/>
    <n v="0"/>
  </r>
  <r>
    <n v="400"/>
    <x v="3"/>
    <x v="0"/>
    <n v="80"/>
    <x v="0"/>
    <n v="80"/>
    <n v="0"/>
  </r>
  <r>
    <n v="401"/>
    <x v="11"/>
    <x v="0"/>
    <n v="36"/>
    <x v="0"/>
    <n v="36"/>
    <n v="0"/>
  </r>
  <r>
    <n v="402"/>
    <x v="11"/>
    <x v="0"/>
    <n v="27"/>
    <x v="0"/>
    <n v="27"/>
    <n v="0"/>
  </r>
  <r>
    <n v="403"/>
    <x v="9"/>
    <x v="0"/>
    <n v="61"/>
    <x v="0"/>
    <n v="61"/>
    <n v="0"/>
  </r>
  <r>
    <n v="404"/>
    <x v="7"/>
    <x v="1"/>
    <n v="26"/>
    <x v="0"/>
    <n v="26"/>
    <n v="0"/>
  </r>
  <r>
    <n v="405"/>
    <x v="11"/>
    <x v="1"/>
    <n v="83"/>
    <x v="0"/>
    <n v="83"/>
    <n v="0"/>
  </r>
  <r>
    <n v="406"/>
    <x v="11"/>
    <x v="1"/>
    <n v="34"/>
    <x v="0"/>
    <n v="34"/>
    <n v="0"/>
  </r>
  <r>
    <n v="407"/>
    <x v="0"/>
    <x v="1"/>
    <n v="90"/>
    <x v="0"/>
    <n v="90"/>
    <n v="0"/>
  </r>
  <r>
    <n v="408"/>
    <x v="0"/>
    <x v="0"/>
    <n v="38"/>
    <x v="0"/>
    <n v="38"/>
    <n v="0"/>
  </r>
  <r>
    <n v="409"/>
    <x v="1"/>
    <x v="0"/>
    <n v="64"/>
    <x v="0"/>
    <n v="64"/>
    <n v="0"/>
  </r>
  <r>
    <n v="410"/>
    <x v="11"/>
    <x v="1"/>
    <n v="39"/>
    <x v="0"/>
    <n v="39"/>
    <n v="0"/>
  </r>
  <r>
    <n v="411"/>
    <x v="5"/>
    <x v="0"/>
    <n v="31"/>
    <x v="0"/>
    <n v="31"/>
    <n v="0"/>
  </r>
  <r>
    <n v="412"/>
    <x v="11"/>
    <x v="1"/>
    <n v="41"/>
    <x v="0"/>
    <n v="41"/>
    <n v="0"/>
  </r>
  <r>
    <n v="413"/>
    <x v="1"/>
    <x v="0"/>
    <n v="47"/>
    <x v="0"/>
    <n v="47"/>
    <n v="0"/>
  </r>
  <r>
    <n v="414"/>
    <x v="11"/>
    <x v="0"/>
    <n v="86"/>
    <x v="0"/>
    <n v="86"/>
    <n v="0"/>
  </r>
  <r>
    <n v="415"/>
    <x v="11"/>
    <x v="0"/>
    <n v="60"/>
    <x v="0"/>
    <n v="60"/>
    <n v="0"/>
  </r>
  <r>
    <n v="416"/>
    <x v="11"/>
    <x v="1"/>
    <n v="64"/>
    <x v="0"/>
    <n v="64"/>
    <n v="0"/>
  </r>
  <r>
    <n v="417"/>
    <x v="0"/>
    <x v="0"/>
    <n v="53"/>
    <x v="0"/>
    <n v="53"/>
    <n v="0"/>
  </r>
  <r>
    <n v="418"/>
    <x v="5"/>
    <x v="1"/>
    <n v="22"/>
    <x v="0"/>
    <n v="22"/>
    <n v="0"/>
  </r>
  <r>
    <n v="419"/>
    <x v="0"/>
    <x v="0"/>
    <n v="66"/>
    <x v="0"/>
    <n v="66"/>
    <n v="0"/>
  </r>
  <r>
    <n v="420"/>
    <x v="1"/>
    <x v="1"/>
    <n v="72"/>
    <x v="0"/>
    <n v="72"/>
    <n v="0"/>
  </r>
  <r>
    <n v="421"/>
    <x v="10"/>
    <x v="0"/>
    <n v="90"/>
    <x v="0"/>
    <n v="90"/>
    <n v="0"/>
  </r>
  <r>
    <n v="422"/>
    <x v="11"/>
    <x v="1"/>
    <n v="64"/>
    <x v="0"/>
    <n v="64"/>
    <n v="0"/>
  </r>
  <r>
    <n v="423"/>
    <x v="5"/>
    <x v="1"/>
    <n v="27"/>
    <x v="0"/>
    <n v="27"/>
    <n v="0"/>
  </r>
  <r>
    <n v="424"/>
    <x v="1"/>
    <x v="0"/>
    <n v="66"/>
    <x v="0"/>
    <n v="66"/>
    <n v="0"/>
  </r>
  <r>
    <n v="425"/>
    <x v="11"/>
    <x v="0"/>
    <n v="51"/>
    <x v="0"/>
    <n v="51"/>
    <n v="0"/>
  </r>
  <r>
    <n v="426"/>
    <x v="5"/>
    <x v="1"/>
    <n v="78"/>
    <x v="0"/>
    <n v="78"/>
    <n v="0"/>
  </r>
  <r>
    <n v="427"/>
    <x v="11"/>
    <x v="0"/>
    <n v="59"/>
    <x v="0"/>
    <n v="59"/>
    <n v="0"/>
  </r>
  <r>
    <n v="428"/>
    <x v="3"/>
    <x v="1"/>
    <n v="87"/>
    <x v="0"/>
    <n v="87"/>
    <n v="0"/>
  </r>
  <r>
    <n v="429"/>
    <x v="7"/>
    <x v="1"/>
    <n v="58"/>
    <x v="0"/>
    <n v="58"/>
    <n v="0"/>
  </r>
  <r>
    <n v="430"/>
    <x v="11"/>
    <x v="0"/>
    <n v="82"/>
    <x v="0"/>
    <n v="82"/>
    <n v="0"/>
  </r>
  <r>
    <n v="431"/>
    <x v="11"/>
    <x v="1"/>
    <n v="34"/>
    <x v="0"/>
    <n v="34"/>
    <n v="0"/>
  </r>
  <r>
    <n v="432"/>
    <x v="1"/>
    <x v="1"/>
    <n v="32"/>
    <x v="0"/>
    <n v="32"/>
    <n v="0"/>
  </r>
  <r>
    <n v="433"/>
    <x v="11"/>
    <x v="0"/>
    <n v="55"/>
    <x v="0"/>
    <n v="55"/>
    <n v="0"/>
  </r>
  <r>
    <n v="434"/>
    <x v="6"/>
    <x v="0"/>
    <n v="21"/>
    <x v="0"/>
    <n v="21"/>
    <n v="0"/>
  </r>
  <r>
    <n v="435"/>
    <x v="11"/>
    <x v="1"/>
    <n v="89"/>
    <x v="0"/>
    <n v="89"/>
    <n v="0"/>
  </r>
  <r>
    <n v="436"/>
    <x v="1"/>
    <x v="0"/>
    <n v="81"/>
    <x v="0"/>
    <n v="81"/>
    <n v="0"/>
  </r>
  <r>
    <n v="437"/>
    <x v="2"/>
    <x v="1"/>
    <n v="22"/>
    <x v="0"/>
    <n v="22"/>
    <n v="0"/>
  </r>
  <r>
    <n v="438"/>
    <x v="2"/>
    <x v="0"/>
    <n v="25"/>
    <x v="0"/>
    <n v="25"/>
    <n v="0"/>
  </r>
  <r>
    <n v="439"/>
    <x v="1"/>
    <x v="0"/>
    <n v="74"/>
    <x v="0"/>
    <n v="74"/>
    <n v="0"/>
  </r>
  <r>
    <n v="440"/>
    <x v="7"/>
    <x v="0"/>
    <n v="83"/>
    <x v="0"/>
    <n v="83"/>
    <n v="0"/>
  </r>
  <r>
    <n v="441"/>
    <x v="2"/>
    <x v="0"/>
    <n v="77"/>
    <x v="0"/>
    <n v="77"/>
    <n v="0"/>
  </r>
  <r>
    <n v="442"/>
    <x v="2"/>
    <x v="0"/>
    <n v="62"/>
    <x v="0"/>
    <n v="62"/>
    <n v="0"/>
  </r>
  <r>
    <n v="443"/>
    <x v="2"/>
    <x v="1"/>
    <n v="18"/>
    <x v="0"/>
    <n v="18"/>
    <n v="0"/>
  </r>
  <r>
    <n v="444"/>
    <x v="1"/>
    <x v="1"/>
    <n v="23"/>
    <x v="0"/>
    <n v="23"/>
    <n v="0"/>
  </r>
  <r>
    <n v="445"/>
    <x v="2"/>
    <x v="1"/>
    <n v="47"/>
    <x v="0"/>
    <n v="47"/>
    <n v="0"/>
  </r>
  <r>
    <n v="446"/>
    <x v="2"/>
    <x v="0"/>
    <n v="67"/>
    <x v="0"/>
    <n v="67"/>
    <n v="0"/>
  </r>
  <r>
    <n v="447"/>
    <x v="2"/>
    <x v="1"/>
    <n v="77"/>
    <x v="0"/>
    <n v="77"/>
    <n v="0"/>
  </r>
  <r>
    <n v="448"/>
    <x v="3"/>
    <x v="0"/>
    <n v="64"/>
    <x v="0"/>
    <n v="64"/>
    <n v="0"/>
  </r>
  <r>
    <n v="449"/>
    <x v="2"/>
    <x v="0"/>
    <n v="53"/>
    <x v="0"/>
    <n v="53"/>
    <n v="0"/>
  </r>
  <r>
    <n v="450"/>
    <x v="10"/>
    <x v="1"/>
    <n v="53"/>
    <x v="0"/>
    <n v="53"/>
    <n v="0"/>
  </r>
  <r>
    <n v="451"/>
    <x v="6"/>
    <x v="0"/>
    <n v="74"/>
    <x v="0"/>
    <n v="74"/>
    <n v="0"/>
  </r>
  <r>
    <n v="452"/>
    <x v="1"/>
    <x v="0"/>
    <n v="75"/>
    <x v="0"/>
    <n v="75"/>
    <n v="0"/>
  </r>
  <r>
    <n v="453"/>
    <x v="0"/>
    <x v="0"/>
    <n v="52"/>
    <x v="0"/>
    <n v="52"/>
    <n v="0"/>
  </r>
  <r>
    <n v="454"/>
    <x v="2"/>
    <x v="1"/>
    <n v="37"/>
    <x v="0"/>
    <n v="37"/>
    <n v="0"/>
  </r>
  <r>
    <n v="455"/>
    <x v="7"/>
    <x v="1"/>
    <n v="52"/>
    <x v="0"/>
    <n v="52"/>
    <n v="0"/>
  </r>
  <r>
    <n v="456"/>
    <x v="3"/>
    <x v="0"/>
    <n v="75"/>
    <x v="0"/>
    <n v="75"/>
    <n v="0"/>
  </r>
  <r>
    <n v="457"/>
    <x v="4"/>
    <x v="1"/>
    <n v="54"/>
    <x v="0"/>
    <n v="54"/>
    <n v="0"/>
  </r>
  <r>
    <n v="458"/>
    <x v="9"/>
    <x v="0"/>
    <n v="60"/>
    <x v="0"/>
    <n v="60"/>
    <n v="0"/>
  </r>
  <r>
    <n v="459"/>
    <x v="10"/>
    <x v="1"/>
    <n v="30"/>
    <x v="0"/>
    <n v="30"/>
    <n v="0"/>
  </r>
  <r>
    <n v="460"/>
    <x v="3"/>
    <x v="1"/>
    <n v="58"/>
    <x v="0"/>
    <n v="58"/>
    <n v="0"/>
  </r>
  <r>
    <n v="461"/>
    <x v="3"/>
    <x v="0"/>
    <n v="77"/>
    <x v="0"/>
    <n v="77"/>
    <n v="0"/>
  </r>
  <r>
    <n v="462"/>
    <x v="2"/>
    <x v="1"/>
    <n v="80"/>
    <x v="0"/>
    <n v="80"/>
    <n v="0"/>
  </r>
  <r>
    <n v="463"/>
    <x v="7"/>
    <x v="0"/>
    <n v="55"/>
    <x v="0"/>
    <n v="55"/>
    <n v="0"/>
  </r>
  <r>
    <n v="464"/>
    <x v="10"/>
    <x v="1"/>
    <n v="26"/>
    <x v="0"/>
    <n v="26"/>
    <n v="0"/>
  </r>
  <r>
    <n v="465"/>
    <x v="2"/>
    <x v="0"/>
    <n v="49"/>
    <x v="0"/>
    <n v="49"/>
    <n v="0"/>
  </r>
  <r>
    <n v="466"/>
    <x v="10"/>
    <x v="1"/>
    <n v="32"/>
    <x v="0"/>
    <n v="32"/>
    <n v="0"/>
  </r>
  <r>
    <n v="467"/>
    <x v="0"/>
    <x v="0"/>
    <n v="62"/>
    <x v="0"/>
    <n v="62"/>
    <n v="0"/>
  </r>
  <r>
    <n v="468"/>
    <x v="6"/>
    <x v="0"/>
    <n v="64"/>
    <x v="0"/>
    <n v="64"/>
    <n v="0"/>
  </r>
  <r>
    <n v="469"/>
    <x v="0"/>
    <x v="1"/>
    <n v="90"/>
    <x v="0"/>
    <n v="90"/>
    <n v="0"/>
  </r>
  <r>
    <n v="470"/>
    <x v="2"/>
    <x v="1"/>
    <n v="32"/>
    <x v="0"/>
    <n v="32"/>
    <n v="0"/>
  </r>
  <r>
    <n v="471"/>
    <x v="9"/>
    <x v="1"/>
    <n v="79"/>
    <x v="0"/>
    <n v="79"/>
    <n v="0"/>
  </r>
  <r>
    <n v="472"/>
    <x v="0"/>
    <x v="0"/>
    <n v="45"/>
    <x v="0"/>
    <n v="45"/>
    <n v="0"/>
  </r>
  <r>
    <n v="473"/>
    <x v="12"/>
    <x v="1"/>
    <n v="19"/>
    <x v="0"/>
    <n v="19"/>
    <n v="0"/>
  </r>
  <r>
    <n v="474"/>
    <x v="9"/>
    <x v="0"/>
    <n v="74"/>
    <x v="0"/>
    <n v="74"/>
    <n v="0"/>
  </r>
  <r>
    <n v="475"/>
    <x v="2"/>
    <x v="1"/>
    <n v="51"/>
    <x v="0"/>
    <n v="51"/>
    <n v="0"/>
  </r>
  <r>
    <n v="476"/>
    <x v="2"/>
    <x v="1"/>
    <n v="80"/>
    <x v="0"/>
    <n v="80"/>
    <n v="0"/>
  </r>
  <r>
    <n v="477"/>
    <x v="3"/>
    <x v="0"/>
    <n v="31"/>
    <x v="0"/>
    <n v="31"/>
    <n v="0"/>
  </r>
  <r>
    <n v="478"/>
    <x v="1"/>
    <x v="1"/>
    <n v="38"/>
    <x v="0"/>
    <n v="38"/>
    <n v="0"/>
  </r>
  <r>
    <n v="479"/>
    <x v="9"/>
    <x v="0"/>
    <n v="81"/>
    <x v="0"/>
    <n v="81"/>
    <n v="0"/>
  </r>
  <r>
    <n v="480"/>
    <x v="9"/>
    <x v="0"/>
    <n v="46"/>
    <x v="0"/>
    <n v="46"/>
    <n v="0"/>
  </r>
  <r>
    <n v="481"/>
    <x v="3"/>
    <x v="1"/>
    <n v="49"/>
    <x v="0"/>
    <n v="49"/>
    <n v="0"/>
  </r>
  <r>
    <n v="482"/>
    <x v="0"/>
    <x v="0"/>
    <n v="82"/>
    <x v="0"/>
    <n v="82"/>
    <n v="0"/>
  </r>
  <r>
    <n v="483"/>
    <x v="0"/>
    <x v="1"/>
    <n v="27"/>
    <x v="0"/>
    <n v="27"/>
    <n v="0"/>
  </r>
  <r>
    <n v="484"/>
    <x v="2"/>
    <x v="1"/>
    <n v="70"/>
    <x v="0"/>
    <n v="70"/>
    <n v="0"/>
  </r>
  <r>
    <n v="485"/>
    <x v="0"/>
    <x v="0"/>
    <n v="19"/>
    <x v="0"/>
    <n v="19"/>
    <n v="0"/>
  </r>
  <r>
    <n v="486"/>
    <x v="8"/>
    <x v="1"/>
    <n v="66"/>
    <x v="0"/>
    <n v="66"/>
    <n v="0"/>
  </r>
  <r>
    <n v="487"/>
    <x v="3"/>
    <x v="1"/>
    <n v="81"/>
    <x v="0"/>
    <n v="81"/>
    <n v="0"/>
  </r>
  <r>
    <n v="488"/>
    <x v="2"/>
    <x v="1"/>
    <n v="19"/>
    <x v="0"/>
    <n v="19"/>
    <n v="0"/>
  </r>
  <r>
    <n v="489"/>
    <x v="2"/>
    <x v="1"/>
    <n v="76"/>
    <x v="0"/>
    <n v="76"/>
    <n v="0"/>
  </r>
  <r>
    <n v="490"/>
    <x v="1"/>
    <x v="0"/>
    <n v="37"/>
    <x v="0"/>
    <n v="37"/>
    <n v="0"/>
  </r>
  <r>
    <n v="491"/>
    <x v="3"/>
    <x v="0"/>
    <n v="59"/>
    <x v="0"/>
    <n v="59"/>
    <n v="0"/>
  </r>
  <r>
    <n v="492"/>
    <x v="1"/>
    <x v="1"/>
    <n v="32"/>
    <x v="0"/>
    <n v="32"/>
    <n v="0"/>
  </r>
  <r>
    <n v="493"/>
    <x v="2"/>
    <x v="1"/>
    <n v="82"/>
    <x v="0"/>
    <n v="82"/>
    <n v="0"/>
  </r>
  <r>
    <n v="494"/>
    <x v="0"/>
    <x v="0"/>
    <n v="19"/>
    <x v="0"/>
    <n v="19"/>
    <n v="0"/>
  </r>
  <r>
    <n v="495"/>
    <x v="2"/>
    <x v="1"/>
    <n v="52"/>
    <x v="0"/>
    <n v="52"/>
    <n v="0"/>
  </r>
  <r>
    <n v="496"/>
    <x v="3"/>
    <x v="1"/>
    <n v="24"/>
    <x v="0"/>
    <n v="24"/>
    <n v="0"/>
  </r>
  <r>
    <n v="497"/>
    <x v="2"/>
    <x v="0"/>
    <n v="88"/>
    <x v="0"/>
    <n v="88"/>
    <n v="0"/>
  </r>
  <r>
    <n v="498"/>
    <x v="7"/>
    <x v="1"/>
    <n v="32"/>
    <x v="0"/>
    <n v="32"/>
    <n v="0"/>
  </r>
  <r>
    <n v="499"/>
    <x v="3"/>
    <x v="0"/>
    <n v="89"/>
    <x v="0"/>
    <n v="89"/>
    <n v="0"/>
  </r>
  <r>
    <n v="500"/>
    <x v="2"/>
    <x v="1"/>
    <n v="77"/>
    <x v="0"/>
    <n v="77"/>
    <n v="0"/>
  </r>
  <r>
    <n v="501"/>
    <x v="1"/>
    <x v="1"/>
    <n v="45"/>
    <x v="1"/>
    <n v="45"/>
    <n v="0"/>
  </r>
  <r>
    <n v="502"/>
    <x v="1"/>
    <x v="0"/>
    <n v="72"/>
    <x v="1"/>
    <n v="72"/>
    <n v="0"/>
  </r>
  <r>
    <n v="503"/>
    <x v="2"/>
    <x v="1"/>
    <n v="58"/>
    <x v="1"/>
    <n v="58"/>
    <n v="0"/>
  </r>
  <r>
    <n v="504"/>
    <x v="9"/>
    <x v="0"/>
    <n v="48"/>
    <x v="1"/>
    <n v="48"/>
    <n v="0"/>
  </r>
  <r>
    <n v="505"/>
    <x v="1"/>
    <x v="1"/>
    <n v="63"/>
    <x v="1"/>
    <n v="63"/>
    <n v="0"/>
  </r>
  <r>
    <n v="506"/>
    <x v="2"/>
    <x v="0"/>
    <n v="45"/>
    <x v="1"/>
    <n v="45"/>
    <n v="0"/>
  </r>
  <r>
    <n v="507"/>
    <x v="2"/>
    <x v="0"/>
    <n v="35"/>
    <x v="1"/>
    <n v="35"/>
    <n v="0"/>
  </r>
  <r>
    <n v="508"/>
    <x v="13"/>
    <x v="1"/>
    <n v="65"/>
    <x v="1"/>
    <n v="65"/>
    <n v="0"/>
  </r>
  <r>
    <n v="509"/>
    <x v="0"/>
    <x v="0"/>
    <n v="24"/>
    <x v="1"/>
    <n v="24"/>
    <n v="0"/>
  </r>
  <r>
    <n v="510"/>
    <x v="2"/>
    <x v="1"/>
    <n v="39"/>
    <x v="1"/>
    <n v="39"/>
    <n v="0"/>
  </r>
  <r>
    <n v="511"/>
    <x v="2"/>
    <x v="0"/>
    <n v="60"/>
    <x v="1"/>
    <n v="60"/>
    <n v="0"/>
  </r>
  <r>
    <n v="512"/>
    <x v="1"/>
    <x v="1"/>
    <n v="74"/>
    <x v="1"/>
    <n v="74"/>
    <n v="0"/>
  </r>
  <r>
    <n v="513"/>
    <x v="2"/>
    <x v="1"/>
    <n v="29"/>
    <x v="1"/>
    <n v="29"/>
    <n v="0"/>
  </r>
  <r>
    <n v="514"/>
    <x v="2"/>
    <x v="1"/>
    <n v="89"/>
    <x v="1"/>
    <n v="89"/>
    <n v="0"/>
  </r>
  <r>
    <n v="515"/>
    <x v="1"/>
    <x v="1"/>
    <n v="37"/>
    <x v="1"/>
    <n v="37"/>
    <n v="0"/>
  </r>
  <r>
    <n v="516"/>
    <x v="0"/>
    <x v="0"/>
    <n v="51"/>
    <x v="1"/>
    <n v="51"/>
    <n v="0"/>
  </r>
  <r>
    <n v="517"/>
    <x v="3"/>
    <x v="1"/>
    <n v="77"/>
    <x v="1"/>
    <n v="77"/>
    <n v="0"/>
  </r>
  <r>
    <n v="518"/>
    <x v="1"/>
    <x v="0"/>
    <n v="53"/>
    <x v="1"/>
    <n v="53"/>
    <n v="0"/>
  </r>
  <r>
    <n v="519"/>
    <x v="0"/>
    <x v="0"/>
    <n v="70"/>
    <x v="1"/>
    <n v="70"/>
    <n v="0"/>
  </r>
  <r>
    <n v="520"/>
    <x v="1"/>
    <x v="0"/>
    <n v="81"/>
    <x v="1"/>
    <n v="81"/>
    <n v="0"/>
  </r>
  <r>
    <n v="521"/>
    <x v="11"/>
    <x v="0"/>
    <n v="66"/>
    <x v="1"/>
    <n v="66"/>
    <n v="0"/>
  </r>
  <r>
    <n v="522"/>
    <x v="2"/>
    <x v="1"/>
    <n v="77"/>
    <x v="1"/>
    <n v="77"/>
    <n v="0"/>
  </r>
  <r>
    <n v="523"/>
    <x v="2"/>
    <x v="0"/>
    <n v="26"/>
    <x v="1"/>
    <n v="26"/>
    <n v="0"/>
  </r>
  <r>
    <n v="524"/>
    <x v="13"/>
    <x v="1"/>
    <n v="63"/>
    <x v="1"/>
    <n v="63"/>
    <n v="0"/>
  </r>
  <r>
    <n v="525"/>
    <x v="11"/>
    <x v="1"/>
    <n v="20"/>
    <x v="1"/>
    <n v="20"/>
    <n v="0"/>
  </r>
  <r>
    <n v="526"/>
    <x v="2"/>
    <x v="0"/>
    <n v="49"/>
    <x v="1"/>
    <n v="49"/>
    <n v="0"/>
  </r>
  <r>
    <n v="527"/>
    <x v="2"/>
    <x v="1"/>
    <n v="19"/>
    <x v="1"/>
    <n v="19"/>
    <n v="0"/>
  </r>
  <r>
    <n v="528"/>
    <x v="2"/>
    <x v="0"/>
    <n v="36"/>
    <x v="1"/>
    <n v="36"/>
    <n v="0"/>
  </r>
  <r>
    <n v="529"/>
    <x v="11"/>
    <x v="0"/>
    <n v="44"/>
    <x v="1"/>
    <n v="44"/>
    <n v="0"/>
  </r>
  <r>
    <n v="530"/>
    <x v="3"/>
    <x v="1"/>
    <n v="23"/>
    <x v="1"/>
    <n v="23"/>
    <n v="0"/>
  </r>
  <r>
    <n v="531"/>
    <x v="2"/>
    <x v="1"/>
    <n v="43"/>
    <x v="1"/>
    <n v="43"/>
    <n v="0"/>
  </r>
  <r>
    <n v="532"/>
    <x v="2"/>
    <x v="1"/>
    <n v="84"/>
    <x v="1"/>
    <n v="84"/>
    <n v="0"/>
  </r>
  <r>
    <n v="533"/>
    <x v="2"/>
    <x v="1"/>
    <n v="55"/>
    <x v="1"/>
    <n v="55"/>
    <n v="0"/>
  </r>
  <r>
    <n v="534"/>
    <x v="11"/>
    <x v="0"/>
    <n v="90"/>
    <x v="1"/>
    <n v="90"/>
    <n v="0"/>
  </r>
  <r>
    <n v="535"/>
    <x v="8"/>
    <x v="0"/>
    <n v="45"/>
    <x v="1"/>
    <n v="45"/>
    <n v="0"/>
  </r>
  <r>
    <n v="536"/>
    <x v="7"/>
    <x v="1"/>
    <n v="69"/>
    <x v="1"/>
    <n v="69"/>
    <n v="0"/>
  </r>
  <r>
    <n v="537"/>
    <x v="3"/>
    <x v="1"/>
    <n v="58"/>
    <x v="1"/>
    <n v="58"/>
    <n v="0"/>
  </r>
  <r>
    <n v="538"/>
    <x v="11"/>
    <x v="0"/>
    <n v="32"/>
    <x v="1"/>
    <n v="32"/>
    <n v="0"/>
  </r>
  <r>
    <n v="539"/>
    <x v="11"/>
    <x v="1"/>
    <n v="24"/>
    <x v="1"/>
    <n v="24"/>
    <n v="0"/>
  </r>
  <r>
    <n v="540"/>
    <x v="3"/>
    <x v="0"/>
    <n v="27"/>
    <x v="1"/>
    <n v="27"/>
    <n v="0"/>
  </r>
  <r>
    <n v="541"/>
    <x v="2"/>
    <x v="0"/>
    <n v="85"/>
    <x v="1"/>
    <n v="85"/>
    <n v="0"/>
  </r>
  <r>
    <n v="542"/>
    <x v="3"/>
    <x v="1"/>
    <n v="33"/>
    <x v="1"/>
    <n v="33"/>
    <n v="0"/>
  </r>
  <r>
    <n v="543"/>
    <x v="0"/>
    <x v="1"/>
    <n v="80"/>
    <x v="1"/>
    <n v="80"/>
    <n v="0"/>
  </r>
  <r>
    <n v="544"/>
    <x v="5"/>
    <x v="0"/>
    <n v="39"/>
    <x v="1"/>
    <n v="39"/>
    <n v="0"/>
  </r>
  <r>
    <n v="545"/>
    <x v="2"/>
    <x v="0"/>
    <n v="76"/>
    <x v="1"/>
    <n v="76"/>
    <n v="0"/>
  </r>
  <r>
    <n v="546"/>
    <x v="2"/>
    <x v="0"/>
    <n v="57"/>
    <x v="1"/>
    <n v="57"/>
    <n v="0"/>
  </r>
  <r>
    <n v="547"/>
    <x v="2"/>
    <x v="1"/>
    <n v="69"/>
    <x v="1"/>
    <n v="69"/>
    <n v="0"/>
  </r>
  <r>
    <n v="548"/>
    <x v="2"/>
    <x v="0"/>
    <n v="48"/>
    <x v="1"/>
    <n v="48"/>
    <n v="0"/>
  </r>
  <r>
    <n v="549"/>
    <x v="2"/>
    <x v="0"/>
    <n v="70"/>
    <x v="1"/>
    <n v="70"/>
    <n v="0"/>
  </r>
  <r>
    <n v="550"/>
    <x v="2"/>
    <x v="0"/>
    <n v="31"/>
    <x v="1"/>
    <n v="31"/>
    <n v="0"/>
  </r>
  <r>
    <n v="551"/>
    <x v="13"/>
    <x v="0"/>
    <n v="20"/>
    <x v="1"/>
    <n v="20"/>
    <n v="0"/>
  </r>
  <r>
    <n v="552"/>
    <x v="11"/>
    <x v="1"/>
    <n v="67"/>
    <x v="1"/>
    <n v="67"/>
    <n v="0"/>
  </r>
  <r>
    <n v="553"/>
    <x v="3"/>
    <x v="0"/>
    <n v="34"/>
    <x v="1"/>
    <n v="34"/>
    <n v="0"/>
  </r>
  <r>
    <n v="554"/>
    <x v="11"/>
    <x v="1"/>
    <n v="29"/>
    <x v="1"/>
    <n v="29"/>
    <n v="0"/>
  </r>
  <r>
    <n v="555"/>
    <x v="2"/>
    <x v="1"/>
    <n v="90"/>
    <x v="1"/>
    <n v="90"/>
    <n v="0"/>
  </r>
  <r>
    <n v="556"/>
    <x v="0"/>
    <x v="1"/>
    <n v="72"/>
    <x v="1"/>
    <n v="72"/>
    <n v="0"/>
  </r>
  <r>
    <n v="557"/>
    <x v="7"/>
    <x v="0"/>
    <n v="84"/>
    <x v="1"/>
    <n v="84"/>
    <n v="0"/>
  </r>
  <r>
    <n v="558"/>
    <x v="11"/>
    <x v="1"/>
    <n v="72"/>
    <x v="1"/>
    <n v="72"/>
    <n v="0"/>
  </r>
  <r>
    <n v="559"/>
    <x v="4"/>
    <x v="1"/>
    <n v="70"/>
    <x v="1"/>
    <n v="70"/>
    <n v="0"/>
  </r>
  <r>
    <n v="560"/>
    <x v="4"/>
    <x v="1"/>
    <n v="81"/>
    <x v="1"/>
    <n v="81"/>
    <n v="0"/>
  </r>
  <r>
    <n v="561"/>
    <x v="9"/>
    <x v="1"/>
    <n v="33"/>
    <x v="1"/>
    <n v="33"/>
    <n v="0"/>
  </r>
  <r>
    <n v="562"/>
    <x v="5"/>
    <x v="1"/>
    <n v="75"/>
    <x v="1"/>
    <n v="75"/>
    <n v="0"/>
  </r>
  <r>
    <n v="563"/>
    <x v="0"/>
    <x v="1"/>
    <n v="80"/>
    <x v="1"/>
    <n v="80"/>
    <n v="0"/>
  </r>
  <r>
    <n v="564"/>
    <x v="2"/>
    <x v="1"/>
    <n v="83"/>
    <x v="1"/>
    <n v="83"/>
    <n v="0"/>
  </r>
  <r>
    <n v="565"/>
    <x v="0"/>
    <x v="0"/>
    <n v="62"/>
    <x v="1"/>
    <n v="62"/>
    <n v="0"/>
  </r>
  <r>
    <n v="566"/>
    <x v="2"/>
    <x v="0"/>
    <n v="74"/>
    <x v="1"/>
    <n v="74"/>
    <n v="0"/>
  </r>
  <r>
    <n v="567"/>
    <x v="3"/>
    <x v="0"/>
    <n v="37"/>
    <x v="1"/>
    <n v="37"/>
    <n v="0"/>
  </r>
  <r>
    <n v="568"/>
    <x v="0"/>
    <x v="1"/>
    <n v="82"/>
    <x v="1"/>
    <n v="82"/>
    <n v="0"/>
  </r>
  <r>
    <n v="569"/>
    <x v="2"/>
    <x v="0"/>
    <n v="62"/>
    <x v="1"/>
    <n v="62"/>
    <n v="0"/>
  </r>
  <r>
    <n v="570"/>
    <x v="11"/>
    <x v="1"/>
    <n v="66"/>
    <x v="1"/>
    <n v="66"/>
    <n v="0"/>
  </r>
  <r>
    <n v="571"/>
    <x v="9"/>
    <x v="1"/>
    <n v="88"/>
    <x v="1"/>
    <n v="88"/>
    <n v="0"/>
  </r>
  <r>
    <n v="572"/>
    <x v="0"/>
    <x v="1"/>
    <n v="79"/>
    <x v="1"/>
    <n v="79"/>
    <n v="0"/>
  </r>
  <r>
    <n v="573"/>
    <x v="0"/>
    <x v="1"/>
    <n v="69"/>
    <x v="1"/>
    <n v="69"/>
    <n v="0"/>
  </r>
  <r>
    <n v="574"/>
    <x v="2"/>
    <x v="1"/>
    <n v="41"/>
    <x v="1"/>
    <n v="41"/>
    <n v="0"/>
  </r>
  <r>
    <n v="575"/>
    <x v="11"/>
    <x v="1"/>
    <n v="85"/>
    <x v="1"/>
    <n v="85"/>
    <n v="0"/>
  </r>
  <r>
    <n v="576"/>
    <x v="2"/>
    <x v="0"/>
    <n v="47"/>
    <x v="1"/>
    <n v="47"/>
    <n v="0"/>
  </r>
  <r>
    <n v="577"/>
    <x v="0"/>
    <x v="1"/>
    <n v="74"/>
    <x v="1"/>
    <n v="74"/>
    <n v="0"/>
  </r>
  <r>
    <n v="578"/>
    <x v="3"/>
    <x v="1"/>
    <n v="29"/>
    <x v="1"/>
    <n v="29"/>
    <n v="0"/>
  </r>
  <r>
    <n v="579"/>
    <x v="2"/>
    <x v="1"/>
    <n v="62"/>
    <x v="1"/>
    <n v="62"/>
    <n v="0"/>
  </r>
  <r>
    <n v="580"/>
    <x v="2"/>
    <x v="1"/>
    <n v="24"/>
    <x v="1"/>
    <n v="24"/>
    <n v="0"/>
  </r>
  <r>
    <n v="581"/>
    <x v="2"/>
    <x v="0"/>
    <n v="53"/>
    <x v="1"/>
    <n v="53"/>
    <n v="0"/>
  </r>
  <r>
    <n v="582"/>
    <x v="11"/>
    <x v="0"/>
    <n v="20"/>
    <x v="1"/>
    <n v="20"/>
    <n v="0"/>
  </r>
  <r>
    <n v="583"/>
    <x v="3"/>
    <x v="0"/>
    <n v="88"/>
    <x v="1"/>
    <n v="88"/>
    <n v="0"/>
  </r>
  <r>
    <n v="584"/>
    <x v="2"/>
    <x v="1"/>
    <n v="70"/>
    <x v="1"/>
    <n v="70"/>
    <n v="0"/>
  </r>
  <r>
    <n v="585"/>
    <x v="10"/>
    <x v="1"/>
    <n v="47"/>
    <x v="1"/>
    <n v="47"/>
    <n v="0"/>
  </r>
  <r>
    <n v="586"/>
    <x v="11"/>
    <x v="1"/>
    <n v="53"/>
    <x v="1"/>
    <n v="53"/>
    <n v="0"/>
  </r>
  <r>
    <n v="587"/>
    <x v="2"/>
    <x v="0"/>
    <n v="51"/>
    <x v="1"/>
    <n v="51"/>
    <n v="0"/>
  </r>
  <r>
    <n v="588"/>
    <x v="10"/>
    <x v="1"/>
    <n v="42"/>
    <x v="1"/>
    <n v="42"/>
    <n v="0"/>
  </r>
  <r>
    <n v="589"/>
    <x v="2"/>
    <x v="0"/>
    <n v="37"/>
    <x v="1"/>
    <n v="37"/>
    <n v="0"/>
  </r>
  <r>
    <n v="590"/>
    <x v="11"/>
    <x v="1"/>
    <n v="25"/>
    <x v="1"/>
    <n v="25"/>
    <n v="0"/>
  </r>
  <r>
    <n v="591"/>
    <x v="11"/>
    <x v="0"/>
    <n v="49"/>
    <x v="1"/>
    <n v="49"/>
    <n v="0"/>
  </r>
  <r>
    <n v="592"/>
    <x v="12"/>
    <x v="1"/>
    <n v="66"/>
    <x v="1"/>
    <n v="66"/>
    <n v="0"/>
  </r>
  <r>
    <n v="593"/>
    <x v="2"/>
    <x v="1"/>
    <n v="48"/>
    <x v="1"/>
    <n v="48"/>
    <n v="0"/>
  </r>
  <r>
    <n v="594"/>
    <x v="2"/>
    <x v="1"/>
    <n v="58"/>
    <x v="1"/>
    <n v="58"/>
    <n v="0"/>
  </r>
  <r>
    <n v="595"/>
    <x v="2"/>
    <x v="1"/>
    <n v="90"/>
    <x v="1"/>
    <n v="90"/>
    <n v="0"/>
  </r>
  <r>
    <n v="596"/>
    <x v="9"/>
    <x v="0"/>
    <n v="66"/>
    <x v="1"/>
    <n v="66"/>
    <n v="0"/>
  </r>
  <r>
    <n v="597"/>
    <x v="0"/>
    <x v="1"/>
    <n v="43"/>
    <x v="1"/>
    <n v="43"/>
    <n v="0"/>
  </r>
  <r>
    <n v="598"/>
    <x v="2"/>
    <x v="1"/>
    <n v="76"/>
    <x v="1"/>
    <n v="76"/>
    <n v="0"/>
  </r>
  <r>
    <n v="599"/>
    <x v="3"/>
    <x v="1"/>
    <n v="32"/>
    <x v="1"/>
    <n v="32"/>
    <n v="0"/>
  </r>
  <r>
    <n v="600"/>
    <x v="2"/>
    <x v="0"/>
    <n v="77"/>
    <x v="1"/>
    <n v="77"/>
    <n v="0"/>
  </r>
  <r>
    <n v="601"/>
    <x v="11"/>
    <x v="0"/>
    <n v="57"/>
    <x v="1"/>
    <n v="57"/>
    <n v="0"/>
  </r>
  <r>
    <n v="602"/>
    <x v="8"/>
    <x v="1"/>
    <n v="24"/>
    <x v="1"/>
    <n v="24"/>
    <n v="0"/>
  </r>
  <r>
    <n v="603"/>
    <x v="11"/>
    <x v="0"/>
    <n v="41"/>
    <x v="1"/>
    <n v="41"/>
    <n v="0"/>
  </r>
  <r>
    <n v="604"/>
    <x v="8"/>
    <x v="1"/>
    <n v="85"/>
    <x v="1"/>
    <n v="85"/>
    <n v="0"/>
  </r>
  <r>
    <n v="605"/>
    <x v="2"/>
    <x v="0"/>
    <n v="58"/>
    <x v="1"/>
    <n v="58"/>
    <n v="0"/>
  </r>
  <r>
    <n v="606"/>
    <x v="2"/>
    <x v="0"/>
    <n v="18"/>
    <x v="1"/>
    <n v="18"/>
    <n v="0"/>
  </r>
  <r>
    <n v="607"/>
    <x v="5"/>
    <x v="1"/>
    <n v="41"/>
    <x v="1"/>
    <n v="41"/>
    <n v="0"/>
  </r>
  <r>
    <n v="608"/>
    <x v="4"/>
    <x v="0"/>
    <n v="57"/>
    <x v="1"/>
    <n v="57"/>
    <n v="0"/>
  </r>
  <r>
    <n v="609"/>
    <x v="2"/>
    <x v="0"/>
    <n v="87"/>
    <x v="1"/>
    <n v="87"/>
    <n v="0"/>
  </r>
  <r>
    <n v="610"/>
    <x v="0"/>
    <x v="1"/>
    <n v="62"/>
    <x v="1"/>
    <n v="62"/>
    <n v="0"/>
  </r>
  <r>
    <n v="611"/>
    <x v="11"/>
    <x v="0"/>
    <n v="31"/>
    <x v="1"/>
    <n v="31"/>
    <n v="0"/>
  </r>
  <r>
    <n v="612"/>
    <x v="2"/>
    <x v="0"/>
    <n v="18"/>
    <x v="1"/>
    <n v="18"/>
    <n v="0"/>
  </r>
  <r>
    <n v="613"/>
    <x v="11"/>
    <x v="1"/>
    <n v="51"/>
    <x v="1"/>
    <n v="51"/>
    <n v="0"/>
  </r>
  <r>
    <n v="614"/>
    <x v="2"/>
    <x v="0"/>
    <n v="36"/>
    <x v="1"/>
    <n v="36"/>
    <n v="0"/>
  </r>
  <r>
    <n v="615"/>
    <x v="0"/>
    <x v="1"/>
    <n v="53"/>
    <x v="1"/>
    <n v="53"/>
    <n v="0"/>
  </r>
  <r>
    <n v="616"/>
    <x v="0"/>
    <x v="0"/>
    <n v="40"/>
    <x v="1"/>
    <n v="40"/>
    <n v="0"/>
  </r>
  <r>
    <n v="617"/>
    <x v="2"/>
    <x v="1"/>
    <n v="45"/>
    <x v="1"/>
    <n v="45"/>
    <n v="0"/>
  </r>
  <r>
    <n v="618"/>
    <x v="9"/>
    <x v="1"/>
    <n v="58"/>
    <x v="1"/>
    <n v="58"/>
    <n v="0"/>
  </r>
  <r>
    <n v="619"/>
    <x v="2"/>
    <x v="1"/>
    <n v="38"/>
    <x v="1"/>
    <n v="38"/>
    <n v="0"/>
  </r>
  <r>
    <n v="620"/>
    <x v="5"/>
    <x v="0"/>
    <n v="41"/>
    <x v="1"/>
    <n v="41"/>
    <n v="0"/>
  </r>
  <r>
    <n v="621"/>
    <x v="2"/>
    <x v="1"/>
    <n v="50"/>
    <x v="1"/>
    <n v="50"/>
    <n v="0"/>
  </r>
  <r>
    <n v="622"/>
    <x v="11"/>
    <x v="0"/>
    <n v="71"/>
    <x v="1"/>
    <n v="71"/>
    <n v="0"/>
  </r>
  <r>
    <n v="623"/>
    <x v="11"/>
    <x v="1"/>
    <n v="80"/>
    <x v="1"/>
    <n v="80"/>
    <n v="0"/>
  </r>
  <r>
    <n v="624"/>
    <x v="3"/>
    <x v="0"/>
    <n v="43"/>
    <x v="1"/>
    <n v="43"/>
    <n v="0"/>
  </r>
  <r>
    <n v="625"/>
    <x v="11"/>
    <x v="0"/>
    <n v="54"/>
    <x v="1"/>
    <n v="54"/>
    <n v="0"/>
  </r>
  <r>
    <n v="626"/>
    <x v="2"/>
    <x v="1"/>
    <n v="59"/>
    <x v="1"/>
    <n v="59"/>
    <n v="0"/>
  </r>
  <r>
    <n v="627"/>
    <x v="9"/>
    <x v="0"/>
    <n v="62"/>
    <x v="1"/>
    <n v="62"/>
    <n v="0"/>
  </r>
  <r>
    <n v="628"/>
    <x v="0"/>
    <x v="1"/>
    <n v="85"/>
    <x v="1"/>
    <n v="85"/>
    <n v="0"/>
  </r>
  <r>
    <n v="629"/>
    <x v="2"/>
    <x v="0"/>
    <n v="82"/>
    <x v="1"/>
    <n v="82"/>
    <n v="0"/>
  </r>
  <r>
    <n v="630"/>
    <x v="11"/>
    <x v="1"/>
    <n v="86"/>
    <x v="1"/>
    <n v="86"/>
    <n v="0"/>
  </r>
  <r>
    <n v="631"/>
    <x v="11"/>
    <x v="1"/>
    <n v="53"/>
    <x v="1"/>
    <n v="53"/>
    <n v="0"/>
  </r>
  <r>
    <n v="632"/>
    <x v="2"/>
    <x v="1"/>
    <n v="67"/>
    <x v="1"/>
    <n v="67"/>
    <n v="0"/>
  </r>
  <r>
    <n v="633"/>
    <x v="0"/>
    <x v="1"/>
    <n v="88"/>
    <x v="1"/>
    <n v="88"/>
    <n v="0"/>
  </r>
  <r>
    <n v="634"/>
    <x v="2"/>
    <x v="0"/>
    <n v="62"/>
    <x v="1"/>
    <n v="62"/>
    <n v="0"/>
  </r>
  <r>
    <n v="635"/>
    <x v="2"/>
    <x v="0"/>
    <n v="32"/>
    <x v="1"/>
    <n v="32"/>
    <n v="0"/>
  </r>
  <r>
    <n v="636"/>
    <x v="2"/>
    <x v="0"/>
    <n v="57"/>
    <x v="1"/>
    <n v="57"/>
    <n v="0"/>
  </r>
  <r>
    <n v="637"/>
    <x v="2"/>
    <x v="0"/>
    <n v="38"/>
    <x v="1"/>
    <n v="38"/>
    <n v="0"/>
  </r>
  <r>
    <n v="638"/>
    <x v="0"/>
    <x v="0"/>
    <n v="65"/>
    <x v="1"/>
    <n v="65"/>
    <n v="0"/>
  </r>
  <r>
    <n v="639"/>
    <x v="2"/>
    <x v="1"/>
    <n v="59"/>
    <x v="1"/>
    <n v="59"/>
    <n v="0"/>
  </r>
  <r>
    <n v="640"/>
    <x v="0"/>
    <x v="1"/>
    <n v="51"/>
    <x v="1"/>
    <n v="51"/>
    <n v="0"/>
  </r>
  <r>
    <n v="641"/>
    <x v="2"/>
    <x v="0"/>
    <n v="28"/>
    <x v="1"/>
    <n v="28"/>
    <n v="0"/>
  </r>
  <r>
    <n v="642"/>
    <x v="0"/>
    <x v="1"/>
    <n v="32"/>
    <x v="1"/>
    <n v="32"/>
    <n v="0"/>
  </r>
  <r>
    <n v="643"/>
    <x v="11"/>
    <x v="1"/>
    <n v="39"/>
    <x v="1"/>
    <n v="39"/>
    <n v="0"/>
  </r>
  <r>
    <n v="644"/>
    <x v="5"/>
    <x v="0"/>
    <n v="61"/>
    <x v="1"/>
    <n v="61"/>
    <n v="0"/>
  </r>
  <r>
    <n v="645"/>
    <x v="4"/>
    <x v="1"/>
    <n v="40"/>
    <x v="1"/>
    <n v="40"/>
    <n v="0"/>
  </r>
  <r>
    <n v="646"/>
    <x v="5"/>
    <x v="1"/>
    <n v="69"/>
    <x v="1"/>
    <n v="69"/>
    <n v="0"/>
  </r>
  <r>
    <n v="647"/>
    <x v="3"/>
    <x v="0"/>
    <n v="76"/>
    <x v="1"/>
    <n v="76"/>
    <n v="0"/>
  </r>
  <r>
    <n v="648"/>
    <x v="8"/>
    <x v="1"/>
    <n v="34"/>
    <x v="1"/>
    <n v="34"/>
    <n v="0"/>
  </r>
  <r>
    <n v="649"/>
    <x v="2"/>
    <x v="1"/>
    <n v="72"/>
    <x v="1"/>
    <n v="72"/>
    <n v="0"/>
  </r>
  <r>
    <n v="650"/>
    <x v="0"/>
    <x v="1"/>
    <n v="38"/>
    <x v="1"/>
    <n v="38"/>
    <n v="0"/>
  </r>
  <r>
    <n v="651"/>
    <x v="2"/>
    <x v="1"/>
    <n v="61"/>
    <x v="1"/>
    <n v="61"/>
    <n v="0"/>
  </r>
  <r>
    <n v="652"/>
    <x v="2"/>
    <x v="1"/>
    <n v="79"/>
    <x v="1"/>
    <n v="79"/>
    <n v="0"/>
  </r>
  <r>
    <n v="653"/>
    <x v="0"/>
    <x v="1"/>
    <n v="68"/>
    <x v="1"/>
    <n v="68"/>
    <n v="0"/>
  </r>
  <r>
    <n v="654"/>
    <x v="0"/>
    <x v="0"/>
    <n v="51"/>
    <x v="1"/>
    <n v="51"/>
    <n v="0"/>
  </r>
  <r>
    <n v="655"/>
    <x v="2"/>
    <x v="0"/>
    <n v="22"/>
    <x v="1"/>
    <n v="22"/>
    <n v="0"/>
  </r>
  <r>
    <n v="656"/>
    <x v="2"/>
    <x v="1"/>
    <n v="30"/>
    <x v="1"/>
    <n v="30"/>
    <n v="0"/>
  </r>
  <r>
    <n v="657"/>
    <x v="0"/>
    <x v="0"/>
    <n v="63"/>
    <x v="1"/>
    <n v="63"/>
    <n v="0"/>
  </r>
  <r>
    <n v="658"/>
    <x v="11"/>
    <x v="0"/>
    <n v="42"/>
    <x v="1"/>
    <n v="42"/>
    <n v="0"/>
  </r>
  <r>
    <n v="659"/>
    <x v="3"/>
    <x v="1"/>
    <n v="61"/>
    <x v="1"/>
    <n v="61"/>
    <n v="0"/>
  </r>
  <r>
    <n v="660"/>
    <x v="2"/>
    <x v="0"/>
    <n v="23"/>
    <x v="1"/>
    <n v="23"/>
    <n v="0"/>
  </r>
  <r>
    <n v="661"/>
    <x v="2"/>
    <x v="1"/>
    <n v="50"/>
    <x v="1"/>
    <n v="50"/>
    <n v="0"/>
  </r>
  <r>
    <n v="662"/>
    <x v="2"/>
    <x v="1"/>
    <n v="23"/>
    <x v="1"/>
    <n v="23"/>
    <n v="0"/>
  </r>
  <r>
    <n v="663"/>
    <x v="11"/>
    <x v="0"/>
    <n v="26"/>
    <x v="1"/>
    <n v="26"/>
    <n v="0"/>
  </r>
  <r>
    <n v="664"/>
    <x v="2"/>
    <x v="0"/>
    <n v="19"/>
    <x v="1"/>
    <n v="19"/>
    <n v="0"/>
  </r>
  <r>
    <n v="665"/>
    <x v="0"/>
    <x v="0"/>
    <n v="42"/>
    <x v="1"/>
    <n v="42"/>
    <n v="0"/>
  </r>
  <r>
    <n v="666"/>
    <x v="0"/>
    <x v="1"/>
    <n v="24"/>
    <x v="1"/>
    <n v="24"/>
    <n v="0"/>
  </r>
  <r>
    <n v="667"/>
    <x v="0"/>
    <x v="0"/>
    <n v="64"/>
    <x v="1"/>
    <n v="64"/>
    <n v="0"/>
  </r>
  <r>
    <n v="668"/>
    <x v="0"/>
    <x v="1"/>
    <n v="90"/>
    <x v="1"/>
    <n v="90"/>
    <n v="0"/>
  </r>
  <r>
    <n v="669"/>
    <x v="2"/>
    <x v="0"/>
    <n v="33"/>
    <x v="1"/>
    <n v="33"/>
    <n v="0"/>
  </r>
  <r>
    <n v="670"/>
    <x v="3"/>
    <x v="1"/>
    <n v="57"/>
    <x v="1"/>
    <n v="57"/>
    <n v="0"/>
  </r>
  <r>
    <n v="671"/>
    <x v="11"/>
    <x v="0"/>
    <n v="59"/>
    <x v="1"/>
    <n v="59"/>
    <n v="0"/>
  </r>
  <r>
    <n v="672"/>
    <x v="2"/>
    <x v="1"/>
    <n v="78"/>
    <x v="1"/>
    <n v="78"/>
    <n v="0"/>
  </r>
  <r>
    <n v="673"/>
    <x v="2"/>
    <x v="0"/>
    <n v="78"/>
    <x v="1"/>
    <n v="78"/>
    <n v="0"/>
  </r>
  <r>
    <n v="674"/>
    <x v="2"/>
    <x v="1"/>
    <n v="71"/>
    <x v="1"/>
    <n v="71"/>
    <n v="0"/>
  </r>
  <r>
    <n v="675"/>
    <x v="10"/>
    <x v="1"/>
    <n v="52"/>
    <x v="1"/>
    <n v="52"/>
    <n v="0"/>
  </r>
  <r>
    <n v="676"/>
    <x v="11"/>
    <x v="1"/>
    <n v="74"/>
    <x v="1"/>
    <n v="74"/>
    <n v="0"/>
  </r>
  <r>
    <n v="677"/>
    <x v="8"/>
    <x v="0"/>
    <n v="75"/>
    <x v="1"/>
    <n v="75"/>
    <n v="0"/>
  </r>
  <r>
    <n v="678"/>
    <x v="0"/>
    <x v="1"/>
    <n v="29"/>
    <x v="1"/>
    <n v="29"/>
    <n v="0"/>
  </r>
  <r>
    <n v="679"/>
    <x v="5"/>
    <x v="0"/>
    <n v="34"/>
    <x v="1"/>
    <n v="34"/>
    <n v="0"/>
  </r>
  <r>
    <n v="680"/>
    <x v="2"/>
    <x v="0"/>
    <n v="81"/>
    <x v="1"/>
    <n v="81"/>
    <n v="0"/>
  </r>
  <r>
    <n v="681"/>
    <x v="2"/>
    <x v="0"/>
    <n v="62"/>
    <x v="1"/>
    <n v="62"/>
    <n v="0"/>
  </r>
  <r>
    <n v="682"/>
    <x v="2"/>
    <x v="0"/>
    <n v="83"/>
    <x v="1"/>
    <n v="83"/>
    <n v="0"/>
  </r>
  <r>
    <n v="683"/>
    <x v="3"/>
    <x v="1"/>
    <n v="47"/>
    <x v="1"/>
    <n v="47"/>
    <n v="0"/>
  </r>
  <r>
    <n v="684"/>
    <x v="9"/>
    <x v="1"/>
    <n v="88"/>
    <x v="1"/>
    <n v="88"/>
    <n v="0"/>
  </r>
  <r>
    <n v="685"/>
    <x v="3"/>
    <x v="0"/>
    <n v="50"/>
    <x v="1"/>
    <n v="50"/>
    <n v="0"/>
  </r>
  <r>
    <n v="686"/>
    <x v="11"/>
    <x v="1"/>
    <n v="64"/>
    <x v="1"/>
    <n v="64"/>
    <n v="0"/>
  </r>
  <r>
    <n v="687"/>
    <x v="0"/>
    <x v="1"/>
    <n v="50"/>
    <x v="1"/>
    <n v="50"/>
    <n v="0"/>
  </r>
  <r>
    <n v="688"/>
    <x v="4"/>
    <x v="1"/>
    <n v="89"/>
    <x v="1"/>
    <n v="89"/>
    <n v="0"/>
  </r>
  <r>
    <n v="689"/>
    <x v="0"/>
    <x v="1"/>
    <n v="41"/>
    <x v="1"/>
    <n v="41"/>
    <n v="0"/>
  </r>
  <r>
    <n v="690"/>
    <x v="7"/>
    <x v="0"/>
    <n v="37"/>
    <x v="1"/>
    <n v="37"/>
    <n v="0"/>
  </r>
  <r>
    <n v="691"/>
    <x v="6"/>
    <x v="1"/>
    <n v="33"/>
    <x v="1"/>
    <n v="33"/>
    <n v="0"/>
  </r>
  <r>
    <n v="692"/>
    <x v="2"/>
    <x v="1"/>
    <n v="53"/>
    <x v="1"/>
    <n v="53"/>
    <n v="0"/>
  </r>
  <r>
    <n v="693"/>
    <x v="0"/>
    <x v="0"/>
    <n v="59"/>
    <x v="1"/>
    <n v="59"/>
    <n v="0"/>
  </r>
  <r>
    <n v="694"/>
    <x v="9"/>
    <x v="0"/>
    <n v="36"/>
    <x v="1"/>
    <n v="36"/>
    <n v="0"/>
  </r>
  <r>
    <n v="695"/>
    <x v="0"/>
    <x v="0"/>
    <n v="25"/>
    <x v="1"/>
    <n v="25"/>
    <n v="0"/>
  </r>
  <r>
    <n v="696"/>
    <x v="0"/>
    <x v="1"/>
    <n v="30"/>
    <x v="1"/>
    <n v="30"/>
    <n v="0"/>
  </r>
  <r>
    <n v="697"/>
    <x v="2"/>
    <x v="1"/>
    <n v="63"/>
    <x v="1"/>
    <n v="63"/>
    <n v="0"/>
  </r>
  <r>
    <n v="698"/>
    <x v="3"/>
    <x v="0"/>
    <n v="61"/>
    <x v="1"/>
    <n v="61"/>
    <n v="0"/>
  </r>
  <r>
    <n v="699"/>
    <x v="2"/>
    <x v="1"/>
    <n v="68"/>
    <x v="1"/>
    <n v="68"/>
    <n v="0"/>
  </r>
  <r>
    <n v="700"/>
    <x v="2"/>
    <x v="1"/>
    <n v="53"/>
    <x v="1"/>
    <n v="53"/>
    <n v="0"/>
  </r>
  <r>
    <n v="701"/>
    <x v="11"/>
    <x v="0"/>
    <n v="72"/>
    <x v="1"/>
    <n v="72"/>
    <n v="0"/>
  </r>
  <r>
    <n v="702"/>
    <x v="3"/>
    <x v="1"/>
    <n v="75"/>
    <x v="1"/>
    <n v="75"/>
    <n v="0"/>
  </r>
  <r>
    <n v="703"/>
    <x v="2"/>
    <x v="0"/>
    <n v="84"/>
    <x v="1"/>
    <n v="84"/>
    <n v="0"/>
  </r>
  <r>
    <n v="704"/>
    <x v="2"/>
    <x v="1"/>
    <n v="76"/>
    <x v="1"/>
    <n v="76"/>
    <n v="0"/>
  </r>
  <r>
    <n v="705"/>
    <x v="2"/>
    <x v="1"/>
    <n v="20"/>
    <x v="1"/>
    <n v="20"/>
    <n v="0"/>
  </r>
  <r>
    <n v="706"/>
    <x v="0"/>
    <x v="0"/>
    <n v="29"/>
    <x v="1"/>
    <n v="29"/>
    <n v="0"/>
  </r>
  <r>
    <n v="707"/>
    <x v="0"/>
    <x v="0"/>
    <n v="23"/>
    <x v="1"/>
    <n v="23"/>
    <n v="0"/>
  </r>
  <r>
    <n v="708"/>
    <x v="4"/>
    <x v="0"/>
    <n v="39"/>
    <x v="1"/>
    <n v="39"/>
    <n v="0"/>
  </r>
  <r>
    <n v="709"/>
    <x v="0"/>
    <x v="1"/>
    <n v="58"/>
    <x v="1"/>
    <n v="58"/>
    <n v="0"/>
  </r>
  <r>
    <n v="710"/>
    <x v="2"/>
    <x v="0"/>
    <n v="34"/>
    <x v="1"/>
    <n v="34"/>
    <n v="0"/>
  </r>
  <r>
    <n v="711"/>
    <x v="2"/>
    <x v="0"/>
    <n v="56"/>
    <x v="1"/>
    <n v="56"/>
    <n v="0"/>
  </r>
  <r>
    <n v="712"/>
    <x v="2"/>
    <x v="0"/>
    <n v="90"/>
    <x v="1"/>
    <n v="90"/>
    <n v="0"/>
  </r>
  <r>
    <n v="713"/>
    <x v="9"/>
    <x v="0"/>
    <n v="89"/>
    <x v="1"/>
    <n v="89"/>
    <n v="0"/>
  </r>
  <r>
    <n v="714"/>
    <x v="2"/>
    <x v="0"/>
    <n v="25"/>
    <x v="1"/>
    <n v="25"/>
    <n v="0"/>
  </r>
  <r>
    <n v="715"/>
    <x v="2"/>
    <x v="0"/>
    <n v="81"/>
    <x v="1"/>
    <n v="81"/>
    <n v="0"/>
  </r>
  <r>
    <n v="716"/>
    <x v="11"/>
    <x v="0"/>
    <n v="86"/>
    <x v="1"/>
    <n v="86"/>
    <n v="0"/>
  </r>
  <r>
    <n v="717"/>
    <x v="3"/>
    <x v="0"/>
    <n v="90"/>
    <x v="1"/>
    <n v="90"/>
    <n v="0"/>
  </r>
  <r>
    <n v="718"/>
    <x v="6"/>
    <x v="1"/>
    <n v="77"/>
    <x v="1"/>
    <n v="77"/>
    <n v="0"/>
  </r>
  <r>
    <n v="719"/>
    <x v="6"/>
    <x v="0"/>
    <n v="29"/>
    <x v="1"/>
    <n v="29"/>
    <n v="0"/>
  </r>
  <r>
    <n v="720"/>
    <x v="10"/>
    <x v="0"/>
    <n v="36"/>
    <x v="1"/>
    <n v="36"/>
    <n v="0"/>
  </r>
  <r>
    <n v="721"/>
    <x v="11"/>
    <x v="0"/>
    <n v="46"/>
    <x v="1"/>
    <n v="46"/>
    <n v="0"/>
  </r>
  <r>
    <n v="722"/>
    <x v="2"/>
    <x v="1"/>
    <n v="27"/>
    <x v="1"/>
    <n v="27"/>
    <n v="0"/>
  </r>
  <r>
    <n v="723"/>
    <x v="4"/>
    <x v="1"/>
    <n v="80"/>
    <x v="1"/>
    <n v="80"/>
    <n v="0"/>
  </r>
  <r>
    <n v="724"/>
    <x v="2"/>
    <x v="0"/>
    <n v="30"/>
    <x v="1"/>
    <n v="30"/>
    <n v="0"/>
  </r>
  <r>
    <n v="725"/>
    <x v="2"/>
    <x v="0"/>
    <n v="22"/>
    <x v="1"/>
    <n v="22"/>
    <n v="0"/>
  </r>
  <r>
    <n v="726"/>
    <x v="2"/>
    <x v="0"/>
    <n v="73"/>
    <x v="1"/>
    <n v="73"/>
    <n v="0"/>
  </r>
  <r>
    <n v="727"/>
    <x v="0"/>
    <x v="0"/>
    <n v="64"/>
    <x v="1"/>
    <n v="64"/>
    <n v="0"/>
  </r>
  <r>
    <n v="728"/>
    <x v="11"/>
    <x v="1"/>
    <n v="64"/>
    <x v="1"/>
    <n v="64"/>
    <n v="0"/>
  </r>
  <r>
    <n v="729"/>
    <x v="10"/>
    <x v="0"/>
    <n v="66"/>
    <x v="1"/>
    <n v="66"/>
    <n v="0"/>
  </r>
  <r>
    <n v="730"/>
    <x v="8"/>
    <x v="1"/>
    <n v="61"/>
    <x v="1"/>
    <n v="61"/>
    <n v="0"/>
  </r>
  <r>
    <n v="731"/>
    <x v="0"/>
    <x v="0"/>
    <n v="78"/>
    <x v="1"/>
    <n v="78"/>
    <n v="0"/>
  </r>
  <r>
    <n v="732"/>
    <x v="11"/>
    <x v="1"/>
    <n v="86"/>
    <x v="1"/>
    <n v="86"/>
    <n v="0"/>
  </r>
  <r>
    <n v="733"/>
    <x v="2"/>
    <x v="0"/>
    <n v="83"/>
    <x v="1"/>
    <n v="83"/>
    <n v="0"/>
  </r>
  <r>
    <n v="734"/>
    <x v="10"/>
    <x v="1"/>
    <n v="75"/>
    <x v="1"/>
    <n v="75"/>
    <n v="0"/>
  </r>
  <r>
    <n v="735"/>
    <x v="11"/>
    <x v="1"/>
    <n v="42"/>
    <x v="1"/>
    <n v="42"/>
    <n v="0"/>
  </r>
  <r>
    <n v="736"/>
    <x v="2"/>
    <x v="0"/>
    <n v="50"/>
    <x v="1"/>
    <n v="50"/>
    <n v="0"/>
  </r>
  <r>
    <n v="737"/>
    <x v="11"/>
    <x v="0"/>
    <n v="42"/>
    <x v="1"/>
    <n v="42"/>
    <n v="0"/>
  </r>
  <r>
    <n v="738"/>
    <x v="0"/>
    <x v="0"/>
    <n v="25"/>
    <x v="1"/>
    <n v="25"/>
    <n v="0"/>
  </r>
  <r>
    <n v="739"/>
    <x v="11"/>
    <x v="1"/>
    <n v="51"/>
    <x v="1"/>
    <n v="51"/>
    <n v="0"/>
  </r>
  <r>
    <n v="740"/>
    <x v="11"/>
    <x v="0"/>
    <n v="64"/>
    <x v="1"/>
    <n v="64"/>
    <n v="0"/>
  </r>
  <r>
    <n v="741"/>
    <x v="2"/>
    <x v="1"/>
    <n v="25"/>
    <x v="1"/>
    <n v="25"/>
    <n v="0"/>
  </r>
  <r>
    <n v="742"/>
    <x v="2"/>
    <x v="1"/>
    <n v="63"/>
    <x v="1"/>
    <n v="63"/>
    <n v="0"/>
  </r>
  <r>
    <n v="743"/>
    <x v="2"/>
    <x v="1"/>
    <n v="29"/>
    <x v="1"/>
    <n v="29"/>
    <n v="0"/>
  </r>
  <r>
    <n v="744"/>
    <x v="9"/>
    <x v="0"/>
    <n v="33"/>
    <x v="1"/>
    <n v="33"/>
    <n v="0"/>
  </r>
  <r>
    <n v="745"/>
    <x v="3"/>
    <x v="0"/>
    <n v="27"/>
    <x v="1"/>
    <n v="27"/>
    <n v="0"/>
  </r>
  <r>
    <n v="746"/>
    <x v="2"/>
    <x v="1"/>
    <n v="75"/>
    <x v="1"/>
    <n v="75"/>
    <n v="0"/>
  </r>
  <r>
    <n v="747"/>
    <x v="10"/>
    <x v="1"/>
    <n v="64"/>
    <x v="1"/>
    <n v="64"/>
    <n v="0"/>
  </r>
  <r>
    <n v="748"/>
    <x v="2"/>
    <x v="1"/>
    <n v="40"/>
    <x v="1"/>
    <n v="40"/>
    <n v="0"/>
  </r>
  <r>
    <n v="749"/>
    <x v="5"/>
    <x v="1"/>
    <n v="82"/>
    <x v="1"/>
    <n v="82"/>
    <n v="0"/>
  </r>
  <r>
    <n v="750"/>
    <x v="9"/>
    <x v="0"/>
    <n v="40"/>
    <x v="1"/>
    <n v="40"/>
    <n v="0"/>
  </r>
  <r>
    <n v="751"/>
    <x v="11"/>
    <x v="0"/>
    <n v="82"/>
    <x v="1"/>
    <n v="82"/>
    <n v="0"/>
  </r>
  <r>
    <n v="752"/>
    <x v="8"/>
    <x v="0"/>
    <n v="42"/>
    <x v="1"/>
    <n v="42"/>
    <n v="0"/>
  </r>
  <r>
    <n v="753"/>
    <x v="2"/>
    <x v="0"/>
    <n v="18"/>
    <x v="1"/>
    <n v="18"/>
    <n v="0"/>
  </r>
  <r>
    <n v="754"/>
    <x v="10"/>
    <x v="1"/>
    <n v="58"/>
    <x v="1"/>
    <n v="58"/>
    <n v="0"/>
  </r>
  <r>
    <n v="755"/>
    <x v="2"/>
    <x v="0"/>
    <n v="54"/>
    <x v="1"/>
    <n v="54"/>
    <n v="0"/>
  </r>
  <r>
    <n v="756"/>
    <x v="7"/>
    <x v="1"/>
    <n v="42"/>
    <x v="1"/>
    <n v="42"/>
    <n v="0"/>
  </r>
  <r>
    <n v="757"/>
    <x v="2"/>
    <x v="1"/>
    <n v="59"/>
    <x v="1"/>
    <n v="59"/>
    <n v="0"/>
  </r>
  <r>
    <n v="758"/>
    <x v="2"/>
    <x v="1"/>
    <n v="22"/>
    <x v="1"/>
    <n v="22"/>
    <n v="0"/>
  </r>
  <r>
    <n v="759"/>
    <x v="2"/>
    <x v="0"/>
    <n v="19"/>
    <x v="1"/>
    <n v="19"/>
    <n v="0"/>
  </r>
  <r>
    <n v="760"/>
    <x v="11"/>
    <x v="0"/>
    <n v="22"/>
    <x v="1"/>
    <n v="22"/>
    <n v="0"/>
  </r>
  <r>
    <n v="761"/>
    <x v="4"/>
    <x v="0"/>
    <n v="42"/>
    <x v="1"/>
    <n v="42"/>
    <n v="0"/>
  </r>
  <r>
    <n v="762"/>
    <x v="4"/>
    <x v="1"/>
    <n v="21"/>
    <x v="1"/>
    <n v="21"/>
    <n v="0"/>
  </r>
  <r>
    <n v="763"/>
    <x v="2"/>
    <x v="0"/>
    <n v="86"/>
    <x v="1"/>
    <n v="86"/>
    <n v="0"/>
  </r>
  <r>
    <n v="764"/>
    <x v="0"/>
    <x v="1"/>
    <n v="28"/>
    <x v="1"/>
    <n v="28"/>
    <n v="0"/>
  </r>
  <r>
    <n v="765"/>
    <x v="6"/>
    <x v="1"/>
    <n v="46"/>
    <x v="1"/>
    <n v="46"/>
    <n v="0"/>
  </r>
  <r>
    <n v="766"/>
    <x v="2"/>
    <x v="1"/>
    <n v="89"/>
    <x v="1"/>
    <n v="89"/>
    <n v="0"/>
  </r>
  <r>
    <n v="767"/>
    <x v="2"/>
    <x v="0"/>
    <n v="30"/>
    <x v="1"/>
    <n v="30"/>
    <n v="0"/>
  </r>
  <r>
    <n v="768"/>
    <x v="2"/>
    <x v="1"/>
    <n v="38"/>
    <x v="1"/>
    <n v="38"/>
    <n v="0"/>
  </r>
  <r>
    <n v="769"/>
    <x v="0"/>
    <x v="0"/>
    <n v="22"/>
    <x v="1"/>
    <n v="22"/>
    <n v="0"/>
  </r>
  <r>
    <n v="770"/>
    <x v="11"/>
    <x v="0"/>
    <n v="72"/>
    <x v="1"/>
    <n v="72"/>
    <n v="0"/>
  </r>
  <r>
    <n v="771"/>
    <x v="4"/>
    <x v="0"/>
    <n v="82"/>
    <x v="1"/>
    <n v="82"/>
    <n v="0"/>
  </r>
  <r>
    <n v="772"/>
    <x v="0"/>
    <x v="1"/>
    <n v="37"/>
    <x v="1"/>
    <n v="37"/>
    <n v="0"/>
  </r>
  <r>
    <n v="773"/>
    <x v="2"/>
    <x v="0"/>
    <n v="77"/>
    <x v="1"/>
    <n v="77"/>
    <n v="0"/>
  </r>
  <r>
    <n v="774"/>
    <x v="11"/>
    <x v="0"/>
    <n v="84"/>
    <x v="1"/>
    <n v="84"/>
    <n v="0"/>
  </r>
  <r>
    <n v="775"/>
    <x v="5"/>
    <x v="0"/>
    <n v="68"/>
    <x v="1"/>
    <n v="68"/>
    <n v="0"/>
  </r>
  <r>
    <n v="776"/>
    <x v="10"/>
    <x v="0"/>
    <n v="38"/>
    <x v="1"/>
    <n v="38"/>
    <n v="0"/>
  </r>
  <r>
    <n v="777"/>
    <x v="2"/>
    <x v="0"/>
    <n v="53"/>
    <x v="1"/>
    <n v="53"/>
    <n v="0"/>
  </r>
  <r>
    <n v="778"/>
    <x v="0"/>
    <x v="1"/>
    <n v="26"/>
    <x v="1"/>
    <n v="26"/>
    <n v="0"/>
  </r>
  <r>
    <n v="779"/>
    <x v="2"/>
    <x v="0"/>
    <n v="41"/>
    <x v="1"/>
    <n v="41"/>
    <n v="0"/>
  </r>
  <r>
    <n v="780"/>
    <x v="11"/>
    <x v="0"/>
    <n v="43"/>
    <x v="1"/>
    <n v="43"/>
    <n v="0"/>
  </r>
  <r>
    <n v="781"/>
    <x v="9"/>
    <x v="1"/>
    <n v="66"/>
    <x v="1"/>
    <n v="66"/>
    <n v="0"/>
  </r>
  <r>
    <n v="782"/>
    <x v="2"/>
    <x v="1"/>
    <n v="74"/>
    <x v="1"/>
    <n v="74"/>
    <n v="0"/>
  </r>
  <r>
    <n v="783"/>
    <x v="2"/>
    <x v="1"/>
    <n v="42"/>
    <x v="1"/>
    <n v="42"/>
    <n v="0"/>
  </r>
  <r>
    <n v="784"/>
    <x v="2"/>
    <x v="0"/>
    <n v="38"/>
    <x v="1"/>
    <n v="38"/>
    <n v="0"/>
  </r>
  <r>
    <n v="785"/>
    <x v="12"/>
    <x v="0"/>
    <n v="44"/>
    <x v="1"/>
    <n v="44"/>
    <n v="0"/>
  </r>
  <r>
    <n v="786"/>
    <x v="4"/>
    <x v="0"/>
    <n v="61"/>
    <x v="1"/>
    <n v="61"/>
    <n v="0"/>
  </r>
  <r>
    <n v="787"/>
    <x v="8"/>
    <x v="1"/>
    <n v="40"/>
    <x v="1"/>
    <n v="40"/>
    <n v="0"/>
  </r>
  <r>
    <n v="788"/>
    <x v="3"/>
    <x v="0"/>
    <n v="57"/>
    <x v="1"/>
    <n v="57"/>
    <n v="0"/>
  </r>
  <r>
    <n v="789"/>
    <x v="0"/>
    <x v="0"/>
    <n v="62"/>
    <x v="1"/>
    <n v="62"/>
    <n v="0"/>
  </r>
  <r>
    <n v="790"/>
    <x v="11"/>
    <x v="0"/>
    <n v="85"/>
    <x v="1"/>
    <n v="85"/>
    <n v="0"/>
  </r>
  <r>
    <n v="791"/>
    <x v="2"/>
    <x v="0"/>
    <n v="72"/>
    <x v="1"/>
    <n v="72"/>
    <n v="0"/>
  </r>
  <r>
    <n v="792"/>
    <x v="2"/>
    <x v="1"/>
    <n v="23"/>
    <x v="1"/>
    <n v="23"/>
    <n v="0"/>
  </r>
  <r>
    <n v="793"/>
    <x v="2"/>
    <x v="1"/>
    <n v="87"/>
    <x v="1"/>
    <n v="87"/>
    <n v="0"/>
  </r>
  <r>
    <n v="794"/>
    <x v="9"/>
    <x v="0"/>
    <n v="58"/>
    <x v="1"/>
    <n v="58"/>
    <n v="0"/>
  </r>
  <r>
    <n v="795"/>
    <x v="9"/>
    <x v="0"/>
    <n v="83"/>
    <x v="1"/>
    <n v="83"/>
    <n v="0"/>
  </r>
  <r>
    <n v="796"/>
    <x v="9"/>
    <x v="1"/>
    <n v="27"/>
    <x v="1"/>
    <n v="27"/>
    <n v="0"/>
  </r>
  <r>
    <n v="797"/>
    <x v="2"/>
    <x v="1"/>
    <n v="45"/>
    <x v="1"/>
    <n v="45"/>
    <n v="0"/>
  </r>
  <r>
    <n v="798"/>
    <x v="2"/>
    <x v="0"/>
    <n v="52"/>
    <x v="1"/>
    <n v="52"/>
    <n v="0"/>
  </r>
  <r>
    <n v="799"/>
    <x v="2"/>
    <x v="1"/>
    <n v="59"/>
    <x v="1"/>
    <n v="59"/>
    <n v="0"/>
  </r>
  <r>
    <n v="800"/>
    <x v="12"/>
    <x v="0"/>
    <n v="87"/>
    <x v="1"/>
    <n v="87"/>
    <n v="0"/>
  </r>
  <r>
    <n v="801"/>
    <x v="0"/>
    <x v="0"/>
    <n v="77"/>
    <x v="1"/>
    <n v="77"/>
    <n v="0"/>
  </r>
  <r>
    <n v="802"/>
    <x v="0"/>
    <x v="1"/>
    <n v="89"/>
    <x v="1"/>
    <n v="89"/>
    <n v="0"/>
  </r>
  <r>
    <n v="803"/>
    <x v="9"/>
    <x v="0"/>
    <n v="43"/>
    <x v="1"/>
    <n v="43"/>
    <n v="0"/>
  </r>
  <r>
    <n v="804"/>
    <x v="7"/>
    <x v="1"/>
    <n v="56"/>
    <x v="1"/>
    <n v="56"/>
    <n v="0"/>
  </r>
  <r>
    <n v="805"/>
    <x v="10"/>
    <x v="0"/>
    <n v="18"/>
    <x v="1"/>
    <n v="18"/>
    <n v="0"/>
  </r>
  <r>
    <n v="806"/>
    <x v="4"/>
    <x v="0"/>
    <n v="43"/>
    <x v="1"/>
    <n v="43"/>
    <n v="0"/>
  </r>
  <r>
    <n v="807"/>
    <x v="9"/>
    <x v="1"/>
    <n v="56"/>
    <x v="1"/>
    <n v="56"/>
    <n v="0"/>
  </r>
  <r>
    <n v="808"/>
    <x v="2"/>
    <x v="1"/>
    <n v="41"/>
    <x v="1"/>
    <n v="41"/>
    <n v="0"/>
  </r>
  <r>
    <n v="809"/>
    <x v="2"/>
    <x v="0"/>
    <n v="87"/>
    <x v="1"/>
    <n v="87"/>
    <n v="0"/>
  </r>
  <r>
    <n v="810"/>
    <x v="10"/>
    <x v="0"/>
    <n v="45"/>
    <x v="1"/>
    <n v="45"/>
    <n v="0"/>
  </r>
  <r>
    <n v="811"/>
    <x v="11"/>
    <x v="1"/>
    <n v="32"/>
    <x v="1"/>
    <n v="32"/>
    <n v="0"/>
  </r>
  <r>
    <n v="812"/>
    <x v="9"/>
    <x v="1"/>
    <n v="90"/>
    <x v="1"/>
    <n v="90"/>
    <n v="0"/>
  </r>
  <r>
    <n v="813"/>
    <x v="5"/>
    <x v="0"/>
    <n v="51"/>
    <x v="1"/>
    <n v="51"/>
    <n v="0"/>
  </r>
  <r>
    <n v="814"/>
    <x v="2"/>
    <x v="1"/>
    <n v="60"/>
    <x v="1"/>
    <n v="60"/>
    <n v="0"/>
  </r>
  <r>
    <n v="815"/>
    <x v="2"/>
    <x v="0"/>
    <n v="65"/>
    <x v="1"/>
    <n v="65"/>
    <n v="0"/>
  </r>
  <r>
    <n v="816"/>
    <x v="11"/>
    <x v="0"/>
    <n v="46"/>
    <x v="1"/>
    <n v="46"/>
    <n v="0"/>
  </r>
  <r>
    <n v="817"/>
    <x v="2"/>
    <x v="0"/>
    <n v="39"/>
    <x v="1"/>
    <n v="39"/>
    <n v="0"/>
  </r>
  <r>
    <n v="818"/>
    <x v="0"/>
    <x v="1"/>
    <n v="87"/>
    <x v="1"/>
    <n v="87"/>
    <n v="0"/>
  </r>
  <r>
    <n v="819"/>
    <x v="12"/>
    <x v="1"/>
    <n v="75"/>
    <x v="1"/>
    <n v="75"/>
    <n v="0"/>
  </r>
  <r>
    <n v="820"/>
    <x v="10"/>
    <x v="0"/>
    <n v="29"/>
    <x v="1"/>
    <n v="29"/>
    <n v="0"/>
  </r>
  <r>
    <n v="821"/>
    <x v="10"/>
    <x v="1"/>
    <n v="53"/>
    <x v="1"/>
    <n v="53"/>
    <n v="0"/>
  </r>
  <r>
    <n v="822"/>
    <x v="2"/>
    <x v="1"/>
    <n v="18"/>
    <x v="1"/>
    <n v="18"/>
    <n v="0"/>
  </r>
  <r>
    <n v="823"/>
    <x v="0"/>
    <x v="1"/>
    <n v="63"/>
    <x v="1"/>
    <n v="63"/>
    <n v="0"/>
  </r>
  <r>
    <n v="824"/>
    <x v="2"/>
    <x v="1"/>
    <n v="35"/>
    <x v="1"/>
    <n v="35"/>
    <n v="0"/>
  </r>
  <r>
    <n v="825"/>
    <x v="8"/>
    <x v="0"/>
    <n v="90"/>
    <x v="1"/>
    <n v="90"/>
    <n v="0"/>
  </r>
  <r>
    <n v="826"/>
    <x v="8"/>
    <x v="0"/>
    <n v="25"/>
    <x v="1"/>
    <n v="25"/>
    <n v="0"/>
  </r>
  <r>
    <n v="827"/>
    <x v="5"/>
    <x v="0"/>
    <n v="40"/>
    <x v="1"/>
    <n v="40"/>
    <n v="0"/>
  </r>
  <r>
    <n v="828"/>
    <x v="2"/>
    <x v="1"/>
    <n v="48"/>
    <x v="1"/>
    <n v="48"/>
    <n v="0"/>
  </r>
  <r>
    <n v="829"/>
    <x v="2"/>
    <x v="1"/>
    <n v="65"/>
    <x v="1"/>
    <n v="65"/>
    <n v="0"/>
  </r>
  <r>
    <n v="830"/>
    <x v="0"/>
    <x v="0"/>
    <n v="75"/>
    <x v="1"/>
    <n v="75"/>
    <n v="0"/>
  </r>
  <r>
    <n v="831"/>
    <x v="10"/>
    <x v="1"/>
    <n v="69"/>
    <x v="1"/>
    <n v="69"/>
    <n v="0"/>
  </r>
  <r>
    <n v="832"/>
    <x v="9"/>
    <x v="0"/>
    <n v="30"/>
    <x v="1"/>
    <n v="30"/>
    <n v="0"/>
  </r>
  <r>
    <n v="833"/>
    <x v="13"/>
    <x v="1"/>
    <n v="52"/>
    <x v="1"/>
    <n v="52"/>
    <n v="0"/>
  </r>
  <r>
    <n v="834"/>
    <x v="9"/>
    <x v="0"/>
    <n v="76"/>
    <x v="1"/>
    <n v="76"/>
    <n v="0"/>
  </r>
  <r>
    <n v="835"/>
    <x v="3"/>
    <x v="1"/>
    <n v="50"/>
    <x v="1"/>
    <n v="50"/>
    <n v="0"/>
  </r>
  <r>
    <n v="836"/>
    <x v="11"/>
    <x v="0"/>
    <n v="70"/>
    <x v="1"/>
    <n v="70"/>
    <n v="0"/>
  </r>
  <r>
    <n v="837"/>
    <x v="3"/>
    <x v="1"/>
    <n v="55"/>
    <x v="1"/>
    <n v="55"/>
    <n v="0"/>
  </r>
  <r>
    <n v="838"/>
    <x v="10"/>
    <x v="1"/>
    <n v="73"/>
    <x v="1"/>
    <n v="73"/>
    <n v="0"/>
  </r>
  <r>
    <n v="839"/>
    <x v="11"/>
    <x v="0"/>
    <n v="36"/>
    <x v="1"/>
    <n v="36"/>
    <n v="0"/>
  </r>
  <r>
    <n v="840"/>
    <x v="9"/>
    <x v="1"/>
    <n v="47"/>
    <x v="1"/>
    <n v="47"/>
    <n v="0"/>
  </r>
  <r>
    <n v="841"/>
    <x v="2"/>
    <x v="1"/>
    <n v="42"/>
    <x v="1"/>
    <n v="42"/>
    <n v="0"/>
  </r>
  <r>
    <n v="842"/>
    <x v="0"/>
    <x v="0"/>
    <n v="41"/>
    <x v="1"/>
    <n v="41"/>
    <n v="0"/>
  </r>
  <r>
    <n v="843"/>
    <x v="2"/>
    <x v="1"/>
    <n v="37"/>
    <x v="1"/>
    <n v="37"/>
    <n v="0"/>
  </r>
  <r>
    <n v="844"/>
    <x v="10"/>
    <x v="0"/>
    <n v="90"/>
    <x v="1"/>
    <n v="90"/>
    <n v="0"/>
  </r>
  <r>
    <n v="845"/>
    <x v="8"/>
    <x v="0"/>
    <n v="26"/>
    <x v="1"/>
    <n v="26"/>
    <n v="0"/>
  </r>
  <r>
    <n v="846"/>
    <x v="2"/>
    <x v="0"/>
    <n v="80"/>
    <x v="1"/>
    <n v="80"/>
    <n v="0"/>
  </r>
  <r>
    <n v="847"/>
    <x v="11"/>
    <x v="0"/>
    <n v="76"/>
    <x v="1"/>
    <n v="76"/>
    <n v="0"/>
  </r>
  <r>
    <n v="848"/>
    <x v="2"/>
    <x v="1"/>
    <n v="44"/>
    <x v="1"/>
    <n v="44"/>
    <n v="0"/>
  </r>
  <r>
    <n v="849"/>
    <x v="0"/>
    <x v="0"/>
    <n v="19"/>
    <x v="1"/>
    <n v="19"/>
    <n v="0"/>
  </r>
  <r>
    <n v="850"/>
    <x v="2"/>
    <x v="1"/>
    <n v="52"/>
    <x v="1"/>
    <n v="52"/>
    <n v="0"/>
  </r>
  <r>
    <n v="851"/>
    <x v="5"/>
    <x v="1"/>
    <n v="58"/>
    <x v="1"/>
    <n v="58"/>
    <n v="0"/>
  </r>
  <r>
    <n v="852"/>
    <x v="2"/>
    <x v="0"/>
    <n v="84"/>
    <x v="1"/>
    <n v="84"/>
    <n v="0"/>
  </r>
  <r>
    <n v="853"/>
    <x v="2"/>
    <x v="0"/>
    <n v="57"/>
    <x v="1"/>
    <n v="57"/>
    <n v="0"/>
  </r>
  <r>
    <n v="854"/>
    <x v="2"/>
    <x v="1"/>
    <n v="61"/>
    <x v="1"/>
    <n v="61"/>
    <n v="0"/>
  </r>
  <r>
    <n v="855"/>
    <x v="3"/>
    <x v="0"/>
    <n v="43"/>
    <x v="1"/>
    <n v="43"/>
    <n v="0"/>
  </r>
  <r>
    <n v="856"/>
    <x v="2"/>
    <x v="0"/>
    <n v="59"/>
    <x v="1"/>
    <n v="59"/>
    <n v="0"/>
  </r>
  <r>
    <n v="857"/>
    <x v="2"/>
    <x v="1"/>
    <n v="34"/>
    <x v="1"/>
    <n v="34"/>
    <n v="0"/>
  </r>
  <r>
    <n v="858"/>
    <x v="2"/>
    <x v="1"/>
    <n v="35"/>
    <x v="1"/>
    <n v="35"/>
    <n v="0"/>
  </r>
  <r>
    <n v="859"/>
    <x v="2"/>
    <x v="0"/>
    <n v="34"/>
    <x v="1"/>
    <n v="34"/>
    <n v="0"/>
  </r>
  <r>
    <n v="860"/>
    <x v="8"/>
    <x v="0"/>
    <n v="84"/>
    <x v="1"/>
    <n v="84"/>
    <n v="0"/>
  </r>
  <r>
    <n v="861"/>
    <x v="2"/>
    <x v="1"/>
    <n v="78"/>
    <x v="1"/>
    <n v="78"/>
    <n v="0"/>
  </r>
  <r>
    <n v="862"/>
    <x v="2"/>
    <x v="1"/>
    <n v="68"/>
    <x v="1"/>
    <n v="68"/>
    <n v="0"/>
  </r>
  <r>
    <n v="863"/>
    <x v="12"/>
    <x v="1"/>
    <n v="63"/>
    <x v="1"/>
    <n v="63"/>
    <n v="0"/>
  </r>
  <r>
    <n v="864"/>
    <x v="2"/>
    <x v="1"/>
    <n v="78"/>
    <x v="1"/>
    <n v="78"/>
    <n v="0"/>
  </r>
  <r>
    <n v="865"/>
    <x v="2"/>
    <x v="0"/>
    <n v="20"/>
    <x v="1"/>
    <n v="20"/>
    <n v="0"/>
  </r>
  <r>
    <n v="866"/>
    <x v="5"/>
    <x v="1"/>
    <n v="66"/>
    <x v="1"/>
    <n v="66"/>
    <n v="0"/>
  </r>
  <r>
    <n v="867"/>
    <x v="2"/>
    <x v="1"/>
    <n v="76"/>
    <x v="1"/>
    <n v="76"/>
    <n v="0"/>
  </r>
  <r>
    <n v="868"/>
    <x v="13"/>
    <x v="1"/>
    <n v="31"/>
    <x v="1"/>
    <n v="31"/>
    <n v="0"/>
  </r>
  <r>
    <n v="869"/>
    <x v="8"/>
    <x v="1"/>
    <n v="56"/>
    <x v="1"/>
    <n v="56"/>
    <n v="0"/>
  </r>
  <r>
    <n v="870"/>
    <x v="11"/>
    <x v="0"/>
    <n v="65"/>
    <x v="1"/>
    <n v="65"/>
    <n v="0"/>
  </r>
  <r>
    <n v="871"/>
    <x v="10"/>
    <x v="1"/>
    <n v="76"/>
    <x v="1"/>
    <n v="76"/>
    <n v="0"/>
  </r>
  <r>
    <n v="872"/>
    <x v="0"/>
    <x v="1"/>
    <n v="20"/>
    <x v="1"/>
    <n v="20"/>
    <n v="0"/>
  </r>
  <r>
    <n v="873"/>
    <x v="9"/>
    <x v="0"/>
    <n v="75"/>
    <x v="1"/>
    <n v="75"/>
    <n v="0"/>
  </r>
  <r>
    <n v="874"/>
    <x v="2"/>
    <x v="1"/>
    <n v="40"/>
    <x v="1"/>
    <n v="40"/>
    <n v="0"/>
  </r>
  <r>
    <n v="875"/>
    <x v="2"/>
    <x v="0"/>
    <n v="54"/>
    <x v="1"/>
    <n v="54"/>
    <n v="0"/>
  </r>
  <r>
    <n v="876"/>
    <x v="2"/>
    <x v="0"/>
    <n v="76"/>
    <x v="1"/>
    <n v="76"/>
    <n v="0"/>
  </r>
  <r>
    <n v="877"/>
    <x v="11"/>
    <x v="0"/>
    <n v="78"/>
    <x v="1"/>
    <n v="78"/>
    <n v="0"/>
  </r>
  <r>
    <n v="878"/>
    <x v="11"/>
    <x v="1"/>
    <n v="45"/>
    <x v="1"/>
    <n v="45"/>
    <n v="0"/>
  </r>
  <r>
    <n v="879"/>
    <x v="2"/>
    <x v="1"/>
    <n v="70"/>
    <x v="1"/>
    <n v="70"/>
    <n v="0"/>
  </r>
  <r>
    <n v="880"/>
    <x v="11"/>
    <x v="0"/>
    <n v="44"/>
    <x v="1"/>
    <n v="44"/>
    <n v="0"/>
  </r>
  <r>
    <n v="881"/>
    <x v="0"/>
    <x v="0"/>
    <n v="67"/>
    <x v="1"/>
    <n v="67"/>
    <n v="0"/>
  </r>
  <r>
    <n v="882"/>
    <x v="5"/>
    <x v="0"/>
    <n v="20"/>
    <x v="1"/>
    <n v="20"/>
    <n v="0"/>
  </r>
  <r>
    <n v="883"/>
    <x v="2"/>
    <x v="0"/>
    <n v="81"/>
    <x v="1"/>
    <n v="81"/>
    <n v="0"/>
  </r>
  <r>
    <n v="884"/>
    <x v="11"/>
    <x v="0"/>
    <n v="53"/>
    <x v="1"/>
    <n v="53"/>
    <n v="0"/>
  </r>
  <r>
    <n v="885"/>
    <x v="7"/>
    <x v="1"/>
    <n v="53"/>
    <x v="1"/>
    <n v="53"/>
    <n v="0"/>
  </r>
  <r>
    <n v="886"/>
    <x v="2"/>
    <x v="0"/>
    <n v="72"/>
    <x v="1"/>
    <n v="72"/>
    <n v="0"/>
  </r>
  <r>
    <n v="887"/>
    <x v="2"/>
    <x v="1"/>
    <n v="28"/>
    <x v="1"/>
    <n v="28"/>
    <n v="0"/>
  </r>
  <r>
    <n v="888"/>
    <x v="4"/>
    <x v="0"/>
    <n v="71"/>
    <x v="1"/>
    <n v="71"/>
    <n v="0"/>
  </r>
  <r>
    <n v="889"/>
    <x v="10"/>
    <x v="1"/>
    <n v="30"/>
    <x v="1"/>
    <n v="30"/>
    <n v="0"/>
  </r>
  <r>
    <n v="890"/>
    <x v="2"/>
    <x v="1"/>
    <n v="84"/>
    <x v="1"/>
    <n v="84"/>
    <n v="0"/>
  </r>
  <r>
    <n v="891"/>
    <x v="2"/>
    <x v="0"/>
    <n v="45"/>
    <x v="1"/>
    <n v="45"/>
    <n v="0"/>
  </r>
  <r>
    <n v="892"/>
    <x v="2"/>
    <x v="1"/>
    <n v="34"/>
    <x v="1"/>
    <n v="34"/>
    <n v="0"/>
  </r>
  <r>
    <n v="893"/>
    <x v="2"/>
    <x v="0"/>
    <n v="53"/>
    <x v="1"/>
    <n v="53"/>
    <n v="0"/>
  </r>
  <r>
    <n v="894"/>
    <x v="3"/>
    <x v="1"/>
    <n v="37"/>
    <x v="1"/>
    <n v="37"/>
    <n v="0"/>
  </r>
  <r>
    <n v="895"/>
    <x v="13"/>
    <x v="0"/>
    <n v="38"/>
    <x v="1"/>
    <n v="38"/>
    <n v="0"/>
  </r>
  <r>
    <n v="896"/>
    <x v="3"/>
    <x v="1"/>
    <n v="79"/>
    <x v="1"/>
    <n v="79"/>
    <n v="0"/>
  </r>
  <r>
    <n v="897"/>
    <x v="2"/>
    <x v="0"/>
    <n v="46"/>
    <x v="1"/>
    <n v="46"/>
    <n v="0"/>
  </r>
  <r>
    <n v="898"/>
    <x v="2"/>
    <x v="0"/>
    <n v="64"/>
    <x v="1"/>
    <n v="64"/>
    <n v="0"/>
  </r>
  <r>
    <n v="899"/>
    <x v="2"/>
    <x v="1"/>
    <n v="75"/>
    <x v="1"/>
    <n v="75"/>
    <n v="0"/>
  </r>
  <r>
    <n v="900"/>
    <x v="2"/>
    <x v="0"/>
    <n v="54"/>
    <x v="1"/>
    <n v="54"/>
    <n v="0"/>
  </r>
  <r>
    <n v="901"/>
    <x v="2"/>
    <x v="1"/>
    <n v="44"/>
    <x v="1"/>
    <n v="44"/>
    <n v="0"/>
  </r>
  <r>
    <n v="902"/>
    <x v="2"/>
    <x v="1"/>
    <n v="82"/>
    <x v="1"/>
    <n v="82"/>
    <n v="0"/>
  </r>
  <r>
    <n v="903"/>
    <x v="2"/>
    <x v="0"/>
    <n v="27"/>
    <x v="1"/>
    <n v="27"/>
    <n v="0"/>
  </r>
  <r>
    <n v="904"/>
    <x v="11"/>
    <x v="1"/>
    <n v="34"/>
    <x v="1"/>
    <n v="34"/>
    <n v="0"/>
  </r>
  <r>
    <n v="905"/>
    <x v="2"/>
    <x v="1"/>
    <n v="25"/>
    <x v="1"/>
    <n v="25"/>
    <n v="0"/>
  </r>
  <r>
    <n v="906"/>
    <x v="0"/>
    <x v="0"/>
    <n v="79"/>
    <x v="1"/>
    <n v="79"/>
    <n v="0"/>
  </r>
  <r>
    <n v="907"/>
    <x v="4"/>
    <x v="0"/>
    <n v="55"/>
    <x v="1"/>
    <n v="55"/>
    <n v="0"/>
  </r>
  <r>
    <n v="908"/>
    <x v="2"/>
    <x v="1"/>
    <n v="75"/>
    <x v="1"/>
    <n v="75"/>
    <n v="0"/>
  </r>
  <r>
    <n v="909"/>
    <x v="11"/>
    <x v="0"/>
    <n v="71"/>
    <x v="1"/>
    <n v="71"/>
    <n v="0"/>
  </r>
  <r>
    <n v="910"/>
    <x v="2"/>
    <x v="0"/>
    <n v="68"/>
    <x v="1"/>
    <n v="68"/>
    <n v="0"/>
  </r>
  <r>
    <n v="911"/>
    <x v="2"/>
    <x v="1"/>
    <n v="27"/>
    <x v="1"/>
    <n v="27"/>
    <n v="0"/>
  </r>
  <r>
    <n v="912"/>
    <x v="2"/>
    <x v="0"/>
    <n v="33"/>
    <x v="1"/>
    <n v="33"/>
    <n v="0"/>
  </r>
  <r>
    <n v="913"/>
    <x v="2"/>
    <x v="1"/>
    <n v="28"/>
    <x v="1"/>
    <n v="28"/>
    <n v="0"/>
  </r>
  <r>
    <n v="914"/>
    <x v="2"/>
    <x v="1"/>
    <n v="80"/>
    <x v="1"/>
    <n v="80"/>
    <n v="0"/>
  </r>
  <r>
    <n v="915"/>
    <x v="0"/>
    <x v="0"/>
    <n v="39"/>
    <x v="1"/>
    <n v="39"/>
    <n v="0"/>
  </r>
  <r>
    <n v="916"/>
    <x v="0"/>
    <x v="0"/>
    <n v="61"/>
    <x v="1"/>
    <n v="61"/>
    <n v="0"/>
  </r>
  <r>
    <n v="917"/>
    <x v="6"/>
    <x v="1"/>
    <n v="41"/>
    <x v="1"/>
    <n v="41"/>
    <n v="0"/>
  </r>
  <r>
    <n v="918"/>
    <x v="3"/>
    <x v="0"/>
    <n v="75"/>
    <x v="1"/>
    <n v="75"/>
    <n v="0"/>
  </r>
  <r>
    <n v="919"/>
    <x v="4"/>
    <x v="0"/>
    <n v="27"/>
    <x v="1"/>
    <n v="27"/>
    <n v="0"/>
  </r>
  <r>
    <n v="920"/>
    <x v="2"/>
    <x v="0"/>
    <n v="67"/>
    <x v="1"/>
    <n v="67"/>
    <n v="0"/>
  </r>
  <r>
    <n v="921"/>
    <x v="2"/>
    <x v="1"/>
    <n v="52"/>
    <x v="1"/>
    <n v="52"/>
    <n v="0"/>
  </r>
  <r>
    <n v="922"/>
    <x v="13"/>
    <x v="1"/>
    <n v="31"/>
    <x v="1"/>
    <n v="31"/>
    <n v="0"/>
  </r>
  <r>
    <n v="923"/>
    <x v="2"/>
    <x v="1"/>
    <n v="44"/>
    <x v="1"/>
    <n v="44"/>
    <n v="0"/>
  </r>
  <r>
    <n v="924"/>
    <x v="11"/>
    <x v="0"/>
    <n v="64"/>
    <x v="1"/>
    <n v="64"/>
    <n v="0"/>
  </r>
  <r>
    <n v="925"/>
    <x v="2"/>
    <x v="1"/>
    <n v="34"/>
    <x v="1"/>
    <n v="34"/>
    <n v="0"/>
  </r>
  <r>
    <n v="926"/>
    <x v="2"/>
    <x v="1"/>
    <n v="19"/>
    <x v="1"/>
    <n v="19"/>
    <n v="0"/>
  </r>
  <r>
    <n v="927"/>
    <x v="11"/>
    <x v="0"/>
    <n v="77"/>
    <x v="1"/>
    <n v="77"/>
    <n v="0"/>
  </r>
  <r>
    <n v="928"/>
    <x v="8"/>
    <x v="1"/>
    <n v="56"/>
    <x v="1"/>
    <n v="56"/>
    <n v="0"/>
  </r>
  <r>
    <n v="929"/>
    <x v="2"/>
    <x v="0"/>
    <n v="18"/>
    <x v="1"/>
    <n v="18"/>
    <n v="0"/>
  </r>
  <r>
    <n v="930"/>
    <x v="3"/>
    <x v="0"/>
    <n v="21"/>
    <x v="1"/>
    <n v="21"/>
    <n v="0"/>
  </r>
  <r>
    <n v="931"/>
    <x v="2"/>
    <x v="1"/>
    <n v="58"/>
    <x v="1"/>
    <n v="58"/>
    <n v="0"/>
  </r>
  <r>
    <n v="932"/>
    <x v="13"/>
    <x v="1"/>
    <n v="61"/>
    <x v="1"/>
    <n v="61"/>
    <n v="0"/>
  </r>
  <r>
    <n v="933"/>
    <x v="2"/>
    <x v="1"/>
    <n v="24"/>
    <x v="1"/>
    <n v="24"/>
    <n v="0"/>
  </r>
  <r>
    <n v="934"/>
    <x v="2"/>
    <x v="0"/>
    <n v="70"/>
    <x v="1"/>
    <n v="70"/>
    <n v="0"/>
  </r>
  <r>
    <n v="935"/>
    <x v="0"/>
    <x v="0"/>
    <n v="38"/>
    <x v="1"/>
    <n v="38"/>
    <n v="0"/>
  </r>
  <r>
    <n v="936"/>
    <x v="5"/>
    <x v="0"/>
    <n v="34"/>
    <x v="1"/>
    <n v="34"/>
    <n v="0"/>
  </r>
  <r>
    <n v="937"/>
    <x v="7"/>
    <x v="1"/>
    <n v="21"/>
    <x v="1"/>
    <n v="21"/>
    <n v="0"/>
  </r>
  <r>
    <n v="938"/>
    <x v="7"/>
    <x v="1"/>
    <n v="42"/>
    <x v="1"/>
    <n v="42"/>
    <n v="0"/>
  </r>
  <r>
    <n v="939"/>
    <x v="2"/>
    <x v="0"/>
    <n v="73"/>
    <x v="1"/>
    <n v="73"/>
    <n v="0"/>
  </r>
  <r>
    <n v="940"/>
    <x v="2"/>
    <x v="0"/>
    <n v="79"/>
    <x v="1"/>
    <n v="79"/>
    <n v="0"/>
  </r>
  <r>
    <n v="941"/>
    <x v="2"/>
    <x v="0"/>
    <n v="81"/>
    <x v="1"/>
    <n v="81"/>
    <n v="0"/>
  </r>
  <r>
    <n v="942"/>
    <x v="2"/>
    <x v="1"/>
    <n v="72"/>
    <x v="1"/>
    <n v="72"/>
    <n v="0"/>
  </r>
  <r>
    <n v="943"/>
    <x v="2"/>
    <x v="1"/>
    <n v="48"/>
    <x v="1"/>
    <n v="48"/>
    <n v="0"/>
  </r>
  <r>
    <n v="944"/>
    <x v="11"/>
    <x v="0"/>
    <n v="38"/>
    <x v="1"/>
    <n v="38"/>
    <n v="0"/>
  </r>
  <r>
    <n v="945"/>
    <x v="0"/>
    <x v="0"/>
    <n v="34"/>
    <x v="1"/>
    <n v="34"/>
    <n v="0"/>
  </r>
  <r>
    <n v="946"/>
    <x v="11"/>
    <x v="0"/>
    <n v="27"/>
    <x v="1"/>
    <n v="27"/>
    <n v="0"/>
  </r>
  <r>
    <n v="947"/>
    <x v="3"/>
    <x v="1"/>
    <n v="22"/>
    <x v="1"/>
    <n v="22"/>
    <n v="0"/>
  </r>
  <r>
    <n v="948"/>
    <x v="9"/>
    <x v="0"/>
    <n v="27"/>
    <x v="1"/>
    <n v="27"/>
    <n v="0"/>
  </r>
  <r>
    <n v="949"/>
    <x v="6"/>
    <x v="0"/>
    <n v="71"/>
    <x v="1"/>
    <n v="71"/>
    <n v="0"/>
  </r>
  <r>
    <n v="950"/>
    <x v="0"/>
    <x v="0"/>
    <n v="72"/>
    <x v="1"/>
    <n v="72"/>
    <n v="0"/>
  </r>
  <r>
    <n v="951"/>
    <x v="7"/>
    <x v="0"/>
    <n v="22"/>
    <x v="1"/>
    <n v="22"/>
    <n v="0"/>
  </r>
  <r>
    <n v="952"/>
    <x v="8"/>
    <x v="1"/>
    <n v="40"/>
    <x v="1"/>
    <n v="40"/>
    <n v="0"/>
  </r>
  <r>
    <n v="953"/>
    <x v="2"/>
    <x v="1"/>
    <n v="67"/>
    <x v="1"/>
    <n v="67"/>
    <n v="0"/>
  </r>
  <r>
    <n v="954"/>
    <x v="11"/>
    <x v="0"/>
    <n v="35"/>
    <x v="1"/>
    <n v="35"/>
    <n v="0"/>
  </r>
  <r>
    <n v="955"/>
    <x v="11"/>
    <x v="0"/>
    <n v="85"/>
    <x v="1"/>
    <n v="85"/>
    <n v="0"/>
  </r>
  <r>
    <n v="956"/>
    <x v="0"/>
    <x v="0"/>
    <n v="27"/>
    <x v="1"/>
    <n v="27"/>
    <n v="0"/>
  </r>
  <r>
    <n v="957"/>
    <x v="6"/>
    <x v="1"/>
    <n v="24"/>
    <x v="1"/>
    <n v="24"/>
    <n v="0"/>
  </r>
  <r>
    <n v="958"/>
    <x v="2"/>
    <x v="0"/>
    <n v="89"/>
    <x v="1"/>
    <n v="89"/>
    <n v="0"/>
  </r>
  <r>
    <n v="959"/>
    <x v="2"/>
    <x v="1"/>
    <n v="72"/>
    <x v="1"/>
    <n v="72"/>
    <n v="0"/>
  </r>
  <r>
    <n v="960"/>
    <x v="2"/>
    <x v="1"/>
    <n v="69"/>
    <x v="1"/>
    <n v="69"/>
    <n v="0"/>
  </r>
  <r>
    <n v="961"/>
    <x v="2"/>
    <x v="1"/>
    <n v="82"/>
    <x v="1"/>
    <n v="82"/>
    <n v="0"/>
  </r>
  <r>
    <n v="962"/>
    <x v="2"/>
    <x v="1"/>
    <n v="75"/>
    <x v="1"/>
    <n v="75"/>
    <n v="0"/>
  </r>
  <r>
    <n v="963"/>
    <x v="2"/>
    <x v="1"/>
    <n v="67"/>
    <x v="1"/>
    <n v="67"/>
    <n v="0"/>
  </r>
  <r>
    <n v="964"/>
    <x v="0"/>
    <x v="1"/>
    <n v="53"/>
    <x v="1"/>
    <n v="53"/>
    <n v="0"/>
  </r>
  <r>
    <n v="965"/>
    <x v="3"/>
    <x v="1"/>
    <n v="50"/>
    <x v="1"/>
    <n v="50"/>
    <n v="0"/>
  </r>
  <r>
    <n v="966"/>
    <x v="2"/>
    <x v="1"/>
    <n v="49"/>
    <x v="1"/>
    <n v="49"/>
    <n v="0"/>
  </r>
  <r>
    <n v="967"/>
    <x v="3"/>
    <x v="1"/>
    <n v="54"/>
    <x v="1"/>
    <n v="54"/>
    <n v="0"/>
  </r>
  <r>
    <n v="968"/>
    <x v="4"/>
    <x v="1"/>
    <n v="44"/>
    <x v="1"/>
    <n v="44"/>
    <n v="0"/>
  </r>
  <r>
    <n v="969"/>
    <x v="2"/>
    <x v="1"/>
    <n v="27"/>
    <x v="1"/>
    <n v="27"/>
    <n v="0"/>
  </r>
  <r>
    <n v="970"/>
    <x v="2"/>
    <x v="0"/>
    <n v="72"/>
    <x v="1"/>
    <n v="72"/>
    <n v="0"/>
  </r>
  <r>
    <n v="971"/>
    <x v="0"/>
    <x v="0"/>
    <n v="22"/>
    <x v="1"/>
    <n v="22"/>
    <n v="0"/>
  </r>
  <r>
    <n v="972"/>
    <x v="0"/>
    <x v="1"/>
    <n v="35"/>
    <x v="1"/>
    <n v="35"/>
    <n v="0"/>
  </r>
  <r>
    <n v="973"/>
    <x v="2"/>
    <x v="0"/>
    <n v="50"/>
    <x v="1"/>
    <n v="50"/>
    <n v="0"/>
  </r>
  <r>
    <n v="974"/>
    <x v="0"/>
    <x v="0"/>
    <n v="60"/>
    <x v="1"/>
    <n v="60"/>
    <n v="0"/>
  </r>
  <r>
    <n v="975"/>
    <x v="0"/>
    <x v="0"/>
    <n v="45"/>
    <x v="1"/>
    <n v="45"/>
    <n v="0"/>
  </r>
  <r>
    <n v="976"/>
    <x v="5"/>
    <x v="1"/>
    <n v="48"/>
    <x v="1"/>
    <n v="48"/>
    <n v="0"/>
  </r>
  <r>
    <n v="977"/>
    <x v="11"/>
    <x v="0"/>
    <n v="31"/>
    <x v="1"/>
    <n v="31"/>
    <n v="0"/>
  </r>
  <r>
    <n v="978"/>
    <x v="2"/>
    <x v="0"/>
    <n v="80"/>
    <x v="1"/>
    <n v="80"/>
    <n v="0"/>
  </r>
  <r>
    <n v="979"/>
    <x v="3"/>
    <x v="1"/>
    <n v="47"/>
    <x v="1"/>
    <n v="47"/>
    <n v="0"/>
  </r>
  <r>
    <n v="980"/>
    <x v="2"/>
    <x v="1"/>
    <n v="31"/>
    <x v="1"/>
    <n v="31"/>
    <n v="0"/>
  </r>
  <r>
    <n v="981"/>
    <x v="2"/>
    <x v="1"/>
    <n v="78"/>
    <x v="1"/>
    <n v="78"/>
    <n v="0"/>
  </r>
  <r>
    <n v="982"/>
    <x v="2"/>
    <x v="1"/>
    <n v="35"/>
    <x v="1"/>
    <n v="35"/>
    <n v="0"/>
  </r>
  <r>
    <n v="983"/>
    <x v="2"/>
    <x v="0"/>
    <n v="58"/>
    <x v="1"/>
    <n v="58"/>
    <n v="0"/>
  </r>
  <r>
    <n v="984"/>
    <x v="0"/>
    <x v="1"/>
    <n v="33"/>
    <x v="1"/>
    <n v="33"/>
    <n v="0"/>
  </r>
  <r>
    <n v="985"/>
    <x v="2"/>
    <x v="0"/>
    <n v="69"/>
    <x v="1"/>
    <n v="69"/>
    <n v="0"/>
  </r>
  <r>
    <n v="986"/>
    <x v="3"/>
    <x v="1"/>
    <n v="44"/>
    <x v="1"/>
    <n v="44"/>
    <n v="0"/>
  </r>
  <r>
    <n v="987"/>
    <x v="2"/>
    <x v="1"/>
    <n v="23"/>
    <x v="1"/>
    <n v="23"/>
    <n v="0"/>
  </r>
  <r>
    <n v="988"/>
    <x v="2"/>
    <x v="0"/>
    <n v="62"/>
    <x v="1"/>
    <n v="62"/>
    <n v="0"/>
  </r>
  <r>
    <n v="989"/>
    <x v="11"/>
    <x v="1"/>
    <n v="32"/>
    <x v="1"/>
    <n v="32"/>
    <n v="0"/>
  </r>
  <r>
    <n v="990"/>
    <x v="7"/>
    <x v="0"/>
    <n v="37"/>
    <x v="1"/>
    <n v="37"/>
    <n v="0"/>
  </r>
  <r>
    <n v="991"/>
    <x v="2"/>
    <x v="1"/>
    <n v="55"/>
    <x v="1"/>
    <n v="55"/>
    <n v="0"/>
  </r>
  <r>
    <n v="992"/>
    <x v="2"/>
    <x v="0"/>
    <n v="51"/>
    <x v="1"/>
    <n v="51"/>
    <n v="0"/>
  </r>
  <r>
    <n v="993"/>
    <x v="9"/>
    <x v="1"/>
    <n v="86"/>
    <x v="1"/>
    <n v="86"/>
    <n v="0"/>
  </r>
  <r>
    <n v="994"/>
    <x v="2"/>
    <x v="0"/>
    <n v="37"/>
    <x v="1"/>
    <n v="37"/>
    <n v="0"/>
  </r>
  <r>
    <n v="995"/>
    <x v="0"/>
    <x v="1"/>
    <n v="82"/>
    <x v="1"/>
    <n v="82"/>
    <n v="0"/>
  </r>
  <r>
    <n v="996"/>
    <x v="11"/>
    <x v="1"/>
    <n v="27"/>
    <x v="1"/>
    <n v="27"/>
    <n v="0"/>
  </r>
  <r>
    <n v="997"/>
    <x v="11"/>
    <x v="1"/>
    <n v="58"/>
    <x v="1"/>
    <n v="58"/>
    <n v="0"/>
  </r>
  <r>
    <n v="998"/>
    <x v="6"/>
    <x v="1"/>
    <n v="89"/>
    <x v="1"/>
    <n v="89"/>
    <n v="0"/>
  </r>
  <r>
    <n v="999"/>
    <x v="2"/>
    <x v="0"/>
    <n v="74"/>
    <x v="1"/>
    <n v="74"/>
    <n v="0"/>
  </r>
  <r>
    <n v="1000"/>
    <x v="11"/>
    <x v="1"/>
    <n v="69"/>
    <x v="1"/>
    <n v="69"/>
    <n v="0"/>
  </r>
  <r>
    <n v="1001"/>
    <x v="2"/>
    <x v="1"/>
    <n v="41"/>
    <x v="2"/>
    <n v="41"/>
    <n v="0"/>
  </r>
  <r>
    <n v="1002"/>
    <x v="11"/>
    <x v="0"/>
    <n v="86"/>
    <x v="2"/>
    <n v="86"/>
    <n v="0"/>
  </r>
  <r>
    <n v="1003"/>
    <x v="2"/>
    <x v="1"/>
    <n v="64"/>
    <x v="2"/>
    <n v="64"/>
    <n v="0"/>
  </r>
  <r>
    <n v="1004"/>
    <x v="2"/>
    <x v="0"/>
    <n v="55"/>
    <x v="2"/>
    <n v="55"/>
    <n v="0"/>
  </r>
  <r>
    <n v="1005"/>
    <x v="0"/>
    <x v="0"/>
    <n v="60"/>
    <x v="2"/>
    <n v="60"/>
    <n v="0"/>
  </r>
  <r>
    <n v="1006"/>
    <x v="3"/>
    <x v="1"/>
    <n v="18"/>
    <x v="2"/>
    <n v="18"/>
    <n v="0"/>
  </r>
  <r>
    <n v="1007"/>
    <x v="2"/>
    <x v="1"/>
    <n v="62"/>
    <x v="2"/>
    <n v="62"/>
    <n v="0"/>
  </r>
  <r>
    <n v="1008"/>
    <x v="5"/>
    <x v="1"/>
    <n v="27"/>
    <x v="2"/>
    <n v="27"/>
    <n v="0"/>
  </r>
  <r>
    <n v="1009"/>
    <x v="2"/>
    <x v="1"/>
    <n v="44"/>
    <x v="2"/>
    <n v="44"/>
    <n v="0"/>
  </r>
  <r>
    <n v="1010"/>
    <x v="1"/>
    <x v="1"/>
    <n v="28"/>
    <x v="2"/>
    <n v="28"/>
    <n v="0"/>
  </r>
  <r>
    <n v="1011"/>
    <x v="0"/>
    <x v="0"/>
    <n v="20"/>
    <x v="2"/>
    <n v="20"/>
    <n v="0"/>
  </r>
  <r>
    <n v="1012"/>
    <x v="1"/>
    <x v="0"/>
    <n v="42"/>
    <x v="2"/>
    <n v="42"/>
    <n v="0"/>
  </r>
  <r>
    <n v="1013"/>
    <x v="11"/>
    <x v="1"/>
    <n v="54"/>
    <x v="2"/>
    <n v="54"/>
    <n v="0"/>
  </r>
  <r>
    <n v="1014"/>
    <x v="11"/>
    <x v="1"/>
    <n v="69"/>
    <x v="2"/>
    <n v="69"/>
    <n v="0"/>
  </r>
  <r>
    <n v="1015"/>
    <x v="10"/>
    <x v="1"/>
    <n v="50"/>
    <x v="2"/>
    <n v="50"/>
    <n v="0"/>
  </r>
  <r>
    <n v="1016"/>
    <x v="11"/>
    <x v="1"/>
    <n v="23"/>
    <x v="2"/>
    <n v="23"/>
    <n v="0"/>
  </r>
  <r>
    <n v="1017"/>
    <x v="11"/>
    <x v="0"/>
    <n v="38"/>
    <x v="2"/>
    <n v="38"/>
    <n v="0"/>
  </r>
  <r>
    <n v="1018"/>
    <x v="0"/>
    <x v="1"/>
    <n v="52"/>
    <x v="2"/>
    <n v="52"/>
    <n v="0"/>
  </r>
  <r>
    <n v="1019"/>
    <x v="10"/>
    <x v="1"/>
    <n v="64"/>
    <x v="2"/>
    <n v="64"/>
    <n v="0"/>
  </r>
  <r>
    <n v="1020"/>
    <x v="3"/>
    <x v="1"/>
    <n v="86"/>
    <x v="2"/>
    <n v="86"/>
    <n v="0"/>
  </r>
  <r>
    <n v="1021"/>
    <x v="5"/>
    <x v="0"/>
    <n v="49"/>
    <x v="2"/>
    <n v="49"/>
    <n v="0"/>
  </r>
  <r>
    <n v="1022"/>
    <x v="11"/>
    <x v="1"/>
    <n v="60"/>
    <x v="2"/>
    <n v="60"/>
    <n v="0"/>
  </r>
  <r>
    <n v="1023"/>
    <x v="7"/>
    <x v="0"/>
    <n v="52"/>
    <x v="2"/>
    <n v="52"/>
    <n v="0"/>
  </r>
  <r>
    <n v="1024"/>
    <x v="1"/>
    <x v="1"/>
    <n v="80"/>
    <x v="2"/>
    <n v="80"/>
    <n v="0"/>
  </r>
  <r>
    <n v="1025"/>
    <x v="3"/>
    <x v="0"/>
    <n v="48"/>
    <x v="2"/>
    <n v="48"/>
    <n v="0"/>
  </r>
  <r>
    <n v="1026"/>
    <x v="4"/>
    <x v="1"/>
    <n v="62"/>
    <x v="2"/>
    <n v="62"/>
    <n v="0"/>
  </r>
  <r>
    <n v="1027"/>
    <x v="1"/>
    <x v="0"/>
    <n v="45"/>
    <x v="2"/>
    <n v="45"/>
    <n v="0"/>
  </r>
  <r>
    <n v="1028"/>
    <x v="11"/>
    <x v="1"/>
    <n v="82"/>
    <x v="2"/>
    <n v="82"/>
    <n v="0"/>
  </r>
  <r>
    <n v="1029"/>
    <x v="1"/>
    <x v="1"/>
    <n v="45"/>
    <x v="2"/>
    <n v="45"/>
    <n v="0"/>
  </r>
  <r>
    <n v="1030"/>
    <x v="11"/>
    <x v="1"/>
    <n v="68"/>
    <x v="2"/>
    <n v="68"/>
    <n v="0"/>
  </r>
  <r>
    <n v="1031"/>
    <x v="3"/>
    <x v="0"/>
    <n v="40"/>
    <x v="2"/>
    <n v="40"/>
    <n v="0"/>
  </r>
  <r>
    <n v="1032"/>
    <x v="0"/>
    <x v="0"/>
    <n v="21"/>
    <x v="2"/>
    <n v="21"/>
    <n v="0"/>
  </r>
  <r>
    <n v="1033"/>
    <x v="11"/>
    <x v="1"/>
    <n v="56"/>
    <x v="2"/>
    <n v="56"/>
    <n v="0"/>
  </r>
  <r>
    <n v="1034"/>
    <x v="10"/>
    <x v="1"/>
    <n v="31"/>
    <x v="2"/>
    <n v="31"/>
    <n v="0"/>
  </r>
  <r>
    <n v="1035"/>
    <x v="11"/>
    <x v="0"/>
    <n v="56"/>
    <x v="2"/>
    <n v="56"/>
    <n v="0"/>
  </r>
  <r>
    <n v="1036"/>
    <x v="11"/>
    <x v="1"/>
    <n v="29"/>
    <x v="2"/>
    <n v="29"/>
    <n v="0"/>
  </r>
  <r>
    <n v="1037"/>
    <x v="11"/>
    <x v="1"/>
    <n v="21"/>
    <x v="2"/>
    <n v="21"/>
    <n v="0"/>
  </r>
  <r>
    <n v="1038"/>
    <x v="0"/>
    <x v="0"/>
    <n v="32"/>
    <x v="2"/>
    <n v="32"/>
    <n v="0"/>
  </r>
  <r>
    <n v="1039"/>
    <x v="1"/>
    <x v="1"/>
    <n v="66"/>
    <x v="2"/>
    <n v="66"/>
    <n v="0"/>
  </r>
  <r>
    <n v="1040"/>
    <x v="11"/>
    <x v="1"/>
    <n v="63"/>
    <x v="2"/>
    <n v="63"/>
    <n v="0"/>
  </r>
  <r>
    <n v="1041"/>
    <x v="10"/>
    <x v="0"/>
    <n v="30"/>
    <x v="2"/>
    <n v="30"/>
    <n v="0"/>
  </r>
  <r>
    <n v="1042"/>
    <x v="0"/>
    <x v="0"/>
    <n v="57"/>
    <x v="2"/>
    <n v="57"/>
    <n v="0"/>
  </r>
  <r>
    <n v="1043"/>
    <x v="11"/>
    <x v="1"/>
    <n v="42"/>
    <x v="2"/>
    <n v="42"/>
    <n v="0"/>
  </r>
  <r>
    <n v="1044"/>
    <x v="11"/>
    <x v="0"/>
    <n v="26"/>
    <x v="2"/>
    <n v="26"/>
    <n v="0"/>
  </r>
  <r>
    <n v="1045"/>
    <x v="1"/>
    <x v="1"/>
    <n v="19"/>
    <x v="2"/>
    <n v="19"/>
    <n v="0"/>
  </r>
  <r>
    <n v="1046"/>
    <x v="11"/>
    <x v="0"/>
    <n v="52"/>
    <x v="2"/>
    <n v="52"/>
    <n v="0"/>
  </r>
  <r>
    <n v="1047"/>
    <x v="10"/>
    <x v="1"/>
    <n v="20"/>
    <x v="2"/>
    <n v="20"/>
    <n v="0"/>
  </r>
  <r>
    <n v="1048"/>
    <x v="11"/>
    <x v="1"/>
    <n v="26"/>
    <x v="2"/>
    <n v="26"/>
    <n v="0"/>
  </r>
  <r>
    <n v="1049"/>
    <x v="1"/>
    <x v="0"/>
    <n v="83"/>
    <x v="2"/>
    <n v="83"/>
    <n v="0"/>
  </r>
  <r>
    <n v="1050"/>
    <x v="0"/>
    <x v="1"/>
    <n v="31"/>
    <x v="2"/>
    <n v="31"/>
    <n v="0"/>
  </r>
  <r>
    <n v="1051"/>
    <x v="1"/>
    <x v="0"/>
    <n v="36"/>
    <x v="2"/>
    <n v="36"/>
    <n v="0"/>
  </r>
  <r>
    <n v="1052"/>
    <x v="7"/>
    <x v="0"/>
    <n v="66"/>
    <x v="2"/>
    <n v="66"/>
    <n v="0"/>
  </r>
  <r>
    <n v="1053"/>
    <x v="11"/>
    <x v="1"/>
    <n v="67"/>
    <x v="2"/>
    <n v="67"/>
    <n v="0"/>
  </r>
  <r>
    <n v="1054"/>
    <x v="11"/>
    <x v="0"/>
    <n v="86"/>
    <x v="2"/>
    <n v="86"/>
    <n v="0"/>
  </r>
  <r>
    <n v="1055"/>
    <x v="11"/>
    <x v="0"/>
    <n v="21"/>
    <x v="2"/>
    <n v="21"/>
    <n v="0"/>
  </r>
  <r>
    <n v="1056"/>
    <x v="1"/>
    <x v="0"/>
    <n v="83"/>
    <x v="2"/>
    <n v="83"/>
    <n v="0"/>
  </r>
  <r>
    <n v="1057"/>
    <x v="1"/>
    <x v="0"/>
    <n v="71"/>
    <x v="2"/>
    <n v="71"/>
    <n v="0"/>
  </r>
  <r>
    <n v="1058"/>
    <x v="11"/>
    <x v="1"/>
    <n v="74"/>
    <x v="2"/>
    <n v="74"/>
    <n v="0"/>
  </r>
  <r>
    <n v="1059"/>
    <x v="11"/>
    <x v="1"/>
    <n v="75"/>
    <x v="2"/>
    <n v="75"/>
    <n v="0"/>
  </r>
  <r>
    <n v="1060"/>
    <x v="11"/>
    <x v="1"/>
    <n v="62"/>
    <x v="2"/>
    <n v="62"/>
    <n v="0"/>
  </r>
  <r>
    <n v="1061"/>
    <x v="9"/>
    <x v="1"/>
    <n v="61"/>
    <x v="2"/>
    <n v="61"/>
    <n v="0"/>
  </r>
  <r>
    <n v="1062"/>
    <x v="11"/>
    <x v="1"/>
    <n v="68"/>
    <x v="2"/>
    <n v="68"/>
    <n v="0"/>
  </r>
  <r>
    <n v="1063"/>
    <x v="11"/>
    <x v="1"/>
    <n v="82"/>
    <x v="2"/>
    <n v="82"/>
    <n v="0"/>
  </r>
  <r>
    <n v="1064"/>
    <x v="8"/>
    <x v="0"/>
    <n v="75"/>
    <x v="2"/>
    <n v="75"/>
    <n v="0"/>
  </r>
  <r>
    <n v="1065"/>
    <x v="6"/>
    <x v="1"/>
    <n v="25"/>
    <x v="2"/>
    <n v="25"/>
    <n v="0"/>
  </r>
  <r>
    <n v="1066"/>
    <x v="11"/>
    <x v="0"/>
    <n v="70"/>
    <x v="2"/>
    <n v="70"/>
    <n v="0"/>
  </r>
  <r>
    <n v="1067"/>
    <x v="11"/>
    <x v="1"/>
    <n v="60"/>
    <x v="2"/>
    <n v="60"/>
    <n v="0"/>
  </r>
  <r>
    <n v="1068"/>
    <x v="1"/>
    <x v="0"/>
    <n v="56"/>
    <x v="2"/>
    <n v="56"/>
    <n v="0"/>
  </r>
  <r>
    <n v="1069"/>
    <x v="3"/>
    <x v="0"/>
    <n v="80"/>
    <x v="2"/>
    <n v="80"/>
    <n v="0"/>
  </r>
  <r>
    <n v="1070"/>
    <x v="5"/>
    <x v="1"/>
    <n v="60"/>
    <x v="2"/>
    <n v="60"/>
    <n v="0"/>
  </r>
  <r>
    <n v="1071"/>
    <x v="11"/>
    <x v="1"/>
    <n v="32"/>
    <x v="2"/>
    <n v="32"/>
    <n v="0"/>
  </r>
  <r>
    <n v="1072"/>
    <x v="11"/>
    <x v="1"/>
    <n v="78"/>
    <x v="2"/>
    <n v="78"/>
    <n v="0"/>
  </r>
  <r>
    <n v="1073"/>
    <x v="1"/>
    <x v="1"/>
    <n v="60"/>
    <x v="2"/>
    <n v="60"/>
    <n v="0"/>
  </r>
  <r>
    <n v="1074"/>
    <x v="1"/>
    <x v="1"/>
    <n v="48"/>
    <x v="2"/>
    <n v="48"/>
    <n v="0"/>
  </r>
  <r>
    <n v="1075"/>
    <x v="4"/>
    <x v="0"/>
    <n v="55"/>
    <x v="2"/>
    <n v="55"/>
    <n v="0"/>
  </r>
  <r>
    <n v="1076"/>
    <x v="11"/>
    <x v="1"/>
    <n v="18"/>
    <x v="2"/>
    <n v="18"/>
    <n v="0"/>
  </r>
  <r>
    <n v="1077"/>
    <x v="11"/>
    <x v="0"/>
    <n v="24"/>
    <x v="2"/>
    <n v="24"/>
    <n v="0"/>
  </r>
  <r>
    <n v="1078"/>
    <x v="3"/>
    <x v="1"/>
    <n v="55"/>
    <x v="2"/>
    <n v="55"/>
    <n v="0"/>
  </r>
  <r>
    <n v="1079"/>
    <x v="11"/>
    <x v="1"/>
    <n v="29"/>
    <x v="2"/>
    <n v="29"/>
    <n v="0"/>
  </r>
  <r>
    <n v="1080"/>
    <x v="11"/>
    <x v="0"/>
    <n v="78"/>
    <x v="2"/>
    <n v="78"/>
    <n v="0"/>
  </r>
  <r>
    <n v="1081"/>
    <x v="10"/>
    <x v="1"/>
    <n v="77"/>
    <x v="2"/>
    <n v="77"/>
    <n v="0"/>
  </r>
  <r>
    <n v="1082"/>
    <x v="11"/>
    <x v="0"/>
    <n v="70"/>
    <x v="2"/>
    <n v="70"/>
    <n v="0"/>
  </r>
  <r>
    <n v="1083"/>
    <x v="1"/>
    <x v="1"/>
    <n v="25"/>
    <x v="2"/>
    <n v="25"/>
    <n v="0"/>
  </r>
  <r>
    <n v="1084"/>
    <x v="11"/>
    <x v="0"/>
    <n v="75"/>
    <x v="2"/>
    <n v="75"/>
    <n v="0"/>
  </r>
  <r>
    <n v="1085"/>
    <x v="1"/>
    <x v="0"/>
    <n v="78"/>
    <x v="2"/>
    <n v="78"/>
    <n v="0"/>
  </r>
  <r>
    <n v="1086"/>
    <x v="0"/>
    <x v="0"/>
    <n v="63"/>
    <x v="2"/>
    <n v="63"/>
    <n v="0"/>
  </r>
  <r>
    <n v="1087"/>
    <x v="11"/>
    <x v="1"/>
    <n v="32"/>
    <x v="2"/>
    <n v="32"/>
    <n v="0"/>
  </r>
  <r>
    <n v="1088"/>
    <x v="11"/>
    <x v="1"/>
    <n v="72"/>
    <x v="2"/>
    <n v="72"/>
    <n v="0"/>
  </r>
  <r>
    <n v="1089"/>
    <x v="0"/>
    <x v="0"/>
    <n v="28"/>
    <x v="2"/>
    <n v="28"/>
    <n v="0"/>
  </r>
  <r>
    <n v="1090"/>
    <x v="0"/>
    <x v="1"/>
    <n v="19"/>
    <x v="2"/>
    <n v="19"/>
    <n v="0"/>
  </r>
  <r>
    <n v="1091"/>
    <x v="0"/>
    <x v="1"/>
    <n v="26"/>
    <x v="2"/>
    <n v="26"/>
    <n v="0"/>
  </r>
  <r>
    <n v="1092"/>
    <x v="11"/>
    <x v="0"/>
    <n v="35"/>
    <x v="2"/>
    <n v="35"/>
    <n v="0"/>
  </r>
  <r>
    <n v="1093"/>
    <x v="11"/>
    <x v="1"/>
    <n v="34"/>
    <x v="2"/>
    <n v="34"/>
    <n v="0"/>
  </r>
  <r>
    <n v="1094"/>
    <x v="11"/>
    <x v="0"/>
    <n v="66"/>
    <x v="2"/>
    <n v="66"/>
    <n v="0"/>
  </r>
  <r>
    <n v="1095"/>
    <x v="11"/>
    <x v="0"/>
    <n v="58"/>
    <x v="2"/>
    <n v="58"/>
    <n v="0"/>
  </r>
  <r>
    <n v="1096"/>
    <x v="1"/>
    <x v="0"/>
    <n v="87"/>
    <x v="2"/>
    <n v="87"/>
    <n v="0"/>
  </r>
  <r>
    <n v="1097"/>
    <x v="11"/>
    <x v="1"/>
    <n v="81"/>
    <x v="2"/>
    <n v="81"/>
    <n v="0"/>
  </r>
  <r>
    <n v="1098"/>
    <x v="5"/>
    <x v="0"/>
    <n v="31"/>
    <x v="2"/>
    <n v="31"/>
    <n v="0"/>
  </r>
  <r>
    <n v="1099"/>
    <x v="0"/>
    <x v="1"/>
    <n v="76"/>
    <x v="2"/>
    <n v="76"/>
    <n v="0"/>
  </r>
  <r>
    <n v="1100"/>
    <x v="1"/>
    <x v="1"/>
    <n v="30"/>
    <x v="2"/>
    <n v="30"/>
    <n v="0"/>
  </r>
  <r>
    <n v="1101"/>
    <x v="11"/>
    <x v="1"/>
    <n v="27"/>
    <x v="2"/>
    <n v="27"/>
    <n v="0"/>
  </r>
  <r>
    <n v="1102"/>
    <x v="11"/>
    <x v="0"/>
    <n v="66"/>
    <x v="2"/>
    <n v="66"/>
    <n v="0"/>
  </r>
  <r>
    <n v="1103"/>
    <x v="11"/>
    <x v="1"/>
    <n v="32"/>
    <x v="2"/>
    <n v="32"/>
    <n v="0"/>
  </r>
  <r>
    <n v="1104"/>
    <x v="1"/>
    <x v="1"/>
    <n v="21"/>
    <x v="2"/>
    <n v="21"/>
    <n v="0"/>
  </r>
  <r>
    <n v="1105"/>
    <x v="0"/>
    <x v="1"/>
    <n v="79"/>
    <x v="2"/>
    <n v="79"/>
    <n v="0"/>
  </r>
  <r>
    <n v="1106"/>
    <x v="5"/>
    <x v="0"/>
    <n v="70"/>
    <x v="2"/>
    <n v="70"/>
    <n v="0"/>
  </r>
  <r>
    <n v="1107"/>
    <x v="11"/>
    <x v="1"/>
    <n v="40"/>
    <x v="2"/>
    <n v="40"/>
    <n v="0"/>
  </r>
  <r>
    <n v="1108"/>
    <x v="11"/>
    <x v="1"/>
    <n v="47"/>
    <x v="2"/>
    <n v="47"/>
    <n v="0"/>
  </r>
  <r>
    <n v="1109"/>
    <x v="11"/>
    <x v="1"/>
    <n v="86"/>
    <x v="2"/>
    <n v="86"/>
    <n v="0"/>
  </r>
  <r>
    <n v="1110"/>
    <x v="4"/>
    <x v="1"/>
    <n v="43"/>
    <x v="2"/>
    <n v="43"/>
    <n v="0"/>
  </r>
  <r>
    <n v="1111"/>
    <x v="13"/>
    <x v="1"/>
    <n v="31"/>
    <x v="2"/>
    <n v="31"/>
    <n v="0"/>
  </r>
  <r>
    <n v="1112"/>
    <x v="1"/>
    <x v="1"/>
    <n v="30"/>
    <x v="2"/>
    <n v="30"/>
    <n v="0"/>
  </r>
  <r>
    <n v="1113"/>
    <x v="5"/>
    <x v="1"/>
    <n v="39"/>
    <x v="2"/>
    <n v="39"/>
    <n v="0"/>
  </r>
  <r>
    <n v="1114"/>
    <x v="11"/>
    <x v="1"/>
    <n v="39"/>
    <x v="2"/>
    <n v="39"/>
    <n v="0"/>
  </r>
  <r>
    <n v="1115"/>
    <x v="9"/>
    <x v="0"/>
    <n v="22"/>
    <x v="2"/>
    <n v="22"/>
    <n v="0"/>
  </r>
  <r>
    <n v="1116"/>
    <x v="0"/>
    <x v="0"/>
    <n v="79"/>
    <x v="2"/>
    <n v="79"/>
    <n v="0"/>
  </r>
  <r>
    <n v="1117"/>
    <x v="3"/>
    <x v="1"/>
    <n v="63"/>
    <x v="2"/>
    <n v="63"/>
    <n v="0"/>
  </r>
  <r>
    <n v="1118"/>
    <x v="3"/>
    <x v="0"/>
    <n v="45"/>
    <x v="2"/>
    <n v="45"/>
    <n v="0"/>
  </r>
  <r>
    <n v="1119"/>
    <x v="3"/>
    <x v="0"/>
    <n v="89"/>
    <x v="2"/>
    <n v="89"/>
    <n v="0"/>
  </r>
  <r>
    <n v="1120"/>
    <x v="4"/>
    <x v="1"/>
    <n v="53"/>
    <x v="2"/>
    <n v="53"/>
    <n v="0"/>
  </r>
  <r>
    <n v="1121"/>
    <x v="11"/>
    <x v="1"/>
    <n v="51"/>
    <x v="2"/>
    <n v="51"/>
    <n v="0"/>
  </r>
  <r>
    <n v="1122"/>
    <x v="7"/>
    <x v="0"/>
    <n v="33"/>
    <x v="2"/>
    <n v="33"/>
    <n v="0"/>
  </r>
  <r>
    <n v="1123"/>
    <x v="0"/>
    <x v="1"/>
    <n v="54"/>
    <x v="2"/>
    <n v="54"/>
    <n v="0"/>
  </r>
  <r>
    <n v="1124"/>
    <x v="1"/>
    <x v="0"/>
    <n v="36"/>
    <x v="2"/>
    <n v="36"/>
    <n v="0"/>
  </r>
  <r>
    <n v="1125"/>
    <x v="5"/>
    <x v="0"/>
    <n v="18"/>
    <x v="2"/>
    <n v="18"/>
    <n v="0"/>
  </r>
  <r>
    <n v="1126"/>
    <x v="0"/>
    <x v="0"/>
    <n v="65"/>
    <x v="2"/>
    <n v="65"/>
    <n v="0"/>
  </r>
  <r>
    <n v="1127"/>
    <x v="6"/>
    <x v="1"/>
    <n v="83"/>
    <x v="2"/>
    <n v="83"/>
    <n v="0"/>
  </r>
  <r>
    <n v="1128"/>
    <x v="0"/>
    <x v="1"/>
    <n v="18"/>
    <x v="2"/>
    <n v="18"/>
    <n v="0"/>
  </r>
  <r>
    <n v="1129"/>
    <x v="11"/>
    <x v="0"/>
    <n v="67"/>
    <x v="2"/>
    <n v="67"/>
    <n v="0"/>
  </r>
  <r>
    <n v="1130"/>
    <x v="11"/>
    <x v="0"/>
    <n v="30"/>
    <x v="2"/>
    <n v="30"/>
    <n v="0"/>
  </r>
  <r>
    <n v="1131"/>
    <x v="3"/>
    <x v="1"/>
    <n v="38"/>
    <x v="2"/>
    <n v="38"/>
    <n v="0"/>
  </r>
  <r>
    <n v="1132"/>
    <x v="0"/>
    <x v="0"/>
    <n v="27"/>
    <x v="2"/>
    <n v="27"/>
    <n v="0"/>
  </r>
  <r>
    <n v="1133"/>
    <x v="11"/>
    <x v="1"/>
    <n v="59"/>
    <x v="2"/>
    <n v="59"/>
    <n v="0"/>
  </r>
  <r>
    <n v="1134"/>
    <x v="10"/>
    <x v="0"/>
    <n v="53"/>
    <x v="2"/>
    <n v="53"/>
    <n v="0"/>
  </r>
  <r>
    <n v="1135"/>
    <x v="11"/>
    <x v="0"/>
    <n v="74"/>
    <x v="2"/>
    <n v="74"/>
    <n v="0"/>
  </r>
  <r>
    <n v="1136"/>
    <x v="5"/>
    <x v="1"/>
    <n v="89"/>
    <x v="2"/>
    <n v="89"/>
    <n v="0"/>
  </r>
  <r>
    <n v="1137"/>
    <x v="0"/>
    <x v="0"/>
    <n v="52"/>
    <x v="2"/>
    <n v="52"/>
    <n v="0"/>
  </r>
  <r>
    <n v="1138"/>
    <x v="3"/>
    <x v="1"/>
    <n v="83"/>
    <x v="2"/>
    <n v="83"/>
    <n v="0"/>
  </r>
  <r>
    <n v="1139"/>
    <x v="2"/>
    <x v="1"/>
    <n v="84"/>
    <x v="2"/>
    <n v="84"/>
    <n v="0"/>
  </r>
  <r>
    <n v="1140"/>
    <x v="9"/>
    <x v="0"/>
    <n v="69"/>
    <x v="2"/>
    <n v="69"/>
    <n v="0"/>
  </r>
  <r>
    <n v="1141"/>
    <x v="0"/>
    <x v="0"/>
    <n v="60"/>
    <x v="2"/>
    <n v="60"/>
    <n v="0"/>
  </r>
  <r>
    <n v="1142"/>
    <x v="2"/>
    <x v="1"/>
    <n v="59"/>
    <x v="2"/>
    <n v="59"/>
    <n v="0"/>
  </r>
  <r>
    <n v="1143"/>
    <x v="10"/>
    <x v="0"/>
    <n v="59"/>
    <x v="2"/>
    <n v="59"/>
    <n v="0"/>
  </r>
  <r>
    <n v="1144"/>
    <x v="2"/>
    <x v="1"/>
    <n v="61"/>
    <x v="2"/>
    <n v="61"/>
    <n v="0"/>
  </r>
  <r>
    <n v="1145"/>
    <x v="2"/>
    <x v="1"/>
    <n v="50"/>
    <x v="2"/>
    <n v="50"/>
    <n v="0"/>
  </r>
  <r>
    <n v="1146"/>
    <x v="2"/>
    <x v="0"/>
    <n v="23"/>
    <x v="2"/>
    <n v="23"/>
    <n v="0"/>
  </r>
  <r>
    <n v="1147"/>
    <x v="0"/>
    <x v="0"/>
    <n v="53"/>
    <x v="2"/>
    <n v="53"/>
    <n v="0"/>
  </r>
  <r>
    <n v="1148"/>
    <x v="9"/>
    <x v="1"/>
    <n v="53"/>
    <x v="2"/>
    <n v="53"/>
    <n v="0"/>
  </r>
  <r>
    <n v="1149"/>
    <x v="2"/>
    <x v="0"/>
    <n v="31"/>
    <x v="2"/>
    <n v="31"/>
    <n v="0"/>
  </r>
  <r>
    <n v="1150"/>
    <x v="2"/>
    <x v="0"/>
    <n v="77"/>
    <x v="2"/>
    <n v="77"/>
    <n v="0"/>
  </r>
  <r>
    <n v="1151"/>
    <x v="3"/>
    <x v="1"/>
    <n v="76"/>
    <x v="2"/>
    <n v="76"/>
    <n v="0"/>
  </r>
  <r>
    <n v="1152"/>
    <x v="1"/>
    <x v="0"/>
    <n v="67"/>
    <x v="2"/>
    <n v="67"/>
    <n v="0"/>
  </r>
  <r>
    <n v="1153"/>
    <x v="10"/>
    <x v="1"/>
    <n v="39"/>
    <x v="2"/>
    <n v="39"/>
    <n v="0"/>
  </r>
  <r>
    <n v="1154"/>
    <x v="1"/>
    <x v="0"/>
    <n v="88"/>
    <x v="2"/>
    <n v="88"/>
    <n v="0"/>
  </r>
  <r>
    <n v="1155"/>
    <x v="1"/>
    <x v="0"/>
    <n v="58"/>
    <x v="2"/>
    <n v="58"/>
    <n v="0"/>
  </r>
  <r>
    <n v="1156"/>
    <x v="6"/>
    <x v="0"/>
    <n v="35"/>
    <x v="2"/>
    <n v="35"/>
    <n v="0"/>
  </r>
  <r>
    <n v="1157"/>
    <x v="5"/>
    <x v="1"/>
    <n v="70"/>
    <x v="2"/>
    <n v="70"/>
    <n v="0"/>
  </r>
  <r>
    <n v="1158"/>
    <x v="6"/>
    <x v="0"/>
    <n v="59"/>
    <x v="2"/>
    <n v="59"/>
    <n v="0"/>
  </r>
  <r>
    <n v="1159"/>
    <x v="2"/>
    <x v="1"/>
    <n v="58"/>
    <x v="2"/>
    <n v="58"/>
    <n v="0"/>
  </r>
  <r>
    <n v="1160"/>
    <x v="3"/>
    <x v="0"/>
    <n v="58"/>
    <x v="2"/>
    <n v="58"/>
    <n v="0"/>
  </r>
  <r>
    <n v="1161"/>
    <x v="1"/>
    <x v="1"/>
    <n v="36"/>
    <x v="2"/>
    <n v="36"/>
    <n v="0"/>
  </r>
  <r>
    <n v="1162"/>
    <x v="2"/>
    <x v="1"/>
    <n v="87"/>
    <x v="2"/>
    <n v="87"/>
    <n v="0"/>
  </r>
  <r>
    <n v="1163"/>
    <x v="4"/>
    <x v="1"/>
    <n v="72"/>
    <x v="2"/>
    <n v="72"/>
    <n v="0"/>
  </r>
  <r>
    <n v="1164"/>
    <x v="2"/>
    <x v="0"/>
    <n v="63"/>
    <x v="2"/>
    <n v="63"/>
    <n v="0"/>
  </r>
  <r>
    <n v="1165"/>
    <x v="1"/>
    <x v="0"/>
    <n v="28"/>
    <x v="2"/>
    <n v="28"/>
    <n v="0"/>
  </r>
  <r>
    <n v="1166"/>
    <x v="2"/>
    <x v="1"/>
    <n v="31"/>
    <x v="2"/>
    <n v="31"/>
    <n v="0"/>
  </r>
  <r>
    <n v="1167"/>
    <x v="2"/>
    <x v="0"/>
    <n v="78"/>
    <x v="2"/>
    <n v="78"/>
    <n v="0"/>
  </r>
  <r>
    <n v="1168"/>
    <x v="2"/>
    <x v="1"/>
    <n v="41"/>
    <x v="2"/>
    <n v="41"/>
    <n v="0"/>
  </r>
  <r>
    <n v="1169"/>
    <x v="0"/>
    <x v="0"/>
    <n v="26"/>
    <x v="2"/>
    <n v="26"/>
    <n v="0"/>
  </r>
  <r>
    <n v="1170"/>
    <x v="7"/>
    <x v="1"/>
    <n v="65"/>
    <x v="2"/>
    <n v="65"/>
    <n v="0"/>
  </r>
  <r>
    <n v="1171"/>
    <x v="0"/>
    <x v="0"/>
    <n v="53"/>
    <x v="2"/>
    <n v="53"/>
    <n v="0"/>
  </r>
  <r>
    <n v="1172"/>
    <x v="3"/>
    <x v="1"/>
    <n v="23"/>
    <x v="2"/>
    <n v="23"/>
    <n v="0"/>
  </r>
  <r>
    <n v="1173"/>
    <x v="2"/>
    <x v="0"/>
    <n v="84"/>
    <x v="2"/>
    <n v="84"/>
    <n v="0"/>
  </r>
  <r>
    <n v="1174"/>
    <x v="2"/>
    <x v="0"/>
    <n v="60"/>
    <x v="2"/>
    <n v="60"/>
    <n v="0"/>
  </r>
  <r>
    <n v="1175"/>
    <x v="7"/>
    <x v="1"/>
    <n v="87"/>
    <x v="2"/>
    <n v="87"/>
    <n v="0"/>
  </r>
  <r>
    <n v="1176"/>
    <x v="2"/>
    <x v="1"/>
    <n v="89"/>
    <x v="2"/>
    <n v="89"/>
    <n v="0"/>
  </r>
  <r>
    <n v="1177"/>
    <x v="4"/>
    <x v="1"/>
    <n v="90"/>
    <x v="2"/>
    <n v="90"/>
    <n v="0"/>
  </r>
  <r>
    <n v="1178"/>
    <x v="3"/>
    <x v="1"/>
    <n v="56"/>
    <x v="2"/>
    <n v="56"/>
    <n v="0"/>
  </r>
  <r>
    <n v="1179"/>
    <x v="1"/>
    <x v="1"/>
    <n v="49"/>
    <x v="2"/>
    <n v="49"/>
    <n v="0"/>
  </r>
  <r>
    <n v="1180"/>
    <x v="1"/>
    <x v="1"/>
    <n v="85"/>
    <x v="2"/>
    <n v="85"/>
    <n v="0"/>
  </r>
  <r>
    <n v="1181"/>
    <x v="5"/>
    <x v="1"/>
    <n v="68"/>
    <x v="2"/>
    <n v="68"/>
    <n v="0"/>
  </r>
  <r>
    <n v="1182"/>
    <x v="2"/>
    <x v="0"/>
    <n v="36"/>
    <x v="2"/>
    <n v="36"/>
    <n v="0"/>
  </r>
  <r>
    <n v="1183"/>
    <x v="0"/>
    <x v="0"/>
    <n v="66"/>
    <x v="2"/>
    <n v="66"/>
    <n v="0"/>
  </r>
  <r>
    <n v="1184"/>
    <x v="0"/>
    <x v="1"/>
    <n v="64"/>
    <x v="2"/>
    <n v="64"/>
    <n v="0"/>
  </r>
  <r>
    <n v="1185"/>
    <x v="3"/>
    <x v="1"/>
    <n v="34"/>
    <x v="2"/>
    <n v="34"/>
    <n v="0"/>
  </r>
  <r>
    <n v="1186"/>
    <x v="5"/>
    <x v="0"/>
    <n v="89"/>
    <x v="2"/>
    <n v="89"/>
    <n v="0"/>
  </r>
  <r>
    <n v="1187"/>
    <x v="3"/>
    <x v="0"/>
    <n v="31"/>
    <x v="2"/>
    <n v="31"/>
    <n v="0"/>
  </r>
  <r>
    <n v="1188"/>
    <x v="2"/>
    <x v="0"/>
    <n v="89"/>
    <x v="2"/>
    <n v="89"/>
    <n v="0"/>
  </r>
  <r>
    <n v="1189"/>
    <x v="0"/>
    <x v="1"/>
    <n v="69"/>
    <x v="2"/>
    <n v="69"/>
    <n v="0"/>
  </r>
  <r>
    <n v="1190"/>
    <x v="6"/>
    <x v="0"/>
    <n v="50"/>
    <x v="2"/>
    <n v="50"/>
    <n v="0"/>
  </r>
  <r>
    <n v="1191"/>
    <x v="3"/>
    <x v="0"/>
    <n v="48"/>
    <x v="2"/>
    <n v="48"/>
    <n v="0"/>
  </r>
  <r>
    <n v="1192"/>
    <x v="2"/>
    <x v="1"/>
    <n v="87"/>
    <x v="2"/>
    <n v="87"/>
    <n v="0"/>
  </r>
  <r>
    <n v="1193"/>
    <x v="10"/>
    <x v="0"/>
    <n v="69"/>
    <x v="2"/>
    <n v="69"/>
    <n v="0"/>
  </r>
  <r>
    <n v="1194"/>
    <x v="8"/>
    <x v="0"/>
    <n v="64"/>
    <x v="2"/>
    <n v="64"/>
    <n v="0"/>
  </r>
  <r>
    <n v="1195"/>
    <x v="1"/>
    <x v="0"/>
    <n v="35"/>
    <x v="2"/>
    <n v="35"/>
    <n v="0"/>
  </r>
  <r>
    <n v="1196"/>
    <x v="2"/>
    <x v="0"/>
    <n v="82"/>
    <x v="2"/>
    <n v="82"/>
    <n v="0"/>
  </r>
  <r>
    <n v="1197"/>
    <x v="5"/>
    <x v="1"/>
    <n v="55"/>
    <x v="2"/>
    <n v="55"/>
    <n v="0"/>
  </r>
  <r>
    <n v="1198"/>
    <x v="2"/>
    <x v="0"/>
    <n v="63"/>
    <x v="2"/>
    <n v="63"/>
    <n v="0"/>
  </r>
  <r>
    <n v="1199"/>
    <x v="10"/>
    <x v="0"/>
    <n v="38"/>
    <x v="2"/>
    <n v="38"/>
    <n v="0"/>
  </r>
  <r>
    <n v="1200"/>
    <x v="2"/>
    <x v="1"/>
    <n v="31"/>
    <x v="2"/>
    <n v="31"/>
    <n v="0"/>
  </r>
  <r>
    <n v="1201"/>
    <x v="0"/>
    <x v="0"/>
    <n v="89"/>
    <x v="2"/>
    <n v="89"/>
    <n v="0"/>
  </r>
  <r>
    <n v="1202"/>
    <x v="0"/>
    <x v="1"/>
    <n v="25"/>
    <x v="2"/>
    <n v="25"/>
    <n v="0"/>
  </r>
  <r>
    <n v="1203"/>
    <x v="2"/>
    <x v="0"/>
    <n v="64"/>
    <x v="2"/>
    <n v="64"/>
    <n v="0"/>
  </r>
  <r>
    <n v="1204"/>
    <x v="2"/>
    <x v="1"/>
    <n v="89"/>
    <x v="2"/>
    <n v="89"/>
    <n v="0"/>
  </r>
  <r>
    <n v="1205"/>
    <x v="1"/>
    <x v="1"/>
    <n v="89"/>
    <x v="2"/>
    <n v="89"/>
    <n v="0"/>
  </r>
  <r>
    <n v="1206"/>
    <x v="2"/>
    <x v="1"/>
    <n v="89"/>
    <x v="2"/>
    <n v="89"/>
    <n v="0"/>
  </r>
  <r>
    <n v="1207"/>
    <x v="10"/>
    <x v="1"/>
    <n v="44"/>
    <x v="2"/>
    <n v="44"/>
    <n v="0"/>
  </r>
  <r>
    <n v="1208"/>
    <x v="2"/>
    <x v="0"/>
    <n v="73"/>
    <x v="2"/>
    <n v="73"/>
    <n v="0"/>
  </r>
  <r>
    <n v="1209"/>
    <x v="9"/>
    <x v="0"/>
    <n v="38"/>
    <x v="2"/>
    <n v="38"/>
    <n v="0"/>
  </r>
  <r>
    <n v="1210"/>
    <x v="1"/>
    <x v="0"/>
    <n v="88"/>
    <x v="2"/>
    <n v="88"/>
    <n v="0"/>
  </r>
  <r>
    <n v="1211"/>
    <x v="2"/>
    <x v="1"/>
    <n v="41"/>
    <x v="2"/>
    <n v="41"/>
    <n v="0"/>
  </r>
  <r>
    <n v="1212"/>
    <x v="5"/>
    <x v="1"/>
    <n v="43"/>
    <x v="2"/>
    <n v="43"/>
    <n v="0"/>
  </r>
  <r>
    <n v="1213"/>
    <x v="1"/>
    <x v="1"/>
    <n v="75"/>
    <x v="2"/>
    <n v="75"/>
    <n v="0"/>
  </r>
  <r>
    <n v="1214"/>
    <x v="0"/>
    <x v="0"/>
    <n v="29"/>
    <x v="2"/>
    <n v="29"/>
    <n v="0"/>
  </r>
  <r>
    <n v="1215"/>
    <x v="2"/>
    <x v="0"/>
    <n v="33"/>
    <x v="2"/>
    <n v="33"/>
    <n v="0"/>
  </r>
  <r>
    <n v="1216"/>
    <x v="3"/>
    <x v="0"/>
    <n v="63"/>
    <x v="2"/>
    <n v="63"/>
    <n v="0"/>
  </r>
  <r>
    <n v="1217"/>
    <x v="2"/>
    <x v="1"/>
    <n v="68"/>
    <x v="2"/>
    <n v="68"/>
    <n v="0"/>
  </r>
  <r>
    <n v="1218"/>
    <x v="2"/>
    <x v="0"/>
    <n v="68"/>
    <x v="2"/>
    <n v="68"/>
    <n v="0"/>
  </r>
  <r>
    <n v="1219"/>
    <x v="2"/>
    <x v="0"/>
    <n v="19"/>
    <x v="2"/>
    <n v="19"/>
    <n v="0"/>
  </r>
  <r>
    <n v="1220"/>
    <x v="2"/>
    <x v="0"/>
    <n v="58"/>
    <x v="2"/>
    <n v="58"/>
    <n v="0"/>
  </r>
  <r>
    <n v="1221"/>
    <x v="4"/>
    <x v="0"/>
    <n v="54"/>
    <x v="2"/>
    <n v="54"/>
    <n v="0"/>
  </r>
  <r>
    <n v="1222"/>
    <x v="1"/>
    <x v="1"/>
    <n v="58"/>
    <x v="2"/>
    <n v="58"/>
    <n v="0"/>
  </r>
  <r>
    <n v="1223"/>
    <x v="2"/>
    <x v="0"/>
    <n v="63"/>
    <x v="2"/>
    <n v="63"/>
    <n v="0"/>
  </r>
  <r>
    <n v="1224"/>
    <x v="0"/>
    <x v="1"/>
    <n v="71"/>
    <x v="2"/>
    <n v="71"/>
    <n v="0"/>
  </r>
  <r>
    <n v="1225"/>
    <x v="1"/>
    <x v="0"/>
    <n v="84"/>
    <x v="2"/>
    <n v="84"/>
    <n v="0"/>
  </r>
  <r>
    <n v="1226"/>
    <x v="6"/>
    <x v="0"/>
    <n v="55"/>
    <x v="2"/>
    <n v="55"/>
    <n v="0"/>
  </r>
  <r>
    <n v="1227"/>
    <x v="2"/>
    <x v="1"/>
    <n v="40"/>
    <x v="2"/>
    <n v="40"/>
    <n v="0"/>
  </r>
  <r>
    <n v="1228"/>
    <x v="2"/>
    <x v="0"/>
    <n v="87"/>
    <x v="2"/>
    <n v="87"/>
    <n v="0"/>
  </r>
  <r>
    <n v="1229"/>
    <x v="3"/>
    <x v="1"/>
    <n v="67"/>
    <x v="2"/>
    <n v="67"/>
    <n v="0"/>
  </r>
  <r>
    <n v="1230"/>
    <x v="1"/>
    <x v="1"/>
    <n v="80"/>
    <x v="2"/>
    <n v="80"/>
    <n v="0"/>
  </r>
  <r>
    <n v="1231"/>
    <x v="8"/>
    <x v="0"/>
    <n v="83"/>
    <x v="2"/>
    <n v="83"/>
    <n v="0"/>
  </r>
  <r>
    <n v="1232"/>
    <x v="1"/>
    <x v="0"/>
    <n v="31"/>
    <x v="2"/>
    <n v="31"/>
    <n v="0"/>
  </r>
  <r>
    <n v="1233"/>
    <x v="12"/>
    <x v="1"/>
    <n v="47"/>
    <x v="2"/>
    <n v="47"/>
    <n v="0"/>
  </r>
  <r>
    <n v="1234"/>
    <x v="2"/>
    <x v="0"/>
    <n v="89"/>
    <x v="2"/>
    <n v="89"/>
    <n v="0"/>
  </r>
  <r>
    <n v="1235"/>
    <x v="5"/>
    <x v="0"/>
    <n v="69"/>
    <x v="2"/>
    <n v="69"/>
    <n v="0"/>
  </r>
  <r>
    <n v="1236"/>
    <x v="2"/>
    <x v="0"/>
    <n v="47"/>
    <x v="2"/>
    <n v="47"/>
    <n v="0"/>
  </r>
  <r>
    <n v="1237"/>
    <x v="2"/>
    <x v="1"/>
    <n v="87"/>
    <x v="2"/>
    <n v="87"/>
    <n v="0"/>
  </r>
  <r>
    <n v="1238"/>
    <x v="2"/>
    <x v="1"/>
    <n v="65"/>
    <x v="2"/>
    <n v="65"/>
    <n v="0"/>
  </r>
  <r>
    <n v="1239"/>
    <x v="1"/>
    <x v="1"/>
    <n v="86"/>
    <x v="2"/>
    <n v="86"/>
    <n v="0"/>
  </r>
  <r>
    <n v="1240"/>
    <x v="7"/>
    <x v="0"/>
    <n v="24"/>
    <x v="2"/>
    <n v="24"/>
    <n v="0"/>
  </r>
  <r>
    <n v="1241"/>
    <x v="8"/>
    <x v="1"/>
    <n v="34"/>
    <x v="2"/>
    <n v="34"/>
    <n v="0"/>
  </r>
  <r>
    <n v="1242"/>
    <x v="1"/>
    <x v="1"/>
    <n v="55"/>
    <x v="2"/>
    <n v="55"/>
    <n v="0"/>
  </r>
  <r>
    <n v="1243"/>
    <x v="1"/>
    <x v="0"/>
    <n v="24"/>
    <x v="2"/>
    <n v="24"/>
    <n v="0"/>
  </r>
  <r>
    <n v="1244"/>
    <x v="1"/>
    <x v="1"/>
    <n v="20"/>
    <x v="2"/>
    <n v="20"/>
    <n v="0"/>
  </r>
  <r>
    <n v="1245"/>
    <x v="1"/>
    <x v="1"/>
    <n v="62"/>
    <x v="2"/>
    <n v="62"/>
    <n v="0"/>
  </r>
  <r>
    <n v="1246"/>
    <x v="0"/>
    <x v="0"/>
    <n v="85"/>
    <x v="2"/>
    <n v="85"/>
    <n v="0"/>
  </r>
  <r>
    <n v="1247"/>
    <x v="2"/>
    <x v="1"/>
    <n v="24"/>
    <x v="2"/>
    <n v="24"/>
    <n v="0"/>
  </r>
  <r>
    <n v="1248"/>
    <x v="2"/>
    <x v="0"/>
    <n v="87"/>
    <x v="2"/>
    <n v="87"/>
    <n v="0"/>
  </r>
  <r>
    <n v="1249"/>
    <x v="2"/>
    <x v="1"/>
    <n v="76"/>
    <x v="2"/>
    <n v="76"/>
    <n v="0"/>
  </r>
  <r>
    <n v="1250"/>
    <x v="2"/>
    <x v="0"/>
    <n v="57"/>
    <x v="2"/>
    <n v="57"/>
    <n v="0"/>
  </r>
  <r>
    <n v="1251"/>
    <x v="2"/>
    <x v="0"/>
    <n v="31"/>
    <x v="2"/>
    <n v="31"/>
    <n v="0"/>
  </r>
  <r>
    <n v="1252"/>
    <x v="2"/>
    <x v="1"/>
    <n v="66"/>
    <x v="2"/>
    <n v="66"/>
    <n v="0"/>
  </r>
  <r>
    <n v="1253"/>
    <x v="2"/>
    <x v="1"/>
    <n v="79"/>
    <x v="2"/>
    <n v="79"/>
    <n v="0"/>
  </r>
  <r>
    <n v="1254"/>
    <x v="0"/>
    <x v="0"/>
    <n v="71"/>
    <x v="2"/>
    <n v="71"/>
    <n v="0"/>
  </r>
  <r>
    <n v="1255"/>
    <x v="1"/>
    <x v="0"/>
    <n v="77"/>
    <x v="2"/>
    <n v="77"/>
    <n v="0"/>
  </r>
  <r>
    <n v="1256"/>
    <x v="1"/>
    <x v="0"/>
    <n v="29"/>
    <x v="2"/>
    <n v="29"/>
    <n v="0"/>
  </r>
  <r>
    <n v="1257"/>
    <x v="2"/>
    <x v="0"/>
    <n v="69"/>
    <x v="2"/>
    <n v="69"/>
    <n v="0"/>
  </r>
  <r>
    <n v="1258"/>
    <x v="2"/>
    <x v="0"/>
    <n v="87"/>
    <x v="2"/>
    <n v="87"/>
    <n v="0"/>
  </r>
  <r>
    <n v="1259"/>
    <x v="2"/>
    <x v="0"/>
    <n v="45"/>
    <x v="2"/>
    <n v="45"/>
    <n v="0"/>
  </r>
  <r>
    <n v="1260"/>
    <x v="0"/>
    <x v="0"/>
    <m/>
    <x v="2"/>
    <n v="67"/>
    <n v="0"/>
  </r>
  <r>
    <n v="1261"/>
    <x v="2"/>
    <x v="0"/>
    <n v="49"/>
    <x v="2"/>
    <n v="49"/>
    <n v="0"/>
  </r>
  <r>
    <n v="1262"/>
    <x v="2"/>
    <x v="0"/>
    <n v="41"/>
    <x v="2"/>
    <n v="41"/>
    <n v="0"/>
  </r>
  <r>
    <n v="1263"/>
    <x v="2"/>
    <x v="1"/>
    <n v="78"/>
    <x v="2"/>
    <n v="78"/>
    <n v="0"/>
  </r>
  <r>
    <n v="1264"/>
    <x v="10"/>
    <x v="1"/>
    <n v="47"/>
    <x v="2"/>
    <n v="47"/>
    <n v="0"/>
  </r>
  <r>
    <n v="1265"/>
    <x v="2"/>
    <x v="0"/>
    <n v="72"/>
    <x v="2"/>
    <n v="72"/>
    <n v="0"/>
  </r>
  <r>
    <n v="1266"/>
    <x v="2"/>
    <x v="0"/>
    <n v="42"/>
    <x v="2"/>
    <n v="42"/>
    <n v="0"/>
  </r>
  <r>
    <n v="1267"/>
    <x v="10"/>
    <x v="0"/>
    <n v="62"/>
    <x v="2"/>
    <n v="62"/>
    <n v="0"/>
  </r>
  <r>
    <n v="1268"/>
    <x v="2"/>
    <x v="0"/>
    <n v="48"/>
    <x v="2"/>
    <n v="48"/>
    <n v="0"/>
  </r>
  <r>
    <n v="1269"/>
    <x v="13"/>
    <x v="0"/>
    <n v="48"/>
    <x v="2"/>
    <n v="48"/>
    <n v="0"/>
  </r>
  <r>
    <n v="1270"/>
    <x v="2"/>
    <x v="0"/>
    <n v="48"/>
    <x v="2"/>
    <n v="48"/>
    <n v="0"/>
  </r>
  <r>
    <n v="1271"/>
    <x v="0"/>
    <x v="1"/>
    <n v="43"/>
    <x v="2"/>
    <n v="43"/>
    <n v="0"/>
  </r>
  <r>
    <n v="1272"/>
    <x v="3"/>
    <x v="1"/>
    <n v="39"/>
    <x v="2"/>
    <n v="39"/>
    <n v="0"/>
  </r>
  <r>
    <n v="1273"/>
    <x v="1"/>
    <x v="1"/>
    <n v="18"/>
    <x v="2"/>
    <n v="18"/>
    <n v="0"/>
  </r>
  <r>
    <n v="1274"/>
    <x v="2"/>
    <x v="1"/>
    <n v="78"/>
    <x v="2"/>
    <n v="78"/>
    <n v="0"/>
  </r>
  <r>
    <n v="1275"/>
    <x v="5"/>
    <x v="1"/>
    <n v="88"/>
    <x v="2"/>
    <n v="88"/>
    <n v="0"/>
  </r>
  <r>
    <n v="1276"/>
    <x v="0"/>
    <x v="0"/>
    <n v="88"/>
    <x v="2"/>
    <n v="88"/>
    <n v="0"/>
  </r>
  <r>
    <n v="1277"/>
    <x v="13"/>
    <x v="1"/>
    <n v="73"/>
    <x v="2"/>
    <n v="73"/>
    <n v="0"/>
  </r>
  <r>
    <n v="1278"/>
    <x v="2"/>
    <x v="1"/>
    <n v="69"/>
    <x v="2"/>
    <n v="69"/>
    <n v="0"/>
  </r>
  <r>
    <n v="1279"/>
    <x v="2"/>
    <x v="1"/>
    <n v="52"/>
    <x v="2"/>
    <n v="52"/>
    <n v="0"/>
  </r>
  <r>
    <n v="1280"/>
    <x v="2"/>
    <x v="0"/>
    <n v="69"/>
    <x v="2"/>
    <n v="69"/>
    <n v="0"/>
  </r>
  <r>
    <n v="1281"/>
    <x v="1"/>
    <x v="1"/>
    <n v="61"/>
    <x v="2"/>
    <n v="61"/>
    <n v="0"/>
  </r>
  <r>
    <n v="1282"/>
    <x v="0"/>
    <x v="0"/>
    <n v="35"/>
    <x v="2"/>
    <n v="35"/>
    <n v="0"/>
  </r>
  <r>
    <n v="1283"/>
    <x v="2"/>
    <x v="0"/>
    <n v="30"/>
    <x v="2"/>
    <n v="30"/>
    <n v="0"/>
  </r>
  <r>
    <n v="1284"/>
    <x v="1"/>
    <x v="0"/>
    <n v="73"/>
    <x v="2"/>
    <n v="73"/>
    <n v="0"/>
  </r>
  <r>
    <n v="1285"/>
    <x v="1"/>
    <x v="1"/>
    <n v="56"/>
    <x v="2"/>
    <n v="56"/>
    <n v="0"/>
  </r>
  <r>
    <n v="1286"/>
    <x v="2"/>
    <x v="0"/>
    <n v="61"/>
    <x v="2"/>
    <n v="61"/>
    <n v="0"/>
  </r>
  <r>
    <n v="1287"/>
    <x v="2"/>
    <x v="0"/>
    <n v="55"/>
    <x v="2"/>
    <n v="55"/>
    <n v="0"/>
  </r>
  <r>
    <n v="1288"/>
    <x v="2"/>
    <x v="0"/>
    <n v="39"/>
    <x v="2"/>
    <n v="39"/>
    <n v="0"/>
  </r>
  <r>
    <n v="1289"/>
    <x v="2"/>
    <x v="1"/>
    <n v="30"/>
    <x v="2"/>
    <n v="30"/>
    <n v="0"/>
  </r>
  <r>
    <n v="1290"/>
    <x v="2"/>
    <x v="0"/>
    <n v="31"/>
    <x v="2"/>
    <n v="31"/>
    <n v="0"/>
  </r>
  <r>
    <n v="1291"/>
    <x v="2"/>
    <x v="1"/>
    <n v="72"/>
    <x v="2"/>
    <n v="72"/>
    <n v="0"/>
  </r>
  <r>
    <n v="1292"/>
    <x v="2"/>
    <x v="1"/>
    <n v="38"/>
    <x v="2"/>
    <n v="38"/>
    <n v="0"/>
  </r>
  <r>
    <n v="1293"/>
    <x v="2"/>
    <x v="0"/>
    <n v="38"/>
    <x v="2"/>
    <n v="38"/>
    <n v="0"/>
  </r>
  <r>
    <n v="1294"/>
    <x v="0"/>
    <x v="1"/>
    <n v="54"/>
    <x v="2"/>
    <n v="54"/>
    <n v="0"/>
  </r>
  <r>
    <n v="1295"/>
    <x v="9"/>
    <x v="1"/>
    <n v="86"/>
    <x v="2"/>
    <n v="86"/>
    <n v="0"/>
  </r>
  <r>
    <n v="1296"/>
    <x v="1"/>
    <x v="0"/>
    <n v="20"/>
    <x v="2"/>
    <n v="20"/>
    <n v="0"/>
  </r>
  <r>
    <n v="1297"/>
    <x v="2"/>
    <x v="1"/>
    <n v="86"/>
    <x v="2"/>
    <n v="86"/>
    <n v="0"/>
  </r>
  <r>
    <n v="1298"/>
    <x v="3"/>
    <x v="0"/>
    <n v="31"/>
    <x v="2"/>
    <n v="31"/>
    <n v="0"/>
  </r>
  <r>
    <n v="1299"/>
    <x v="2"/>
    <x v="0"/>
    <n v="44"/>
    <x v="2"/>
    <n v="44"/>
    <n v="0"/>
  </r>
  <r>
    <n v="1300"/>
    <x v="7"/>
    <x v="0"/>
    <n v="74"/>
    <x v="2"/>
    <n v="74"/>
    <n v="0"/>
  </r>
  <r>
    <n v="1301"/>
    <x v="1"/>
    <x v="0"/>
    <n v="84"/>
    <x v="2"/>
    <n v="84"/>
    <n v="0"/>
  </r>
  <r>
    <n v="1302"/>
    <x v="0"/>
    <x v="1"/>
    <n v="28"/>
    <x v="2"/>
    <n v="28"/>
    <n v="0"/>
  </r>
  <r>
    <n v="1303"/>
    <x v="1"/>
    <x v="0"/>
    <n v="81"/>
    <x v="2"/>
    <n v="81"/>
    <n v="0"/>
  </r>
  <r>
    <n v="1304"/>
    <x v="10"/>
    <x v="1"/>
    <n v="18"/>
    <x v="2"/>
    <n v="18"/>
    <n v="0"/>
  </r>
  <r>
    <n v="1305"/>
    <x v="0"/>
    <x v="0"/>
    <n v="58"/>
    <x v="2"/>
    <n v="58"/>
    <n v="0"/>
  </r>
  <r>
    <n v="1306"/>
    <x v="2"/>
    <x v="0"/>
    <n v="65"/>
    <x v="2"/>
    <n v="65"/>
    <n v="0"/>
  </r>
  <r>
    <n v="1307"/>
    <x v="0"/>
    <x v="1"/>
    <n v="78"/>
    <x v="2"/>
    <n v="78"/>
    <n v="0"/>
  </r>
  <r>
    <n v="1308"/>
    <x v="1"/>
    <x v="1"/>
    <n v="56"/>
    <x v="2"/>
    <n v="56"/>
    <n v="0"/>
  </r>
  <r>
    <n v="1309"/>
    <x v="2"/>
    <x v="1"/>
    <n v="88"/>
    <x v="2"/>
    <n v="88"/>
    <n v="0"/>
  </r>
  <r>
    <n v="1310"/>
    <x v="1"/>
    <x v="0"/>
    <n v="70"/>
    <x v="2"/>
    <n v="70"/>
    <n v="0"/>
  </r>
  <r>
    <n v="1311"/>
    <x v="2"/>
    <x v="0"/>
    <n v="20"/>
    <x v="2"/>
    <n v="20"/>
    <n v="0"/>
  </r>
  <r>
    <n v="1312"/>
    <x v="2"/>
    <x v="1"/>
    <n v="59"/>
    <x v="2"/>
    <n v="59"/>
    <n v="0"/>
  </r>
  <r>
    <n v="1313"/>
    <x v="2"/>
    <x v="0"/>
    <n v="61"/>
    <x v="2"/>
    <n v="61"/>
    <n v="0"/>
  </r>
  <r>
    <n v="1314"/>
    <x v="2"/>
    <x v="1"/>
    <n v="86"/>
    <x v="2"/>
    <n v="86"/>
    <n v="0"/>
  </r>
  <r>
    <n v="1315"/>
    <x v="2"/>
    <x v="1"/>
    <n v="76"/>
    <x v="2"/>
    <n v="76"/>
    <n v="0"/>
  </r>
  <r>
    <n v="1316"/>
    <x v="3"/>
    <x v="1"/>
    <n v="70"/>
    <x v="2"/>
    <n v="70"/>
    <n v="0"/>
  </r>
  <r>
    <n v="1317"/>
    <x v="0"/>
    <x v="0"/>
    <n v="54"/>
    <x v="2"/>
    <n v="54"/>
    <n v="0"/>
  </r>
  <r>
    <n v="1318"/>
    <x v="2"/>
    <x v="0"/>
    <n v="24"/>
    <x v="2"/>
    <n v="24"/>
    <n v="0"/>
  </r>
  <r>
    <n v="1319"/>
    <x v="2"/>
    <x v="1"/>
    <n v="19"/>
    <x v="2"/>
    <n v="19"/>
    <n v="0"/>
  </r>
  <r>
    <n v="1320"/>
    <x v="7"/>
    <x v="0"/>
    <n v="71"/>
    <x v="2"/>
    <n v="71"/>
    <n v="0"/>
  </r>
  <r>
    <n v="1321"/>
    <x v="10"/>
    <x v="1"/>
    <n v="83"/>
    <x v="2"/>
    <n v="83"/>
    <n v="0"/>
  </r>
  <r>
    <n v="1322"/>
    <x v="2"/>
    <x v="1"/>
    <n v="49"/>
    <x v="2"/>
    <n v="49"/>
    <n v="0"/>
  </r>
  <r>
    <n v="1323"/>
    <x v="13"/>
    <x v="1"/>
    <n v="81"/>
    <x v="2"/>
    <n v="81"/>
    <n v="0"/>
  </r>
  <r>
    <n v="1324"/>
    <x v="2"/>
    <x v="0"/>
    <n v="67"/>
    <x v="2"/>
    <n v="67"/>
    <n v="0"/>
  </r>
  <r>
    <n v="1325"/>
    <x v="1"/>
    <x v="1"/>
    <n v="29"/>
    <x v="2"/>
    <n v="29"/>
    <n v="0"/>
  </r>
  <r>
    <n v="1326"/>
    <x v="0"/>
    <x v="0"/>
    <n v="84"/>
    <x v="2"/>
    <n v="84"/>
    <n v="0"/>
  </r>
  <r>
    <n v="1327"/>
    <x v="0"/>
    <x v="0"/>
    <n v="34"/>
    <x v="2"/>
    <n v="34"/>
    <n v="0"/>
  </r>
  <r>
    <n v="1328"/>
    <x v="2"/>
    <x v="0"/>
    <n v="38"/>
    <x v="2"/>
    <n v="38"/>
    <n v="0"/>
  </r>
  <r>
    <n v="1329"/>
    <x v="2"/>
    <x v="0"/>
    <n v="62"/>
    <x v="2"/>
    <n v="62"/>
    <n v="0"/>
  </r>
  <r>
    <n v="1330"/>
    <x v="3"/>
    <x v="0"/>
    <n v="59"/>
    <x v="2"/>
    <n v="59"/>
    <n v="0"/>
  </r>
  <r>
    <n v="1331"/>
    <x v="2"/>
    <x v="1"/>
    <n v="84"/>
    <x v="2"/>
    <n v="84"/>
    <n v="0"/>
  </r>
  <r>
    <n v="1332"/>
    <x v="9"/>
    <x v="0"/>
    <n v="49"/>
    <x v="2"/>
    <n v="49"/>
    <n v="0"/>
  </r>
  <r>
    <n v="1333"/>
    <x v="2"/>
    <x v="0"/>
    <n v="31"/>
    <x v="2"/>
    <n v="31"/>
    <n v="0"/>
  </r>
  <r>
    <n v="1334"/>
    <x v="2"/>
    <x v="1"/>
    <n v="30"/>
    <x v="2"/>
    <n v="30"/>
    <n v="0"/>
  </r>
  <r>
    <n v="1335"/>
    <x v="2"/>
    <x v="1"/>
    <n v="70"/>
    <x v="2"/>
    <n v="70"/>
    <n v="0"/>
  </r>
  <r>
    <n v="1336"/>
    <x v="2"/>
    <x v="0"/>
    <n v="89"/>
    <x v="2"/>
    <n v="89"/>
    <n v="0"/>
  </r>
  <r>
    <n v="1337"/>
    <x v="1"/>
    <x v="1"/>
    <n v="54"/>
    <x v="2"/>
    <n v="54"/>
    <n v="0"/>
  </r>
  <r>
    <n v="1338"/>
    <x v="10"/>
    <x v="0"/>
    <n v="37"/>
    <x v="2"/>
    <n v="37"/>
    <n v="0"/>
  </r>
  <r>
    <n v="1339"/>
    <x v="0"/>
    <x v="0"/>
    <n v="34"/>
    <x v="2"/>
    <n v="34"/>
    <n v="0"/>
  </r>
  <r>
    <n v="1340"/>
    <x v="10"/>
    <x v="1"/>
    <n v="40"/>
    <x v="2"/>
    <n v="40"/>
    <n v="0"/>
  </r>
  <r>
    <n v="1341"/>
    <x v="0"/>
    <x v="1"/>
    <n v="56"/>
    <x v="2"/>
    <n v="56"/>
    <n v="0"/>
  </r>
  <r>
    <n v="1342"/>
    <x v="2"/>
    <x v="0"/>
    <n v="24"/>
    <x v="2"/>
    <n v="24"/>
    <n v="0"/>
  </r>
  <r>
    <n v="1343"/>
    <x v="2"/>
    <x v="1"/>
    <n v="32"/>
    <x v="2"/>
    <n v="32"/>
    <n v="0"/>
  </r>
  <r>
    <n v="1344"/>
    <x v="1"/>
    <x v="0"/>
    <n v="40"/>
    <x v="2"/>
    <n v="40"/>
    <n v="0"/>
  </r>
  <r>
    <n v="1345"/>
    <x v="2"/>
    <x v="0"/>
    <n v="58"/>
    <x v="2"/>
    <n v="58"/>
    <n v="0"/>
  </r>
  <r>
    <n v="1346"/>
    <x v="2"/>
    <x v="0"/>
    <n v="81"/>
    <x v="2"/>
    <n v="81"/>
    <n v="0"/>
  </r>
  <r>
    <n v="1347"/>
    <x v="0"/>
    <x v="0"/>
    <n v="55"/>
    <x v="2"/>
    <n v="55"/>
    <n v="0"/>
  </r>
  <r>
    <n v="1348"/>
    <x v="2"/>
    <x v="0"/>
    <n v="87"/>
    <x v="2"/>
    <n v="87"/>
    <n v="0"/>
  </r>
  <r>
    <n v="1349"/>
    <x v="3"/>
    <x v="0"/>
    <n v="66"/>
    <x v="2"/>
    <n v="66"/>
    <n v="0"/>
  </r>
  <r>
    <n v="1350"/>
    <x v="1"/>
    <x v="0"/>
    <n v="51"/>
    <x v="2"/>
    <n v="51"/>
    <n v="0"/>
  </r>
  <r>
    <n v="1351"/>
    <x v="1"/>
    <x v="1"/>
    <n v="42"/>
    <x v="2"/>
    <n v="42"/>
    <n v="0"/>
  </r>
  <r>
    <n v="1352"/>
    <x v="2"/>
    <x v="1"/>
    <n v="20"/>
    <x v="2"/>
    <n v="20"/>
    <n v="0"/>
  </r>
  <r>
    <n v="1353"/>
    <x v="2"/>
    <x v="0"/>
    <n v="27"/>
    <x v="2"/>
    <n v="27"/>
    <n v="0"/>
  </r>
  <r>
    <n v="1354"/>
    <x v="5"/>
    <x v="0"/>
    <n v="68"/>
    <x v="2"/>
    <n v="68"/>
    <n v="0"/>
  </r>
  <r>
    <n v="1355"/>
    <x v="1"/>
    <x v="0"/>
    <n v="83"/>
    <x v="2"/>
    <n v="83"/>
    <n v="0"/>
  </r>
  <r>
    <n v="1356"/>
    <x v="1"/>
    <x v="0"/>
    <n v="26"/>
    <x v="2"/>
    <n v="26"/>
    <n v="0"/>
  </r>
  <r>
    <n v="1357"/>
    <x v="12"/>
    <x v="0"/>
    <n v="43"/>
    <x v="2"/>
    <n v="43"/>
    <n v="0"/>
  </r>
  <r>
    <n v="1358"/>
    <x v="3"/>
    <x v="1"/>
    <n v="60"/>
    <x v="2"/>
    <n v="60"/>
    <n v="0"/>
  </r>
  <r>
    <n v="1359"/>
    <x v="2"/>
    <x v="0"/>
    <n v="78"/>
    <x v="2"/>
    <n v="78"/>
    <n v="0"/>
  </r>
  <r>
    <n v="1360"/>
    <x v="1"/>
    <x v="1"/>
    <n v="40"/>
    <x v="2"/>
    <n v="40"/>
    <n v="0"/>
  </r>
  <r>
    <n v="1361"/>
    <x v="1"/>
    <x v="1"/>
    <n v="50"/>
    <x v="2"/>
    <n v="50"/>
    <n v="0"/>
  </r>
  <r>
    <n v="1362"/>
    <x v="9"/>
    <x v="0"/>
    <n v="40"/>
    <x v="2"/>
    <n v="40"/>
    <n v="0"/>
  </r>
  <r>
    <n v="1363"/>
    <x v="0"/>
    <x v="1"/>
    <n v="81"/>
    <x v="2"/>
    <n v="81"/>
    <n v="0"/>
  </r>
  <r>
    <n v="1364"/>
    <x v="0"/>
    <x v="0"/>
    <n v="82"/>
    <x v="2"/>
    <n v="82"/>
    <n v="0"/>
  </r>
  <r>
    <n v="1365"/>
    <x v="2"/>
    <x v="1"/>
    <n v="53"/>
    <x v="2"/>
    <n v="53"/>
    <n v="0"/>
  </r>
  <r>
    <n v="1366"/>
    <x v="2"/>
    <x v="0"/>
    <n v="44"/>
    <x v="2"/>
    <n v="44"/>
    <n v="0"/>
  </r>
  <r>
    <n v="1367"/>
    <x v="10"/>
    <x v="1"/>
    <n v="25"/>
    <x v="2"/>
    <n v="25"/>
    <n v="0"/>
  </r>
  <r>
    <n v="1368"/>
    <x v="2"/>
    <x v="0"/>
    <n v="54"/>
    <x v="2"/>
    <n v="54"/>
    <n v="0"/>
  </r>
  <r>
    <n v="1369"/>
    <x v="2"/>
    <x v="1"/>
    <n v="87"/>
    <x v="2"/>
    <n v="87"/>
    <n v="0"/>
  </r>
  <r>
    <n v="1370"/>
    <x v="12"/>
    <x v="0"/>
    <n v="89"/>
    <x v="2"/>
    <n v="89"/>
    <n v="0"/>
  </r>
  <r>
    <n v="1371"/>
    <x v="2"/>
    <x v="0"/>
    <n v="29"/>
    <x v="2"/>
    <n v="29"/>
    <n v="0"/>
  </r>
  <r>
    <n v="1372"/>
    <x v="0"/>
    <x v="0"/>
    <n v="28"/>
    <x v="2"/>
    <n v="28"/>
    <n v="0"/>
  </r>
  <r>
    <n v="1373"/>
    <x v="3"/>
    <x v="1"/>
    <n v="43"/>
    <x v="2"/>
    <n v="43"/>
    <n v="0"/>
  </r>
  <r>
    <n v="1374"/>
    <x v="0"/>
    <x v="0"/>
    <n v="80"/>
    <x v="2"/>
    <n v="80"/>
    <n v="0"/>
  </r>
  <r>
    <n v="1375"/>
    <x v="2"/>
    <x v="0"/>
    <n v="59"/>
    <x v="2"/>
    <n v="59"/>
    <n v="0"/>
  </r>
  <r>
    <n v="1376"/>
    <x v="2"/>
    <x v="1"/>
    <n v="74"/>
    <x v="2"/>
    <n v="74"/>
    <n v="0"/>
  </r>
  <r>
    <n v="1377"/>
    <x v="7"/>
    <x v="0"/>
    <n v="33"/>
    <x v="2"/>
    <n v="33"/>
    <n v="0"/>
  </r>
  <r>
    <n v="1378"/>
    <x v="1"/>
    <x v="0"/>
    <n v="31"/>
    <x v="2"/>
    <n v="31"/>
    <n v="0"/>
  </r>
  <r>
    <n v="1379"/>
    <x v="2"/>
    <x v="0"/>
    <n v="62"/>
    <x v="2"/>
    <n v="62"/>
    <n v="0"/>
  </r>
  <r>
    <n v="1380"/>
    <x v="2"/>
    <x v="1"/>
    <n v="68"/>
    <x v="2"/>
    <n v="68"/>
    <n v="0"/>
  </r>
  <r>
    <n v="1381"/>
    <x v="2"/>
    <x v="0"/>
    <n v="28"/>
    <x v="2"/>
    <n v="28"/>
    <n v="0"/>
  </r>
  <r>
    <n v="1382"/>
    <x v="1"/>
    <x v="0"/>
    <n v="69"/>
    <x v="2"/>
    <n v="69"/>
    <n v="0"/>
  </r>
  <r>
    <n v="1383"/>
    <x v="0"/>
    <x v="0"/>
    <n v="50"/>
    <x v="2"/>
    <n v="50"/>
    <n v="0"/>
  </r>
  <r>
    <n v="1384"/>
    <x v="2"/>
    <x v="1"/>
    <n v="39"/>
    <x v="2"/>
    <n v="39"/>
    <n v="0"/>
  </r>
  <r>
    <n v="1385"/>
    <x v="2"/>
    <x v="0"/>
    <n v="32"/>
    <x v="2"/>
    <n v="32"/>
    <n v="0"/>
  </r>
  <r>
    <n v="1386"/>
    <x v="8"/>
    <x v="0"/>
    <n v="18"/>
    <x v="2"/>
    <n v="18"/>
    <n v="0"/>
  </r>
  <r>
    <n v="1387"/>
    <x v="2"/>
    <x v="0"/>
    <n v="90"/>
    <x v="2"/>
    <n v="90"/>
    <n v="0"/>
  </r>
  <r>
    <n v="1388"/>
    <x v="5"/>
    <x v="1"/>
    <n v="65"/>
    <x v="2"/>
    <n v="65"/>
    <n v="0"/>
  </r>
  <r>
    <n v="1389"/>
    <x v="2"/>
    <x v="1"/>
    <n v="29"/>
    <x v="2"/>
    <n v="29"/>
    <n v="0"/>
  </r>
  <r>
    <n v="1390"/>
    <x v="10"/>
    <x v="1"/>
    <n v="27"/>
    <x v="2"/>
    <n v="27"/>
    <n v="0"/>
  </r>
  <r>
    <n v="1391"/>
    <x v="2"/>
    <x v="0"/>
    <n v="61"/>
    <x v="2"/>
    <n v="61"/>
    <n v="0"/>
  </r>
  <r>
    <n v="1392"/>
    <x v="12"/>
    <x v="1"/>
    <n v="81"/>
    <x v="2"/>
    <n v="81"/>
    <n v="0"/>
  </r>
  <r>
    <n v="1393"/>
    <x v="10"/>
    <x v="1"/>
    <n v="76"/>
    <x v="2"/>
    <n v="76"/>
    <n v="0"/>
  </r>
  <r>
    <n v="1394"/>
    <x v="2"/>
    <x v="1"/>
    <n v="58"/>
    <x v="2"/>
    <n v="58"/>
    <n v="0"/>
  </r>
  <r>
    <n v="1395"/>
    <x v="2"/>
    <x v="1"/>
    <n v="63"/>
    <x v="2"/>
    <n v="63"/>
    <n v="0"/>
  </r>
  <r>
    <n v="1396"/>
    <x v="2"/>
    <x v="0"/>
    <n v="90"/>
    <x v="2"/>
    <n v="90"/>
    <n v="0"/>
  </r>
  <r>
    <n v="1397"/>
    <x v="1"/>
    <x v="0"/>
    <n v="22"/>
    <x v="2"/>
    <n v="22"/>
    <n v="0"/>
  </r>
  <r>
    <n v="1398"/>
    <x v="4"/>
    <x v="1"/>
    <n v="44"/>
    <x v="2"/>
    <n v="44"/>
    <n v="0"/>
  </r>
  <r>
    <n v="1399"/>
    <x v="3"/>
    <x v="1"/>
    <n v="24"/>
    <x v="2"/>
    <n v="24"/>
    <n v="0"/>
  </r>
  <r>
    <n v="1400"/>
    <x v="2"/>
    <x v="1"/>
    <n v="34"/>
    <x v="2"/>
    <n v="34"/>
    <n v="0"/>
  </r>
  <r>
    <n v="1401"/>
    <x v="9"/>
    <x v="0"/>
    <n v="53"/>
    <x v="2"/>
    <n v="53"/>
    <n v="0"/>
  </r>
  <r>
    <n v="1402"/>
    <x v="2"/>
    <x v="0"/>
    <n v="80"/>
    <x v="2"/>
    <n v="80"/>
    <n v="0"/>
  </r>
  <r>
    <n v="1403"/>
    <x v="2"/>
    <x v="0"/>
    <n v="81"/>
    <x v="2"/>
    <n v="81"/>
    <n v="0"/>
  </r>
  <r>
    <n v="1404"/>
    <x v="2"/>
    <x v="1"/>
    <n v="59"/>
    <x v="2"/>
    <n v="59"/>
    <n v="0"/>
  </r>
  <r>
    <n v="1405"/>
    <x v="2"/>
    <x v="1"/>
    <n v="65"/>
    <x v="2"/>
    <n v="65"/>
    <n v="0"/>
  </r>
  <r>
    <n v="1406"/>
    <x v="3"/>
    <x v="0"/>
    <n v="18"/>
    <x v="2"/>
    <n v="18"/>
    <n v="0"/>
  </r>
  <r>
    <n v="1407"/>
    <x v="2"/>
    <x v="1"/>
    <n v="37"/>
    <x v="2"/>
    <n v="37"/>
    <n v="0"/>
  </r>
  <r>
    <n v="1408"/>
    <x v="2"/>
    <x v="1"/>
    <n v="68"/>
    <x v="2"/>
    <n v="68"/>
    <n v="0"/>
  </r>
  <r>
    <n v="1409"/>
    <x v="2"/>
    <x v="1"/>
    <n v="63"/>
    <x v="2"/>
    <n v="63"/>
    <n v="0"/>
  </r>
  <r>
    <n v="1410"/>
    <x v="2"/>
    <x v="0"/>
    <n v="55"/>
    <x v="2"/>
    <n v="55"/>
    <n v="0"/>
  </r>
  <r>
    <n v="1411"/>
    <x v="1"/>
    <x v="1"/>
    <n v="52"/>
    <x v="2"/>
    <n v="52"/>
    <n v="0"/>
  </r>
  <r>
    <n v="1412"/>
    <x v="10"/>
    <x v="1"/>
    <n v="33"/>
    <x v="2"/>
    <n v="33"/>
    <n v="0"/>
  </r>
  <r>
    <n v="1413"/>
    <x v="1"/>
    <x v="0"/>
    <n v="26"/>
    <x v="2"/>
    <n v="26"/>
    <n v="0"/>
  </r>
  <r>
    <n v="1414"/>
    <x v="2"/>
    <x v="1"/>
    <n v="28"/>
    <x v="2"/>
    <n v="28"/>
    <n v="0"/>
  </r>
  <r>
    <n v="1415"/>
    <x v="0"/>
    <x v="1"/>
    <n v="71"/>
    <x v="2"/>
    <n v="71"/>
    <n v="0"/>
  </r>
  <r>
    <n v="1416"/>
    <x v="2"/>
    <x v="1"/>
    <n v="84"/>
    <x v="2"/>
    <n v="84"/>
    <n v="0"/>
  </r>
  <r>
    <n v="1417"/>
    <x v="0"/>
    <x v="1"/>
    <n v="73"/>
    <x v="2"/>
    <n v="73"/>
    <n v="0"/>
  </r>
  <r>
    <n v="1418"/>
    <x v="2"/>
    <x v="0"/>
    <n v="24"/>
    <x v="2"/>
    <n v="24"/>
    <n v="0"/>
  </r>
  <r>
    <n v="1419"/>
    <x v="2"/>
    <x v="1"/>
    <n v="50"/>
    <x v="2"/>
    <n v="50"/>
    <n v="0"/>
  </r>
  <r>
    <n v="1420"/>
    <x v="2"/>
    <x v="0"/>
    <n v="28"/>
    <x v="2"/>
    <n v="28"/>
    <n v="0"/>
  </r>
  <r>
    <n v="1421"/>
    <x v="1"/>
    <x v="0"/>
    <n v="21"/>
    <x v="2"/>
    <n v="21"/>
    <n v="0"/>
  </r>
  <r>
    <n v="1422"/>
    <x v="2"/>
    <x v="0"/>
    <n v="61"/>
    <x v="2"/>
    <n v="61"/>
    <n v="0"/>
  </r>
  <r>
    <n v="1423"/>
    <x v="2"/>
    <x v="0"/>
    <n v="78"/>
    <x v="2"/>
    <n v="78"/>
    <n v="0"/>
  </r>
  <r>
    <n v="1424"/>
    <x v="1"/>
    <x v="0"/>
    <n v="39"/>
    <x v="2"/>
    <n v="39"/>
    <n v="0"/>
  </r>
  <r>
    <n v="1425"/>
    <x v="3"/>
    <x v="1"/>
    <n v="79"/>
    <x v="2"/>
    <n v="79"/>
    <n v="0"/>
  </r>
  <r>
    <n v="1426"/>
    <x v="2"/>
    <x v="1"/>
    <n v="37"/>
    <x v="2"/>
    <n v="37"/>
    <n v="0"/>
  </r>
  <r>
    <n v="1427"/>
    <x v="10"/>
    <x v="1"/>
    <n v="18"/>
    <x v="2"/>
    <n v="18"/>
    <n v="0"/>
  </r>
  <r>
    <n v="1428"/>
    <x v="0"/>
    <x v="1"/>
    <n v="57"/>
    <x v="2"/>
    <n v="57"/>
    <n v="0"/>
  </r>
  <r>
    <n v="1429"/>
    <x v="8"/>
    <x v="1"/>
    <n v="47"/>
    <x v="2"/>
    <n v="47"/>
    <n v="0"/>
  </r>
  <r>
    <n v="1430"/>
    <x v="2"/>
    <x v="1"/>
    <n v="82"/>
    <x v="2"/>
    <n v="82"/>
    <n v="0"/>
  </r>
  <r>
    <n v="1431"/>
    <x v="2"/>
    <x v="0"/>
    <n v="63"/>
    <x v="2"/>
    <n v="63"/>
    <n v="0"/>
  </r>
  <r>
    <n v="1432"/>
    <x v="2"/>
    <x v="1"/>
    <n v="30"/>
    <x v="2"/>
    <n v="30"/>
    <n v="0"/>
  </r>
  <r>
    <n v="1433"/>
    <x v="3"/>
    <x v="1"/>
    <n v="28"/>
    <x v="2"/>
    <n v="28"/>
    <n v="0"/>
  </r>
  <r>
    <n v="1434"/>
    <x v="2"/>
    <x v="1"/>
    <n v="65"/>
    <x v="2"/>
    <n v="65"/>
    <n v="0"/>
  </r>
  <r>
    <n v="1435"/>
    <x v="0"/>
    <x v="1"/>
    <n v="45"/>
    <x v="2"/>
    <n v="45"/>
    <n v="0"/>
  </r>
  <r>
    <n v="1436"/>
    <x v="1"/>
    <x v="0"/>
    <n v="40"/>
    <x v="2"/>
    <n v="40"/>
    <n v="0"/>
  </r>
  <r>
    <n v="1437"/>
    <x v="2"/>
    <x v="0"/>
    <n v="80"/>
    <x v="2"/>
    <n v="80"/>
    <n v="0"/>
  </r>
  <r>
    <n v="1438"/>
    <x v="5"/>
    <x v="0"/>
    <n v="35"/>
    <x v="2"/>
    <n v="35"/>
    <n v="0"/>
  </r>
  <r>
    <n v="1439"/>
    <x v="1"/>
    <x v="0"/>
    <n v="40"/>
    <x v="2"/>
    <n v="40"/>
    <n v="0"/>
  </r>
  <r>
    <n v="1440"/>
    <x v="1"/>
    <x v="1"/>
    <n v="60"/>
    <x v="2"/>
    <n v="60"/>
    <n v="0"/>
  </r>
  <r>
    <n v="1441"/>
    <x v="3"/>
    <x v="0"/>
    <n v="65"/>
    <x v="2"/>
    <n v="65"/>
    <n v="0"/>
  </r>
  <r>
    <n v="1442"/>
    <x v="2"/>
    <x v="0"/>
    <n v="82"/>
    <x v="2"/>
    <n v="82"/>
    <n v="0"/>
  </r>
  <r>
    <n v="1443"/>
    <x v="2"/>
    <x v="1"/>
    <n v="43"/>
    <x v="2"/>
    <n v="43"/>
    <n v="0"/>
  </r>
  <r>
    <n v="1444"/>
    <x v="1"/>
    <x v="0"/>
    <n v="65"/>
    <x v="2"/>
    <n v="65"/>
    <n v="0"/>
  </r>
  <r>
    <n v="1445"/>
    <x v="2"/>
    <x v="0"/>
    <n v="51"/>
    <x v="2"/>
    <n v="51"/>
    <n v="0"/>
  </r>
  <r>
    <n v="1446"/>
    <x v="7"/>
    <x v="1"/>
    <n v="52"/>
    <x v="2"/>
    <n v="52"/>
    <n v="0"/>
  </r>
  <r>
    <n v="1447"/>
    <x v="5"/>
    <x v="1"/>
    <n v="20"/>
    <x v="2"/>
    <n v="20"/>
    <n v="0"/>
  </r>
  <r>
    <n v="1448"/>
    <x v="4"/>
    <x v="0"/>
    <n v="84"/>
    <x v="2"/>
    <n v="84"/>
    <n v="0"/>
  </r>
  <r>
    <n v="1449"/>
    <x v="2"/>
    <x v="1"/>
    <n v="82"/>
    <x v="2"/>
    <n v="82"/>
    <n v="0"/>
  </r>
  <r>
    <n v="1450"/>
    <x v="0"/>
    <x v="0"/>
    <n v="27"/>
    <x v="2"/>
    <n v="27"/>
    <n v="0"/>
  </r>
  <r>
    <n v="1451"/>
    <x v="2"/>
    <x v="1"/>
    <n v="51"/>
    <x v="2"/>
    <n v="51"/>
    <n v="0"/>
  </r>
  <r>
    <n v="1452"/>
    <x v="0"/>
    <x v="1"/>
    <n v="22"/>
    <x v="2"/>
    <n v="22"/>
    <n v="0"/>
  </r>
  <r>
    <n v="1453"/>
    <x v="5"/>
    <x v="0"/>
    <n v="24"/>
    <x v="2"/>
    <n v="24"/>
    <n v="0"/>
  </r>
  <r>
    <n v="1454"/>
    <x v="1"/>
    <x v="1"/>
    <n v="71"/>
    <x v="2"/>
    <n v="71"/>
    <n v="0"/>
  </r>
  <r>
    <n v="1455"/>
    <x v="2"/>
    <x v="1"/>
    <n v="87"/>
    <x v="2"/>
    <n v="87"/>
    <n v="0"/>
  </r>
  <r>
    <n v="1456"/>
    <x v="1"/>
    <x v="1"/>
    <n v="35"/>
    <x v="2"/>
    <n v="35"/>
    <n v="0"/>
  </r>
  <r>
    <n v="1457"/>
    <x v="3"/>
    <x v="0"/>
    <n v="49"/>
    <x v="2"/>
    <n v="49"/>
    <n v="0"/>
  </r>
  <r>
    <n v="1458"/>
    <x v="0"/>
    <x v="0"/>
    <n v="67"/>
    <x v="2"/>
    <n v="67"/>
    <n v="0"/>
  </r>
  <r>
    <n v="1459"/>
    <x v="0"/>
    <x v="0"/>
    <n v="59"/>
    <x v="2"/>
    <n v="59"/>
    <n v="0"/>
  </r>
  <r>
    <n v="1460"/>
    <x v="10"/>
    <x v="0"/>
    <n v="63"/>
    <x v="2"/>
    <n v="63"/>
    <n v="0"/>
  </r>
  <r>
    <n v="1461"/>
    <x v="2"/>
    <x v="0"/>
    <n v="77"/>
    <x v="2"/>
    <n v="77"/>
    <n v="0"/>
  </r>
  <r>
    <n v="1462"/>
    <x v="2"/>
    <x v="0"/>
    <n v="65"/>
    <x v="2"/>
    <n v="65"/>
    <n v="0"/>
  </r>
  <r>
    <n v="1463"/>
    <x v="3"/>
    <x v="1"/>
    <n v="31"/>
    <x v="2"/>
    <n v="31"/>
    <n v="0"/>
  </r>
  <r>
    <n v="1464"/>
    <x v="0"/>
    <x v="1"/>
    <n v="73"/>
    <x v="2"/>
    <n v="73"/>
    <n v="0"/>
  </r>
  <r>
    <n v="1465"/>
    <x v="0"/>
    <x v="0"/>
    <n v="71"/>
    <x v="2"/>
    <n v="71"/>
    <n v="0"/>
  </r>
  <r>
    <n v="1466"/>
    <x v="12"/>
    <x v="1"/>
    <n v="39"/>
    <x v="2"/>
    <n v="39"/>
    <n v="0"/>
  </r>
  <r>
    <n v="1467"/>
    <x v="2"/>
    <x v="1"/>
    <n v="18"/>
    <x v="2"/>
    <n v="18"/>
    <n v="0"/>
  </r>
  <r>
    <n v="1468"/>
    <x v="2"/>
    <x v="1"/>
    <n v="71"/>
    <x v="2"/>
    <n v="71"/>
    <n v="0"/>
  </r>
  <r>
    <n v="1469"/>
    <x v="10"/>
    <x v="1"/>
    <n v="38"/>
    <x v="2"/>
    <n v="38"/>
    <n v="0"/>
  </r>
  <r>
    <n v="1470"/>
    <x v="2"/>
    <x v="1"/>
    <n v="34"/>
    <x v="2"/>
    <n v="34"/>
    <n v="0"/>
  </r>
  <r>
    <n v="1471"/>
    <x v="10"/>
    <x v="1"/>
    <n v="69"/>
    <x v="2"/>
    <n v="69"/>
    <n v="0"/>
  </r>
  <r>
    <n v="1472"/>
    <x v="2"/>
    <x v="1"/>
    <n v="83"/>
    <x v="2"/>
    <n v="83"/>
    <n v="0"/>
  </r>
  <r>
    <n v="1473"/>
    <x v="2"/>
    <x v="1"/>
    <n v="40"/>
    <x v="2"/>
    <n v="40"/>
    <n v="0"/>
  </r>
  <r>
    <n v="1474"/>
    <x v="2"/>
    <x v="0"/>
    <n v="25"/>
    <x v="2"/>
    <n v="25"/>
    <n v="0"/>
  </r>
  <r>
    <n v="1475"/>
    <x v="1"/>
    <x v="1"/>
    <n v="25"/>
    <x v="2"/>
    <n v="25"/>
    <n v="0"/>
  </r>
  <r>
    <n v="1476"/>
    <x v="10"/>
    <x v="0"/>
    <n v="23"/>
    <x v="2"/>
    <n v="23"/>
    <n v="0"/>
  </r>
  <r>
    <n v="1477"/>
    <x v="1"/>
    <x v="1"/>
    <n v="73"/>
    <x v="2"/>
    <n v="73"/>
    <n v="0"/>
  </r>
  <r>
    <n v="1478"/>
    <x v="8"/>
    <x v="0"/>
    <n v="43"/>
    <x v="2"/>
    <n v="43"/>
    <n v="0"/>
  </r>
  <r>
    <n v="1479"/>
    <x v="2"/>
    <x v="1"/>
    <n v="87"/>
    <x v="2"/>
    <n v="87"/>
    <n v="0"/>
  </r>
  <r>
    <n v="1480"/>
    <x v="9"/>
    <x v="0"/>
    <n v="43"/>
    <x v="2"/>
    <n v="43"/>
    <n v="0"/>
  </r>
  <r>
    <n v="1481"/>
    <x v="2"/>
    <x v="0"/>
    <n v="53"/>
    <x v="2"/>
    <n v="53"/>
    <n v="0"/>
  </r>
  <r>
    <n v="1482"/>
    <x v="0"/>
    <x v="0"/>
    <n v="24"/>
    <x v="2"/>
    <n v="24"/>
    <n v="0"/>
  </r>
  <r>
    <n v="1483"/>
    <x v="2"/>
    <x v="0"/>
    <n v="82"/>
    <x v="2"/>
    <n v="82"/>
    <n v="0"/>
  </r>
  <r>
    <n v="1484"/>
    <x v="2"/>
    <x v="1"/>
    <n v="84"/>
    <x v="2"/>
    <n v="84"/>
    <n v="0"/>
  </r>
  <r>
    <n v="1485"/>
    <x v="1"/>
    <x v="1"/>
    <n v="38"/>
    <x v="2"/>
    <n v="38"/>
    <n v="0"/>
  </r>
  <r>
    <n v="1486"/>
    <x v="2"/>
    <x v="1"/>
    <n v="30"/>
    <x v="2"/>
    <n v="30"/>
    <n v="0"/>
  </r>
  <r>
    <n v="1487"/>
    <x v="10"/>
    <x v="0"/>
    <n v="76"/>
    <x v="2"/>
    <n v="76"/>
    <n v="0"/>
  </r>
  <r>
    <n v="1488"/>
    <x v="2"/>
    <x v="0"/>
    <n v="35"/>
    <x v="2"/>
    <n v="35"/>
    <n v="0"/>
  </r>
  <r>
    <n v="1489"/>
    <x v="1"/>
    <x v="1"/>
    <n v="46"/>
    <x v="2"/>
    <n v="46"/>
    <n v="0"/>
  </r>
  <r>
    <n v="1490"/>
    <x v="1"/>
    <x v="1"/>
    <n v="30"/>
    <x v="2"/>
    <n v="30"/>
    <n v="0"/>
  </r>
  <r>
    <n v="1491"/>
    <x v="2"/>
    <x v="1"/>
    <n v="67"/>
    <x v="2"/>
    <n v="67"/>
    <n v="0"/>
  </r>
  <r>
    <n v="1492"/>
    <x v="2"/>
    <x v="1"/>
    <n v="78"/>
    <x v="2"/>
    <n v="78"/>
    <n v="0"/>
  </r>
  <r>
    <n v="1493"/>
    <x v="4"/>
    <x v="1"/>
    <n v="25"/>
    <x v="2"/>
    <n v="25"/>
    <n v="0"/>
  </r>
  <r>
    <n v="1494"/>
    <x v="1"/>
    <x v="0"/>
    <n v="35"/>
    <x v="2"/>
    <n v="35"/>
    <n v="0"/>
  </r>
  <r>
    <n v="1495"/>
    <x v="4"/>
    <x v="0"/>
    <n v="34"/>
    <x v="2"/>
    <n v="34"/>
    <n v="0"/>
  </r>
  <r>
    <n v="1496"/>
    <x v="2"/>
    <x v="1"/>
    <n v="74"/>
    <x v="2"/>
    <n v="74"/>
    <n v="0"/>
  </r>
  <r>
    <n v="1497"/>
    <x v="1"/>
    <x v="1"/>
    <m/>
    <x v="2"/>
    <n v="47.666666666666664"/>
    <n v="0"/>
  </r>
  <r>
    <n v="1498"/>
    <x v="7"/>
    <x v="1"/>
    <n v="75"/>
    <x v="2"/>
    <n v="75"/>
    <n v="0"/>
  </r>
  <r>
    <n v="1499"/>
    <x v="2"/>
    <x v="1"/>
    <n v="48"/>
    <x v="2"/>
    <n v="48"/>
    <n v="0"/>
  </r>
  <r>
    <n v="1500"/>
    <x v="2"/>
    <x v="0"/>
    <n v="19"/>
    <x v="2"/>
    <n v="19"/>
    <n v="0"/>
  </r>
  <r>
    <n v="1501"/>
    <x v="2"/>
    <x v="0"/>
    <n v="51"/>
    <x v="3"/>
    <n v="51"/>
    <n v="0"/>
  </r>
  <r>
    <n v="1502"/>
    <x v="1"/>
    <x v="1"/>
    <n v="33"/>
    <x v="3"/>
    <n v="33"/>
    <n v="0"/>
  </r>
  <r>
    <n v="1503"/>
    <x v="6"/>
    <x v="1"/>
    <n v="79"/>
    <x v="3"/>
    <n v="79"/>
    <n v="0"/>
  </r>
  <r>
    <n v="1504"/>
    <x v="0"/>
    <x v="1"/>
    <n v="33"/>
    <x v="3"/>
    <n v="33"/>
    <n v="0"/>
  </r>
  <r>
    <n v="1505"/>
    <x v="2"/>
    <x v="0"/>
    <n v="48"/>
    <x v="3"/>
    <n v="48"/>
    <n v="0"/>
  </r>
  <r>
    <n v="1506"/>
    <x v="2"/>
    <x v="0"/>
    <n v="18"/>
    <x v="3"/>
    <n v="18"/>
    <n v="0"/>
  </r>
  <r>
    <n v="1507"/>
    <x v="2"/>
    <x v="1"/>
    <n v="78"/>
    <x v="3"/>
    <n v="78"/>
    <n v="0"/>
  </r>
  <r>
    <n v="1508"/>
    <x v="2"/>
    <x v="0"/>
    <n v="73"/>
    <x v="3"/>
    <n v="73"/>
    <n v="0"/>
  </r>
  <r>
    <n v="1509"/>
    <x v="2"/>
    <x v="0"/>
    <n v="31"/>
    <x v="3"/>
    <n v="31"/>
    <n v="0"/>
  </r>
  <r>
    <n v="1510"/>
    <x v="6"/>
    <x v="0"/>
    <n v="23"/>
    <x v="3"/>
    <n v="23"/>
    <n v="0"/>
  </r>
  <r>
    <n v="1511"/>
    <x v="2"/>
    <x v="0"/>
    <n v="19"/>
    <x v="3"/>
    <n v="19"/>
    <n v="0"/>
  </r>
  <r>
    <n v="1512"/>
    <x v="4"/>
    <x v="1"/>
    <n v="28"/>
    <x v="3"/>
    <n v="28"/>
    <n v="0"/>
  </r>
  <r>
    <n v="1513"/>
    <x v="2"/>
    <x v="1"/>
    <n v="76"/>
    <x v="3"/>
    <n v="76"/>
    <n v="0"/>
  </r>
  <r>
    <n v="1514"/>
    <x v="0"/>
    <x v="0"/>
    <n v="42"/>
    <x v="3"/>
    <n v="42"/>
    <n v="0"/>
  </r>
  <r>
    <n v="1515"/>
    <x v="2"/>
    <x v="0"/>
    <n v="54"/>
    <x v="3"/>
    <n v="54"/>
    <n v="0"/>
  </r>
  <r>
    <n v="1516"/>
    <x v="6"/>
    <x v="1"/>
    <n v="25"/>
    <x v="3"/>
    <n v="25"/>
    <n v="0"/>
  </r>
  <r>
    <n v="1517"/>
    <x v="0"/>
    <x v="1"/>
    <n v="48"/>
    <x v="3"/>
    <n v="48"/>
    <n v="0"/>
  </r>
  <r>
    <n v="1518"/>
    <x v="2"/>
    <x v="1"/>
    <n v="66"/>
    <x v="3"/>
    <n v="66"/>
    <n v="0"/>
  </r>
  <r>
    <n v="1519"/>
    <x v="1"/>
    <x v="0"/>
    <n v="20"/>
    <x v="3"/>
    <n v="20"/>
    <n v="0"/>
  </r>
  <r>
    <n v="1520"/>
    <x v="2"/>
    <x v="1"/>
    <n v="28"/>
    <x v="3"/>
    <n v="28"/>
    <n v="0"/>
  </r>
  <r>
    <n v="1521"/>
    <x v="2"/>
    <x v="1"/>
    <n v="88"/>
    <x v="3"/>
    <n v="88"/>
    <n v="0"/>
  </r>
  <r>
    <n v="1522"/>
    <x v="2"/>
    <x v="0"/>
    <n v="81"/>
    <x v="3"/>
    <n v="81"/>
    <n v="0"/>
  </r>
  <r>
    <n v="1523"/>
    <x v="1"/>
    <x v="0"/>
    <n v="50"/>
    <x v="3"/>
    <n v="50"/>
    <n v="0"/>
  </r>
  <r>
    <n v="1524"/>
    <x v="0"/>
    <x v="1"/>
    <n v="75"/>
    <x v="3"/>
    <n v="75"/>
    <n v="0"/>
  </r>
  <r>
    <n v="1525"/>
    <x v="10"/>
    <x v="1"/>
    <n v="87"/>
    <x v="3"/>
    <n v="87"/>
    <n v="0"/>
  </r>
  <r>
    <n v="1526"/>
    <x v="2"/>
    <x v="1"/>
    <n v="50"/>
    <x v="3"/>
    <n v="50"/>
    <n v="0"/>
  </r>
  <r>
    <n v="1527"/>
    <x v="10"/>
    <x v="1"/>
    <n v="73"/>
    <x v="3"/>
    <n v="73"/>
    <n v="0"/>
  </r>
  <r>
    <n v="1528"/>
    <x v="2"/>
    <x v="1"/>
    <n v="58"/>
    <x v="3"/>
    <n v="58"/>
    <n v="0"/>
  </r>
  <r>
    <n v="1529"/>
    <x v="9"/>
    <x v="0"/>
    <n v="27"/>
    <x v="3"/>
    <n v="27"/>
    <n v="0"/>
  </r>
  <r>
    <n v="1530"/>
    <x v="8"/>
    <x v="1"/>
    <n v="79"/>
    <x v="3"/>
    <n v="79"/>
    <n v="0"/>
  </r>
  <r>
    <n v="1531"/>
    <x v="5"/>
    <x v="1"/>
    <n v="41"/>
    <x v="3"/>
    <n v="41"/>
    <n v="0"/>
  </r>
  <r>
    <n v="1532"/>
    <x v="1"/>
    <x v="0"/>
    <n v="43"/>
    <x v="3"/>
    <n v="43"/>
    <n v="0"/>
  </r>
  <r>
    <n v="1533"/>
    <x v="9"/>
    <x v="0"/>
    <n v="49"/>
    <x v="3"/>
    <n v="49"/>
    <n v="0"/>
  </r>
  <r>
    <n v="1534"/>
    <x v="2"/>
    <x v="1"/>
    <n v="18"/>
    <x v="3"/>
    <n v="18"/>
    <n v="0"/>
  </r>
  <r>
    <n v="1535"/>
    <x v="0"/>
    <x v="0"/>
    <n v="41"/>
    <x v="3"/>
    <n v="41"/>
    <n v="0"/>
  </r>
  <r>
    <n v="1536"/>
    <x v="2"/>
    <x v="1"/>
    <n v="50"/>
    <x v="3"/>
    <n v="50"/>
    <n v="0"/>
  </r>
  <r>
    <n v="1537"/>
    <x v="2"/>
    <x v="1"/>
    <n v="83"/>
    <x v="3"/>
    <n v="83"/>
    <n v="0"/>
  </r>
  <r>
    <n v="1538"/>
    <x v="2"/>
    <x v="1"/>
    <n v="21"/>
    <x v="3"/>
    <n v="21"/>
    <n v="0"/>
  </r>
  <r>
    <n v="1539"/>
    <x v="2"/>
    <x v="1"/>
    <n v="73"/>
    <x v="3"/>
    <n v="73"/>
    <n v="0"/>
  </r>
  <r>
    <n v="1540"/>
    <x v="3"/>
    <x v="0"/>
    <n v="58"/>
    <x v="3"/>
    <n v="58"/>
    <n v="0"/>
  </r>
  <r>
    <n v="1541"/>
    <x v="0"/>
    <x v="0"/>
    <n v="50"/>
    <x v="3"/>
    <n v="50"/>
    <n v="0"/>
  </r>
  <r>
    <n v="1542"/>
    <x v="0"/>
    <x v="0"/>
    <n v="65"/>
    <x v="3"/>
    <n v="65"/>
    <n v="0"/>
  </r>
  <r>
    <n v="1543"/>
    <x v="2"/>
    <x v="0"/>
    <n v="68"/>
    <x v="3"/>
    <n v="68"/>
    <n v="0"/>
  </r>
  <r>
    <n v="1544"/>
    <x v="2"/>
    <x v="0"/>
    <n v="77"/>
    <x v="3"/>
    <n v="77"/>
    <n v="0"/>
  </r>
  <r>
    <n v="1545"/>
    <x v="6"/>
    <x v="1"/>
    <n v="30"/>
    <x v="3"/>
    <n v="30"/>
    <n v="0"/>
  </r>
  <r>
    <n v="1546"/>
    <x v="8"/>
    <x v="1"/>
    <n v="33"/>
    <x v="3"/>
    <n v="33"/>
    <n v="0"/>
  </r>
  <r>
    <n v="1547"/>
    <x v="0"/>
    <x v="0"/>
    <n v="37"/>
    <x v="3"/>
    <n v="37"/>
    <n v="0"/>
  </r>
  <r>
    <n v="1548"/>
    <x v="0"/>
    <x v="0"/>
    <n v="46"/>
    <x v="3"/>
    <n v="46"/>
    <n v="0"/>
  </r>
  <r>
    <n v="1549"/>
    <x v="2"/>
    <x v="1"/>
    <n v="70"/>
    <x v="3"/>
    <n v="70"/>
    <n v="0"/>
  </r>
  <r>
    <n v="1550"/>
    <x v="2"/>
    <x v="0"/>
    <n v="67"/>
    <x v="3"/>
    <n v="67"/>
    <n v="0"/>
  </r>
  <r>
    <n v="1551"/>
    <x v="2"/>
    <x v="0"/>
    <n v="21"/>
    <x v="3"/>
    <n v="21"/>
    <n v="0"/>
  </r>
  <r>
    <n v="1552"/>
    <x v="10"/>
    <x v="1"/>
    <n v="37"/>
    <x v="3"/>
    <n v="37"/>
    <n v="0"/>
  </r>
  <r>
    <n v="1553"/>
    <x v="0"/>
    <x v="0"/>
    <n v="81"/>
    <x v="3"/>
    <n v="81"/>
    <n v="0"/>
  </r>
  <r>
    <n v="1554"/>
    <x v="7"/>
    <x v="1"/>
    <n v="52"/>
    <x v="3"/>
    <n v="52"/>
    <n v="0"/>
  </r>
  <r>
    <n v="1555"/>
    <x v="2"/>
    <x v="1"/>
    <n v="28"/>
    <x v="3"/>
    <n v="28"/>
    <n v="0"/>
  </r>
  <r>
    <n v="1556"/>
    <x v="3"/>
    <x v="1"/>
    <n v="76"/>
    <x v="3"/>
    <n v="76"/>
    <n v="0"/>
  </r>
  <r>
    <n v="1557"/>
    <x v="2"/>
    <x v="0"/>
    <n v="28"/>
    <x v="3"/>
    <n v="28"/>
    <n v="0"/>
  </r>
  <r>
    <n v="1558"/>
    <x v="9"/>
    <x v="1"/>
    <n v="83"/>
    <x v="3"/>
    <n v="83"/>
    <n v="0"/>
  </r>
  <r>
    <n v="1559"/>
    <x v="1"/>
    <x v="1"/>
    <n v="68"/>
    <x v="3"/>
    <n v="68"/>
    <n v="0"/>
  </r>
  <r>
    <n v="1560"/>
    <x v="5"/>
    <x v="0"/>
    <n v="36"/>
    <x v="3"/>
    <n v="36"/>
    <n v="0"/>
  </r>
  <r>
    <n v="1561"/>
    <x v="13"/>
    <x v="1"/>
    <n v="28"/>
    <x v="3"/>
    <n v="28"/>
    <n v="0"/>
  </r>
  <r>
    <n v="1562"/>
    <x v="1"/>
    <x v="0"/>
    <n v="20"/>
    <x v="3"/>
    <n v="20"/>
    <n v="0"/>
  </r>
  <r>
    <n v="1563"/>
    <x v="6"/>
    <x v="1"/>
    <n v="65"/>
    <x v="3"/>
    <n v="65"/>
    <n v="0"/>
  </r>
  <r>
    <n v="1564"/>
    <x v="5"/>
    <x v="0"/>
    <n v="89"/>
    <x v="3"/>
    <n v="89"/>
    <n v="0"/>
  </r>
  <r>
    <n v="1565"/>
    <x v="9"/>
    <x v="0"/>
    <n v="64"/>
    <x v="3"/>
    <n v="64"/>
    <n v="0"/>
  </r>
  <r>
    <n v="1566"/>
    <x v="2"/>
    <x v="0"/>
    <n v="64"/>
    <x v="3"/>
    <n v="64"/>
    <n v="0"/>
  </r>
  <r>
    <n v="1567"/>
    <x v="2"/>
    <x v="0"/>
    <n v="25"/>
    <x v="3"/>
    <n v="25"/>
    <n v="0"/>
  </r>
  <r>
    <n v="1568"/>
    <x v="1"/>
    <x v="1"/>
    <n v="47"/>
    <x v="3"/>
    <n v="47"/>
    <n v="0"/>
  </r>
  <r>
    <n v="1569"/>
    <x v="1"/>
    <x v="1"/>
    <n v="20"/>
    <x v="3"/>
    <n v="20"/>
    <n v="0"/>
  </r>
  <r>
    <n v="1570"/>
    <x v="2"/>
    <x v="0"/>
    <n v="46"/>
    <x v="3"/>
    <n v="46"/>
    <n v="0"/>
  </r>
  <r>
    <n v="1571"/>
    <x v="2"/>
    <x v="1"/>
    <n v="71"/>
    <x v="3"/>
    <n v="71"/>
    <n v="0"/>
  </r>
  <r>
    <n v="1572"/>
    <x v="2"/>
    <x v="1"/>
    <n v="47"/>
    <x v="3"/>
    <n v="47"/>
    <n v="0"/>
  </r>
  <r>
    <n v="1573"/>
    <x v="10"/>
    <x v="1"/>
    <n v="72"/>
    <x v="3"/>
    <n v="72"/>
    <n v="0"/>
  </r>
  <r>
    <n v="1574"/>
    <x v="8"/>
    <x v="1"/>
    <n v="36"/>
    <x v="3"/>
    <n v="36"/>
    <n v="0"/>
  </r>
  <r>
    <n v="1575"/>
    <x v="2"/>
    <x v="0"/>
    <n v="84"/>
    <x v="3"/>
    <n v="84"/>
    <n v="0"/>
  </r>
  <r>
    <n v="1576"/>
    <x v="2"/>
    <x v="0"/>
    <n v="70"/>
    <x v="3"/>
    <n v="70"/>
    <n v="0"/>
  </r>
  <r>
    <n v="1577"/>
    <x v="0"/>
    <x v="0"/>
    <n v="55"/>
    <x v="3"/>
    <n v="55"/>
    <n v="0"/>
  </r>
  <r>
    <n v="1578"/>
    <x v="10"/>
    <x v="0"/>
    <n v="24"/>
    <x v="3"/>
    <n v="24"/>
    <n v="0"/>
  </r>
  <r>
    <n v="1579"/>
    <x v="0"/>
    <x v="1"/>
    <n v="74"/>
    <x v="3"/>
    <n v="74"/>
    <n v="0"/>
  </r>
  <r>
    <n v="1580"/>
    <x v="3"/>
    <x v="0"/>
    <n v="85"/>
    <x v="3"/>
    <n v="85"/>
    <n v="0"/>
  </r>
  <r>
    <n v="1581"/>
    <x v="2"/>
    <x v="0"/>
    <n v="79"/>
    <x v="3"/>
    <n v="79"/>
    <n v="0"/>
  </r>
  <r>
    <n v="1582"/>
    <x v="0"/>
    <x v="0"/>
    <n v="69"/>
    <x v="3"/>
    <n v="69"/>
    <n v="0"/>
  </r>
  <r>
    <n v="1583"/>
    <x v="5"/>
    <x v="1"/>
    <n v="73"/>
    <x v="3"/>
    <n v="73"/>
    <n v="0"/>
  </r>
  <r>
    <n v="1584"/>
    <x v="2"/>
    <x v="1"/>
    <n v="30"/>
    <x v="3"/>
    <n v="30"/>
    <n v="0"/>
  </r>
  <r>
    <n v="1585"/>
    <x v="0"/>
    <x v="1"/>
    <n v="51"/>
    <x v="3"/>
    <n v="51"/>
    <n v="0"/>
  </r>
  <r>
    <n v="1586"/>
    <x v="0"/>
    <x v="1"/>
    <n v="42"/>
    <x v="3"/>
    <n v="42"/>
    <n v="0"/>
  </r>
  <r>
    <n v="1587"/>
    <x v="2"/>
    <x v="0"/>
    <n v="41"/>
    <x v="3"/>
    <n v="41"/>
    <n v="0"/>
  </r>
  <r>
    <n v="1588"/>
    <x v="0"/>
    <x v="0"/>
    <n v="74"/>
    <x v="3"/>
    <n v="74"/>
    <n v="0"/>
  </r>
  <r>
    <n v="1589"/>
    <x v="2"/>
    <x v="1"/>
    <n v="20"/>
    <x v="3"/>
    <n v="20"/>
    <n v="0"/>
  </r>
  <r>
    <n v="1590"/>
    <x v="5"/>
    <x v="0"/>
    <n v="69"/>
    <x v="3"/>
    <n v="69"/>
    <n v="0"/>
  </r>
  <r>
    <n v="1591"/>
    <x v="2"/>
    <x v="0"/>
    <n v="61"/>
    <x v="3"/>
    <n v="61"/>
    <n v="0"/>
  </r>
  <r>
    <n v="1592"/>
    <x v="3"/>
    <x v="0"/>
    <n v="67"/>
    <x v="3"/>
    <n v="67"/>
    <n v="0"/>
  </r>
  <r>
    <n v="1593"/>
    <x v="0"/>
    <x v="1"/>
    <n v="34"/>
    <x v="3"/>
    <n v="34"/>
    <n v="0"/>
  </r>
  <r>
    <n v="1594"/>
    <x v="3"/>
    <x v="0"/>
    <n v="27"/>
    <x v="3"/>
    <n v="27"/>
    <n v="0"/>
  </r>
  <r>
    <n v="1595"/>
    <x v="2"/>
    <x v="1"/>
    <n v="67"/>
    <x v="3"/>
    <n v="67"/>
    <n v="0"/>
  </r>
  <r>
    <n v="1596"/>
    <x v="2"/>
    <x v="1"/>
    <n v="44"/>
    <x v="3"/>
    <n v="44"/>
    <n v="0"/>
  </r>
  <r>
    <n v="1597"/>
    <x v="4"/>
    <x v="1"/>
    <n v="44"/>
    <x v="3"/>
    <n v="44"/>
    <n v="0"/>
  </r>
  <r>
    <n v="1598"/>
    <x v="13"/>
    <x v="1"/>
    <n v="29"/>
    <x v="3"/>
    <n v="29"/>
    <n v="0"/>
  </r>
  <r>
    <n v="1599"/>
    <x v="2"/>
    <x v="0"/>
    <n v="81"/>
    <x v="3"/>
    <n v="81"/>
    <n v="0"/>
  </r>
  <r>
    <n v="1600"/>
    <x v="1"/>
    <x v="1"/>
    <n v="87"/>
    <x v="3"/>
    <n v="87"/>
    <n v="0"/>
  </r>
  <r>
    <n v="1601"/>
    <x v="0"/>
    <x v="1"/>
    <n v="22"/>
    <x v="3"/>
    <n v="22"/>
    <n v="0"/>
  </r>
  <r>
    <n v="1602"/>
    <x v="2"/>
    <x v="0"/>
    <n v="53"/>
    <x v="3"/>
    <n v="53"/>
    <n v="0"/>
  </r>
  <r>
    <n v="1603"/>
    <x v="2"/>
    <x v="0"/>
    <n v="73"/>
    <x v="3"/>
    <n v="73"/>
    <n v="0"/>
  </r>
  <r>
    <n v="1604"/>
    <x v="1"/>
    <x v="1"/>
    <n v="76"/>
    <x v="3"/>
    <n v="76"/>
    <n v="0"/>
  </r>
  <r>
    <n v="1605"/>
    <x v="1"/>
    <x v="1"/>
    <n v="45"/>
    <x v="3"/>
    <n v="45"/>
    <n v="0"/>
  </r>
  <r>
    <n v="1606"/>
    <x v="0"/>
    <x v="0"/>
    <n v="23"/>
    <x v="3"/>
    <n v="23"/>
    <n v="0"/>
  </r>
  <r>
    <n v="1607"/>
    <x v="3"/>
    <x v="0"/>
    <n v="65"/>
    <x v="3"/>
    <n v="65"/>
    <n v="0"/>
  </r>
  <r>
    <n v="1608"/>
    <x v="2"/>
    <x v="0"/>
    <n v="43"/>
    <x v="3"/>
    <n v="43"/>
    <n v="0"/>
  </r>
  <r>
    <n v="1609"/>
    <x v="2"/>
    <x v="1"/>
    <n v="64"/>
    <x v="3"/>
    <n v="64"/>
    <n v="0"/>
  </r>
  <r>
    <n v="1610"/>
    <x v="3"/>
    <x v="1"/>
    <n v="72"/>
    <x v="3"/>
    <n v="72"/>
    <n v="0"/>
  </r>
  <r>
    <n v="1611"/>
    <x v="0"/>
    <x v="0"/>
    <n v="37"/>
    <x v="3"/>
    <n v="37"/>
    <n v="0"/>
  </r>
  <r>
    <n v="1612"/>
    <x v="1"/>
    <x v="0"/>
    <n v="75"/>
    <x v="3"/>
    <n v="75"/>
    <n v="0"/>
  </r>
  <r>
    <n v="1613"/>
    <x v="2"/>
    <x v="0"/>
    <n v="71"/>
    <x v="3"/>
    <n v="71"/>
    <n v="0"/>
  </r>
  <r>
    <n v="1614"/>
    <x v="2"/>
    <x v="0"/>
    <n v="37"/>
    <x v="3"/>
    <n v="37"/>
    <n v="0"/>
  </r>
  <r>
    <n v="1615"/>
    <x v="1"/>
    <x v="0"/>
    <n v="64"/>
    <x v="3"/>
    <n v="64"/>
    <n v="0"/>
  </r>
  <r>
    <n v="1616"/>
    <x v="2"/>
    <x v="1"/>
    <n v="38"/>
    <x v="3"/>
    <n v="38"/>
    <n v="0"/>
  </r>
  <r>
    <n v="1617"/>
    <x v="8"/>
    <x v="0"/>
    <n v="50"/>
    <x v="3"/>
    <n v="50"/>
    <n v="0"/>
  </r>
  <r>
    <n v="1618"/>
    <x v="2"/>
    <x v="0"/>
    <n v="50"/>
    <x v="3"/>
    <n v="50"/>
    <n v="0"/>
  </r>
  <r>
    <n v="1619"/>
    <x v="2"/>
    <x v="0"/>
    <n v="56"/>
    <x v="3"/>
    <n v="56"/>
    <n v="0"/>
  </r>
  <r>
    <n v="1620"/>
    <x v="2"/>
    <x v="1"/>
    <n v="61"/>
    <x v="3"/>
    <n v="61"/>
    <n v="0"/>
  </r>
  <r>
    <n v="1621"/>
    <x v="3"/>
    <x v="0"/>
    <n v="21"/>
    <x v="3"/>
    <n v="21"/>
    <n v="0"/>
  </r>
  <r>
    <n v="1622"/>
    <x v="0"/>
    <x v="1"/>
    <n v="87"/>
    <x v="3"/>
    <n v="87"/>
    <n v="0"/>
  </r>
  <r>
    <n v="1623"/>
    <x v="1"/>
    <x v="0"/>
    <n v="46"/>
    <x v="3"/>
    <n v="46"/>
    <n v="0"/>
  </r>
  <r>
    <n v="1624"/>
    <x v="2"/>
    <x v="0"/>
    <n v="32"/>
    <x v="3"/>
    <n v="32"/>
    <n v="0"/>
  </r>
  <r>
    <n v="1625"/>
    <x v="7"/>
    <x v="1"/>
    <n v="61"/>
    <x v="3"/>
    <n v="61"/>
    <n v="0"/>
  </r>
  <r>
    <n v="1626"/>
    <x v="2"/>
    <x v="1"/>
    <n v="31"/>
    <x v="3"/>
    <n v="31"/>
    <n v="0"/>
  </r>
  <r>
    <n v="1627"/>
    <x v="3"/>
    <x v="1"/>
    <n v="61"/>
    <x v="3"/>
    <n v="61"/>
    <n v="0"/>
  </r>
  <r>
    <n v="1628"/>
    <x v="2"/>
    <x v="1"/>
    <n v="79"/>
    <x v="3"/>
    <n v="79"/>
    <n v="0"/>
  </r>
  <r>
    <n v="1629"/>
    <x v="2"/>
    <x v="1"/>
    <n v="73"/>
    <x v="3"/>
    <n v="73"/>
    <n v="0"/>
  </r>
  <r>
    <n v="1630"/>
    <x v="0"/>
    <x v="1"/>
    <n v="21"/>
    <x v="3"/>
    <n v="21"/>
    <n v="0"/>
  </r>
  <r>
    <n v="1631"/>
    <x v="2"/>
    <x v="1"/>
    <n v="80"/>
    <x v="3"/>
    <n v="80"/>
    <n v="0"/>
  </r>
  <r>
    <n v="1632"/>
    <x v="1"/>
    <x v="1"/>
    <n v="27"/>
    <x v="3"/>
    <n v="27"/>
    <n v="0"/>
  </r>
  <r>
    <n v="1633"/>
    <x v="3"/>
    <x v="0"/>
    <n v="64"/>
    <x v="3"/>
    <n v="64"/>
    <n v="0"/>
  </r>
  <r>
    <n v="1634"/>
    <x v="1"/>
    <x v="0"/>
    <n v="34"/>
    <x v="3"/>
    <n v="34"/>
    <n v="0"/>
  </r>
  <r>
    <n v="1635"/>
    <x v="2"/>
    <x v="0"/>
    <n v="41"/>
    <x v="3"/>
    <n v="41"/>
    <n v="0"/>
  </r>
  <r>
    <n v="1636"/>
    <x v="8"/>
    <x v="1"/>
    <n v="20"/>
    <x v="3"/>
    <n v="20"/>
    <n v="0"/>
  </r>
  <r>
    <n v="1637"/>
    <x v="7"/>
    <x v="1"/>
    <n v="55"/>
    <x v="3"/>
    <n v="55"/>
    <n v="0"/>
  </r>
  <r>
    <n v="1638"/>
    <x v="0"/>
    <x v="0"/>
    <n v="86"/>
    <x v="3"/>
    <n v="86"/>
    <n v="0"/>
  </r>
  <r>
    <n v="1639"/>
    <x v="3"/>
    <x v="0"/>
    <n v="57"/>
    <x v="3"/>
    <n v="57"/>
    <n v="0"/>
  </r>
  <r>
    <n v="1640"/>
    <x v="1"/>
    <x v="1"/>
    <n v="22"/>
    <x v="3"/>
    <n v="22"/>
    <n v="0"/>
  </r>
  <r>
    <n v="1641"/>
    <x v="7"/>
    <x v="0"/>
    <n v="85"/>
    <x v="3"/>
    <n v="85"/>
    <n v="0"/>
  </r>
  <r>
    <n v="1642"/>
    <x v="10"/>
    <x v="0"/>
    <n v="28"/>
    <x v="3"/>
    <n v="28"/>
    <n v="0"/>
  </r>
  <r>
    <n v="1643"/>
    <x v="3"/>
    <x v="1"/>
    <n v="29"/>
    <x v="3"/>
    <n v="29"/>
    <n v="0"/>
  </r>
  <r>
    <n v="1644"/>
    <x v="3"/>
    <x v="1"/>
    <n v="25"/>
    <x v="3"/>
    <n v="25"/>
    <n v="0"/>
  </r>
  <r>
    <n v="1645"/>
    <x v="3"/>
    <x v="0"/>
    <n v="86"/>
    <x v="3"/>
    <n v="86"/>
    <n v="0"/>
  </r>
  <r>
    <n v="1646"/>
    <x v="1"/>
    <x v="1"/>
    <n v="51"/>
    <x v="3"/>
    <n v="51"/>
    <n v="0"/>
  </r>
  <r>
    <n v="1647"/>
    <x v="2"/>
    <x v="1"/>
    <n v="22"/>
    <x v="3"/>
    <n v="22"/>
    <n v="0"/>
  </r>
  <r>
    <n v="1648"/>
    <x v="7"/>
    <x v="0"/>
    <n v="78"/>
    <x v="3"/>
    <n v="78"/>
    <n v="0"/>
  </r>
  <r>
    <n v="1649"/>
    <x v="2"/>
    <x v="0"/>
    <n v="27"/>
    <x v="3"/>
    <n v="27"/>
    <n v="0"/>
  </r>
  <r>
    <n v="1650"/>
    <x v="1"/>
    <x v="0"/>
    <n v="42"/>
    <x v="3"/>
    <n v="42"/>
    <n v="0"/>
  </r>
  <r>
    <n v="1651"/>
    <x v="3"/>
    <x v="0"/>
    <n v="53"/>
    <x v="3"/>
    <n v="53"/>
    <n v="0"/>
  </r>
  <r>
    <n v="1652"/>
    <x v="2"/>
    <x v="1"/>
    <n v="83"/>
    <x v="3"/>
    <n v="83"/>
    <n v="0"/>
  </r>
  <r>
    <n v="1653"/>
    <x v="0"/>
    <x v="0"/>
    <n v="30"/>
    <x v="3"/>
    <n v="30"/>
    <n v="0"/>
  </r>
  <r>
    <n v="1654"/>
    <x v="2"/>
    <x v="1"/>
    <n v="56"/>
    <x v="3"/>
    <n v="56"/>
    <n v="0"/>
  </r>
  <r>
    <n v="1655"/>
    <x v="2"/>
    <x v="1"/>
    <n v="72"/>
    <x v="3"/>
    <n v="72"/>
    <n v="0"/>
  </r>
  <r>
    <n v="1656"/>
    <x v="2"/>
    <x v="1"/>
    <n v="24"/>
    <x v="3"/>
    <n v="24"/>
    <n v="0"/>
  </r>
  <r>
    <n v="1657"/>
    <x v="7"/>
    <x v="1"/>
    <n v="21"/>
    <x v="3"/>
    <n v="21"/>
    <n v="0"/>
  </r>
  <r>
    <n v="1658"/>
    <x v="2"/>
    <x v="1"/>
    <n v="41"/>
    <x v="3"/>
    <n v="41"/>
    <n v="0"/>
  </r>
  <r>
    <n v="1659"/>
    <x v="1"/>
    <x v="0"/>
    <n v="59"/>
    <x v="3"/>
    <n v="59"/>
    <n v="0"/>
  </r>
  <r>
    <n v="1660"/>
    <x v="3"/>
    <x v="0"/>
    <n v="38"/>
    <x v="3"/>
    <n v="38"/>
    <n v="0"/>
  </r>
  <r>
    <n v="1661"/>
    <x v="0"/>
    <x v="1"/>
    <n v="33"/>
    <x v="3"/>
    <n v="33"/>
    <n v="0"/>
  </r>
  <r>
    <n v="1662"/>
    <x v="3"/>
    <x v="1"/>
    <n v="25"/>
    <x v="3"/>
    <n v="25"/>
    <n v="0"/>
  </r>
  <r>
    <n v="1663"/>
    <x v="8"/>
    <x v="1"/>
    <n v="60"/>
    <x v="3"/>
    <n v="60"/>
    <n v="0"/>
  </r>
  <r>
    <n v="1664"/>
    <x v="2"/>
    <x v="0"/>
    <n v="27"/>
    <x v="3"/>
    <n v="27"/>
    <n v="0"/>
  </r>
  <r>
    <n v="1665"/>
    <x v="13"/>
    <x v="1"/>
    <n v="19"/>
    <x v="3"/>
    <n v="19"/>
    <n v="0"/>
  </r>
  <r>
    <n v="1666"/>
    <x v="1"/>
    <x v="1"/>
    <n v="21"/>
    <x v="3"/>
    <n v="21"/>
    <n v="0"/>
  </r>
  <r>
    <n v="1667"/>
    <x v="0"/>
    <x v="1"/>
    <n v="73"/>
    <x v="3"/>
    <n v="73"/>
    <n v="0"/>
  </r>
  <r>
    <n v="1668"/>
    <x v="2"/>
    <x v="1"/>
    <n v="68"/>
    <x v="3"/>
    <n v="68"/>
    <n v="0"/>
  </r>
  <r>
    <n v="1669"/>
    <x v="3"/>
    <x v="0"/>
    <n v="28"/>
    <x v="3"/>
    <n v="28"/>
    <n v="0"/>
  </r>
  <r>
    <n v="1670"/>
    <x v="2"/>
    <x v="1"/>
    <n v="80"/>
    <x v="3"/>
    <n v="80"/>
    <n v="0"/>
  </r>
  <r>
    <n v="1671"/>
    <x v="2"/>
    <x v="0"/>
    <n v="56"/>
    <x v="3"/>
    <n v="56"/>
    <n v="0"/>
  </r>
  <r>
    <n v="1672"/>
    <x v="8"/>
    <x v="0"/>
    <n v="84"/>
    <x v="3"/>
    <n v="84"/>
    <n v="0"/>
  </r>
  <r>
    <n v="1673"/>
    <x v="1"/>
    <x v="0"/>
    <n v="30"/>
    <x v="3"/>
    <n v="30"/>
    <n v="0"/>
  </r>
  <r>
    <n v="1674"/>
    <x v="0"/>
    <x v="0"/>
    <n v="88"/>
    <x v="3"/>
    <n v="88"/>
    <n v="0"/>
  </r>
  <r>
    <n v="1675"/>
    <x v="2"/>
    <x v="1"/>
    <n v="57"/>
    <x v="3"/>
    <n v="57"/>
    <n v="0"/>
  </r>
  <r>
    <n v="1676"/>
    <x v="8"/>
    <x v="0"/>
    <n v="25"/>
    <x v="3"/>
    <n v="25"/>
    <n v="0"/>
  </r>
  <r>
    <n v="1677"/>
    <x v="10"/>
    <x v="1"/>
    <n v="51"/>
    <x v="3"/>
    <n v="51"/>
    <n v="0"/>
  </r>
  <r>
    <n v="1678"/>
    <x v="2"/>
    <x v="1"/>
    <n v="25"/>
    <x v="3"/>
    <n v="25"/>
    <n v="0"/>
  </r>
  <r>
    <n v="1679"/>
    <x v="3"/>
    <x v="1"/>
    <n v="59"/>
    <x v="3"/>
    <n v="59"/>
    <n v="0"/>
  </r>
  <r>
    <n v="1680"/>
    <x v="2"/>
    <x v="0"/>
    <n v="41"/>
    <x v="3"/>
    <n v="41"/>
    <n v="0"/>
  </r>
  <r>
    <n v="1681"/>
    <x v="1"/>
    <x v="1"/>
    <n v="38"/>
    <x v="3"/>
    <n v="38"/>
    <n v="0"/>
  </r>
  <r>
    <n v="1682"/>
    <x v="0"/>
    <x v="0"/>
    <n v="72"/>
    <x v="3"/>
    <n v="72"/>
    <n v="0"/>
  </r>
  <r>
    <n v="1683"/>
    <x v="4"/>
    <x v="0"/>
    <n v="37"/>
    <x v="3"/>
    <n v="37"/>
    <n v="0"/>
  </r>
  <r>
    <n v="1684"/>
    <x v="2"/>
    <x v="0"/>
    <n v="81"/>
    <x v="3"/>
    <n v="81"/>
    <n v="0"/>
  </r>
  <r>
    <n v="1685"/>
    <x v="2"/>
    <x v="1"/>
    <n v="74"/>
    <x v="3"/>
    <n v="74"/>
    <n v="0"/>
  </r>
  <r>
    <n v="1686"/>
    <x v="0"/>
    <x v="0"/>
    <n v="53"/>
    <x v="3"/>
    <n v="53"/>
    <n v="0"/>
  </r>
  <r>
    <n v="1687"/>
    <x v="3"/>
    <x v="0"/>
    <n v="38"/>
    <x v="3"/>
    <n v="38"/>
    <n v="0"/>
  </r>
  <r>
    <n v="1688"/>
    <x v="3"/>
    <x v="1"/>
    <n v="49"/>
    <x v="3"/>
    <n v="49"/>
    <n v="0"/>
  </r>
  <r>
    <n v="1689"/>
    <x v="3"/>
    <x v="0"/>
    <n v="50"/>
    <x v="3"/>
    <n v="50"/>
    <n v="0"/>
  </r>
  <r>
    <n v="1690"/>
    <x v="3"/>
    <x v="1"/>
    <n v="57"/>
    <x v="3"/>
    <n v="57"/>
    <n v="0"/>
  </r>
  <r>
    <n v="1691"/>
    <x v="2"/>
    <x v="0"/>
    <n v="43"/>
    <x v="3"/>
    <n v="43"/>
    <n v="0"/>
  </r>
  <r>
    <n v="1692"/>
    <x v="2"/>
    <x v="1"/>
    <n v="78"/>
    <x v="3"/>
    <n v="78"/>
    <n v="0"/>
  </r>
  <r>
    <n v="1693"/>
    <x v="0"/>
    <x v="1"/>
    <n v="63"/>
    <x v="3"/>
    <n v="63"/>
    <n v="0"/>
  </r>
  <r>
    <n v="1694"/>
    <x v="12"/>
    <x v="0"/>
    <n v="83"/>
    <x v="3"/>
    <n v="83"/>
    <n v="0"/>
  </r>
  <r>
    <n v="1695"/>
    <x v="1"/>
    <x v="1"/>
    <n v="37"/>
    <x v="3"/>
    <n v="37"/>
    <n v="0"/>
  </r>
  <r>
    <n v="1696"/>
    <x v="2"/>
    <x v="0"/>
    <n v="68"/>
    <x v="3"/>
    <n v="68"/>
    <n v="0"/>
  </r>
  <r>
    <n v="1697"/>
    <x v="0"/>
    <x v="1"/>
    <n v="65"/>
    <x v="3"/>
    <n v="65"/>
    <n v="0"/>
  </r>
  <r>
    <n v="1698"/>
    <x v="0"/>
    <x v="1"/>
    <n v="34"/>
    <x v="3"/>
    <n v="34"/>
    <n v="0"/>
  </r>
  <r>
    <n v="1699"/>
    <x v="3"/>
    <x v="1"/>
    <n v="21"/>
    <x v="3"/>
    <n v="21"/>
    <n v="0"/>
  </r>
  <r>
    <n v="1700"/>
    <x v="2"/>
    <x v="0"/>
    <n v="37"/>
    <x v="3"/>
    <n v="37"/>
    <n v="0"/>
  </r>
  <r>
    <n v="1701"/>
    <x v="2"/>
    <x v="1"/>
    <n v="41"/>
    <x v="3"/>
    <n v="41"/>
    <n v="0"/>
  </r>
  <r>
    <n v="1702"/>
    <x v="10"/>
    <x v="0"/>
    <n v="26"/>
    <x v="3"/>
    <n v="26"/>
    <n v="0"/>
  </r>
  <r>
    <n v="1703"/>
    <x v="0"/>
    <x v="1"/>
    <n v="85"/>
    <x v="3"/>
    <n v="85"/>
    <n v="0"/>
  </r>
  <r>
    <n v="1704"/>
    <x v="2"/>
    <x v="0"/>
    <n v="67"/>
    <x v="3"/>
    <n v="67"/>
    <n v="0"/>
  </r>
  <r>
    <n v="1705"/>
    <x v="0"/>
    <x v="1"/>
    <n v="30"/>
    <x v="3"/>
    <n v="30"/>
    <n v="0"/>
  </r>
  <r>
    <n v="1706"/>
    <x v="2"/>
    <x v="1"/>
    <n v="47"/>
    <x v="3"/>
    <n v="47"/>
    <n v="0"/>
  </r>
  <r>
    <n v="1707"/>
    <x v="0"/>
    <x v="1"/>
    <n v="85"/>
    <x v="3"/>
    <n v="85"/>
    <n v="0"/>
  </r>
  <r>
    <n v="1708"/>
    <x v="0"/>
    <x v="0"/>
    <n v="87"/>
    <x v="3"/>
    <n v="87"/>
    <n v="0"/>
  </r>
  <r>
    <n v="1709"/>
    <x v="2"/>
    <x v="0"/>
    <n v="26"/>
    <x v="3"/>
    <n v="26"/>
    <n v="0"/>
  </r>
  <r>
    <n v="1710"/>
    <x v="1"/>
    <x v="1"/>
    <n v="84"/>
    <x v="3"/>
    <n v="84"/>
    <n v="0"/>
  </r>
  <r>
    <n v="1711"/>
    <x v="2"/>
    <x v="1"/>
    <n v="39"/>
    <x v="3"/>
    <n v="39"/>
    <n v="0"/>
  </r>
  <r>
    <n v="1712"/>
    <x v="7"/>
    <x v="1"/>
    <n v="82"/>
    <x v="3"/>
    <n v="82"/>
    <n v="0"/>
  </r>
  <r>
    <n v="1713"/>
    <x v="0"/>
    <x v="0"/>
    <n v="87"/>
    <x v="3"/>
    <n v="87"/>
    <n v="0"/>
  </r>
  <r>
    <n v="1714"/>
    <x v="1"/>
    <x v="0"/>
    <n v="33"/>
    <x v="3"/>
    <n v="33"/>
    <n v="0"/>
  </r>
  <r>
    <n v="1715"/>
    <x v="2"/>
    <x v="0"/>
    <n v="41"/>
    <x v="3"/>
    <n v="41"/>
    <n v="0"/>
  </r>
  <r>
    <n v="1716"/>
    <x v="2"/>
    <x v="1"/>
    <n v="18"/>
    <x v="3"/>
    <n v="18"/>
    <n v="0"/>
  </r>
  <r>
    <n v="1717"/>
    <x v="3"/>
    <x v="0"/>
    <n v="33"/>
    <x v="3"/>
    <n v="33"/>
    <n v="0"/>
  </r>
  <r>
    <n v="1718"/>
    <x v="2"/>
    <x v="0"/>
    <n v="26"/>
    <x v="3"/>
    <n v="26"/>
    <n v="0"/>
  </r>
  <r>
    <n v="1719"/>
    <x v="10"/>
    <x v="1"/>
    <n v="23"/>
    <x v="3"/>
    <n v="23"/>
    <n v="0"/>
  </r>
  <r>
    <n v="1720"/>
    <x v="2"/>
    <x v="0"/>
    <n v="85"/>
    <x v="3"/>
    <n v="85"/>
    <n v="0"/>
  </r>
  <r>
    <n v="1721"/>
    <x v="7"/>
    <x v="1"/>
    <n v="22"/>
    <x v="3"/>
    <n v="22"/>
    <n v="0"/>
  </r>
  <r>
    <n v="1722"/>
    <x v="2"/>
    <x v="0"/>
    <n v="46"/>
    <x v="3"/>
    <n v="46"/>
    <n v="0"/>
  </r>
  <r>
    <n v="1723"/>
    <x v="1"/>
    <x v="0"/>
    <n v="82"/>
    <x v="3"/>
    <n v="82"/>
    <n v="0"/>
  </r>
  <r>
    <n v="1724"/>
    <x v="3"/>
    <x v="0"/>
    <n v="76"/>
    <x v="3"/>
    <n v="76"/>
    <n v="0"/>
  </r>
  <r>
    <n v="1725"/>
    <x v="2"/>
    <x v="0"/>
    <n v="81"/>
    <x v="3"/>
    <n v="81"/>
    <n v="0"/>
  </r>
  <r>
    <n v="1726"/>
    <x v="1"/>
    <x v="1"/>
    <n v="36"/>
    <x v="3"/>
    <n v="36"/>
    <n v="0"/>
  </r>
  <r>
    <n v="1727"/>
    <x v="2"/>
    <x v="0"/>
    <n v="75"/>
    <x v="3"/>
    <n v="75"/>
    <n v="0"/>
  </r>
  <r>
    <n v="1728"/>
    <x v="0"/>
    <x v="1"/>
    <n v="27"/>
    <x v="3"/>
    <n v="27"/>
    <n v="0"/>
  </r>
  <r>
    <n v="1729"/>
    <x v="3"/>
    <x v="0"/>
    <n v="72"/>
    <x v="3"/>
    <n v="72"/>
    <n v="0"/>
  </r>
  <r>
    <n v="1730"/>
    <x v="0"/>
    <x v="1"/>
    <n v="73"/>
    <x v="3"/>
    <n v="73"/>
    <n v="0"/>
  </r>
  <r>
    <n v="1731"/>
    <x v="1"/>
    <x v="0"/>
    <n v="65"/>
    <x v="3"/>
    <n v="65"/>
    <n v="0"/>
  </r>
  <r>
    <n v="1732"/>
    <x v="2"/>
    <x v="0"/>
    <n v="90"/>
    <x v="3"/>
    <n v="90"/>
    <n v="0"/>
  </r>
  <r>
    <n v="1733"/>
    <x v="10"/>
    <x v="0"/>
    <n v="32"/>
    <x v="3"/>
    <n v="32"/>
    <n v="0"/>
  </r>
  <r>
    <n v="1734"/>
    <x v="2"/>
    <x v="0"/>
    <n v="62"/>
    <x v="3"/>
    <n v="62"/>
    <n v="0"/>
  </r>
  <r>
    <n v="1735"/>
    <x v="9"/>
    <x v="0"/>
    <n v="76"/>
    <x v="3"/>
    <n v="76"/>
    <n v="0"/>
  </r>
  <r>
    <n v="1736"/>
    <x v="2"/>
    <x v="0"/>
    <n v="23"/>
    <x v="3"/>
    <n v="23"/>
    <n v="0"/>
  </r>
  <r>
    <n v="1737"/>
    <x v="5"/>
    <x v="0"/>
    <n v="60"/>
    <x v="3"/>
    <n v="60"/>
    <n v="0"/>
  </r>
  <r>
    <n v="1738"/>
    <x v="0"/>
    <x v="0"/>
    <n v="27"/>
    <x v="3"/>
    <n v="27"/>
    <n v="0"/>
  </r>
  <r>
    <n v="1739"/>
    <x v="1"/>
    <x v="1"/>
    <n v="44"/>
    <x v="3"/>
    <n v="44"/>
    <n v="0"/>
  </r>
  <r>
    <n v="1740"/>
    <x v="2"/>
    <x v="1"/>
    <n v="25"/>
    <x v="3"/>
    <n v="25"/>
    <n v="0"/>
  </r>
  <r>
    <n v="1741"/>
    <x v="2"/>
    <x v="1"/>
    <n v="71"/>
    <x v="3"/>
    <n v="71"/>
    <n v="0"/>
  </r>
  <r>
    <n v="1742"/>
    <x v="2"/>
    <x v="1"/>
    <n v="49"/>
    <x v="3"/>
    <n v="49"/>
    <n v="0"/>
  </r>
  <r>
    <n v="1743"/>
    <x v="2"/>
    <x v="1"/>
    <n v="30"/>
    <x v="3"/>
    <n v="30"/>
    <n v="0"/>
  </r>
  <r>
    <n v="1744"/>
    <x v="2"/>
    <x v="1"/>
    <n v="36"/>
    <x v="3"/>
    <n v="36"/>
    <n v="0"/>
  </r>
  <r>
    <n v="1745"/>
    <x v="2"/>
    <x v="1"/>
    <n v="54"/>
    <x v="3"/>
    <n v="54"/>
    <n v="0"/>
  </r>
  <r>
    <n v="1746"/>
    <x v="10"/>
    <x v="0"/>
    <n v="66"/>
    <x v="3"/>
    <n v="66"/>
    <n v="0"/>
  </r>
  <r>
    <n v="1747"/>
    <x v="2"/>
    <x v="1"/>
    <n v="61"/>
    <x v="3"/>
    <n v="61"/>
    <n v="0"/>
  </r>
  <r>
    <n v="1748"/>
    <x v="0"/>
    <x v="0"/>
    <n v="44"/>
    <x v="3"/>
    <n v="44"/>
    <n v="0"/>
  </r>
  <r>
    <n v="1749"/>
    <x v="8"/>
    <x v="0"/>
    <n v="30"/>
    <x v="3"/>
    <n v="30"/>
    <n v="0"/>
  </r>
  <r>
    <n v="1750"/>
    <x v="9"/>
    <x v="1"/>
    <n v="85"/>
    <x v="3"/>
    <n v="85"/>
    <n v="0"/>
  </r>
  <r>
    <n v="1751"/>
    <x v="2"/>
    <x v="0"/>
    <n v="78"/>
    <x v="3"/>
    <n v="78"/>
    <n v="0"/>
  </r>
  <r>
    <n v="1752"/>
    <x v="3"/>
    <x v="1"/>
    <n v="50"/>
    <x v="3"/>
    <n v="50"/>
    <n v="0"/>
  </r>
  <r>
    <n v="1753"/>
    <x v="2"/>
    <x v="1"/>
    <n v="68"/>
    <x v="3"/>
    <n v="68"/>
    <n v="0"/>
  </r>
  <r>
    <n v="1754"/>
    <x v="2"/>
    <x v="1"/>
    <n v="63"/>
    <x v="3"/>
    <n v="63"/>
    <n v="0"/>
  </r>
  <r>
    <n v="1755"/>
    <x v="1"/>
    <x v="0"/>
    <n v="66"/>
    <x v="3"/>
    <n v="66"/>
    <n v="0"/>
  </r>
  <r>
    <n v="1756"/>
    <x v="2"/>
    <x v="1"/>
    <n v="54"/>
    <x v="3"/>
    <n v="54"/>
    <n v="0"/>
  </r>
  <r>
    <n v="1757"/>
    <x v="1"/>
    <x v="0"/>
    <n v="20"/>
    <x v="3"/>
    <n v="20"/>
    <n v="0"/>
  </r>
  <r>
    <n v="1758"/>
    <x v="2"/>
    <x v="1"/>
    <n v="81"/>
    <x v="3"/>
    <n v="81"/>
    <n v="0"/>
  </r>
  <r>
    <n v="1759"/>
    <x v="1"/>
    <x v="1"/>
    <n v="22"/>
    <x v="3"/>
    <n v="22"/>
    <n v="0"/>
  </r>
  <r>
    <n v="1760"/>
    <x v="0"/>
    <x v="1"/>
    <n v="19"/>
    <x v="3"/>
    <n v="19"/>
    <n v="0"/>
  </r>
  <r>
    <n v="1761"/>
    <x v="1"/>
    <x v="1"/>
    <n v="30"/>
    <x v="3"/>
    <n v="30"/>
    <n v="0"/>
  </r>
  <r>
    <n v="1762"/>
    <x v="2"/>
    <x v="0"/>
    <n v="29"/>
    <x v="3"/>
    <n v="29"/>
    <n v="0"/>
  </r>
  <r>
    <n v="1763"/>
    <x v="2"/>
    <x v="1"/>
    <n v="84"/>
    <x v="3"/>
    <n v="84"/>
    <n v="0"/>
  </r>
  <r>
    <n v="1764"/>
    <x v="9"/>
    <x v="1"/>
    <n v="37"/>
    <x v="3"/>
    <n v="37"/>
    <n v="0"/>
  </r>
  <r>
    <n v="1765"/>
    <x v="2"/>
    <x v="1"/>
    <n v="18"/>
    <x v="3"/>
    <n v="18"/>
    <n v="0"/>
  </r>
  <r>
    <n v="1766"/>
    <x v="1"/>
    <x v="0"/>
    <n v="42"/>
    <x v="3"/>
    <n v="42"/>
    <n v="0"/>
  </r>
  <r>
    <n v="1767"/>
    <x v="0"/>
    <x v="1"/>
    <n v="52"/>
    <x v="3"/>
    <n v="52"/>
    <n v="0"/>
  </r>
  <r>
    <n v="1768"/>
    <x v="2"/>
    <x v="1"/>
    <n v="81"/>
    <x v="3"/>
    <n v="81"/>
    <n v="0"/>
  </r>
  <r>
    <n v="1769"/>
    <x v="1"/>
    <x v="0"/>
    <n v="27"/>
    <x v="3"/>
    <n v="27"/>
    <n v="0"/>
  </r>
  <r>
    <n v="1770"/>
    <x v="8"/>
    <x v="0"/>
    <n v="88"/>
    <x v="3"/>
    <n v="88"/>
    <n v="0"/>
  </r>
  <r>
    <n v="1771"/>
    <x v="10"/>
    <x v="0"/>
    <n v="80"/>
    <x v="3"/>
    <n v="80"/>
    <n v="0"/>
  </r>
  <r>
    <n v="1772"/>
    <x v="2"/>
    <x v="0"/>
    <n v="42"/>
    <x v="3"/>
    <n v="42"/>
    <n v="0"/>
  </r>
  <r>
    <n v="1773"/>
    <x v="2"/>
    <x v="1"/>
    <n v="22"/>
    <x v="3"/>
    <n v="22"/>
    <n v="0"/>
  </r>
  <r>
    <n v="1774"/>
    <x v="2"/>
    <x v="0"/>
    <n v="46"/>
    <x v="3"/>
    <n v="46"/>
    <n v="0"/>
  </r>
  <r>
    <n v="1775"/>
    <x v="2"/>
    <x v="1"/>
    <n v="42"/>
    <x v="3"/>
    <n v="42"/>
    <n v="0"/>
  </r>
  <r>
    <n v="1776"/>
    <x v="2"/>
    <x v="1"/>
    <n v="77"/>
    <x v="3"/>
    <n v="77"/>
    <n v="0"/>
  </r>
  <r>
    <n v="1777"/>
    <x v="2"/>
    <x v="1"/>
    <n v="58"/>
    <x v="3"/>
    <n v="58"/>
    <n v="0"/>
  </r>
  <r>
    <n v="1778"/>
    <x v="2"/>
    <x v="0"/>
    <n v="20"/>
    <x v="3"/>
    <n v="20"/>
    <n v="0"/>
  </r>
  <r>
    <n v="1779"/>
    <x v="2"/>
    <x v="1"/>
    <n v="88"/>
    <x v="3"/>
    <n v="88"/>
    <n v="0"/>
  </r>
  <r>
    <n v="1780"/>
    <x v="5"/>
    <x v="1"/>
    <n v="49"/>
    <x v="3"/>
    <n v="49"/>
    <n v="0"/>
  </r>
  <r>
    <n v="1781"/>
    <x v="4"/>
    <x v="1"/>
    <n v="29"/>
    <x v="3"/>
    <n v="29"/>
    <n v="0"/>
  </r>
  <r>
    <n v="1782"/>
    <x v="1"/>
    <x v="0"/>
    <n v="50"/>
    <x v="3"/>
    <n v="50"/>
    <n v="0"/>
  </r>
  <r>
    <n v="1783"/>
    <x v="2"/>
    <x v="0"/>
    <n v="27"/>
    <x v="3"/>
    <n v="27"/>
    <n v="0"/>
  </r>
  <r>
    <n v="1784"/>
    <x v="2"/>
    <x v="0"/>
    <n v="57"/>
    <x v="3"/>
    <n v="57"/>
    <n v="0"/>
  </r>
  <r>
    <n v="1785"/>
    <x v="5"/>
    <x v="1"/>
    <n v="42"/>
    <x v="3"/>
    <n v="42"/>
    <n v="0"/>
  </r>
  <r>
    <n v="1786"/>
    <x v="5"/>
    <x v="1"/>
    <n v="78"/>
    <x v="3"/>
    <n v="78"/>
    <n v="0"/>
  </r>
  <r>
    <n v="1787"/>
    <x v="0"/>
    <x v="1"/>
    <n v="48"/>
    <x v="3"/>
    <n v="48"/>
    <n v="0"/>
  </r>
  <r>
    <n v="1788"/>
    <x v="0"/>
    <x v="1"/>
    <n v="82"/>
    <x v="3"/>
    <n v="82"/>
    <n v="0"/>
  </r>
  <r>
    <n v="1789"/>
    <x v="7"/>
    <x v="1"/>
    <n v="35"/>
    <x v="3"/>
    <n v="35"/>
    <n v="0"/>
  </r>
  <r>
    <n v="1790"/>
    <x v="2"/>
    <x v="0"/>
    <n v="85"/>
    <x v="3"/>
    <n v="85"/>
    <n v="0"/>
  </r>
  <r>
    <n v="1791"/>
    <x v="2"/>
    <x v="0"/>
    <n v="33"/>
    <x v="3"/>
    <n v="33"/>
    <n v="0"/>
  </r>
  <r>
    <n v="1792"/>
    <x v="4"/>
    <x v="0"/>
    <n v="59"/>
    <x v="3"/>
    <n v="59"/>
    <n v="0"/>
  </r>
  <r>
    <n v="1793"/>
    <x v="0"/>
    <x v="1"/>
    <n v="66"/>
    <x v="3"/>
    <n v="66"/>
    <n v="0"/>
  </r>
  <r>
    <n v="1794"/>
    <x v="3"/>
    <x v="0"/>
    <n v="41"/>
    <x v="3"/>
    <n v="41"/>
    <n v="0"/>
  </r>
  <r>
    <n v="1795"/>
    <x v="0"/>
    <x v="0"/>
    <n v="53"/>
    <x v="3"/>
    <n v="53"/>
    <n v="0"/>
  </r>
  <r>
    <n v="1796"/>
    <x v="4"/>
    <x v="1"/>
    <n v="86"/>
    <x v="3"/>
    <n v="86"/>
    <n v="0"/>
  </r>
  <r>
    <n v="1797"/>
    <x v="2"/>
    <x v="0"/>
    <n v="45"/>
    <x v="3"/>
    <n v="45"/>
    <n v="0"/>
  </r>
  <r>
    <n v="1798"/>
    <x v="2"/>
    <x v="0"/>
    <n v="31"/>
    <x v="3"/>
    <n v="31"/>
    <n v="0"/>
  </r>
  <r>
    <n v="1799"/>
    <x v="0"/>
    <x v="1"/>
    <n v="75"/>
    <x v="3"/>
    <n v="75"/>
    <n v="0"/>
  </r>
  <r>
    <n v="1800"/>
    <x v="3"/>
    <x v="0"/>
    <n v="63"/>
    <x v="3"/>
    <n v="63"/>
    <n v="0"/>
  </r>
  <r>
    <n v="1801"/>
    <x v="1"/>
    <x v="1"/>
    <n v="53"/>
    <x v="3"/>
    <n v="53"/>
    <n v="0"/>
  </r>
  <r>
    <n v="1802"/>
    <x v="0"/>
    <x v="1"/>
    <n v="61"/>
    <x v="3"/>
    <n v="61"/>
    <n v="0"/>
  </r>
  <r>
    <n v="1803"/>
    <x v="1"/>
    <x v="1"/>
    <m/>
    <x v="3"/>
    <n v="59"/>
    <n v="0"/>
  </r>
  <r>
    <n v="1804"/>
    <x v="3"/>
    <x v="1"/>
    <n v="81"/>
    <x v="3"/>
    <n v="81"/>
    <n v="0"/>
  </r>
  <r>
    <n v="1805"/>
    <x v="0"/>
    <x v="1"/>
    <n v="39"/>
    <x v="3"/>
    <n v="39"/>
    <n v="0"/>
  </r>
  <r>
    <n v="1806"/>
    <x v="2"/>
    <x v="0"/>
    <n v="35"/>
    <x v="3"/>
    <n v="35"/>
    <n v="0"/>
  </r>
  <r>
    <n v="1807"/>
    <x v="3"/>
    <x v="1"/>
    <n v="77"/>
    <x v="3"/>
    <n v="77"/>
    <n v="0"/>
  </r>
  <r>
    <n v="1808"/>
    <x v="10"/>
    <x v="1"/>
    <n v="28"/>
    <x v="3"/>
    <n v="28"/>
    <n v="0"/>
  </r>
  <r>
    <n v="1809"/>
    <x v="2"/>
    <x v="1"/>
    <n v="57"/>
    <x v="3"/>
    <n v="57"/>
    <n v="0"/>
  </r>
  <r>
    <n v="1810"/>
    <x v="2"/>
    <x v="0"/>
    <n v="86"/>
    <x v="3"/>
    <n v="86"/>
    <n v="0"/>
  </r>
  <r>
    <n v="1811"/>
    <x v="2"/>
    <x v="1"/>
    <n v="79"/>
    <x v="3"/>
    <n v="79"/>
    <n v="0"/>
  </r>
  <r>
    <n v="1812"/>
    <x v="1"/>
    <x v="0"/>
    <n v="49"/>
    <x v="3"/>
    <n v="49"/>
    <n v="0"/>
  </r>
  <r>
    <n v="1813"/>
    <x v="2"/>
    <x v="0"/>
    <n v="21"/>
    <x v="3"/>
    <n v="21"/>
    <n v="0"/>
  </r>
  <r>
    <n v="1814"/>
    <x v="2"/>
    <x v="0"/>
    <n v="86"/>
    <x v="3"/>
    <n v="86"/>
    <n v="0"/>
  </r>
  <r>
    <n v="1815"/>
    <x v="8"/>
    <x v="0"/>
    <n v="43"/>
    <x v="3"/>
    <n v="43"/>
    <n v="0"/>
  </r>
  <r>
    <n v="1816"/>
    <x v="1"/>
    <x v="0"/>
    <n v="75"/>
    <x v="3"/>
    <n v="75"/>
    <n v="0"/>
  </r>
  <r>
    <n v="1817"/>
    <x v="2"/>
    <x v="0"/>
    <n v="21"/>
    <x v="3"/>
    <n v="21"/>
    <n v="0"/>
  </r>
  <r>
    <n v="1818"/>
    <x v="2"/>
    <x v="0"/>
    <n v="20"/>
    <x v="3"/>
    <n v="20"/>
    <n v="0"/>
  </r>
  <r>
    <n v="1819"/>
    <x v="2"/>
    <x v="0"/>
    <n v="82"/>
    <x v="3"/>
    <n v="82"/>
    <n v="0"/>
  </r>
  <r>
    <n v="1820"/>
    <x v="2"/>
    <x v="0"/>
    <n v="71"/>
    <x v="3"/>
    <n v="71"/>
    <n v="0"/>
  </r>
  <r>
    <n v="1821"/>
    <x v="2"/>
    <x v="1"/>
    <n v="32"/>
    <x v="3"/>
    <n v="32"/>
    <n v="0"/>
  </r>
  <r>
    <n v="1822"/>
    <x v="2"/>
    <x v="0"/>
    <n v="56"/>
    <x v="3"/>
    <n v="56"/>
    <n v="0"/>
  </r>
  <r>
    <n v="1823"/>
    <x v="1"/>
    <x v="0"/>
    <n v="18"/>
    <x v="3"/>
    <n v="18"/>
    <n v="0"/>
  </r>
  <r>
    <n v="1824"/>
    <x v="2"/>
    <x v="1"/>
    <n v="35"/>
    <x v="3"/>
    <n v="35"/>
    <n v="0"/>
  </r>
  <r>
    <n v="1825"/>
    <x v="3"/>
    <x v="1"/>
    <n v="22"/>
    <x v="3"/>
    <n v="22"/>
    <n v="0"/>
  </r>
  <r>
    <n v="1826"/>
    <x v="10"/>
    <x v="0"/>
    <n v="21"/>
    <x v="3"/>
    <n v="21"/>
    <n v="0"/>
  </r>
  <r>
    <n v="1827"/>
    <x v="2"/>
    <x v="0"/>
    <n v="61"/>
    <x v="3"/>
    <n v="61"/>
    <n v="0"/>
  </r>
  <r>
    <n v="1828"/>
    <x v="9"/>
    <x v="1"/>
    <n v="51"/>
    <x v="3"/>
    <n v="51"/>
    <n v="0"/>
  </r>
  <r>
    <n v="1829"/>
    <x v="3"/>
    <x v="0"/>
    <n v="82"/>
    <x v="3"/>
    <n v="82"/>
    <n v="0"/>
  </r>
  <r>
    <n v="1830"/>
    <x v="3"/>
    <x v="1"/>
    <n v="44"/>
    <x v="3"/>
    <n v="44"/>
    <n v="0"/>
  </r>
  <r>
    <n v="1831"/>
    <x v="2"/>
    <x v="0"/>
    <n v="48"/>
    <x v="3"/>
    <n v="48"/>
    <n v="0"/>
  </r>
  <r>
    <n v="1832"/>
    <x v="2"/>
    <x v="1"/>
    <n v="82"/>
    <x v="3"/>
    <n v="82"/>
    <n v="0"/>
  </r>
  <r>
    <n v="1833"/>
    <x v="5"/>
    <x v="1"/>
    <n v="29"/>
    <x v="3"/>
    <n v="29"/>
    <n v="0"/>
  </r>
  <r>
    <n v="1834"/>
    <x v="3"/>
    <x v="0"/>
    <n v="60"/>
    <x v="3"/>
    <n v="60"/>
    <n v="0"/>
  </r>
  <r>
    <n v="1835"/>
    <x v="9"/>
    <x v="0"/>
    <n v="43"/>
    <x v="3"/>
    <n v="43"/>
    <n v="0"/>
  </r>
  <r>
    <n v="1836"/>
    <x v="0"/>
    <x v="0"/>
    <n v="36"/>
    <x v="3"/>
    <n v="36"/>
    <n v="0"/>
  </r>
  <r>
    <n v="1837"/>
    <x v="13"/>
    <x v="1"/>
    <n v="87"/>
    <x v="3"/>
    <n v="87"/>
    <n v="0"/>
  </r>
  <r>
    <n v="1838"/>
    <x v="2"/>
    <x v="1"/>
    <n v="48"/>
    <x v="3"/>
    <n v="48"/>
    <n v="0"/>
  </r>
  <r>
    <n v="1839"/>
    <x v="7"/>
    <x v="1"/>
    <n v="33"/>
    <x v="3"/>
    <n v="33"/>
    <n v="0"/>
  </r>
  <r>
    <n v="1840"/>
    <x v="2"/>
    <x v="0"/>
    <n v="83"/>
    <x v="3"/>
    <n v="83"/>
    <n v="0"/>
  </r>
  <r>
    <n v="1841"/>
    <x v="5"/>
    <x v="0"/>
    <n v="82"/>
    <x v="3"/>
    <n v="82"/>
    <n v="0"/>
  </r>
  <r>
    <n v="1842"/>
    <x v="5"/>
    <x v="0"/>
    <n v="61"/>
    <x v="3"/>
    <n v="61"/>
    <n v="0"/>
  </r>
  <r>
    <n v="1843"/>
    <x v="2"/>
    <x v="1"/>
    <n v="20"/>
    <x v="3"/>
    <n v="20"/>
    <n v="0"/>
  </r>
  <r>
    <n v="1844"/>
    <x v="5"/>
    <x v="1"/>
    <n v="88"/>
    <x v="3"/>
    <n v="88"/>
    <n v="0"/>
  </r>
  <r>
    <n v="1845"/>
    <x v="9"/>
    <x v="1"/>
    <n v="83"/>
    <x v="3"/>
    <n v="83"/>
    <n v="0"/>
  </r>
  <r>
    <n v="1846"/>
    <x v="3"/>
    <x v="0"/>
    <n v="41"/>
    <x v="3"/>
    <n v="41"/>
    <n v="0"/>
  </r>
  <r>
    <n v="1847"/>
    <x v="0"/>
    <x v="0"/>
    <n v="33"/>
    <x v="3"/>
    <n v="33"/>
    <n v="0"/>
  </r>
  <r>
    <n v="1848"/>
    <x v="2"/>
    <x v="0"/>
    <n v="63"/>
    <x v="3"/>
    <n v="63"/>
    <n v="0"/>
  </r>
  <r>
    <n v="1849"/>
    <x v="4"/>
    <x v="0"/>
    <n v="35"/>
    <x v="3"/>
    <n v="35"/>
    <n v="0"/>
  </r>
  <r>
    <n v="1850"/>
    <x v="7"/>
    <x v="0"/>
    <n v="60"/>
    <x v="3"/>
    <n v="60"/>
    <n v="0"/>
  </r>
  <r>
    <n v="1851"/>
    <x v="1"/>
    <x v="1"/>
    <n v="76"/>
    <x v="3"/>
    <n v="76"/>
    <n v="0"/>
  </r>
  <r>
    <n v="1852"/>
    <x v="10"/>
    <x v="0"/>
    <n v="87"/>
    <x v="3"/>
    <n v="87"/>
    <n v="0"/>
  </r>
  <r>
    <n v="1853"/>
    <x v="0"/>
    <x v="0"/>
    <n v="65"/>
    <x v="3"/>
    <n v="65"/>
    <n v="0"/>
  </r>
  <r>
    <n v="1854"/>
    <x v="2"/>
    <x v="1"/>
    <n v="87"/>
    <x v="3"/>
    <n v="87"/>
    <n v="0"/>
  </r>
  <r>
    <n v="1855"/>
    <x v="4"/>
    <x v="1"/>
    <n v="44"/>
    <x v="3"/>
    <n v="44"/>
    <n v="0"/>
  </r>
  <r>
    <n v="1856"/>
    <x v="2"/>
    <x v="1"/>
    <n v="78"/>
    <x v="3"/>
    <n v="78"/>
    <n v="0"/>
  </r>
  <r>
    <n v="1857"/>
    <x v="0"/>
    <x v="1"/>
    <n v="75"/>
    <x v="3"/>
    <n v="75"/>
    <n v="0"/>
  </r>
  <r>
    <n v="1858"/>
    <x v="2"/>
    <x v="1"/>
    <n v="59"/>
    <x v="3"/>
    <n v="59"/>
    <n v="0"/>
  </r>
  <r>
    <n v="1859"/>
    <x v="1"/>
    <x v="1"/>
    <n v="64"/>
    <x v="3"/>
    <n v="64"/>
    <n v="0"/>
  </r>
  <r>
    <n v="1860"/>
    <x v="1"/>
    <x v="1"/>
    <n v="61"/>
    <x v="3"/>
    <n v="61"/>
    <n v="0"/>
  </r>
  <r>
    <n v="1861"/>
    <x v="2"/>
    <x v="0"/>
    <n v="84"/>
    <x v="3"/>
    <n v="84"/>
    <n v="0"/>
  </r>
  <r>
    <n v="1862"/>
    <x v="3"/>
    <x v="1"/>
    <n v="70"/>
    <x v="3"/>
    <n v="70"/>
    <n v="0"/>
  </r>
  <r>
    <n v="1863"/>
    <x v="1"/>
    <x v="1"/>
    <n v="21"/>
    <x v="3"/>
    <n v="21"/>
    <n v="0"/>
  </r>
  <r>
    <n v="1864"/>
    <x v="3"/>
    <x v="1"/>
    <n v="83"/>
    <x v="3"/>
    <n v="83"/>
    <n v="0"/>
  </r>
  <r>
    <n v="1865"/>
    <x v="0"/>
    <x v="0"/>
    <n v="90"/>
    <x v="3"/>
    <n v="90"/>
    <n v="0"/>
  </r>
  <r>
    <n v="1866"/>
    <x v="1"/>
    <x v="0"/>
    <n v="53"/>
    <x v="3"/>
    <n v="53"/>
    <n v="0"/>
  </r>
  <r>
    <n v="1867"/>
    <x v="2"/>
    <x v="0"/>
    <n v="57"/>
    <x v="3"/>
    <n v="57"/>
    <n v="0"/>
  </r>
  <r>
    <n v="1868"/>
    <x v="0"/>
    <x v="0"/>
    <n v="49"/>
    <x v="3"/>
    <n v="49"/>
    <n v="0"/>
  </r>
  <r>
    <n v="1869"/>
    <x v="5"/>
    <x v="1"/>
    <n v="60"/>
    <x v="3"/>
    <n v="60"/>
    <n v="0"/>
  </r>
  <r>
    <n v="1870"/>
    <x v="2"/>
    <x v="1"/>
    <n v="39"/>
    <x v="3"/>
    <n v="39"/>
    <n v="0"/>
  </r>
  <r>
    <n v="1871"/>
    <x v="10"/>
    <x v="1"/>
    <n v="49"/>
    <x v="3"/>
    <n v="49"/>
    <n v="0"/>
  </r>
  <r>
    <n v="1872"/>
    <x v="0"/>
    <x v="1"/>
    <n v="34"/>
    <x v="3"/>
    <n v="34"/>
    <n v="0"/>
  </r>
  <r>
    <n v="1873"/>
    <x v="3"/>
    <x v="1"/>
    <n v="20"/>
    <x v="3"/>
    <n v="20"/>
    <n v="0"/>
  </r>
  <r>
    <n v="1874"/>
    <x v="2"/>
    <x v="0"/>
    <n v="51"/>
    <x v="3"/>
    <n v="51"/>
    <n v="0"/>
  </r>
  <r>
    <n v="1875"/>
    <x v="0"/>
    <x v="1"/>
    <n v="62"/>
    <x v="3"/>
    <n v="62"/>
    <n v="0"/>
  </r>
  <r>
    <n v="1876"/>
    <x v="6"/>
    <x v="0"/>
    <n v="27"/>
    <x v="3"/>
    <n v="27"/>
    <n v="0"/>
  </r>
  <r>
    <n v="1877"/>
    <x v="1"/>
    <x v="0"/>
    <n v="22"/>
    <x v="3"/>
    <n v="22"/>
    <n v="0"/>
  </r>
  <r>
    <n v="1878"/>
    <x v="1"/>
    <x v="0"/>
    <n v="24"/>
    <x v="3"/>
    <n v="24"/>
    <n v="0"/>
  </r>
  <r>
    <n v="1879"/>
    <x v="2"/>
    <x v="0"/>
    <n v="76"/>
    <x v="3"/>
    <n v="76"/>
    <n v="0"/>
  </r>
  <r>
    <n v="1880"/>
    <x v="1"/>
    <x v="1"/>
    <n v="73"/>
    <x v="3"/>
    <n v="73"/>
    <n v="0"/>
  </r>
  <r>
    <n v="1881"/>
    <x v="0"/>
    <x v="1"/>
    <n v="83"/>
    <x v="3"/>
    <n v="83"/>
    <n v="0"/>
  </r>
  <r>
    <n v="1882"/>
    <x v="2"/>
    <x v="0"/>
    <n v="18"/>
    <x v="3"/>
    <n v="18"/>
    <n v="0"/>
  </r>
  <r>
    <n v="1883"/>
    <x v="2"/>
    <x v="0"/>
    <n v="20"/>
    <x v="3"/>
    <n v="20"/>
    <n v="0"/>
  </r>
  <r>
    <n v="1884"/>
    <x v="2"/>
    <x v="1"/>
    <n v="31"/>
    <x v="3"/>
    <n v="31"/>
    <n v="0"/>
  </r>
  <r>
    <n v="1885"/>
    <x v="8"/>
    <x v="1"/>
    <n v="27"/>
    <x v="3"/>
    <n v="27"/>
    <n v="0"/>
  </r>
  <r>
    <n v="1886"/>
    <x v="3"/>
    <x v="1"/>
    <n v="28"/>
    <x v="3"/>
    <n v="28"/>
    <n v="0"/>
  </r>
  <r>
    <n v="1887"/>
    <x v="1"/>
    <x v="0"/>
    <n v="89"/>
    <x v="3"/>
    <n v="89"/>
    <n v="0"/>
  </r>
  <r>
    <n v="1888"/>
    <x v="3"/>
    <x v="0"/>
    <n v="71"/>
    <x v="3"/>
    <n v="71"/>
    <n v="0"/>
  </r>
  <r>
    <n v="1889"/>
    <x v="5"/>
    <x v="0"/>
    <n v="42"/>
    <x v="3"/>
    <n v="42"/>
    <n v="0"/>
  </r>
  <r>
    <n v="1890"/>
    <x v="2"/>
    <x v="0"/>
    <n v="87"/>
    <x v="3"/>
    <n v="87"/>
    <n v="0"/>
  </r>
  <r>
    <n v="1891"/>
    <x v="5"/>
    <x v="0"/>
    <n v="54"/>
    <x v="3"/>
    <n v="54"/>
    <n v="0"/>
  </r>
  <r>
    <n v="1892"/>
    <x v="2"/>
    <x v="0"/>
    <n v="64"/>
    <x v="3"/>
    <n v="64"/>
    <n v="0"/>
  </r>
  <r>
    <n v="1893"/>
    <x v="3"/>
    <x v="0"/>
    <n v="47"/>
    <x v="3"/>
    <n v="47"/>
    <n v="0"/>
  </r>
  <r>
    <n v="1894"/>
    <x v="1"/>
    <x v="0"/>
    <n v="69"/>
    <x v="3"/>
    <n v="69"/>
    <n v="0"/>
  </r>
  <r>
    <n v="1895"/>
    <x v="0"/>
    <x v="0"/>
    <m/>
    <x v="3"/>
    <n v="60"/>
    <n v="0"/>
  </r>
  <r>
    <n v="1896"/>
    <x v="0"/>
    <x v="1"/>
    <n v="22"/>
    <x v="3"/>
    <n v="22"/>
    <n v="0"/>
  </r>
  <r>
    <n v="1897"/>
    <x v="2"/>
    <x v="1"/>
    <n v="28"/>
    <x v="3"/>
    <n v="28"/>
    <n v="0"/>
  </r>
  <r>
    <n v="1898"/>
    <x v="3"/>
    <x v="0"/>
    <n v="74"/>
    <x v="3"/>
    <n v="74"/>
    <n v="0"/>
  </r>
  <r>
    <n v="1899"/>
    <x v="2"/>
    <x v="1"/>
    <n v="63"/>
    <x v="3"/>
    <n v="63"/>
    <n v="0"/>
  </r>
  <r>
    <n v="1900"/>
    <x v="5"/>
    <x v="1"/>
    <n v="28"/>
    <x v="3"/>
    <n v="28"/>
    <n v="0"/>
  </r>
  <r>
    <n v="1901"/>
    <x v="2"/>
    <x v="1"/>
    <n v="34"/>
    <x v="3"/>
    <n v="34"/>
    <n v="0"/>
  </r>
  <r>
    <n v="1902"/>
    <x v="8"/>
    <x v="1"/>
    <n v="46"/>
    <x v="3"/>
    <n v="46"/>
    <n v="0"/>
  </r>
  <r>
    <n v="1903"/>
    <x v="3"/>
    <x v="0"/>
    <n v="71"/>
    <x v="3"/>
    <n v="71"/>
    <n v="0"/>
  </r>
  <r>
    <n v="1904"/>
    <x v="4"/>
    <x v="0"/>
    <n v="70"/>
    <x v="3"/>
    <n v="70"/>
    <n v="0"/>
  </r>
  <r>
    <n v="1905"/>
    <x v="1"/>
    <x v="0"/>
    <n v="48"/>
    <x v="3"/>
    <n v="48"/>
    <n v="0"/>
  </r>
  <r>
    <n v="1906"/>
    <x v="13"/>
    <x v="1"/>
    <n v="81"/>
    <x v="3"/>
    <n v="81"/>
    <n v="0"/>
  </r>
  <r>
    <n v="1907"/>
    <x v="3"/>
    <x v="1"/>
    <n v="83"/>
    <x v="3"/>
    <n v="83"/>
    <n v="0"/>
  </r>
  <r>
    <n v="1908"/>
    <x v="2"/>
    <x v="0"/>
    <n v="20"/>
    <x v="3"/>
    <n v="20"/>
    <n v="0"/>
  </r>
  <r>
    <n v="1909"/>
    <x v="4"/>
    <x v="0"/>
    <n v="40"/>
    <x v="3"/>
    <n v="40"/>
    <n v="0"/>
  </r>
  <r>
    <n v="1910"/>
    <x v="0"/>
    <x v="0"/>
    <n v="51"/>
    <x v="3"/>
    <n v="51"/>
    <n v="0"/>
  </r>
  <r>
    <n v="1911"/>
    <x v="3"/>
    <x v="1"/>
    <n v="78"/>
    <x v="3"/>
    <n v="78"/>
    <n v="0"/>
  </r>
  <r>
    <n v="1912"/>
    <x v="3"/>
    <x v="1"/>
    <n v="90"/>
    <x v="3"/>
    <n v="90"/>
    <n v="0"/>
  </r>
  <r>
    <n v="1913"/>
    <x v="10"/>
    <x v="1"/>
    <n v="51"/>
    <x v="3"/>
    <n v="51"/>
    <n v="0"/>
  </r>
  <r>
    <n v="1914"/>
    <x v="3"/>
    <x v="0"/>
    <n v="34"/>
    <x v="3"/>
    <n v="34"/>
    <n v="0"/>
  </r>
  <r>
    <n v="1915"/>
    <x v="2"/>
    <x v="0"/>
    <n v="74"/>
    <x v="3"/>
    <n v="74"/>
    <n v="0"/>
  </r>
  <r>
    <n v="1916"/>
    <x v="13"/>
    <x v="0"/>
    <n v="34"/>
    <x v="3"/>
    <n v="34"/>
    <n v="0"/>
  </r>
  <r>
    <n v="1917"/>
    <x v="2"/>
    <x v="1"/>
    <n v="63"/>
    <x v="3"/>
    <n v="63"/>
    <n v="0"/>
  </r>
  <r>
    <n v="1918"/>
    <x v="0"/>
    <x v="0"/>
    <m/>
    <x v="3"/>
    <n v="57"/>
    <n v="0"/>
  </r>
  <r>
    <n v="1919"/>
    <x v="0"/>
    <x v="0"/>
    <n v="86"/>
    <x v="3"/>
    <n v="86"/>
    <n v="0"/>
  </r>
  <r>
    <n v="1920"/>
    <x v="2"/>
    <x v="0"/>
    <n v="43"/>
    <x v="3"/>
    <n v="43"/>
    <n v="0"/>
  </r>
  <r>
    <n v="1921"/>
    <x v="2"/>
    <x v="1"/>
    <n v="62"/>
    <x v="3"/>
    <n v="62"/>
    <n v="0"/>
  </r>
  <r>
    <n v="1922"/>
    <x v="1"/>
    <x v="1"/>
    <n v="59"/>
    <x v="3"/>
    <n v="59"/>
    <n v="0"/>
  </r>
  <r>
    <n v="1923"/>
    <x v="10"/>
    <x v="0"/>
    <n v="29"/>
    <x v="3"/>
    <n v="29"/>
    <n v="0"/>
  </r>
  <r>
    <n v="1924"/>
    <x v="10"/>
    <x v="1"/>
    <n v="48"/>
    <x v="3"/>
    <n v="48"/>
    <n v="0"/>
  </r>
  <r>
    <n v="1925"/>
    <x v="2"/>
    <x v="0"/>
    <n v="65"/>
    <x v="3"/>
    <n v="65"/>
    <n v="0"/>
  </r>
  <r>
    <n v="1926"/>
    <x v="1"/>
    <x v="1"/>
    <n v="24"/>
    <x v="3"/>
    <n v="24"/>
    <n v="0"/>
  </r>
  <r>
    <n v="1927"/>
    <x v="1"/>
    <x v="1"/>
    <n v="52"/>
    <x v="3"/>
    <n v="52"/>
    <n v="0"/>
  </r>
  <r>
    <n v="1928"/>
    <x v="3"/>
    <x v="0"/>
    <n v="62"/>
    <x v="3"/>
    <n v="62"/>
    <n v="0"/>
  </r>
  <r>
    <n v="1929"/>
    <x v="0"/>
    <x v="1"/>
    <n v="69"/>
    <x v="3"/>
    <n v="69"/>
    <n v="0"/>
  </r>
  <r>
    <n v="1930"/>
    <x v="2"/>
    <x v="1"/>
    <n v="40"/>
    <x v="3"/>
    <n v="40"/>
    <n v="0"/>
  </r>
  <r>
    <n v="1931"/>
    <x v="2"/>
    <x v="1"/>
    <n v="76"/>
    <x v="3"/>
    <n v="76"/>
    <n v="0"/>
  </r>
  <r>
    <n v="1932"/>
    <x v="6"/>
    <x v="1"/>
    <n v="72"/>
    <x v="3"/>
    <n v="72"/>
    <n v="0"/>
  </r>
  <r>
    <n v="1933"/>
    <x v="1"/>
    <x v="0"/>
    <n v="62"/>
    <x v="3"/>
    <n v="62"/>
    <n v="0"/>
  </r>
  <r>
    <n v="1934"/>
    <x v="1"/>
    <x v="0"/>
    <n v="25"/>
    <x v="3"/>
    <n v="25"/>
    <n v="0"/>
  </r>
  <r>
    <n v="1935"/>
    <x v="1"/>
    <x v="1"/>
    <n v="77"/>
    <x v="3"/>
    <n v="77"/>
    <n v="0"/>
  </r>
  <r>
    <n v="1936"/>
    <x v="3"/>
    <x v="1"/>
    <n v="78"/>
    <x v="3"/>
    <n v="78"/>
    <n v="0"/>
  </r>
  <r>
    <n v="1937"/>
    <x v="8"/>
    <x v="1"/>
    <n v="27"/>
    <x v="3"/>
    <n v="27"/>
    <n v="0"/>
  </r>
  <r>
    <n v="1938"/>
    <x v="2"/>
    <x v="0"/>
    <n v="70"/>
    <x v="3"/>
    <n v="70"/>
    <n v="0"/>
  </r>
  <r>
    <n v="1939"/>
    <x v="2"/>
    <x v="0"/>
    <n v="44"/>
    <x v="3"/>
    <n v="44"/>
    <n v="0"/>
  </r>
  <r>
    <n v="1940"/>
    <x v="1"/>
    <x v="0"/>
    <n v="46"/>
    <x v="3"/>
    <n v="46"/>
    <n v="0"/>
  </r>
  <r>
    <n v="1941"/>
    <x v="1"/>
    <x v="1"/>
    <n v="86"/>
    <x v="3"/>
    <n v="86"/>
    <n v="0"/>
  </r>
  <r>
    <n v="1942"/>
    <x v="2"/>
    <x v="1"/>
    <n v="30"/>
    <x v="3"/>
    <n v="30"/>
    <n v="0"/>
  </r>
  <r>
    <n v="1943"/>
    <x v="2"/>
    <x v="1"/>
    <n v="72"/>
    <x v="3"/>
    <n v="72"/>
    <n v="0"/>
  </r>
  <r>
    <n v="1944"/>
    <x v="1"/>
    <x v="0"/>
    <n v="82"/>
    <x v="3"/>
    <n v="82"/>
    <n v="0"/>
  </r>
  <r>
    <n v="1945"/>
    <x v="2"/>
    <x v="0"/>
    <n v="62"/>
    <x v="3"/>
    <n v="62"/>
    <n v="0"/>
  </r>
  <r>
    <n v="1946"/>
    <x v="2"/>
    <x v="0"/>
    <n v="75"/>
    <x v="3"/>
    <n v="75"/>
    <n v="0"/>
  </r>
  <r>
    <n v="1947"/>
    <x v="1"/>
    <x v="1"/>
    <n v="33"/>
    <x v="3"/>
    <n v="33"/>
    <n v="0"/>
  </r>
  <r>
    <n v="1948"/>
    <x v="2"/>
    <x v="1"/>
    <n v="79"/>
    <x v="3"/>
    <n v="79"/>
    <n v="0"/>
  </r>
  <r>
    <n v="1949"/>
    <x v="8"/>
    <x v="0"/>
    <n v="57"/>
    <x v="3"/>
    <n v="57"/>
    <n v="0"/>
  </r>
  <r>
    <n v="1950"/>
    <x v="5"/>
    <x v="1"/>
    <n v="87"/>
    <x v="3"/>
    <n v="87"/>
    <n v="0"/>
  </r>
  <r>
    <n v="1951"/>
    <x v="4"/>
    <x v="0"/>
    <n v="28"/>
    <x v="3"/>
    <n v="28"/>
    <n v="0"/>
  </r>
  <r>
    <n v="1952"/>
    <x v="2"/>
    <x v="0"/>
    <n v="49"/>
    <x v="3"/>
    <n v="49"/>
    <n v="0"/>
  </r>
  <r>
    <n v="1953"/>
    <x v="2"/>
    <x v="0"/>
    <n v="19"/>
    <x v="3"/>
    <n v="19"/>
    <n v="0"/>
  </r>
  <r>
    <n v="1954"/>
    <x v="9"/>
    <x v="1"/>
    <n v="55"/>
    <x v="3"/>
    <n v="55"/>
    <n v="0"/>
  </r>
  <r>
    <n v="1955"/>
    <x v="1"/>
    <x v="1"/>
    <n v="68"/>
    <x v="3"/>
    <n v="68"/>
    <n v="0"/>
  </r>
  <r>
    <n v="1956"/>
    <x v="8"/>
    <x v="0"/>
    <n v="41"/>
    <x v="3"/>
    <n v="41"/>
    <n v="0"/>
  </r>
  <r>
    <n v="1957"/>
    <x v="2"/>
    <x v="1"/>
    <n v="42"/>
    <x v="3"/>
    <n v="42"/>
    <n v="0"/>
  </r>
  <r>
    <n v="1958"/>
    <x v="12"/>
    <x v="1"/>
    <n v="23"/>
    <x v="3"/>
    <n v="23"/>
    <n v="0"/>
  </r>
  <r>
    <n v="1959"/>
    <x v="7"/>
    <x v="0"/>
    <n v="28"/>
    <x v="3"/>
    <n v="28"/>
    <n v="0"/>
  </r>
  <r>
    <n v="1960"/>
    <x v="12"/>
    <x v="1"/>
    <n v="33"/>
    <x v="3"/>
    <n v="33"/>
    <n v="0"/>
  </r>
  <r>
    <n v="1961"/>
    <x v="7"/>
    <x v="0"/>
    <n v="87"/>
    <x v="3"/>
    <n v="87"/>
    <n v="0"/>
  </r>
  <r>
    <n v="1962"/>
    <x v="2"/>
    <x v="0"/>
    <n v="23"/>
    <x v="3"/>
    <n v="23"/>
    <n v="0"/>
  </r>
  <r>
    <n v="1963"/>
    <x v="3"/>
    <x v="1"/>
    <n v="25"/>
    <x v="3"/>
    <n v="25"/>
    <n v="0"/>
  </r>
  <r>
    <n v="1964"/>
    <x v="1"/>
    <x v="1"/>
    <n v="32"/>
    <x v="3"/>
    <n v="32"/>
    <n v="0"/>
  </r>
  <r>
    <n v="1965"/>
    <x v="0"/>
    <x v="0"/>
    <n v="84"/>
    <x v="3"/>
    <n v="84"/>
    <n v="0"/>
  </r>
  <r>
    <n v="1966"/>
    <x v="10"/>
    <x v="0"/>
    <n v="82"/>
    <x v="3"/>
    <n v="82"/>
    <n v="0"/>
  </r>
  <r>
    <n v="1967"/>
    <x v="1"/>
    <x v="0"/>
    <n v="89"/>
    <x v="3"/>
    <n v="89"/>
    <n v="0"/>
  </r>
  <r>
    <n v="1968"/>
    <x v="2"/>
    <x v="1"/>
    <n v="20"/>
    <x v="3"/>
    <n v="20"/>
    <n v="0"/>
  </r>
  <r>
    <n v="1969"/>
    <x v="1"/>
    <x v="0"/>
    <n v="41"/>
    <x v="3"/>
    <n v="41"/>
    <n v="0"/>
  </r>
  <r>
    <n v="1970"/>
    <x v="0"/>
    <x v="0"/>
    <n v="79"/>
    <x v="3"/>
    <n v="79"/>
    <n v="0"/>
  </r>
  <r>
    <n v="1971"/>
    <x v="1"/>
    <x v="1"/>
    <n v="44"/>
    <x v="3"/>
    <n v="44"/>
    <n v="0"/>
  </r>
  <r>
    <n v="1972"/>
    <x v="2"/>
    <x v="0"/>
    <n v="37"/>
    <x v="3"/>
    <n v="37"/>
    <n v="0"/>
  </r>
  <r>
    <n v="1973"/>
    <x v="2"/>
    <x v="0"/>
    <n v="64"/>
    <x v="3"/>
    <n v="64"/>
    <n v="0"/>
  </r>
  <r>
    <n v="1974"/>
    <x v="2"/>
    <x v="1"/>
    <n v="74"/>
    <x v="3"/>
    <n v="74"/>
    <n v="0"/>
  </r>
  <r>
    <n v="1975"/>
    <x v="2"/>
    <x v="0"/>
    <n v="40"/>
    <x v="3"/>
    <n v="40"/>
    <n v="0"/>
  </r>
  <r>
    <n v="1976"/>
    <x v="1"/>
    <x v="1"/>
    <n v="73"/>
    <x v="3"/>
    <n v="73"/>
    <n v="0"/>
  </r>
  <r>
    <n v="1977"/>
    <x v="2"/>
    <x v="1"/>
    <n v="79"/>
    <x v="3"/>
    <n v="79"/>
    <n v="0"/>
  </r>
  <r>
    <n v="1978"/>
    <x v="1"/>
    <x v="1"/>
    <n v="23"/>
    <x v="3"/>
    <n v="23"/>
    <n v="0"/>
  </r>
  <r>
    <n v="1979"/>
    <x v="9"/>
    <x v="1"/>
    <n v="21"/>
    <x v="3"/>
    <n v="21"/>
    <n v="0"/>
  </r>
  <r>
    <n v="1980"/>
    <x v="13"/>
    <x v="0"/>
    <n v="57"/>
    <x v="3"/>
    <n v="57"/>
    <n v="0"/>
  </r>
  <r>
    <n v="1981"/>
    <x v="2"/>
    <x v="0"/>
    <n v="26"/>
    <x v="3"/>
    <n v="26"/>
    <n v="0"/>
  </r>
  <r>
    <n v="1982"/>
    <x v="10"/>
    <x v="1"/>
    <n v="74"/>
    <x v="3"/>
    <n v="74"/>
    <n v="0"/>
  </r>
  <r>
    <n v="1983"/>
    <x v="1"/>
    <x v="1"/>
    <n v="35"/>
    <x v="3"/>
    <n v="35"/>
    <n v="0"/>
  </r>
  <r>
    <n v="1984"/>
    <x v="3"/>
    <x v="0"/>
    <n v="45"/>
    <x v="3"/>
    <n v="45"/>
    <n v="0"/>
  </r>
  <r>
    <n v="1985"/>
    <x v="0"/>
    <x v="0"/>
    <n v="49"/>
    <x v="3"/>
    <n v="49"/>
    <n v="0"/>
  </r>
  <r>
    <n v="1986"/>
    <x v="0"/>
    <x v="0"/>
    <n v="21"/>
    <x v="3"/>
    <n v="21"/>
    <n v="0"/>
  </r>
  <r>
    <n v="1987"/>
    <x v="0"/>
    <x v="0"/>
    <n v="48"/>
    <x v="3"/>
    <n v="48"/>
    <n v="0"/>
  </r>
  <r>
    <n v="1988"/>
    <x v="2"/>
    <x v="0"/>
    <n v="66"/>
    <x v="3"/>
    <n v="66"/>
    <n v="0"/>
  </r>
  <r>
    <n v="1989"/>
    <x v="2"/>
    <x v="0"/>
    <n v="89"/>
    <x v="3"/>
    <n v="89"/>
    <n v="0"/>
  </r>
  <r>
    <n v="1990"/>
    <x v="2"/>
    <x v="1"/>
    <n v="89"/>
    <x v="3"/>
    <n v="89"/>
    <n v="0"/>
  </r>
  <r>
    <n v="1991"/>
    <x v="2"/>
    <x v="1"/>
    <n v="49"/>
    <x v="3"/>
    <n v="49"/>
    <n v="0"/>
  </r>
  <r>
    <n v="1992"/>
    <x v="4"/>
    <x v="1"/>
    <n v="66"/>
    <x v="3"/>
    <n v="66"/>
    <n v="0"/>
  </r>
  <r>
    <n v="1993"/>
    <x v="2"/>
    <x v="0"/>
    <n v="61"/>
    <x v="3"/>
    <n v="61"/>
    <n v="0"/>
  </r>
  <r>
    <n v="1994"/>
    <x v="5"/>
    <x v="0"/>
    <n v="43"/>
    <x v="3"/>
    <n v="43"/>
    <n v="0"/>
  </r>
  <r>
    <n v="1995"/>
    <x v="2"/>
    <x v="0"/>
    <n v="45"/>
    <x v="3"/>
    <n v="45"/>
    <n v="0"/>
  </r>
  <r>
    <n v="1996"/>
    <x v="2"/>
    <x v="0"/>
    <n v="83"/>
    <x v="3"/>
    <n v="83"/>
    <n v="0"/>
  </r>
  <r>
    <n v="1997"/>
    <x v="1"/>
    <x v="1"/>
    <n v="79"/>
    <x v="3"/>
    <n v="79"/>
    <n v="0"/>
  </r>
  <r>
    <n v="1998"/>
    <x v="3"/>
    <x v="0"/>
    <n v="82"/>
    <x v="3"/>
    <n v="82"/>
    <n v="0"/>
  </r>
  <r>
    <n v="1999"/>
    <x v="10"/>
    <x v="0"/>
    <n v="72"/>
    <x v="3"/>
    <n v="72"/>
    <n v="0"/>
  </r>
  <r>
    <n v="2000"/>
    <x v="2"/>
    <x v="1"/>
    <n v="39"/>
    <x v="3"/>
    <n v="39"/>
    <n v="0"/>
  </r>
  <r>
    <n v="2001"/>
    <x v="1"/>
    <x v="1"/>
    <n v="59"/>
    <x v="4"/>
    <n v="59"/>
    <n v="0"/>
  </r>
  <r>
    <n v="2002"/>
    <x v="2"/>
    <x v="1"/>
    <n v="53"/>
    <x v="4"/>
    <n v="53"/>
    <n v="0"/>
  </r>
  <r>
    <n v="2003"/>
    <x v="2"/>
    <x v="0"/>
    <n v="23"/>
    <x v="4"/>
    <n v="23"/>
    <n v="0"/>
  </r>
  <r>
    <n v="2004"/>
    <x v="2"/>
    <x v="1"/>
    <n v="40"/>
    <x v="4"/>
    <n v="40"/>
    <n v="0"/>
  </r>
  <r>
    <n v="2005"/>
    <x v="1"/>
    <x v="0"/>
    <n v="38"/>
    <x v="4"/>
    <n v="38"/>
    <n v="0"/>
  </r>
  <r>
    <n v="2006"/>
    <x v="2"/>
    <x v="0"/>
    <n v="21"/>
    <x v="4"/>
    <n v="21"/>
    <n v="0"/>
  </r>
  <r>
    <n v="2007"/>
    <x v="10"/>
    <x v="0"/>
    <n v="58"/>
    <x v="4"/>
    <n v="58"/>
    <n v="0"/>
  </r>
  <r>
    <n v="2008"/>
    <x v="3"/>
    <x v="0"/>
    <n v="67"/>
    <x v="4"/>
    <n v="67"/>
    <n v="0"/>
  </r>
  <r>
    <n v="2009"/>
    <x v="2"/>
    <x v="1"/>
    <n v="42"/>
    <x v="4"/>
    <n v="42"/>
    <n v="0"/>
  </r>
  <r>
    <n v="2010"/>
    <x v="0"/>
    <x v="0"/>
    <n v="50"/>
    <x v="4"/>
    <n v="50"/>
    <n v="0"/>
  </r>
  <r>
    <n v="2011"/>
    <x v="2"/>
    <x v="0"/>
    <n v="18"/>
    <x v="4"/>
    <n v="18"/>
    <n v="0"/>
  </r>
  <r>
    <n v="2012"/>
    <x v="2"/>
    <x v="0"/>
    <n v="42"/>
    <x v="4"/>
    <n v="42"/>
    <n v="0"/>
  </r>
  <r>
    <n v="2013"/>
    <x v="2"/>
    <x v="0"/>
    <n v="39"/>
    <x v="4"/>
    <n v="39"/>
    <n v="0"/>
  </r>
  <r>
    <n v="2014"/>
    <x v="0"/>
    <x v="1"/>
    <n v="41"/>
    <x v="4"/>
    <n v="41"/>
    <n v="0"/>
  </r>
  <r>
    <n v="2015"/>
    <x v="0"/>
    <x v="0"/>
    <n v="55"/>
    <x v="4"/>
    <n v="55"/>
    <n v="0"/>
  </r>
  <r>
    <n v="2016"/>
    <x v="1"/>
    <x v="1"/>
    <n v="71"/>
    <x v="4"/>
    <n v="71"/>
    <n v="0"/>
  </r>
  <r>
    <n v="2017"/>
    <x v="2"/>
    <x v="0"/>
    <n v="76"/>
    <x v="4"/>
    <n v="76"/>
    <n v="0"/>
  </r>
  <r>
    <n v="2018"/>
    <x v="1"/>
    <x v="0"/>
    <n v="44"/>
    <x v="4"/>
    <n v="44"/>
    <n v="0"/>
  </r>
  <r>
    <n v="2019"/>
    <x v="2"/>
    <x v="0"/>
    <n v="57"/>
    <x v="4"/>
    <n v="57"/>
    <n v="0"/>
  </r>
  <r>
    <n v="2020"/>
    <x v="0"/>
    <x v="0"/>
    <n v="58"/>
    <x v="4"/>
    <n v="58"/>
    <n v="0"/>
  </r>
  <r>
    <n v="2021"/>
    <x v="1"/>
    <x v="1"/>
    <n v="26"/>
    <x v="4"/>
    <n v="26"/>
    <n v="0"/>
  </r>
  <r>
    <n v="2022"/>
    <x v="2"/>
    <x v="1"/>
    <n v="52"/>
    <x v="4"/>
    <n v="52"/>
    <n v="0"/>
  </r>
  <r>
    <n v="2023"/>
    <x v="2"/>
    <x v="0"/>
    <n v="73"/>
    <x v="4"/>
    <n v="73"/>
    <n v="0"/>
  </r>
  <r>
    <n v="2024"/>
    <x v="1"/>
    <x v="1"/>
    <n v="78"/>
    <x v="4"/>
    <n v="78"/>
    <n v="0"/>
  </r>
  <r>
    <n v="2025"/>
    <x v="2"/>
    <x v="1"/>
    <n v="21"/>
    <x v="4"/>
    <n v="21"/>
    <n v="0"/>
  </r>
  <r>
    <n v="2026"/>
    <x v="0"/>
    <x v="1"/>
    <n v="58"/>
    <x v="4"/>
    <n v="58"/>
    <n v="0"/>
  </r>
  <r>
    <n v="2027"/>
    <x v="1"/>
    <x v="1"/>
    <n v="89"/>
    <x v="4"/>
    <n v="89"/>
    <n v="0"/>
  </r>
  <r>
    <n v="2028"/>
    <x v="2"/>
    <x v="1"/>
    <n v="39"/>
    <x v="4"/>
    <n v="39"/>
    <n v="0"/>
  </r>
  <r>
    <n v="2029"/>
    <x v="2"/>
    <x v="0"/>
    <n v="48"/>
    <x v="4"/>
    <n v="48"/>
    <n v="0"/>
  </r>
  <r>
    <n v="2030"/>
    <x v="8"/>
    <x v="0"/>
    <n v="72"/>
    <x v="4"/>
    <n v="72"/>
    <n v="0"/>
  </r>
  <r>
    <n v="2031"/>
    <x v="1"/>
    <x v="1"/>
    <n v="54"/>
    <x v="4"/>
    <n v="54"/>
    <n v="0"/>
  </r>
  <r>
    <n v="2032"/>
    <x v="5"/>
    <x v="1"/>
    <n v="83"/>
    <x v="4"/>
    <n v="83"/>
    <n v="0"/>
  </r>
  <r>
    <n v="2033"/>
    <x v="2"/>
    <x v="0"/>
    <n v="21"/>
    <x v="4"/>
    <n v="21"/>
    <n v="0"/>
  </r>
  <r>
    <n v="2034"/>
    <x v="2"/>
    <x v="1"/>
    <n v="39"/>
    <x v="4"/>
    <n v="39"/>
    <n v="0"/>
  </r>
  <r>
    <n v="2035"/>
    <x v="0"/>
    <x v="1"/>
    <n v="42"/>
    <x v="4"/>
    <n v="42"/>
    <n v="0"/>
  </r>
  <r>
    <n v="2036"/>
    <x v="2"/>
    <x v="0"/>
    <n v="83"/>
    <x v="4"/>
    <n v="83"/>
    <n v="0"/>
  </r>
  <r>
    <n v="2037"/>
    <x v="10"/>
    <x v="1"/>
    <n v="22"/>
    <x v="4"/>
    <n v="22"/>
    <n v="0"/>
  </r>
  <r>
    <n v="2038"/>
    <x v="9"/>
    <x v="0"/>
    <n v="56"/>
    <x v="4"/>
    <n v="56"/>
    <n v="0"/>
  </r>
  <r>
    <n v="2039"/>
    <x v="4"/>
    <x v="1"/>
    <n v="55"/>
    <x v="4"/>
    <n v="55"/>
    <n v="0"/>
  </r>
  <r>
    <n v="2040"/>
    <x v="7"/>
    <x v="0"/>
    <n v="38"/>
    <x v="4"/>
    <n v="38"/>
    <n v="0"/>
  </r>
  <r>
    <n v="2041"/>
    <x v="3"/>
    <x v="0"/>
    <n v="70"/>
    <x v="4"/>
    <n v="70"/>
    <n v="0"/>
  </r>
  <r>
    <n v="2042"/>
    <x v="8"/>
    <x v="1"/>
    <n v="57"/>
    <x v="4"/>
    <n v="57"/>
    <n v="0"/>
  </r>
  <r>
    <n v="2043"/>
    <x v="1"/>
    <x v="0"/>
    <n v="51"/>
    <x v="4"/>
    <n v="51"/>
    <n v="0"/>
  </r>
  <r>
    <n v="2044"/>
    <x v="2"/>
    <x v="1"/>
    <n v="39"/>
    <x v="4"/>
    <n v="39"/>
    <n v="0"/>
  </r>
  <r>
    <n v="2045"/>
    <x v="1"/>
    <x v="0"/>
    <n v="56"/>
    <x v="4"/>
    <n v="56"/>
    <n v="0"/>
  </r>
  <r>
    <n v="2046"/>
    <x v="0"/>
    <x v="1"/>
    <n v="43"/>
    <x v="4"/>
    <n v="43"/>
    <n v="0"/>
  </r>
  <r>
    <n v="2047"/>
    <x v="2"/>
    <x v="1"/>
    <n v="87"/>
    <x v="4"/>
    <n v="87"/>
    <n v="0"/>
  </r>
  <r>
    <n v="2048"/>
    <x v="2"/>
    <x v="0"/>
    <n v="63"/>
    <x v="4"/>
    <n v="63"/>
    <n v="0"/>
  </r>
  <r>
    <n v="2049"/>
    <x v="2"/>
    <x v="0"/>
    <n v="67"/>
    <x v="4"/>
    <n v="67"/>
    <n v="0"/>
  </r>
  <r>
    <n v="2050"/>
    <x v="9"/>
    <x v="1"/>
    <n v="34"/>
    <x v="4"/>
    <n v="34"/>
    <n v="0"/>
  </r>
  <r>
    <n v="2051"/>
    <x v="13"/>
    <x v="1"/>
    <n v="90"/>
    <x v="4"/>
    <n v="90"/>
    <n v="0"/>
  </r>
  <r>
    <n v="2052"/>
    <x v="10"/>
    <x v="0"/>
    <n v="65"/>
    <x v="4"/>
    <n v="65"/>
    <n v="0"/>
  </r>
  <r>
    <n v="2053"/>
    <x v="2"/>
    <x v="0"/>
    <n v="38"/>
    <x v="4"/>
    <n v="38"/>
    <n v="0"/>
  </r>
  <r>
    <n v="2054"/>
    <x v="1"/>
    <x v="1"/>
    <n v="28"/>
    <x v="4"/>
    <n v="28"/>
    <n v="0"/>
  </r>
  <r>
    <n v="2055"/>
    <x v="2"/>
    <x v="1"/>
    <n v="33"/>
    <x v="4"/>
    <n v="33"/>
    <n v="0"/>
  </r>
  <r>
    <n v="2056"/>
    <x v="2"/>
    <x v="0"/>
    <n v="79"/>
    <x v="4"/>
    <n v="79"/>
    <n v="0"/>
  </r>
  <r>
    <n v="2057"/>
    <x v="0"/>
    <x v="0"/>
    <n v="41"/>
    <x v="4"/>
    <n v="41"/>
    <n v="0"/>
  </r>
  <r>
    <n v="2058"/>
    <x v="2"/>
    <x v="0"/>
    <n v="30"/>
    <x v="4"/>
    <n v="30"/>
    <n v="0"/>
  </r>
  <r>
    <n v="2059"/>
    <x v="4"/>
    <x v="0"/>
    <n v="27"/>
    <x v="4"/>
    <n v="27"/>
    <n v="0"/>
  </r>
  <r>
    <n v="2060"/>
    <x v="0"/>
    <x v="1"/>
    <n v="42"/>
    <x v="4"/>
    <n v="42"/>
    <n v="0"/>
  </r>
  <r>
    <n v="2061"/>
    <x v="2"/>
    <x v="0"/>
    <n v="78"/>
    <x v="4"/>
    <n v="78"/>
    <n v="0"/>
  </r>
  <r>
    <n v="2062"/>
    <x v="3"/>
    <x v="0"/>
    <n v="52"/>
    <x v="4"/>
    <n v="52"/>
    <n v="0"/>
  </r>
  <r>
    <n v="2063"/>
    <x v="3"/>
    <x v="0"/>
    <n v="23"/>
    <x v="4"/>
    <n v="23"/>
    <n v="0"/>
  </r>
  <r>
    <n v="2064"/>
    <x v="9"/>
    <x v="0"/>
    <n v="47"/>
    <x v="4"/>
    <n v="47"/>
    <n v="0"/>
  </r>
  <r>
    <n v="2065"/>
    <x v="3"/>
    <x v="1"/>
    <n v="58"/>
    <x v="4"/>
    <n v="58"/>
    <n v="0"/>
  </r>
  <r>
    <n v="2066"/>
    <x v="1"/>
    <x v="0"/>
    <n v="69"/>
    <x v="4"/>
    <n v="69"/>
    <n v="0"/>
  </r>
  <r>
    <n v="2067"/>
    <x v="9"/>
    <x v="1"/>
    <n v="70"/>
    <x v="4"/>
    <n v="70"/>
    <n v="0"/>
  </r>
  <r>
    <n v="2068"/>
    <x v="2"/>
    <x v="0"/>
    <n v="70"/>
    <x v="4"/>
    <n v="70"/>
    <n v="0"/>
  </r>
  <r>
    <n v="2069"/>
    <x v="13"/>
    <x v="1"/>
    <n v="61"/>
    <x v="4"/>
    <n v="61"/>
    <n v="0"/>
  </r>
  <r>
    <n v="2070"/>
    <x v="1"/>
    <x v="0"/>
    <n v="41"/>
    <x v="4"/>
    <n v="41"/>
    <n v="0"/>
  </r>
  <r>
    <n v="2071"/>
    <x v="1"/>
    <x v="0"/>
    <n v="46"/>
    <x v="4"/>
    <n v="46"/>
    <n v="0"/>
  </r>
  <r>
    <n v="2072"/>
    <x v="2"/>
    <x v="0"/>
    <n v="80"/>
    <x v="4"/>
    <n v="80"/>
    <n v="0"/>
  </r>
  <r>
    <n v="2073"/>
    <x v="8"/>
    <x v="1"/>
    <n v="30"/>
    <x v="4"/>
    <n v="30"/>
    <n v="0"/>
  </r>
  <r>
    <n v="2074"/>
    <x v="2"/>
    <x v="1"/>
    <n v="86"/>
    <x v="4"/>
    <n v="86"/>
    <n v="0"/>
  </r>
  <r>
    <n v="2075"/>
    <x v="2"/>
    <x v="0"/>
    <n v="81"/>
    <x v="4"/>
    <n v="81"/>
    <n v="0"/>
  </r>
  <r>
    <n v="2076"/>
    <x v="2"/>
    <x v="1"/>
    <n v="55"/>
    <x v="4"/>
    <n v="55"/>
    <n v="0"/>
  </r>
  <r>
    <n v="2077"/>
    <x v="1"/>
    <x v="1"/>
    <n v="61"/>
    <x v="4"/>
    <n v="61"/>
    <n v="0"/>
  </r>
  <r>
    <n v="2078"/>
    <x v="8"/>
    <x v="0"/>
    <n v="63"/>
    <x v="4"/>
    <n v="63"/>
    <n v="0"/>
  </r>
  <r>
    <n v="2079"/>
    <x v="2"/>
    <x v="0"/>
    <n v="55"/>
    <x v="4"/>
    <n v="55"/>
    <n v="0"/>
  </r>
  <r>
    <n v="2080"/>
    <x v="2"/>
    <x v="0"/>
    <n v="73"/>
    <x v="4"/>
    <n v="73"/>
    <n v="0"/>
  </r>
  <r>
    <n v="2081"/>
    <x v="5"/>
    <x v="1"/>
    <n v="82"/>
    <x v="4"/>
    <n v="82"/>
    <n v="0"/>
  </r>
  <r>
    <n v="2082"/>
    <x v="7"/>
    <x v="0"/>
    <n v="70"/>
    <x v="4"/>
    <n v="70"/>
    <n v="0"/>
  </r>
  <r>
    <n v="2083"/>
    <x v="2"/>
    <x v="0"/>
    <n v="22"/>
    <x v="4"/>
    <n v="22"/>
    <n v="0"/>
  </r>
  <r>
    <n v="2084"/>
    <x v="2"/>
    <x v="1"/>
    <n v="75"/>
    <x v="4"/>
    <n v="75"/>
    <n v="0"/>
  </r>
  <r>
    <n v="2085"/>
    <x v="0"/>
    <x v="1"/>
    <n v="23"/>
    <x v="4"/>
    <n v="23"/>
    <n v="0"/>
  </r>
  <r>
    <n v="2086"/>
    <x v="2"/>
    <x v="1"/>
    <n v="48"/>
    <x v="4"/>
    <n v="48"/>
    <n v="0"/>
  </r>
  <r>
    <n v="2087"/>
    <x v="2"/>
    <x v="1"/>
    <n v="49"/>
    <x v="4"/>
    <n v="49"/>
    <n v="0"/>
  </r>
  <r>
    <n v="2088"/>
    <x v="2"/>
    <x v="0"/>
    <n v="56"/>
    <x v="4"/>
    <n v="56"/>
    <n v="0"/>
  </r>
  <r>
    <n v="2089"/>
    <x v="2"/>
    <x v="0"/>
    <n v="28"/>
    <x v="4"/>
    <n v="28"/>
    <n v="0"/>
  </r>
  <r>
    <n v="2090"/>
    <x v="2"/>
    <x v="1"/>
    <n v="74"/>
    <x v="4"/>
    <n v="74"/>
    <n v="0"/>
  </r>
  <r>
    <n v="2091"/>
    <x v="2"/>
    <x v="0"/>
    <n v="66"/>
    <x v="4"/>
    <n v="66"/>
    <n v="0"/>
  </r>
  <r>
    <n v="2092"/>
    <x v="2"/>
    <x v="0"/>
    <n v="90"/>
    <x v="4"/>
    <n v="90"/>
    <n v="0"/>
  </r>
  <r>
    <n v="2093"/>
    <x v="0"/>
    <x v="1"/>
    <n v="41"/>
    <x v="4"/>
    <n v="41"/>
    <n v="0"/>
  </r>
  <r>
    <n v="2094"/>
    <x v="3"/>
    <x v="1"/>
    <n v="24"/>
    <x v="4"/>
    <n v="24"/>
    <n v="0"/>
  </r>
  <r>
    <n v="2095"/>
    <x v="2"/>
    <x v="1"/>
    <n v="29"/>
    <x v="4"/>
    <n v="29"/>
    <n v="0"/>
  </r>
  <r>
    <n v="2096"/>
    <x v="2"/>
    <x v="0"/>
    <n v="36"/>
    <x v="4"/>
    <n v="36"/>
    <n v="0"/>
  </r>
  <r>
    <n v="2097"/>
    <x v="0"/>
    <x v="0"/>
    <n v="30"/>
    <x v="4"/>
    <n v="30"/>
    <n v="0"/>
  </r>
  <r>
    <n v="2098"/>
    <x v="10"/>
    <x v="0"/>
    <n v="35"/>
    <x v="4"/>
    <n v="35"/>
    <n v="0"/>
  </r>
  <r>
    <n v="2099"/>
    <x v="5"/>
    <x v="1"/>
    <n v="76"/>
    <x v="4"/>
    <n v="76"/>
    <n v="0"/>
  </r>
  <r>
    <n v="2100"/>
    <x v="0"/>
    <x v="0"/>
    <n v="82"/>
    <x v="4"/>
    <n v="82"/>
    <n v="0"/>
  </r>
  <r>
    <n v="2101"/>
    <x v="10"/>
    <x v="0"/>
    <n v="57"/>
    <x v="4"/>
    <n v="57"/>
    <n v="0"/>
  </r>
  <r>
    <n v="2102"/>
    <x v="2"/>
    <x v="1"/>
    <n v="57"/>
    <x v="4"/>
    <n v="57"/>
    <n v="0"/>
  </r>
  <r>
    <n v="2103"/>
    <x v="2"/>
    <x v="0"/>
    <n v="87"/>
    <x v="4"/>
    <n v="87"/>
    <n v="0"/>
  </r>
  <r>
    <n v="2104"/>
    <x v="2"/>
    <x v="0"/>
    <n v="59"/>
    <x v="4"/>
    <n v="59"/>
    <n v="0"/>
  </r>
  <r>
    <n v="2105"/>
    <x v="4"/>
    <x v="0"/>
    <n v="33"/>
    <x v="4"/>
    <n v="33"/>
    <n v="0"/>
  </r>
  <r>
    <n v="2106"/>
    <x v="10"/>
    <x v="0"/>
    <n v="36"/>
    <x v="4"/>
    <n v="36"/>
    <n v="0"/>
  </r>
  <r>
    <n v="2107"/>
    <x v="1"/>
    <x v="0"/>
    <n v="56"/>
    <x v="4"/>
    <n v="56"/>
    <n v="0"/>
  </r>
  <r>
    <n v="2108"/>
    <x v="2"/>
    <x v="0"/>
    <n v="37"/>
    <x v="4"/>
    <n v="37"/>
    <n v="0"/>
  </r>
  <r>
    <n v="2109"/>
    <x v="2"/>
    <x v="0"/>
    <n v="62"/>
    <x v="4"/>
    <n v="62"/>
    <n v="0"/>
  </r>
  <r>
    <n v="2110"/>
    <x v="0"/>
    <x v="0"/>
    <n v="84"/>
    <x v="4"/>
    <n v="84"/>
    <n v="0"/>
  </r>
  <r>
    <n v="2111"/>
    <x v="0"/>
    <x v="1"/>
    <n v="42"/>
    <x v="4"/>
    <n v="42"/>
    <n v="0"/>
  </r>
  <r>
    <n v="2112"/>
    <x v="2"/>
    <x v="0"/>
    <n v="70"/>
    <x v="4"/>
    <n v="70"/>
    <n v="0"/>
  </r>
  <r>
    <n v="2113"/>
    <x v="2"/>
    <x v="1"/>
    <n v="32"/>
    <x v="4"/>
    <n v="32"/>
    <n v="0"/>
  </r>
  <r>
    <n v="2114"/>
    <x v="0"/>
    <x v="0"/>
    <n v="62"/>
    <x v="4"/>
    <n v="62"/>
    <n v="0"/>
  </r>
  <r>
    <n v="2115"/>
    <x v="2"/>
    <x v="1"/>
    <n v="45"/>
    <x v="4"/>
    <n v="45"/>
    <n v="0"/>
  </r>
  <r>
    <n v="2116"/>
    <x v="13"/>
    <x v="1"/>
    <n v="84"/>
    <x v="4"/>
    <n v="84"/>
    <n v="0"/>
  </r>
  <r>
    <n v="2117"/>
    <x v="2"/>
    <x v="1"/>
    <n v="21"/>
    <x v="4"/>
    <n v="21"/>
    <n v="0"/>
  </r>
  <r>
    <n v="2118"/>
    <x v="2"/>
    <x v="0"/>
    <n v="68"/>
    <x v="4"/>
    <n v="68"/>
    <n v="0"/>
  </r>
  <r>
    <n v="2119"/>
    <x v="2"/>
    <x v="1"/>
    <n v="68"/>
    <x v="4"/>
    <n v="68"/>
    <n v="0"/>
  </r>
  <r>
    <n v="2120"/>
    <x v="2"/>
    <x v="1"/>
    <n v="26"/>
    <x v="4"/>
    <n v="26"/>
    <n v="0"/>
  </r>
  <r>
    <n v="2121"/>
    <x v="6"/>
    <x v="0"/>
    <n v="29"/>
    <x v="4"/>
    <n v="29"/>
    <n v="0"/>
  </r>
  <r>
    <n v="2122"/>
    <x v="0"/>
    <x v="0"/>
    <n v="84"/>
    <x v="4"/>
    <n v="84"/>
    <n v="0"/>
  </r>
  <r>
    <n v="2123"/>
    <x v="10"/>
    <x v="1"/>
    <n v="54"/>
    <x v="4"/>
    <n v="54"/>
    <n v="0"/>
  </r>
  <r>
    <n v="2124"/>
    <x v="0"/>
    <x v="1"/>
    <n v="83"/>
    <x v="4"/>
    <n v="83"/>
    <n v="0"/>
  </r>
  <r>
    <n v="2125"/>
    <x v="2"/>
    <x v="1"/>
    <n v="69"/>
    <x v="4"/>
    <n v="69"/>
    <n v="0"/>
  </r>
  <r>
    <n v="2126"/>
    <x v="2"/>
    <x v="1"/>
    <n v="76"/>
    <x v="4"/>
    <n v="76"/>
    <n v="0"/>
  </r>
  <r>
    <n v="2127"/>
    <x v="2"/>
    <x v="1"/>
    <n v="37"/>
    <x v="4"/>
    <n v="37"/>
    <n v="0"/>
  </r>
  <r>
    <n v="2128"/>
    <x v="0"/>
    <x v="1"/>
    <n v="56"/>
    <x v="4"/>
    <n v="56"/>
    <n v="0"/>
  </r>
  <r>
    <n v="2129"/>
    <x v="7"/>
    <x v="1"/>
    <n v="67"/>
    <x v="4"/>
    <n v="67"/>
    <n v="0"/>
  </r>
  <r>
    <n v="2130"/>
    <x v="7"/>
    <x v="1"/>
    <n v="20"/>
    <x v="4"/>
    <n v="20"/>
    <n v="0"/>
  </r>
  <r>
    <n v="2131"/>
    <x v="0"/>
    <x v="1"/>
    <n v="89"/>
    <x v="4"/>
    <n v="89"/>
    <n v="0"/>
  </r>
  <r>
    <n v="2132"/>
    <x v="1"/>
    <x v="1"/>
    <n v="55"/>
    <x v="4"/>
    <n v="55"/>
    <n v="0"/>
  </r>
  <r>
    <n v="2133"/>
    <x v="8"/>
    <x v="0"/>
    <n v="69"/>
    <x v="4"/>
    <n v="69"/>
    <n v="0"/>
  </r>
  <r>
    <n v="2134"/>
    <x v="5"/>
    <x v="1"/>
    <n v="69"/>
    <x v="4"/>
    <n v="69"/>
    <n v="0"/>
  </r>
  <r>
    <n v="2135"/>
    <x v="0"/>
    <x v="0"/>
    <n v="61"/>
    <x v="4"/>
    <n v="61"/>
    <n v="0"/>
  </r>
  <r>
    <n v="2136"/>
    <x v="2"/>
    <x v="0"/>
    <n v="83"/>
    <x v="4"/>
    <n v="83"/>
    <n v="0"/>
  </r>
  <r>
    <n v="2137"/>
    <x v="10"/>
    <x v="0"/>
    <n v="62"/>
    <x v="4"/>
    <n v="62"/>
    <n v="0"/>
  </r>
  <r>
    <n v="2138"/>
    <x v="2"/>
    <x v="0"/>
    <n v="87"/>
    <x v="4"/>
    <n v="87"/>
    <n v="0"/>
  </r>
  <r>
    <n v="2139"/>
    <x v="3"/>
    <x v="1"/>
    <n v="24"/>
    <x v="4"/>
    <n v="24"/>
    <n v="0"/>
  </r>
  <r>
    <n v="2140"/>
    <x v="2"/>
    <x v="0"/>
    <n v="53"/>
    <x v="4"/>
    <n v="53"/>
    <n v="0"/>
  </r>
  <r>
    <n v="2141"/>
    <x v="2"/>
    <x v="0"/>
    <n v="53"/>
    <x v="4"/>
    <n v="53"/>
    <n v="0"/>
  </r>
  <r>
    <n v="2142"/>
    <x v="0"/>
    <x v="0"/>
    <n v="37"/>
    <x v="4"/>
    <n v="37"/>
    <n v="0"/>
  </r>
  <r>
    <n v="2143"/>
    <x v="2"/>
    <x v="1"/>
    <n v="59"/>
    <x v="4"/>
    <n v="59"/>
    <n v="0"/>
  </r>
  <r>
    <n v="2144"/>
    <x v="1"/>
    <x v="0"/>
    <n v="59"/>
    <x v="4"/>
    <n v="59"/>
    <n v="0"/>
  </r>
  <r>
    <n v="2145"/>
    <x v="2"/>
    <x v="1"/>
    <n v="60"/>
    <x v="4"/>
    <n v="60"/>
    <n v="0"/>
  </r>
  <r>
    <n v="2146"/>
    <x v="2"/>
    <x v="1"/>
    <n v="28"/>
    <x v="4"/>
    <n v="28"/>
    <n v="0"/>
  </r>
  <r>
    <n v="2147"/>
    <x v="5"/>
    <x v="0"/>
    <n v="52"/>
    <x v="4"/>
    <n v="52"/>
    <n v="0"/>
  </r>
  <r>
    <n v="2148"/>
    <x v="2"/>
    <x v="1"/>
    <n v="44"/>
    <x v="4"/>
    <n v="44"/>
    <n v="0"/>
  </r>
  <r>
    <n v="2149"/>
    <x v="0"/>
    <x v="1"/>
    <n v="72"/>
    <x v="4"/>
    <n v="72"/>
    <n v="0"/>
  </r>
  <r>
    <n v="2150"/>
    <x v="2"/>
    <x v="1"/>
    <n v="18"/>
    <x v="4"/>
    <n v="18"/>
    <n v="0"/>
  </r>
  <r>
    <n v="2151"/>
    <x v="13"/>
    <x v="0"/>
    <n v="41"/>
    <x v="4"/>
    <n v="41"/>
    <n v="0"/>
  </r>
  <r>
    <n v="2152"/>
    <x v="2"/>
    <x v="1"/>
    <n v="77"/>
    <x v="4"/>
    <n v="77"/>
    <n v="0"/>
  </r>
  <r>
    <n v="2153"/>
    <x v="1"/>
    <x v="0"/>
    <n v="87"/>
    <x v="4"/>
    <n v="87"/>
    <n v="0"/>
  </r>
  <r>
    <n v="2154"/>
    <x v="1"/>
    <x v="0"/>
    <n v="38"/>
    <x v="4"/>
    <n v="38"/>
    <n v="0"/>
  </r>
  <r>
    <n v="2155"/>
    <x v="0"/>
    <x v="0"/>
    <n v="62"/>
    <x v="4"/>
    <n v="62"/>
    <n v="0"/>
  </r>
  <r>
    <n v="2156"/>
    <x v="2"/>
    <x v="1"/>
    <n v="74"/>
    <x v="4"/>
    <n v="74"/>
    <n v="0"/>
  </r>
  <r>
    <n v="2157"/>
    <x v="2"/>
    <x v="0"/>
    <n v="58"/>
    <x v="4"/>
    <n v="58"/>
    <n v="0"/>
  </r>
  <r>
    <n v="2158"/>
    <x v="2"/>
    <x v="0"/>
    <n v="57"/>
    <x v="4"/>
    <n v="57"/>
    <n v="0"/>
  </r>
  <r>
    <n v="2159"/>
    <x v="3"/>
    <x v="1"/>
    <n v="58"/>
    <x v="4"/>
    <n v="58"/>
    <n v="0"/>
  </r>
  <r>
    <n v="2160"/>
    <x v="1"/>
    <x v="1"/>
    <n v="58"/>
    <x v="4"/>
    <n v="58"/>
    <n v="0"/>
  </r>
  <r>
    <n v="2161"/>
    <x v="1"/>
    <x v="1"/>
    <n v="20"/>
    <x v="4"/>
    <n v="20"/>
    <n v="0"/>
  </r>
  <r>
    <n v="2162"/>
    <x v="2"/>
    <x v="0"/>
    <n v="42"/>
    <x v="4"/>
    <n v="42"/>
    <n v="0"/>
  </r>
  <r>
    <n v="2163"/>
    <x v="8"/>
    <x v="0"/>
    <n v="68"/>
    <x v="4"/>
    <n v="68"/>
    <n v="0"/>
  </r>
  <r>
    <n v="2164"/>
    <x v="0"/>
    <x v="0"/>
    <n v="47"/>
    <x v="4"/>
    <n v="47"/>
    <n v="0"/>
  </r>
  <r>
    <n v="2165"/>
    <x v="3"/>
    <x v="0"/>
    <n v="23"/>
    <x v="4"/>
    <n v="23"/>
    <n v="0"/>
  </r>
  <r>
    <n v="2166"/>
    <x v="9"/>
    <x v="1"/>
    <n v="18"/>
    <x v="4"/>
    <n v="18"/>
    <n v="0"/>
  </r>
  <r>
    <n v="2167"/>
    <x v="2"/>
    <x v="1"/>
    <n v="55"/>
    <x v="4"/>
    <n v="55"/>
    <n v="0"/>
  </r>
  <r>
    <n v="2168"/>
    <x v="12"/>
    <x v="0"/>
    <n v="73"/>
    <x v="4"/>
    <n v="73"/>
    <n v="0"/>
  </r>
  <r>
    <n v="2169"/>
    <x v="2"/>
    <x v="0"/>
    <n v="44"/>
    <x v="4"/>
    <n v="44"/>
    <n v="0"/>
  </r>
  <r>
    <n v="2170"/>
    <x v="2"/>
    <x v="1"/>
    <n v="46"/>
    <x v="4"/>
    <n v="46"/>
    <n v="0"/>
  </r>
  <r>
    <n v="2171"/>
    <x v="0"/>
    <x v="0"/>
    <n v="57"/>
    <x v="4"/>
    <n v="57"/>
    <n v="0"/>
  </r>
  <r>
    <n v="2172"/>
    <x v="3"/>
    <x v="0"/>
    <n v="64"/>
    <x v="4"/>
    <n v="64"/>
    <n v="0"/>
  </r>
  <r>
    <n v="2173"/>
    <x v="2"/>
    <x v="0"/>
    <n v="49"/>
    <x v="4"/>
    <n v="49"/>
    <n v="0"/>
  </r>
  <r>
    <n v="2174"/>
    <x v="2"/>
    <x v="1"/>
    <n v="38"/>
    <x v="4"/>
    <n v="38"/>
    <n v="0"/>
  </r>
  <r>
    <n v="2175"/>
    <x v="2"/>
    <x v="0"/>
    <n v="41"/>
    <x v="4"/>
    <n v="41"/>
    <n v="0"/>
  </r>
  <r>
    <n v="2176"/>
    <x v="2"/>
    <x v="0"/>
    <n v="36"/>
    <x v="4"/>
    <n v="36"/>
    <n v="0"/>
  </r>
  <r>
    <n v="2177"/>
    <x v="1"/>
    <x v="1"/>
    <n v="68"/>
    <x v="4"/>
    <n v="68"/>
    <n v="0"/>
  </r>
  <r>
    <n v="2178"/>
    <x v="0"/>
    <x v="0"/>
    <n v="73"/>
    <x v="4"/>
    <n v="73"/>
    <n v="0"/>
  </r>
  <r>
    <n v="2179"/>
    <x v="7"/>
    <x v="0"/>
    <n v="69"/>
    <x v="4"/>
    <n v="69"/>
    <n v="0"/>
  </r>
  <r>
    <n v="2180"/>
    <x v="2"/>
    <x v="1"/>
    <n v="28"/>
    <x v="4"/>
    <n v="28"/>
    <n v="0"/>
  </r>
  <r>
    <n v="2181"/>
    <x v="2"/>
    <x v="1"/>
    <n v="26"/>
    <x v="4"/>
    <n v="26"/>
    <n v="0"/>
  </r>
  <r>
    <n v="2182"/>
    <x v="2"/>
    <x v="1"/>
    <n v="64"/>
    <x v="4"/>
    <n v="64"/>
    <n v="0"/>
  </r>
  <r>
    <n v="2183"/>
    <x v="2"/>
    <x v="1"/>
    <n v="53"/>
    <x v="4"/>
    <n v="53"/>
    <n v="0"/>
  </r>
  <r>
    <n v="2184"/>
    <x v="10"/>
    <x v="0"/>
    <n v="28"/>
    <x v="4"/>
    <n v="28"/>
    <n v="0"/>
  </r>
  <r>
    <n v="2185"/>
    <x v="3"/>
    <x v="0"/>
    <n v="45"/>
    <x v="4"/>
    <n v="45"/>
    <n v="0"/>
  </r>
  <r>
    <n v="2186"/>
    <x v="2"/>
    <x v="0"/>
    <n v="39"/>
    <x v="4"/>
    <n v="39"/>
    <n v="0"/>
  </r>
  <r>
    <n v="2187"/>
    <x v="0"/>
    <x v="0"/>
    <n v="83"/>
    <x v="4"/>
    <n v="83"/>
    <n v="0"/>
  </r>
  <r>
    <n v="2188"/>
    <x v="1"/>
    <x v="0"/>
    <n v="39"/>
    <x v="4"/>
    <n v="39"/>
    <n v="0"/>
  </r>
  <r>
    <n v="2189"/>
    <x v="2"/>
    <x v="0"/>
    <n v="62"/>
    <x v="4"/>
    <n v="62"/>
    <n v="0"/>
  </r>
  <r>
    <n v="2190"/>
    <x v="0"/>
    <x v="1"/>
    <n v="70"/>
    <x v="4"/>
    <n v="70"/>
    <n v="0"/>
  </r>
  <r>
    <n v="2191"/>
    <x v="13"/>
    <x v="0"/>
    <n v="26"/>
    <x v="4"/>
    <n v="26"/>
    <n v="0"/>
  </r>
  <r>
    <n v="2192"/>
    <x v="2"/>
    <x v="0"/>
    <n v="28"/>
    <x v="4"/>
    <n v="28"/>
    <n v="0"/>
  </r>
  <r>
    <n v="2193"/>
    <x v="2"/>
    <x v="0"/>
    <n v="24"/>
    <x v="4"/>
    <n v="24"/>
    <n v="0"/>
  </r>
  <r>
    <n v="2194"/>
    <x v="2"/>
    <x v="1"/>
    <n v="81"/>
    <x v="4"/>
    <n v="81"/>
    <n v="0"/>
  </r>
  <r>
    <n v="2195"/>
    <x v="2"/>
    <x v="1"/>
    <n v="49"/>
    <x v="4"/>
    <n v="49"/>
    <n v="0"/>
  </r>
  <r>
    <n v="2196"/>
    <x v="1"/>
    <x v="1"/>
    <n v="79"/>
    <x v="4"/>
    <n v="79"/>
    <n v="0"/>
  </r>
  <r>
    <n v="2197"/>
    <x v="0"/>
    <x v="0"/>
    <n v="85"/>
    <x v="4"/>
    <n v="85"/>
    <n v="0"/>
  </r>
  <r>
    <n v="2198"/>
    <x v="1"/>
    <x v="1"/>
    <n v="30"/>
    <x v="4"/>
    <n v="30"/>
    <n v="0"/>
  </r>
  <r>
    <n v="2199"/>
    <x v="7"/>
    <x v="0"/>
    <n v="50"/>
    <x v="4"/>
    <n v="50"/>
    <n v="0"/>
  </r>
  <r>
    <n v="2200"/>
    <x v="0"/>
    <x v="1"/>
    <n v="52"/>
    <x v="4"/>
    <n v="52"/>
    <n v="0"/>
  </r>
  <r>
    <n v="2201"/>
    <x v="9"/>
    <x v="1"/>
    <n v="80"/>
    <x v="4"/>
    <n v="80"/>
    <n v="0"/>
  </r>
  <r>
    <n v="2202"/>
    <x v="5"/>
    <x v="0"/>
    <n v="40"/>
    <x v="4"/>
    <n v="40"/>
    <n v="0"/>
  </r>
  <r>
    <n v="2203"/>
    <x v="0"/>
    <x v="0"/>
    <n v="43"/>
    <x v="4"/>
    <n v="43"/>
    <n v="0"/>
  </r>
  <r>
    <n v="2204"/>
    <x v="2"/>
    <x v="1"/>
    <n v="67"/>
    <x v="4"/>
    <n v="67"/>
    <n v="0"/>
  </r>
  <r>
    <n v="2205"/>
    <x v="1"/>
    <x v="1"/>
    <n v="67"/>
    <x v="4"/>
    <n v="67"/>
    <n v="0"/>
  </r>
  <r>
    <n v="2206"/>
    <x v="10"/>
    <x v="1"/>
    <n v="37"/>
    <x v="4"/>
    <n v="37"/>
    <n v="0"/>
  </r>
  <r>
    <n v="2207"/>
    <x v="1"/>
    <x v="1"/>
    <n v="57"/>
    <x v="4"/>
    <n v="57"/>
    <n v="0"/>
  </r>
  <r>
    <n v="2208"/>
    <x v="2"/>
    <x v="1"/>
    <n v="61"/>
    <x v="4"/>
    <n v="61"/>
    <n v="0"/>
  </r>
  <r>
    <n v="2209"/>
    <x v="4"/>
    <x v="1"/>
    <n v="86"/>
    <x v="4"/>
    <n v="86"/>
    <n v="0"/>
  </r>
  <r>
    <n v="2210"/>
    <x v="3"/>
    <x v="0"/>
    <n v="67"/>
    <x v="4"/>
    <n v="67"/>
    <n v="0"/>
  </r>
  <r>
    <n v="2211"/>
    <x v="10"/>
    <x v="0"/>
    <n v="53"/>
    <x v="4"/>
    <n v="53"/>
    <n v="0"/>
  </r>
  <r>
    <n v="2212"/>
    <x v="0"/>
    <x v="0"/>
    <n v="80"/>
    <x v="4"/>
    <n v="80"/>
    <n v="0"/>
  </r>
  <r>
    <n v="2213"/>
    <x v="3"/>
    <x v="1"/>
    <n v="79"/>
    <x v="4"/>
    <n v="79"/>
    <n v="0"/>
  </r>
  <r>
    <n v="2214"/>
    <x v="2"/>
    <x v="0"/>
    <n v="32"/>
    <x v="4"/>
    <n v="32"/>
    <n v="0"/>
  </r>
  <r>
    <n v="2215"/>
    <x v="1"/>
    <x v="0"/>
    <n v="73"/>
    <x v="4"/>
    <n v="73"/>
    <n v="0"/>
  </r>
  <r>
    <n v="2216"/>
    <x v="2"/>
    <x v="1"/>
    <n v="36"/>
    <x v="4"/>
    <n v="36"/>
    <n v="0"/>
  </r>
  <r>
    <n v="2217"/>
    <x v="1"/>
    <x v="1"/>
    <n v="18"/>
    <x v="4"/>
    <n v="18"/>
    <n v="0"/>
  </r>
  <r>
    <n v="2218"/>
    <x v="2"/>
    <x v="0"/>
    <n v="37"/>
    <x v="4"/>
    <n v="37"/>
    <n v="0"/>
  </r>
  <r>
    <n v="2219"/>
    <x v="8"/>
    <x v="0"/>
    <n v="19"/>
    <x v="4"/>
    <n v="19"/>
    <n v="0"/>
  </r>
  <r>
    <n v="2220"/>
    <x v="3"/>
    <x v="1"/>
    <m/>
    <x v="4"/>
    <n v="24.666666666666668"/>
    <n v="0"/>
  </r>
  <r>
    <n v="2221"/>
    <x v="3"/>
    <x v="1"/>
    <n v="69"/>
    <x v="4"/>
    <n v="69"/>
    <n v="0"/>
  </r>
  <r>
    <n v="2222"/>
    <x v="2"/>
    <x v="1"/>
    <n v="23"/>
    <x v="4"/>
    <n v="23"/>
    <n v="0"/>
  </r>
  <r>
    <n v="2223"/>
    <x v="2"/>
    <x v="0"/>
    <n v="85"/>
    <x v="4"/>
    <n v="85"/>
    <n v="0"/>
  </r>
  <r>
    <n v="2224"/>
    <x v="2"/>
    <x v="0"/>
    <n v="82"/>
    <x v="4"/>
    <n v="82"/>
    <n v="0"/>
  </r>
  <r>
    <n v="2225"/>
    <x v="2"/>
    <x v="1"/>
    <n v="89"/>
    <x v="4"/>
    <n v="89"/>
    <n v="0"/>
  </r>
  <r>
    <n v="2226"/>
    <x v="0"/>
    <x v="1"/>
    <n v="66"/>
    <x v="4"/>
    <n v="66"/>
    <n v="0"/>
  </r>
  <r>
    <n v="2227"/>
    <x v="2"/>
    <x v="1"/>
    <n v="70"/>
    <x v="4"/>
    <n v="70"/>
    <n v="0"/>
  </r>
  <r>
    <n v="2228"/>
    <x v="10"/>
    <x v="1"/>
    <n v="46"/>
    <x v="4"/>
    <n v="46"/>
    <n v="0"/>
  </r>
  <r>
    <n v="2229"/>
    <x v="4"/>
    <x v="1"/>
    <n v="38"/>
    <x v="4"/>
    <n v="38"/>
    <n v="0"/>
  </r>
  <r>
    <n v="2230"/>
    <x v="3"/>
    <x v="1"/>
    <n v="65"/>
    <x v="4"/>
    <n v="65"/>
    <n v="0"/>
  </r>
  <r>
    <n v="2231"/>
    <x v="0"/>
    <x v="0"/>
    <n v="76"/>
    <x v="4"/>
    <n v="76"/>
    <n v="0"/>
  </r>
  <r>
    <n v="2232"/>
    <x v="2"/>
    <x v="0"/>
    <n v="57"/>
    <x v="4"/>
    <n v="57"/>
    <n v="0"/>
  </r>
  <r>
    <n v="2233"/>
    <x v="7"/>
    <x v="1"/>
    <n v="52"/>
    <x v="4"/>
    <n v="52"/>
    <n v="0"/>
  </r>
  <r>
    <n v="2234"/>
    <x v="13"/>
    <x v="0"/>
    <n v="47"/>
    <x v="4"/>
    <n v="47"/>
    <n v="0"/>
  </r>
  <r>
    <n v="2235"/>
    <x v="1"/>
    <x v="0"/>
    <n v="65"/>
    <x v="4"/>
    <n v="65"/>
    <n v="0"/>
  </r>
  <r>
    <n v="2236"/>
    <x v="2"/>
    <x v="1"/>
    <n v="80"/>
    <x v="4"/>
    <n v="80"/>
    <n v="0"/>
  </r>
  <r>
    <n v="2237"/>
    <x v="1"/>
    <x v="1"/>
    <n v="65"/>
    <x v="4"/>
    <n v="65"/>
    <n v="0"/>
  </r>
  <r>
    <n v="2238"/>
    <x v="5"/>
    <x v="0"/>
    <n v="43"/>
    <x v="4"/>
    <n v="43"/>
    <n v="0"/>
  </r>
  <r>
    <n v="2239"/>
    <x v="2"/>
    <x v="1"/>
    <n v="36"/>
    <x v="4"/>
    <n v="36"/>
    <n v="0"/>
  </r>
  <r>
    <n v="2240"/>
    <x v="0"/>
    <x v="1"/>
    <n v="83"/>
    <x v="4"/>
    <n v="83"/>
    <n v="0"/>
  </r>
  <r>
    <n v="2241"/>
    <x v="1"/>
    <x v="0"/>
    <n v="67"/>
    <x v="4"/>
    <n v="67"/>
    <n v="0"/>
  </r>
  <r>
    <n v="2242"/>
    <x v="0"/>
    <x v="1"/>
    <n v="77"/>
    <x v="4"/>
    <n v="77"/>
    <n v="0"/>
  </r>
  <r>
    <n v="2243"/>
    <x v="1"/>
    <x v="0"/>
    <n v="79"/>
    <x v="4"/>
    <n v="79"/>
    <n v="0"/>
  </r>
  <r>
    <n v="2244"/>
    <x v="2"/>
    <x v="1"/>
    <n v="51"/>
    <x v="4"/>
    <n v="51"/>
    <n v="0"/>
  </r>
  <r>
    <n v="2245"/>
    <x v="1"/>
    <x v="0"/>
    <n v="61"/>
    <x v="4"/>
    <n v="61"/>
    <n v="0"/>
  </r>
  <r>
    <n v="2246"/>
    <x v="3"/>
    <x v="0"/>
    <n v="76"/>
    <x v="4"/>
    <n v="76"/>
    <n v="0"/>
  </r>
  <r>
    <n v="2247"/>
    <x v="4"/>
    <x v="1"/>
    <n v="71"/>
    <x v="4"/>
    <n v="71"/>
    <n v="0"/>
  </r>
  <r>
    <n v="2248"/>
    <x v="2"/>
    <x v="1"/>
    <n v="68"/>
    <x v="4"/>
    <n v="68"/>
    <n v="0"/>
  </r>
  <r>
    <n v="2249"/>
    <x v="7"/>
    <x v="0"/>
    <n v="35"/>
    <x v="4"/>
    <n v="35"/>
    <n v="0"/>
  </r>
  <r>
    <n v="2250"/>
    <x v="2"/>
    <x v="0"/>
    <n v="79"/>
    <x v="4"/>
    <n v="79"/>
    <n v="0"/>
  </r>
  <r>
    <n v="2251"/>
    <x v="0"/>
    <x v="0"/>
    <n v="75"/>
    <x v="4"/>
    <n v="75"/>
    <n v="0"/>
  </r>
  <r>
    <n v="2252"/>
    <x v="8"/>
    <x v="0"/>
    <n v="21"/>
    <x v="4"/>
    <n v="21"/>
    <n v="0"/>
  </r>
  <r>
    <n v="2253"/>
    <x v="2"/>
    <x v="0"/>
    <n v="26"/>
    <x v="4"/>
    <n v="26"/>
    <n v="0"/>
  </r>
  <r>
    <n v="2254"/>
    <x v="2"/>
    <x v="1"/>
    <n v="38"/>
    <x v="4"/>
    <n v="38"/>
    <n v="0"/>
  </r>
  <r>
    <n v="2255"/>
    <x v="10"/>
    <x v="1"/>
    <n v="45"/>
    <x v="4"/>
    <n v="45"/>
    <n v="0"/>
  </r>
  <r>
    <n v="2256"/>
    <x v="2"/>
    <x v="0"/>
    <n v="43"/>
    <x v="4"/>
    <n v="43"/>
    <n v="0"/>
  </r>
  <r>
    <n v="2257"/>
    <x v="2"/>
    <x v="1"/>
    <n v="59"/>
    <x v="4"/>
    <n v="59"/>
    <n v="0"/>
  </r>
  <r>
    <n v="2258"/>
    <x v="5"/>
    <x v="0"/>
    <n v="77"/>
    <x v="4"/>
    <n v="77"/>
    <n v="0"/>
  </r>
  <r>
    <n v="2259"/>
    <x v="3"/>
    <x v="1"/>
    <n v="41"/>
    <x v="4"/>
    <n v="41"/>
    <n v="0"/>
  </r>
  <r>
    <n v="2260"/>
    <x v="2"/>
    <x v="0"/>
    <n v="60"/>
    <x v="4"/>
    <n v="60"/>
    <n v="0"/>
  </r>
  <r>
    <n v="2261"/>
    <x v="2"/>
    <x v="0"/>
    <n v="90"/>
    <x v="4"/>
    <n v="90"/>
    <n v="0"/>
  </r>
  <r>
    <n v="2262"/>
    <x v="2"/>
    <x v="1"/>
    <n v="27"/>
    <x v="4"/>
    <n v="27"/>
    <n v="0"/>
  </r>
  <r>
    <n v="2263"/>
    <x v="1"/>
    <x v="1"/>
    <n v="48"/>
    <x v="4"/>
    <n v="48"/>
    <n v="0"/>
  </r>
  <r>
    <n v="2264"/>
    <x v="2"/>
    <x v="1"/>
    <n v="31"/>
    <x v="4"/>
    <n v="31"/>
    <n v="0"/>
  </r>
  <r>
    <n v="2265"/>
    <x v="0"/>
    <x v="1"/>
    <n v="65"/>
    <x v="4"/>
    <n v="65"/>
    <n v="0"/>
  </r>
  <r>
    <n v="2266"/>
    <x v="0"/>
    <x v="0"/>
    <n v="90"/>
    <x v="4"/>
    <n v="90"/>
    <n v="0"/>
  </r>
  <r>
    <n v="2267"/>
    <x v="3"/>
    <x v="0"/>
    <n v="20"/>
    <x v="4"/>
    <n v="20"/>
    <n v="0"/>
  </r>
  <r>
    <n v="2268"/>
    <x v="8"/>
    <x v="0"/>
    <n v="60"/>
    <x v="4"/>
    <n v="60"/>
    <n v="0"/>
  </r>
  <r>
    <n v="2269"/>
    <x v="2"/>
    <x v="1"/>
    <n v="48"/>
    <x v="4"/>
    <n v="48"/>
    <n v="0"/>
  </r>
  <r>
    <n v="2270"/>
    <x v="0"/>
    <x v="0"/>
    <n v="64"/>
    <x v="4"/>
    <n v="64"/>
    <n v="0"/>
  </r>
  <r>
    <n v="2271"/>
    <x v="2"/>
    <x v="1"/>
    <n v="57"/>
    <x v="4"/>
    <n v="57"/>
    <n v="0"/>
  </r>
  <r>
    <n v="2272"/>
    <x v="1"/>
    <x v="1"/>
    <n v="40"/>
    <x v="4"/>
    <n v="40"/>
    <n v="0"/>
  </r>
  <r>
    <n v="2273"/>
    <x v="13"/>
    <x v="0"/>
    <n v="52"/>
    <x v="4"/>
    <n v="52"/>
    <n v="0"/>
  </r>
  <r>
    <n v="2274"/>
    <x v="2"/>
    <x v="0"/>
    <n v="64"/>
    <x v="4"/>
    <n v="64"/>
    <n v="0"/>
  </r>
  <r>
    <n v="2275"/>
    <x v="2"/>
    <x v="1"/>
    <n v="74"/>
    <x v="4"/>
    <n v="74"/>
    <n v="0"/>
  </r>
  <r>
    <n v="2276"/>
    <x v="1"/>
    <x v="1"/>
    <n v="18"/>
    <x v="4"/>
    <n v="18"/>
    <n v="0"/>
  </r>
  <r>
    <n v="2277"/>
    <x v="1"/>
    <x v="0"/>
    <n v="65"/>
    <x v="4"/>
    <n v="65"/>
    <n v="0"/>
  </r>
  <r>
    <n v="2278"/>
    <x v="3"/>
    <x v="0"/>
    <n v="78"/>
    <x v="4"/>
    <n v="78"/>
    <n v="0"/>
  </r>
  <r>
    <n v="2279"/>
    <x v="5"/>
    <x v="0"/>
    <n v="33"/>
    <x v="4"/>
    <n v="33"/>
    <n v="0"/>
  </r>
  <r>
    <n v="2280"/>
    <x v="2"/>
    <x v="0"/>
    <n v="53"/>
    <x v="4"/>
    <n v="53"/>
    <n v="0"/>
  </r>
  <r>
    <n v="2281"/>
    <x v="2"/>
    <x v="1"/>
    <n v="31"/>
    <x v="4"/>
    <n v="31"/>
    <n v="0"/>
  </r>
  <r>
    <n v="2282"/>
    <x v="2"/>
    <x v="1"/>
    <n v="22"/>
    <x v="4"/>
    <n v="22"/>
    <n v="0"/>
  </r>
  <r>
    <n v="2283"/>
    <x v="2"/>
    <x v="1"/>
    <n v="24"/>
    <x v="4"/>
    <n v="24"/>
    <n v="0"/>
  </r>
  <r>
    <n v="2284"/>
    <x v="0"/>
    <x v="0"/>
    <n v="61"/>
    <x v="4"/>
    <n v="61"/>
    <n v="0"/>
  </r>
  <r>
    <n v="2285"/>
    <x v="13"/>
    <x v="0"/>
    <n v="90"/>
    <x v="4"/>
    <n v="90"/>
    <n v="0"/>
  </r>
  <r>
    <n v="2286"/>
    <x v="0"/>
    <x v="0"/>
    <n v="75"/>
    <x v="4"/>
    <n v="75"/>
    <n v="0"/>
  </r>
  <r>
    <n v="2287"/>
    <x v="10"/>
    <x v="0"/>
    <n v="72"/>
    <x v="4"/>
    <n v="72"/>
    <n v="0"/>
  </r>
  <r>
    <n v="2288"/>
    <x v="2"/>
    <x v="0"/>
    <n v="40"/>
    <x v="4"/>
    <n v="40"/>
    <n v="0"/>
  </r>
  <r>
    <n v="2289"/>
    <x v="0"/>
    <x v="1"/>
    <n v="44"/>
    <x v="4"/>
    <n v="44"/>
    <n v="0"/>
  </r>
  <r>
    <n v="2290"/>
    <x v="6"/>
    <x v="1"/>
    <n v="88"/>
    <x v="4"/>
    <n v="88"/>
    <n v="0"/>
  </r>
  <r>
    <n v="2291"/>
    <x v="3"/>
    <x v="1"/>
    <n v="84"/>
    <x v="4"/>
    <n v="84"/>
    <n v="0"/>
  </r>
  <r>
    <n v="2292"/>
    <x v="2"/>
    <x v="1"/>
    <n v="66"/>
    <x v="4"/>
    <n v="66"/>
    <n v="0"/>
  </r>
  <r>
    <n v="2293"/>
    <x v="5"/>
    <x v="1"/>
    <n v="70"/>
    <x v="4"/>
    <n v="70"/>
    <n v="0"/>
  </r>
  <r>
    <n v="2294"/>
    <x v="0"/>
    <x v="0"/>
    <n v="32"/>
    <x v="4"/>
    <n v="32"/>
    <n v="0"/>
  </r>
  <r>
    <n v="2295"/>
    <x v="2"/>
    <x v="1"/>
    <n v="33"/>
    <x v="4"/>
    <n v="33"/>
    <n v="0"/>
  </r>
  <r>
    <n v="2296"/>
    <x v="0"/>
    <x v="1"/>
    <n v="28"/>
    <x v="4"/>
    <n v="28"/>
    <n v="0"/>
  </r>
  <r>
    <n v="2297"/>
    <x v="5"/>
    <x v="0"/>
    <n v="50"/>
    <x v="4"/>
    <n v="50"/>
    <n v="0"/>
  </r>
  <r>
    <n v="2298"/>
    <x v="2"/>
    <x v="1"/>
    <n v="40"/>
    <x v="4"/>
    <n v="40"/>
    <n v="0"/>
  </r>
  <r>
    <n v="2299"/>
    <x v="2"/>
    <x v="1"/>
    <n v="58"/>
    <x v="4"/>
    <n v="58"/>
    <n v="0"/>
  </r>
  <r>
    <n v="2300"/>
    <x v="2"/>
    <x v="0"/>
    <n v="61"/>
    <x v="4"/>
    <n v="61"/>
    <n v="0"/>
  </r>
  <r>
    <n v="2301"/>
    <x v="4"/>
    <x v="1"/>
    <n v="38"/>
    <x v="4"/>
    <n v="38"/>
    <n v="0"/>
  </r>
  <r>
    <n v="2302"/>
    <x v="1"/>
    <x v="0"/>
    <n v="70"/>
    <x v="4"/>
    <n v="70"/>
    <n v="0"/>
  </r>
  <r>
    <n v="2303"/>
    <x v="8"/>
    <x v="1"/>
    <n v="55"/>
    <x v="4"/>
    <n v="55"/>
    <n v="0"/>
  </r>
  <r>
    <n v="2304"/>
    <x v="2"/>
    <x v="1"/>
    <n v="86"/>
    <x v="4"/>
    <n v="86"/>
    <n v="0"/>
  </r>
  <r>
    <n v="2305"/>
    <x v="2"/>
    <x v="0"/>
    <n v="18"/>
    <x v="4"/>
    <n v="18"/>
    <n v="0"/>
  </r>
  <r>
    <n v="2306"/>
    <x v="1"/>
    <x v="0"/>
    <n v="44"/>
    <x v="4"/>
    <n v="44"/>
    <n v="0"/>
  </r>
  <r>
    <n v="2307"/>
    <x v="2"/>
    <x v="0"/>
    <n v="66"/>
    <x v="4"/>
    <n v="66"/>
    <n v="0"/>
  </r>
  <r>
    <n v="2308"/>
    <x v="6"/>
    <x v="1"/>
    <n v="32"/>
    <x v="4"/>
    <n v="32"/>
    <n v="0"/>
  </r>
  <r>
    <n v="2309"/>
    <x v="10"/>
    <x v="1"/>
    <n v="25"/>
    <x v="4"/>
    <n v="25"/>
    <n v="0"/>
  </r>
  <r>
    <n v="2310"/>
    <x v="0"/>
    <x v="1"/>
    <n v="38"/>
    <x v="4"/>
    <n v="38"/>
    <n v="0"/>
  </r>
  <r>
    <n v="2311"/>
    <x v="1"/>
    <x v="0"/>
    <n v="36"/>
    <x v="4"/>
    <n v="36"/>
    <n v="0"/>
  </r>
  <r>
    <n v="2312"/>
    <x v="2"/>
    <x v="0"/>
    <n v="56"/>
    <x v="4"/>
    <n v="56"/>
    <n v="0"/>
  </r>
  <r>
    <n v="2313"/>
    <x v="8"/>
    <x v="1"/>
    <n v="31"/>
    <x v="4"/>
    <n v="31"/>
    <n v="0"/>
  </r>
  <r>
    <n v="2314"/>
    <x v="2"/>
    <x v="1"/>
    <n v="18"/>
    <x v="4"/>
    <n v="18"/>
    <n v="0"/>
  </r>
  <r>
    <n v="2315"/>
    <x v="2"/>
    <x v="1"/>
    <n v="60"/>
    <x v="4"/>
    <n v="60"/>
    <n v="0"/>
  </r>
  <r>
    <n v="2316"/>
    <x v="0"/>
    <x v="0"/>
    <n v="33"/>
    <x v="4"/>
    <n v="33"/>
    <n v="0"/>
  </r>
  <r>
    <n v="2317"/>
    <x v="2"/>
    <x v="0"/>
    <n v="86"/>
    <x v="4"/>
    <n v="86"/>
    <n v="0"/>
  </r>
  <r>
    <n v="2318"/>
    <x v="0"/>
    <x v="1"/>
    <n v="59"/>
    <x v="4"/>
    <n v="59"/>
    <n v="0"/>
  </r>
  <r>
    <n v="2319"/>
    <x v="0"/>
    <x v="0"/>
    <n v="72"/>
    <x v="4"/>
    <n v="72"/>
    <n v="0"/>
  </r>
  <r>
    <n v="2320"/>
    <x v="8"/>
    <x v="0"/>
    <n v="88"/>
    <x v="4"/>
    <n v="88"/>
    <n v="0"/>
  </r>
  <r>
    <n v="2321"/>
    <x v="7"/>
    <x v="1"/>
    <n v="39"/>
    <x v="4"/>
    <n v="39"/>
    <n v="0"/>
  </r>
  <r>
    <n v="2322"/>
    <x v="2"/>
    <x v="1"/>
    <n v="54"/>
    <x v="4"/>
    <n v="54"/>
    <n v="0"/>
  </r>
  <r>
    <n v="2323"/>
    <x v="10"/>
    <x v="1"/>
    <n v="58"/>
    <x v="4"/>
    <n v="58"/>
    <n v="0"/>
  </r>
  <r>
    <n v="2324"/>
    <x v="0"/>
    <x v="0"/>
    <n v="29"/>
    <x v="4"/>
    <n v="29"/>
    <n v="0"/>
  </r>
  <r>
    <n v="2325"/>
    <x v="3"/>
    <x v="0"/>
    <n v="36"/>
    <x v="4"/>
    <n v="36"/>
    <n v="0"/>
  </r>
  <r>
    <n v="2326"/>
    <x v="10"/>
    <x v="0"/>
    <n v="38"/>
    <x v="4"/>
    <n v="38"/>
    <n v="0"/>
  </r>
  <r>
    <n v="2327"/>
    <x v="2"/>
    <x v="0"/>
    <n v="53"/>
    <x v="4"/>
    <n v="53"/>
    <n v="0"/>
  </r>
  <r>
    <n v="2328"/>
    <x v="2"/>
    <x v="0"/>
    <n v="18"/>
    <x v="4"/>
    <n v="18"/>
    <n v="0"/>
  </r>
  <r>
    <n v="2329"/>
    <x v="0"/>
    <x v="0"/>
    <n v="39"/>
    <x v="4"/>
    <n v="39"/>
    <n v="0"/>
  </r>
  <r>
    <n v="2330"/>
    <x v="2"/>
    <x v="1"/>
    <n v="23"/>
    <x v="4"/>
    <n v="23"/>
    <n v="0"/>
  </r>
  <r>
    <n v="2331"/>
    <x v="2"/>
    <x v="0"/>
    <n v="73"/>
    <x v="4"/>
    <n v="73"/>
    <n v="0"/>
  </r>
  <r>
    <n v="2332"/>
    <x v="1"/>
    <x v="0"/>
    <n v="62"/>
    <x v="4"/>
    <n v="62"/>
    <n v="0"/>
  </r>
  <r>
    <n v="2333"/>
    <x v="0"/>
    <x v="0"/>
    <n v="34"/>
    <x v="4"/>
    <n v="34"/>
    <n v="0"/>
  </r>
  <r>
    <n v="2334"/>
    <x v="0"/>
    <x v="0"/>
    <n v="77"/>
    <x v="4"/>
    <n v="77"/>
    <n v="0"/>
  </r>
  <r>
    <n v="2335"/>
    <x v="9"/>
    <x v="1"/>
    <n v="65"/>
    <x v="4"/>
    <n v="65"/>
    <n v="0"/>
  </r>
  <r>
    <n v="2336"/>
    <x v="9"/>
    <x v="1"/>
    <n v="43"/>
    <x v="4"/>
    <n v="43"/>
    <n v="0"/>
  </r>
  <r>
    <n v="2337"/>
    <x v="1"/>
    <x v="0"/>
    <n v="85"/>
    <x v="4"/>
    <n v="85"/>
    <n v="0"/>
  </r>
  <r>
    <n v="2338"/>
    <x v="2"/>
    <x v="1"/>
    <n v="90"/>
    <x v="4"/>
    <n v="90"/>
    <n v="0"/>
  </r>
  <r>
    <n v="2339"/>
    <x v="1"/>
    <x v="1"/>
    <n v="32"/>
    <x v="4"/>
    <n v="32"/>
    <n v="0"/>
  </r>
  <r>
    <n v="2340"/>
    <x v="2"/>
    <x v="1"/>
    <n v="35"/>
    <x v="4"/>
    <n v="35"/>
    <n v="0"/>
  </r>
  <r>
    <n v="2341"/>
    <x v="8"/>
    <x v="0"/>
    <n v="48"/>
    <x v="4"/>
    <n v="48"/>
    <n v="0"/>
  </r>
  <r>
    <n v="2342"/>
    <x v="0"/>
    <x v="1"/>
    <n v="46"/>
    <x v="4"/>
    <n v="46"/>
    <n v="0"/>
  </r>
  <r>
    <n v="2343"/>
    <x v="1"/>
    <x v="1"/>
    <n v="33"/>
    <x v="4"/>
    <n v="33"/>
    <n v="0"/>
  </r>
  <r>
    <n v="2344"/>
    <x v="2"/>
    <x v="1"/>
    <n v="55"/>
    <x v="4"/>
    <n v="55"/>
    <n v="0"/>
  </r>
  <r>
    <n v="2345"/>
    <x v="5"/>
    <x v="0"/>
    <n v="59"/>
    <x v="4"/>
    <n v="59"/>
    <n v="0"/>
  </r>
  <r>
    <n v="2346"/>
    <x v="10"/>
    <x v="0"/>
    <n v="29"/>
    <x v="4"/>
    <n v="29"/>
    <n v="0"/>
  </r>
  <r>
    <n v="2347"/>
    <x v="0"/>
    <x v="1"/>
    <n v="61"/>
    <x v="4"/>
    <n v="61"/>
    <n v="0"/>
  </r>
  <r>
    <n v="2348"/>
    <x v="1"/>
    <x v="1"/>
    <n v="88"/>
    <x v="4"/>
    <n v="88"/>
    <n v="0"/>
  </r>
  <r>
    <n v="2349"/>
    <x v="3"/>
    <x v="0"/>
    <n v="37"/>
    <x v="4"/>
    <n v="37"/>
    <n v="0"/>
  </r>
  <r>
    <n v="2350"/>
    <x v="1"/>
    <x v="1"/>
    <n v="82"/>
    <x v="4"/>
    <n v="82"/>
    <n v="0"/>
  </r>
  <r>
    <n v="2351"/>
    <x v="2"/>
    <x v="0"/>
    <n v="43"/>
    <x v="4"/>
    <n v="43"/>
    <n v="0"/>
  </r>
  <r>
    <n v="2352"/>
    <x v="2"/>
    <x v="1"/>
    <n v="35"/>
    <x v="4"/>
    <n v="35"/>
    <n v="0"/>
  </r>
  <r>
    <n v="2353"/>
    <x v="2"/>
    <x v="0"/>
    <n v="27"/>
    <x v="4"/>
    <n v="27"/>
    <n v="0"/>
  </r>
  <r>
    <n v="2354"/>
    <x v="2"/>
    <x v="1"/>
    <n v="36"/>
    <x v="4"/>
    <n v="36"/>
    <n v="0"/>
  </r>
  <r>
    <n v="2355"/>
    <x v="2"/>
    <x v="1"/>
    <n v="24"/>
    <x v="4"/>
    <n v="24"/>
    <n v="0"/>
  </r>
  <r>
    <n v="2356"/>
    <x v="0"/>
    <x v="1"/>
    <n v="68"/>
    <x v="4"/>
    <n v="68"/>
    <n v="0"/>
  </r>
  <r>
    <n v="2357"/>
    <x v="1"/>
    <x v="0"/>
    <n v="89"/>
    <x v="4"/>
    <n v="89"/>
    <n v="0"/>
  </r>
  <r>
    <n v="2358"/>
    <x v="1"/>
    <x v="0"/>
    <n v="31"/>
    <x v="4"/>
    <n v="31"/>
    <n v="0"/>
  </r>
  <r>
    <n v="2359"/>
    <x v="2"/>
    <x v="0"/>
    <n v="37"/>
    <x v="4"/>
    <n v="37"/>
    <n v="0"/>
  </r>
  <r>
    <n v="2360"/>
    <x v="7"/>
    <x v="0"/>
    <n v="50"/>
    <x v="4"/>
    <n v="50"/>
    <n v="0"/>
  </r>
  <r>
    <n v="2361"/>
    <x v="1"/>
    <x v="1"/>
    <n v="86"/>
    <x v="4"/>
    <n v="86"/>
    <n v="0"/>
  </r>
  <r>
    <n v="2362"/>
    <x v="1"/>
    <x v="1"/>
    <n v="87"/>
    <x v="4"/>
    <n v="87"/>
    <n v="0"/>
  </r>
  <r>
    <n v="2363"/>
    <x v="10"/>
    <x v="1"/>
    <n v="87"/>
    <x v="4"/>
    <n v="87"/>
    <n v="0"/>
  </r>
  <r>
    <n v="2364"/>
    <x v="10"/>
    <x v="1"/>
    <n v="63"/>
    <x v="4"/>
    <n v="63"/>
    <n v="0"/>
  </r>
  <r>
    <n v="2365"/>
    <x v="4"/>
    <x v="0"/>
    <n v="33"/>
    <x v="4"/>
    <n v="33"/>
    <n v="0"/>
  </r>
  <r>
    <n v="2366"/>
    <x v="5"/>
    <x v="0"/>
    <n v="90"/>
    <x v="4"/>
    <n v="90"/>
    <n v="0"/>
  </r>
  <r>
    <n v="2367"/>
    <x v="2"/>
    <x v="1"/>
    <n v="68"/>
    <x v="4"/>
    <n v="68"/>
    <n v="0"/>
  </r>
  <r>
    <n v="2368"/>
    <x v="13"/>
    <x v="1"/>
    <n v="81"/>
    <x v="4"/>
    <n v="81"/>
    <n v="0"/>
  </r>
  <r>
    <n v="2369"/>
    <x v="10"/>
    <x v="1"/>
    <n v="90"/>
    <x v="4"/>
    <n v="90"/>
    <n v="0"/>
  </r>
  <r>
    <n v="2370"/>
    <x v="2"/>
    <x v="0"/>
    <n v="26"/>
    <x v="4"/>
    <n v="26"/>
    <n v="0"/>
  </r>
  <r>
    <n v="2371"/>
    <x v="8"/>
    <x v="1"/>
    <n v="88"/>
    <x v="4"/>
    <n v="88"/>
    <n v="0"/>
  </r>
  <r>
    <n v="2372"/>
    <x v="2"/>
    <x v="0"/>
    <n v="58"/>
    <x v="4"/>
    <n v="58"/>
    <n v="0"/>
  </r>
  <r>
    <n v="2373"/>
    <x v="9"/>
    <x v="0"/>
    <n v="61"/>
    <x v="4"/>
    <n v="61"/>
    <n v="0"/>
  </r>
  <r>
    <n v="2374"/>
    <x v="2"/>
    <x v="1"/>
    <n v="77"/>
    <x v="4"/>
    <n v="77"/>
    <n v="0"/>
  </r>
  <r>
    <n v="2375"/>
    <x v="0"/>
    <x v="1"/>
    <n v="72"/>
    <x v="4"/>
    <n v="72"/>
    <n v="0"/>
  </r>
  <r>
    <n v="2376"/>
    <x v="2"/>
    <x v="1"/>
    <n v="30"/>
    <x v="4"/>
    <n v="30"/>
    <n v="0"/>
  </r>
  <r>
    <n v="2377"/>
    <x v="1"/>
    <x v="1"/>
    <n v="78"/>
    <x v="4"/>
    <n v="78"/>
    <n v="0"/>
  </r>
  <r>
    <n v="2378"/>
    <x v="3"/>
    <x v="0"/>
    <n v="72"/>
    <x v="4"/>
    <n v="72"/>
    <n v="0"/>
  </r>
  <r>
    <n v="2379"/>
    <x v="2"/>
    <x v="0"/>
    <n v="78"/>
    <x v="4"/>
    <n v="78"/>
    <n v="0"/>
  </r>
  <r>
    <n v="2380"/>
    <x v="3"/>
    <x v="1"/>
    <n v="33"/>
    <x v="4"/>
    <n v="33"/>
    <n v="0"/>
  </r>
  <r>
    <n v="2381"/>
    <x v="2"/>
    <x v="1"/>
    <n v="59"/>
    <x v="4"/>
    <n v="59"/>
    <n v="0"/>
  </r>
  <r>
    <n v="2382"/>
    <x v="0"/>
    <x v="0"/>
    <n v="53"/>
    <x v="4"/>
    <n v="53"/>
    <n v="0"/>
  </r>
  <r>
    <n v="2383"/>
    <x v="2"/>
    <x v="1"/>
    <n v="37"/>
    <x v="4"/>
    <n v="37"/>
    <n v="0"/>
  </r>
  <r>
    <n v="2384"/>
    <x v="2"/>
    <x v="0"/>
    <n v="36"/>
    <x v="4"/>
    <n v="36"/>
    <n v="0"/>
  </r>
  <r>
    <n v="2385"/>
    <x v="2"/>
    <x v="0"/>
    <n v="53"/>
    <x v="4"/>
    <n v="53"/>
    <n v="0"/>
  </r>
  <r>
    <n v="2386"/>
    <x v="1"/>
    <x v="1"/>
    <n v="41"/>
    <x v="4"/>
    <n v="41"/>
    <n v="0"/>
  </r>
  <r>
    <n v="2387"/>
    <x v="1"/>
    <x v="1"/>
    <n v="30"/>
    <x v="4"/>
    <n v="30"/>
    <n v="0"/>
  </r>
  <r>
    <n v="2388"/>
    <x v="2"/>
    <x v="1"/>
    <n v="61"/>
    <x v="4"/>
    <n v="61"/>
    <n v="0"/>
  </r>
  <r>
    <n v="2389"/>
    <x v="2"/>
    <x v="0"/>
    <n v="69"/>
    <x v="4"/>
    <n v="69"/>
    <n v="0"/>
  </r>
  <r>
    <n v="2390"/>
    <x v="0"/>
    <x v="1"/>
    <n v="82"/>
    <x v="4"/>
    <n v="82"/>
    <n v="0"/>
  </r>
  <r>
    <n v="2391"/>
    <x v="2"/>
    <x v="1"/>
    <n v="19"/>
    <x v="4"/>
    <n v="19"/>
    <n v="0"/>
  </r>
  <r>
    <n v="2392"/>
    <x v="3"/>
    <x v="0"/>
    <n v="42"/>
    <x v="4"/>
    <n v="42"/>
    <n v="0"/>
  </r>
  <r>
    <n v="2393"/>
    <x v="10"/>
    <x v="0"/>
    <n v="43"/>
    <x v="4"/>
    <n v="43"/>
    <n v="0"/>
  </r>
  <r>
    <n v="2394"/>
    <x v="1"/>
    <x v="1"/>
    <n v="74"/>
    <x v="4"/>
    <n v="74"/>
    <n v="0"/>
  </r>
  <r>
    <n v="2395"/>
    <x v="2"/>
    <x v="1"/>
    <n v="35"/>
    <x v="4"/>
    <n v="35"/>
    <n v="0"/>
  </r>
  <r>
    <n v="2396"/>
    <x v="2"/>
    <x v="1"/>
    <n v="19"/>
    <x v="4"/>
    <n v="19"/>
    <n v="0"/>
  </r>
  <r>
    <n v="2397"/>
    <x v="2"/>
    <x v="1"/>
    <n v="77"/>
    <x v="4"/>
    <n v="77"/>
    <n v="0"/>
  </r>
  <r>
    <n v="2398"/>
    <x v="0"/>
    <x v="1"/>
    <n v="46"/>
    <x v="4"/>
    <n v="46"/>
    <n v="0"/>
  </r>
  <r>
    <n v="2399"/>
    <x v="2"/>
    <x v="0"/>
    <n v="32"/>
    <x v="4"/>
    <n v="32"/>
    <n v="0"/>
  </r>
  <r>
    <n v="2400"/>
    <x v="2"/>
    <x v="0"/>
    <n v="64"/>
    <x v="4"/>
    <n v="64"/>
    <n v="0"/>
  </r>
  <r>
    <n v="2401"/>
    <x v="2"/>
    <x v="0"/>
    <n v="34"/>
    <x v="4"/>
    <n v="34"/>
    <n v="0"/>
  </r>
  <r>
    <n v="2402"/>
    <x v="0"/>
    <x v="0"/>
    <n v="61"/>
    <x v="4"/>
    <n v="61"/>
    <n v="0"/>
  </r>
  <r>
    <n v="2403"/>
    <x v="5"/>
    <x v="1"/>
    <n v="87"/>
    <x v="4"/>
    <n v="87"/>
    <n v="0"/>
  </r>
  <r>
    <n v="2404"/>
    <x v="3"/>
    <x v="0"/>
    <n v="39"/>
    <x v="4"/>
    <n v="39"/>
    <n v="0"/>
  </r>
  <r>
    <n v="2405"/>
    <x v="2"/>
    <x v="1"/>
    <n v="63"/>
    <x v="4"/>
    <n v="63"/>
    <n v="0"/>
  </r>
  <r>
    <n v="2406"/>
    <x v="2"/>
    <x v="0"/>
    <n v="76"/>
    <x v="4"/>
    <n v="76"/>
    <n v="0"/>
  </r>
  <r>
    <n v="2407"/>
    <x v="2"/>
    <x v="0"/>
    <n v="78"/>
    <x v="4"/>
    <n v="78"/>
    <n v="0"/>
  </r>
  <r>
    <n v="2408"/>
    <x v="2"/>
    <x v="1"/>
    <n v="27"/>
    <x v="4"/>
    <n v="27"/>
    <n v="0"/>
  </r>
  <r>
    <n v="2409"/>
    <x v="3"/>
    <x v="1"/>
    <n v="30"/>
    <x v="4"/>
    <n v="30"/>
    <n v="0"/>
  </r>
  <r>
    <n v="2410"/>
    <x v="0"/>
    <x v="0"/>
    <n v="89"/>
    <x v="4"/>
    <n v="89"/>
    <n v="0"/>
  </r>
  <r>
    <n v="2411"/>
    <x v="8"/>
    <x v="0"/>
    <n v="88"/>
    <x v="4"/>
    <n v="88"/>
    <n v="0"/>
  </r>
  <r>
    <n v="2412"/>
    <x v="2"/>
    <x v="0"/>
    <n v="19"/>
    <x v="4"/>
    <n v="19"/>
    <n v="0"/>
  </r>
  <r>
    <n v="2413"/>
    <x v="5"/>
    <x v="0"/>
    <n v="31"/>
    <x v="4"/>
    <n v="31"/>
    <n v="0"/>
  </r>
  <r>
    <n v="2414"/>
    <x v="1"/>
    <x v="1"/>
    <n v="34"/>
    <x v="4"/>
    <n v="34"/>
    <n v="0"/>
  </r>
  <r>
    <n v="2415"/>
    <x v="6"/>
    <x v="1"/>
    <n v="54"/>
    <x v="4"/>
    <n v="54"/>
    <n v="0"/>
  </r>
  <r>
    <n v="2416"/>
    <x v="1"/>
    <x v="1"/>
    <n v="26"/>
    <x v="4"/>
    <n v="26"/>
    <n v="0"/>
  </r>
  <r>
    <n v="2417"/>
    <x v="2"/>
    <x v="0"/>
    <n v="52"/>
    <x v="4"/>
    <n v="52"/>
    <n v="0"/>
  </r>
  <r>
    <n v="2418"/>
    <x v="2"/>
    <x v="0"/>
    <n v="65"/>
    <x v="4"/>
    <n v="65"/>
    <n v="0"/>
  </r>
  <r>
    <n v="2419"/>
    <x v="10"/>
    <x v="0"/>
    <n v="83"/>
    <x v="4"/>
    <n v="83"/>
    <n v="0"/>
  </r>
  <r>
    <n v="2420"/>
    <x v="0"/>
    <x v="0"/>
    <n v="65"/>
    <x v="4"/>
    <n v="65"/>
    <n v="0"/>
  </r>
  <r>
    <n v="2421"/>
    <x v="10"/>
    <x v="1"/>
    <n v="78"/>
    <x v="4"/>
    <n v="78"/>
    <n v="0"/>
  </r>
  <r>
    <n v="2422"/>
    <x v="2"/>
    <x v="0"/>
    <n v="31"/>
    <x v="4"/>
    <n v="31"/>
    <n v="0"/>
  </r>
  <r>
    <n v="2423"/>
    <x v="3"/>
    <x v="1"/>
    <n v="88"/>
    <x v="4"/>
    <n v="88"/>
    <n v="0"/>
  </r>
  <r>
    <n v="2424"/>
    <x v="2"/>
    <x v="1"/>
    <n v="73"/>
    <x v="4"/>
    <n v="73"/>
    <n v="0"/>
  </r>
  <r>
    <n v="2425"/>
    <x v="3"/>
    <x v="0"/>
    <n v="76"/>
    <x v="4"/>
    <n v="76"/>
    <n v="0"/>
  </r>
  <r>
    <n v="2426"/>
    <x v="2"/>
    <x v="0"/>
    <n v="57"/>
    <x v="4"/>
    <n v="57"/>
    <n v="0"/>
  </r>
  <r>
    <n v="2427"/>
    <x v="1"/>
    <x v="1"/>
    <n v="30"/>
    <x v="4"/>
    <n v="30"/>
    <n v="0"/>
  </r>
  <r>
    <n v="2428"/>
    <x v="0"/>
    <x v="1"/>
    <n v="74"/>
    <x v="4"/>
    <n v="74"/>
    <n v="0"/>
  </r>
  <r>
    <n v="2429"/>
    <x v="2"/>
    <x v="0"/>
    <n v="38"/>
    <x v="4"/>
    <n v="38"/>
    <n v="0"/>
  </r>
  <r>
    <n v="2430"/>
    <x v="2"/>
    <x v="1"/>
    <n v="76"/>
    <x v="4"/>
    <n v="76"/>
    <n v="0"/>
  </r>
  <r>
    <n v="2431"/>
    <x v="0"/>
    <x v="1"/>
    <n v="46"/>
    <x v="4"/>
    <n v="46"/>
    <n v="0"/>
  </r>
  <r>
    <n v="2432"/>
    <x v="7"/>
    <x v="0"/>
    <n v="70"/>
    <x v="4"/>
    <n v="70"/>
    <n v="0"/>
  </r>
  <r>
    <n v="2433"/>
    <x v="1"/>
    <x v="1"/>
    <n v="58"/>
    <x v="4"/>
    <n v="58"/>
    <n v="0"/>
  </r>
  <r>
    <n v="2434"/>
    <x v="3"/>
    <x v="0"/>
    <n v="29"/>
    <x v="4"/>
    <n v="29"/>
    <n v="0"/>
  </r>
  <r>
    <n v="2435"/>
    <x v="1"/>
    <x v="1"/>
    <n v="82"/>
    <x v="4"/>
    <n v="82"/>
    <n v="0"/>
  </r>
  <r>
    <n v="2436"/>
    <x v="2"/>
    <x v="0"/>
    <n v="42"/>
    <x v="4"/>
    <n v="42"/>
    <n v="0"/>
  </r>
  <r>
    <n v="2437"/>
    <x v="4"/>
    <x v="0"/>
    <n v="65"/>
    <x v="4"/>
    <n v="65"/>
    <n v="0"/>
  </r>
  <r>
    <n v="2438"/>
    <x v="1"/>
    <x v="0"/>
    <n v="25"/>
    <x v="4"/>
    <n v="25"/>
    <n v="0"/>
  </r>
  <r>
    <n v="2439"/>
    <x v="2"/>
    <x v="0"/>
    <n v="84"/>
    <x v="4"/>
    <n v="84"/>
    <n v="0"/>
  </r>
  <r>
    <n v="2440"/>
    <x v="10"/>
    <x v="0"/>
    <n v="61"/>
    <x v="4"/>
    <n v="61"/>
    <n v="0"/>
  </r>
  <r>
    <n v="2441"/>
    <x v="2"/>
    <x v="1"/>
    <n v="68"/>
    <x v="4"/>
    <n v="68"/>
    <n v="0"/>
  </r>
  <r>
    <n v="2442"/>
    <x v="2"/>
    <x v="0"/>
    <n v="70"/>
    <x v="4"/>
    <n v="70"/>
    <n v="0"/>
  </r>
  <r>
    <n v="2443"/>
    <x v="1"/>
    <x v="0"/>
    <n v="23"/>
    <x v="4"/>
    <n v="23"/>
    <n v="0"/>
  </r>
  <r>
    <n v="2444"/>
    <x v="1"/>
    <x v="1"/>
    <n v="89"/>
    <x v="4"/>
    <n v="89"/>
    <n v="0"/>
  </r>
  <r>
    <n v="2445"/>
    <x v="2"/>
    <x v="0"/>
    <n v="46"/>
    <x v="4"/>
    <n v="46"/>
    <n v="0"/>
  </r>
  <r>
    <n v="2446"/>
    <x v="0"/>
    <x v="0"/>
    <n v="47"/>
    <x v="4"/>
    <n v="47"/>
    <n v="0"/>
  </r>
  <r>
    <n v="2447"/>
    <x v="13"/>
    <x v="1"/>
    <n v="25"/>
    <x v="4"/>
    <n v="25"/>
    <n v="0"/>
  </r>
  <r>
    <n v="2448"/>
    <x v="1"/>
    <x v="1"/>
    <n v="55"/>
    <x v="4"/>
    <n v="55"/>
    <n v="0"/>
  </r>
  <r>
    <n v="2449"/>
    <x v="1"/>
    <x v="0"/>
    <n v="57"/>
    <x v="4"/>
    <n v="57"/>
    <n v="0"/>
  </r>
  <r>
    <n v="2450"/>
    <x v="1"/>
    <x v="0"/>
    <n v="21"/>
    <x v="4"/>
    <n v="21"/>
    <n v="0"/>
  </r>
  <r>
    <n v="2451"/>
    <x v="2"/>
    <x v="1"/>
    <n v="89"/>
    <x v="4"/>
    <n v="89"/>
    <n v="0"/>
  </r>
  <r>
    <n v="2452"/>
    <x v="5"/>
    <x v="1"/>
    <n v="48"/>
    <x v="4"/>
    <n v="48"/>
    <n v="0"/>
  </r>
  <r>
    <n v="2453"/>
    <x v="2"/>
    <x v="0"/>
    <n v="37"/>
    <x v="4"/>
    <n v="37"/>
    <n v="0"/>
  </r>
  <r>
    <n v="2454"/>
    <x v="1"/>
    <x v="0"/>
    <n v="21"/>
    <x v="4"/>
    <n v="21"/>
    <n v="0"/>
  </r>
  <r>
    <n v="2455"/>
    <x v="2"/>
    <x v="0"/>
    <n v="68"/>
    <x v="4"/>
    <n v="68"/>
    <n v="0"/>
  </r>
  <r>
    <n v="2456"/>
    <x v="0"/>
    <x v="0"/>
    <n v="77"/>
    <x v="4"/>
    <n v="77"/>
    <n v="0"/>
  </r>
  <r>
    <n v="2457"/>
    <x v="2"/>
    <x v="0"/>
    <n v="50"/>
    <x v="4"/>
    <n v="50"/>
    <n v="0"/>
  </r>
  <r>
    <n v="2458"/>
    <x v="2"/>
    <x v="0"/>
    <n v="72"/>
    <x v="4"/>
    <n v="72"/>
    <n v="0"/>
  </r>
  <r>
    <n v="2459"/>
    <x v="2"/>
    <x v="0"/>
    <n v="72"/>
    <x v="4"/>
    <n v="72"/>
    <n v="0"/>
  </r>
  <r>
    <n v="2460"/>
    <x v="6"/>
    <x v="1"/>
    <n v="67"/>
    <x v="4"/>
    <n v="67"/>
    <n v="0"/>
  </r>
  <r>
    <n v="2461"/>
    <x v="2"/>
    <x v="0"/>
    <n v="40"/>
    <x v="4"/>
    <n v="40"/>
    <n v="0"/>
  </r>
  <r>
    <n v="2462"/>
    <x v="2"/>
    <x v="0"/>
    <n v="50"/>
    <x v="4"/>
    <n v="50"/>
    <n v="0"/>
  </r>
  <r>
    <n v="2463"/>
    <x v="2"/>
    <x v="0"/>
    <n v="58"/>
    <x v="4"/>
    <n v="58"/>
    <n v="0"/>
  </r>
  <r>
    <n v="2464"/>
    <x v="0"/>
    <x v="1"/>
    <n v="57"/>
    <x v="4"/>
    <n v="57"/>
    <n v="0"/>
  </r>
  <r>
    <n v="2465"/>
    <x v="3"/>
    <x v="1"/>
    <n v="38"/>
    <x v="4"/>
    <n v="38"/>
    <n v="0"/>
  </r>
  <r>
    <n v="2466"/>
    <x v="2"/>
    <x v="1"/>
    <n v="39"/>
    <x v="4"/>
    <n v="39"/>
    <n v="0"/>
  </r>
  <r>
    <n v="2467"/>
    <x v="0"/>
    <x v="0"/>
    <n v="37"/>
    <x v="4"/>
    <n v="37"/>
    <n v="0"/>
  </r>
  <r>
    <n v="2468"/>
    <x v="2"/>
    <x v="1"/>
    <n v="64"/>
    <x v="4"/>
    <n v="64"/>
    <n v="0"/>
  </r>
  <r>
    <n v="2469"/>
    <x v="3"/>
    <x v="1"/>
    <n v="41"/>
    <x v="4"/>
    <n v="41"/>
    <n v="0"/>
  </r>
  <r>
    <n v="2470"/>
    <x v="2"/>
    <x v="1"/>
    <n v="49"/>
    <x v="4"/>
    <n v="49"/>
    <n v="0"/>
  </r>
  <r>
    <n v="2471"/>
    <x v="2"/>
    <x v="0"/>
    <n v="57"/>
    <x v="4"/>
    <n v="57"/>
    <n v="0"/>
  </r>
  <r>
    <n v="2472"/>
    <x v="10"/>
    <x v="1"/>
    <n v="44"/>
    <x v="4"/>
    <n v="44"/>
    <n v="0"/>
  </r>
  <r>
    <n v="2473"/>
    <x v="4"/>
    <x v="0"/>
    <n v="42"/>
    <x v="4"/>
    <n v="42"/>
    <n v="0"/>
  </r>
  <r>
    <n v="2474"/>
    <x v="7"/>
    <x v="0"/>
    <n v="63"/>
    <x v="4"/>
    <n v="63"/>
    <n v="0"/>
  </r>
  <r>
    <n v="2475"/>
    <x v="2"/>
    <x v="1"/>
    <n v="78"/>
    <x v="4"/>
    <n v="78"/>
    <n v="0"/>
  </r>
  <r>
    <n v="2476"/>
    <x v="1"/>
    <x v="1"/>
    <n v="86"/>
    <x v="4"/>
    <n v="86"/>
    <n v="0"/>
  </r>
  <r>
    <n v="2477"/>
    <x v="2"/>
    <x v="0"/>
    <n v="69"/>
    <x v="4"/>
    <n v="69"/>
    <n v="0"/>
  </r>
  <r>
    <n v="2478"/>
    <x v="3"/>
    <x v="0"/>
    <n v="83"/>
    <x v="4"/>
    <n v="83"/>
    <n v="0"/>
  </r>
  <r>
    <n v="2479"/>
    <x v="2"/>
    <x v="1"/>
    <n v="89"/>
    <x v="4"/>
    <n v="89"/>
    <n v="0"/>
  </r>
  <r>
    <n v="2480"/>
    <x v="4"/>
    <x v="0"/>
    <n v="47"/>
    <x v="4"/>
    <n v="47"/>
    <n v="0"/>
  </r>
  <r>
    <n v="2481"/>
    <x v="1"/>
    <x v="0"/>
    <n v="56"/>
    <x v="4"/>
    <n v="56"/>
    <n v="0"/>
  </r>
  <r>
    <n v="2482"/>
    <x v="7"/>
    <x v="0"/>
    <n v="61"/>
    <x v="4"/>
    <n v="61"/>
    <n v="0"/>
  </r>
  <r>
    <n v="2483"/>
    <x v="9"/>
    <x v="1"/>
    <n v="90"/>
    <x v="4"/>
    <n v="90"/>
    <n v="0"/>
  </r>
  <r>
    <n v="2484"/>
    <x v="2"/>
    <x v="0"/>
    <n v="55"/>
    <x v="4"/>
    <n v="55"/>
    <n v="0"/>
  </r>
  <r>
    <n v="2485"/>
    <x v="3"/>
    <x v="1"/>
    <n v="64"/>
    <x v="4"/>
    <n v="64"/>
    <n v="0"/>
  </r>
  <r>
    <n v="2486"/>
    <x v="4"/>
    <x v="1"/>
    <n v="60"/>
    <x v="4"/>
    <n v="60"/>
    <n v="0"/>
  </r>
  <r>
    <n v="2487"/>
    <x v="2"/>
    <x v="1"/>
    <n v="89"/>
    <x v="4"/>
    <n v="89"/>
    <n v="0"/>
  </r>
  <r>
    <n v="2488"/>
    <x v="3"/>
    <x v="1"/>
    <n v="67"/>
    <x v="4"/>
    <n v="67"/>
    <n v="0"/>
  </r>
  <r>
    <n v="2489"/>
    <x v="2"/>
    <x v="0"/>
    <n v="68"/>
    <x v="4"/>
    <n v="68"/>
    <n v="0"/>
  </r>
  <r>
    <n v="2490"/>
    <x v="2"/>
    <x v="1"/>
    <n v="31"/>
    <x v="4"/>
    <n v="31"/>
    <n v="0"/>
  </r>
  <r>
    <n v="2491"/>
    <x v="9"/>
    <x v="0"/>
    <n v="69"/>
    <x v="4"/>
    <n v="69"/>
    <n v="0"/>
  </r>
  <r>
    <n v="2492"/>
    <x v="0"/>
    <x v="0"/>
    <n v="82"/>
    <x v="4"/>
    <n v="82"/>
    <n v="0"/>
  </r>
  <r>
    <n v="2493"/>
    <x v="2"/>
    <x v="1"/>
    <n v="65"/>
    <x v="4"/>
    <n v="65"/>
    <n v="0"/>
  </r>
  <r>
    <n v="2494"/>
    <x v="8"/>
    <x v="0"/>
    <n v="29"/>
    <x v="4"/>
    <n v="29"/>
    <n v="0"/>
  </r>
  <r>
    <n v="2495"/>
    <x v="3"/>
    <x v="0"/>
    <m/>
    <x v="4"/>
    <n v="58.666666666666664"/>
    <n v="0"/>
  </r>
  <r>
    <n v="2496"/>
    <x v="0"/>
    <x v="1"/>
    <n v="89"/>
    <x v="4"/>
    <n v="89"/>
    <n v="0"/>
  </r>
  <r>
    <n v="2497"/>
    <x v="1"/>
    <x v="0"/>
    <n v="74"/>
    <x v="4"/>
    <n v="74"/>
    <n v="0"/>
  </r>
  <r>
    <n v="2498"/>
    <x v="3"/>
    <x v="0"/>
    <n v="35"/>
    <x v="4"/>
    <n v="35"/>
    <n v="0"/>
  </r>
  <r>
    <n v="2499"/>
    <x v="2"/>
    <x v="1"/>
    <n v="86"/>
    <x v="4"/>
    <n v="86"/>
    <n v="0"/>
  </r>
  <r>
    <n v="2500"/>
    <x v="4"/>
    <x v="1"/>
    <n v="46"/>
    <x v="4"/>
    <n v="4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848895-DF3A-4E7C-8419-0F4ED4FF4D1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18">
    <pivotField dataField="1" showAll="0"/>
    <pivotField showAll="0"/>
    <pivotField showAll="0"/>
    <pivotField numFmtId="164" showAll="0"/>
    <pivotField showAll="0"/>
    <pivotField showAll="0"/>
    <pivotField dataField="1" showAll="0"/>
    <pivotField showAll="0"/>
    <pivotField numFmtId="14" showAll="0"/>
    <pivotField showAll="0"/>
    <pivotField showAll="0"/>
    <pivotField showAll="0"/>
    <pivotField showAll="0"/>
    <pivotField axis="axisRow" showAll="0">
      <items count="13">
        <item x="3"/>
        <item x="0"/>
        <item x="7"/>
        <item x="1"/>
        <item x="8"/>
        <item x="2"/>
        <item x="4"/>
        <item x="6"/>
        <item x="11"/>
        <item x="5"/>
        <item x="9"/>
        <item x="10"/>
        <item t="default"/>
      </items>
    </pivotField>
    <pivotField showAll="0"/>
    <pivotField showAll="0"/>
    <pivotField showAll="0"/>
    <pivotField showAll="0"/>
  </pivotFields>
  <rowFields count="1">
    <field x="13"/>
  </rowFields>
  <rowItems count="13">
    <i>
      <x/>
    </i>
    <i>
      <x v="1"/>
    </i>
    <i>
      <x v="2"/>
    </i>
    <i>
      <x v="3"/>
    </i>
    <i>
      <x v="4"/>
    </i>
    <i>
      <x v="5"/>
    </i>
    <i>
      <x v="6"/>
    </i>
    <i>
      <x v="7"/>
    </i>
    <i>
      <x v="8"/>
    </i>
    <i>
      <x v="9"/>
    </i>
    <i>
      <x v="10"/>
    </i>
    <i>
      <x v="11"/>
    </i>
    <i t="grand">
      <x/>
    </i>
  </rowItems>
  <colFields count="1">
    <field x="-2"/>
  </colFields>
  <colItems count="2">
    <i>
      <x/>
    </i>
    <i i="1">
      <x v="1"/>
    </i>
  </colItems>
  <dataFields count="2">
    <dataField name="Count of Order ID" fld="0" subtotal="count" baseField="13" baseItem="0"/>
    <dataField name="Average of Order Value" fld="6" subtotal="average" baseField="13"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AA3898-A972-479E-A55E-5D05FA65AEE3}"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8">
    <pivotField showAll="0"/>
    <pivotField showAll="0"/>
    <pivotField showAll="0"/>
    <pivotField numFmtId="164"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5721B2-8E32-459A-AC16-6547C093EBD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9" firstHeaderRow="0"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Distinct Count of Customer ID" fld="1" subtotal="count" baseField="0" baseItem="0">
      <extLst>
        <ext xmlns:x15="http://schemas.microsoft.com/office/spreadsheetml/2010/11/main" uri="{FABC7310-3BB5-11E1-824E-6D434824019B}">
          <x15:dataField isCountDistinct="1"/>
        </ext>
      </extLst>
    </dataField>
    <dataField name="Sum of Order Value"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 ID"/>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6271B-32B7-4584-8AA1-B49830890B3F}"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1" firstHeaderRow="0" firstDataRow="1" firstDataCol="1"/>
  <pivotFields count="18">
    <pivotField dataField="1" showAll="0"/>
    <pivotField showAll="0"/>
    <pivotField showAll="0"/>
    <pivotField numFmtId="164" showAll="0"/>
    <pivotField showAll="0"/>
    <pivotField showAll="0"/>
    <pivotField dataField="1" showAll="0"/>
    <pivotField showAll="0"/>
    <pivotField numFmtId="14" showAll="0"/>
    <pivotField showAll="0"/>
    <pivotField axis="axisRow" showAll="0">
      <items count="8">
        <item x="0"/>
        <item x="1"/>
        <item x="6"/>
        <item x="5"/>
        <item x="4"/>
        <item x="3"/>
        <item x="2"/>
        <item t="default"/>
      </items>
    </pivotField>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Fields count="1">
    <field x="-2"/>
  </colFields>
  <colItems count="2">
    <i>
      <x/>
    </i>
    <i i="1">
      <x v="1"/>
    </i>
  </colItems>
  <dataFields count="2">
    <dataField name="Count of Order ID" fld="0" subtotal="count" baseField="10" baseItem="0"/>
    <dataField name="Average of Order Value" fld="6" subtotal="average" baseField="10" baseItem="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DDE42E-923F-492B-9D54-9A05BDA1C03A}"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5" firstHeaderRow="1" firstDataRow="1" firstDataCol="1"/>
  <pivotFields count="18">
    <pivotField dataField="1" showAll="0"/>
    <pivotField showAll="0"/>
    <pivotField showAll="0"/>
    <pivotField numFmtId="164" showAll="0"/>
    <pivotField showAll="0"/>
    <pivotField showAll="0"/>
    <pivotField showAll="0"/>
    <pivotField showAll="0"/>
    <pivotField numFmtId="14" showAll="0"/>
    <pivotField showAll="0"/>
    <pivotField showAll="0"/>
    <pivotField showAll="0"/>
    <pivotField axis="axisRow" showAll="0">
      <items count="32">
        <item x="5"/>
        <item x="24"/>
        <item x="15"/>
        <item x="27"/>
        <item x="16"/>
        <item x="28"/>
        <item x="20"/>
        <item x="7"/>
        <item x="2"/>
        <item x="19"/>
        <item x="23"/>
        <item x="1"/>
        <item x="6"/>
        <item x="12"/>
        <item x="22"/>
        <item x="26"/>
        <item x="29"/>
        <item x="14"/>
        <item x="3"/>
        <item x="11"/>
        <item x="9"/>
        <item x="25"/>
        <item x="17"/>
        <item x="10"/>
        <item x="18"/>
        <item x="8"/>
        <item x="13"/>
        <item x="0"/>
        <item x="21"/>
        <item x="4"/>
        <item x="30"/>
        <item t="default"/>
      </items>
    </pivotField>
    <pivotField showAll="0"/>
    <pivotField showAll="0"/>
    <pivotField showAll="0"/>
    <pivotField showAll="0"/>
    <pivotField showAll="0"/>
  </pivotFields>
  <rowFields count="1">
    <field x="1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Order ID" fld="0" subtotal="count" baseField="1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CBE591-C47E-4F05-9F90-DE7CE176E717}"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8">
    <pivotField dataField="1" showAll="0"/>
    <pivotField showAll="0"/>
    <pivotField showAll="0"/>
    <pivotField numFmtId="164" showAll="0"/>
    <pivotField axis="axisRow" showAll="0">
      <items count="5">
        <item x="2"/>
        <item x="1"/>
        <item x="0"/>
        <item x="3"/>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Order ID" fld="0" subtotal="count" baseField="4"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40F5F4-8853-4E59-9D47-FE250ECB0DE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2" firstHeaderRow="0" firstDataRow="1" firstDataCol="1"/>
  <pivotFields count="18">
    <pivotField dataField="1" showAll="0"/>
    <pivotField showAll="0"/>
    <pivotField showAll="0"/>
    <pivotField numFmtId="164" showAll="0"/>
    <pivotField showAll="0"/>
    <pivotField showAll="0"/>
    <pivotField dataField="1" showAll="0"/>
    <pivotField showAll="0"/>
    <pivotField numFmtId="14" showAll="0"/>
    <pivotField showAll="0"/>
    <pivotField showAll="0"/>
    <pivotField showAll="0"/>
    <pivotField showAll="0"/>
    <pivotField showAll="0"/>
    <pivotField showAll="0"/>
    <pivotField showAll="0"/>
    <pivotField showAll="0"/>
    <pivotField axis="axisRow" showAll="0">
      <items count="10">
        <item x="0"/>
        <item x="1"/>
        <item x="2"/>
        <item x="3"/>
        <item x="4"/>
        <item x="5"/>
        <item x="6"/>
        <item x="7"/>
        <item x="8"/>
        <item t="default"/>
      </items>
    </pivotField>
  </pivotFields>
  <rowFields count="1">
    <field x="17"/>
  </rowFields>
  <rowItems count="9">
    <i>
      <x/>
    </i>
    <i>
      <x v="1"/>
    </i>
    <i>
      <x v="2"/>
    </i>
    <i>
      <x v="3"/>
    </i>
    <i>
      <x v="4"/>
    </i>
    <i>
      <x v="5"/>
    </i>
    <i>
      <x v="6"/>
    </i>
    <i>
      <x v="7"/>
    </i>
    <i t="grand">
      <x/>
    </i>
  </rowItems>
  <colFields count="1">
    <field x="-2"/>
  </colFields>
  <colItems count="2">
    <i>
      <x/>
    </i>
    <i i="1">
      <x v="1"/>
    </i>
  </colItems>
  <dataFields count="2">
    <dataField name="Count of Order ID" fld="0" subtotal="count" baseField="17" baseItem="0"/>
    <dataField name="Sum of Order Value"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16E9D6-AAEC-432F-A4B4-5B7DF16A1C5B}"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0">
    <pivotField showAll="0"/>
    <pivotField showAll="0"/>
    <pivotField showAll="0"/>
    <pivotField showAll="0">
      <items count="6">
        <item x="1"/>
        <item x="2"/>
        <item x="4"/>
        <item x="0"/>
        <item x="3"/>
        <item t="default"/>
      </items>
    </pivotField>
    <pivotField showAll="0"/>
    <pivotField showAll="0"/>
    <pivotField numFmtId="9" showAll="0"/>
    <pivotField showAll="0"/>
    <pivotField axis="axisRow" dataField="1" showAll="0">
      <items count="3">
        <item x="0"/>
        <item x="1"/>
        <item t="default"/>
      </items>
    </pivotField>
    <pivotField showAll="0"/>
  </pivotFields>
  <rowFields count="1">
    <field x="8"/>
  </rowFields>
  <rowItems count="3">
    <i>
      <x/>
    </i>
    <i>
      <x v="1"/>
    </i>
    <i t="grand">
      <x/>
    </i>
  </rowItems>
  <colItems count="1">
    <i/>
  </colItems>
  <dataFields count="1">
    <dataField name="Count of categories" fld="8"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F83E9A-962E-484B-AF6B-5C87BB4F4FEA}"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9" firstHeaderRow="0" firstDataRow="1" firstDataCol="1"/>
  <pivotFields count="10">
    <pivotField showAll="0"/>
    <pivotField showAll="0"/>
    <pivotField showAll="0"/>
    <pivotField axis="axisRow" showAll="0">
      <items count="6">
        <item x="1"/>
        <item x="2"/>
        <item x="4"/>
        <item x="0"/>
        <item x="3"/>
        <item t="default"/>
      </items>
    </pivotField>
    <pivotField dataField="1" showAll="0"/>
    <pivotField dataField="1" showAll="0"/>
    <pivotField numFmtId="9" showAll="0"/>
    <pivotField showAll="0"/>
    <pivotField showAll="0"/>
    <pivotField showAll="0"/>
  </pivotFields>
  <rowFields count="1">
    <field x="3"/>
  </rowFields>
  <rowItems count="6">
    <i>
      <x/>
    </i>
    <i>
      <x v="1"/>
    </i>
    <i>
      <x v="2"/>
    </i>
    <i>
      <x v="3"/>
    </i>
    <i>
      <x v="4"/>
    </i>
    <i t="grand">
      <x/>
    </i>
  </rowItems>
  <colFields count="1">
    <field x="-2"/>
  </colFields>
  <colItems count="2">
    <i>
      <x/>
    </i>
    <i i="1">
      <x v="1"/>
    </i>
  </colItems>
  <dataFields count="2">
    <dataField name="Sum of 2023 Sales Target" fld="4" baseField="0" baseItem="0"/>
    <dataField name="Sum of sales achieve"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360E5C-FD95-4218-A29B-172F82DC8DF8}"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34" firstHeaderRow="0" firstDataRow="1" firstDataCol="1"/>
  <pivotFields count="10">
    <pivotField showAll="0"/>
    <pivotField showAll="0"/>
    <pivotField showAll="0"/>
    <pivotField showAll="0">
      <items count="6">
        <item x="1"/>
        <item x="2"/>
        <item x="4"/>
        <item x="0"/>
        <item x="3"/>
        <item t="default"/>
      </items>
    </pivotField>
    <pivotField dataField="1" showAll="0"/>
    <pivotField dataField="1" showAll="0"/>
    <pivotField numFmtId="9" showAll="0"/>
    <pivotField showAll="0"/>
    <pivotField showAll="0"/>
    <pivotField axis="axisRow" showAll="0">
      <items count="31">
        <item x="18"/>
        <item x="5"/>
        <item x="0"/>
        <item x="12"/>
        <item x="24"/>
        <item x="20"/>
        <item x="27"/>
        <item x="4"/>
        <item x="25"/>
        <item x="13"/>
        <item x="19"/>
        <item x="21"/>
        <item x="8"/>
        <item x="9"/>
        <item x="10"/>
        <item x="26"/>
        <item x="6"/>
        <item x="17"/>
        <item x="23"/>
        <item x="1"/>
        <item x="22"/>
        <item x="14"/>
        <item x="11"/>
        <item x="29"/>
        <item x="2"/>
        <item x="28"/>
        <item x="3"/>
        <item x="7"/>
        <item x="16"/>
        <item x="15"/>
        <item t="default"/>
      </items>
    </pivotField>
  </pivotFields>
  <rowFields count="1">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2023 Sales Target" fld="4" baseField="0" baseItem="0"/>
    <dataField name="Sum of sales achieve"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205DDA-BB07-406A-878B-B00D3F9F001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0">
    <pivotField showAll="0"/>
    <pivotField showAll="0"/>
    <pivotField showAll="0"/>
    <pivotField axis="axisRow" showAll="0">
      <items count="6">
        <item x="1"/>
        <item x="2"/>
        <item x="4"/>
        <item x="0"/>
        <item x="3"/>
        <item t="default"/>
      </items>
    </pivotField>
    <pivotField showAll="0"/>
    <pivotField showAll="0"/>
    <pivotField dataField="1" numFmtId="9" showAll="0"/>
    <pivotField showAll="0"/>
    <pivotField showAll="0"/>
    <pivotField showAll="0"/>
  </pivotFields>
  <rowFields count="1">
    <field x="3"/>
  </rowFields>
  <rowItems count="6">
    <i>
      <x/>
    </i>
    <i>
      <x v="1"/>
    </i>
    <i>
      <x v="2"/>
    </i>
    <i>
      <x v="3"/>
    </i>
    <i>
      <x v="4"/>
    </i>
    <i t="grand">
      <x/>
    </i>
  </rowItems>
  <colItems count="1">
    <i/>
  </colItems>
  <dataFields count="1">
    <dataField name="Average of % target acived" fld="6" subtotal="average" baseField="3" baseItem="0" numFmtId="9"/>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3D4930-A9F5-42EE-9E6F-01B1D7E43E1D}"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7">
    <pivotField showAll="0"/>
    <pivotField showAll="0"/>
    <pivotField showAll="0"/>
    <pivotField showAll="0"/>
    <pivotField axis="axisRow" showAll="0">
      <items count="6">
        <item x="0"/>
        <item x="1"/>
        <item x="2"/>
        <item x="3"/>
        <item x="4"/>
        <item t="default"/>
      </items>
    </pivotField>
    <pivotField dataField="1" showAll="0"/>
    <pivotField showAll="0"/>
  </pivotFields>
  <rowFields count="1">
    <field x="4"/>
  </rowFields>
  <rowItems count="6">
    <i>
      <x/>
    </i>
    <i>
      <x v="1"/>
    </i>
    <i>
      <x v="2"/>
    </i>
    <i>
      <x v="3"/>
    </i>
    <i>
      <x v="4"/>
    </i>
    <i t="grand">
      <x/>
    </i>
  </rowItems>
  <colItems count="1">
    <i/>
  </colItems>
  <dataFields count="1">
    <dataField name="Average of new Age" fld="5" subtotal="average" baseField="4" baseItem="0" numFmtId="165"/>
  </dataFields>
  <formats count="2">
    <format dxfId="33">
      <pivotArea dataOnly="0" labelOnly="1" outline="0" axis="axisValues" fieldPosition="0"/>
    </format>
    <format dxfId="3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3030C07-D1A3-4542-A159-6ADD5F281882}"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8" firstHeaderRow="1" firstDataRow="1" firstDataCol="1" rowPageCount="2" colPageCount="1"/>
  <pivotFields count="7">
    <pivotField showAll="0"/>
    <pivotField axis="axisPage" multipleItemSelectionAllowed="1" showAll="0">
      <items count="15">
        <item h="1" x="3"/>
        <item h="1" x="8"/>
        <item h="1" x="4"/>
        <item h="1" x="9"/>
        <item h="1" x="0"/>
        <item h="1" x="7"/>
        <item x="11"/>
        <item h="1" x="12"/>
        <item h="1" x="10"/>
        <item h="1" x="6"/>
        <item h="1" x="5"/>
        <item h="1" x="1"/>
        <item h="1" x="13"/>
        <item h="1" x="2"/>
        <item t="default"/>
      </items>
    </pivotField>
    <pivotField axis="axisPage" multipleItemSelectionAllowed="1" showAll="0">
      <items count="3">
        <item h="1" x="1"/>
        <item x="0"/>
        <item t="default"/>
      </items>
    </pivotField>
    <pivotField showAll="0"/>
    <pivotField axis="axisRow" dataField="1" showAll="0">
      <items count="6">
        <item x="0"/>
        <item x="1"/>
        <item x="2"/>
        <item x="3"/>
        <item x="4"/>
        <item t="default"/>
      </items>
    </pivotField>
    <pivotField showAll="0"/>
    <pivotField showAll="0"/>
  </pivotFields>
  <rowFields count="1">
    <field x="4"/>
  </rowFields>
  <rowItems count="4">
    <i>
      <x/>
    </i>
    <i>
      <x v="1"/>
    </i>
    <i>
      <x v="2"/>
    </i>
    <i t="grand">
      <x/>
    </i>
  </rowItems>
  <colItems count="1">
    <i/>
  </colItems>
  <pageFields count="2">
    <pageField fld="1" hier="-1"/>
    <pageField fld="2" hier="-1"/>
  </pageFields>
  <dataFields count="1">
    <dataField name="Count of Category" fld="4"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Team" xr10:uid="{3EF23EC5-307E-4706-8A4D-6A6617E97C8E}" sourceName="Sales Team">
  <pivotTables>
    <pivotTable tabId="24" name="PivotTable16"/>
    <pivotTable tabId="23" name="PivotTable15"/>
    <pivotTable tabId="25" name="PivotTable17"/>
    <pivotTable tabId="15" name="PivotTable7"/>
  </pivotTables>
  <data>
    <tabular pivotCacheId="1171112610">
      <items count="5">
        <i x="1" s="1"/>
        <i x="2" s="1"/>
        <i x="4"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Team" xr10:uid="{3133EFF7-E0D3-4AA2-9519-C0EA4DBAF0D3}" cache="Slicer_Sales_Team" caption="Sales Team"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886B41-428B-4D05-B3D8-9563EA1A25B1}" name="Table1" displayName="Table1" ref="A1:G2501" totalsRowShown="0" headerRowDxfId="36">
  <autoFilter ref="A1:G2501" xr:uid="{50886B41-428B-4D05-B3D8-9563EA1A25B1}"/>
  <tableColumns count="7">
    <tableColumn id="1" xr3:uid="{92598FB7-01F0-4690-A81A-6E424E8A589E}" name="Order ID"/>
    <tableColumn id="2" xr3:uid="{F06532FF-CED5-4393-9169-01F3AC041E03}" name="Customer ID"/>
    <tableColumn id="3" xr3:uid="{330DB639-6116-46D1-A6FE-2DACD8DB2ABC}" name="Customer Country" dataDxfId="35"/>
    <tableColumn id="4" xr3:uid="{F182BBE4-9B53-48F6-8299-637EDC4CEEA7}" name="Order Datetime" dataDxfId="34"/>
    <tableColumn id="5" xr3:uid="{0D6305AB-A632-49FC-BADD-4352AECD0E70}" name="Order Source"/>
    <tableColumn id="6" xr3:uid="{A75F6944-4749-4404-982D-DABCAE2DB89F}" name="Sales POC"/>
    <tableColumn id="7" xr3:uid="{B2228B2B-08BD-4EC5-B7F2-D9D4048CB3A7}" name="Order Valu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CE2213-81C6-4C90-B8CB-85B2FC4BD282}" name="Table13" displayName="Table13" ref="A1:R2501" totalsRowShown="0" headerRowDxfId="31" dataDxfId="29" headerRowBorderDxfId="30" tableBorderDxfId="28" totalsRowBorderDxfId="27">
  <autoFilter ref="A1:R2501" xr:uid="{00CE2213-81C6-4C90-B8CB-85B2FC4BD282}"/>
  <sortState xmlns:xlrd2="http://schemas.microsoft.com/office/spreadsheetml/2017/richdata2" ref="A2:Q2501">
    <sortCondition ref="B1:B2501"/>
  </sortState>
  <tableColumns count="18">
    <tableColumn id="1" xr3:uid="{294185DE-42FE-453B-81FA-641159A9FB63}" name="Order ID" dataDxfId="26"/>
    <tableColumn id="2" xr3:uid="{ECA2B45A-3EC7-4870-9C37-84CC0733F389}" name="Customer ID" dataDxfId="25"/>
    <tableColumn id="3" xr3:uid="{A85E19B1-B7C8-4AFC-8634-9494E4C82C2F}" name="Customer Country" dataDxfId="24"/>
    <tableColumn id="4" xr3:uid="{3F1B7FD6-1680-4135-B3C8-ACC9E6BDCF7B}" name="Order Datetime" dataDxfId="23"/>
    <tableColumn id="5" xr3:uid="{509AF6DB-A3B4-4184-B804-2F6135F0EC5F}" name="Order Source" dataDxfId="22"/>
    <tableColumn id="6" xr3:uid="{B8B677EE-EDCD-41D2-8D7A-5FC43D147EF3}" name="Sales POC" dataDxfId="21"/>
    <tableColumn id="7" xr3:uid="{8DAF518E-68E5-4DBC-AD99-EEE09AA874BA}" name="Order Value" dataDxfId="20"/>
    <tableColumn id="10" xr3:uid="{D47099A5-216A-4E8D-826E-27C19DFFE2A7}" name="Outliers" dataDxfId="19">
      <calculatedColumnFormula>IF(OR(Table13[[#This Row],[Order Value]]&gt;Answer!I$17,Table13[[#This Row],[Order Value]]&lt;Answer!I$18),1,0)</calculatedColumnFormula>
    </tableColumn>
    <tableColumn id="8" xr3:uid="{E96BCBA5-5337-4339-80C6-E68040AD3515}" name="Order Date" dataDxfId="18"/>
    <tableColumn id="9" xr3:uid="{51558CCE-6A93-4A0F-AC56-1809D621BC5E}" name="Order time" dataDxfId="17">
      <calculatedColumnFormula>TEXT(Table13[[#This Row],[Order Datetime]],"HH:MM:SS")</calculatedColumnFormula>
    </tableColumn>
    <tableColumn id="14" xr3:uid="{E8D4AA2F-3877-4F63-B105-165FA26D13E7}" name="order hour" dataDxfId="16">
      <calculatedColumnFormula>TEXT(Table13[[#This Row],[Order time]],"H")</calculatedColumnFormula>
    </tableColumn>
    <tableColumn id="11" xr3:uid="{A474D625-79E1-44B2-BF64-0F6446061D87}" name="Order Month" dataDxfId="15"/>
    <tableColumn id="18" xr3:uid="{F4AF14A0-F297-4955-9424-8A459E7B8C95}" name="Day of  month" dataDxfId="14">
      <calculatedColumnFormula>DAY(Table13[[#This Row],[Order Date]])</calculatedColumnFormula>
    </tableColumn>
    <tableColumn id="17" xr3:uid="{E459BD1F-A160-4637-88F7-956145A39FAB}" name="monnthname" dataDxfId="13">
      <calculatedColumnFormula>TEXT(Table13[[#This Row],[Order Date]],"mmmm")</calculatedColumnFormula>
    </tableColumn>
    <tableColumn id="12" xr3:uid="{CB5426D3-4EAE-4EA3-AA4F-9E6273CD5649}" name="Order Day" dataDxfId="12">
      <calculatedColumnFormula>TEXT(Table13[[#This Row],[Order Date]],"dddd")</calculatedColumnFormula>
    </tableColumn>
    <tableColumn id="13" xr3:uid="{7011A0E2-3E4C-492D-9AE8-D65A9D2AA26E}" name="week day" dataDxfId="11">
      <calculatedColumnFormula>WEEKDAY(Table13[[#This Row],[Order Datetime]],2)</calculatedColumnFormula>
    </tableColumn>
    <tableColumn id="15" xr3:uid="{A5136177-C2DA-44F6-BD9D-52C91823E7DE}" name="new customer country" dataDxfId="10">
      <calculatedColumnFormula>IF(Table13[[#This Row],[Customer Country]]="",VLOOKUP(Table13[[#This Row],[Customer ID]],Customers!$A$2:$E$2501,2,0),Table13[[#This Row],[Customer Country]])</calculatedColumnFormula>
    </tableColumn>
    <tableColumn id="16" xr3:uid="{06456D6D-D3B4-414A-A8BC-1BE61BABC945}" name="new age" dataDxfId="9">
      <calculatedColumnFormula>VLOOKUP(Table13[[#This Row],[Customer ID]],Table3[],6,0)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0717AD6-1973-4E5D-9042-3D3E51A11A5F}" name="Table3" displayName="Table3" ref="A1:G2501" totalsRowShown="0" headerRowDxfId="8">
  <autoFilter ref="A1:G2501" xr:uid="{F0717AD6-1973-4E5D-9042-3D3E51A11A5F}"/>
  <tableColumns count="7">
    <tableColumn id="1" xr3:uid="{5AE7B5DC-35DD-4D38-AE67-814E9563AF47}" name="Customer ID"/>
    <tableColumn id="2" xr3:uid="{55186CBE-D073-47FD-A546-5FC3F239EB44}" name="Customer Country" dataDxfId="7"/>
    <tableColumn id="3" xr3:uid="{5BFECA8A-D17B-44DF-9515-E5F742F56FB2}" name="Gender"/>
    <tableColumn id="4" xr3:uid="{5A8E3711-926D-4A17-B05E-82A25F37045E}" name="Age"/>
    <tableColumn id="5" xr3:uid="{943E46AB-0EAE-4084-AF7B-63904A50713B}" name="Category"/>
    <tableColumn id="6" xr3:uid="{84150DF7-DADD-4627-8394-671179937A89}" name="new Age"/>
    <tableColumn id="7" xr3:uid="{F66B7C53-5BA1-4BAD-BDCE-8346EE7C462B}" name="outlier" dataDxfId="6">
      <calculatedColumnFormula>IF(OR(Table3[[#This Row],[new Age]]&gt;Answer!$H$39,Table3[[#This Row],[new Age]]&lt;Answer!$H$40),1,0)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636-93B4-4791-B168-ECA409DC2C97}">
  <sheetPr>
    <tabColor theme="9" tint="-0.249977111117893"/>
  </sheetPr>
  <dimension ref="A1"/>
  <sheetViews>
    <sheetView tabSelected="1" topLeftCell="F1" workbookViewId="0">
      <selection activeCell="W26" sqref="W26"/>
    </sheetView>
  </sheetViews>
  <sheetFormatPr defaultRowHeight="14.4" x14ac:dyDescent="0.3"/>
  <cols>
    <col min="1" max="16384" width="8.8867187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1171-BE32-4C5D-A744-FE607DCCA9A6}">
  <sheetPr>
    <tabColor theme="7"/>
  </sheetPr>
  <dimension ref="A1:K2823"/>
  <sheetViews>
    <sheetView workbookViewId="0">
      <selection activeCell="B5" sqref="B5"/>
    </sheetView>
  </sheetViews>
  <sheetFormatPr defaultRowHeight="14.4" x14ac:dyDescent="0.3"/>
  <cols>
    <col min="1" max="1" width="10.21875" bestFit="1" customWidth="1"/>
    <col min="2" max="2" width="13.21875" customWidth="1"/>
    <col min="3" max="3" width="18.21875" style="2" customWidth="1"/>
    <col min="4" max="4" width="17.77734375" bestFit="1" customWidth="1"/>
    <col min="5" max="5" width="13.88671875" customWidth="1"/>
    <col min="6" max="6" width="19.5546875" bestFit="1" customWidth="1"/>
    <col min="7" max="7" width="12.88671875" customWidth="1"/>
    <col min="8" max="8" width="12.109375" style="6" bestFit="1" customWidth="1"/>
    <col min="9" max="9" width="9.88671875" customWidth="1"/>
    <col min="10" max="10" width="11.44140625" bestFit="1" customWidth="1"/>
  </cols>
  <sheetData>
    <row r="1" spans="1:11" x14ac:dyDescent="0.3">
      <c r="A1" s="4" t="s">
        <v>148</v>
      </c>
      <c r="B1" s="4" t="s">
        <v>2</v>
      </c>
      <c r="C1" s="4" t="s">
        <v>114</v>
      </c>
      <c r="D1" s="5" t="s">
        <v>0</v>
      </c>
      <c r="E1" s="4" t="s">
        <v>112</v>
      </c>
      <c r="F1" s="4" t="s">
        <v>3</v>
      </c>
      <c r="G1" s="4" t="s">
        <v>1</v>
      </c>
      <c r="H1" s="8"/>
      <c r="I1" s="4"/>
      <c r="J1" s="4"/>
      <c r="K1" s="4"/>
    </row>
    <row r="2" spans="1:11" x14ac:dyDescent="0.3">
      <c r="A2">
        <v>1597</v>
      </c>
      <c r="B2">
        <v>856</v>
      </c>
      <c r="C2" s="1" t="s">
        <v>99</v>
      </c>
      <c r="D2" s="2">
        <v>45275.034722222219</v>
      </c>
      <c r="E2" t="s">
        <v>96</v>
      </c>
      <c r="F2" t="s">
        <v>4</v>
      </c>
      <c r="G2">
        <v>412</v>
      </c>
      <c r="I2" s="7"/>
    </row>
    <row r="3" spans="1:11" x14ac:dyDescent="0.3">
      <c r="A3">
        <v>2011</v>
      </c>
      <c r="B3">
        <v>525</v>
      </c>
      <c r="C3" s="1" t="s">
        <v>113</v>
      </c>
      <c r="D3" s="2">
        <v>45045.986111111109</v>
      </c>
      <c r="E3" t="s">
        <v>191</v>
      </c>
      <c r="F3" t="s">
        <v>5</v>
      </c>
      <c r="G3">
        <v>4551</v>
      </c>
      <c r="I3" s="7"/>
    </row>
    <row r="4" spans="1:11" x14ac:dyDescent="0.3">
      <c r="A4">
        <v>2822</v>
      </c>
      <c r="B4">
        <v>1614</v>
      </c>
      <c r="C4" s="1" t="s">
        <v>99</v>
      </c>
      <c r="D4" s="2">
        <v>45290.01458333333</v>
      </c>
      <c r="E4" t="s">
        <v>191</v>
      </c>
      <c r="F4" t="s">
        <v>6</v>
      </c>
      <c r="G4">
        <v>3960</v>
      </c>
      <c r="I4" s="7"/>
    </row>
    <row r="5" spans="1:11" x14ac:dyDescent="0.3">
      <c r="A5">
        <v>2889</v>
      </c>
      <c r="B5">
        <v>743</v>
      </c>
      <c r="C5" s="1" t="s">
        <v>99</v>
      </c>
      <c r="D5" s="2">
        <v>45258.021527777775</v>
      </c>
      <c r="E5" t="s">
        <v>191</v>
      </c>
      <c r="F5" t="s">
        <v>7</v>
      </c>
      <c r="G5">
        <v>8397</v>
      </c>
      <c r="I5" s="7"/>
    </row>
    <row r="6" spans="1:11" x14ac:dyDescent="0.3">
      <c r="A6">
        <v>3971</v>
      </c>
      <c r="B6">
        <v>20</v>
      </c>
      <c r="C6" s="1" t="s">
        <v>99</v>
      </c>
      <c r="D6" s="2">
        <v>45225.96597222222</v>
      </c>
      <c r="E6" t="s">
        <v>98</v>
      </c>
      <c r="F6" t="s">
        <v>8</v>
      </c>
      <c r="G6">
        <v>5545</v>
      </c>
      <c r="I6" s="7"/>
    </row>
    <row r="7" spans="1:11" x14ac:dyDescent="0.3">
      <c r="A7">
        <v>4111</v>
      </c>
      <c r="B7">
        <v>1367</v>
      </c>
      <c r="C7" s="1" t="s">
        <v>107</v>
      </c>
      <c r="D7" s="2">
        <v>44993.952777777777</v>
      </c>
      <c r="E7" t="s">
        <v>97</v>
      </c>
      <c r="F7" t="s">
        <v>9</v>
      </c>
      <c r="G7">
        <v>7800</v>
      </c>
      <c r="I7" s="7"/>
    </row>
    <row r="8" spans="1:11" x14ac:dyDescent="0.3">
      <c r="A8">
        <v>4801</v>
      </c>
      <c r="B8">
        <v>945</v>
      </c>
      <c r="C8" s="1" t="s">
        <v>100</v>
      </c>
      <c r="D8" s="2">
        <v>44975.015972222223</v>
      </c>
      <c r="E8" t="s">
        <v>96</v>
      </c>
      <c r="F8" t="s">
        <v>10</v>
      </c>
      <c r="G8">
        <v>4674</v>
      </c>
      <c r="I8" s="7"/>
    </row>
    <row r="9" spans="1:11" ht="15.45" customHeight="1" x14ac:dyDescent="0.3">
      <c r="A9">
        <v>5719</v>
      </c>
      <c r="B9">
        <v>218</v>
      </c>
      <c r="C9" s="1" t="s">
        <v>100</v>
      </c>
      <c r="D9" s="2">
        <v>45253.048611111109</v>
      </c>
      <c r="E9" t="s">
        <v>98</v>
      </c>
      <c r="F9" t="s">
        <v>11</v>
      </c>
      <c r="G9">
        <v>5954</v>
      </c>
      <c r="I9" s="7"/>
    </row>
    <row r="10" spans="1:11" x14ac:dyDescent="0.3">
      <c r="A10">
        <v>5846</v>
      </c>
      <c r="B10">
        <v>264</v>
      </c>
      <c r="C10" s="1" t="s">
        <v>99</v>
      </c>
      <c r="D10" s="2">
        <v>45283.055555555555</v>
      </c>
      <c r="E10" t="s">
        <v>98</v>
      </c>
      <c r="F10" t="s">
        <v>12</v>
      </c>
      <c r="G10">
        <v>9887</v>
      </c>
      <c r="I10" s="7"/>
    </row>
    <row r="11" spans="1:11" x14ac:dyDescent="0.3">
      <c r="A11">
        <v>7615</v>
      </c>
      <c r="B11">
        <v>566</v>
      </c>
      <c r="C11" s="1" t="s">
        <v>99</v>
      </c>
      <c r="D11" s="2">
        <v>45233.990277777775</v>
      </c>
      <c r="E11" t="s">
        <v>191</v>
      </c>
      <c r="F11" t="s">
        <v>13</v>
      </c>
      <c r="G11">
        <v>8303</v>
      </c>
      <c r="I11" s="7"/>
    </row>
    <row r="12" spans="1:11" x14ac:dyDescent="0.3">
      <c r="A12">
        <v>8568</v>
      </c>
      <c r="B12">
        <v>1414</v>
      </c>
      <c r="C12" s="1" t="s">
        <v>99</v>
      </c>
      <c r="D12" s="2">
        <v>45133.007638888892</v>
      </c>
      <c r="E12" t="s">
        <v>97</v>
      </c>
      <c r="F12" t="s">
        <v>14</v>
      </c>
      <c r="G12">
        <v>8969</v>
      </c>
      <c r="I12" s="7"/>
    </row>
    <row r="13" spans="1:11" x14ac:dyDescent="0.3">
      <c r="A13">
        <v>9339</v>
      </c>
      <c r="B13">
        <v>1681</v>
      </c>
      <c r="C13" s="1" t="s">
        <v>105</v>
      </c>
      <c r="D13" s="2">
        <v>45278.027083333334</v>
      </c>
      <c r="E13" t="s">
        <v>97</v>
      </c>
      <c r="F13" t="s">
        <v>15</v>
      </c>
      <c r="G13">
        <v>2782</v>
      </c>
      <c r="I13" s="7"/>
    </row>
    <row r="14" spans="1:11" x14ac:dyDescent="0.3">
      <c r="A14">
        <v>9839</v>
      </c>
      <c r="B14">
        <v>223</v>
      </c>
      <c r="C14" s="1" t="s">
        <v>113</v>
      </c>
      <c r="D14" s="2">
        <v>45082.045138888891</v>
      </c>
      <c r="E14" t="s">
        <v>96</v>
      </c>
      <c r="F14" t="s">
        <v>16</v>
      </c>
      <c r="G14">
        <v>7215</v>
      </c>
      <c r="I14" s="7"/>
    </row>
    <row r="15" spans="1:11" x14ac:dyDescent="0.3">
      <c r="A15">
        <v>10101</v>
      </c>
      <c r="B15">
        <v>276</v>
      </c>
      <c r="C15" s="1" t="s">
        <v>113</v>
      </c>
      <c r="D15" s="2">
        <v>45257.936805555553</v>
      </c>
      <c r="E15" t="s">
        <v>97</v>
      </c>
      <c r="F15" t="s">
        <v>17</v>
      </c>
      <c r="G15">
        <v>6947</v>
      </c>
      <c r="I15" s="7"/>
    </row>
    <row r="16" spans="1:11" x14ac:dyDescent="0.3">
      <c r="A16">
        <v>10208</v>
      </c>
      <c r="B16">
        <v>1219</v>
      </c>
      <c r="C16" s="1" t="s">
        <v>99</v>
      </c>
      <c r="D16" s="2">
        <v>45203.070833333331</v>
      </c>
      <c r="E16" t="s">
        <v>98</v>
      </c>
      <c r="F16" t="s">
        <v>18</v>
      </c>
      <c r="G16">
        <v>3866</v>
      </c>
      <c r="I16" s="7"/>
    </row>
    <row r="17" spans="1:9" x14ac:dyDescent="0.3">
      <c r="A17">
        <v>10508</v>
      </c>
      <c r="B17">
        <v>1016</v>
      </c>
      <c r="C17" s="1" t="s">
        <v>113</v>
      </c>
      <c r="D17" s="2">
        <v>45162.967361111114</v>
      </c>
      <c r="E17" t="s">
        <v>191</v>
      </c>
      <c r="F17" t="s">
        <v>19</v>
      </c>
      <c r="G17">
        <v>4247</v>
      </c>
      <c r="I17" s="7"/>
    </row>
    <row r="18" spans="1:9" x14ac:dyDescent="0.3">
      <c r="A18">
        <v>10526</v>
      </c>
      <c r="B18">
        <v>241</v>
      </c>
      <c r="C18" s="1" t="s">
        <v>99</v>
      </c>
      <c r="D18" s="2">
        <v>45218.952777777777</v>
      </c>
      <c r="E18" t="s">
        <v>98</v>
      </c>
      <c r="F18" t="s">
        <v>20</v>
      </c>
      <c r="G18">
        <v>6627</v>
      </c>
      <c r="I18" s="7"/>
    </row>
    <row r="19" spans="1:9" x14ac:dyDescent="0.3">
      <c r="A19">
        <v>10667</v>
      </c>
      <c r="B19">
        <v>467</v>
      </c>
      <c r="C19" s="1" t="s">
        <v>100</v>
      </c>
      <c r="D19" s="2">
        <v>45212.042361111111</v>
      </c>
      <c r="E19" t="s">
        <v>191</v>
      </c>
      <c r="F19" t="s">
        <v>21</v>
      </c>
      <c r="G19">
        <v>840</v>
      </c>
      <c r="I19" s="7"/>
    </row>
    <row r="20" spans="1:9" x14ac:dyDescent="0.3">
      <c r="A20">
        <v>10922</v>
      </c>
      <c r="B20">
        <v>7</v>
      </c>
      <c r="C20" s="1" t="s">
        <v>106</v>
      </c>
      <c r="D20" s="2">
        <v>44945.939583333333</v>
      </c>
      <c r="E20" t="s">
        <v>97</v>
      </c>
      <c r="F20" t="s">
        <v>22</v>
      </c>
      <c r="G20">
        <v>3157</v>
      </c>
      <c r="I20" s="7"/>
    </row>
    <row r="21" spans="1:9" x14ac:dyDescent="0.3">
      <c r="A21">
        <v>11114</v>
      </c>
      <c r="B21">
        <v>563</v>
      </c>
      <c r="C21" s="1" t="s">
        <v>100</v>
      </c>
      <c r="D21" s="2">
        <v>45002.969444444447</v>
      </c>
      <c r="E21" t="s">
        <v>98</v>
      </c>
      <c r="F21" t="s">
        <v>4</v>
      </c>
      <c r="G21">
        <v>6371</v>
      </c>
      <c r="I21" s="7"/>
    </row>
    <row r="22" spans="1:9" x14ac:dyDescent="0.3">
      <c r="A22">
        <v>12200</v>
      </c>
      <c r="B22">
        <v>1218</v>
      </c>
      <c r="C22" s="1" t="s">
        <v>99</v>
      </c>
      <c r="D22" s="2">
        <v>45088.008333333331</v>
      </c>
      <c r="E22" t="s">
        <v>191</v>
      </c>
      <c r="F22" t="s">
        <v>23</v>
      </c>
      <c r="G22">
        <v>1774</v>
      </c>
      <c r="I22" s="7"/>
    </row>
    <row r="23" spans="1:9" x14ac:dyDescent="0.3">
      <c r="A23">
        <v>13586</v>
      </c>
      <c r="B23">
        <v>26</v>
      </c>
      <c r="C23" s="1" t="s">
        <v>100</v>
      </c>
      <c r="D23" s="2">
        <v>44949.011805555558</v>
      </c>
      <c r="E23" t="s">
        <v>97</v>
      </c>
      <c r="F23" t="s">
        <v>24</v>
      </c>
      <c r="G23">
        <v>321</v>
      </c>
      <c r="I23" s="7"/>
    </row>
    <row r="24" spans="1:9" x14ac:dyDescent="0.3">
      <c r="A24">
        <v>14287</v>
      </c>
      <c r="B24">
        <v>1552</v>
      </c>
      <c r="C24" s="1" t="s">
        <v>107</v>
      </c>
      <c r="D24" s="2">
        <v>44975.023611111108</v>
      </c>
      <c r="E24" t="s">
        <v>96</v>
      </c>
      <c r="F24" t="s">
        <v>18</v>
      </c>
      <c r="G24">
        <v>1628</v>
      </c>
      <c r="I24" s="7"/>
    </row>
    <row r="25" spans="1:9" x14ac:dyDescent="0.3">
      <c r="A25">
        <v>14971</v>
      </c>
      <c r="B25">
        <v>148</v>
      </c>
      <c r="C25" s="1" t="s">
        <v>105</v>
      </c>
      <c r="D25" s="2">
        <v>45179.004166666666</v>
      </c>
      <c r="E25" t="s">
        <v>96</v>
      </c>
      <c r="F25" t="s">
        <v>25</v>
      </c>
      <c r="G25">
        <v>7545</v>
      </c>
      <c r="I25" s="7"/>
    </row>
    <row r="26" spans="1:9" x14ac:dyDescent="0.3">
      <c r="A26">
        <v>15113</v>
      </c>
      <c r="B26">
        <v>252</v>
      </c>
      <c r="C26" s="1" t="s">
        <v>99</v>
      </c>
      <c r="D26" s="2">
        <v>45003.083333333336</v>
      </c>
      <c r="E26" t="s">
        <v>97</v>
      </c>
      <c r="F26" t="s">
        <v>26</v>
      </c>
      <c r="G26">
        <v>2730</v>
      </c>
      <c r="I26" s="7"/>
    </row>
    <row r="27" spans="1:9" x14ac:dyDescent="0.3">
      <c r="A27">
        <v>15878</v>
      </c>
      <c r="B27">
        <v>1524</v>
      </c>
      <c r="C27" s="1" t="s">
        <v>100</v>
      </c>
      <c r="D27" s="2">
        <v>45080.042361111111</v>
      </c>
      <c r="E27" t="s">
        <v>191</v>
      </c>
      <c r="F27" t="s">
        <v>27</v>
      </c>
      <c r="G27">
        <v>2717</v>
      </c>
      <c r="I27" s="7"/>
    </row>
    <row r="28" spans="1:9" x14ac:dyDescent="0.3">
      <c r="A28">
        <v>16243</v>
      </c>
      <c r="B28">
        <v>1812</v>
      </c>
      <c r="C28" s="1" t="s">
        <v>105</v>
      </c>
      <c r="D28" s="2">
        <v>45138.97152777778</v>
      </c>
      <c r="E28" t="s">
        <v>98</v>
      </c>
      <c r="F28" t="s">
        <v>21</v>
      </c>
      <c r="G28">
        <v>9723</v>
      </c>
      <c r="I28" s="7"/>
    </row>
    <row r="29" spans="1:9" x14ac:dyDescent="0.3">
      <c r="A29">
        <v>16263</v>
      </c>
      <c r="B29">
        <v>311</v>
      </c>
      <c r="C29" s="1" t="s">
        <v>101</v>
      </c>
      <c r="D29" s="2">
        <v>45260.957638888889</v>
      </c>
      <c r="E29" t="s">
        <v>98</v>
      </c>
      <c r="F29" t="s">
        <v>28</v>
      </c>
      <c r="G29">
        <v>6673</v>
      </c>
      <c r="I29" s="7"/>
    </row>
    <row r="30" spans="1:9" x14ac:dyDescent="0.3">
      <c r="A30">
        <v>16847</v>
      </c>
      <c r="B30">
        <v>406</v>
      </c>
      <c r="C30" s="1" t="s">
        <v>113</v>
      </c>
      <c r="D30" s="2">
        <v>45238.011805555558</v>
      </c>
      <c r="E30" t="s">
        <v>96</v>
      </c>
      <c r="F30" t="s">
        <v>29</v>
      </c>
      <c r="G30">
        <v>1802</v>
      </c>
      <c r="I30" s="7"/>
    </row>
    <row r="31" spans="1:9" x14ac:dyDescent="0.3">
      <c r="A31">
        <v>17912</v>
      </c>
      <c r="B31">
        <v>498</v>
      </c>
      <c r="C31" s="1" t="s">
        <v>109</v>
      </c>
      <c r="D31" s="2">
        <v>45006.955555555556</v>
      </c>
      <c r="E31" t="s">
        <v>96</v>
      </c>
      <c r="F31" t="s">
        <v>9</v>
      </c>
      <c r="G31">
        <v>9179</v>
      </c>
      <c r="I31" s="7"/>
    </row>
    <row r="32" spans="1:9" x14ac:dyDescent="0.3">
      <c r="A32">
        <v>20076</v>
      </c>
      <c r="B32">
        <v>446</v>
      </c>
      <c r="C32" s="1" t="s">
        <v>99</v>
      </c>
      <c r="D32" s="2">
        <v>45001.972222222219</v>
      </c>
      <c r="E32" t="s">
        <v>98</v>
      </c>
      <c r="F32" t="s">
        <v>30</v>
      </c>
      <c r="G32">
        <v>2311</v>
      </c>
      <c r="I32" s="7"/>
    </row>
    <row r="33" spans="1:9" x14ac:dyDescent="0.3">
      <c r="A33">
        <v>20342</v>
      </c>
      <c r="B33">
        <v>451</v>
      </c>
      <c r="C33" s="1" t="s">
        <v>103</v>
      </c>
      <c r="D33" s="2">
        <v>44988.040277777778</v>
      </c>
      <c r="E33" t="s">
        <v>96</v>
      </c>
      <c r="F33" t="s">
        <v>31</v>
      </c>
      <c r="G33">
        <v>3940</v>
      </c>
      <c r="I33" s="7"/>
    </row>
    <row r="34" spans="1:9" x14ac:dyDescent="0.3">
      <c r="A34">
        <v>21461</v>
      </c>
      <c r="B34">
        <v>975</v>
      </c>
      <c r="C34" s="1" t="s">
        <v>100</v>
      </c>
      <c r="D34" s="2">
        <v>44977.986111111109</v>
      </c>
      <c r="E34" t="s">
        <v>98</v>
      </c>
      <c r="F34" t="s">
        <v>32</v>
      </c>
      <c r="G34">
        <v>5888</v>
      </c>
      <c r="I34" s="7"/>
    </row>
    <row r="35" spans="1:9" x14ac:dyDescent="0.3">
      <c r="A35">
        <v>22486</v>
      </c>
      <c r="B35">
        <v>1315</v>
      </c>
      <c r="C35" s="1" t="s">
        <v>99</v>
      </c>
      <c r="D35" s="2">
        <v>45110.03125</v>
      </c>
      <c r="E35" t="s">
        <v>97</v>
      </c>
      <c r="F35" t="s">
        <v>33</v>
      </c>
      <c r="G35">
        <v>2819</v>
      </c>
      <c r="I35" s="7"/>
    </row>
    <row r="36" spans="1:9" x14ac:dyDescent="0.3">
      <c r="A36">
        <v>23598</v>
      </c>
      <c r="B36">
        <v>1017</v>
      </c>
      <c r="C36" s="1" t="s">
        <v>113</v>
      </c>
      <c r="D36" s="2">
        <v>45209.036111111112</v>
      </c>
      <c r="E36" t="s">
        <v>97</v>
      </c>
      <c r="F36" t="s">
        <v>34</v>
      </c>
      <c r="G36">
        <v>3015</v>
      </c>
      <c r="I36" s="7"/>
    </row>
    <row r="37" spans="1:9" x14ac:dyDescent="0.3">
      <c r="A37">
        <v>25923</v>
      </c>
      <c r="B37">
        <v>875</v>
      </c>
      <c r="C37" s="1" t="s">
        <v>99</v>
      </c>
      <c r="D37" s="2">
        <v>45226.046527777777</v>
      </c>
      <c r="E37" t="s">
        <v>97</v>
      </c>
      <c r="F37" t="s">
        <v>35</v>
      </c>
      <c r="G37">
        <v>8826</v>
      </c>
      <c r="I37" s="7"/>
    </row>
    <row r="38" spans="1:9" x14ac:dyDescent="0.3">
      <c r="A38">
        <v>27076</v>
      </c>
      <c r="B38">
        <v>242</v>
      </c>
      <c r="C38" s="1" t="s">
        <v>99</v>
      </c>
      <c r="D38" s="2">
        <v>45107.050694444442</v>
      </c>
      <c r="E38" t="s">
        <v>96</v>
      </c>
      <c r="F38" t="s">
        <v>36</v>
      </c>
      <c r="G38">
        <v>4466</v>
      </c>
      <c r="I38" s="7"/>
    </row>
    <row r="39" spans="1:9" x14ac:dyDescent="0.3">
      <c r="A39">
        <v>27115</v>
      </c>
      <c r="B39">
        <v>276</v>
      </c>
      <c r="C39" s="1" t="s">
        <v>113</v>
      </c>
      <c r="D39" s="2">
        <v>45235.075694444444</v>
      </c>
      <c r="E39" t="s">
        <v>98</v>
      </c>
      <c r="F39" t="s">
        <v>37</v>
      </c>
      <c r="G39">
        <v>9943</v>
      </c>
      <c r="I39" s="7"/>
    </row>
    <row r="40" spans="1:9" x14ac:dyDescent="0.3">
      <c r="A40">
        <v>27493</v>
      </c>
      <c r="B40">
        <v>827</v>
      </c>
      <c r="C40" s="1" t="s">
        <v>106</v>
      </c>
      <c r="D40" s="2">
        <v>45225.008333333331</v>
      </c>
      <c r="E40" t="s">
        <v>191</v>
      </c>
      <c r="F40" t="s">
        <v>38</v>
      </c>
      <c r="G40">
        <v>2811</v>
      </c>
      <c r="I40" s="7"/>
    </row>
    <row r="41" spans="1:9" x14ac:dyDescent="0.3">
      <c r="A41">
        <v>28066</v>
      </c>
      <c r="B41">
        <v>1986</v>
      </c>
      <c r="C41" s="1" t="s">
        <v>100</v>
      </c>
      <c r="D41" s="2">
        <v>45053.004861111112</v>
      </c>
      <c r="E41" t="s">
        <v>97</v>
      </c>
      <c r="F41" t="s">
        <v>39</v>
      </c>
      <c r="G41">
        <v>7129</v>
      </c>
      <c r="I41" s="7"/>
    </row>
    <row r="42" spans="1:9" x14ac:dyDescent="0.3">
      <c r="A42">
        <v>28318</v>
      </c>
      <c r="B42">
        <v>983</v>
      </c>
      <c r="C42" s="1" t="s">
        <v>99</v>
      </c>
      <c r="D42" s="2">
        <v>44974.03402777778</v>
      </c>
      <c r="E42" t="s">
        <v>98</v>
      </c>
      <c r="F42" t="s">
        <v>24</v>
      </c>
      <c r="G42">
        <v>5284</v>
      </c>
      <c r="I42" s="7"/>
    </row>
    <row r="43" spans="1:9" x14ac:dyDescent="0.3">
      <c r="A43">
        <v>28720</v>
      </c>
      <c r="B43">
        <v>725</v>
      </c>
      <c r="C43" s="1" t="s">
        <v>99</v>
      </c>
      <c r="D43" s="2">
        <v>44980.036805555559</v>
      </c>
      <c r="E43" t="s">
        <v>191</v>
      </c>
      <c r="F43" t="s">
        <v>40</v>
      </c>
      <c r="G43">
        <v>405</v>
      </c>
      <c r="I43" s="7"/>
    </row>
    <row r="44" spans="1:9" x14ac:dyDescent="0.3">
      <c r="A44">
        <v>28841</v>
      </c>
      <c r="B44">
        <v>954</v>
      </c>
      <c r="C44" s="1" t="s">
        <v>113</v>
      </c>
      <c r="D44" s="2">
        <v>44945.047222222223</v>
      </c>
      <c r="E44" t="s">
        <v>97</v>
      </c>
      <c r="F44" t="s">
        <v>41</v>
      </c>
      <c r="G44">
        <v>8558</v>
      </c>
      <c r="I44" s="7"/>
    </row>
    <row r="45" spans="1:9" x14ac:dyDescent="0.3">
      <c r="A45">
        <v>28901</v>
      </c>
      <c r="B45">
        <v>1093</v>
      </c>
      <c r="C45" s="1" t="s">
        <v>113</v>
      </c>
      <c r="D45" s="2">
        <v>45246.990277777775</v>
      </c>
      <c r="E45" t="s">
        <v>97</v>
      </c>
      <c r="F45" t="s">
        <v>42</v>
      </c>
      <c r="G45">
        <v>5536</v>
      </c>
      <c r="I45" s="7"/>
    </row>
    <row r="46" spans="1:9" x14ac:dyDescent="0.3">
      <c r="A46">
        <v>30449</v>
      </c>
      <c r="B46">
        <v>962</v>
      </c>
      <c r="C46" s="1" t="s">
        <v>99</v>
      </c>
      <c r="D46" s="2">
        <v>45108.987500000003</v>
      </c>
      <c r="E46" t="s">
        <v>97</v>
      </c>
      <c r="F46" t="s">
        <v>43</v>
      </c>
      <c r="G46">
        <v>660</v>
      </c>
      <c r="I46" s="7"/>
    </row>
    <row r="47" spans="1:9" x14ac:dyDescent="0.3">
      <c r="A47">
        <v>30739</v>
      </c>
      <c r="B47">
        <v>1771</v>
      </c>
      <c r="C47" s="1" t="s">
        <v>107</v>
      </c>
      <c r="D47" s="2">
        <v>45075.019444444442</v>
      </c>
      <c r="E47" t="s">
        <v>96</v>
      </c>
      <c r="F47" t="s">
        <v>44</v>
      </c>
      <c r="G47">
        <v>5684</v>
      </c>
      <c r="I47" s="7"/>
    </row>
    <row r="48" spans="1:9" x14ac:dyDescent="0.3">
      <c r="A48">
        <v>31216</v>
      </c>
      <c r="B48">
        <v>1240</v>
      </c>
      <c r="C48" s="1" t="s">
        <v>109</v>
      </c>
      <c r="D48" s="2">
        <v>45194.990277777775</v>
      </c>
      <c r="E48" t="s">
        <v>98</v>
      </c>
      <c r="F48" t="s">
        <v>12</v>
      </c>
      <c r="G48">
        <v>8294</v>
      </c>
      <c r="I48" s="7"/>
    </row>
    <row r="49" spans="1:9" x14ac:dyDescent="0.3">
      <c r="A49">
        <v>31707</v>
      </c>
      <c r="B49">
        <v>652</v>
      </c>
      <c r="C49" s="1" t="s">
        <v>99</v>
      </c>
      <c r="D49" s="2">
        <v>45057.021527777775</v>
      </c>
      <c r="E49" t="s">
        <v>96</v>
      </c>
      <c r="F49" t="s">
        <v>14</v>
      </c>
      <c r="G49">
        <v>8379</v>
      </c>
      <c r="I49" s="7"/>
    </row>
    <row r="50" spans="1:9" x14ac:dyDescent="0.3">
      <c r="A50">
        <v>33662</v>
      </c>
      <c r="B50">
        <v>1381</v>
      </c>
      <c r="C50" s="1" t="s">
        <v>99</v>
      </c>
      <c r="D50" s="2">
        <v>44945.963194444441</v>
      </c>
      <c r="E50" t="s">
        <v>98</v>
      </c>
      <c r="F50" t="s">
        <v>43</v>
      </c>
      <c r="G50">
        <v>8214</v>
      </c>
      <c r="I50" s="7"/>
    </row>
    <row r="51" spans="1:9" x14ac:dyDescent="0.3">
      <c r="A51">
        <v>33963</v>
      </c>
      <c r="B51">
        <v>1251</v>
      </c>
      <c r="C51" s="1" t="s">
        <v>99</v>
      </c>
      <c r="D51" s="2">
        <v>45205.986111111109</v>
      </c>
      <c r="E51" t="s">
        <v>96</v>
      </c>
      <c r="F51" t="s">
        <v>45</v>
      </c>
      <c r="G51">
        <v>6147</v>
      </c>
      <c r="I51" s="7"/>
    </row>
    <row r="52" spans="1:9" x14ac:dyDescent="0.3">
      <c r="A52">
        <v>33983</v>
      </c>
      <c r="B52">
        <v>305</v>
      </c>
      <c r="C52" s="1" t="s">
        <v>101</v>
      </c>
      <c r="D52" s="2">
        <v>45063.098611111112</v>
      </c>
      <c r="E52" t="s">
        <v>97</v>
      </c>
      <c r="F52" t="s">
        <v>8</v>
      </c>
      <c r="G52">
        <v>3894</v>
      </c>
      <c r="I52" s="7"/>
    </row>
    <row r="53" spans="1:9" x14ac:dyDescent="0.3">
      <c r="A53">
        <v>34125</v>
      </c>
      <c r="B53">
        <v>530</v>
      </c>
      <c r="C53" s="1" t="s">
        <v>101</v>
      </c>
      <c r="D53" s="2">
        <v>45217.039583333331</v>
      </c>
      <c r="E53" t="s">
        <v>191</v>
      </c>
      <c r="F53" t="s">
        <v>46</v>
      </c>
      <c r="G53">
        <v>4341</v>
      </c>
      <c r="I53" s="7"/>
    </row>
    <row r="54" spans="1:9" x14ac:dyDescent="0.3">
      <c r="A54">
        <v>34477</v>
      </c>
      <c r="B54">
        <v>1749</v>
      </c>
      <c r="C54" s="1" t="s">
        <v>104</v>
      </c>
      <c r="D54" s="2">
        <v>45042.992361111108</v>
      </c>
      <c r="E54" t="s">
        <v>97</v>
      </c>
      <c r="F54" t="s">
        <v>47</v>
      </c>
      <c r="G54">
        <v>9140</v>
      </c>
      <c r="I54" s="7"/>
    </row>
    <row r="55" spans="1:9" x14ac:dyDescent="0.3">
      <c r="A55">
        <v>34504</v>
      </c>
      <c r="B55">
        <v>915</v>
      </c>
      <c r="C55" s="1" t="s">
        <v>100</v>
      </c>
      <c r="D55" s="2">
        <v>44963.038194444445</v>
      </c>
      <c r="E55" t="s">
        <v>96</v>
      </c>
      <c r="F55" t="s">
        <v>27</v>
      </c>
      <c r="G55">
        <v>9163</v>
      </c>
      <c r="I55" s="7"/>
    </row>
    <row r="56" spans="1:9" x14ac:dyDescent="0.3">
      <c r="A56">
        <v>34978</v>
      </c>
      <c r="B56">
        <v>492</v>
      </c>
      <c r="C56" s="1" t="s">
        <v>105</v>
      </c>
      <c r="D56" s="2">
        <v>45120.076388888891</v>
      </c>
      <c r="E56" t="s">
        <v>97</v>
      </c>
      <c r="F56" t="s">
        <v>4</v>
      </c>
      <c r="G56">
        <v>1494</v>
      </c>
      <c r="I56" s="7"/>
    </row>
    <row r="57" spans="1:9" x14ac:dyDescent="0.3">
      <c r="A57">
        <v>35391</v>
      </c>
      <c r="B57">
        <v>1057</v>
      </c>
      <c r="C57" s="1" t="s">
        <v>105</v>
      </c>
      <c r="D57" s="2">
        <v>45056.074999999997</v>
      </c>
      <c r="E57" t="s">
        <v>98</v>
      </c>
      <c r="F57" t="s">
        <v>14</v>
      </c>
      <c r="G57">
        <v>6287</v>
      </c>
      <c r="I57" s="7"/>
    </row>
    <row r="58" spans="1:9" x14ac:dyDescent="0.3">
      <c r="A58">
        <v>36759</v>
      </c>
      <c r="B58">
        <v>1667</v>
      </c>
      <c r="C58" s="1" t="s">
        <v>100</v>
      </c>
      <c r="D58" s="2">
        <v>44949.064583333333</v>
      </c>
      <c r="E58" t="s">
        <v>191</v>
      </c>
      <c r="F58" t="s">
        <v>6</v>
      </c>
      <c r="G58">
        <v>6587</v>
      </c>
      <c r="I58" s="7"/>
    </row>
    <row r="59" spans="1:9" x14ac:dyDescent="0.3">
      <c r="A59">
        <v>37737</v>
      </c>
      <c r="B59">
        <v>744</v>
      </c>
      <c r="C59" s="1" t="s">
        <v>102</v>
      </c>
      <c r="D59" s="2">
        <v>45223.003472222219</v>
      </c>
      <c r="E59" t="s">
        <v>98</v>
      </c>
      <c r="F59" t="s">
        <v>7</v>
      </c>
      <c r="G59">
        <v>9738</v>
      </c>
      <c r="I59" s="7"/>
    </row>
    <row r="60" spans="1:9" x14ac:dyDescent="0.3">
      <c r="A60">
        <v>37971</v>
      </c>
      <c r="B60">
        <v>433</v>
      </c>
      <c r="C60" s="1" t="s">
        <v>113</v>
      </c>
      <c r="D60" s="2">
        <v>45101.061111111114</v>
      </c>
      <c r="E60" t="s">
        <v>191</v>
      </c>
      <c r="F60" t="s">
        <v>8</v>
      </c>
      <c r="G60">
        <v>7884</v>
      </c>
      <c r="I60" s="7"/>
    </row>
    <row r="61" spans="1:9" x14ac:dyDescent="0.3">
      <c r="A61">
        <v>38242</v>
      </c>
      <c r="B61">
        <v>1131</v>
      </c>
      <c r="C61" s="1" t="s">
        <v>101</v>
      </c>
      <c r="D61" s="2">
        <v>44929.020138888889</v>
      </c>
      <c r="E61" t="s">
        <v>191</v>
      </c>
      <c r="F61" t="s">
        <v>9</v>
      </c>
      <c r="G61">
        <v>9299</v>
      </c>
      <c r="I61" s="7"/>
    </row>
    <row r="62" spans="1:9" x14ac:dyDescent="0.3">
      <c r="A62">
        <v>38528</v>
      </c>
      <c r="B62">
        <v>551</v>
      </c>
      <c r="C62" s="1" t="s">
        <v>110</v>
      </c>
      <c r="D62" s="2">
        <v>45219.027777777781</v>
      </c>
      <c r="E62" t="s">
        <v>96</v>
      </c>
      <c r="F62" t="s">
        <v>10</v>
      </c>
      <c r="G62">
        <v>7036</v>
      </c>
      <c r="I62" s="7"/>
    </row>
    <row r="63" spans="1:9" x14ac:dyDescent="0.3">
      <c r="A63">
        <v>40114</v>
      </c>
      <c r="B63">
        <v>172</v>
      </c>
      <c r="C63" s="1" t="s">
        <v>99</v>
      </c>
      <c r="D63" s="2">
        <v>45193.05</v>
      </c>
      <c r="E63" t="s">
        <v>97</v>
      </c>
      <c r="F63" t="s">
        <v>11</v>
      </c>
      <c r="G63">
        <v>1841</v>
      </c>
      <c r="I63" s="7"/>
    </row>
    <row r="64" spans="1:9" x14ac:dyDescent="0.3">
      <c r="A64">
        <v>41110</v>
      </c>
      <c r="B64">
        <v>1858</v>
      </c>
      <c r="C64" s="1" t="s">
        <v>99</v>
      </c>
      <c r="D64" s="2">
        <v>45080.022916666669</v>
      </c>
      <c r="E64" t="s">
        <v>98</v>
      </c>
      <c r="F64" t="s">
        <v>12</v>
      </c>
      <c r="G64">
        <v>9844</v>
      </c>
      <c r="I64" s="7"/>
    </row>
    <row r="65" spans="1:9" x14ac:dyDescent="0.3">
      <c r="A65">
        <v>41478</v>
      </c>
      <c r="B65">
        <v>871</v>
      </c>
      <c r="C65" s="1" t="s">
        <v>107</v>
      </c>
      <c r="D65" s="2">
        <v>45058.015277777777</v>
      </c>
      <c r="E65" t="s">
        <v>98</v>
      </c>
      <c r="F65" t="s">
        <v>48</v>
      </c>
      <c r="G65">
        <v>2454</v>
      </c>
      <c r="I65" s="7"/>
    </row>
    <row r="66" spans="1:9" x14ac:dyDescent="0.3">
      <c r="A66">
        <v>42094</v>
      </c>
      <c r="B66">
        <v>987</v>
      </c>
      <c r="C66" s="1" t="s">
        <v>99</v>
      </c>
      <c r="D66" s="2">
        <v>45093.940972222219</v>
      </c>
      <c r="E66" t="s">
        <v>98</v>
      </c>
      <c r="F66" t="s">
        <v>14</v>
      </c>
      <c r="G66">
        <v>4039</v>
      </c>
      <c r="I66" s="7"/>
    </row>
    <row r="67" spans="1:9" x14ac:dyDescent="0.3">
      <c r="A67">
        <v>43427</v>
      </c>
      <c r="B67">
        <v>1066</v>
      </c>
      <c r="C67" s="1" t="s">
        <v>113</v>
      </c>
      <c r="D67" s="2">
        <v>45003.974999999999</v>
      </c>
      <c r="E67" t="s">
        <v>191</v>
      </c>
      <c r="F67" t="s">
        <v>49</v>
      </c>
      <c r="G67">
        <v>959</v>
      </c>
      <c r="I67" s="7"/>
    </row>
    <row r="68" spans="1:9" x14ac:dyDescent="0.3">
      <c r="A68">
        <v>43722</v>
      </c>
      <c r="B68">
        <v>1223</v>
      </c>
      <c r="C68" s="1" t="s">
        <v>99</v>
      </c>
      <c r="D68" s="2">
        <v>45233.979861111111</v>
      </c>
      <c r="E68" t="s">
        <v>96</v>
      </c>
      <c r="F68" t="s">
        <v>16</v>
      </c>
      <c r="G68">
        <v>6074</v>
      </c>
      <c r="I68" s="7"/>
    </row>
    <row r="69" spans="1:9" x14ac:dyDescent="0.3">
      <c r="A69">
        <v>44241</v>
      </c>
      <c r="B69">
        <v>800</v>
      </c>
      <c r="C69" s="1" t="s">
        <v>111</v>
      </c>
      <c r="D69" s="2">
        <v>45214.022222222222</v>
      </c>
      <c r="E69" t="s">
        <v>191</v>
      </c>
      <c r="F69" t="s">
        <v>17</v>
      </c>
      <c r="G69">
        <v>3306</v>
      </c>
      <c r="I69" s="7"/>
    </row>
    <row r="70" spans="1:9" x14ac:dyDescent="0.3">
      <c r="A70">
        <v>44275</v>
      </c>
      <c r="B70">
        <v>423</v>
      </c>
      <c r="C70" s="1" t="s">
        <v>106</v>
      </c>
      <c r="D70" s="2">
        <v>45016.072916666664</v>
      </c>
      <c r="E70" t="s">
        <v>97</v>
      </c>
      <c r="F70" t="s">
        <v>18</v>
      </c>
      <c r="G70">
        <v>7290</v>
      </c>
      <c r="I70" s="7"/>
    </row>
    <row r="71" spans="1:9" x14ac:dyDescent="0.3">
      <c r="A71">
        <v>44486</v>
      </c>
      <c r="B71">
        <v>905</v>
      </c>
      <c r="C71" s="1" t="s">
        <v>99</v>
      </c>
      <c r="D71" s="2">
        <v>45086.02847222222</v>
      </c>
      <c r="E71" t="s">
        <v>98</v>
      </c>
      <c r="F71" t="s">
        <v>19</v>
      </c>
      <c r="G71">
        <v>8730</v>
      </c>
      <c r="I71" s="7"/>
    </row>
    <row r="72" spans="1:9" x14ac:dyDescent="0.3">
      <c r="A72">
        <v>47050</v>
      </c>
      <c r="B72">
        <v>1466</v>
      </c>
      <c r="C72" s="1" t="s">
        <v>111</v>
      </c>
      <c r="D72" s="2">
        <v>45248.011111111111</v>
      </c>
      <c r="E72" t="s">
        <v>98</v>
      </c>
      <c r="F72" t="s">
        <v>50</v>
      </c>
      <c r="G72">
        <v>6692</v>
      </c>
      <c r="I72" s="7"/>
    </row>
    <row r="73" spans="1:9" x14ac:dyDescent="0.3">
      <c r="A73">
        <v>47212</v>
      </c>
      <c r="B73">
        <v>1083</v>
      </c>
      <c r="C73" s="1" t="s">
        <v>105</v>
      </c>
      <c r="D73" s="2">
        <v>45116.981249999997</v>
      </c>
      <c r="E73" t="s">
        <v>96</v>
      </c>
      <c r="F73" t="s">
        <v>51</v>
      </c>
      <c r="G73">
        <v>1067</v>
      </c>
      <c r="I73" s="7"/>
    </row>
    <row r="74" spans="1:9" x14ac:dyDescent="0.3">
      <c r="A74">
        <v>49060</v>
      </c>
      <c r="B74">
        <v>430</v>
      </c>
      <c r="C74" s="1" t="s">
        <v>113</v>
      </c>
      <c r="D74" s="2">
        <v>45191.022916666669</v>
      </c>
      <c r="E74" t="s">
        <v>96</v>
      </c>
      <c r="F74" t="s">
        <v>22</v>
      </c>
      <c r="G74">
        <v>5513</v>
      </c>
      <c r="I74" s="7"/>
    </row>
    <row r="75" spans="1:9" x14ac:dyDescent="0.3">
      <c r="A75">
        <v>49520</v>
      </c>
      <c r="B75">
        <v>1670</v>
      </c>
      <c r="C75" s="1" t="s">
        <v>99</v>
      </c>
      <c r="D75" s="2">
        <v>45110.000694444447</v>
      </c>
      <c r="E75" t="s">
        <v>191</v>
      </c>
      <c r="F75" t="s">
        <v>4</v>
      </c>
      <c r="G75">
        <v>6214</v>
      </c>
      <c r="I75" s="7"/>
    </row>
    <row r="76" spans="1:9" x14ac:dyDescent="0.3">
      <c r="A76">
        <v>49544</v>
      </c>
      <c r="B76">
        <v>526</v>
      </c>
      <c r="C76" s="1" t="s">
        <v>99</v>
      </c>
      <c r="D76" s="2">
        <v>45227.00277777778</v>
      </c>
      <c r="E76" t="s">
        <v>98</v>
      </c>
      <c r="F76" t="s">
        <v>39</v>
      </c>
      <c r="G76">
        <v>7802</v>
      </c>
      <c r="I76" s="7"/>
    </row>
    <row r="77" spans="1:9" x14ac:dyDescent="0.3">
      <c r="A77">
        <v>50199</v>
      </c>
      <c r="B77">
        <v>105</v>
      </c>
      <c r="C77" s="1" t="s">
        <v>99</v>
      </c>
      <c r="D77" s="2">
        <v>44955.05972222222</v>
      </c>
      <c r="E77" t="s">
        <v>191</v>
      </c>
      <c r="F77" t="s">
        <v>24</v>
      </c>
      <c r="G77">
        <v>8898</v>
      </c>
      <c r="I77" s="7"/>
    </row>
    <row r="78" spans="1:9" x14ac:dyDescent="0.3">
      <c r="A78">
        <v>50499</v>
      </c>
      <c r="B78">
        <v>639</v>
      </c>
      <c r="C78" s="1" t="s">
        <v>99</v>
      </c>
      <c r="D78" s="2">
        <v>45018.963888888888</v>
      </c>
      <c r="E78" t="s">
        <v>98</v>
      </c>
      <c r="F78" t="s">
        <v>32</v>
      </c>
      <c r="G78">
        <v>3514</v>
      </c>
      <c r="I78" s="7"/>
    </row>
    <row r="79" spans="1:9" x14ac:dyDescent="0.3">
      <c r="A79">
        <v>51688</v>
      </c>
      <c r="B79">
        <v>453</v>
      </c>
      <c r="C79" s="1" t="s">
        <v>100</v>
      </c>
      <c r="D79" s="2">
        <v>45278.024305555555</v>
      </c>
      <c r="E79" t="s">
        <v>96</v>
      </c>
      <c r="F79" t="s">
        <v>25</v>
      </c>
      <c r="G79">
        <v>4365</v>
      </c>
      <c r="I79" s="7"/>
    </row>
    <row r="80" spans="1:9" x14ac:dyDescent="0.3">
      <c r="A80">
        <v>51913</v>
      </c>
      <c r="B80">
        <v>1208</v>
      </c>
      <c r="C80" s="1" t="s">
        <v>99</v>
      </c>
      <c r="D80" s="2">
        <v>45241.013888888891</v>
      </c>
      <c r="E80" t="s">
        <v>98</v>
      </c>
      <c r="F80" t="s">
        <v>13</v>
      </c>
      <c r="G80">
        <v>1733</v>
      </c>
      <c r="I80" s="7"/>
    </row>
    <row r="81" spans="1:9" x14ac:dyDescent="0.3">
      <c r="A81">
        <v>52659</v>
      </c>
      <c r="B81">
        <v>1282</v>
      </c>
      <c r="C81" s="1" t="s">
        <v>100</v>
      </c>
      <c r="D81" s="2">
        <v>45084.038194444445</v>
      </c>
      <c r="E81" t="s">
        <v>191</v>
      </c>
      <c r="F81" t="s">
        <v>27</v>
      </c>
      <c r="G81">
        <v>3865</v>
      </c>
      <c r="I81" s="7"/>
    </row>
    <row r="82" spans="1:9" x14ac:dyDescent="0.3">
      <c r="A82">
        <v>53119</v>
      </c>
      <c r="B82">
        <v>1257</v>
      </c>
      <c r="C82" s="1" t="s">
        <v>99</v>
      </c>
      <c r="D82" s="2">
        <v>45030.061111111114</v>
      </c>
      <c r="E82" t="s">
        <v>97</v>
      </c>
      <c r="F82" t="s">
        <v>4</v>
      </c>
      <c r="G82">
        <v>6403</v>
      </c>
      <c r="I82" s="7"/>
    </row>
    <row r="83" spans="1:9" x14ac:dyDescent="0.3">
      <c r="A83">
        <v>53899</v>
      </c>
      <c r="B83">
        <v>392</v>
      </c>
      <c r="C83" s="1" t="s">
        <v>113</v>
      </c>
      <c r="D83" s="2">
        <v>45192.036805555559</v>
      </c>
      <c r="E83" t="s">
        <v>191</v>
      </c>
      <c r="F83" t="s">
        <v>14</v>
      </c>
      <c r="G83">
        <v>8165</v>
      </c>
      <c r="I83" s="7"/>
    </row>
    <row r="84" spans="1:9" x14ac:dyDescent="0.3">
      <c r="A84">
        <v>54569</v>
      </c>
      <c r="B84">
        <v>147</v>
      </c>
      <c r="C84" s="1" t="s">
        <v>99</v>
      </c>
      <c r="D84" s="2">
        <v>45277.972916666666</v>
      </c>
      <c r="E84" t="s">
        <v>97</v>
      </c>
      <c r="F84" t="s">
        <v>6</v>
      </c>
      <c r="G84">
        <v>6561</v>
      </c>
      <c r="I84" s="7"/>
    </row>
    <row r="85" spans="1:9" x14ac:dyDescent="0.3">
      <c r="A85">
        <v>55920</v>
      </c>
      <c r="B85">
        <v>769</v>
      </c>
      <c r="C85" s="1" t="s">
        <v>100</v>
      </c>
      <c r="D85" s="2">
        <v>44964.968055555553</v>
      </c>
      <c r="E85" t="s">
        <v>96</v>
      </c>
      <c r="F85" t="s">
        <v>7</v>
      </c>
      <c r="G85">
        <v>9946</v>
      </c>
      <c r="I85" s="7"/>
    </row>
    <row r="86" spans="1:9" x14ac:dyDescent="0.3">
      <c r="A86">
        <v>56130</v>
      </c>
      <c r="B86">
        <v>1446</v>
      </c>
      <c r="C86" s="1" t="s">
        <v>109</v>
      </c>
      <c r="D86" s="2">
        <v>45168.978472222225</v>
      </c>
      <c r="E86" t="s">
        <v>98</v>
      </c>
      <c r="F86" t="s">
        <v>8</v>
      </c>
      <c r="G86">
        <v>9631</v>
      </c>
      <c r="I86" s="7"/>
    </row>
    <row r="87" spans="1:9" x14ac:dyDescent="0.3">
      <c r="A87">
        <v>56703</v>
      </c>
      <c r="B87">
        <v>381</v>
      </c>
      <c r="C87" s="1" t="s">
        <v>107</v>
      </c>
      <c r="D87" s="2">
        <v>45204.015277777777</v>
      </c>
      <c r="E87" t="s">
        <v>191</v>
      </c>
      <c r="F87" t="s">
        <v>9</v>
      </c>
      <c r="G87">
        <v>3490</v>
      </c>
      <c r="I87" s="7"/>
    </row>
    <row r="88" spans="1:9" x14ac:dyDescent="0.3">
      <c r="A88">
        <v>57478</v>
      </c>
      <c r="B88">
        <v>1004</v>
      </c>
      <c r="C88" s="1" t="s">
        <v>99</v>
      </c>
      <c r="D88" s="2">
        <v>44963.002083333333</v>
      </c>
      <c r="E88" t="s">
        <v>96</v>
      </c>
      <c r="F88" t="s">
        <v>10</v>
      </c>
      <c r="G88">
        <v>7689</v>
      </c>
      <c r="I88" s="7"/>
    </row>
    <row r="89" spans="1:9" x14ac:dyDescent="0.3">
      <c r="A89">
        <v>57568</v>
      </c>
      <c r="B89">
        <v>464</v>
      </c>
      <c r="C89" s="1" t="s">
        <v>107</v>
      </c>
      <c r="D89" s="2">
        <v>45006.037499999999</v>
      </c>
      <c r="E89" t="s">
        <v>98</v>
      </c>
      <c r="F89" t="s">
        <v>11</v>
      </c>
      <c r="G89">
        <v>5877</v>
      </c>
      <c r="I89" s="7"/>
    </row>
    <row r="90" spans="1:9" x14ac:dyDescent="0.3">
      <c r="A90">
        <v>57650</v>
      </c>
      <c r="B90">
        <v>1542</v>
      </c>
      <c r="C90" s="1" t="s">
        <v>100</v>
      </c>
      <c r="D90" s="2">
        <v>45227.00277777778</v>
      </c>
      <c r="E90" t="s">
        <v>191</v>
      </c>
      <c r="F90" t="s">
        <v>12</v>
      </c>
      <c r="G90">
        <v>1231</v>
      </c>
      <c r="I90" s="7"/>
    </row>
    <row r="91" spans="1:9" x14ac:dyDescent="0.3">
      <c r="A91">
        <v>58309</v>
      </c>
      <c r="B91">
        <v>479</v>
      </c>
      <c r="C91" s="1" t="s">
        <v>102</v>
      </c>
      <c r="D91" s="2">
        <v>44938.982638888891</v>
      </c>
      <c r="E91" t="s">
        <v>98</v>
      </c>
      <c r="F91" t="s">
        <v>48</v>
      </c>
      <c r="G91">
        <v>9668</v>
      </c>
      <c r="I91" s="7"/>
    </row>
    <row r="92" spans="1:9" x14ac:dyDescent="0.3">
      <c r="A92">
        <v>58546</v>
      </c>
      <c r="B92">
        <v>1218</v>
      </c>
      <c r="C92" s="1" t="s">
        <v>99</v>
      </c>
      <c r="D92" s="2">
        <v>45128.007638888892</v>
      </c>
      <c r="E92" t="s">
        <v>96</v>
      </c>
      <c r="F92" t="s">
        <v>14</v>
      </c>
      <c r="G92">
        <v>736</v>
      </c>
      <c r="I92" s="7"/>
    </row>
    <row r="93" spans="1:9" x14ac:dyDescent="0.3">
      <c r="A93">
        <v>59723</v>
      </c>
      <c r="B93">
        <v>1606</v>
      </c>
      <c r="C93" s="1" t="s">
        <v>100</v>
      </c>
      <c r="D93" s="2">
        <v>45235.045138888891</v>
      </c>
      <c r="E93" t="s">
        <v>96</v>
      </c>
      <c r="F93" t="s">
        <v>15</v>
      </c>
      <c r="G93">
        <v>3606</v>
      </c>
      <c r="I93" s="7"/>
    </row>
    <row r="94" spans="1:9" x14ac:dyDescent="0.3">
      <c r="A94">
        <v>60635</v>
      </c>
      <c r="B94">
        <v>723</v>
      </c>
      <c r="C94" s="1" t="s">
        <v>108</v>
      </c>
      <c r="D94" s="2">
        <v>44939.004861111112</v>
      </c>
      <c r="E94" t="s">
        <v>96</v>
      </c>
      <c r="F94" t="s">
        <v>16</v>
      </c>
      <c r="G94">
        <v>2575</v>
      </c>
      <c r="I94" s="7"/>
    </row>
    <row r="95" spans="1:9" x14ac:dyDescent="0.3">
      <c r="A95">
        <v>60770</v>
      </c>
      <c r="B95">
        <v>1934</v>
      </c>
      <c r="C95" s="1" t="s">
        <v>105</v>
      </c>
      <c r="D95" s="2">
        <v>44932.032638888886</v>
      </c>
      <c r="E95" t="s">
        <v>97</v>
      </c>
      <c r="F95" t="s">
        <v>17</v>
      </c>
      <c r="G95">
        <v>7606</v>
      </c>
      <c r="I95" s="7"/>
    </row>
    <row r="96" spans="1:9" x14ac:dyDescent="0.3">
      <c r="A96">
        <v>60781</v>
      </c>
      <c r="B96">
        <v>353</v>
      </c>
      <c r="C96" s="1" t="s">
        <v>100</v>
      </c>
      <c r="D96" s="2">
        <v>45225.069444444445</v>
      </c>
      <c r="E96" t="s">
        <v>97</v>
      </c>
      <c r="F96" t="s">
        <v>18</v>
      </c>
      <c r="G96">
        <v>936</v>
      </c>
      <c r="I96" s="7"/>
    </row>
    <row r="97" spans="1:9" x14ac:dyDescent="0.3">
      <c r="A97">
        <v>61005</v>
      </c>
      <c r="B97">
        <v>480</v>
      </c>
      <c r="C97" s="1" t="s">
        <v>102</v>
      </c>
      <c r="D97" s="2">
        <v>44928.031944444447</v>
      </c>
      <c r="E97" t="s">
        <v>96</v>
      </c>
      <c r="F97" t="s">
        <v>19</v>
      </c>
      <c r="G97">
        <v>7727</v>
      </c>
      <c r="I97" s="7"/>
    </row>
    <row r="98" spans="1:9" x14ac:dyDescent="0.3">
      <c r="A98">
        <v>61504</v>
      </c>
      <c r="B98">
        <v>260</v>
      </c>
      <c r="C98" s="1" t="s">
        <v>99</v>
      </c>
      <c r="D98" s="2">
        <v>45286.022222222222</v>
      </c>
      <c r="E98" t="s">
        <v>97</v>
      </c>
      <c r="F98" t="s">
        <v>20</v>
      </c>
      <c r="G98">
        <v>7129</v>
      </c>
      <c r="I98" s="7"/>
    </row>
    <row r="99" spans="1:9" x14ac:dyDescent="0.3">
      <c r="A99">
        <v>61520</v>
      </c>
      <c r="B99">
        <v>1870</v>
      </c>
      <c r="C99" s="1" t="s">
        <v>99</v>
      </c>
      <c r="D99" s="2">
        <v>45099.984027777777</v>
      </c>
      <c r="E99" t="s">
        <v>191</v>
      </c>
      <c r="F99" t="s">
        <v>51</v>
      </c>
      <c r="G99">
        <v>3077</v>
      </c>
      <c r="I99" s="7"/>
    </row>
    <row r="100" spans="1:9" x14ac:dyDescent="0.3">
      <c r="A100">
        <v>63153</v>
      </c>
      <c r="B100">
        <v>765</v>
      </c>
      <c r="C100" s="1" t="s">
        <v>103</v>
      </c>
      <c r="D100" s="2">
        <v>45013.977083333331</v>
      </c>
      <c r="E100" t="s">
        <v>191</v>
      </c>
      <c r="F100" t="s">
        <v>22</v>
      </c>
      <c r="G100">
        <v>5427</v>
      </c>
      <c r="I100" s="7"/>
    </row>
    <row r="101" spans="1:9" x14ac:dyDescent="0.3">
      <c r="A101">
        <v>64461</v>
      </c>
      <c r="B101">
        <v>1755</v>
      </c>
      <c r="C101" s="1" t="s">
        <v>105</v>
      </c>
      <c r="D101" s="2">
        <v>45006.984722222223</v>
      </c>
      <c r="E101" t="s">
        <v>191</v>
      </c>
      <c r="F101" t="s">
        <v>4</v>
      </c>
      <c r="G101">
        <v>7725</v>
      </c>
      <c r="I101" s="7"/>
    </row>
    <row r="102" spans="1:9" x14ac:dyDescent="0.3">
      <c r="A102">
        <v>66118</v>
      </c>
      <c r="B102">
        <v>1425</v>
      </c>
      <c r="C102" s="1" t="s">
        <v>101</v>
      </c>
      <c r="D102" s="2">
        <v>44982.007638888892</v>
      </c>
      <c r="E102" t="s">
        <v>96</v>
      </c>
      <c r="F102" t="s">
        <v>39</v>
      </c>
      <c r="G102">
        <v>1282</v>
      </c>
      <c r="I102" s="7"/>
    </row>
    <row r="103" spans="1:9" x14ac:dyDescent="0.3">
      <c r="A103">
        <v>66951</v>
      </c>
      <c r="B103">
        <v>342</v>
      </c>
      <c r="C103" s="1" t="s">
        <v>113</v>
      </c>
      <c r="D103" s="2">
        <v>45134.00277777778</v>
      </c>
      <c r="E103" t="s">
        <v>191</v>
      </c>
      <c r="F103" t="s">
        <v>9</v>
      </c>
      <c r="G103">
        <v>7338</v>
      </c>
      <c r="I103" s="7"/>
    </row>
    <row r="104" spans="1:9" x14ac:dyDescent="0.3">
      <c r="A104">
        <v>69722</v>
      </c>
      <c r="B104">
        <v>571</v>
      </c>
      <c r="C104" s="1" t="s">
        <v>102</v>
      </c>
      <c r="D104" s="2">
        <v>45174.040277777778</v>
      </c>
      <c r="E104" t="s">
        <v>98</v>
      </c>
      <c r="F104" t="s">
        <v>32</v>
      </c>
      <c r="G104">
        <v>1269</v>
      </c>
      <c r="I104" s="7"/>
    </row>
    <row r="105" spans="1:9" x14ac:dyDescent="0.3">
      <c r="A105">
        <v>69918</v>
      </c>
      <c r="B105">
        <v>1378</v>
      </c>
      <c r="C105" s="1" t="s">
        <v>105</v>
      </c>
      <c r="D105" s="2">
        <v>44992.006249999999</v>
      </c>
      <c r="E105" t="s">
        <v>97</v>
      </c>
      <c r="F105" t="s">
        <v>25</v>
      </c>
      <c r="G105">
        <v>8657</v>
      </c>
      <c r="I105" s="7"/>
    </row>
    <row r="106" spans="1:9" x14ac:dyDescent="0.3">
      <c r="A106">
        <v>69942</v>
      </c>
      <c r="B106">
        <v>1070</v>
      </c>
      <c r="C106" s="1" t="s">
        <v>106</v>
      </c>
      <c r="D106" s="2">
        <v>45273.957638888889</v>
      </c>
      <c r="E106" t="s">
        <v>98</v>
      </c>
      <c r="F106" t="s">
        <v>26</v>
      </c>
      <c r="G106">
        <v>3418</v>
      </c>
      <c r="I106" s="7"/>
    </row>
    <row r="107" spans="1:9" x14ac:dyDescent="0.3">
      <c r="A107">
        <v>70005</v>
      </c>
      <c r="B107">
        <v>1014</v>
      </c>
      <c r="C107" s="1" t="s">
        <v>113</v>
      </c>
      <c r="D107" s="2">
        <v>45086.003472222219</v>
      </c>
      <c r="E107" t="s">
        <v>97</v>
      </c>
      <c r="F107" t="s">
        <v>27</v>
      </c>
      <c r="G107">
        <v>3582</v>
      </c>
      <c r="I107" s="7"/>
    </row>
    <row r="108" spans="1:9" x14ac:dyDescent="0.3">
      <c r="A108">
        <v>70020</v>
      </c>
      <c r="B108">
        <v>1811</v>
      </c>
      <c r="C108" s="1" t="s">
        <v>99</v>
      </c>
      <c r="D108" s="2">
        <v>44943.004861111112</v>
      </c>
      <c r="E108" t="s">
        <v>97</v>
      </c>
      <c r="F108" t="s">
        <v>52</v>
      </c>
      <c r="G108">
        <v>7484</v>
      </c>
      <c r="I108" s="7"/>
    </row>
    <row r="109" spans="1:9" x14ac:dyDescent="0.3">
      <c r="A109">
        <v>71722</v>
      </c>
      <c r="B109">
        <v>1420</v>
      </c>
      <c r="C109" s="1" t="s">
        <v>99</v>
      </c>
      <c r="D109" s="2">
        <v>45184.023611111108</v>
      </c>
      <c r="E109" t="s">
        <v>97</v>
      </c>
      <c r="F109" t="s">
        <v>23</v>
      </c>
      <c r="G109">
        <v>8556</v>
      </c>
      <c r="I109" s="7"/>
    </row>
    <row r="110" spans="1:9" x14ac:dyDescent="0.3">
      <c r="A110">
        <v>72556</v>
      </c>
      <c r="B110">
        <v>89</v>
      </c>
      <c r="C110" s="1" t="s">
        <v>107</v>
      </c>
      <c r="D110" s="2">
        <v>45120.091666666667</v>
      </c>
      <c r="E110" t="s">
        <v>98</v>
      </c>
      <c r="F110" t="s">
        <v>53</v>
      </c>
      <c r="G110">
        <v>427</v>
      </c>
      <c r="I110" s="7"/>
    </row>
    <row r="111" spans="1:9" x14ac:dyDescent="0.3">
      <c r="A111">
        <v>73057</v>
      </c>
      <c r="B111">
        <v>306</v>
      </c>
      <c r="C111" s="1" t="s">
        <v>113</v>
      </c>
      <c r="D111" s="2">
        <v>45237.038194444445</v>
      </c>
      <c r="E111" t="s">
        <v>97</v>
      </c>
      <c r="F111" t="s">
        <v>54</v>
      </c>
      <c r="G111">
        <v>7936</v>
      </c>
      <c r="I111" s="7"/>
    </row>
    <row r="112" spans="1:9" x14ac:dyDescent="0.3">
      <c r="A112">
        <v>73293</v>
      </c>
      <c r="B112">
        <v>128</v>
      </c>
      <c r="C112" s="1" t="s">
        <v>99</v>
      </c>
      <c r="D112" s="2">
        <v>45272.057638888888</v>
      </c>
      <c r="E112" t="s">
        <v>97</v>
      </c>
      <c r="F112" t="s">
        <v>20</v>
      </c>
      <c r="G112">
        <v>7868</v>
      </c>
      <c r="I112" s="7"/>
    </row>
    <row r="113" spans="1:9" x14ac:dyDescent="0.3">
      <c r="A113">
        <v>73642</v>
      </c>
      <c r="B113">
        <v>1519</v>
      </c>
      <c r="C113" s="1" t="s">
        <v>105</v>
      </c>
      <c r="D113" s="2">
        <v>45194.052777777775</v>
      </c>
      <c r="E113" t="s">
        <v>191</v>
      </c>
      <c r="F113" t="s">
        <v>41</v>
      </c>
      <c r="G113">
        <v>3758</v>
      </c>
      <c r="I113" s="7"/>
    </row>
    <row r="114" spans="1:9" x14ac:dyDescent="0.3">
      <c r="A114">
        <v>73914</v>
      </c>
      <c r="B114">
        <v>1772</v>
      </c>
      <c r="C114" s="1" t="s">
        <v>99</v>
      </c>
      <c r="D114" s="2">
        <v>45100.030555555553</v>
      </c>
      <c r="E114" t="s">
        <v>96</v>
      </c>
      <c r="F114" t="s">
        <v>55</v>
      </c>
      <c r="G114">
        <v>8306</v>
      </c>
      <c r="I114" s="7"/>
    </row>
    <row r="115" spans="1:9" x14ac:dyDescent="0.3">
      <c r="A115">
        <v>74485</v>
      </c>
      <c r="B115">
        <v>1247</v>
      </c>
      <c r="C115" s="1" t="s">
        <v>99</v>
      </c>
      <c r="D115" s="2">
        <v>45274.013888888891</v>
      </c>
      <c r="E115" t="s">
        <v>97</v>
      </c>
      <c r="F115" t="s">
        <v>56</v>
      </c>
      <c r="G115">
        <v>4523</v>
      </c>
      <c r="I115" s="7"/>
    </row>
    <row r="116" spans="1:9" x14ac:dyDescent="0.3">
      <c r="A116">
        <v>74526</v>
      </c>
      <c r="B116">
        <v>1489</v>
      </c>
      <c r="C116" s="1" t="s">
        <v>105</v>
      </c>
      <c r="D116" s="2">
        <v>45273.070138888892</v>
      </c>
      <c r="E116" t="s">
        <v>98</v>
      </c>
      <c r="F116" t="s">
        <v>57</v>
      </c>
      <c r="G116">
        <v>1132</v>
      </c>
      <c r="I116" s="7"/>
    </row>
    <row r="117" spans="1:9" x14ac:dyDescent="0.3">
      <c r="A117">
        <v>75315</v>
      </c>
      <c r="B117">
        <v>1291</v>
      </c>
      <c r="C117" s="1" t="s">
        <v>99</v>
      </c>
      <c r="D117" s="2">
        <v>45138.032638888886</v>
      </c>
      <c r="E117" t="s">
        <v>98</v>
      </c>
      <c r="F117" t="s">
        <v>58</v>
      </c>
      <c r="G117">
        <v>7931</v>
      </c>
      <c r="I117" s="7"/>
    </row>
    <row r="118" spans="1:9" x14ac:dyDescent="0.3">
      <c r="A118">
        <v>75706</v>
      </c>
      <c r="B118">
        <v>737</v>
      </c>
      <c r="C118" s="1" t="s">
        <v>113</v>
      </c>
      <c r="D118" s="2">
        <v>45021.993750000001</v>
      </c>
      <c r="E118" t="s">
        <v>98</v>
      </c>
      <c r="F118" t="s">
        <v>59</v>
      </c>
      <c r="G118">
        <v>989</v>
      </c>
      <c r="I118" s="7"/>
    </row>
    <row r="119" spans="1:9" x14ac:dyDescent="0.3">
      <c r="A119">
        <v>76181</v>
      </c>
      <c r="B119">
        <v>773</v>
      </c>
      <c r="C119" s="1" t="s">
        <v>99</v>
      </c>
      <c r="D119" s="2">
        <v>45220.033333333333</v>
      </c>
      <c r="E119" t="s">
        <v>191</v>
      </c>
      <c r="F119" t="s">
        <v>4</v>
      </c>
      <c r="G119">
        <v>2221</v>
      </c>
      <c r="I119" s="7"/>
    </row>
    <row r="120" spans="1:9" x14ac:dyDescent="0.3">
      <c r="A120">
        <v>78613</v>
      </c>
      <c r="B120">
        <v>784</v>
      </c>
      <c r="C120" s="1" t="s">
        <v>99</v>
      </c>
      <c r="D120" s="2">
        <v>44999.001388888886</v>
      </c>
      <c r="E120" t="s">
        <v>191</v>
      </c>
      <c r="F120" t="s">
        <v>47</v>
      </c>
      <c r="G120">
        <v>6104</v>
      </c>
      <c r="I120" s="7"/>
    </row>
    <row r="121" spans="1:9" x14ac:dyDescent="0.3">
      <c r="A121">
        <v>79407</v>
      </c>
      <c r="B121">
        <v>1784</v>
      </c>
      <c r="C121" s="1" t="s">
        <v>99</v>
      </c>
      <c r="D121" s="2">
        <v>45146.943749999999</v>
      </c>
      <c r="E121" t="s">
        <v>191</v>
      </c>
      <c r="F121" t="s">
        <v>60</v>
      </c>
      <c r="G121">
        <v>8067</v>
      </c>
      <c r="I121" s="7"/>
    </row>
    <row r="122" spans="1:9" x14ac:dyDescent="0.3">
      <c r="A122">
        <v>80630</v>
      </c>
      <c r="B122">
        <v>748</v>
      </c>
      <c r="C122" s="1" t="s">
        <v>99</v>
      </c>
      <c r="D122" s="2">
        <v>45059.980555555558</v>
      </c>
      <c r="E122" t="s">
        <v>191</v>
      </c>
      <c r="F122" t="s">
        <v>61</v>
      </c>
      <c r="G122">
        <v>62</v>
      </c>
      <c r="I122" s="7"/>
    </row>
    <row r="123" spans="1:9" x14ac:dyDescent="0.3">
      <c r="A123">
        <v>80707</v>
      </c>
      <c r="B123">
        <v>1993</v>
      </c>
      <c r="C123" s="1" t="s">
        <v>99</v>
      </c>
      <c r="D123" s="2">
        <v>45269.04791666667</v>
      </c>
      <c r="E123" t="s">
        <v>97</v>
      </c>
      <c r="F123" t="s">
        <v>62</v>
      </c>
      <c r="G123">
        <v>2966</v>
      </c>
      <c r="I123" s="7"/>
    </row>
    <row r="124" spans="1:9" x14ac:dyDescent="0.3">
      <c r="A124">
        <v>81061</v>
      </c>
      <c r="B124">
        <v>676</v>
      </c>
      <c r="C124" s="1" t="s">
        <v>113</v>
      </c>
      <c r="D124" s="2">
        <v>45015.019444444442</v>
      </c>
      <c r="E124" t="s">
        <v>98</v>
      </c>
      <c r="F124" t="s">
        <v>33</v>
      </c>
      <c r="G124">
        <v>4219</v>
      </c>
      <c r="I124" s="7"/>
    </row>
    <row r="125" spans="1:9" x14ac:dyDescent="0.3">
      <c r="A125">
        <v>81431</v>
      </c>
      <c r="B125">
        <v>508</v>
      </c>
      <c r="C125" s="1" t="s">
        <v>110</v>
      </c>
      <c r="D125" s="2">
        <v>45122.027083333334</v>
      </c>
      <c r="E125" t="s">
        <v>97</v>
      </c>
      <c r="F125" t="s">
        <v>63</v>
      </c>
      <c r="G125">
        <v>9101</v>
      </c>
      <c r="I125" s="7"/>
    </row>
    <row r="126" spans="1:9" x14ac:dyDescent="0.3">
      <c r="A126">
        <v>82314</v>
      </c>
      <c r="B126">
        <v>1242</v>
      </c>
      <c r="C126" s="1" t="s">
        <v>105</v>
      </c>
      <c r="D126" s="2">
        <v>45281.035416666666</v>
      </c>
      <c r="E126" t="s">
        <v>97</v>
      </c>
      <c r="F126" t="s">
        <v>21</v>
      </c>
      <c r="G126">
        <v>9870</v>
      </c>
      <c r="I126" s="7"/>
    </row>
    <row r="127" spans="1:9" x14ac:dyDescent="0.3">
      <c r="A127">
        <v>82480</v>
      </c>
      <c r="B127">
        <v>1899</v>
      </c>
      <c r="C127" s="1" t="s">
        <v>99</v>
      </c>
      <c r="D127" s="2">
        <v>44968.994444444441</v>
      </c>
      <c r="E127" t="s">
        <v>98</v>
      </c>
      <c r="F127" t="s">
        <v>31</v>
      </c>
      <c r="G127">
        <v>3220</v>
      </c>
      <c r="I127" s="7"/>
    </row>
    <row r="128" spans="1:9" x14ac:dyDescent="0.3">
      <c r="A128">
        <v>82755</v>
      </c>
      <c r="B128">
        <v>689</v>
      </c>
      <c r="C128" s="1" t="s">
        <v>100</v>
      </c>
      <c r="D128" s="2">
        <v>45232.054861111108</v>
      </c>
      <c r="E128" t="s">
        <v>97</v>
      </c>
      <c r="F128" t="s">
        <v>27</v>
      </c>
      <c r="G128">
        <v>5551</v>
      </c>
      <c r="I128" s="7"/>
    </row>
    <row r="129" spans="1:9" x14ac:dyDescent="0.3">
      <c r="A129">
        <v>83365</v>
      </c>
      <c r="B129">
        <v>829</v>
      </c>
      <c r="C129" s="1" t="s">
        <v>99</v>
      </c>
      <c r="D129" s="2">
        <v>45051.998611111114</v>
      </c>
      <c r="E129" t="s">
        <v>191</v>
      </c>
      <c r="F129" t="s">
        <v>5</v>
      </c>
      <c r="G129">
        <v>7937</v>
      </c>
      <c r="I129" s="7"/>
    </row>
    <row r="130" spans="1:9" x14ac:dyDescent="0.3">
      <c r="A130">
        <v>83818</v>
      </c>
      <c r="B130">
        <v>827</v>
      </c>
      <c r="C130" s="1" t="s">
        <v>106</v>
      </c>
      <c r="D130" s="2">
        <v>45033.027777777781</v>
      </c>
      <c r="E130" t="s">
        <v>97</v>
      </c>
      <c r="F130" t="s">
        <v>64</v>
      </c>
      <c r="G130">
        <v>7643</v>
      </c>
      <c r="I130" s="7"/>
    </row>
    <row r="131" spans="1:9" x14ac:dyDescent="0.3">
      <c r="A131">
        <v>84351</v>
      </c>
      <c r="B131">
        <v>1331</v>
      </c>
      <c r="C131" s="1" t="s">
        <v>99</v>
      </c>
      <c r="D131" s="2">
        <v>45035.009027777778</v>
      </c>
      <c r="E131" t="s">
        <v>191</v>
      </c>
      <c r="F131" t="s">
        <v>8</v>
      </c>
      <c r="G131">
        <v>4824</v>
      </c>
      <c r="I131" s="7"/>
    </row>
    <row r="132" spans="1:9" x14ac:dyDescent="0.3">
      <c r="A132">
        <v>85001</v>
      </c>
      <c r="B132">
        <v>266</v>
      </c>
      <c r="C132" s="1" t="s">
        <v>99</v>
      </c>
      <c r="D132" s="2">
        <v>45242.047222222223</v>
      </c>
      <c r="E132" t="s">
        <v>191</v>
      </c>
      <c r="F132" t="s">
        <v>6</v>
      </c>
      <c r="G132">
        <v>9796</v>
      </c>
      <c r="I132" s="7"/>
    </row>
    <row r="133" spans="1:9" x14ac:dyDescent="0.3">
      <c r="A133">
        <v>85142</v>
      </c>
      <c r="B133">
        <v>1794</v>
      </c>
      <c r="C133" s="1" t="s">
        <v>101</v>
      </c>
      <c r="D133" s="2">
        <v>44976.094444444447</v>
      </c>
      <c r="E133" t="s">
        <v>98</v>
      </c>
      <c r="F133" t="s">
        <v>65</v>
      </c>
      <c r="G133">
        <v>1569</v>
      </c>
      <c r="I133" s="7"/>
    </row>
    <row r="134" spans="1:9" x14ac:dyDescent="0.3">
      <c r="A134">
        <v>85195</v>
      </c>
      <c r="B134">
        <v>1954</v>
      </c>
      <c r="C134" s="1" t="s">
        <v>102</v>
      </c>
      <c r="D134" s="2">
        <v>45226.981944444444</v>
      </c>
      <c r="E134" t="s">
        <v>191</v>
      </c>
      <c r="F134" t="s">
        <v>62</v>
      </c>
      <c r="G134">
        <v>1860</v>
      </c>
      <c r="I134" s="7"/>
    </row>
    <row r="135" spans="1:9" x14ac:dyDescent="0.3">
      <c r="A135">
        <v>85703</v>
      </c>
      <c r="B135">
        <v>142</v>
      </c>
      <c r="C135" s="1" t="s">
        <v>113</v>
      </c>
      <c r="D135" s="2">
        <v>44931.990972222222</v>
      </c>
      <c r="E135" t="s">
        <v>97</v>
      </c>
      <c r="F135" t="s">
        <v>21</v>
      </c>
      <c r="G135">
        <v>3427</v>
      </c>
      <c r="I135" s="7"/>
    </row>
    <row r="136" spans="1:9" x14ac:dyDescent="0.3">
      <c r="A136">
        <v>85897</v>
      </c>
      <c r="B136">
        <v>948</v>
      </c>
      <c r="C136" s="1" t="s">
        <v>102</v>
      </c>
      <c r="D136" s="2">
        <v>44955.98541666667</v>
      </c>
      <c r="E136" t="s">
        <v>98</v>
      </c>
      <c r="F136" t="s">
        <v>66</v>
      </c>
      <c r="G136">
        <v>4650</v>
      </c>
      <c r="I136" s="7"/>
    </row>
    <row r="137" spans="1:9" x14ac:dyDescent="0.3">
      <c r="A137">
        <v>86258</v>
      </c>
      <c r="B137">
        <v>726</v>
      </c>
      <c r="C137" s="1" t="s">
        <v>99</v>
      </c>
      <c r="D137" s="2">
        <v>45253.078472222223</v>
      </c>
      <c r="E137" t="s">
        <v>97</v>
      </c>
      <c r="F137" t="s">
        <v>29</v>
      </c>
      <c r="G137">
        <v>6129</v>
      </c>
      <c r="I137" s="7"/>
    </row>
    <row r="138" spans="1:9" x14ac:dyDescent="0.3">
      <c r="A138">
        <v>88069</v>
      </c>
      <c r="B138">
        <v>61</v>
      </c>
      <c r="C138" s="1" t="s">
        <v>105</v>
      </c>
      <c r="D138" s="2">
        <v>44952.061805555553</v>
      </c>
      <c r="E138" t="s">
        <v>96</v>
      </c>
      <c r="F138" t="s">
        <v>9</v>
      </c>
      <c r="G138">
        <v>8410</v>
      </c>
      <c r="I138" s="7"/>
    </row>
    <row r="139" spans="1:9" x14ac:dyDescent="0.3">
      <c r="A139">
        <v>88156</v>
      </c>
      <c r="B139">
        <v>719</v>
      </c>
      <c r="C139" s="1" t="s">
        <v>103</v>
      </c>
      <c r="D139" s="2">
        <v>45274.046527777777</v>
      </c>
      <c r="E139" t="s">
        <v>96</v>
      </c>
      <c r="F139" t="s">
        <v>30</v>
      </c>
      <c r="G139">
        <v>9836</v>
      </c>
      <c r="I139" s="7"/>
    </row>
    <row r="140" spans="1:9" x14ac:dyDescent="0.3">
      <c r="A140">
        <v>89811</v>
      </c>
      <c r="B140">
        <v>1007</v>
      </c>
      <c r="C140" s="1" t="s">
        <v>99</v>
      </c>
      <c r="D140" s="2">
        <v>45137.986111111109</v>
      </c>
      <c r="E140" t="s">
        <v>98</v>
      </c>
      <c r="F140" t="s">
        <v>67</v>
      </c>
      <c r="G140">
        <v>3761</v>
      </c>
      <c r="I140" s="7"/>
    </row>
    <row r="141" spans="1:9" x14ac:dyDescent="0.3">
      <c r="A141">
        <v>89864</v>
      </c>
      <c r="B141">
        <v>1150</v>
      </c>
      <c r="C141" s="1" t="s">
        <v>99</v>
      </c>
      <c r="D141" s="2">
        <v>45215.07708333333</v>
      </c>
      <c r="E141" t="s">
        <v>96</v>
      </c>
      <c r="F141" t="s">
        <v>53</v>
      </c>
      <c r="G141">
        <v>8022</v>
      </c>
      <c r="I141" s="7"/>
    </row>
    <row r="142" spans="1:9" x14ac:dyDescent="0.3">
      <c r="A142">
        <v>92317</v>
      </c>
      <c r="B142">
        <v>820</v>
      </c>
      <c r="C142" s="1" t="s">
        <v>107</v>
      </c>
      <c r="D142" s="2">
        <v>44967.05972222222</v>
      </c>
      <c r="E142" t="s">
        <v>98</v>
      </c>
      <c r="F142" t="s">
        <v>33</v>
      </c>
      <c r="G142">
        <v>6790</v>
      </c>
      <c r="I142" s="7"/>
    </row>
    <row r="143" spans="1:9" x14ac:dyDescent="0.3">
      <c r="A143">
        <v>93408</v>
      </c>
      <c r="B143">
        <v>1804</v>
      </c>
      <c r="C143" s="1" t="s">
        <v>101</v>
      </c>
      <c r="D143" s="2">
        <v>45235.95416666667</v>
      </c>
      <c r="E143" t="s">
        <v>97</v>
      </c>
      <c r="F143" t="s">
        <v>34</v>
      </c>
      <c r="G143">
        <v>6323</v>
      </c>
      <c r="I143" s="7"/>
    </row>
    <row r="144" spans="1:9" x14ac:dyDescent="0.3">
      <c r="A144">
        <v>94344</v>
      </c>
      <c r="B144">
        <v>1122</v>
      </c>
      <c r="C144" s="1" t="s">
        <v>109</v>
      </c>
      <c r="D144" s="2">
        <v>44999.03402777778</v>
      </c>
      <c r="E144" t="s">
        <v>191</v>
      </c>
      <c r="F144" t="s">
        <v>68</v>
      </c>
      <c r="G144">
        <v>5649</v>
      </c>
      <c r="I144" s="7"/>
    </row>
    <row r="145" spans="1:9" x14ac:dyDescent="0.3">
      <c r="A145">
        <v>94709</v>
      </c>
      <c r="B145">
        <v>991</v>
      </c>
      <c r="C145" s="1" t="s">
        <v>99</v>
      </c>
      <c r="D145" s="2">
        <v>45061.941666666666</v>
      </c>
      <c r="E145" t="s">
        <v>98</v>
      </c>
      <c r="F145" t="s">
        <v>69</v>
      </c>
      <c r="G145">
        <v>1850</v>
      </c>
      <c r="I145" s="7"/>
    </row>
    <row r="146" spans="1:9" x14ac:dyDescent="0.3">
      <c r="A146">
        <v>95054</v>
      </c>
      <c r="B146">
        <v>1666</v>
      </c>
      <c r="C146" s="1" t="s">
        <v>105</v>
      </c>
      <c r="D146" s="2">
        <v>45087.027777777781</v>
      </c>
      <c r="E146" t="s">
        <v>96</v>
      </c>
      <c r="F146" t="s">
        <v>43</v>
      </c>
      <c r="G146">
        <v>2320</v>
      </c>
      <c r="I146" s="7"/>
    </row>
    <row r="147" spans="1:9" x14ac:dyDescent="0.3">
      <c r="A147">
        <v>95500</v>
      </c>
      <c r="B147">
        <v>158</v>
      </c>
      <c r="C147" s="1" t="s">
        <v>99</v>
      </c>
      <c r="D147" s="2">
        <v>45010.035416666666</v>
      </c>
      <c r="E147" t="s">
        <v>191</v>
      </c>
      <c r="F147" t="s">
        <v>38</v>
      </c>
      <c r="G147">
        <v>7674</v>
      </c>
      <c r="I147" s="7"/>
    </row>
    <row r="148" spans="1:9" x14ac:dyDescent="0.3">
      <c r="A148">
        <v>95657</v>
      </c>
      <c r="B148">
        <v>985</v>
      </c>
      <c r="C148" s="1" t="s">
        <v>99</v>
      </c>
      <c r="D148" s="2">
        <v>45058.986111111109</v>
      </c>
      <c r="E148" t="s">
        <v>96</v>
      </c>
      <c r="F148" t="s">
        <v>69</v>
      </c>
      <c r="G148">
        <v>8990</v>
      </c>
      <c r="I148" s="7"/>
    </row>
    <row r="149" spans="1:9" x14ac:dyDescent="0.3">
      <c r="A149">
        <v>98453</v>
      </c>
      <c r="B149">
        <v>1169</v>
      </c>
      <c r="C149" s="1" t="s">
        <v>100</v>
      </c>
      <c r="D149" s="2">
        <v>45045.006944444445</v>
      </c>
      <c r="E149" t="s">
        <v>191</v>
      </c>
      <c r="F149" t="s">
        <v>24</v>
      </c>
      <c r="G149">
        <v>2261</v>
      </c>
      <c r="I149" s="7"/>
    </row>
    <row r="150" spans="1:9" x14ac:dyDescent="0.3">
      <c r="A150">
        <v>98856</v>
      </c>
      <c r="B150">
        <v>129</v>
      </c>
      <c r="C150" s="1" t="s">
        <v>99</v>
      </c>
      <c r="D150" s="2">
        <v>45239.006944444445</v>
      </c>
      <c r="E150" t="s">
        <v>98</v>
      </c>
      <c r="F150" t="s">
        <v>22</v>
      </c>
      <c r="G150">
        <v>7750</v>
      </c>
      <c r="I150" s="7"/>
    </row>
    <row r="151" spans="1:9" x14ac:dyDescent="0.3">
      <c r="A151">
        <v>98968</v>
      </c>
      <c r="B151">
        <v>215</v>
      </c>
      <c r="C151" s="1" t="s">
        <v>99</v>
      </c>
      <c r="D151" s="2">
        <v>44949.009027777778</v>
      </c>
      <c r="E151" t="s">
        <v>97</v>
      </c>
      <c r="F151" t="s">
        <v>41</v>
      </c>
      <c r="G151">
        <v>2161</v>
      </c>
      <c r="I151" s="7"/>
    </row>
    <row r="152" spans="1:9" x14ac:dyDescent="0.3">
      <c r="A152">
        <v>99495</v>
      </c>
      <c r="B152">
        <v>1957</v>
      </c>
      <c r="C152" s="1" t="s">
        <v>99</v>
      </c>
      <c r="D152" s="2">
        <v>45001.979861111111</v>
      </c>
      <c r="E152" t="s">
        <v>98</v>
      </c>
      <c r="F152" t="s">
        <v>19</v>
      </c>
      <c r="G152">
        <v>1403</v>
      </c>
      <c r="I152" s="7"/>
    </row>
    <row r="153" spans="1:9" x14ac:dyDescent="0.3">
      <c r="A153">
        <v>101471</v>
      </c>
      <c r="B153">
        <v>584</v>
      </c>
      <c r="C153" s="1" t="s">
        <v>99</v>
      </c>
      <c r="D153" s="2">
        <v>45255.05</v>
      </c>
      <c r="E153" t="s">
        <v>96</v>
      </c>
      <c r="F153" t="s">
        <v>35</v>
      </c>
      <c r="G153">
        <v>9105</v>
      </c>
      <c r="I153" s="7"/>
    </row>
    <row r="154" spans="1:9" x14ac:dyDescent="0.3">
      <c r="A154">
        <v>101807</v>
      </c>
      <c r="B154">
        <v>1181</v>
      </c>
      <c r="C154" s="1" t="s">
        <v>106</v>
      </c>
      <c r="D154" s="2">
        <v>45232.018750000003</v>
      </c>
      <c r="E154" t="s">
        <v>191</v>
      </c>
      <c r="F154" t="s">
        <v>44</v>
      </c>
      <c r="G154">
        <v>3541</v>
      </c>
      <c r="I154" s="7"/>
    </row>
    <row r="155" spans="1:9" x14ac:dyDescent="0.3">
      <c r="A155">
        <v>101815</v>
      </c>
      <c r="B155">
        <v>520</v>
      </c>
      <c r="C155" s="1" t="s">
        <v>105</v>
      </c>
      <c r="D155" s="2">
        <v>45187.067361111112</v>
      </c>
      <c r="E155" t="s">
        <v>191</v>
      </c>
      <c r="F155" t="s">
        <v>28</v>
      </c>
      <c r="G155">
        <v>5420</v>
      </c>
      <c r="I155" s="7"/>
    </row>
    <row r="156" spans="1:9" x14ac:dyDescent="0.3">
      <c r="A156">
        <v>102053</v>
      </c>
      <c r="B156">
        <v>1739</v>
      </c>
      <c r="C156" s="1" t="s">
        <v>105</v>
      </c>
      <c r="D156" s="2">
        <v>45155.97152777778</v>
      </c>
      <c r="E156" t="s">
        <v>96</v>
      </c>
      <c r="F156" t="s">
        <v>14</v>
      </c>
      <c r="G156">
        <v>3746</v>
      </c>
      <c r="I156" s="7"/>
    </row>
    <row r="157" spans="1:9" x14ac:dyDescent="0.3">
      <c r="A157">
        <v>102252</v>
      </c>
      <c r="B157">
        <v>1812</v>
      </c>
      <c r="C157" s="1" t="s">
        <v>105</v>
      </c>
      <c r="D157" s="2">
        <v>45238.015972222223</v>
      </c>
      <c r="E157" t="s">
        <v>97</v>
      </c>
      <c r="F157" t="s">
        <v>43</v>
      </c>
      <c r="G157">
        <v>2944</v>
      </c>
      <c r="I157" s="7"/>
    </row>
    <row r="158" spans="1:9" x14ac:dyDescent="0.3">
      <c r="A158">
        <v>102931</v>
      </c>
      <c r="B158">
        <v>1185</v>
      </c>
      <c r="C158" s="1" t="s">
        <v>101</v>
      </c>
      <c r="D158" s="2">
        <v>45092.956250000003</v>
      </c>
      <c r="E158" t="s">
        <v>191</v>
      </c>
      <c r="F158" t="s">
        <v>46</v>
      </c>
      <c r="G158">
        <v>3433</v>
      </c>
      <c r="I158" s="7"/>
    </row>
    <row r="159" spans="1:9" x14ac:dyDescent="0.3">
      <c r="A159">
        <v>103462</v>
      </c>
      <c r="B159">
        <v>1280</v>
      </c>
      <c r="C159" s="1" t="s">
        <v>99</v>
      </c>
      <c r="D159" s="2">
        <v>45212.024305555555</v>
      </c>
      <c r="E159" t="s">
        <v>191</v>
      </c>
      <c r="F159" t="s">
        <v>8</v>
      </c>
      <c r="G159">
        <v>9693</v>
      </c>
      <c r="I159" s="7"/>
    </row>
    <row r="160" spans="1:9" x14ac:dyDescent="0.3">
      <c r="A160">
        <v>103711</v>
      </c>
      <c r="B160">
        <v>1972</v>
      </c>
      <c r="C160" s="1" t="s">
        <v>99</v>
      </c>
      <c r="D160" s="2">
        <v>45091.03125</v>
      </c>
      <c r="E160" t="s">
        <v>98</v>
      </c>
      <c r="F160" t="s">
        <v>46</v>
      </c>
      <c r="G160">
        <v>9524</v>
      </c>
      <c r="I160" s="7"/>
    </row>
    <row r="161" spans="1:9" x14ac:dyDescent="0.3">
      <c r="A161">
        <v>103812</v>
      </c>
      <c r="B161">
        <v>1047</v>
      </c>
      <c r="C161" s="1" t="s">
        <v>107</v>
      </c>
      <c r="D161" s="2">
        <v>45273.020833333336</v>
      </c>
      <c r="E161" t="s">
        <v>98</v>
      </c>
      <c r="F161" t="s">
        <v>47</v>
      </c>
      <c r="G161">
        <v>3954</v>
      </c>
      <c r="I161" s="7"/>
    </row>
    <row r="162" spans="1:9" x14ac:dyDescent="0.3">
      <c r="A162">
        <v>104755</v>
      </c>
      <c r="B162">
        <v>1663</v>
      </c>
      <c r="C162" s="1" t="s">
        <v>104</v>
      </c>
      <c r="D162" s="2">
        <v>45066.029861111114</v>
      </c>
      <c r="E162" t="s">
        <v>96</v>
      </c>
      <c r="F162" t="s">
        <v>18</v>
      </c>
      <c r="G162">
        <v>4423</v>
      </c>
      <c r="I162" s="7"/>
    </row>
    <row r="163" spans="1:9" x14ac:dyDescent="0.3">
      <c r="A163">
        <v>105735</v>
      </c>
      <c r="B163">
        <v>1793</v>
      </c>
      <c r="C163" s="1" t="s">
        <v>100</v>
      </c>
      <c r="D163" s="2">
        <v>45254.07708333333</v>
      </c>
      <c r="E163" t="s">
        <v>97</v>
      </c>
      <c r="F163" t="s">
        <v>70</v>
      </c>
      <c r="G163">
        <v>5861</v>
      </c>
      <c r="I163" s="7"/>
    </row>
    <row r="164" spans="1:9" x14ac:dyDescent="0.3">
      <c r="A164">
        <v>106294</v>
      </c>
      <c r="B164">
        <v>1011</v>
      </c>
      <c r="C164" s="1" t="s">
        <v>100</v>
      </c>
      <c r="D164" s="2">
        <v>45020.957638888889</v>
      </c>
      <c r="E164" t="s">
        <v>191</v>
      </c>
      <c r="F164" t="s">
        <v>71</v>
      </c>
      <c r="G164">
        <v>4430</v>
      </c>
      <c r="I164" s="7"/>
    </row>
    <row r="165" spans="1:9" x14ac:dyDescent="0.3">
      <c r="A165">
        <v>106529</v>
      </c>
      <c r="B165">
        <v>723</v>
      </c>
      <c r="C165" s="1" t="s">
        <v>108</v>
      </c>
      <c r="D165" s="2">
        <v>44953.000694444447</v>
      </c>
      <c r="E165" t="s">
        <v>96</v>
      </c>
      <c r="F165" t="s">
        <v>43</v>
      </c>
      <c r="G165">
        <v>6130</v>
      </c>
      <c r="I165" s="7"/>
    </row>
    <row r="166" spans="1:9" x14ac:dyDescent="0.3">
      <c r="A166">
        <v>108586</v>
      </c>
      <c r="B166">
        <v>1584</v>
      </c>
      <c r="C166" s="1" t="s">
        <v>99</v>
      </c>
      <c r="D166" s="2">
        <v>45019.101388888892</v>
      </c>
      <c r="E166" t="s">
        <v>96</v>
      </c>
      <c r="F166" t="s">
        <v>45</v>
      </c>
      <c r="G166">
        <v>4335</v>
      </c>
      <c r="I166" s="7"/>
    </row>
    <row r="167" spans="1:9" x14ac:dyDescent="0.3">
      <c r="A167">
        <v>109103</v>
      </c>
      <c r="B167">
        <v>856</v>
      </c>
      <c r="C167" s="1" t="s">
        <v>99</v>
      </c>
      <c r="D167" s="2">
        <v>44986.978472222225</v>
      </c>
      <c r="E167" t="s">
        <v>97</v>
      </c>
      <c r="F167" t="s">
        <v>8</v>
      </c>
      <c r="G167">
        <v>936</v>
      </c>
      <c r="I167" s="7"/>
    </row>
    <row r="168" spans="1:9" x14ac:dyDescent="0.3">
      <c r="A168">
        <v>109547</v>
      </c>
      <c r="B168">
        <v>1223</v>
      </c>
      <c r="C168" s="1" t="s">
        <v>99</v>
      </c>
      <c r="D168" s="2">
        <v>44965.006944444445</v>
      </c>
      <c r="E168" t="s">
        <v>97</v>
      </c>
      <c r="F168" t="s">
        <v>46</v>
      </c>
      <c r="G168">
        <v>719</v>
      </c>
      <c r="I168" s="7"/>
    </row>
    <row r="169" spans="1:9" x14ac:dyDescent="0.3">
      <c r="A169">
        <v>110341</v>
      </c>
      <c r="B169">
        <v>1628</v>
      </c>
      <c r="C169" s="1" t="s">
        <v>99</v>
      </c>
      <c r="D169" s="2">
        <v>45045.038194444445</v>
      </c>
      <c r="E169" t="s">
        <v>98</v>
      </c>
      <c r="F169" t="s">
        <v>11</v>
      </c>
      <c r="G169">
        <v>1411</v>
      </c>
      <c r="I169" s="7"/>
    </row>
    <row r="170" spans="1:9" x14ac:dyDescent="0.3">
      <c r="A170">
        <v>111992</v>
      </c>
      <c r="B170">
        <v>1515</v>
      </c>
      <c r="C170" s="1" t="s">
        <v>99</v>
      </c>
      <c r="D170" s="2">
        <v>45011.959722222222</v>
      </c>
      <c r="E170" t="s">
        <v>97</v>
      </c>
      <c r="F170" t="s">
        <v>72</v>
      </c>
      <c r="G170">
        <v>9312</v>
      </c>
      <c r="I170" s="7"/>
    </row>
    <row r="171" spans="1:9" x14ac:dyDescent="0.3">
      <c r="A171">
        <v>112219</v>
      </c>
      <c r="B171">
        <v>1857</v>
      </c>
      <c r="C171" s="1" t="s">
        <v>100</v>
      </c>
      <c r="D171" s="2">
        <v>45065.963194444441</v>
      </c>
      <c r="E171" t="s">
        <v>191</v>
      </c>
      <c r="F171" t="s">
        <v>27</v>
      </c>
      <c r="G171">
        <v>7425</v>
      </c>
      <c r="I171" s="7"/>
    </row>
    <row r="172" spans="1:9" x14ac:dyDescent="0.3">
      <c r="A172">
        <v>112565</v>
      </c>
      <c r="B172">
        <v>1485</v>
      </c>
      <c r="C172" s="1" t="s">
        <v>105</v>
      </c>
      <c r="D172" s="2">
        <v>45041.01666666667</v>
      </c>
      <c r="E172" t="s">
        <v>98</v>
      </c>
      <c r="F172" t="s">
        <v>13</v>
      </c>
      <c r="G172">
        <v>6159</v>
      </c>
      <c r="I172" s="7"/>
    </row>
    <row r="173" spans="1:9" x14ac:dyDescent="0.3">
      <c r="A173">
        <v>112919</v>
      </c>
      <c r="B173">
        <v>1262</v>
      </c>
      <c r="C173" s="1" t="s">
        <v>99</v>
      </c>
      <c r="D173" s="2">
        <v>45141.006249999999</v>
      </c>
      <c r="E173" t="s">
        <v>96</v>
      </c>
      <c r="F173" t="s">
        <v>73</v>
      </c>
      <c r="G173">
        <v>3155</v>
      </c>
      <c r="I173" s="7"/>
    </row>
    <row r="174" spans="1:9" x14ac:dyDescent="0.3">
      <c r="A174">
        <v>113132</v>
      </c>
      <c r="B174">
        <v>211</v>
      </c>
      <c r="C174" s="1" t="s">
        <v>100</v>
      </c>
      <c r="D174" s="2">
        <v>45266.997916666667</v>
      </c>
      <c r="E174" t="s">
        <v>191</v>
      </c>
      <c r="F174" t="s">
        <v>52</v>
      </c>
      <c r="G174">
        <v>2270</v>
      </c>
      <c r="I174" s="7"/>
    </row>
    <row r="175" spans="1:9" x14ac:dyDescent="0.3">
      <c r="A175">
        <v>113406</v>
      </c>
      <c r="B175">
        <v>1911</v>
      </c>
      <c r="C175" s="1" t="s">
        <v>101</v>
      </c>
      <c r="D175" s="2">
        <v>44987.074999999997</v>
      </c>
      <c r="E175" t="s">
        <v>96</v>
      </c>
      <c r="F175" t="s">
        <v>26</v>
      </c>
      <c r="G175">
        <v>2500</v>
      </c>
      <c r="I175" s="7"/>
    </row>
    <row r="176" spans="1:9" x14ac:dyDescent="0.3">
      <c r="A176">
        <v>114309</v>
      </c>
      <c r="B176">
        <v>139</v>
      </c>
      <c r="C176" s="1" t="s">
        <v>99</v>
      </c>
      <c r="D176" s="2">
        <v>45102.070833333331</v>
      </c>
      <c r="E176" t="s">
        <v>96</v>
      </c>
      <c r="F176" t="s">
        <v>74</v>
      </c>
      <c r="G176">
        <v>5868</v>
      </c>
      <c r="I176" s="7"/>
    </row>
    <row r="177" spans="1:9" x14ac:dyDescent="0.3">
      <c r="A177">
        <v>114621</v>
      </c>
      <c r="B177">
        <v>501</v>
      </c>
      <c r="C177" s="1" t="s">
        <v>105</v>
      </c>
      <c r="D177" s="2">
        <v>45283.993750000001</v>
      </c>
      <c r="E177" t="s">
        <v>191</v>
      </c>
      <c r="F177" t="s">
        <v>75</v>
      </c>
      <c r="G177">
        <v>3842</v>
      </c>
      <c r="I177" s="7"/>
    </row>
    <row r="178" spans="1:9" x14ac:dyDescent="0.3">
      <c r="A178">
        <v>115590</v>
      </c>
      <c r="B178">
        <v>517</v>
      </c>
      <c r="C178" s="1" t="s">
        <v>101</v>
      </c>
      <c r="D178" s="2">
        <v>44959.994444444441</v>
      </c>
      <c r="E178" t="s">
        <v>96</v>
      </c>
      <c r="F178" t="s">
        <v>73</v>
      </c>
      <c r="G178">
        <v>9953</v>
      </c>
      <c r="I178" s="7"/>
    </row>
    <row r="179" spans="1:9" x14ac:dyDescent="0.3">
      <c r="A179">
        <v>116342</v>
      </c>
      <c r="B179">
        <v>1210</v>
      </c>
      <c r="C179" s="1" t="s">
        <v>105</v>
      </c>
      <c r="D179" s="2">
        <v>45277.040277777778</v>
      </c>
      <c r="E179" t="s">
        <v>96</v>
      </c>
      <c r="F179" t="s">
        <v>76</v>
      </c>
      <c r="G179">
        <v>2323</v>
      </c>
      <c r="I179" s="7"/>
    </row>
    <row r="180" spans="1:9" x14ac:dyDescent="0.3">
      <c r="A180">
        <v>118335</v>
      </c>
      <c r="B180">
        <v>1715</v>
      </c>
      <c r="C180" s="1" t="s">
        <v>99</v>
      </c>
      <c r="D180" s="2">
        <v>45194.007638888892</v>
      </c>
      <c r="E180" t="s">
        <v>96</v>
      </c>
      <c r="F180" t="s">
        <v>72</v>
      </c>
      <c r="G180">
        <v>477</v>
      </c>
      <c r="I180" s="7"/>
    </row>
    <row r="181" spans="1:9" x14ac:dyDescent="0.3">
      <c r="A181">
        <v>118716</v>
      </c>
      <c r="B181">
        <v>1599</v>
      </c>
      <c r="C181" s="1" t="s">
        <v>99</v>
      </c>
      <c r="D181" s="2">
        <v>45275.006944444445</v>
      </c>
      <c r="E181" t="s">
        <v>96</v>
      </c>
      <c r="F181" t="s">
        <v>28</v>
      </c>
      <c r="G181">
        <v>4765</v>
      </c>
      <c r="I181" s="7"/>
    </row>
    <row r="182" spans="1:9" x14ac:dyDescent="0.3">
      <c r="A182">
        <v>118960</v>
      </c>
      <c r="B182">
        <v>1265</v>
      </c>
      <c r="C182" s="1" t="s">
        <v>99</v>
      </c>
      <c r="D182" s="2">
        <v>45004.018750000003</v>
      </c>
      <c r="E182" t="s">
        <v>98</v>
      </c>
      <c r="F182" t="s">
        <v>4</v>
      </c>
      <c r="G182">
        <v>3942</v>
      </c>
      <c r="I182" s="7"/>
    </row>
    <row r="183" spans="1:9" x14ac:dyDescent="0.3">
      <c r="A183">
        <v>120228</v>
      </c>
      <c r="B183">
        <v>1795</v>
      </c>
      <c r="C183" s="1" t="s">
        <v>100</v>
      </c>
      <c r="D183" s="2">
        <v>45049.063888888886</v>
      </c>
      <c r="E183" t="s">
        <v>191</v>
      </c>
      <c r="F183" t="s">
        <v>23</v>
      </c>
      <c r="G183">
        <v>5864</v>
      </c>
      <c r="I183" s="7"/>
    </row>
    <row r="184" spans="1:9" x14ac:dyDescent="0.3">
      <c r="A184">
        <v>120567</v>
      </c>
      <c r="B184">
        <v>1523</v>
      </c>
      <c r="C184" s="1" t="s">
        <v>105</v>
      </c>
      <c r="D184" s="2">
        <v>45107.981249999997</v>
      </c>
      <c r="E184" t="s">
        <v>191</v>
      </c>
      <c r="F184" t="s">
        <v>77</v>
      </c>
      <c r="G184">
        <v>1876</v>
      </c>
      <c r="I184" s="7"/>
    </row>
    <row r="185" spans="1:9" x14ac:dyDescent="0.3">
      <c r="A185">
        <v>122068</v>
      </c>
      <c r="B185">
        <v>624</v>
      </c>
      <c r="C185" s="1" t="s">
        <v>101</v>
      </c>
      <c r="D185" s="2">
        <v>45200.071527777778</v>
      </c>
      <c r="E185" t="s">
        <v>96</v>
      </c>
      <c r="F185" t="s">
        <v>18</v>
      </c>
      <c r="G185">
        <v>3030</v>
      </c>
      <c r="I185" s="7"/>
    </row>
    <row r="186" spans="1:9" x14ac:dyDescent="0.3">
      <c r="A186">
        <v>122492</v>
      </c>
      <c r="B186">
        <v>147</v>
      </c>
      <c r="C186" s="1" t="s">
        <v>99</v>
      </c>
      <c r="D186" s="2">
        <v>45109.945138888892</v>
      </c>
      <c r="E186" t="s">
        <v>97</v>
      </c>
      <c r="F186" t="s">
        <v>41</v>
      </c>
      <c r="G186">
        <v>1788</v>
      </c>
      <c r="I186" s="7"/>
    </row>
    <row r="187" spans="1:9" x14ac:dyDescent="0.3">
      <c r="A187">
        <v>123546</v>
      </c>
      <c r="B187">
        <v>990</v>
      </c>
      <c r="C187" s="1" t="s">
        <v>109</v>
      </c>
      <c r="D187" s="2">
        <v>45062.030555555553</v>
      </c>
      <c r="E187" t="s">
        <v>97</v>
      </c>
      <c r="F187" t="s">
        <v>23</v>
      </c>
      <c r="G187">
        <v>9475</v>
      </c>
      <c r="I187" s="7"/>
    </row>
    <row r="188" spans="1:9" x14ac:dyDescent="0.3">
      <c r="A188">
        <v>125939</v>
      </c>
      <c r="B188">
        <v>213</v>
      </c>
      <c r="C188" s="1" t="s">
        <v>99</v>
      </c>
      <c r="D188" s="2">
        <v>44985.036805555559</v>
      </c>
      <c r="E188" t="s">
        <v>191</v>
      </c>
      <c r="F188" t="s">
        <v>52</v>
      </c>
      <c r="G188">
        <v>6023</v>
      </c>
      <c r="I188" s="7"/>
    </row>
    <row r="189" spans="1:9" x14ac:dyDescent="0.3">
      <c r="A189">
        <v>127157</v>
      </c>
      <c r="B189">
        <v>532</v>
      </c>
      <c r="C189" s="1" t="s">
        <v>99</v>
      </c>
      <c r="D189" s="2">
        <v>44972.997916666667</v>
      </c>
      <c r="E189" t="s">
        <v>97</v>
      </c>
      <c r="F189" t="s">
        <v>30</v>
      </c>
      <c r="G189">
        <v>2367</v>
      </c>
      <c r="I189" s="7"/>
    </row>
    <row r="190" spans="1:9" x14ac:dyDescent="0.3">
      <c r="A190">
        <v>127349</v>
      </c>
      <c r="B190">
        <v>620</v>
      </c>
      <c r="C190" s="1" t="s">
        <v>106</v>
      </c>
      <c r="D190" s="2">
        <v>45027.025000000001</v>
      </c>
      <c r="E190" t="s">
        <v>191</v>
      </c>
      <c r="F190" t="s">
        <v>78</v>
      </c>
      <c r="G190">
        <v>4477</v>
      </c>
      <c r="I190" s="7"/>
    </row>
    <row r="191" spans="1:9" x14ac:dyDescent="0.3">
      <c r="A191">
        <v>127352</v>
      </c>
      <c r="B191">
        <v>1534</v>
      </c>
      <c r="C191" s="1" t="s">
        <v>99</v>
      </c>
      <c r="D191" s="2">
        <v>45181.008333333331</v>
      </c>
      <c r="E191" t="s">
        <v>97</v>
      </c>
      <c r="F191" t="s">
        <v>43</v>
      </c>
      <c r="G191">
        <v>8980</v>
      </c>
      <c r="I191" s="7"/>
    </row>
    <row r="192" spans="1:9" x14ac:dyDescent="0.3">
      <c r="A192">
        <v>128831</v>
      </c>
      <c r="B192">
        <v>816</v>
      </c>
      <c r="C192" s="1" t="s">
        <v>113</v>
      </c>
      <c r="D192" s="2">
        <v>45255.044444444444</v>
      </c>
      <c r="E192" t="s">
        <v>191</v>
      </c>
      <c r="F192" t="s">
        <v>27</v>
      </c>
      <c r="G192">
        <v>483</v>
      </c>
      <c r="I192" s="7"/>
    </row>
    <row r="193" spans="1:9" x14ac:dyDescent="0.3">
      <c r="A193">
        <v>130037</v>
      </c>
      <c r="B193">
        <v>765</v>
      </c>
      <c r="C193" s="1" t="s">
        <v>103</v>
      </c>
      <c r="D193" s="2">
        <v>45062.049305555556</v>
      </c>
      <c r="E193" t="s">
        <v>97</v>
      </c>
      <c r="F193" t="s">
        <v>30</v>
      </c>
      <c r="G193">
        <v>7380</v>
      </c>
      <c r="I193" s="7"/>
    </row>
    <row r="194" spans="1:9" x14ac:dyDescent="0.3">
      <c r="A194">
        <v>130805</v>
      </c>
      <c r="B194">
        <v>207</v>
      </c>
      <c r="C194" s="1" t="s">
        <v>108</v>
      </c>
      <c r="D194" s="2">
        <v>45118.010416666664</v>
      </c>
      <c r="E194" t="s">
        <v>97</v>
      </c>
      <c r="F194" t="s">
        <v>74</v>
      </c>
      <c r="G194">
        <v>9542</v>
      </c>
      <c r="I194" s="7"/>
    </row>
    <row r="195" spans="1:9" x14ac:dyDescent="0.3">
      <c r="A195">
        <v>130920</v>
      </c>
      <c r="B195">
        <v>1099</v>
      </c>
      <c r="C195" s="1" t="s">
        <v>100</v>
      </c>
      <c r="D195" s="2">
        <v>45035.990972222222</v>
      </c>
      <c r="E195" t="s">
        <v>97</v>
      </c>
      <c r="F195" t="s">
        <v>54</v>
      </c>
      <c r="G195">
        <v>5261</v>
      </c>
      <c r="I195" s="7"/>
    </row>
    <row r="196" spans="1:9" x14ac:dyDescent="0.3">
      <c r="A196">
        <v>131508</v>
      </c>
      <c r="B196">
        <v>140</v>
      </c>
      <c r="C196" s="1" t="s">
        <v>99</v>
      </c>
      <c r="D196" s="2">
        <v>44968.034722222219</v>
      </c>
      <c r="E196" t="s">
        <v>98</v>
      </c>
      <c r="F196" t="s">
        <v>38</v>
      </c>
      <c r="G196">
        <v>2656</v>
      </c>
      <c r="I196" s="7"/>
    </row>
    <row r="197" spans="1:9" x14ac:dyDescent="0.3">
      <c r="A197">
        <v>133285</v>
      </c>
      <c r="B197">
        <v>516</v>
      </c>
      <c r="C197" s="1" t="s">
        <v>100</v>
      </c>
      <c r="D197" s="2">
        <v>44968.058333333334</v>
      </c>
      <c r="E197" t="s">
        <v>96</v>
      </c>
      <c r="F197" t="s">
        <v>34</v>
      </c>
      <c r="G197">
        <v>7837</v>
      </c>
      <c r="I197" s="7"/>
    </row>
    <row r="198" spans="1:9" x14ac:dyDescent="0.3">
      <c r="A198">
        <v>133922</v>
      </c>
      <c r="B198">
        <v>1441</v>
      </c>
      <c r="C198" s="1" t="s">
        <v>101</v>
      </c>
      <c r="D198" s="2">
        <v>45156.006249999999</v>
      </c>
      <c r="E198" t="s">
        <v>96</v>
      </c>
      <c r="F198" t="s">
        <v>79</v>
      </c>
      <c r="G198">
        <v>4932</v>
      </c>
      <c r="I198" s="7"/>
    </row>
    <row r="199" spans="1:9" x14ac:dyDescent="0.3">
      <c r="A199">
        <v>134419</v>
      </c>
      <c r="B199">
        <v>628</v>
      </c>
      <c r="C199" s="1" t="s">
        <v>100</v>
      </c>
      <c r="D199" s="2">
        <v>44960.954861111109</v>
      </c>
      <c r="E199" t="s">
        <v>98</v>
      </c>
      <c r="F199" t="s">
        <v>80</v>
      </c>
      <c r="G199">
        <v>2768</v>
      </c>
      <c r="I199" s="7"/>
    </row>
    <row r="200" spans="1:9" x14ac:dyDescent="0.3">
      <c r="A200">
        <v>137231</v>
      </c>
      <c r="B200">
        <v>1344</v>
      </c>
      <c r="C200" s="1" t="s">
        <v>105</v>
      </c>
      <c r="D200" s="2">
        <v>45216</v>
      </c>
      <c r="E200" t="s">
        <v>191</v>
      </c>
      <c r="F200" t="s">
        <v>77</v>
      </c>
      <c r="G200">
        <v>6898</v>
      </c>
      <c r="I200" s="7"/>
    </row>
    <row r="201" spans="1:9" x14ac:dyDescent="0.3">
      <c r="A201">
        <v>138329</v>
      </c>
      <c r="B201">
        <v>1108</v>
      </c>
      <c r="C201" s="1" t="s">
        <v>113</v>
      </c>
      <c r="D201" s="2">
        <v>45138.048611111109</v>
      </c>
      <c r="E201" t="s">
        <v>97</v>
      </c>
      <c r="F201" t="s">
        <v>22</v>
      </c>
      <c r="G201">
        <v>7219</v>
      </c>
      <c r="I201" s="7"/>
    </row>
    <row r="202" spans="1:9" x14ac:dyDescent="0.3">
      <c r="A202">
        <v>139357</v>
      </c>
      <c r="B202">
        <v>423</v>
      </c>
      <c r="C202" s="1" t="s">
        <v>106</v>
      </c>
      <c r="D202" s="2">
        <v>45064.984722222223</v>
      </c>
      <c r="E202" t="s">
        <v>96</v>
      </c>
      <c r="F202" t="s">
        <v>43</v>
      </c>
      <c r="G202">
        <v>5563</v>
      </c>
      <c r="I202" s="7"/>
    </row>
    <row r="203" spans="1:9" x14ac:dyDescent="0.3">
      <c r="A203">
        <v>139611</v>
      </c>
      <c r="B203">
        <v>444</v>
      </c>
      <c r="C203" s="1" t="s">
        <v>105</v>
      </c>
      <c r="D203" s="2">
        <v>45220.052083333336</v>
      </c>
      <c r="E203" t="s">
        <v>97</v>
      </c>
      <c r="F203" t="s">
        <v>40</v>
      </c>
      <c r="G203">
        <v>6827</v>
      </c>
      <c r="I203" s="7"/>
    </row>
    <row r="204" spans="1:9" x14ac:dyDescent="0.3">
      <c r="A204">
        <v>139755</v>
      </c>
      <c r="B204">
        <v>813</v>
      </c>
      <c r="C204" s="1" t="s">
        <v>106</v>
      </c>
      <c r="D204" s="2">
        <v>45136.979861111111</v>
      </c>
      <c r="E204" t="s">
        <v>96</v>
      </c>
      <c r="F204" t="s">
        <v>81</v>
      </c>
      <c r="G204">
        <v>7305</v>
      </c>
      <c r="I204" s="7"/>
    </row>
    <row r="205" spans="1:9" x14ac:dyDescent="0.3">
      <c r="A205">
        <v>140002</v>
      </c>
      <c r="B205">
        <v>1848</v>
      </c>
      <c r="C205" s="1" t="s">
        <v>99</v>
      </c>
      <c r="D205" s="2">
        <v>45201.03402777778</v>
      </c>
      <c r="E205" t="s">
        <v>191</v>
      </c>
      <c r="F205" t="s">
        <v>82</v>
      </c>
      <c r="G205">
        <v>3536</v>
      </c>
      <c r="I205" s="7"/>
    </row>
    <row r="206" spans="1:9" x14ac:dyDescent="0.3">
      <c r="A206">
        <v>141004</v>
      </c>
      <c r="B206">
        <v>1499</v>
      </c>
      <c r="C206" s="1" t="s">
        <v>99</v>
      </c>
      <c r="D206" s="2">
        <v>45063.056250000001</v>
      </c>
      <c r="E206" t="s">
        <v>191</v>
      </c>
      <c r="F206" t="s">
        <v>21</v>
      </c>
      <c r="G206">
        <v>9940</v>
      </c>
      <c r="I206" s="7"/>
    </row>
    <row r="207" spans="1:9" x14ac:dyDescent="0.3">
      <c r="A207">
        <v>141024</v>
      </c>
      <c r="B207">
        <v>1436</v>
      </c>
      <c r="C207" s="1" t="s">
        <v>105</v>
      </c>
      <c r="D207" s="2">
        <v>44993.083333333336</v>
      </c>
      <c r="E207" t="s">
        <v>96</v>
      </c>
      <c r="F207" t="s">
        <v>66</v>
      </c>
      <c r="G207">
        <v>9491</v>
      </c>
      <c r="I207" s="7"/>
    </row>
    <row r="208" spans="1:9" x14ac:dyDescent="0.3">
      <c r="A208">
        <v>141306</v>
      </c>
      <c r="B208">
        <v>249</v>
      </c>
      <c r="C208" s="1" t="s">
        <v>99</v>
      </c>
      <c r="D208" s="2">
        <v>44937.073611111111</v>
      </c>
      <c r="E208" t="s">
        <v>191</v>
      </c>
      <c r="F208" t="s">
        <v>29</v>
      </c>
      <c r="G208">
        <v>9751</v>
      </c>
      <c r="I208" s="7"/>
    </row>
    <row r="209" spans="1:9" x14ac:dyDescent="0.3">
      <c r="A209">
        <v>142160</v>
      </c>
      <c r="B209">
        <v>1976</v>
      </c>
      <c r="C209" s="1" t="s">
        <v>105</v>
      </c>
      <c r="D209" s="2">
        <v>44971.043749999997</v>
      </c>
      <c r="E209" t="s">
        <v>98</v>
      </c>
      <c r="F209" t="s">
        <v>5</v>
      </c>
      <c r="G209">
        <v>7114</v>
      </c>
      <c r="I209" s="7"/>
    </row>
    <row r="210" spans="1:9" x14ac:dyDescent="0.3">
      <c r="A210">
        <v>145440</v>
      </c>
      <c r="B210">
        <v>948</v>
      </c>
      <c r="C210" s="1" t="s">
        <v>102</v>
      </c>
      <c r="D210" s="2">
        <v>45157.054861111108</v>
      </c>
      <c r="E210" t="s">
        <v>191</v>
      </c>
      <c r="F210" t="s">
        <v>43</v>
      </c>
      <c r="G210">
        <v>140</v>
      </c>
      <c r="I210" s="7"/>
    </row>
    <row r="211" spans="1:9" x14ac:dyDescent="0.3">
      <c r="A211">
        <v>145667</v>
      </c>
      <c r="B211">
        <v>813</v>
      </c>
      <c r="C211" s="1" t="s">
        <v>106</v>
      </c>
      <c r="D211" s="2">
        <v>45140.009027777778</v>
      </c>
      <c r="E211" t="s">
        <v>96</v>
      </c>
      <c r="F211" t="s">
        <v>43</v>
      </c>
      <c r="G211">
        <v>8841</v>
      </c>
      <c r="I211" s="7"/>
    </row>
    <row r="212" spans="1:9" x14ac:dyDescent="0.3">
      <c r="A212">
        <v>146599</v>
      </c>
      <c r="B212">
        <v>393</v>
      </c>
      <c r="C212" s="1" t="s">
        <v>113</v>
      </c>
      <c r="D212" s="2">
        <v>45061.088194444441</v>
      </c>
      <c r="E212" t="s">
        <v>191</v>
      </c>
      <c r="F212" t="s">
        <v>6</v>
      </c>
      <c r="G212">
        <v>7712</v>
      </c>
      <c r="I212" s="7"/>
    </row>
    <row r="213" spans="1:9" x14ac:dyDescent="0.3">
      <c r="A213">
        <v>146917</v>
      </c>
      <c r="B213">
        <v>183</v>
      </c>
      <c r="C213" s="1" t="s">
        <v>113</v>
      </c>
      <c r="D213" s="2">
        <v>44981.073611111111</v>
      </c>
      <c r="E213" t="s">
        <v>96</v>
      </c>
      <c r="F213" t="s">
        <v>17</v>
      </c>
      <c r="G213">
        <v>2595</v>
      </c>
      <c r="I213" s="7"/>
    </row>
    <row r="214" spans="1:9" x14ac:dyDescent="0.3">
      <c r="A214">
        <v>148310</v>
      </c>
      <c r="B214">
        <v>625</v>
      </c>
      <c r="C214" s="1" t="s">
        <v>113</v>
      </c>
      <c r="D214" s="2">
        <v>45049.015277777777</v>
      </c>
      <c r="E214" t="s">
        <v>96</v>
      </c>
      <c r="F214" t="s">
        <v>21</v>
      </c>
      <c r="G214">
        <v>2291</v>
      </c>
      <c r="I214" s="7"/>
    </row>
    <row r="215" spans="1:9" x14ac:dyDescent="0.3">
      <c r="A215">
        <v>148706</v>
      </c>
      <c r="B215">
        <v>188</v>
      </c>
      <c r="C215" s="1" t="s">
        <v>113</v>
      </c>
      <c r="D215" s="2">
        <v>45269.972222222219</v>
      </c>
      <c r="E215" t="s">
        <v>97</v>
      </c>
      <c r="F215" t="s">
        <v>43</v>
      </c>
      <c r="G215">
        <v>4301</v>
      </c>
      <c r="I215" s="7"/>
    </row>
    <row r="216" spans="1:9" x14ac:dyDescent="0.3">
      <c r="A216">
        <v>149310</v>
      </c>
      <c r="B216">
        <v>1734</v>
      </c>
      <c r="C216" s="1" t="s">
        <v>99</v>
      </c>
      <c r="D216" s="2">
        <v>44941.067361111112</v>
      </c>
      <c r="E216" t="s">
        <v>96</v>
      </c>
      <c r="F216" t="s">
        <v>29</v>
      </c>
      <c r="G216">
        <v>1340</v>
      </c>
      <c r="I216" s="7"/>
    </row>
    <row r="217" spans="1:9" x14ac:dyDescent="0.3">
      <c r="A217">
        <v>149497</v>
      </c>
      <c r="B217">
        <v>931</v>
      </c>
      <c r="C217" s="1" t="s">
        <v>99</v>
      </c>
      <c r="D217" s="2">
        <v>45026.98541666667</v>
      </c>
      <c r="E217" t="s">
        <v>96</v>
      </c>
      <c r="F217" t="s">
        <v>9</v>
      </c>
      <c r="G217">
        <v>7840</v>
      </c>
      <c r="I217" s="7"/>
    </row>
    <row r="218" spans="1:9" x14ac:dyDescent="0.3">
      <c r="A218">
        <v>149877</v>
      </c>
      <c r="B218">
        <v>978</v>
      </c>
      <c r="C218" s="1" t="s">
        <v>99</v>
      </c>
      <c r="D218" s="2">
        <v>44946.978472222225</v>
      </c>
      <c r="E218" t="s">
        <v>96</v>
      </c>
      <c r="F218" t="s">
        <v>30</v>
      </c>
      <c r="G218">
        <v>5106</v>
      </c>
      <c r="I218" s="7"/>
    </row>
    <row r="219" spans="1:9" x14ac:dyDescent="0.3">
      <c r="A219">
        <v>151746</v>
      </c>
      <c r="B219">
        <v>718</v>
      </c>
      <c r="C219" s="1" t="s">
        <v>103</v>
      </c>
      <c r="D219" s="2">
        <v>45070.082638888889</v>
      </c>
      <c r="E219" t="s">
        <v>97</v>
      </c>
      <c r="F219" t="s">
        <v>67</v>
      </c>
      <c r="G219">
        <v>7817</v>
      </c>
      <c r="I219" s="7"/>
    </row>
    <row r="220" spans="1:9" x14ac:dyDescent="0.3">
      <c r="A220">
        <v>151991</v>
      </c>
      <c r="B220">
        <v>1361</v>
      </c>
      <c r="C220" s="1" t="s">
        <v>105</v>
      </c>
      <c r="D220" s="2">
        <v>44949.974999999999</v>
      </c>
      <c r="E220" t="s">
        <v>191</v>
      </c>
      <c r="F220" t="s">
        <v>32</v>
      </c>
      <c r="G220">
        <v>1045</v>
      </c>
      <c r="I220" s="7"/>
    </row>
    <row r="221" spans="1:9" x14ac:dyDescent="0.3">
      <c r="A221">
        <v>152504</v>
      </c>
      <c r="B221">
        <v>280</v>
      </c>
      <c r="C221" s="1" t="s">
        <v>99</v>
      </c>
      <c r="D221" s="2">
        <v>45036.043749999997</v>
      </c>
      <c r="E221" t="s">
        <v>191</v>
      </c>
      <c r="F221" t="s">
        <v>33</v>
      </c>
      <c r="G221">
        <v>6681</v>
      </c>
      <c r="I221" s="7"/>
    </row>
    <row r="222" spans="1:9" x14ac:dyDescent="0.3">
      <c r="A222">
        <v>152609</v>
      </c>
      <c r="B222">
        <v>991</v>
      </c>
      <c r="C222" s="1" t="s">
        <v>99</v>
      </c>
      <c r="D222" s="2">
        <v>45150.061805555553</v>
      </c>
      <c r="E222" t="s">
        <v>191</v>
      </c>
      <c r="F222" t="s">
        <v>34</v>
      </c>
      <c r="G222">
        <v>7294</v>
      </c>
      <c r="I222" s="7"/>
    </row>
    <row r="223" spans="1:9" x14ac:dyDescent="0.3">
      <c r="A223">
        <v>152738</v>
      </c>
      <c r="B223">
        <v>1099</v>
      </c>
      <c r="C223" s="1" t="s">
        <v>100</v>
      </c>
      <c r="D223" s="2">
        <v>45111.007638888892</v>
      </c>
      <c r="E223" t="s">
        <v>98</v>
      </c>
      <c r="F223" t="s">
        <v>35</v>
      </c>
      <c r="G223">
        <v>177</v>
      </c>
      <c r="I223" s="7"/>
    </row>
    <row r="224" spans="1:9" x14ac:dyDescent="0.3">
      <c r="A224">
        <v>152762</v>
      </c>
      <c r="B224">
        <v>1015</v>
      </c>
      <c r="C224" s="1" t="s">
        <v>107</v>
      </c>
      <c r="D224" s="2">
        <v>45097.945138888892</v>
      </c>
      <c r="E224" t="s">
        <v>98</v>
      </c>
      <c r="F224" t="s">
        <v>42</v>
      </c>
      <c r="G224">
        <v>9099</v>
      </c>
      <c r="I224" s="7"/>
    </row>
    <row r="225" spans="1:9" x14ac:dyDescent="0.3">
      <c r="A225">
        <v>153389</v>
      </c>
      <c r="B225">
        <v>1715</v>
      </c>
      <c r="C225" s="1" t="s">
        <v>99</v>
      </c>
      <c r="D225" s="2">
        <v>45227.972916666666</v>
      </c>
      <c r="E225" t="s">
        <v>97</v>
      </c>
      <c r="F225" t="s">
        <v>43</v>
      </c>
      <c r="G225">
        <v>2257</v>
      </c>
      <c r="I225" s="7"/>
    </row>
    <row r="226" spans="1:9" x14ac:dyDescent="0.3">
      <c r="A226">
        <v>153440</v>
      </c>
      <c r="B226">
        <v>1070</v>
      </c>
      <c r="C226" s="1" t="s">
        <v>106</v>
      </c>
      <c r="D226" s="2">
        <v>45247.951388888891</v>
      </c>
      <c r="E226" t="s">
        <v>97</v>
      </c>
      <c r="F226" t="s">
        <v>38</v>
      </c>
      <c r="G226">
        <v>5399</v>
      </c>
      <c r="I226" s="7"/>
    </row>
    <row r="227" spans="1:9" x14ac:dyDescent="0.3">
      <c r="A227">
        <v>153648</v>
      </c>
      <c r="B227">
        <v>1459</v>
      </c>
      <c r="C227" s="1" t="s">
        <v>100</v>
      </c>
      <c r="D227" s="2">
        <v>45209.038194444445</v>
      </c>
      <c r="E227" t="s">
        <v>98</v>
      </c>
      <c r="F227" t="s">
        <v>39</v>
      </c>
      <c r="G227">
        <v>7435</v>
      </c>
      <c r="I227" s="7"/>
    </row>
    <row r="228" spans="1:9" x14ac:dyDescent="0.3">
      <c r="A228">
        <v>153794</v>
      </c>
      <c r="B228">
        <v>887</v>
      </c>
      <c r="C228" s="1" t="s">
        <v>99</v>
      </c>
      <c r="D228" s="2">
        <v>44940.018750000003</v>
      </c>
      <c r="E228" t="s">
        <v>96</v>
      </c>
      <c r="F228" t="s">
        <v>24</v>
      </c>
      <c r="G228">
        <v>3781</v>
      </c>
      <c r="I228" s="7"/>
    </row>
    <row r="229" spans="1:9" x14ac:dyDescent="0.3">
      <c r="A229">
        <v>155501</v>
      </c>
      <c r="B229">
        <v>1703</v>
      </c>
      <c r="C229" s="1" t="s">
        <v>100</v>
      </c>
      <c r="D229" s="2">
        <v>45005.977777777778</v>
      </c>
      <c r="E229" t="s">
        <v>191</v>
      </c>
      <c r="F229" t="s">
        <v>22</v>
      </c>
      <c r="G229">
        <v>2102</v>
      </c>
      <c r="I229" s="7"/>
    </row>
    <row r="230" spans="1:9" x14ac:dyDescent="0.3">
      <c r="A230">
        <v>155731</v>
      </c>
      <c r="B230">
        <v>1212</v>
      </c>
      <c r="C230" s="1" t="s">
        <v>106</v>
      </c>
      <c r="D230" s="2">
        <v>45231.98333333333</v>
      </c>
      <c r="E230" t="s">
        <v>191</v>
      </c>
      <c r="F230" t="s">
        <v>41</v>
      </c>
      <c r="G230">
        <v>8205</v>
      </c>
      <c r="I230" s="7"/>
    </row>
    <row r="231" spans="1:9" x14ac:dyDescent="0.3">
      <c r="A231">
        <v>157238</v>
      </c>
      <c r="B231">
        <v>1100</v>
      </c>
      <c r="C231" s="1" t="s">
        <v>105</v>
      </c>
      <c r="D231" s="2">
        <v>45011.023611111108</v>
      </c>
      <c r="E231" t="s">
        <v>96</v>
      </c>
      <c r="F231" t="s">
        <v>42</v>
      </c>
      <c r="G231">
        <v>5281</v>
      </c>
      <c r="I231" s="7"/>
    </row>
    <row r="232" spans="1:9" x14ac:dyDescent="0.3">
      <c r="A232">
        <v>157882</v>
      </c>
      <c r="B232">
        <v>72</v>
      </c>
      <c r="C232" s="1" t="s">
        <v>105</v>
      </c>
      <c r="D232" s="2">
        <v>45254.037499999999</v>
      </c>
      <c r="E232" t="s">
        <v>98</v>
      </c>
      <c r="F232" t="s">
        <v>35</v>
      </c>
      <c r="G232">
        <v>8982</v>
      </c>
      <c r="I232" s="7"/>
    </row>
    <row r="233" spans="1:9" x14ac:dyDescent="0.3">
      <c r="A233">
        <v>158217</v>
      </c>
      <c r="B233">
        <v>698</v>
      </c>
      <c r="C233" s="1" t="s">
        <v>101</v>
      </c>
      <c r="D233" s="2">
        <v>45075.083333333336</v>
      </c>
      <c r="E233" t="s">
        <v>191</v>
      </c>
      <c r="F233" t="s">
        <v>44</v>
      </c>
      <c r="G233">
        <v>424</v>
      </c>
      <c r="I233" s="7"/>
    </row>
    <row r="234" spans="1:9" x14ac:dyDescent="0.3">
      <c r="A234">
        <v>159503</v>
      </c>
      <c r="B234">
        <v>333</v>
      </c>
      <c r="C234" s="1" t="s">
        <v>109</v>
      </c>
      <c r="D234" s="2">
        <v>45060.020138888889</v>
      </c>
      <c r="E234" t="s">
        <v>97</v>
      </c>
      <c r="F234" t="s">
        <v>12</v>
      </c>
      <c r="G234">
        <v>5295</v>
      </c>
      <c r="I234" s="7"/>
    </row>
    <row r="235" spans="1:9" x14ac:dyDescent="0.3">
      <c r="A235">
        <v>160435</v>
      </c>
      <c r="B235">
        <v>737</v>
      </c>
      <c r="C235" s="1" t="s">
        <v>113</v>
      </c>
      <c r="D235" s="2">
        <v>45083.96875</v>
      </c>
      <c r="E235" t="s">
        <v>96</v>
      </c>
      <c r="F235" t="s">
        <v>14</v>
      </c>
      <c r="G235">
        <v>2127</v>
      </c>
      <c r="I235" s="7"/>
    </row>
    <row r="236" spans="1:9" x14ac:dyDescent="0.3">
      <c r="A236">
        <v>160692</v>
      </c>
      <c r="B236">
        <v>532</v>
      </c>
      <c r="C236" s="1" t="s">
        <v>99</v>
      </c>
      <c r="D236" s="2">
        <v>45236.044444444444</v>
      </c>
      <c r="E236" t="s">
        <v>191</v>
      </c>
      <c r="F236" t="s">
        <v>43</v>
      </c>
      <c r="G236">
        <v>679</v>
      </c>
      <c r="I236" s="7"/>
    </row>
    <row r="237" spans="1:9" x14ac:dyDescent="0.3">
      <c r="A237">
        <v>162458</v>
      </c>
      <c r="B237">
        <v>1515</v>
      </c>
      <c r="C237" s="1" t="s">
        <v>99</v>
      </c>
      <c r="D237" s="2">
        <v>45266.040277777778</v>
      </c>
      <c r="E237" t="s">
        <v>98</v>
      </c>
      <c r="F237" t="s">
        <v>46</v>
      </c>
      <c r="G237">
        <v>3793</v>
      </c>
      <c r="I237" s="7"/>
    </row>
    <row r="238" spans="1:9" x14ac:dyDescent="0.3">
      <c r="A238">
        <v>163919</v>
      </c>
      <c r="B238">
        <v>1635</v>
      </c>
      <c r="C238" s="1" t="s">
        <v>99</v>
      </c>
      <c r="D238" s="2">
        <v>45099.033333333333</v>
      </c>
      <c r="E238" t="s">
        <v>98</v>
      </c>
      <c r="F238" t="s">
        <v>8</v>
      </c>
      <c r="G238">
        <v>4116</v>
      </c>
      <c r="I238" s="7"/>
    </row>
    <row r="239" spans="1:9" x14ac:dyDescent="0.3">
      <c r="A239">
        <v>164155</v>
      </c>
      <c r="B239">
        <v>820</v>
      </c>
      <c r="C239" s="1" t="s">
        <v>107</v>
      </c>
      <c r="D239" s="2">
        <v>45067.03402777778</v>
      </c>
      <c r="E239" t="s">
        <v>96</v>
      </c>
      <c r="F239" t="s">
        <v>46</v>
      </c>
      <c r="G239">
        <v>6498</v>
      </c>
      <c r="I239" s="7"/>
    </row>
    <row r="240" spans="1:9" x14ac:dyDescent="0.3">
      <c r="A240">
        <v>165080</v>
      </c>
      <c r="B240">
        <v>715</v>
      </c>
      <c r="C240" s="1" t="s">
        <v>99</v>
      </c>
      <c r="D240" s="2">
        <v>45283.973611111112</v>
      </c>
      <c r="E240" t="s">
        <v>98</v>
      </c>
      <c r="F240" t="s">
        <v>47</v>
      </c>
      <c r="G240">
        <v>3378</v>
      </c>
      <c r="I240" s="7"/>
    </row>
    <row r="241" spans="1:9" x14ac:dyDescent="0.3">
      <c r="A241">
        <v>165318</v>
      </c>
      <c r="B241">
        <v>1759</v>
      </c>
      <c r="C241" s="1" t="s">
        <v>105</v>
      </c>
      <c r="D241" s="2">
        <v>44966.034722222219</v>
      </c>
      <c r="E241" t="s">
        <v>98</v>
      </c>
      <c r="F241" t="s">
        <v>27</v>
      </c>
      <c r="G241">
        <v>3573</v>
      </c>
      <c r="I241" s="7"/>
    </row>
    <row r="242" spans="1:9" x14ac:dyDescent="0.3">
      <c r="A242">
        <v>165674</v>
      </c>
      <c r="B242">
        <v>614</v>
      </c>
      <c r="C242" s="1" t="s">
        <v>99</v>
      </c>
      <c r="D242" s="2">
        <v>45259.023611111108</v>
      </c>
      <c r="E242" t="s">
        <v>97</v>
      </c>
      <c r="F242" t="s">
        <v>4</v>
      </c>
      <c r="G242">
        <v>8831</v>
      </c>
      <c r="I242" s="7"/>
    </row>
    <row r="243" spans="1:9" x14ac:dyDescent="0.3">
      <c r="A243">
        <v>165835</v>
      </c>
      <c r="B243">
        <v>1191</v>
      </c>
      <c r="C243" s="1" t="s">
        <v>101</v>
      </c>
      <c r="D243" s="2">
        <v>45077.011111111111</v>
      </c>
      <c r="E243" t="s">
        <v>97</v>
      </c>
      <c r="F243" t="s">
        <v>5</v>
      </c>
      <c r="G243">
        <v>2282</v>
      </c>
      <c r="I243" s="7"/>
    </row>
    <row r="244" spans="1:9" x14ac:dyDescent="0.3">
      <c r="A244">
        <v>166687</v>
      </c>
      <c r="B244">
        <v>813</v>
      </c>
      <c r="C244" s="1" t="s">
        <v>106</v>
      </c>
      <c r="D244" s="2">
        <v>45067.024305555555</v>
      </c>
      <c r="E244" t="s">
        <v>98</v>
      </c>
      <c r="F244" t="s">
        <v>6</v>
      </c>
      <c r="G244">
        <v>2254</v>
      </c>
      <c r="I244" s="7"/>
    </row>
    <row r="245" spans="1:9" x14ac:dyDescent="0.3">
      <c r="A245">
        <v>167720</v>
      </c>
      <c r="B245">
        <v>1887</v>
      </c>
      <c r="C245" s="1" t="s">
        <v>105</v>
      </c>
      <c r="D245" s="2">
        <v>45262.024305555555</v>
      </c>
      <c r="E245" t="s">
        <v>97</v>
      </c>
      <c r="F245" t="s">
        <v>7</v>
      </c>
      <c r="G245">
        <v>8941</v>
      </c>
      <c r="I245" s="7"/>
    </row>
    <row r="246" spans="1:9" x14ac:dyDescent="0.3">
      <c r="A246">
        <v>169945</v>
      </c>
      <c r="B246">
        <v>1325</v>
      </c>
      <c r="C246" s="1" t="s">
        <v>105</v>
      </c>
      <c r="D246" s="2">
        <v>45111.037499999999</v>
      </c>
      <c r="E246" t="s">
        <v>191</v>
      </c>
      <c r="F246" t="s">
        <v>8</v>
      </c>
      <c r="G246">
        <v>9136</v>
      </c>
      <c r="I246" s="7"/>
    </row>
    <row r="247" spans="1:9" x14ac:dyDescent="0.3">
      <c r="A247">
        <v>170046</v>
      </c>
      <c r="B247">
        <v>242</v>
      </c>
      <c r="C247" s="1" t="s">
        <v>99</v>
      </c>
      <c r="D247" s="2">
        <v>44942.039583333331</v>
      </c>
      <c r="E247" t="s">
        <v>97</v>
      </c>
      <c r="F247" t="s">
        <v>46</v>
      </c>
      <c r="G247">
        <v>9317</v>
      </c>
      <c r="I247" s="7"/>
    </row>
    <row r="248" spans="1:9" x14ac:dyDescent="0.3">
      <c r="A248">
        <v>170058</v>
      </c>
      <c r="B248">
        <v>446</v>
      </c>
      <c r="C248" s="1" t="s">
        <v>99</v>
      </c>
      <c r="D248" s="2">
        <v>45241.034722222219</v>
      </c>
      <c r="E248" t="s">
        <v>97</v>
      </c>
      <c r="F248" t="s">
        <v>10</v>
      </c>
      <c r="G248">
        <v>8184</v>
      </c>
      <c r="I248" s="7"/>
    </row>
    <row r="249" spans="1:9" x14ac:dyDescent="0.3">
      <c r="A249">
        <v>170864</v>
      </c>
      <c r="B249">
        <v>1870</v>
      </c>
      <c r="C249" s="1" t="s">
        <v>99</v>
      </c>
      <c r="D249" s="2">
        <v>45055.99722222222</v>
      </c>
      <c r="E249" t="s">
        <v>96</v>
      </c>
      <c r="F249" t="s">
        <v>7</v>
      </c>
      <c r="G249">
        <v>4281</v>
      </c>
      <c r="I249" s="7"/>
    </row>
    <row r="250" spans="1:9" x14ac:dyDescent="0.3">
      <c r="A250">
        <v>170991</v>
      </c>
      <c r="B250">
        <v>1845</v>
      </c>
      <c r="C250" s="1" t="s">
        <v>102</v>
      </c>
      <c r="D250" s="2">
        <v>45109.987500000003</v>
      </c>
      <c r="E250" t="s">
        <v>191</v>
      </c>
      <c r="F250" t="s">
        <v>12</v>
      </c>
      <c r="G250">
        <v>2460</v>
      </c>
      <c r="I250" s="7"/>
    </row>
    <row r="251" spans="1:9" x14ac:dyDescent="0.3">
      <c r="A251">
        <v>171269</v>
      </c>
      <c r="B251">
        <v>516</v>
      </c>
      <c r="C251" s="1" t="s">
        <v>100</v>
      </c>
      <c r="D251" s="2">
        <v>45160.012499999997</v>
      </c>
      <c r="E251" t="s">
        <v>191</v>
      </c>
      <c r="F251" t="s">
        <v>13</v>
      </c>
      <c r="G251">
        <v>5709</v>
      </c>
      <c r="I251" s="7"/>
    </row>
    <row r="252" spans="1:9" x14ac:dyDescent="0.3">
      <c r="A252">
        <v>171420</v>
      </c>
      <c r="B252">
        <v>614</v>
      </c>
      <c r="C252" s="1" t="s">
        <v>99</v>
      </c>
      <c r="D252" s="2">
        <v>44943.035416666666</v>
      </c>
      <c r="E252" t="s">
        <v>98</v>
      </c>
      <c r="F252" t="s">
        <v>10</v>
      </c>
      <c r="G252">
        <v>8738</v>
      </c>
      <c r="I252" s="7"/>
    </row>
    <row r="253" spans="1:9" x14ac:dyDescent="0.3">
      <c r="A253">
        <v>172114</v>
      </c>
      <c r="B253">
        <v>264</v>
      </c>
      <c r="C253" s="1" t="s">
        <v>99</v>
      </c>
      <c r="D253" s="2">
        <v>44979.015277777777</v>
      </c>
      <c r="E253" t="s">
        <v>191</v>
      </c>
      <c r="F253" t="s">
        <v>15</v>
      </c>
      <c r="G253">
        <v>5214</v>
      </c>
      <c r="I253" s="7"/>
    </row>
    <row r="254" spans="1:9" x14ac:dyDescent="0.3">
      <c r="A254">
        <v>172649</v>
      </c>
      <c r="B254">
        <v>1816</v>
      </c>
      <c r="C254" s="1" t="s">
        <v>105</v>
      </c>
      <c r="D254" s="2">
        <v>44981.038194444445</v>
      </c>
      <c r="E254" t="s">
        <v>191</v>
      </c>
      <c r="F254" t="s">
        <v>16</v>
      </c>
      <c r="G254">
        <v>6377</v>
      </c>
      <c r="I254" s="7"/>
    </row>
    <row r="255" spans="1:9" x14ac:dyDescent="0.3">
      <c r="A255">
        <v>174652</v>
      </c>
      <c r="B255">
        <v>218</v>
      </c>
      <c r="C255" s="1" t="s">
        <v>100</v>
      </c>
      <c r="D255" s="2">
        <v>45254.977777777778</v>
      </c>
      <c r="E255" t="s">
        <v>191</v>
      </c>
      <c r="F255" t="s">
        <v>17</v>
      </c>
      <c r="G255">
        <v>9736</v>
      </c>
      <c r="I255" s="7"/>
    </row>
    <row r="256" spans="1:9" x14ac:dyDescent="0.3">
      <c r="A256">
        <v>174998</v>
      </c>
      <c r="B256">
        <v>1303</v>
      </c>
      <c r="C256" s="1" t="s">
        <v>105</v>
      </c>
      <c r="D256" s="2">
        <v>44986.994444444441</v>
      </c>
      <c r="E256" t="s">
        <v>191</v>
      </c>
      <c r="F256" t="s">
        <v>75</v>
      </c>
      <c r="G256">
        <v>5209</v>
      </c>
      <c r="I256" s="7"/>
    </row>
    <row r="257" spans="1:9" x14ac:dyDescent="0.3">
      <c r="A257">
        <v>175577</v>
      </c>
      <c r="B257">
        <v>515</v>
      </c>
      <c r="C257" s="1" t="s">
        <v>105</v>
      </c>
      <c r="D257" s="2">
        <v>45251.078472222223</v>
      </c>
      <c r="E257" t="s">
        <v>96</v>
      </c>
      <c r="F257" t="s">
        <v>19</v>
      </c>
      <c r="G257">
        <v>5334</v>
      </c>
      <c r="I257" s="7"/>
    </row>
    <row r="258" spans="1:9" x14ac:dyDescent="0.3">
      <c r="A258">
        <v>177047</v>
      </c>
      <c r="B258">
        <v>1189</v>
      </c>
      <c r="C258" s="1" t="s">
        <v>100</v>
      </c>
      <c r="D258" s="2">
        <v>45151.970833333333</v>
      </c>
      <c r="E258" t="s">
        <v>97</v>
      </c>
      <c r="F258" t="s">
        <v>20</v>
      </c>
      <c r="G258">
        <v>2516</v>
      </c>
      <c r="I258" s="7"/>
    </row>
    <row r="259" spans="1:9" x14ac:dyDescent="0.3">
      <c r="A259">
        <v>177753</v>
      </c>
      <c r="B259">
        <v>790</v>
      </c>
      <c r="C259" s="1" t="s">
        <v>113</v>
      </c>
      <c r="D259" s="2">
        <v>45144.030555555553</v>
      </c>
      <c r="E259" t="s">
        <v>97</v>
      </c>
      <c r="F259" t="s">
        <v>21</v>
      </c>
      <c r="G259">
        <v>5420</v>
      </c>
      <c r="I259" s="7"/>
    </row>
    <row r="260" spans="1:9" x14ac:dyDescent="0.3">
      <c r="A260">
        <v>177897</v>
      </c>
      <c r="B260">
        <v>1698</v>
      </c>
      <c r="C260" s="1" t="s">
        <v>100</v>
      </c>
      <c r="D260" s="2">
        <v>45143.972222222219</v>
      </c>
      <c r="E260" t="s">
        <v>97</v>
      </c>
      <c r="F260" t="s">
        <v>83</v>
      </c>
      <c r="G260">
        <v>8289</v>
      </c>
      <c r="I260" s="7"/>
    </row>
    <row r="261" spans="1:9" x14ac:dyDescent="0.3">
      <c r="A261">
        <v>177908</v>
      </c>
      <c r="B261">
        <v>1848</v>
      </c>
      <c r="C261" s="1" t="s">
        <v>99</v>
      </c>
      <c r="D261" s="2">
        <v>45045.975694444445</v>
      </c>
      <c r="E261" t="s">
        <v>98</v>
      </c>
      <c r="F261" t="s">
        <v>4</v>
      </c>
      <c r="G261">
        <v>1341</v>
      </c>
      <c r="I261" s="7"/>
    </row>
    <row r="262" spans="1:9" x14ac:dyDescent="0.3">
      <c r="A262">
        <v>178044</v>
      </c>
      <c r="B262">
        <v>1576</v>
      </c>
      <c r="C262" s="1" t="s">
        <v>99</v>
      </c>
      <c r="D262" s="2">
        <v>44961.056944444441</v>
      </c>
      <c r="E262" t="s">
        <v>191</v>
      </c>
      <c r="F262" t="s">
        <v>23</v>
      </c>
      <c r="G262">
        <v>8097</v>
      </c>
      <c r="I262" s="7"/>
    </row>
    <row r="263" spans="1:9" x14ac:dyDescent="0.3">
      <c r="A263">
        <v>178761</v>
      </c>
      <c r="B263">
        <v>1021</v>
      </c>
      <c r="C263" s="1" t="s">
        <v>106</v>
      </c>
      <c r="D263" s="2">
        <v>44982.941666666666</v>
      </c>
      <c r="E263" t="s">
        <v>98</v>
      </c>
      <c r="F263" t="s">
        <v>9</v>
      </c>
      <c r="G263">
        <v>2487</v>
      </c>
      <c r="I263" s="7"/>
    </row>
    <row r="264" spans="1:9" x14ac:dyDescent="0.3">
      <c r="A264">
        <v>179974</v>
      </c>
      <c r="B264">
        <v>1547</v>
      </c>
      <c r="C264" s="1" t="s">
        <v>100</v>
      </c>
      <c r="D264" s="2">
        <v>45064.027777777781</v>
      </c>
      <c r="E264" t="s">
        <v>98</v>
      </c>
      <c r="F264" t="s">
        <v>18</v>
      </c>
      <c r="G264">
        <v>5106</v>
      </c>
      <c r="I264" s="7"/>
    </row>
    <row r="265" spans="1:9" x14ac:dyDescent="0.3">
      <c r="A265">
        <v>180507</v>
      </c>
      <c r="B265">
        <v>1459</v>
      </c>
      <c r="C265" s="1" t="s">
        <v>100</v>
      </c>
      <c r="D265" s="2">
        <v>45061.940972222219</v>
      </c>
      <c r="E265" t="s">
        <v>98</v>
      </c>
      <c r="F265" t="s">
        <v>25</v>
      </c>
      <c r="G265">
        <v>1697</v>
      </c>
      <c r="I265" s="7"/>
    </row>
    <row r="266" spans="1:9" x14ac:dyDescent="0.3">
      <c r="A266">
        <v>180775</v>
      </c>
      <c r="B266">
        <v>645</v>
      </c>
      <c r="C266" s="1" t="s">
        <v>108</v>
      </c>
      <c r="D266" s="2">
        <v>45005.003472222219</v>
      </c>
      <c r="E266" t="s">
        <v>98</v>
      </c>
      <c r="F266" t="s">
        <v>26</v>
      </c>
      <c r="G266">
        <v>4981</v>
      </c>
      <c r="I266" s="7"/>
    </row>
    <row r="267" spans="1:9" x14ac:dyDescent="0.3">
      <c r="A267">
        <v>182197</v>
      </c>
      <c r="B267">
        <v>74</v>
      </c>
      <c r="C267" s="1" t="s">
        <v>99</v>
      </c>
      <c r="D267" s="2">
        <v>45081.07916666667</v>
      </c>
      <c r="E267" t="s">
        <v>97</v>
      </c>
      <c r="F267" t="s">
        <v>27</v>
      </c>
      <c r="G267">
        <v>801</v>
      </c>
      <c r="I267" s="7"/>
    </row>
    <row r="268" spans="1:9" x14ac:dyDescent="0.3">
      <c r="A268">
        <v>182299</v>
      </c>
      <c r="B268">
        <v>570</v>
      </c>
      <c r="C268" s="1" t="s">
        <v>113</v>
      </c>
      <c r="D268" s="2">
        <v>45212.022916666669</v>
      </c>
      <c r="E268" t="s">
        <v>97</v>
      </c>
      <c r="F268" t="s">
        <v>27</v>
      </c>
      <c r="G268">
        <v>2238</v>
      </c>
      <c r="I268" s="7"/>
    </row>
    <row r="269" spans="1:9" x14ac:dyDescent="0.3">
      <c r="A269">
        <v>182441</v>
      </c>
      <c r="B269">
        <v>1694</v>
      </c>
      <c r="C269" s="1" t="s">
        <v>111</v>
      </c>
      <c r="D269" s="2">
        <v>45278.959027777775</v>
      </c>
      <c r="E269" t="s">
        <v>191</v>
      </c>
      <c r="F269" t="s">
        <v>30</v>
      </c>
      <c r="G269">
        <v>1072</v>
      </c>
      <c r="I269" s="7"/>
    </row>
    <row r="270" spans="1:9" x14ac:dyDescent="0.3">
      <c r="A270">
        <v>183352</v>
      </c>
      <c r="B270">
        <v>1682</v>
      </c>
      <c r="C270" s="1" t="s">
        <v>100</v>
      </c>
      <c r="D270" s="2">
        <v>45215.024305555555</v>
      </c>
      <c r="E270" t="s">
        <v>191</v>
      </c>
      <c r="F270" t="s">
        <v>78</v>
      </c>
      <c r="G270">
        <v>8347</v>
      </c>
      <c r="I270" s="7"/>
    </row>
    <row r="271" spans="1:9" x14ac:dyDescent="0.3">
      <c r="A271">
        <v>183380</v>
      </c>
      <c r="B271">
        <v>1712</v>
      </c>
      <c r="C271" s="1" t="s">
        <v>109</v>
      </c>
      <c r="D271" s="2">
        <v>45113.002083333333</v>
      </c>
      <c r="E271" t="s">
        <v>191</v>
      </c>
      <c r="F271" t="s">
        <v>43</v>
      </c>
      <c r="G271">
        <v>1046</v>
      </c>
      <c r="I271" s="7"/>
    </row>
    <row r="272" spans="1:9" x14ac:dyDescent="0.3">
      <c r="A272">
        <v>183654</v>
      </c>
      <c r="B272">
        <v>618</v>
      </c>
      <c r="C272" s="1" t="s">
        <v>102</v>
      </c>
      <c r="D272" s="2">
        <v>45152.959722222222</v>
      </c>
      <c r="E272" t="s">
        <v>96</v>
      </c>
      <c r="F272" t="s">
        <v>27</v>
      </c>
      <c r="G272">
        <v>1434</v>
      </c>
      <c r="I272" s="7"/>
    </row>
    <row r="273" spans="1:9" x14ac:dyDescent="0.3">
      <c r="A273">
        <v>184958</v>
      </c>
      <c r="B273">
        <v>1354</v>
      </c>
      <c r="C273" s="1" t="s">
        <v>106</v>
      </c>
      <c r="D273" s="2">
        <v>45150.040277777778</v>
      </c>
      <c r="E273" t="s">
        <v>96</v>
      </c>
      <c r="F273" t="s">
        <v>30</v>
      </c>
      <c r="G273">
        <v>39</v>
      </c>
      <c r="I273" s="7"/>
    </row>
    <row r="274" spans="1:9" x14ac:dyDescent="0.3">
      <c r="A274">
        <v>185213</v>
      </c>
      <c r="B274">
        <v>868</v>
      </c>
      <c r="C274" s="1" t="s">
        <v>110</v>
      </c>
      <c r="D274" s="2">
        <v>45032.944444444445</v>
      </c>
      <c r="E274" t="s">
        <v>97</v>
      </c>
      <c r="F274" t="s">
        <v>74</v>
      </c>
      <c r="G274">
        <v>4245</v>
      </c>
      <c r="I274" s="7"/>
    </row>
    <row r="275" spans="1:9" x14ac:dyDescent="0.3">
      <c r="A275">
        <v>185809</v>
      </c>
      <c r="B275">
        <v>1830</v>
      </c>
      <c r="C275" s="1" t="s">
        <v>101</v>
      </c>
      <c r="D275" s="2">
        <v>44993.088194444441</v>
      </c>
      <c r="E275" t="s">
        <v>191</v>
      </c>
      <c r="F275" t="s">
        <v>54</v>
      </c>
      <c r="G275">
        <v>3863</v>
      </c>
      <c r="I275" s="7"/>
    </row>
    <row r="276" spans="1:9" x14ac:dyDescent="0.3">
      <c r="A276">
        <v>187527</v>
      </c>
      <c r="B276">
        <v>877</v>
      </c>
      <c r="C276" s="1" t="s">
        <v>113</v>
      </c>
      <c r="D276" s="2">
        <v>45023.056944444441</v>
      </c>
      <c r="E276" t="s">
        <v>191</v>
      </c>
      <c r="F276" t="s">
        <v>38</v>
      </c>
      <c r="G276">
        <v>6774</v>
      </c>
      <c r="I276" s="7"/>
    </row>
    <row r="277" spans="1:9" x14ac:dyDescent="0.3">
      <c r="A277">
        <v>187746</v>
      </c>
      <c r="B277">
        <v>500</v>
      </c>
      <c r="C277" s="1" t="s">
        <v>99</v>
      </c>
      <c r="D277" s="2">
        <v>45220.008333333331</v>
      </c>
      <c r="E277" t="s">
        <v>96</v>
      </c>
      <c r="F277" t="s">
        <v>34</v>
      </c>
      <c r="G277">
        <v>946</v>
      </c>
      <c r="I277" s="7"/>
    </row>
    <row r="278" spans="1:9" x14ac:dyDescent="0.3">
      <c r="A278">
        <v>188610</v>
      </c>
      <c r="B278">
        <v>1057</v>
      </c>
      <c r="C278" s="1" t="s">
        <v>105</v>
      </c>
      <c r="D278" s="2">
        <v>44962.988888888889</v>
      </c>
      <c r="E278" t="s">
        <v>97</v>
      </c>
      <c r="F278" t="s">
        <v>79</v>
      </c>
      <c r="G278">
        <v>597</v>
      </c>
      <c r="I278" s="7"/>
    </row>
    <row r="279" spans="1:9" x14ac:dyDescent="0.3">
      <c r="A279">
        <v>188856</v>
      </c>
      <c r="B279">
        <v>1984</v>
      </c>
      <c r="C279" s="1" t="s">
        <v>101</v>
      </c>
      <c r="D279" s="2">
        <v>45251.959027777775</v>
      </c>
      <c r="E279" t="s">
        <v>191</v>
      </c>
      <c r="F279" t="s">
        <v>76</v>
      </c>
      <c r="G279">
        <v>4243</v>
      </c>
      <c r="I279" s="7"/>
    </row>
    <row r="280" spans="1:9" x14ac:dyDescent="0.3">
      <c r="A280">
        <v>191639</v>
      </c>
      <c r="B280">
        <v>1293</v>
      </c>
      <c r="C280" s="1" t="s">
        <v>99</v>
      </c>
      <c r="D280" s="2">
        <v>45042.986111111109</v>
      </c>
      <c r="E280" t="s">
        <v>97</v>
      </c>
      <c r="F280" t="s">
        <v>77</v>
      </c>
      <c r="G280">
        <v>957</v>
      </c>
      <c r="I280" s="7"/>
    </row>
    <row r="281" spans="1:9" x14ac:dyDescent="0.3">
      <c r="A281">
        <v>193342</v>
      </c>
      <c r="B281">
        <v>1974</v>
      </c>
      <c r="C281" s="1" t="s">
        <v>99</v>
      </c>
      <c r="D281" s="2">
        <v>45002.071527777778</v>
      </c>
      <c r="E281" t="s">
        <v>96</v>
      </c>
      <c r="F281" t="s">
        <v>22</v>
      </c>
      <c r="G281">
        <v>242</v>
      </c>
      <c r="I281" s="7"/>
    </row>
    <row r="282" spans="1:9" x14ac:dyDescent="0.3">
      <c r="A282">
        <v>194632</v>
      </c>
      <c r="B282">
        <v>1962</v>
      </c>
      <c r="C282" s="1" t="s">
        <v>99</v>
      </c>
      <c r="D282" s="2">
        <v>44928.027777777781</v>
      </c>
      <c r="E282" t="s">
        <v>97</v>
      </c>
      <c r="F282" t="s">
        <v>43</v>
      </c>
      <c r="G282">
        <v>8267</v>
      </c>
      <c r="I282" s="7"/>
    </row>
    <row r="283" spans="1:9" x14ac:dyDescent="0.3">
      <c r="A283">
        <v>194894</v>
      </c>
      <c r="B283">
        <v>1210</v>
      </c>
      <c r="C283" s="1" t="s">
        <v>105</v>
      </c>
      <c r="D283" s="2">
        <v>45236.947222222225</v>
      </c>
      <c r="E283" t="s">
        <v>97</v>
      </c>
      <c r="F283" t="s">
        <v>40</v>
      </c>
      <c r="G283">
        <v>8013</v>
      </c>
      <c r="I283" s="7"/>
    </row>
    <row r="284" spans="1:9" x14ac:dyDescent="0.3">
      <c r="A284">
        <v>195686</v>
      </c>
      <c r="B284">
        <v>67</v>
      </c>
      <c r="C284" s="1" t="s">
        <v>107</v>
      </c>
      <c r="D284" s="2">
        <v>45176.044444444444</v>
      </c>
      <c r="E284" t="s">
        <v>191</v>
      </c>
      <c r="F284" t="s">
        <v>81</v>
      </c>
      <c r="G284">
        <v>2651</v>
      </c>
      <c r="I284" s="7"/>
    </row>
    <row r="285" spans="1:9" x14ac:dyDescent="0.3">
      <c r="A285">
        <v>195704</v>
      </c>
      <c r="B285">
        <v>1260</v>
      </c>
      <c r="C285" s="1" t="s">
        <v>100</v>
      </c>
      <c r="D285" s="2">
        <v>44973.017361111109</v>
      </c>
      <c r="E285" t="s">
        <v>191</v>
      </c>
      <c r="F285" t="s">
        <v>82</v>
      </c>
      <c r="G285">
        <v>6946</v>
      </c>
      <c r="I285" s="7"/>
    </row>
    <row r="286" spans="1:9" x14ac:dyDescent="0.3">
      <c r="A286">
        <v>196116</v>
      </c>
      <c r="B286">
        <v>1831</v>
      </c>
      <c r="C286" s="1" t="s">
        <v>99</v>
      </c>
      <c r="D286" s="2">
        <v>45254.005555555559</v>
      </c>
      <c r="E286" t="s">
        <v>97</v>
      </c>
      <c r="F286" t="s">
        <v>15</v>
      </c>
      <c r="G286">
        <v>7358</v>
      </c>
      <c r="I286" s="7"/>
    </row>
    <row r="287" spans="1:9" x14ac:dyDescent="0.3">
      <c r="A287">
        <v>196148</v>
      </c>
      <c r="B287">
        <v>325</v>
      </c>
      <c r="C287" s="1" t="s">
        <v>100</v>
      </c>
      <c r="D287" s="2">
        <v>44941.04791666667</v>
      </c>
      <c r="E287" t="s">
        <v>98</v>
      </c>
      <c r="F287" t="s">
        <v>66</v>
      </c>
      <c r="G287">
        <v>8010</v>
      </c>
      <c r="I287" s="7"/>
    </row>
    <row r="288" spans="1:9" x14ac:dyDescent="0.3">
      <c r="A288">
        <v>196872</v>
      </c>
      <c r="B288">
        <v>1250</v>
      </c>
      <c r="C288" s="1" t="s">
        <v>99</v>
      </c>
      <c r="D288" s="2">
        <v>45194.050694444442</v>
      </c>
      <c r="E288" t="s">
        <v>97</v>
      </c>
      <c r="F288" t="s">
        <v>29</v>
      </c>
      <c r="G288">
        <v>5888</v>
      </c>
      <c r="I288" s="7"/>
    </row>
    <row r="289" spans="1:9" x14ac:dyDescent="0.3">
      <c r="A289">
        <v>197854</v>
      </c>
      <c r="B289">
        <v>347</v>
      </c>
      <c r="C289" s="1" t="s">
        <v>108</v>
      </c>
      <c r="D289" s="2">
        <v>45169.038888888892</v>
      </c>
      <c r="E289" t="s">
        <v>97</v>
      </c>
      <c r="F289" t="s">
        <v>27</v>
      </c>
      <c r="G289">
        <v>1674</v>
      </c>
      <c r="I289" s="7"/>
    </row>
    <row r="290" spans="1:9" x14ac:dyDescent="0.3">
      <c r="A290">
        <v>197952</v>
      </c>
      <c r="B290">
        <v>1843</v>
      </c>
      <c r="C290" s="1" t="s">
        <v>99</v>
      </c>
      <c r="D290" s="2">
        <v>44960.018055555556</v>
      </c>
      <c r="E290" t="s">
        <v>97</v>
      </c>
      <c r="F290" t="s">
        <v>39</v>
      </c>
      <c r="G290">
        <v>1453</v>
      </c>
      <c r="I290" s="7"/>
    </row>
    <row r="291" spans="1:9" x14ac:dyDescent="0.3">
      <c r="A291">
        <v>198251</v>
      </c>
      <c r="B291">
        <v>1589</v>
      </c>
      <c r="C291" s="1" t="s">
        <v>99</v>
      </c>
      <c r="D291" s="2">
        <v>44969.030555555553</v>
      </c>
      <c r="E291" t="s">
        <v>98</v>
      </c>
      <c r="F291" t="s">
        <v>43</v>
      </c>
      <c r="G291">
        <v>8821</v>
      </c>
      <c r="I291" s="7"/>
    </row>
    <row r="292" spans="1:9" x14ac:dyDescent="0.3">
      <c r="A292">
        <v>198841</v>
      </c>
      <c r="B292">
        <v>1735</v>
      </c>
      <c r="C292" s="1" t="s">
        <v>102</v>
      </c>
      <c r="D292" s="2">
        <v>45131.057638888888</v>
      </c>
      <c r="E292" t="s">
        <v>96</v>
      </c>
      <c r="F292" t="s">
        <v>17</v>
      </c>
      <c r="G292">
        <v>4094</v>
      </c>
      <c r="I292" s="7"/>
    </row>
    <row r="293" spans="1:9" x14ac:dyDescent="0.3">
      <c r="A293">
        <v>199110</v>
      </c>
      <c r="B293">
        <v>104</v>
      </c>
      <c r="C293" s="1" t="s">
        <v>101</v>
      </c>
      <c r="D293" s="2">
        <v>45067.031944444447</v>
      </c>
      <c r="E293" t="s">
        <v>191</v>
      </c>
      <c r="F293" t="s">
        <v>70</v>
      </c>
      <c r="G293">
        <v>717</v>
      </c>
      <c r="I293" s="7"/>
    </row>
    <row r="294" spans="1:9" x14ac:dyDescent="0.3">
      <c r="A294">
        <v>200851</v>
      </c>
      <c r="B294">
        <v>71</v>
      </c>
      <c r="C294" s="1" t="s">
        <v>113</v>
      </c>
      <c r="D294" s="2">
        <v>45263.972222222219</v>
      </c>
      <c r="E294" t="s">
        <v>97</v>
      </c>
      <c r="F294" t="s">
        <v>71</v>
      </c>
      <c r="G294">
        <v>8510</v>
      </c>
      <c r="I294" s="7"/>
    </row>
    <row r="295" spans="1:9" x14ac:dyDescent="0.3">
      <c r="A295">
        <v>202059</v>
      </c>
      <c r="B295">
        <v>712</v>
      </c>
      <c r="C295" s="1" t="s">
        <v>99</v>
      </c>
      <c r="D295" s="2">
        <v>45012.058333333334</v>
      </c>
      <c r="E295" t="s">
        <v>191</v>
      </c>
      <c r="F295" t="s">
        <v>43</v>
      </c>
      <c r="G295">
        <v>7202</v>
      </c>
      <c r="I295" s="7"/>
    </row>
    <row r="296" spans="1:9" x14ac:dyDescent="0.3">
      <c r="A296">
        <v>202315</v>
      </c>
      <c r="B296">
        <v>1518</v>
      </c>
      <c r="C296" s="1" t="s">
        <v>99</v>
      </c>
      <c r="D296" s="2">
        <v>44930.072916666664</v>
      </c>
      <c r="E296" t="s">
        <v>191</v>
      </c>
      <c r="F296" t="s">
        <v>58</v>
      </c>
      <c r="G296">
        <v>6344</v>
      </c>
      <c r="I296" s="7"/>
    </row>
    <row r="297" spans="1:9" x14ac:dyDescent="0.3">
      <c r="A297">
        <v>202334</v>
      </c>
      <c r="B297">
        <v>358</v>
      </c>
      <c r="C297" s="1" t="s">
        <v>105</v>
      </c>
      <c r="D297" s="2">
        <v>45171.038194444445</v>
      </c>
      <c r="E297" t="s">
        <v>96</v>
      </c>
      <c r="F297" t="s">
        <v>45</v>
      </c>
      <c r="G297">
        <v>4560</v>
      </c>
      <c r="I297" s="7"/>
    </row>
    <row r="298" spans="1:9" x14ac:dyDescent="0.3">
      <c r="A298">
        <v>202389</v>
      </c>
      <c r="B298">
        <v>1641</v>
      </c>
      <c r="C298" s="1" t="s">
        <v>109</v>
      </c>
      <c r="D298" s="2">
        <v>45130.98541666667</v>
      </c>
      <c r="E298" t="s">
        <v>98</v>
      </c>
      <c r="F298" t="s">
        <v>67</v>
      </c>
      <c r="G298">
        <v>1709</v>
      </c>
      <c r="I298" s="7"/>
    </row>
    <row r="299" spans="1:9" x14ac:dyDescent="0.3">
      <c r="A299">
        <v>205425</v>
      </c>
      <c r="B299">
        <v>1760</v>
      </c>
      <c r="C299" s="1" t="s">
        <v>100</v>
      </c>
      <c r="D299" s="2">
        <v>45190.050694444442</v>
      </c>
      <c r="E299" t="s">
        <v>96</v>
      </c>
      <c r="F299" t="s">
        <v>11</v>
      </c>
      <c r="G299">
        <v>9729</v>
      </c>
      <c r="I299" s="7"/>
    </row>
    <row r="300" spans="1:9" x14ac:dyDescent="0.3">
      <c r="A300">
        <v>208396</v>
      </c>
      <c r="B300">
        <v>186</v>
      </c>
      <c r="C300" s="1" t="s">
        <v>106</v>
      </c>
      <c r="D300" s="2">
        <v>45033.068749999999</v>
      </c>
      <c r="E300" t="s">
        <v>191</v>
      </c>
      <c r="F300" t="s">
        <v>72</v>
      </c>
      <c r="G300">
        <v>9712</v>
      </c>
      <c r="I300" s="7"/>
    </row>
    <row r="301" spans="1:9" x14ac:dyDescent="0.3">
      <c r="A301">
        <v>209068</v>
      </c>
      <c r="B301">
        <v>1704</v>
      </c>
      <c r="C301" s="1" t="s">
        <v>99</v>
      </c>
      <c r="D301" s="2">
        <v>45019.991666666669</v>
      </c>
      <c r="E301" t="s">
        <v>191</v>
      </c>
      <c r="F301" t="s">
        <v>27</v>
      </c>
      <c r="G301">
        <v>119</v>
      </c>
      <c r="I301" s="7"/>
    </row>
    <row r="302" spans="1:9" x14ac:dyDescent="0.3">
      <c r="A302">
        <v>209185</v>
      </c>
      <c r="B302">
        <v>541</v>
      </c>
      <c r="C302" s="1" t="s">
        <v>99</v>
      </c>
      <c r="D302" s="2">
        <v>45166.011111111111</v>
      </c>
      <c r="E302" t="s">
        <v>97</v>
      </c>
      <c r="F302" t="s">
        <v>27</v>
      </c>
      <c r="G302">
        <v>4430</v>
      </c>
      <c r="I302" s="7"/>
    </row>
    <row r="303" spans="1:9" x14ac:dyDescent="0.3">
      <c r="A303">
        <v>211600</v>
      </c>
      <c r="B303">
        <v>937</v>
      </c>
      <c r="C303" s="1" t="s">
        <v>109</v>
      </c>
      <c r="D303" s="2">
        <v>45143.052777777775</v>
      </c>
      <c r="E303" t="s">
        <v>96</v>
      </c>
      <c r="F303" t="s">
        <v>73</v>
      </c>
      <c r="G303">
        <v>8720</v>
      </c>
      <c r="I303" s="7"/>
    </row>
    <row r="304" spans="1:9" x14ac:dyDescent="0.3">
      <c r="A304">
        <v>213090</v>
      </c>
      <c r="B304">
        <v>10</v>
      </c>
      <c r="C304" s="1" t="s">
        <v>103</v>
      </c>
      <c r="D304" s="2">
        <v>45208.043749999997</v>
      </c>
      <c r="E304" t="s">
        <v>96</v>
      </c>
      <c r="F304" t="s">
        <v>52</v>
      </c>
      <c r="G304">
        <v>9353</v>
      </c>
      <c r="I304" s="7"/>
    </row>
    <row r="305" spans="1:9" x14ac:dyDescent="0.3">
      <c r="A305">
        <v>213254</v>
      </c>
      <c r="B305">
        <v>1344</v>
      </c>
      <c r="C305" s="1" t="s">
        <v>105</v>
      </c>
      <c r="D305" s="2">
        <v>45135.024305555555</v>
      </c>
      <c r="E305" t="s">
        <v>97</v>
      </c>
      <c r="F305" t="s">
        <v>26</v>
      </c>
      <c r="G305">
        <v>3943</v>
      </c>
      <c r="I305" s="7"/>
    </row>
    <row r="306" spans="1:9" x14ac:dyDescent="0.3">
      <c r="A306">
        <v>213804</v>
      </c>
      <c r="B306">
        <v>1473</v>
      </c>
      <c r="C306" s="1" t="s">
        <v>99</v>
      </c>
      <c r="D306" s="2">
        <v>45115.03402777778</v>
      </c>
      <c r="E306" t="s">
        <v>97</v>
      </c>
      <c r="F306" t="s">
        <v>74</v>
      </c>
      <c r="G306">
        <v>7453</v>
      </c>
      <c r="I306" s="7"/>
    </row>
    <row r="307" spans="1:9" x14ac:dyDescent="0.3">
      <c r="A307">
        <v>214073</v>
      </c>
      <c r="B307">
        <v>336</v>
      </c>
      <c r="C307" s="1" t="s">
        <v>105</v>
      </c>
      <c r="D307" s="2">
        <v>44942.067361111112</v>
      </c>
      <c r="E307" t="s">
        <v>191</v>
      </c>
      <c r="F307" t="s">
        <v>75</v>
      </c>
      <c r="G307">
        <v>730</v>
      </c>
      <c r="I307" s="7"/>
    </row>
    <row r="308" spans="1:9" x14ac:dyDescent="0.3">
      <c r="A308">
        <v>214251</v>
      </c>
      <c r="B308">
        <v>1952</v>
      </c>
      <c r="C308" s="1" t="s">
        <v>99</v>
      </c>
      <c r="D308" s="2">
        <v>45033.039583333331</v>
      </c>
      <c r="E308" t="s">
        <v>191</v>
      </c>
      <c r="F308" t="s">
        <v>73</v>
      </c>
      <c r="G308">
        <v>492</v>
      </c>
      <c r="I308" s="7"/>
    </row>
    <row r="309" spans="1:9" x14ac:dyDescent="0.3">
      <c r="A309">
        <v>214516</v>
      </c>
      <c r="B309">
        <v>1840</v>
      </c>
      <c r="C309" s="1" t="s">
        <v>99</v>
      </c>
      <c r="D309" s="2">
        <v>45134.974305555559</v>
      </c>
      <c r="E309" t="s">
        <v>97</v>
      </c>
      <c r="F309" t="s">
        <v>76</v>
      </c>
      <c r="G309">
        <v>1356</v>
      </c>
      <c r="I309" s="7"/>
    </row>
    <row r="310" spans="1:9" x14ac:dyDescent="0.3">
      <c r="A310">
        <v>214557</v>
      </c>
      <c r="B310">
        <v>613</v>
      </c>
      <c r="C310" s="1" t="s">
        <v>113</v>
      </c>
      <c r="D310" s="2">
        <v>45082.019444444442</v>
      </c>
      <c r="E310" t="s">
        <v>191</v>
      </c>
      <c r="F310" t="s">
        <v>72</v>
      </c>
      <c r="G310">
        <v>5981</v>
      </c>
      <c r="I310" s="7"/>
    </row>
    <row r="311" spans="1:9" x14ac:dyDescent="0.3">
      <c r="A311">
        <v>216256</v>
      </c>
      <c r="B311">
        <v>1521</v>
      </c>
      <c r="C311" s="1" t="s">
        <v>99</v>
      </c>
      <c r="D311" s="2">
        <v>44952.023611111108</v>
      </c>
      <c r="E311" t="s">
        <v>97</v>
      </c>
      <c r="F311" t="s">
        <v>28</v>
      </c>
      <c r="G311">
        <v>3720</v>
      </c>
      <c r="I311" s="7"/>
    </row>
    <row r="312" spans="1:9" x14ac:dyDescent="0.3">
      <c r="A312">
        <v>217952</v>
      </c>
      <c r="B312">
        <v>1102</v>
      </c>
      <c r="C312" s="1" t="s">
        <v>113</v>
      </c>
      <c r="D312" s="2">
        <v>45193.992361111108</v>
      </c>
      <c r="E312" t="s">
        <v>191</v>
      </c>
      <c r="F312" t="s">
        <v>4</v>
      </c>
      <c r="G312">
        <v>3521</v>
      </c>
      <c r="I312" s="7"/>
    </row>
    <row r="313" spans="1:9" x14ac:dyDescent="0.3">
      <c r="A313">
        <v>218379</v>
      </c>
      <c r="B313">
        <v>831</v>
      </c>
      <c r="C313" s="1" t="s">
        <v>107</v>
      </c>
      <c r="D313" s="2">
        <v>44976.970833333333</v>
      </c>
      <c r="E313" t="s">
        <v>97</v>
      </c>
      <c r="F313" t="s">
        <v>23</v>
      </c>
      <c r="G313">
        <v>8241</v>
      </c>
      <c r="I313" s="7"/>
    </row>
    <row r="314" spans="1:9" x14ac:dyDescent="0.3">
      <c r="A314">
        <v>219884</v>
      </c>
      <c r="B314">
        <v>802</v>
      </c>
      <c r="C314" s="1" t="s">
        <v>100</v>
      </c>
      <c r="D314" s="2">
        <v>44945.986805555556</v>
      </c>
      <c r="E314" t="s">
        <v>191</v>
      </c>
      <c r="F314" t="s">
        <v>77</v>
      </c>
      <c r="G314">
        <v>2233</v>
      </c>
      <c r="I314" s="7"/>
    </row>
    <row r="315" spans="1:9" x14ac:dyDescent="0.3">
      <c r="A315">
        <v>220292</v>
      </c>
      <c r="B315">
        <v>1785</v>
      </c>
      <c r="C315" s="1" t="s">
        <v>106</v>
      </c>
      <c r="D315" s="2">
        <v>45048.017361111109</v>
      </c>
      <c r="E315" t="s">
        <v>98</v>
      </c>
      <c r="F315" t="s">
        <v>84</v>
      </c>
      <c r="G315">
        <v>3987</v>
      </c>
      <c r="I315" s="7"/>
    </row>
    <row r="316" spans="1:9" x14ac:dyDescent="0.3">
      <c r="A316">
        <v>220733</v>
      </c>
      <c r="B316">
        <v>1875</v>
      </c>
      <c r="C316" s="1" t="s">
        <v>100</v>
      </c>
      <c r="D316" s="2">
        <v>44931.007638888892</v>
      </c>
      <c r="E316" t="s">
        <v>96</v>
      </c>
      <c r="F316" t="s">
        <v>41</v>
      </c>
      <c r="G316">
        <v>6006</v>
      </c>
      <c r="I316" s="7"/>
    </row>
    <row r="317" spans="1:9" x14ac:dyDescent="0.3">
      <c r="A317">
        <v>221857</v>
      </c>
      <c r="B317">
        <v>1244</v>
      </c>
      <c r="C317" s="1" t="s">
        <v>105</v>
      </c>
      <c r="D317" s="2">
        <v>45124.051388888889</v>
      </c>
      <c r="E317" t="s">
        <v>96</v>
      </c>
      <c r="F317" t="s">
        <v>23</v>
      </c>
      <c r="G317">
        <v>4142</v>
      </c>
      <c r="I317" s="7"/>
    </row>
    <row r="318" spans="1:9" x14ac:dyDescent="0.3">
      <c r="A318">
        <v>222114</v>
      </c>
      <c r="B318">
        <v>208</v>
      </c>
      <c r="C318" s="1" t="s">
        <v>99</v>
      </c>
      <c r="D318" s="2">
        <v>45120.98541666667</v>
      </c>
      <c r="E318" t="s">
        <v>98</v>
      </c>
      <c r="F318" t="s">
        <v>52</v>
      </c>
      <c r="G318">
        <v>4738</v>
      </c>
      <c r="I318" s="7"/>
    </row>
    <row r="319" spans="1:9" x14ac:dyDescent="0.3">
      <c r="A319">
        <v>224155</v>
      </c>
      <c r="B319">
        <v>753</v>
      </c>
      <c r="C319" s="1" t="s">
        <v>99</v>
      </c>
      <c r="D319" s="2">
        <v>45212</v>
      </c>
      <c r="E319" t="s">
        <v>97</v>
      </c>
      <c r="F319" t="s">
        <v>30</v>
      </c>
      <c r="G319">
        <v>4988</v>
      </c>
      <c r="I319" s="7"/>
    </row>
    <row r="320" spans="1:9" x14ac:dyDescent="0.3">
      <c r="A320">
        <v>225264</v>
      </c>
      <c r="B320">
        <v>1973</v>
      </c>
      <c r="C320" s="1" t="s">
        <v>99</v>
      </c>
      <c r="D320" s="2">
        <v>45186.078472222223</v>
      </c>
      <c r="E320" t="s">
        <v>98</v>
      </c>
      <c r="F320" t="s">
        <v>78</v>
      </c>
      <c r="G320">
        <v>5089</v>
      </c>
      <c r="I320" s="7"/>
    </row>
    <row r="321" spans="1:9" x14ac:dyDescent="0.3">
      <c r="A321">
        <v>226876</v>
      </c>
      <c r="B321">
        <v>150</v>
      </c>
      <c r="C321" s="1" t="s">
        <v>99</v>
      </c>
      <c r="D321" s="2">
        <v>44956.951388888891</v>
      </c>
      <c r="E321" t="s">
        <v>97</v>
      </c>
      <c r="F321" t="s">
        <v>43</v>
      </c>
      <c r="G321">
        <v>17</v>
      </c>
      <c r="I321" s="7"/>
    </row>
    <row r="322" spans="1:9" x14ac:dyDescent="0.3">
      <c r="A322">
        <v>228177</v>
      </c>
      <c r="B322">
        <v>1272</v>
      </c>
      <c r="C322" s="1" t="s">
        <v>101</v>
      </c>
      <c r="D322" s="2">
        <v>45054.036805555559</v>
      </c>
      <c r="E322" t="s">
        <v>98</v>
      </c>
      <c r="F322" t="s">
        <v>27</v>
      </c>
      <c r="G322">
        <v>8567</v>
      </c>
      <c r="I322" s="7"/>
    </row>
    <row r="323" spans="1:9" x14ac:dyDescent="0.3">
      <c r="A323">
        <v>228562</v>
      </c>
      <c r="B323">
        <v>1812</v>
      </c>
      <c r="C323" s="1" t="s">
        <v>105</v>
      </c>
      <c r="D323" s="2">
        <v>45208.061111111114</v>
      </c>
      <c r="E323" t="s">
        <v>191</v>
      </c>
      <c r="F323" t="s">
        <v>30</v>
      </c>
      <c r="G323">
        <v>1733</v>
      </c>
      <c r="I323" s="7"/>
    </row>
    <row r="324" spans="1:9" x14ac:dyDescent="0.3">
      <c r="A324">
        <v>229056</v>
      </c>
      <c r="B324">
        <v>594</v>
      </c>
      <c r="C324" s="1" t="s">
        <v>99</v>
      </c>
      <c r="D324" s="2">
        <v>45083.081944444442</v>
      </c>
      <c r="E324" t="s">
        <v>96</v>
      </c>
      <c r="F324" t="s">
        <v>74</v>
      </c>
      <c r="G324">
        <v>4328</v>
      </c>
      <c r="I324" s="7"/>
    </row>
    <row r="325" spans="1:9" x14ac:dyDescent="0.3">
      <c r="A325">
        <v>229843</v>
      </c>
      <c r="B325">
        <v>1527</v>
      </c>
      <c r="C325" s="1" t="s">
        <v>107</v>
      </c>
      <c r="D325" s="2">
        <v>45002.956944444442</v>
      </c>
      <c r="E325" t="s">
        <v>96</v>
      </c>
      <c r="F325" t="s">
        <v>54</v>
      </c>
      <c r="G325">
        <v>4155</v>
      </c>
      <c r="I325" s="7"/>
    </row>
    <row r="326" spans="1:9" x14ac:dyDescent="0.3">
      <c r="A326">
        <v>231094</v>
      </c>
      <c r="B326">
        <v>680</v>
      </c>
      <c r="C326" s="1" t="s">
        <v>99</v>
      </c>
      <c r="D326" s="2">
        <v>45259.035416666666</v>
      </c>
      <c r="E326" t="s">
        <v>96</v>
      </c>
      <c r="F326" t="s">
        <v>38</v>
      </c>
      <c r="G326">
        <v>7379</v>
      </c>
      <c r="I326" s="7"/>
    </row>
    <row r="327" spans="1:9" x14ac:dyDescent="0.3">
      <c r="A327">
        <v>232129</v>
      </c>
      <c r="B327">
        <v>67</v>
      </c>
      <c r="C327" s="1" t="s">
        <v>107</v>
      </c>
      <c r="D327" s="2">
        <v>45250.986111111109</v>
      </c>
      <c r="E327" t="s">
        <v>96</v>
      </c>
      <c r="F327" t="s">
        <v>34</v>
      </c>
      <c r="G327">
        <v>6264</v>
      </c>
      <c r="I327" s="7"/>
    </row>
    <row r="328" spans="1:9" x14ac:dyDescent="0.3">
      <c r="A328">
        <v>232261</v>
      </c>
      <c r="B328">
        <v>1269</v>
      </c>
      <c r="C328" s="1" t="s">
        <v>110</v>
      </c>
      <c r="D328" s="2">
        <v>45169.940972222219</v>
      </c>
      <c r="E328" t="s">
        <v>191</v>
      </c>
      <c r="F328" t="s">
        <v>79</v>
      </c>
      <c r="G328">
        <v>434</v>
      </c>
      <c r="I328" s="7"/>
    </row>
    <row r="329" spans="1:9" x14ac:dyDescent="0.3">
      <c r="A329">
        <v>232274</v>
      </c>
      <c r="B329">
        <v>1647</v>
      </c>
      <c r="C329" s="1" t="s">
        <v>99</v>
      </c>
      <c r="D329" s="2">
        <v>45282.058333333334</v>
      </c>
      <c r="E329" t="s">
        <v>98</v>
      </c>
      <c r="F329" t="s">
        <v>80</v>
      </c>
      <c r="G329">
        <v>8947</v>
      </c>
      <c r="I329" s="7"/>
    </row>
    <row r="330" spans="1:9" x14ac:dyDescent="0.3">
      <c r="A330">
        <v>233409</v>
      </c>
      <c r="B330">
        <v>1393</v>
      </c>
      <c r="C330" s="1" t="s">
        <v>107</v>
      </c>
      <c r="D330" s="2">
        <v>45231.961805555555</v>
      </c>
      <c r="E330" t="s">
        <v>98</v>
      </c>
      <c r="F330" t="s">
        <v>77</v>
      </c>
      <c r="G330">
        <v>9750</v>
      </c>
      <c r="I330" s="7"/>
    </row>
    <row r="331" spans="1:9" x14ac:dyDescent="0.3">
      <c r="A331">
        <v>233843</v>
      </c>
      <c r="B331">
        <v>1577</v>
      </c>
      <c r="C331" s="1" t="s">
        <v>100</v>
      </c>
      <c r="D331" s="2">
        <v>45039.040277777778</v>
      </c>
      <c r="E331" t="s">
        <v>98</v>
      </c>
      <c r="F331" t="s">
        <v>22</v>
      </c>
      <c r="G331">
        <v>6392</v>
      </c>
      <c r="I331" s="7"/>
    </row>
    <row r="332" spans="1:9" x14ac:dyDescent="0.3">
      <c r="A332">
        <v>234705</v>
      </c>
      <c r="B332">
        <v>1367</v>
      </c>
      <c r="C332" s="1" t="s">
        <v>107</v>
      </c>
      <c r="D332" s="2">
        <v>45184.000694444447</v>
      </c>
      <c r="E332" t="s">
        <v>96</v>
      </c>
      <c r="F332" t="s">
        <v>43</v>
      </c>
      <c r="G332">
        <v>1662</v>
      </c>
      <c r="I332" s="7"/>
    </row>
    <row r="333" spans="1:9" x14ac:dyDescent="0.3">
      <c r="A333">
        <v>235219</v>
      </c>
      <c r="B333">
        <v>1829</v>
      </c>
      <c r="C333" s="1" t="s">
        <v>101</v>
      </c>
      <c r="D333" s="2">
        <v>45236.037499999999</v>
      </c>
      <c r="E333" t="s">
        <v>98</v>
      </c>
      <c r="F333" t="s">
        <v>40</v>
      </c>
      <c r="G333">
        <v>4965</v>
      </c>
      <c r="I333" s="7"/>
    </row>
    <row r="334" spans="1:9" x14ac:dyDescent="0.3">
      <c r="A334">
        <v>235760</v>
      </c>
      <c r="B334">
        <v>1816</v>
      </c>
      <c r="C334" s="1" t="s">
        <v>105</v>
      </c>
      <c r="D334" s="2">
        <v>45250.039583333331</v>
      </c>
      <c r="E334" t="s">
        <v>98</v>
      </c>
      <c r="F334" t="s">
        <v>81</v>
      </c>
      <c r="G334">
        <v>4835</v>
      </c>
      <c r="I334" s="7"/>
    </row>
    <row r="335" spans="1:9" x14ac:dyDescent="0.3">
      <c r="A335">
        <v>237369</v>
      </c>
      <c r="B335">
        <v>401</v>
      </c>
      <c r="C335" s="1" t="s">
        <v>113</v>
      </c>
      <c r="D335" s="2">
        <v>45056.015972222223</v>
      </c>
      <c r="E335" t="s">
        <v>97</v>
      </c>
      <c r="F335" t="s">
        <v>82</v>
      </c>
      <c r="G335">
        <v>2313</v>
      </c>
      <c r="I335" s="7"/>
    </row>
    <row r="336" spans="1:9" x14ac:dyDescent="0.3">
      <c r="A336">
        <v>238602</v>
      </c>
      <c r="B336">
        <v>153</v>
      </c>
      <c r="C336" s="1" t="s">
        <v>99</v>
      </c>
      <c r="D336" s="2">
        <v>45017.05</v>
      </c>
      <c r="F336" t="s">
        <v>21</v>
      </c>
      <c r="G336">
        <v>951</v>
      </c>
      <c r="I336" s="7"/>
    </row>
    <row r="337" spans="1:9" x14ac:dyDescent="0.3">
      <c r="A337">
        <v>238793</v>
      </c>
      <c r="B337">
        <v>1574</v>
      </c>
      <c r="C337" s="1" t="s">
        <v>104</v>
      </c>
      <c r="D337" s="2">
        <v>45026.086805555555</v>
      </c>
      <c r="E337" t="s">
        <v>191</v>
      </c>
      <c r="F337" t="s">
        <v>66</v>
      </c>
      <c r="G337">
        <v>3650</v>
      </c>
      <c r="I337" s="7"/>
    </row>
    <row r="338" spans="1:9" x14ac:dyDescent="0.3">
      <c r="A338">
        <v>238839</v>
      </c>
      <c r="B338">
        <v>766</v>
      </c>
      <c r="C338" s="1" t="s">
        <v>99</v>
      </c>
      <c r="D338" s="2">
        <v>45092.036111111112</v>
      </c>
      <c r="E338" t="s">
        <v>97</v>
      </c>
      <c r="F338" t="s">
        <v>78</v>
      </c>
      <c r="G338">
        <v>1367</v>
      </c>
      <c r="I338" s="7"/>
    </row>
    <row r="339" spans="1:9" x14ac:dyDescent="0.3">
      <c r="A339">
        <v>241257</v>
      </c>
      <c r="B339">
        <v>1374</v>
      </c>
      <c r="C339" s="1" t="s">
        <v>100</v>
      </c>
      <c r="D339" s="2">
        <v>45027.06527777778</v>
      </c>
      <c r="E339" t="s">
        <v>96</v>
      </c>
      <c r="F339" t="s">
        <v>5</v>
      </c>
      <c r="G339">
        <v>6819</v>
      </c>
      <c r="I339" s="7"/>
    </row>
    <row r="340" spans="1:9" x14ac:dyDescent="0.3">
      <c r="A340">
        <v>241334</v>
      </c>
      <c r="B340">
        <v>864</v>
      </c>
      <c r="C340" s="1" t="s">
        <v>99</v>
      </c>
      <c r="D340" s="2">
        <v>44939.027083333334</v>
      </c>
      <c r="E340" t="s">
        <v>191</v>
      </c>
      <c r="F340" t="s">
        <v>39</v>
      </c>
      <c r="G340">
        <v>3422</v>
      </c>
      <c r="I340" s="7"/>
    </row>
    <row r="341" spans="1:9" x14ac:dyDescent="0.3">
      <c r="A341">
        <v>242256</v>
      </c>
      <c r="B341">
        <v>504</v>
      </c>
      <c r="C341" s="1" t="s">
        <v>102</v>
      </c>
      <c r="D341" s="2">
        <v>45123.07708333333</v>
      </c>
      <c r="E341" t="s">
        <v>96</v>
      </c>
      <c r="F341" t="s">
        <v>43</v>
      </c>
      <c r="G341">
        <v>3986</v>
      </c>
      <c r="I341" s="7"/>
    </row>
    <row r="342" spans="1:9" x14ac:dyDescent="0.3">
      <c r="A342">
        <v>243319</v>
      </c>
      <c r="B342">
        <v>818</v>
      </c>
      <c r="C342" s="1" t="s">
        <v>100</v>
      </c>
      <c r="D342" s="2">
        <v>45072.973611111112</v>
      </c>
      <c r="E342" t="s">
        <v>191</v>
      </c>
      <c r="F342" t="s">
        <v>43</v>
      </c>
      <c r="G342">
        <v>2539</v>
      </c>
      <c r="I342" s="7"/>
    </row>
    <row r="343" spans="1:9" x14ac:dyDescent="0.3">
      <c r="A343">
        <v>243485</v>
      </c>
      <c r="B343">
        <v>633</v>
      </c>
      <c r="C343" s="1" t="s">
        <v>100</v>
      </c>
      <c r="D343" s="2">
        <v>45119.011111111111</v>
      </c>
      <c r="E343" t="s">
        <v>98</v>
      </c>
      <c r="F343" t="s">
        <v>17</v>
      </c>
      <c r="G343">
        <v>6552</v>
      </c>
      <c r="I343" s="7"/>
    </row>
    <row r="344" spans="1:9" x14ac:dyDescent="0.3">
      <c r="A344">
        <v>245474</v>
      </c>
      <c r="B344">
        <v>40</v>
      </c>
      <c r="C344" s="1" t="s">
        <v>101</v>
      </c>
      <c r="D344" s="2">
        <v>45248.967361111114</v>
      </c>
      <c r="E344" t="s">
        <v>96</v>
      </c>
      <c r="F344" t="s">
        <v>70</v>
      </c>
      <c r="G344">
        <v>3933</v>
      </c>
      <c r="I344" s="7"/>
    </row>
    <row r="345" spans="1:9" x14ac:dyDescent="0.3">
      <c r="A345">
        <v>246033</v>
      </c>
      <c r="B345">
        <v>1715</v>
      </c>
      <c r="C345" s="1" t="s">
        <v>99</v>
      </c>
      <c r="D345" s="2">
        <v>45265.981249999997</v>
      </c>
      <c r="E345" t="s">
        <v>96</v>
      </c>
      <c r="F345" t="s">
        <v>71</v>
      </c>
      <c r="G345">
        <v>5126</v>
      </c>
      <c r="I345" s="7"/>
    </row>
    <row r="346" spans="1:9" x14ac:dyDescent="0.3">
      <c r="A346">
        <v>246834</v>
      </c>
      <c r="B346">
        <v>808</v>
      </c>
      <c r="C346" s="1" t="s">
        <v>99</v>
      </c>
      <c r="D346" s="2">
        <v>45134.023611111108</v>
      </c>
      <c r="E346" t="s">
        <v>96</v>
      </c>
      <c r="F346" t="s">
        <v>43</v>
      </c>
      <c r="G346">
        <v>9507</v>
      </c>
      <c r="I346" s="7"/>
    </row>
    <row r="347" spans="1:9" x14ac:dyDescent="0.3">
      <c r="A347">
        <v>246988</v>
      </c>
      <c r="B347">
        <v>243</v>
      </c>
      <c r="C347" s="1" t="s">
        <v>99</v>
      </c>
      <c r="D347" s="2">
        <v>45092.027777777781</v>
      </c>
      <c r="E347" t="s">
        <v>191</v>
      </c>
      <c r="F347" t="s">
        <v>45</v>
      </c>
      <c r="G347">
        <v>4264</v>
      </c>
      <c r="I347" s="7"/>
    </row>
    <row r="348" spans="1:9" x14ac:dyDescent="0.3">
      <c r="A348">
        <v>247011</v>
      </c>
      <c r="B348">
        <v>1809</v>
      </c>
      <c r="C348" s="1" t="s">
        <v>99</v>
      </c>
      <c r="D348" s="2">
        <v>45271.978472222225</v>
      </c>
      <c r="E348" t="s">
        <v>98</v>
      </c>
      <c r="F348" t="s">
        <v>8</v>
      </c>
      <c r="G348">
        <v>4533</v>
      </c>
      <c r="I348" s="7"/>
    </row>
    <row r="349" spans="1:9" x14ac:dyDescent="0.3">
      <c r="A349">
        <v>247239</v>
      </c>
      <c r="B349">
        <v>1643</v>
      </c>
      <c r="C349" s="1" t="s">
        <v>101</v>
      </c>
      <c r="D349" s="2">
        <v>45006.070833333331</v>
      </c>
      <c r="E349" t="s">
        <v>98</v>
      </c>
      <c r="F349" t="s">
        <v>46</v>
      </c>
      <c r="G349">
        <v>9225</v>
      </c>
      <c r="I349" s="7"/>
    </row>
    <row r="350" spans="1:9" x14ac:dyDescent="0.3">
      <c r="A350">
        <v>248737</v>
      </c>
      <c r="B350">
        <v>109</v>
      </c>
      <c r="C350" s="1" t="s">
        <v>99</v>
      </c>
      <c r="D350" s="2">
        <v>45000.026388888888</v>
      </c>
      <c r="E350" t="s">
        <v>98</v>
      </c>
      <c r="F350" t="s">
        <v>11</v>
      </c>
      <c r="G350">
        <v>1887</v>
      </c>
      <c r="I350" s="7"/>
    </row>
    <row r="351" spans="1:9" x14ac:dyDescent="0.3">
      <c r="A351">
        <v>250181</v>
      </c>
      <c r="B351">
        <v>1583</v>
      </c>
      <c r="C351" s="1" t="s">
        <v>106</v>
      </c>
      <c r="D351" s="2">
        <v>45036.008333333331</v>
      </c>
      <c r="E351" t="s">
        <v>96</v>
      </c>
      <c r="F351" t="s">
        <v>72</v>
      </c>
      <c r="G351">
        <v>4036</v>
      </c>
      <c r="I351" s="7"/>
    </row>
    <row r="352" spans="1:9" x14ac:dyDescent="0.3">
      <c r="A352">
        <v>251278</v>
      </c>
      <c r="B352">
        <v>1591</v>
      </c>
      <c r="C352" s="1" t="s">
        <v>99</v>
      </c>
      <c r="D352" s="2">
        <v>45018.961805555555</v>
      </c>
      <c r="E352" t="s">
        <v>96</v>
      </c>
      <c r="F352" t="s">
        <v>27</v>
      </c>
      <c r="G352">
        <v>2551</v>
      </c>
      <c r="I352" s="7"/>
    </row>
    <row r="353" spans="1:9" x14ac:dyDescent="0.3">
      <c r="A353">
        <v>251865</v>
      </c>
      <c r="B353">
        <v>414</v>
      </c>
      <c r="C353" s="1" t="s">
        <v>113</v>
      </c>
      <c r="D353" s="2">
        <v>45267.962500000001</v>
      </c>
      <c r="E353" t="s">
        <v>191</v>
      </c>
      <c r="F353" t="s">
        <v>13</v>
      </c>
      <c r="G353">
        <v>6149</v>
      </c>
      <c r="I353" s="7"/>
    </row>
    <row r="354" spans="1:9" x14ac:dyDescent="0.3">
      <c r="A354">
        <v>251999</v>
      </c>
      <c r="B354">
        <v>317</v>
      </c>
      <c r="C354" s="1" t="s">
        <v>100</v>
      </c>
      <c r="D354" s="2">
        <v>45232.012499999997</v>
      </c>
      <c r="E354" t="s">
        <v>96</v>
      </c>
      <c r="F354" t="s">
        <v>73</v>
      </c>
      <c r="G354">
        <v>8817</v>
      </c>
      <c r="I354" s="7"/>
    </row>
    <row r="355" spans="1:9" x14ac:dyDescent="0.3">
      <c r="A355">
        <v>252920</v>
      </c>
      <c r="B355">
        <v>298</v>
      </c>
      <c r="C355" s="1" t="s">
        <v>105</v>
      </c>
      <c r="D355" s="2">
        <v>45134.033333333333</v>
      </c>
      <c r="E355" t="s">
        <v>98</v>
      </c>
      <c r="F355" t="s">
        <v>52</v>
      </c>
      <c r="G355">
        <v>5044</v>
      </c>
      <c r="I355" s="7"/>
    </row>
    <row r="356" spans="1:9" x14ac:dyDescent="0.3">
      <c r="A356">
        <v>253281</v>
      </c>
      <c r="B356">
        <v>1725</v>
      </c>
      <c r="C356" s="1" t="s">
        <v>99</v>
      </c>
      <c r="D356" s="2">
        <v>45153.989583333336</v>
      </c>
      <c r="E356" t="s">
        <v>97</v>
      </c>
      <c r="F356" t="s">
        <v>26</v>
      </c>
      <c r="G356">
        <v>8869</v>
      </c>
      <c r="I356" s="7"/>
    </row>
    <row r="357" spans="1:9" x14ac:dyDescent="0.3">
      <c r="A357">
        <v>253341</v>
      </c>
      <c r="B357">
        <v>1663</v>
      </c>
      <c r="C357" s="1" t="s">
        <v>104</v>
      </c>
      <c r="D357" s="2">
        <v>45078.068749999999</v>
      </c>
      <c r="E357" t="s">
        <v>98</v>
      </c>
      <c r="F357" t="s">
        <v>74</v>
      </c>
      <c r="G357">
        <v>6399</v>
      </c>
      <c r="I357" s="7"/>
    </row>
    <row r="358" spans="1:9" x14ac:dyDescent="0.3">
      <c r="A358">
        <v>254112</v>
      </c>
      <c r="B358">
        <v>1975</v>
      </c>
      <c r="C358" s="1" t="s">
        <v>99</v>
      </c>
      <c r="D358" s="2">
        <v>45176.990277777775</v>
      </c>
      <c r="E358" t="s">
        <v>97</v>
      </c>
      <c r="F358" t="s">
        <v>75</v>
      </c>
      <c r="G358">
        <v>2037</v>
      </c>
      <c r="I358" s="7"/>
    </row>
    <row r="359" spans="1:9" x14ac:dyDescent="0.3">
      <c r="A359">
        <v>254795</v>
      </c>
      <c r="B359">
        <v>1357</v>
      </c>
      <c r="C359" s="1" t="s">
        <v>111</v>
      </c>
      <c r="D359" s="2">
        <v>45074.057638888888</v>
      </c>
      <c r="E359" t="s">
        <v>96</v>
      </c>
      <c r="F359" t="s">
        <v>73</v>
      </c>
      <c r="G359">
        <v>7938</v>
      </c>
      <c r="I359" s="7"/>
    </row>
    <row r="360" spans="1:9" x14ac:dyDescent="0.3">
      <c r="A360">
        <v>255781</v>
      </c>
      <c r="B360">
        <v>847</v>
      </c>
      <c r="C360" s="1" t="s">
        <v>113</v>
      </c>
      <c r="D360" s="2">
        <v>45164.949305555558</v>
      </c>
      <c r="E360" t="s">
        <v>96</v>
      </c>
      <c r="F360" t="s">
        <v>76</v>
      </c>
      <c r="G360">
        <v>298</v>
      </c>
      <c r="I360" s="7"/>
    </row>
    <row r="361" spans="1:9" x14ac:dyDescent="0.3">
      <c r="A361">
        <v>257849</v>
      </c>
      <c r="B361">
        <v>27</v>
      </c>
      <c r="C361" s="1" t="s">
        <v>99</v>
      </c>
      <c r="D361" s="2">
        <v>45284.032638888886</v>
      </c>
      <c r="E361" t="s">
        <v>96</v>
      </c>
      <c r="F361" t="s">
        <v>72</v>
      </c>
      <c r="G361">
        <v>1534</v>
      </c>
      <c r="I361" s="7"/>
    </row>
    <row r="362" spans="1:9" x14ac:dyDescent="0.3">
      <c r="A362">
        <v>258070</v>
      </c>
      <c r="B362">
        <v>295</v>
      </c>
      <c r="C362" s="1" t="s">
        <v>113</v>
      </c>
      <c r="D362" s="2">
        <v>45246.996527777781</v>
      </c>
      <c r="E362" t="s">
        <v>97</v>
      </c>
      <c r="F362" t="s">
        <v>28</v>
      </c>
      <c r="G362">
        <v>3890</v>
      </c>
      <c r="I362" s="7"/>
    </row>
    <row r="363" spans="1:9" x14ac:dyDescent="0.3">
      <c r="A363">
        <v>259823</v>
      </c>
      <c r="B363">
        <v>1557</v>
      </c>
      <c r="C363" s="1" t="s">
        <v>99</v>
      </c>
      <c r="D363" s="2">
        <v>45172.970833333333</v>
      </c>
      <c r="E363" t="s">
        <v>98</v>
      </c>
      <c r="F363" t="s">
        <v>4</v>
      </c>
      <c r="G363">
        <v>5762</v>
      </c>
      <c r="I363" s="7"/>
    </row>
    <row r="364" spans="1:9" x14ac:dyDescent="0.3">
      <c r="A364">
        <v>260160</v>
      </c>
      <c r="B364">
        <v>1525</v>
      </c>
      <c r="C364" s="1" t="s">
        <v>107</v>
      </c>
      <c r="D364" s="2">
        <v>45260.033333333333</v>
      </c>
      <c r="E364" t="s">
        <v>98</v>
      </c>
      <c r="F364" t="s">
        <v>23</v>
      </c>
      <c r="G364">
        <v>586</v>
      </c>
      <c r="I364" s="7"/>
    </row>
    <row r="365" spans="1:9" x14ac:dyDescent="0.3">
      <c r="A365">
        <v>260615</v>
      </c>
      <c r="B365">
        <v>1539</v>
      </c>
      <c r="C365" s="1" t="s">
        <v>99</v>
      </c>
      <c r="D365" s="2">
        <v>45026.979861111111</v>
      </c>
      <c r="E365" t="s">
        <v>97</v>
      </c>
      <c r="F365" t="s">
        <v>77</v>
      </c>
      <c r="G365">
        <v>3646</v>
      </c>
      <c r="I365" s="7"/>
    </row>
    <row r="366" spans="1:9" x14ac:dyDescent="0.3">
      <c r="A366">
        <v>260991</v>
      </c>
      <c r="B366">
        <v>1916</v>
      </c>
      <c r="C366" s="1" t="s">
        <v>110</v>
      </c>
      <c r="D366" s="2">
        <v>44979.013194444444</v>
      </c>
      <c r="E366" t="s">
        <v>98</v>
      </c>
      <c r="F366" t="s">
        <v>20</v>
      </c>
      <c r="G366">
        <v>8257</v>
      </c>
      <c r="I366" s="7"/>
    </row>
    <row r="367" spans="1:9" x14ac:dyDescent="0.3">
      <c r="A367">
        <v>261671</v>
      </c>
      <c r="B367">
        <v>1566</v>
      </c>
      <c r="C367" s="1" t="s">
        <v>99</v>
      </c>
      <c r="D367" s="2">
        <v>45159.980555555558</v>
      </c>
      <c r="E367" t="s">
        <v>97</v>
      </c>
      <c r="F367" t="s">
        <v>41</v>
      </c>
      <c r="G367">
        <v>7957</v>
      </c>
      <c r="I367" s="7"/>
    </row>
    <row r="368" spans="1:9" x14ac:dyDescent="0.3">
      <c r="A368">
        <v>262192</v>
      </c>
      <c r="B368">
        <v>418</v>
      </c>
      <c r="C368" s="1" t="s">
        <v>106</v>
      </c>
      <c r="D368" s="2">
        <v>45164.95416666667</v>
      </c>
      <c r="E368" t="s">
        <v>191</v>
      </c>
      <c r="F368" t="s">
        <v>23</v>
      </c>
      <c r="G368">
        <v>6532</v>
      </c>
      <c r="I368" s="7"/>
    </row>
    <row r="369" spans="1:9" x14ac:dyDescent="0.3">
      <c r="A369">
        <v>262661</v>
      </c>
      <c r="B369">
        <v>1604</v>
      </c>
      <c r="C369" s="1" t="s">
        <v>105</v>
      </c>
      <c r="D369" s="2">
        <v>45094.993750000001</v>
      </c>
      <c r="E369" t="s">
        <v>98</v>
      </c>
      <c r="F369" t="s">
        <v>27</v>
      </c>
      <c r="G369">
        <v>2871</v>
      </c>
      <c r="I369" s="7"/>
    </row>
    <row r="370" spans="1:9" x14ac:dyDescent="0.3">
      <c r="A370">
        <v>262946</v>
      </c>
      <c r="B370">
        <v>1835</v>
      </c>
      <c r="C370" s="1" t="s">
        <v>102</v>
      </c>
      <c r="D370" s="2">
        <v>45166.975694444445</v>
      </c>
      <c r="E370" t="s">
        <v>191</v>
      </c>
      <c r="F370" t="s">
        <v>31</v>
      </c>
      <c r="G370">
        <v>934</v>
      </c>
      <c r="I370" s="7"/>
    </row>
    <row r="371" spans="1:9" x14ac:dyDescent="0.3">
      <c r="A371">
        <v>264917</v>
      </c>
      <c r="B371">
        <v>1281</v>
      </c>
      <c r="C371" s="1" t="s">
        <v>105</v>
      </c>
      <c r="D371" s="2">
        <v>45130.010416666664</v>
      </c>
      <c r="E371" t="s">
        <v>98</v>
      </c>
      <c r="F371" t="s">
        <v>78</v>
      </c>
      <c r="G371">
        <v>1214</v>
      </c>
      <c r="I371" s="7"/>
    </row>
    <row r="372" spans="1:9" x14ac:dyDescent="0.3">
      <c r="A372">
        <v>265772</v>
      </c>
      <c r="B372">
        <v>396</v>
      </c>
      <c r="C372" s="1" t="s">
        <v>105</v>
      </c>
      <c r="D372" s="2">
        <v>45271.036111111112</v>
      </c>
      <c r="E372" t="s">
        <v>97</v>
      </c>
      <c r="F372" t="s">
        <v>77</v>
      </c>
      <c r="G372">
        <v>553</v>
      </c>
      <c r="I372" s="7"/>
    </row>
    <row r="373" spans="1:9" x14ac:dyDescent="0.3">
      <c r="A373">
        <v>267881</v>
      </c>
      <c r="B373">
        <v>1284</v>
      </c>
      <c r="C373" s="1" t="s">
        <v>105</v>
      </c>
      <c r="D373" s="2">
        <v>45222.011805555558</v>
      </c>
      <c r="E373" t="s">
        <v>191</v>
      </c>
      <c r="F373" t="s">
        <v>64</v>
      </c>
      <c r="G373">
        <v>395</v>
      </c>
      <c r="I373" s="7"/>
    </row>
    <row r="374" spans="1:9" x14ac:dyDescent="0.3">
      <c r="A374">
        <v>268063</v>
      </c>
      <c r="B374">
        <v>775</v>
      </c>
      <c r="C374" s="1" t="s">
        <v>106</v>
      </c>
      <c r="D374" s="2">
        <v>44956.081944444442</v>
      </c>
      <c r="E374" t="s">
        <v>191</v>
      </c>
      <c r="F374" t="s">
        <v>30</v>
      </c>
      <c r="G374">
        <v>4938</v>
      </c>
      <c r="I374" s="7"/>
    </row>
    <row r="375" spans="1:9" x14ac:dyDescent="0.3">
      <c r="A375">
        <v>268418</v>
      </c>
      <c r="B375">
        <v>1123</v>
      </c>
      <c r="C375" s="1" t="s">
        <v>100</v>
      </c>
      <c r="D375" s="2">
        <v>45135.980555555558</v>
      </c>
      <c r="E375" t="s">
        <v>97</v>
      </c>
      <c r="F375" t="s">
        <v>53</v>
      </c>
      <c r="G375">
        <v>8306</v>
      </c>
      <c r="I375" s="7"/>
    </row>
    <row r="376" spans="1:9" x14ac:dyDescent="0.3">
      <c r="A376">
        <v>268811</v>
      </c>
      <c r="B376">
        <v>519</v>
      </c>
      <c r="C376" s="1" t="s">
        <v>100</v>
      </c>
      <c r="D376" s="2">
        <v>44963.064583333333</v>
      </c>
      <c r="E376" t="s">
        <v>96</v>
      </c>
      <c r="F376" t="s">
        <v>85</v>
      </c>
      <c r="G376">
        <v>9147</v>
      </c>
      <c r="I376" s="7"/>
    </row>
    <row r="377" spans="1:9" x14ac:dyDescent="0.3">
      <c r="A377">
        <v>268861</v>
      </c>
      <c r="B377">
        <v>919</v>
      </c>
      <c r="C377" s="1" t="s">
        <v>108</v>
      </c>
      <c r="D377" s="2">
        <v>45116.041666666664</v>
      </c>
      <c r="E377" t="s">
        <v>97</v>
      </c>
      <c r="F377" t="s">
        <v>51</v>
      </c>
      <c r="G377">
        <v>4370</v>
      </c>
      <c r="I377" s="7"/>
    </row>
    <row r="378" spans="1:9" x14ac:dyDescent="0.3">
      <c r="A378">
        <v>271858</v>
      </c>
      <c r="B378">
        <v>1634</v>
      </c>
      <c r="C378" s="1" t="s">
        <v>105</v>
      </c>
      <c r="D378" s="2">
        <v>45266.001388888886</v>
      </c>
      <c r="E378" t="s">
        <v>97</v>
      </c>
      <c r="F378" t="s">
        <v>68</v>
      </c>
      <c r="G378">
        <v>1755</v>
      </c>
      <c r="I378" s="7"/>
    </row>
    <row r="379" spans="1:9" x14ac:dyDescent="0.3">
      <c r="A379">
        <v>272165</v>
      </c>
      <c r="B379">
        <v>1133</v>
      </c>
      <c r="C379" s="1" t="s">
        <v>113</v>
      </c>
      <c r="D379" s="2">
        <v>45020.052777777775</v>
      </c>
      <c r="E379" t="s">
        <v>96</v>
      </c>
      <c r="F379" t="s">
        <v>86</v>
      </c>
      <c r="G379">
        <v>6204</v>
      </c>
      <c r="I379" s="7"/>
    </row>
    <row r="380" spans="1:9" x14ac:dyDescent="0.3">
      <c r="A380">
        <v>272174</v>
      </c>
      <c r="B380">
        <v>105</v>
      </c>
      <c r="C380" s="1" t="s">
        <v>99</v>
      </c>
      <c r="D380" s="2">
        <v>45097.047222222223</v>
      </c>
      <c r="E380" t="s">
        <v>191</v>
      </c>
      <c r="F380" t="s">
        <v>43</v>
      </c>
      <c r="G380">
        <v>5045</v>
      </c>
      <c r="I380" s="7"/>
    </row>
    <row r="381" spans="1:9" x14ac:dyDescent="0.3">
      <c r="A381">
        <v>272255</v>
      </c>
      <c r="B381">
        <v>187</v>
      </c>
      <c r="C381" s="1" t="s">
        <v>100</v>
      </c>
      <c r="D381" s="2">
        <v>45061.990972222222</v>
      </c>
      <c r="E381" t="s">
        <v>191</v>
      </c>
      <c r="F381" t="s">
        <v>27</v>
      </c>
      <c r="G381">
        <v>1181</v>
      </c>
      <c r="I381" s="7"/>
    </row>
    <row r="382" spans="1:9" x14ac:dyDescent="0.3">
      <c r="A382">
        <v>273538</v>
      </c>
      <c r="B382">
        <v>1944</v>
      </c>
      <c r="C382" s="1" t="s">
        <v>105</v>
      </c>
      <c r="D382" s="2">
        <v>44975.988194444442</v>
      </c>
      <c r="E382" t="s">
        <v>96</v>
      </c>
      <c r="F382" t="s">
        <v>69</v>
      </c>
      <c r="G382">
        <v>5193</v>
      </c>
      <c r="I382" s="7"/>
    </row>
    <row r="383" spans="1:9" x14ac:dyDescent="0.3">
      <c r="A383">
        <v>273817</v>
      </c>
      <c r="B383">
        <v>530</v>
      </c>
      <c r="C383" s="1" t="s">
        <v>101</v>
      </c>
      <c r="D383" s="2">
        <v>45051.056250000001</v>
      </c>
      <c r="E383" t="s">
        <v>98</v>
      </c>
      <c r="F383" t="s">
        <v>43</v>
      </c>
      <c r="G383">
        <v>4051</v>
      </c>
      <c r="I383" s="7"/>
    </row>
    <row r="384" spans="1:9" x14ac:dyDescent="0.3">
      <c r="A384">
        <v>273923</v>
      </c>
      <c r="B384">
        <v>1911</v>
      </c>
      <c r="C384" s="1" t="s">
        <v>101</v>
      </c>
      <c r="D384" s="2">
        <v>44957.040277777778</v>
      </c>
      <c r="E384" t="s">
        <v>98</v>
      </c>
      <c r="F384" t="s">
        <v>22</v>
      </c>
      <c r="G384">
        <v>4736</v>
      </c>
      <c r="I384" s="7"/>
    </row>
    <row r="385" spans="1:9" x14ac:dyDescent="0.3">
      <c r="A385">
        <v>275855</v>
      </c>
      <c r="B385">
        <v>869</v>
      </c>
      <c r="C385" s="1" t="s">
        <v>104</v>
      </c>
      <c r="D385" s="2">
        <v>45162.993750000001</v>
      </c>
      <c r="E385" t="s">
        <v>97</v>
      </c>
      <c r="F385" t="s">
        <v>4</v>
      </c>
      <c r="G385">
        <v>7700</v>
      </c>
      <c r="I385" s="7"/>
    </row>
    <row r="386" spans="1:9" x14ac:dyDescent="0.3">
      <c r="A386">
        <v>275961</v>
      </c>
      <c r="B386">
        <v>679</v>
      </c>
      <c r="C386" s="1" t="s">
        <v>106</v>
      </c>
      <c r="D386" s="2">
        <v>45248.998611111114</v>
      </c>
      <c r="E386" t="s">
        <v>98</v>
      </c>
      <c r="F386" t="s">
        <v>19</v>
      </c>
      <c r="G386">
        <v>2936</v>
      </c>
      <c r="I386" s="7"/>
    </row>
    <row r="387" spans="1:9" x14ac:dyDescent="0.3">
      <c r="A387">
        <v>276276</v>
      </c>
      <c r="B387">
        <v>1442</v>
      </c>
      <c r="C387" s="1" t="s">
        <v>99</v>
      </c>
      <c r="D387" s="2">
        <v>45174.061805555553</v>
      </c>
      <c r="E387" t="s">
        <v>98</v>
      </c>
      <c r="F387" t="s">
        <v>82</v>
      </c>
      <c r="G387">
        <v>5165</v>
      </c>
      <c r="I387" s="7"/>
    </row>
    <row r="388" spans="1:9" x14ac:dyDescent="0.3">
      <c r="A388">
        <v>276403</v>
      </c>
      <c r="B388">
        <v>1356</v>
      </c>
      <c r="C388" s="1"/>
      <c r="D388" s="2">
        <v>45183.998611111114</v>
      </c>
      <c r="E388" t="s">
        <v>98</v>
      </c>
      <c r="F388" t="s">
        <v>15</v>
      </c>
      <c r="G388">
        <v>8633</v>
      </c>
      <c r="I388" s="7"/>
    </row>
    <row r="389" spans="1:9" x14ac:dyDescent="0.3">
      <c r="A389">
        <v>276698</v>
      </c>
      <c r="B389">
        <v>43</v>
      </c>
      <c r="C389" s="1" t="s">
        <v>106</v>
      </c>
      <c r="D389" s="2">
        <v>45057.045138888891</v>
      </c>
      <c r="E389" t="s">
        <v>96</v>
      </c>
      <c r="F389" t="s">
        <v>66</v>
      </c>
      <c r="G389">
        <v>9942</v>
      </c>
      <c r="I389" s="7"/>
    </row>
    <row r="390" spans="1:9" x14ac:dyDescent="0.3">
      <c r="A390">
        <v>277038</v>
      </c>
      <c r="B390">
        <v>1677</v>
      </c>
      <c r="C390" s="1" t="s">
        <v>107</v>
      </c>
      <c r="D390" s="2">
        <v>45139.938888888886</v>
      </c>
      <c r="E390" t="s">
        <v>98</v>
      </c>
      <c r="F390" t="s">
        <v>78</v>
      </c>
      <c r="G390">
        <v>2455</v>
      </c>
      <c r="I390" s="7"/>
    </row>
    <row r="391" spans="1:9" x14ac:dyDescent="0.3">
      <c r="A391">
        <v>279106</v>
      </c>
      <c r="B391">
        <v>104</v>
      </c>
      <c r="C391" s="1" t="s">
        <v>101</v>
      </c>
      <c r="D391" s="2">
        <v>44940.037499999999</v>
      </c>
      <c r="E391" t="s">
        <v>98</v>
      </c>
      <c r="F391" t="s">
        <v>27</v>
      </c>
      <c r="G391">
        <v>4768</v>
      </c>
      <c r="I391" s="7"/>
    </row>
    <row r="392" spans="1:9" x14ac:dyDescent="0.3">
      <c r="A392">
        <v>279515</v>
      </c>
      <c r="B392">
        <v>713</v>
      </c>
      <c r="C392" s="1" t="s">
        <v>102</v>
      </c>
      <c r="D392" s="2">
        <v>45184.958333333336</v>
      </c>
      <c r="E392" t="s">
        <v>97</v>
      </c>
      <c r="F392" t="s">
        <v>43</v>
      </c>
      <c r="G392">
        <v>4633</v>
      </c>
      <c r="I392" s="7"/>
    </row>
    <row r="393" spans="1:9" x14ac:dyDescent="0.3">
      <c r="A393">
        <v>279963</v>
      </c>
      <c r="B393">
        <v>1775</v>
      </c>
      <c r="C393" s="1" t="s">
        <v>99</v>
      </c>
      <c r="D393" s="2">
        <v>45226.00277777778</v>
      </c>
      <c r="E393" t="s">
        <v>97</v>
      </c>
      <c r="F393" t="s">
        <v>43</v>
      </c>
      <c r="G393">
        <v>7812</v>
      </c>
      <c r="I393" s="7"/>
    </row>
    <row r="394" spans="1:9" x14ac:dyDescent="0.3">
      <c r="A394">
        <v>280459</v>
      </c>
      <c r="B394">
        <v>457</v>
      </c>
      <c r="C394" s="1" t="s">
        <v>108</v>
      </c>
      <c r="D394" s="2">
        <v>45195.987500000003</v>
      </c>
      <c r="E394" t="s">
        <v>191</v>
      </c>
      <c r="F394" t="s">
        <v>27</v>
      </c>
      <c r="G394">
        <v>3197</v>
      </c>
      <c r="I394" s="7"/>
    </row>
    <row r="395" spans="1:9" x14ac:dyDescent="0.3">
      <c r="A395">
        <v>280739</v>
      </c>
      <c r="B395">
        <v>138</v>
      </c>
      <c r="C395" s="1" t="s">
        <v>99</v>
      </c>
      <c r="D395" s="2">
        <v>45113.984027777777</v>
      </c>
      <c r="E395" t="s">
        <v>191</v>
      </c>
      <c r="F395" t="s">
        <v>18</v>
      </c>
      <c r="G395">
        <v>2453</v>
      </c>
      <c r="I395" s="7"/>
    </row>
    <row r="396" spans="1:9" x14ac:dyDescent="0.3">
      <c r="A396">
        <v>281193</v>
      </c>
      <c r="B396">
        <v>1522</v>
      </c>
      <c r="C396" s="1" t="s">
        <v>99</v>
      </c>
      <c r="D396" s="2">
        <v>45002.009722222225</v>
      </c>
      <c r="E396" t="s">
        <v>98</v>
      </c>
      <c r="F396" t="s">
        <v>70</v>
      </c>
      <c r="G396">
        <v>6173</v>
      </c>
      <c r="I396" s="7"/>
    </row>
    <row r="397" spans="1:9" x14ac:dyDescent="0.3">
      <c r="A397">
        <v>281454</v>
      </c>
      <c r="B397">
        <v>1413</v>
      </c>
      <c r="C397" s="1" t="s">
        <v>105</v>
      </c>
      <c r="D397" s="2">
        <v>45186.993750000001</v>
      </c>
      <c r="E397" t="s">
        <v>96</v>
      </c>
      <c r="F397" t="s">
        <v>71</v>
      </c>
      <c r="G397">
        <v>5802</v>
      </c>
      <c r="I397" s="7"/>
    </row>
    <row r="398" spans="1:9" x14ac:dyDescent="0.3">
      <c r="A398">
        <v>281813</v>
      </c>
      <c r="B398">
        <v>331</v>
      </c>
      <c r="C398" s="1" t="s">
        <v>106</v>
      </c>
      <c r="D398" s="2">
        <v>45098.081944444442</v>
      </c>
      <c r="E398" t="s">
        <v>97</v>
      </c>
      <c r="F398" t="s">
        <v>43</v>
      </c>
      <c r="G398">
        <v>5117</v>
      </c>
      <c r="I398" s="7"/>
    </row>
    <row r="399" spans="1:9" x14ac:dyDescent="0.3">
      <c r="A399">
        <v>283066</v>
      </c>
      <c r="B399">
        <v>956</v>
      </c>
      <c r="C399" s="1" t="s">
        <v>100</v>
      </c>
      <c r="D399" s="2">
        <v>44963.078472222223</v>
      </c>
      <c r="E399" t="s">
        <v>97</v>
      </c>
      <c r="F399" t="s">
        <v>45</v>
      </c>
      <c r="G399">
        <v>5819</v>
      </c>
      <c r="I399" s="7"/>
    </row>
    <row r="400" spans="1:9" x14ac:dyDescent="0.3">
      <c r="A400">
        <v>283068</v>
      </c>
      <c r="B400">
        <v>1967</v>
      </c>
      <c r="C400" s="1" t="s">
        <v>105</v>
      </c>
      <c r="D400" s="2">
        <v>45259.008333333331</v>
      </c>
      <c r="E400" t="s">
        <v>96</v>
      </c>
      <c r="F400" t="s">
        <v>58</v>
      </c>
      <c r="G400">
        <v>3805</v>
      </c>
      <c r="I400" s="7"/>
    </row>
    <row r="401" spans="1:9" x14ac:dyDescent="0.3">
      <c r="A401">
        <v>283610</v>
      </c>
      <c r="B401">
        <v>1401</v>
      </c>
      <c r="C401" s="1" t="s">
        <v>102</v>
      </c>
      <c r="D401" s="2">
        <v>44956.994444444441</v>
      </c>
      <c r="E401" t="s">
        <v>191</v>
      </c>
      <c r="F401" t="s">
        <v>67</v>
      </c>
      <c r="G401">
        <v>3862</v>
      </c>
      <c r="I401" s="7"/>
    </row>
    <row r="402" spans="1:9" x14ac:dyDescent="0.3">
      <c r="A402">
        <v>284363</v>
      </c>
      <c r="B402">
        <v>100</v>
      </c>
      <c r="C402" s="1" t="s">
        <v>111</v>
      </c>
      <c r="D402" s="2">
        <v>45006.977777777778</v>
      </c>
      <c r="E402" t="s">
        <v>98</v>
      </c>
      <c r="F402" t="s">
        <v>11</v>
      </c>
      <c r="G402">
        <v>3844</v>
      </c>
      <c r="I402" s="7"/>
    </row>
    <row r="403" spans="1:9" x14ac:dyDescent="0.3">
      <c r="A403">
        <v>284974</v>
      </c>
      <c r="B403">
        <v>1218</v>
      </c>
      <c r="C403" s="1" t="s">
        <v>99</v>
      </c>
      <c r="D403" s="2">
        <v>45180.066666666666</v>
      </c>
      <c r="E403" t="s">
        <v>98</v>
      </c>
      <c r="F403" t="s">
        <v>44</v>
      </c>
      <c r="G403">
        <v>5755</v>
      </c>
      <c r="I403" s="7"/>
    </row>
    <row r="404" spans="1:9" x14ac:dyDescent="0.3">
      <c r="A404">
        <v>286598</v>
      </c>
      <c r="B404">
        <v>1903</v>
      </c>
      <c r="C404" s="1" t="s">
        <v>101</v>
      </c>
      <c r="D404" s="2">
        <v>44997.037499999999</v>
      </c>
      <c r="E404" t="s">
        <v>191</v>
      </c>
      <c r="F404" t="s">
        <v>27</v>
      </c>
      <c r="G404">
        <v>8252</v>
      </c>
      <c r="I404" s="7"/>
    </row>
    <row r="405" spans="1:9" x14ac:dyDescent="0.3">
      <c r="A405">
        <v>287761</v>
      </c>
      <c r="B405">
        <v>91</v>
      </c>
      <c r="C405" s="1" t="s">
        <v>105</v>
      </c>
      <c r="D405" s="2">
        <v>45053.054861111108</v>
      </c>
      <c r="E405" t="s">
        <v>97</v>
      </c>
      <c r="F405" t="s">
        <v>27</v>
      </c>
      <c r="G405">
        <v>3891</v>
      </c>
      <c r="I405" s="7"/>
    </row>
    <row r="406" spans="1:9" x14ac:dyDescent="0.3">
      <c r="A406">
        <v>288186</v>
      </c>
      <c r="B406">
        <v>415</v>
      </c>
      <c r="C406" s="1" t="s">
        <v>113</v>
      </c>
      <c r="D406" s="2">
        <v>45076.997916666667</v>
      </c>
      <c r="E406" t="s">
        <v>191</v>
      </c>
      <c r="F406" t="s">
        <v>73</v>
      </c>
      <c r="G406">
        <v>4166</v>
      </c>
      <c r="I406" s="7"/>
    </row>
    <row r="407" spans="1:9" x14ac:dyDescent="0.3">
      <c r="A407">
        <v>288332</v>
      </c>
      <c r="B407">
        <v>1069</v>
      </c>
      <c r="C407" s="1" t="s">
        <v>101</v>
      </c>
      <c r="D407" s="2">
        <v>44942.015972222223</v>
      </c>
      <c r="E407" t="s">
        <v>98</v>
      </c>
      <c r="F407" t="s">
        <v>64</v>
      </c>
      <c r="G407">
        <v>610</v>
      </c>
      <c r="I407" s="7"/>
    </row>
    <row r="408" spans="1:9" x14ac:dyDescent="0.3">
      <c r="A408">
        <v>288335</v>
      </c>
      <c r="B408">
        <v>1703</v>
      </c>
      <c r="C408" s="1" t="s">
        <v>100</v>
      </c>
      <c r="D408" s="2">
        <v>45122.031944444447</v>
      </c>
      <c r="E408" t="s">
        <v>96</v>
      </c>
      <c r="F408" t="s">
        <v>26</v>
      </c>
      <c r="G408">
        <v>362</v>
      </c>
      <c r="I408" s="7"/>
    </row>
    <row r="409" spans="1:9" x14ac:dyDescent="0.3">
      <c r="A409">
        <v>289882</v>
      </c>
      <c r="B409">
        <v>1177</v>
      </c>
      <c r="C409" s="1" t="s">
        <v>108</v>
      </c>
      <c r="D409" s="2">
        <v>45234.044444444444</v>
      </c>
      <c r="E409" t="s">
        <v>191</v>
      </c>
      <c r="F409" t="s">
        <v>74</v>
      </c>
      <c r="G409">
        <v>4569</v>
      </c>
      <c r="I409" s="7"/>
    </row>
    <row r="410" spans="1:9" x14ac:dyDescent="0.3">
      <c r="A410">
        <v>289906</v>
      </c>
      <c r="B410">
        <v>1349</v>
      </c>
      <c r="C410" s="1" t="s">
        <v>101</v>
      </c>
      <c r="D410" s="2">
        <v>45031.995833333334</v>
      </c>
      <c r="E410" t="s">
        <v>96</v>
      </c>
      <c r="F410" t="s">
        <v>30</v>
      </c>
      <c r="G410">
        <v>2771</v>
      </c>
      <c r="I410" s="7"/>
    </row>
    <row r="411" spans="1:9" x14ac:dyDescent="0.3">
      <c r="A411">
        <v>290270</v>
      </c>
      <c r="B411">
        <v>1955</v>
      </c>
      <c r="C411" s="1" t="s">
        <v>105</v>
      </c>
      <c r="D411" s="2">
        <v>44960.07916666667</v>
      </c>
      <c r="E411" t="s">
        <v>97</v>
      </c>
      <c r="F411" t="s">
        <v>73</v>
      </c>
      <c r="G411">
        <v>2355</v>
      </c>
      <c r="I411" s="7"/>
    </row>
    <row r="412" spans="1:9" x14ac:dyDescent="0.3">
      <c r="A412">
        <v>292907</v>
      </c>
      <c r="B412">
        <v>1829</v>
      </c>
      <c r="C412" s="1" t="s">
        <v>101</v>
      </c>
      <c r="D412" s="2">
        <v>45038.003472222219</v>
      </c>
      <c r="E412" t="s">
        <v>98</v>
      </c>
      <c r="F412" t="s">
        <v>76</v>
      </c>
      <c r="G412">
        <v>4040</v>
      </c>
      <c r="I412" s="7"/>
    </row>
    <row r="413" spans="1:9" x14ac:dyDescent="0.3">
      <c r="A413">
        <v>294015</v>
      </c>
      <c r="B413">
        <v>669</v>
      </c>
      <c r="C413" s="1" t="s">
        <v>99</v>
      </c>
      <c r="D413" s="2">
        <v>45172.977083333331</v>
      </c>
      <c r="E413" t="s">
        <v>97</v>
      </c>
      <c r="F413" t="s">
        <v>72</v>
      </c>
      <c r="G413">
        <v>9046</v>
      </c>
      <c r="I413" s="7"/>
    </row>
    <row r="414" spans="1:9" x14ac:dyDescent="0.3">
      <c r="A414">
        <v>295823</v>
      </c>
      <c r="B414">
        <v>1085</v>
      </c>
      <c r="C414" s="1" t="s">
        <v>105</v>
      </c>
      <c r="D414" s="2">
        <v>44944.007638888892</v>
      </c>
      <c r="E414" t="s">
        <v>96</v>
      </c>
      <c r="F414" t="s">
        <v>25</v>
      </c>
      <c r="G414">
        <v>2562</v>
      </c>
      <c r="I414" s="7"/>
    </row>
    <row r="415" spans="1:9" x14ac:dyDescent="0.3">
      <c r="A415">
        <v>296042</v>
      </c>
      <c r="B415">
        <v>722</v>
      </c>
      <c r="C415" s="1" t="s">
        <v>99</v>
      </c>
      <c r="D415" s="2">
        <v>45167.033333333333</v>
      </c>
      <c r="E415" t="s">
        <v>191</v>
      </c>
      <c r="F415" t="s">
        <v>4</v>
      </c>
      <c r="G415">
        <v>3962</v>
      </c>
      <c r="I415" s="7"/>
    </row>
    <row r="416" spans="1:9" x14ac:dyDescent="0.3">
      <c r="A416">
        <v>296324</v>
      </c>
      <c r="B416">
        <v>167</v>
      </c>
      <c r="C416" s="1" t="s">
        <v>101</v>
      </c>
      <c r="D416" s="2">
        <v>45059.964583333334</v>
      </c>
      <c r="E416" t="s">
        <v>191</v>
      </c>
      <c r="F416" t="s">
        <v>23</v>
      </c>
      <c r="G416">
        <v>5732</v>
      </c>
      <c r="I416" s="7"/>
    </row>
    <row r="417" spans="1:9" x14ac:dyDescent="0.3">
      <c r="A417">
        <v>298715</v>
      </c>
      <c r="B417">
        <v>1706</v>
      </c>
      <c r="C417" s="1" t="s">
        <v>99</v>
      </c>
      <c r="D417" s="2">
        <v>45017.994444444441</v>
      </c>
      <c r="F417" t="s">
        <v>77</v>
      </c>
      <c r="G417">
        <v>5256</v>
      </c>
      <c r="I417" s="7"/>
    </row>
    <row r="418" spans="1:9" x14ac:dyDescent="0.3">
      <c r="A418">
        <v>299065</v>
      </c>
      <c r="B418">
        <v>177</v>
      </c>
      <c r="C418" s="1" t="s">
        <v>113</v>
      </c>
      <c r="D418" s="2">
        <v>45027.949305555558</v>
      </c>
      <c r="E418" t="s">
        <v>96</v>
      </c>
      <c r="F418" t="s">
        <v>20</v>
      </c>
      <c r="G418">
        <v>7292</v>
      </c>
      <c r="I418" s="7"/>
    </row>
    <row r="419" spans="1:9" x14ac:dyDescent="0.3">
      <c r="A419">
        <v>299700</v>
      </c>
      <c r="B419">
        <v>533</v>
      </c>
      <c r="C419" s="1" t="s">
        <v>99</v>
      </c>
      <c r="D419" s="2">
        <v>45208.063888888886</v>
      </c>
      <c r="E419" t="s">
        <v>191</v>
      </c>
      <c r="F419" t="s">
        <v>41</v>
      </c>
      <c r="G419">
        <v>7166</v>
      </c>
      <c r="I419" s="7"/>
    </row>
    <row r="420" spans="1:9" x14ac:dyDescent="0.3">
      <c r="A420">
        <v>300907</v>
      </c>
      <c r="B420">
        <v>383</v>
      </c>
      <c r="C420" s="1" t="s">
        <v>100</v>
      </c>
      <c r="D420" s="2">
        <v>45242.958333333336</v>
      </c>
      <c r="E420" t="s">
        <v>191</v>
      </c>
      <c r="F420" t="s">
        <v>87</v>
      </c>
      <c r="G420">
        <v>346</v>
      </c>
      <c r="I420" s="7"/>
    </row>
    <row r="421" spans="1:9" x14ac:dyDescent="0.3">
      <c r="A421">
        <v>302110</v>
      </c>
      <c r="B421">
        <v>1357</v>
      </c>
      <c r="C421" s="1" t="s">
        <v>111</v>
      </c>
      <c r="D421" s="2">
        <v>45214.05972222222</v>
      </c>
      <c r="E421" t="s">
        <v>97</v>
      </c>
      <c r="F421" t="s">
        <v>23</v>
      </c>
      <c r="G421">
        <v>4576</v>
      </c>
      <c r="I421" s="7"/>
    </row>
    <row r="422" spans="1:9" x14ac:dyDescent="0.3">
      <c r="A422">
        <v>303207</v>
      </c>
      <c r="B422">
        <v>1052</v>
      </c>
      <c r="C422" s="1" t="s">
        <v>109</v>
      </c>
      <c r="D422" s="2">
        <v>45249.995833333334</v>
      </c>
      <c r="E422" t="s">
        <v>97</v>
      </c>
      <c r="F422" t="s">
        <v>21</v>
      </c>
      <c r="G422">
        <v>1054</v>
      </c>
      <c r="I422" s="7"/>
    </row>
    <row r="423" spans="1:9" x14ac:dyDescent="0.3">
      <c r="A423">
        <v>303923</v>
      </c>
      <c r="B423">
        <v>691</v>
      </c>
      <c r="C423" s="1" t="s">
        <v>103</v>
      </c>
      <c r="D423" s="2">
        <v>45076.959722222222</v>
      </c>
      <c r="E423" t="s">
        <v>98</v>
      </c>
      <c r="F423" t="s">
        <v>43</v>
      </c>
      <c r="G423">
        <v>5642</v>
      </c>
      <c r="I423" s="7"/>
    </row>
    <row r="424" spans="1:9" x14ac:dyDescent="0.3">
      <c r="A424">
        <v>304668</v>
      </c>
      <c r="B424">
        <v>835</v>
      </c>
      <c r="C424" s="1" t="s">
        <v>101</v>
      </c>
      <c r="D424" s="2">
        <v>44969.030555555553</v>
      </c>
      <c r="E424" t="s">
        <v>97</v>
      </c>
      <c r="F424" t="s">
        <v>29</v>
      </c>
      <c r="G424">
        <v>3450</v>
      </c>
      <c r="I424" s="7"/>
    </row>
    <row r="425" spans="1:9" x14ac:dyDescent="0.3">
      <c r="A425">
        <v>305175</v>
      </c>
      <c r="B425">
        <v>766</v>
      </c>
      <c r="C425" s="1" t="s">
        <v>99</v>
      </c>
      <c r="D425" s="2">
        <v>45144.011805555558</v>
      </c>
      <c r="E425" t="s">
        <v>191</v>
      </c>
      <c r="F425" t="s">
        <v>9</v>
      </c>
      <c r="G425">
        <v>1876</v>
      </c>
      <c r="I425" s="7"/>
    </row>
    <row r="426" spans="1:9" x14ac:dyDescent="0.3">
      <c r="A426">
        <v>305282</v>
      </c>
      <c r="B426">
        <v>1594</v>
      </c>
      <c r="C426" s="1" t="s">
        <v>101</v>
      </c>
      <c r="D426" s="2">
        <v>44996.013888888891</v>
      </c>
      <c r="E426" t="s">
        <v>97</v>
      </c>
      <c r="F426" t="s">
        <v>30</v>
      </c>
      <c r="G426">
        <v>2529</v>
      </c>
      <c r="I426" s="7"/>
    </row>
    <row r="427" spans="1:9" x14ac:dyDescent="0.3">
      <c r="A427">
        <v>305291</v>
      </c>
      <c r="B427">
        <v>1519</v>
      </c>
      <c r="C427" s="1" t="s">
        <v>105</v>
      </c>
      <c r="D427" s="2">
        <v>45160.965277777781</v>
      </c>
      <c r="E427" t="s">
        <v>191</v>
      </c>
      <c r="F427" t="s">
        <v>67</v>
      </c>
      <c r="G427">
        <v>3778</v>
      </c>
      <c r="I427" s="7"/>
    </row>
    <row r="428" spans="1:9" x14ac:dyDescent="0.3">
      <c r="A428">
        <v>305510</v>
      </c>
      <c r="B428">
        <v>935</v>
      </c>
      <c r="C428" s="1" t="s">
        <v>100</v>
      </c>
      <c r="D428" s="2">
        <v>45251.083333333336</v>
      </c>
      <c r="E428" t="s">
        <v>98</v>
      </c>
      <c r="F428" t="s">
        <v>32</v>
      </c>
      <c r="G428">
        <v>6989</v>
      </c>
      <c r="I428" s="7"/>
    </row>
    <row r="429" spans="1:9" x14ac:dyDescent="0.3">
      <c r="A429">
        <v>306677</v>
      </c>
      <c r="B429">
        <v>1145</v>
      </c>
      <c r="C429" s="1" t="s">
        <v>99</v>
      </c>
      <c r="D429" s="2">
        <v>45158.989583333336</v>
      </c>
      <c r="E429" t="s">
        <v>96</v>
      </c>
      <c r="F429" t="s">
        <v>33</v>
      </c>
      <c r="G429">
        <v>6771</v>
      </c>
      <c r="I429" s="7"/>
    </row>
    <row r="430" spans="1:9" x14ac:dyDescent="0.3">
      <c r="A430">
        <v>306798</v>
      </c>
      <c r="B430">
        <v>132</v>
      </c>
      <c r="C430" s="1" t="s">
        <v>105</v>
      </c>
      <c r="D430" s="2">
        <v>44940.020138888889</v>
      </c>
      <c r="E430" t="s">
        <v>191</v>
      </c>
      <c r="F430" t="s">
        <v>34</v>
      </c>
      <c r="G430">
        <v>291</v>
      </c>
      <c r="I430" s="7"/>
    </row>
    <row r="431" spans="1:9" x14ac:dyDescent="0.3">
      <c r="A431">
        <v>306831</v>
      </c>
      <c r="B431">
        <v>1135</v>
      </c>
      <c r="C431" s="1" t="s">
        <v>113</v>
      </c>
      <c r="D431" s="2">
        <v>45090.024305555555</v>
      </c>
      <c r="E431" t="s">
        <v>191</v>
      </c>
      <c r="F431" t="s">
        <v>35</v>
      </c>
      <c r="G431">
        <v>4730</v>
      </c>
      <c r="I431" s="7"/>
    </row>
    <row r="432" spans="1:9" x14ac:dyDescent="0.3">
      <c r="A432">
        <v>307999</v>
      </c>
      <c r="B432">
        <v>1476</v>
      </c>
      <c r="C432" s="1" t="s">
        <v>107</v>
      </c>
      <c r="D432" s="2">
        <v>45111.981249999997</v>
      </c>
      <c r="E432" t="s">
        <v>96</v>
      </c>
      <c r="F432" t="s">
        <v>36</v>
      </c>
      <c r="G432">
        <v>5434</v>
      </c>
      <c r="I432" s="7"/>
    </row>
    <row r="433" spans="1:9" x14ac:dyDescent="0.3">
      <c r="A433">
        <v>308888</v>
      </c>
      <c r="B433">
        <v>731</v>
      </c>
      <c r="C433" s="1" t="s">
        <v>100</v>
      </c>
      <c r="D433" s="2">
        <v>45022.04791666667</v>
      </c>
      <c r="E433" t="s">
        <v>98</v>
      </c>
      <c r="F433" t="s">
        <v>37</v>
      </c>
      <c r="G433">
        <v>5383</v>
      </c>
      <c r="I433" s="7"/>
    </row>
    <row r="434" spans="1:9" x14ac:dyDescent="0.3">
      <c r="A434">
        <v>309642</v>
      </c>
      <c r="B434">
        <v>1222</v>
      </c>
      <c r="C434" s="1" t="s">
        <v>105</v>
      </c>
      <c r="D434" s="2">
        <v>45185.023611111108</v>
      </c>
      <c r="E434" t="s">
        <v>96</v>
      </c>
      <c r="F434" t="s">
        <v>38</v>
      </c>
      <c r="G434">
        <v>2898</v>
      </c>
      <c r="I434" s="7"/>
    </row>
    <row r="435" spans="1:9" x14ac:dyDescent="0.3">
      <c r="A435">
        <v>310236</v>
      </c>
      <c r="B435">
        <v>839</v>
      </c>
      <c r="C435" s="1" t="s">
        <v>113</v>
      </c>
      <c r="D435" s="2">
        <v>45034.00277777778</v>
      </c>
      <c r="E435" t="s">
        <v>98</v>
      </c>
      <c r="F435" t="s">
        <v>39</v>
      </c>
      <c r="G435">
        <v>221</v>
      </c>
      <c r="I435" s="7"/>
    </row>
    <row r="436" spans="1:9" x14ac:dyDescent="0.3">
      <c r="A436">
        <v>310303</v>
      </c>
      <c r="B436">
        <v>42</v>
      </c>
      <c r="C436" s="1" t="s">
        <v>105</v>
      </c>
      <c r="D436" s="2">
        <v>45135.019444444442</v>
      </c>
      <c r="E436" t="s">
        <v>96</v>
      </c>
      <c r="F436" t="s">
        <v>24</v>
      </c>
      <c r="G436">
        <v>369</v>
      </c>
      <c r="I436" s="7"/>
    </row>
    <row r="437" spans="1:9" x14ac:dyDescent="0.3">
      <c r="A437">
        <v>311285</v>
      </c>
      <c r="B437">
        <v>511</v>
      </c>
      <c r="C437" s="1" t="s">
        <v>99</v>
      </c>
      <c r="D437" s="2">
        <v>45213.990972222222</v>
      </c>
      <c r="E437" t="s">
        <v>98</v>
      </c>
      <c r="F437" t="s">
        <v>40</v>
      </c>
      <c r="G437">
        <v>3345</v>
      </c>
      <c r="I437" s="7"/>
    </row>
    <row r="438" spans="1:9" x14ac:dyDescent="0.3">
      <c r="A438">
        <v>312250</v>
      </c>
      <c r="B438">
        <v>343</v>
      </c>
      <c r="C438" s="1" t="s">
        <v>113</v>
      </c>
      <c r="D438" s="2">
        <v>45248.019444444442</v>
      </c>
      <c r="E438" t="s">
        <v>98</v>
      </c>
      <c r="F438" t="s">
        <v>41</v>
      </c>
      <c r="G438">
        <v>8056</v>
      </c>
      <c r="I438" s="7"/>
    </row>
    <row r="439" spans="1:9" x14ac:dyDescent="0.3">
      <c r="A439">
        <v>312391</v>
      </c>
      <c r="B439">
        <v>780</v>
      </c>
      <c r="C439" s="1" t="s">
        <v>113</v>
      </c>
      <c r="D439" s="2">
        <v>45276.961805555555</v>
      </c>
      <c r="E439" t="s">
        <v>98</v>
      </c>
      <c r="F439" t="s">
        <v>42</v>
      </c>
      <c r="G439">
        <v>3848</v>
      </c>
      <c r="I439" s="7"/>
    </row>
    <row r="440" spans="1:9" x14ac:dyDescent="0.3">
      <c r="A440">
        <v>312413</v>
      </c>
      <c r="B440">
        <v>1696</v>
      </c>
      <c r="C440" s="1" t="s">
        <v>99</v>
      </c>
      <c r="D440" s="2">
        <v>45185.011805555558</v>
      </c>
      <c r="E440" t="s">
        <v>97</v>
      </c>
      <c r="F440" t="s">
        <v>43</v>
      </c>
      <c r="G440">
        <v>7605</v>
      </c>
      <c r="I440" s="7"/>
    </row>
    <row r="441" spans="1:9" x14ac:dyDescent="0.3">
      <c r="A441">
        <v>312581</v>
      </c>
      <c r="B441">
        <v>624</v>
      </c>
      <c r="C441" s="1" t="s">
        <v>101</v>
      </c>
      <c r="D441" s="2">
        <v>45145.033333333333</v>
      </c>
      <c r="E441" t="s">
        <v>191</v>
      </c>
      <c r="F441" t="s">
        <v>44</v>
      </c>
      <c r="G441">
        <v>5721</v>
      </c>
      <c r="I441" s="7"/>
    </row>
    <row r="442" spans="1:9" x14ac:dyDescent="0.3">
      <c r="A442">
        <v>313294</v>
      </c>
      <c r="B442">
        <v>1513</v>
      </c>
      <c r="C442" s="1" t="s">
        <v>99</v>
      </c>
      <c r="D442" s="2">
        <v>45101.006249999999</v>
      </c>
      <c r="E442" t="s">
        <v>97</v>
      </c>
      <c r="F442" t="s">
        <v>12</v>
      </c>
      <c r="G442">
        <v>3975</v>
      </c>
      <c r="I442" s="7"/>
    </row>
    <row r="443" spans="1:9" x14ac:dyDescent="0.3">
      <c r="A443">
        <v>313756</v>
      </c>
      <c r="B443">
        <v>1032</v>
      </c>
      <c r="C443" s="1" t="s">
        <v>100</v>
      </c>
      <c r="D443" s="2">
        <v>45288.063194444447</v>
      </c>
      <c r="E443" t="s">
        <v>97</v>
      </c>
      <c r="F443" t="s">
        <v>14</v>
      </c>
      <c r="G443">
        <v>1340</v>
      </c>
      <c r="I443" s="7"/>
    </row>
    <row r="444" spans="1:9" x14ac:dyDescent="0.3">
      <c r="A444">
        <v>314254</v>
      </c>
      <c r="B444">
        <v>224</v>
      </c>
      <c r="C444" s="1" t="s">
        <v>113</v>
      </c>
      <c r="D444" s="2">
        <v>45133.013888888891</v>
      </c>
      <c r="E444" t="s">
        <v>96</v>
      </c>
      <c r="F444" t="s">
        <v>43</v>
      </c>
      <c r="G444">
        <v>2043</v>
      </c>
      <c r="I444" s="7"/>
    </row>
    <row r="445" spans="1:9" x14ac:dyDescent="0.3">
      <c r="A445">
        <v>314530</v>
      </c>
      <c r="B445">
        <v>967</v>
      </c>
      <c r="C445" s="1" t="s">
        <v>101</v>
      </c>
      <c r="D445" s="2">
        <v>45241.034722222219</v>
      </c>
      <c r="E445" t="s">
        <v>191</v>
      </c>
      <c r="F445" t="s">
        <v>46</v>
      </c>
      <c r="G445">
        <v>4214</v>
      </c>
      <c r="I445" s="7"/>
    </row>
    <row r="446" spans="1:9" x14ac:dyDescent="0.3">
      <c r="A446">
        <v>315549</v>
      </c>
      <c r="B446">
        <v>108</v>
      </c>
      <c r="C446" s="1" t="s">
        <v>105</v>
      </c>
      <c r="D446" s="2">
        <v>45004.98541666667</v>
      </c>
      <c r="E446" t="s">
        <v>191</v>
      </c>
      <c r="F446" t="s">
        <v>8</v>
      </c>
      <c r="G446">
        <v>7653</v>
      </c>
      <c r="I446" s="7"/>
    </row>
    <row r="447" spans="1:9" x14ac:dyDescent="0.3">
      <c r="A447">
        <v>315899</v>
      </c>
      <c r="B447">
        <v>1934</v>
      </c>
      <c r="C447" s="1" t="s">
        <v>105</v>
      </c>
      <c r="D447" s="2">
        <v>45208.038888888892</v>
      </c>
      <c r="E447" t="s">
        <v>191</v>
      </c>
      <c r="F447" t="s">
        <v>46</v>
      </c>
      <c r="G447">
        <v>6965</v>
      </c>
      <c r="I447" s="7"/>
    </row>
    <row r="448" spans="1:9" x14ac:dyDescent="0.3">
      <c r="A448">
        <v>315977</v>
      </c>
      <c r="B448">
        <v>1837</v>
      </c>
      <c r="C448" s="1" t="s">
        <v>110</v>
      </c>
      <c r="D448" s="2">
        <v>45172.000694444447</v>
      </c>
      <c r="E448" t="s">
        <v>98</v>
      </c>
      <c r="F448" t="s">
        <v>47</v>
      </c>
      <c r="G448">
        <v>8432</v>
      </c>
      <c r="I448" s="7"/>
    </row>
    <row r="449" spans="1:9" x14ac:dyDescent="0.3">
      <c r="A449">
        <v>316324</v>
      </c>
      <c r="B449">
        <v>1564</v>
      </c>
      <c r="C449" s="1" t="s">
        <v>106</v>
      </c>
      <c r="D449" s="2">
        <v>44992.013888888891</v>
      </c>
      <c r="E449" t="s">
        <v>191</v>
      </c>
      <c r="F449" t="s">
        <v>27</v>
      </c>
      <c r="G449">
        <v>1285</v>
      </c>
      <c r="I449" s="7"/>
    </row>
    <row r="450" spans="1:9" x14ac:dyDescent="0.3">
      <c r="A450">
        <v>316364</v>
      </c>
      <c r="B450">
        <v>486</v>
      </c>
      <c r="C450" s="1" t="s">
        <v>104</v>
      </c>
      <c r="D450" s="2">
        <v>45239.013194444444</v>
      </c>
      <c r="E450" t="s">
        <v>98</v>
      </c>
      <c r="F450" t="s">
        <v>49</v>
      </c>
      <c r="G450">
        <v>1699</v>
      </c>
      <c r="I450" s="7"/>
    </row>
    <row r="451" spans="1:9" x14ac:dyDescent="0.3">
      <c r="A451">
        <v>316858</v>
      </c>
      <c r="B451">
        <v>1140</v>
      </c>
      <c r="C451" s="1" t="s">
        <v>102</v>
      </c>
      <c r="D451" s="2">
        <v>45003.027083333334</v>
      </c>
      <c r="E451" t="s">
        <v>96</v>
      </c>
      <c r="F451" t="s">
        <v>71</v>
      </c>
      <c r="G451">
        <v>3160</v>
      </c>
      <c r="I451" s="7"/>
    </row>
    <row r="452" spans="1:9" x14ac:dyDescent="0.3">
      <c r="A452">
        <v>318630</v>
      </c>
      <c r="B452">
        <v>137</v>
      </c>
      <c r="C452" s="1" t="s">
        <v>113</v>
      </c>
      <c r="D452" s="2">
        <v>45029.973611111112</v>
      </c>
      <c r="E452" t="s">
        <v>191</v>
      </c>
      <c r="F452" t="s">
        <v>55</v>
      </c>
      <c r="G452">
        <v>9655</v>
      </c>
      <c r="I452" s="7"/>
    </row>
    <row r="453" spans="1:9" x14ac:dyDescent="0.3">
      <c r="A453">
        <v>318961</v>
      </c>
      <c r="B453">
        <v>821</v>
      </c>
      <c r="C453" s="1" t="s">
        <v>107</v>
      </c>
      <c r="D453" s="2">
        <v>45055.051388888889</v>
      </c>
      <c r="E453" t="s">
        <v>98</v>
      </c>
      <c r="F453" t="s">
        <v>46</v>
      </c>
      <c r="G453">
        <v>7028</v>
      </c>
      <c r="I453" s="7"/>
    </row>
    <row r="454" spans="1:9" x14ac:dyDescent="0.3">
      <c r="A454">
        <v>319587</v>
      </c>
      <c r="B454">
        <v>1505</v>
      </c>
      <c r="C454" s="1" t="s">
        <v>99</v>
      </c>
      <c r="D454" s="2">
        <v>45199.00277777778</v>
      </c>
      <c r="E454" t="s">
        <v>96</v>
      </c>
      <c r="F454" t="s">
        <v>82</v>
      </c>
      <c r="G454">
        <v>1648</v>
      </c>
      <c r="I454" s="7"/>
    </row>
    <row r="455" spans="1:9" x14ac:dyDescent="0.3">
      <c r="A455">
        <v>320251</v>
      </c>
      <c r="B455">
        <v>648</v>
      </c>
      <c r="C455" s="1" t="s">
        <v>104</v>
      </c>
      <c r="D455" s="2">
        <v>45241.069444444445</v>
      </c>
      <c r="E455" t="s">
        <v>97</v>
      </c>
      <c r="F455" t="s">
        <v>47</v>
      </c>
      <c r="G455">
        <v>8979</v>
      </c>
      <c r="I455" s="7"/>
    </row>
    <row r="456" spans="1:9" x14ac:dyDescent="0.3">
      <c r="A456">
        <v>320353</v>
      </c>
      <c r="B456">
        <v>173</v>
      </c>
      <c r="C456" s="1" t="s">
        <v>113</v>
      </c>
      <c r="D456" s="2">
        <v>45071.02847222222</v>
      </c>
      <c r="E456" t="s">
        <v>97</v>
      </c>
      <c r="F456" t="s">
        <v>11</v>
      </c>
      <c r="G456">
        <v>7229</v>
      </c>
      <c r="I456" s="7"/>
    </row>
    <row r="457" spans="1:9" x14ac:dyDescent="0.3">
      <c r="A457">
        <v>322784</v>
      </c>
      <c r="B457">
        <v>132</v>
      </c>
      <c r="C457" s="1" t="s">
        <v>105</v>
      </c>
      <c r="D457" s="2">
        <v>44928.972916666666</v>
      </c>
      <c r="E457" t="s">
        <v>191</v>
      </c>
      <c r="F457" t="s">
        <v>44</v>
      </c>
      <c r="G457">
        <v>5201</v>
      </c>
      <c r="I457" s="7"/>
    </row>
    <row r="458" spans="1:9" x14ac:dyDescent="0.3">
      <c r="A458">
        <v>323100</v>
      </c>
      <c r="B458">
        <v>867</v>
      </c>
      <c r="C458" s="1" t="s">
        <v>99</v>
      </c>
      <c r="D458" s="2">
        <v>45075.010416666664</v>
      </c>
      <c r="E458" t="s">
        <v>96</v>
      </c>
      <c r="F458" t="s">
        <v>78</v>
      </c>
      <c r="G458">
        <v>6684</v>
      </c>
      <c r="I458" s="7"/>
    </row>
    <row r="459" spans="1:9" x14ac:dyDescent="0.3">
      <c r="A459">
        <v>325850</v>
      </c>
      <c r="B459">
        <v>166</v>
      </c>
      <c r="C459" s="1" t="s">
        <v>100</v>
      </c>
      <c r="D459" s="2">
        <v>45055.032638888886</v>
      </c>
      <c r="E459" t="s">
        <v>191</v>
      </c>
      <c r="F459" t="s">
        <v>27</v>
      </c>
      <c r="G459">
        <v>7311</v>
      </c>
      <c r="I459" s="7"/>
    </row>
    <row r="460" spans="1:9" x14ac:dyDescent="0.3">
      <c r="A460">
        <v>325939</v>
      </c>
      <c r="B460">
        <v>1285</v>
      </c>
      <c r="C460" s="1" t="s">
        <v>105</v>
      </c>
      <c r="D460" s="2">
        <v>45284.953472222223</v>
      </c>
      <c r="E460" t="s">
        <v>191</v>
      </c>
      <c r="F460" t="s">
        <v>73</v>
      </c>
      <c r="G460">
        <v>4569</v>
      </c>
      <c r="I460" s="7"/>
    </row>
    <row r="461" spans="1:9" x14ac:dyDescent="0.3">
      <c r="A461">
        <v>327243</v>
      </c>
      <c r="B461">
        <v>595</v>
      </c>
      <c r="C461" s="1" t="s">
        <v>99</v>
      </c>
      <c r="D461" s="2">
        <v>45054.037499999999</v>
      </c>
      <c r="E461" t="s">
        <v>96</v>
      </c>
      <c r="F461" t="s">
        <v>48</v>
      </c>
      <c r="G461">
        <v>8969</v>
      </c>
      <c r="I461" s="7"/>
    </row>
    <row r="462" spans="1:9" x14ac:dyDescent="0.3">
      <c r="A462">
        <v>327268</v>
      </c>
      <c r="B462">
        <v>1038</v>
      </c>
      <c r="C462" s="1" t="s">
        <v>100</v>
      </c>
      <c r="D462" s="2">
        <v>45236.051388888889</v>
      </c>
      <c r="E462" t="s">
        <v>98</v>
      </c>
      <c r="F462" t="s">
        <v>26</v>
      </c>
      <c r="G462">
        <v>6977</v>
      </c>
      <c r="I462" s="7"/>
    </row>
    <row r="463" spans="1:9" x14ac:dyDescent="0.3">
      <c r="A463">
        <v>328597</v>
      </c>
      <c r="B463">
        <v>221</v>
      </c>
      <c r="C463" s="1" t="s">
        <v>101</v>
      </c>
      <c r="D463" s="2">
        <v>45205.073611111111</v>
      </c>
      <c r="E463" t="s">
        <v>191</v>
      </c>
      <c r="F463" t="s">
        <v>74</v>
      </c>
      <c r="G463">
        <v>5537</v>
      </c>
      <c r="I463" s="7"/>
    </row>
    <row r="464" spans="1:9" x14ac:dyDescent="0.3">
      <c r="A464">
        <v>329474</v>
      </c>
      <c r="B464">
        <v>1133</v>
      </c>
      <c r="C464" s="1" t="s">
        <v>113</v>
      </c>
      <c r="D464" s="2">
        <v>45268.022222222222</v>
      </c>
      <c r="E464" t="s">
        <v>98</v>
      </c>
      <c r="F464" t="s">
        <v>88</v>
      </c>
      <c r="G464">
        <v>7243</v>
      </c>
      <c r="I464" s="7"/>
    </row>
    <row r="465" spans="1:9" x14ac:dyDescent="0.3">
      <c r="A465">
        <v>331297</v>
      </c>
      <c r="B465">
        <v>1595</v>
      </c>
      <c r="C465" s="1" t="s">
        <v>99</v>
      </c>
      <c r="D465" s="2">
        <v>45002.011111111111</v>
      </c>
      <c r="E465" t="s">
        <v>97</v>
      </c>
      <c r="F465" t="s">
        <v>73</v>
      </c>
      <c r="G465">
        <v>7756</v>
      </c>
      <c r="I465" s="7"/>
    </row>
    <row r="466" spans="1:9" x14ac:dyDescent="0.3">
      <c r="A466">
        <v>331797</v>
      </c>
      <c r="B466">
        <v>1190</v>
      </c>
      <c r="C466" s="1" t="s">
        <v>103</v>
      </c>
      <c r="D466" s="2">
        <v>45214.073611111111</v>
      </c>
      <c r="E466" t="s">
        <v>191</v>
      </c>
      <c r="F466" t="s">
        <v>89</v>
      </c>
      <c r="G466">
        <v>5185</v>
      </c>
      <c r="I466" s="7"/>
    </row>
    <row r="467" spans="1:9" x14ac:dyDescent="0.3">
      <c r="A467">
        <v>332513</v>
      </c>
      <c r="B467">
        <v>164</v>
      </c>
      <c r="C467" s="1" t="s">
        <v>99</v>
      </c>
      <c r="D467" s="2">
        <v>45002.052777777775</v>
      </c>
      <c r="E467" t="s">
        <v>97</v>
      </c>
      <c r="F467" t="s">
        <v>72</v>
      </c>
      <c r="G467">
        <v>9265</v>
      </c>
      <c r="I467" s="7"/>
    </row>
    <row r="468" spans="1:9" x14ac:dyDescent="0.3">
      <c r="A468">
        <v>333900</v>
      </c>
      <c r="B468">
        <v>629</v>
      </c>
      <c r="C468" s="1" t="s">
        <v>99</v>
      </c>
      <c r="D468" s="2">
        <v>45242.047222222223</v>
      </c>
      <c r="E468" t="s">
        <v>96</v>
      </c>
      <c r="F468" t="s">
        <v>25</v>
      </c>
      <c r="G468">
        <v>8694</v>
      </c>
      <c r="I468" s="7"/>
    </row>
    <row r="469" spans="1:9" x14ac:dyDescent="0.3">
      <c r="A469">
        <v>334028</v>
      </c>
      <c r="B469">
        <v>323</v>
      </c>
      <c r="C469" s="1" t="s">
        <v>100</v>
      </c>
      <c r="D469" s="2">
        <v>45114.056250000001</v>
      </c>
      <c r="E469" t="s">
        <v>97</v>
      </c>
      <c r="F469" t="s">
        <v>49</v>
      </c>
      <c r="G469">
        <v>9365</v>
      </c>
      <c r="I469" s="7"/>
    </row>
    <row r="470" spans="1:9" x14ac:dyDescent="0.3">
      <c r="A470">
        <v>335011</v>
      </c>
      <c r="B470">
        <v>1188</v>
      </c>
      <c r="C470" s="1" t="s">
        <v>99</v>
      </c>
      <c r="D470" s="2">
        <v>45257.988194444442</v>
      </c>
      <c r="E470" t="s">
        <v>97</v>
      </c>
      <c r="F470" t="s">
        <v>14</v>
      </c>
      <c r="G470">
        <v>4882</v>
      </c>
      <c r="I470" s="7"/>
    </row>
    <row r="471" spans="1:9" x14ac:dyDescent="0.3">
      <c r="A471">
        <v>336670</v>
      </c>
      <c r="B471">
        <v>1963</v>
      </c>
      <c r="C471" s="1" t="s">
        <v>101</v>
      </c>
      <c r="D471" s="2">
        <v>45116.055555555555</v>
      </c>
      <c r="E471" t="s">
        <v>98</v>
      </c>
      <c r="F471" t="s">
        <v>6</v>
      </c>
      <c r="G471">
        <v>7178</v>
      </c>
      <c r="I471" s="7"/>
    </row>
    <row r="472" spans="1:9" x14ac:dyDescent="0.3">
      <c r="A472">
        <v>337678</v>
      </c>
      <c r="B472">
        <v>231</v>
      </c>
      <c r="C472" s="1" t="s">
        <v>99</v>
      </c>
      <c r="D472" s="2">
        <v>45102.007638888892</v>
      </c>
      <c r="E472" t="s">
        <v>98</v>
      </c>
      <c r="F472" t="s">
        <v>54</v>
      </c>
      <c r="G472">
        <v>6888</v>
      </c>
      <c r="I472" s="7"/>
    </row>
    <row r="473" spans="1:9" x14ac:dyDescent="0.3">
      <c r="A473">
        <v>338433</v>
      </c>
      <c r="B473">
        <v>1583</v>
      </c>
      <c r="C473" s="1" t="s">
        <v>106</v>
      </c>
      <c r="D473" s="2">
        <v>45066.979861111111</v>
      </c>
      <c r="E473" t="s">
        <v>191</v>
      </c>
      <c r="F473" t="s">
        <v>20</v>
      </c>
      <c r="G473">
        <v>2588</v>
      </c>
      <c r="I473" s="7"/>
    </row>
    <row r="474" spans="1:9" x14ac:dyDescent="0.3">
      <c r="A474">
        <v>338722</v>
      </c>
      <c r="B474">
        <v>1401</v>
      </c>
      <c r="C474" s="1" t="s">
        <v>102</v>
      </c>
      <c r="D474" s="2">
        <v>45109.044444444444</v>
      </c>
      <c r="E474" t="s">
        <v>96</v>
      </c>
      <c r="F474" t="s">
        <v>43</v>
      </c>
      <c r="G474">
        <v>8554</v>
      </c>
      <c r="I474" s="7"/>
    </row>
    <row r="475" spans="1:9" x14ac:dyDescent="0.3">
      <c r="A475">
        <v>339088</v>
      </c>
      <c r="B475">
        <v>904</v>
      </c>
      <c r="C475" s="1" t="s">
        <v>113</v>
      </c>
      <c r="D475" s="2">
        <v>45138.03402777778</v>
      </c>
      <c r="E475" t="s">
        <v>97</v>
      </c>
      <c r="F475" t="s">
        <v>52</v>
      </c>
      <c r="G475">
        <v>4909</v>
      </c>
      <c r="I475" s="7"/>
    </row>
    <row r="476" spans="1:9" x14ac:dyDescent="0.3">
      <c r="A476">
        <v>340986</v>
      </c>
      <c r="B476">
        <v>1570</v>
      </c>
      <c r="C476" s="1" t="s">
        <v>99</v>
      </c>
      <c r="D476" s="2">
        <v>45191.98333333333</v>
      </c>
      <c r="E476" t="s">
        <v>191</v>
      </c>
      <c r="F476" t="s">
        <v>23</v>
      </c>
      <c r="G476">
        <v>3502</v>
      </c>
      <c r="I476" s="7"/>
    </row>
    <row r="477" spans="1:9" x14ac:dyDescent="0.3">
      <c r="A477">
        <v>341171</v>
      </c>
      <c r="B477">
        <v>1438</v>
      </c>
      <c r="C477" s="1" t="s">
        <v>106</v>
      </c>
      <c r="D477" s="2">
        <v>45231.077777777777</v>
      </c>
      <c r="E477" t="s">
        <v>97</v>
      </c>
      <c r="F477" t="s">
        <v>15</v>
      </c>
      <c r="G477">
        <v>1596</v>
      </c>
      <c r="I477" s="7"/>
    </row>
    <row r="478" spans="1:9" x14ac:dyDescent="0.3">
      <c r="A478">
        <v>341522</v>
      </c>
      <c r="B478">
        <v>1268</v>
      </c>
      <c r="C478" s="1" t="s">
        <v>99</v>
      </c>
      <c r="D478" s="2">
        <v>45150.023611111108</v>
      </c>
      <c r="E478" t="s">
        <v>191</v>
      </c>
      <c r="F478" t="s">
        <v>12</v>
      </c>
      <c r="G478">
        <v>1649</v>
      </c>
      <c r="I478" s="7"/>
    </row>
    <row r="479" spans="1:9" x14ac:dyDescent="0.3">
      <c r="A479">
        <v>341838</v>
      </c>
      <c r="B479">
        <v>1367</v>
      </c>
      <c r="C479" s="1" t="s">
        <v>107</v>
      </c>
      <c r="D479" s="2">
        <v>45248.067361111112</v>
      </c>
      <c r="E479" t="s">
        <v>98</v>
      </c>
      <c r="F479" t="s">
        <v>14</v>
      </c>
      <c r="G479">
        <v>7477</v>
      </c>
      <c r="I479" s="7"/>
    </row>
    <row r="480" spans="1:9" x14ac:dyDescent="0.3">
      <c r="A480">
        <v>341843</v>
      </c>
      <c r="B480">
        <v>1121</v>
      </c>
      <c r="C480" s="1" t="s">
        <v>113</v>
      </c>
      <c r="D480" s="2">
        <v>45075.005555555559</v>
      </c>
      <c r="E480" t="s">
        <v>96</v>
      </c>
      <c r="F480" t="s">
        <v>24</v>
      </c>
      <c r="G480">
        <v>863</v>
      </c>
      <c r="I480" s="7"/>
    </row>
    <row r="481" spans="1:9" x14ac:dyDescent="0.3">
      <c r="A481">
        <v>342057</v>
      </c>
      <c r="B481">
        <v>1152</v>
      </c>
      <c r="C481" s="1" t="s">
        <v>105</v>
      </c>
      <c r="D481" s="2">
        <v>45081.036805555559</v>
      </c>
      <c r="E481" t="s">
        <v>96</v>
      </c>
      <c r="F481" t="s">
        <v>86</v>
      </c>
      <c r="G481">
        <v>9941</v>
      </c>
      <c r="I481" s="7"/>
    </row>
    <row r="482" spans="1:9" x14ac:dyDescent="0.3">
      <c r="A482">
        <v>342826</v>
      </c>
      <c r="B482">
        <v>1486</v>
      </c>
      <c r="C482" s="1" t="s">
        <v>99</v>
      </c>
      <c r="D482" s="2">
        <v>45097.939583333333</v>
      </c>
      <c r="E482" t="s">
        <v>96</v>
      </c>
      <c r="F482" t="s">
        <v>8</v>
      </c>
      <c r="G482">
        <v>3861</v>
      </c>
      <c r="I482" s="7"/>
    </row>
    <row r="483" spans="1:9" x14ac:dyDescent="0.3">
      <c r="A483">
        <v>343003</v>
      </c>
      <c r="B483">
        <v>1880</v>
      </c>
      <c r="C483" s="1" t="s">
        <v>105</v>
      </c>
      <c r="D483" s="2">
        <v>44976.052777777775</v>
      </c>
      <c r="E483" t="s">
        <v>98</v>
      </c>
      <c r="F483" t="s">
        <v>90</v>
      </c>
      <c r="G483">
        <v>7628</v>
      </c>
      <c r="I483" s="7"/>
    </row>
    <row r="484" spans="1:9" x14ac:dyDescent="0.3">
      <c r="A484">
        <v>344182</v>
      </c>
      <c r="B484">
        <v>519</v>
      </c>
      <c r="C484" s="1" t="s">
        <v>100</v>
      </c>
      <c r="D484" s="2">
        <v>45127.04791666667</v>
      </c>
      <c r="E484" t="s">
        <v>96</v>
      </c>
      <c r="F484" t="s">
        <v>43</v>
      </c>
      <c r="G484">
        <v>9637</v>
      </c>
      <c r="I484" s="7"/>
    </row>
    <row r="485" spans="1:9" x14ac:dyDescent="0.3">
      <c r="A485">
        <v>347036</v>
      </c>
      <c r="B485">
        <v>1424</v>
      </c>
      <c r="C485" s="1" t="s">
        <v>105</v>
      </c>
      <c r="D485" s="2">
        <v>44971.949305555558</v>
      </c>
      <c r="E485" t="s">
        <v>98</v>
      </c>
      <c r="F485" t="s">
        <v>91</v>
      </c>
      <c r="G485">
        <v>1632</v>
      </c>
      <c r="I485" s="7"/>
    </row>
    <row r="486" spans="1:9" x14ac:dyDescent="0.3">
      <c r="A486">
        <v>347243</v>
      </c>
      <c r="B486">
        <v>470</v>
      </c>
      <c r="C486" s="1" t="s">
        <v>99</v>
      </c>
      <c r="D486" s="2">
        <v>45079.990972222222</v>
      </c>
      <c r="E486" t="s">
        <v>98</v>
      </c>
      <c r="F486" t="s">
        <v>27</v>
      </c>
      <c r="G486">
        <v>5127</v>
      </c>
      <c r="I486" s="7"/>
    </row>
    <row r="487" spans="1:9" x14ac:dyDescent="0.3">
      <c r="A487">
        <v>347273</v>
      </c>
      <c r="B487">
        <v>654</v>
      </c>
      <c r="C487" s="1" t="s">
        <v>100</v>
      </c>
      <c r="D487" s="2">
        <v>45085.012499999997</v>
      </c>
      <c r="E487" t="s">
        <v>96</v>
      </c>
      <c r="F487" t="s">
        <v>36</v>
      </c>
      <c r="G487">
        <v>9105</v>
      </c>
      <c r="I487" s="7"/>
    </row>
    <row r="488" spans="1:9" x14ac:dyDescent="0.3">
      <c r="A488">
        <v>347302</v>
      </c>
      <c r="B488">
        <v>1997</v>
      </c>
      <c r="C488" s="1" t="s">
        <v>105</v>
      </c>
      <c r="D488" s="2">
        <v>44962.008333333331</v>
      </c>
      <c r="E488" t="s">
        <v>191</v>
      </c>
      <c r="F488" t="s">
        <v>34</v>
      </c>
      <c r="G488">
        <v>4850</v>
      </c>
      <c r="I488" s="7"/>
    </row>
    <row r="489" spans="1:9" x14ac:dyDescent="0.3">
      <c r="A489">
        <v>347767</v>
      </c>
      <c r="B489">
        <v>299</v>
      </c>
      <c r="C489" s="1" t="s">
        <v>113</v>
      </c>
      <c r="D489" s="2">
        <v>45182.986805555556</v>
      </c>
      <c r="E489" t="s">
        <v>97</v>
      </c>
      <c r="F489" t="s">
        <v>27</v>
      </c>
      <c r="G489">
        <v>6931</v>
      </c>
      <c r="I489" s="7"/>
    </row>
    <row r="490" spans="1:9" x14ac:dyDescent="0.3">
      <c r="A490">
        <v>348694</v>
      </c>
      <c r="B490">
        <v>1726</v>
      </c>
      <c r="C490" s="1" t="s">
        <v>105</v>
      </c>
      <c r="D490" s="2">
        <v>45071.103472222225</v>
      </c>
      <c r="E490" t="s">
        <v>191</v>
      </c>
      <c r="F490" t="s">
        <v>52</v>
      </c>
      <c r="G490">
        <v>4572</v>
      </c>
      <c r="I490" s="7"/>
    </row>
    <row r="491" spans="1:9" x14ac:dyDescent="0.3">
      <c r="A491">
        <v>349131</v>
      </c>
      <c r="B491">
        <v>1664</v>
      </c>
      <c r="C491" s="1" t="s">
        <v>99</v>
      </c>
      <c r="D491" s="2">
        <v>45115.997916666667</v>
      </c>
      <c r="E491" t="s">
        <v>96</v>
      </c>
      <c r="F491" t="s">
        <v>40</v>
      </c>
      <c r="G491">
        <v>7000</v>
      </c>
      <c r="I491" s="7"/>
    </row>
    <row r="492" spans="1:9" x14ac:dyDescent="0.3">
      <c r="A492">
        <v>350253</v>
      </c>
      <c r="B492">
        <v>1752</v>
      </c>
      <c r="C492" s="1" t="s">
        <v>101</v>
      </c>
      <c r="D492" s="2">
        <v>45156.954861111109</v>
      </c>
      <c r="E492" t="s">
        <v>96</v>
      </c>
      <c r="F492" t="s">
        <v>11</v>
      </c>
      <c r="G492">
        <v>9824</v>
      </c>
      <c r="I492" s="7"/>
    </row>
    <row r="493" spans="1:9" x14ac:dyDescent="0.3">
      <c r="A493">
        <v>352076</v>
      </c>
      <c r="B493">
        <v>393</v>
      </c>
      <c r="C493" s="1" t="s">
        <v>113</v>
      </c>
      <c r="D493" s="2">
        <v>45011.99722222222</v>
      </c>
      <c r="E493" t="s">
        <v>97</v>
      </c>
      <c r="F493" t="s">
        <v>42</v>
      </c>
      <c r="G493">
        <v>4290</v>
      </c>
      <c r="I493" s="7"/>
    </row>
    <row r="494" spans="1:9" x14ac:dyDescent="0.3">
      <c r="A494">
        <v>353096</v>
      </c>
      <c r="B494">
        <v>1590</v>
      </c>
      <c r="C494" s="1" t="s">
        <v>106</v>
      </c>
      <c r="D494" s="2">
        <v>45124.031944444447</v>
      </c>
      <c r="E494" t="s">
        <v>98</v>
      </c>
      <c r="F494" t="s">
        <v>43</v>
      </c>
      <c r="G494">
        <v>8163</v>
      </c>
      <c r="I494" s="7"/>
    </row>
    <row r="495" spans="1:9" x14ac:dyDescent="0.3">
      <c r="A495">
        <v>353572</v>
      </c>
      <c r="B495">
        <v>1346</v>
      </c>
      <c r="C495" s="1" t="s">
        <v>99</v>
      </c>
      <c r="D495" s="2">
        <v>44981.98333333333</v>
      </c>
      <c r="E495" t="s">
        <v>191</v>
      </c>
      <c r="F495" t="s">
        <v>44</v>
      </c>
      <c r="G495">
        <v>4976</v>
      </c>
      <c r="I495" s="7"/>
    </row>
    <row r="496" spans="1:9" x14ac:dyDescent="0.3">
      <c r="A496">
        <v>353582</v>
      </c>
      <c r="B496">
        <v>1948</v>
      </c>
      <c r="C496" s="1" t="s">
        <v>99</v>
      </c>
      <c r="D496" s="2">
        <v>45269.999305555553</v>
      </c>
      <c r="E496" t="s">
        <v>96</v>
      </c>
      <c r="F496" t="s">
        <v>81</v>
      </c>
      <c r="G496">
        <v>5138</v>
      </c>
      <c r="I496" s="7"/>
    </row>
    <row r="497" spans="1:9" x14ac:dyDescent="0.3">
      <c r="A497">
        <v>354439</v>
      </c>
      <c r="B497">
        <v>1014</v>
      </c>
      <c r="C497" s="1" t="s">
        <v>113</v>
      </c>
      <c r="D497" s="2">
        <v>44930.020138888889</v>
      </c>
      <c r="E497" t="s">
        <v>96</v>
      </c>
      <c r="F497" t="s">
        <v>88</v>
      </c>
      <c r="G497">
        <v>2885</v>
      </c>
      <c r="I497" s="7"/>
    </row>
    <row r="498" spans="1:9" x14ac:dyDescent="0.3">
      <c r="A498">
        <v>354532</v>
      </c>
      <c r="B498">
        <v>419</v>
      </c>
      <c r="C498" s="1" t="s">
        <v>100</v>
      </c>
      <c r="D498" s="2">
        <v>45251.041666666664</v>
      </c>
      <c r="E498" t="s">
        <v>97</v>
      </c>
      <c r="F498" t="s">
        <v>6</v>
      </c>
      <c r="G498">
        <v>1673</v>
      </c>
      <c r="I498" s="7"/>
    </row>
    <row r="499" spans="1:9" x14ac:dyDescent="0.3">
      <c r="A499">
        <v>356612</v>
      </c>
      <c r="B499">
        <v>1636</v>
      </c>
      <c r="C499" s="1" t="s">
        <v>104</v>
      </c>
      <c r="D499" s="2">
        <v>45260.01666666667</v>
      </c>
      <c r="E499" t="s">
        <v>191</v>
      </c>
      <c r="F499" t="s">
        <v>45</v>
      </c>
      <c r="G499">
        <v>4576</v>
      </c>
      <c r="I499" s="7"/>
    </row>
    <row r="500" spans="1:9" x14ac:dyDescent="0.3">
      <c r="A500">
        <v>360154</v>
      </c>
      <c r="B500">
        <v>638</v>
      </c>
      <c r="C500" s="1" t="s">
        <v>100</v>
      </c>
      <c r="D500" s="2">
        <v>45070.034722222219</v>
      </c>
      <c r="E500" t="s">
        <v>96</v>
      </c>
      <c r="F500" t="s">
        <v>27</v>
      </c>
      <c r="G500">
        <v>9618</v>
      </c>
      <c r="I500" s="7"/>
    </row>
    <row r="501" spans="1:9" x14ac:dyDescent="0.3">
      <c r="A501">
        <v>361590</v>
      </c>
      <c r="B501">
        <v>1452</v>
      </c>
      <c r="C501" s="1" t="s">
        <v>100</v>
      </c>
      <c r="D501" s="2">
        <v>45223.97152777778</v>
      </c>
      <c r="E501" t="s">
        <v>191</v>
      </c>
      <c r="F501" t="s">
        <v>46</v>
      </c>
      <c r="G501">
        <v>2425</v>
      </c>
      <c r="I501" s="7"/>
    </row>
    <row r="502" spans="1:9" x14ac:dyDescent="0.3">
      <c r="A502">
        <v>361964</v>
      </c>
      <c r="B502">
        <v>147</v>
      </c>
      <c r="C502" s="1" t="s">
        <v>99</v>
      </c>
      <c r="D502" s="2">
        <v>44977.025000000001</v>
      </c>
      <c r="E502" t="s">
        <v>97</v>
      </c>
      <c r="F502" t="s">
        <v>22</v>
      </c>
      <c r="G502">
        <v>2602</v>
      </c>
      <c r="I502" s="7"/>
    </row>
    <row r="503" spans="1:9" x14ac:dyDescent="0.3">
      <c r="A503">
        <v>362049</v>
      </c>
      <c r="B503">
        <v>1594</v>
      </c>
      <c r="C503" s="1" t="s">
        <v>101</v>
      </c>
      <c r="D503" s="2">
        <v>44983.061805555553</v>
      </c>
      <c r="E503" t="s">
        <v>96</v>
      </c>
      <c r="F503" t="s">
        <v>15</v>
      </c>
      <c r="G503">
        <v>4382</v>
      </c>
      <c r="I503" s="7"/>
    </row>
    <row r="504" spans="1:9" x14ac:dyDescent="0.3">
      <c r="A504">
        <v>363155</v>
      </c>
      <c r="B504">
        <v>416</v>
      </c>
      <c r="C504" s="1" t="s">
        <v>113</v>
      </c>
      <c r="D504" s="2">
        <v>44945.038888888892</v>
      </c>
      <c r="E504" t="s">
        <v>191</v>
      </c>
      <c r="F504" t="s">
        <v>12</v>
      </c>
      <c r="G504">
        <v>3033</v>
      </c>
      <c r="I504" s="7"/>
    </row>
    <row r="505" spans="1:9" x14ac:dyDescent="0.3">
      <c r="A505">
        <v>363439</v>
      </c>
      <c r="B505">
        <v>1150</v>
      </c>
      <c r="C505" s="1" t="s">
        <v>99</v>
      </c>
      <c r="D505" s="2">
        <v>45120.991666666669</v>
      </c>
      <c r="E505" t="s">
        <v>98</v>
      </c>
      <c r="F505" t="s">
        <v>29</v>
      </c>
      <c r="G505">
        <v>8067</v>
      </c>
      <c r="I505" s="7"/>
    </row>
    <row r="506" spans="1:9" x14ac:dyDescent="0.3">
      <c r="A506">
        <v>363764</v>
      </c>
      <c r="B506">
        <v>927</v>
      </c>
      <c r="C506" s="1" t="s">
        <v>113</v>
      </c>
      <c r="D506" s="2">
        <v>45097.015972222223</v>
      </c>
      <c r="E506" t="s">
        <v>98</v>
      </c>
      <c r="F506" t="s">
        <v>24</v>
      </c>
      <c r="G506">
        <v>6014</v>
      </c>
      <c r="I506" s="7"/>
    </row>
    <row r="507" spans="1:9" x14ac:dyDescent="0.3">
      <c r="A507">
        <v>364332</v>
      </c>
      <c r="B507">
        <v>1169</v>
      </c>
      <c r="C507" s="1" t="s">
        <v>100</v>
      </c>
      <c r="D507" s="2">
        <v>44981.041666666664</v>
      </c>
      <c r="E507" t="s">
        <v>96</v>
      </c>
      <c r="F507" t="s">
        <v>86</v>
      </c>
      <c r="G507">
        <v>6539</v>
      </c>
      <c r="I507" s="7"/>
    </row>
    <row r="508" spans="1:9" x14ac:dyDescent="0.3">
      <c r="A508">
        <v>365101</v>
      </c>
      <c r="B508">
        <v>1475</v>
      </c>
      <c r="C508" s="1" t="s">
        <v>105</v>
      </c>
      <c r="D508" s="2">
        <v>44971.961111111108</v>
      </c>
      <c r="E508" t="s">
        <v>97</v>
      </c>
      <c r="F508" t="s">
        <v>8</v>
      </c>
      <c r="G508">
        <v>433</v>
      </c>
      <c r="I508" s="7"/>
    </row>
    <row r="509" spans="1:9" x14ac:dyDescent="0.3">
      <c r="A509">
        <v>365117</v>
      </c>
      <c r="B509">
        <v>1415</v>
      </c>
      <c r="C509" s="1" t="s">
        <v>100</v>
      </c>
      <c r="D509" s="2">
        <v>45063.980555555558</v>
      </c>
      <c r="E509" t="s">
        <v>97</v>
      </c>
      <c r="F509" t="s">
        <v>90</v>
      </c>
      <c r="G509">
        <v>5905</v>
      </c>
      <c r="I509" s="7"/>
    </row>
    <row r="510" spans="1:9" x14ac:dyDescent="0.3">
      <c r="A510">
        <v>365718</v>
      </c>
      <c r="B510">
        <v>1080</v>
      </c>
      <c r="C510" s="1" t="s">
        <v>113</v>
      </c>
      <c r="D510" s="2">
        <v>45197.949305555558</v>
      </c>
      <c r="E510" t="s">
        <v>98</v>
      </c>
      <c r="F510" t="s">
        <v>43</v>
      </c>
      <c r="G510">
        <v>5697</v>
      </c>
      <c r="I510" s="7"/>
    </row>
    <row r="511" spans="1:9" x14ac:dyDescent="0.3">
      <c r="A511">
        <v>366083</v>
      </c>
      <c r="B511">
        <v>1680</v>
      </c>
      <c r="C511" s="1" t="s">
        <v>99</v>
      </c>
      <c r="D511" s="2">
        <v>44972.05</v>
      </c>
      <c r="E511" t="s">
        <v>96</v>
      </c>
      <c r="F511" t="s">
        <v>91</v>
      </c>
      <c r="G511">
        <v>8672</v>
      </c>
      <c r="I511" s="7"/>
    </row>
    <row r="512" spans="1:9" x14ac:dyDescent="0.3">
      <c r="A512">
        <v>366394</v>
      </c>
      <c r="B512">
        <v>1048</v>
      </c>
      <c r="C512" s="1" t="s">
        <v>113</v>
      </c>
      <c r="D512" s="2">
        <v>45170.03125</v>
      </c>
      <c r="E512" t="s">
        <v>96</v>
      </c>
      <c r="F512" t="s">
        <v>27</v>
      </c>
      <c r="G512">
        <v>3380</v>
      </c>
      <c r="I512" s="7"/>
    </row>
    <row r="513" spans="1:9" x14ac:dyDescent="0.3">
      <c r="A513">
        <v>366719</v>
      </c>
      <c r="B513">
        <v>1505</v>
      </c>
      <c r="C513" s="1" t="s">
        <v>99</v>
      </c>
      <c r="D513" s="2">
        <v>44989.960416666669</v>
      </c>
      <c r="E513" t="s">
        <v>96</v>
      </c>
      <c r="F513" t="s">
        <v>36</v>
      </c>
      <c r="G513">
        <v>7878</v>
      </c>
      <c r="I513" s="7"/>
    </row>
    <row r="514" spans="1:9" x14ac:dyDescent="0.3">
      <c r="A514">
        <v>367308</v>
      </c>
      <c r="B514">
        <v>1355</v>
      </c>
      <c r="C514" s="1" t="s">
        <v>105</v>
      </c>
      <c r="D514" s="2">
        <v>44941.098611111112</v>
      </c>
      <c r="E514" t="s">
        <v>96</v>
      </c>
      <c r="F514" t="s">
        <v>34</v>
      </c>
      <c r="G514">
        <v>6648</v>
      </c>
      <c r="I514" s="7"/>
    </row>
    <row r="515" spans="1:9" x14ac:dyDescent="0.3">
      <c r="A515">
        <v>368229</v>
      </c>
      <c r="B515">
        <v>1318</v>
      </c>
      <c r="C515" s="1" t="s">
        <v>99</v>
      </c>
      <c r="D515" s="2">
        <v>45249.984027777777</v>
      </c>
      <c r="E515" t="s">
        <v>97</v>
      </c>
      <c r="F515" t="s">
        <v>27</v>
      </c>
      <c r="G515">
        <v>4702</v>
      </c>
      <c r="I515" s="7"/>
    </row>
    <row r="516" spans="1:9" x14ac:dyDescent="0.3">
      <c r="A516">
        <v>368675</v>
      </c>
      <c r="B516">
        <v>1109</v>
      </c>
      <c r="C516" s="1" t="s">
        <v>113</v>
      </c>
      <c r="D516" s="2">
        <v>45216.988888888889</v>
      </c>
      <c r="E516" t="s">
        <v>98</v>
      </c>
      <c r="F516" t="s">
        <v>52</v>
      </c>
      <c r="G516">
        <v>6922</v>
      </c>
      <c r="I516" s="7"/>
    </row>
    <row r="517" spans="1:9" x14ac:dyDescent="0.3">
      <c r="A517">
        <v>369020</v>
      </c>
      <c r="B517">
        <v>1740</v>
      </c>
      <c r="C517" s="1" t="s">
        <v>99</v>
      </c>
      <c r="D517" s="2">
        <v>45189.043749999997</v>
      </c>
      <c r="E517" t="s">
        <v>98</v>
      </c>
      <c r="F517" t="s">
        <v>40</v>
      </c>
      <c r="G517">
        <v>8651</v>
      </c>
      <c r="I517" s="7"/>
    </row>
    <row r="518" spans="1:9" x14ac:dyDescent="0.3">
      <c r="A518">
        <v>369311</v>
      </c>
      <c r="B518">
        <v>1985</v>
      </c>
      <c r="C518" s="1" t="s">
        <v>100</v>
      </c>
      <c r="D518" s="2">
        <v>45259.056250000001</v>
      </c>
      <c r="E518" t="s">
        <v>191</v>
      </c>
      <c r="F518" t="s">
        <v>11</v>
      </c>
      <c r="G518">
        <v>5332</v>
      </c>
      <c r="I518" s="7"/>
    </row>
    <row r="519" spans="1:9" x14ac:dyDescent="0.3">
      <c r="A519">
        <v>370729</v>
      </c>
      <c r="B519">
        <v>1170</v>
      </c>
      <c r="C519" s="1" t="s">
        <v>109</v>
      </c>
      <c r="D519" s="2">
        <v>44982.083333333336</v>
      </c>
      <c r="E519" t="s">
        <v>97</v>
      </c>
      <c r="F519" t="s">
        <v>42</v>
      </c>
      <c r="G519">
        <v>2725</v>
      </c>
      <c r="I519" s="7"/>
    </row>
    <row r="520" spans="1:9" x14ac:dyDescent="0.3">
      <c r="A520">
        <v>372217</v>
      </c>
      <c r="B520">
        <v>43</v>
      </c>
      <c r="C520" s="1" t="s">
        <v>106</v>
      </c>
      <c r="D520" s="2">
        <v>45188.97152777778</v>
      </c>
      <c r="E520" t="s">
        <v>96</v>
      </c>
      <c r="F520" t="s">
        <v>43</v>
      </c>
      <c r="G520">
        <v>6713</v>
      </c>
      <c r="I520" s="7"/>
    </row>
    <row r="521" spans="1:9" x14ac:dyDescent="0.3">
      <c r="A521">
        <v>373284</v>
      </c>
      <c r="B521">
        <v>879</v>
      </c>
      <c r="C521" s="1" t="s">
        <v>99</v>
      </c>
      <c r="D521" s="2">
        <v>44950.95208333333</v>
      </c>
      <c r="E521" t="s">
        <v>98</v>
      </c>
      <c r="F521" t="s">
        <v>44</v>
      </c>
      <c r="G521">
        <v>4368</v>
      </c>
      <c r="I521" s="7"/>
    </row>
    <row r="522" spans="1:9" x14ac:dyDescent="0.3">
      <c r="A522">
        <v>373452</v>
      </c>
      <c r="B522">
        <v>1209</v>
      </c>
      <c r="C522" s="1" t="s">
        <v>102</v>
      </c>
      <c r="D522" s="2">
        <v>45135.925000000003</v>
      </c>
      <c r="F522" t="s">
        <v>81</v>
      </c>
      <c r="G522">
        <v>8190</v>
      </c>
      <c r="I522" s="7"/>
    </row>
    <row r="523" spans="1:9" x14ac:dyDescent="0.3">
      <c r="A523">
        <v>373612</v>
      </c>
      <c r="B523">
        <v>1567</v>
      </c>
      <c r="C523" s="1" t="s">
        <v>99</v>
      </c>
      <c r="D523" s="2">
        <v>45066.981944444444</v>
      </c>
      <c r="E523" t="s">
        <v>97</v>
      </c>
      <c r="F523" t="s">
        <v>14</v>
      </c>
      <c r="G523">
        <v>9653</v>
      </c>
      <c r="I523" s="7"/>
    </row>
    <row r="524" spans="1:9" x14ac:dyDescent="0.3">
      <c r="A524">
        <v>374946</v>
      </c>
      <c r="B524">
        <v>931</v>
      </c>
      <c r="C524" s="1" t="s">
        <v>99</v>
      </c>
      <c r="D524" s="2">
        <v>45186.026388888888</v>
      </c>
      <c r="E524" t="s">
        <v>191</v>
      </c>
      <c r="F524" t="s">
        <v>6</v>
      </c>
      <c r="G524">
        <v>8553</v>
      </c>
      <c r="I524" s="7"/>
    </row>
    <row r="525" spans="1:9" x14ac:dyDescent="0.3">
      <c r="A525">
        <v>375276</v>
      </c>
      <c r="B525">
        <v>1524</v>
      </c>
      <c r="C525" s="1" t="s">
        <v>100</v>
      </c>
      <c r="D525" s="2">
        <v>45037.052777777775</v>
      </c>
      <c r="E525" t="s">
        <v>97</v>
      </c>
      <c r="F525" t="s">
        <v>45</v>
      </c>
      <c r="G525">
        <v>4766</v>
      </c>
      <c r="I525" s="7"/>
    </row>
    <row r="526" spans="1:9" x14ac:dyDescent="0.3">
      <c r="A526">
        <v>375561</v>
      </c>
      <c r="B526">
        <v>599</v>
      </c>
      <c r="C526" s="1" t="s">
        <v>101</v>
      </c>
      <c r="D526" s="2">
        <v>45289.01666666667</v>
      </c>
      <c r="E526" t="s">
        <v>97</v>
      </c>
      <c r="F526" t="s">
        <v>8</v>
      </c>
      <c r="G526">
        <v>3609</v>
      </c>
      <c r="I526" s="7"/>
    </row>
    <row r="527" spans="1:9" x14ac:dyDescent="0.3">
      <c r="A527">
        <v>376848</v>
      </c>
      <c r="B527">
        <v>1893</v>
      </c>
      <c r="C527" s="1" t="s">
        <v>101</v>
      </c>
      <c r="D527" s="2">
        <v>45098.030555555553</v>
      </c>
      <c r="E527" t="s">
        <v>191</v>
      </c>
      <c r="F527" t="s">
        <v>46</v>
      </c>
      <c r="G527">
        <v>2298</v>
      </c>
      <c r="I527" s="7"/>
    </row>
    <row r="528" spans="1:9" x14ac:dyDescent="0.3">
      <c r="A528">
        <v>378945</v>
      </c>
      <c r="B528">
        <v>1964</v>
      </c>
      <c r="C528" s="1" t="s">
        <v>105</v>
      </c>
      <c r="D528" s="2">
        <v>45139.98541666667</v>
      </c>
      <c r="E528" t="s">
        <v>96</v>
      </c>
      <c r="F528" t="s">
        <v>22</v>
      </c>
      <c r="G528">
        <v>2444</v>
      </c>
      <c r="I528" s="7"/>
    </row>
    <row r="529" spans="1:9" x14ac:dyDescent="0.3">
      <c r="A529">
        <v>379416</v>
      </c>
      <c r="B529">
        <v>1873</v>
      </c>
      <c r="C529" s="1" t="s">
        <v>101</v>
      </c>
      <c r="D529" s="2">
        <v>45073.017361111109</v>
      </c>
      <c r="E529" t="s">
        <v>96</v>
      </c>
      <c r="F529" t="s">
        <v>81</v>
      </c>
      <c r="G529">
        <v>7996</v>
      </c>
      <c r="I529" s="7"/>
    </row>
    <row r="530" spans="1:9" x14ac:dyDescent="0.3">
      <c r="A530">
        <v>380866</v>
      </c>
      <c r="B530">
        <v>202</v>
      </c>
      <c r="C530" s="1" t="s">
        <v>99</v>
      </c>
      <c r="D530" s="2">
        <v>45291.043055555558</v>
      </c>
      <c r="E530" t="s">
        <v>96</v>
      </c>
      <c r="F530" t="s">
        <v>50</v>
      </c>
      <c r="G530">
        <v>526</v>
      </c>
      <c r="I530" s="7"/>
    </row>
    <row r="531" spans="1:9" x14ac:dyDescent="0.3">
      <c r="A531">
        <v>381897</v>
      </c>
      <c r="B531">
        <v>1314</v>
      </c>
      <c r="C531" s="1" t="s">
        <v>99</v>
      </c>
      <c r="D531" s="2">
        <v>45120.995138888888</v>
      </c>
      <c r="E531" t="s">
        <v>191</v>
      </c>
      <c r="F531" t="s">
        <v>5</v>
      </c>
      <c r="G531">
        <v>3916</v>
      </c>
      <c r="I531" s="7"/>
    </row>
    <row r="532" spans="1:9" x14ac:dyDescent="0.3">
      <c r="A532">
        <v>382563</v>
      </c>
      <c r="B532">
        <v>1070</v>
      </c>
      <c r="C532" s="1" t="s">
        <v>106</v>
      </c>
      <c r="D532" s="2">
        <v>45215.056944444441</v>
      </c>
      <c r="E532" t="s">
        <v>98</v>
      </c>
      <c r="F532" t="s">
        <v>46</v>
      </c>
      <c r="G532">
        <v>471</v>
      </c>
      <c r="I532" s="7"/>
    </row>
    <row r="533" spans="1:9" x14ac:dyDescent="0.3">
      <c r="A533">
        <v>382755</v>
      </c>
      <c r="B533">
        <v>777</v>
      </c>
      <c r="C533" s="1" t="s">
        <v>99</v>
      </c>
      <c r="D533" s="2">
        <v>45138.968055555553</v>
      </c>
      <c r="E533" t="s">
        <v>97</v>
      </c>
      <c r="F533" t="s">
        <v>82</v>
      </c>
      <c r="G533">
        <v>1008</v>
      </c>
      <c r="I533" s="7"/>
    </row>
    <row r="534" spans="1:9" x14ac:dyDescent="0.3">
      <c r="A534">
        <v>383194</v>
      </c>
      <c r="B534">
        <v>1167</v>
      </c>
      <c r="C534" s="1" t="s">
        <v>99</v>
      </c>
      <c r="D534" s="2">
        <v>45075.946527777778</v>
      </c>
      <c r="E534" t="s">
        <v>191</v>
      </c>
      <c r="F534" t="s">
        <v>17</v>
      </c>
      <c r="G534">
        <v>6812</v>
      </c>
      <c r="I534" s="7"/>
    </row>
    <row r="535" spans="1:9" x14ac:dyDescent="0.3">
      <c r="A535">
        <v>383311</v>
      </c>
      <c r="B535">
        <v>1257</v>
      </c>
      <c r="C535" s="1" t="s">
        <v>99</v>
      </c>
      <c r="D535" s="2">
        <v>45154.995138888888</v>
      </c>
      <c r="E535" t="s">
        <v>191</v>
      </c>
      <c r="F535" t="s">
        <v>11</v>
      </c>
      <c r="G535">
        <v>362</v>
      </c>
      <c r="I535" s="7"/>
    </row>
    <row r="536" spans="1:9" x14ac:dyDescent="0.3">
      <c r="A536">
        <v>383781</v>
      </c>
      <c r="B536">
        <v>333</v>
      </c>
      <c r="C536" s="1" t="s">
        <v>109</v>
      </c>
      <c r="D536" s="2">
        <v>45274.057638888888</v>
      </c>
      <c r="E536" t="s">
        <v>98</v>
      </c>
      <c r="F536" t="s">
        <v>44</v>
      </c>
      <c r="G536">
        <v>75</v>
      </c>
      <c r="I536" s="7"/>
    </row>
    <row r="537" spans="1:9" x14ac:dyDescent="0.3">
      <c r="A537">
        <v>384942</v>
      </c>
      <c r="B537">
        <v>1938</v>
      </c>
      <c r="C537" s="1" t="s">
        <v>99</v>
      </c>
      <c r="D537" s="2">
        <v>45204.972222222219</v>
      </c>
      <c r="E537" t="s">
        <v>96</v>
      </c>
      <c r="F537" t="s">
        <v>78</v>
      </c>
      <c r="G537">
        <v>5617</v>
      </c>
      <c r="I537" s="7"/>
    </row>
    <row r="538" spans="1:9" x14ac:dyDescent="0.3">
      <c r="A538">
        <v>385164</v>
      </c>
      <c r="B538">
        <v>1569</v>
      </c>
      <c r="C538" s="1" t="s">
        <v>105</v>
      </c>
      <c r="D538" s="2">
        <v>45070.022916666669</v>
      </c>
      <c r="E538" t="s">
        <v>96</v>
      </c>
      <c r="F538" t="s">
        <v>27</v>
      </c>
      <c r="G538">
        <v>6376</v>
      </c>
      <c r="I538" s="7"/>
    </row>
    <row r="539" spans="1:9" x14ac:dyDescent="0.3">
      <c r="A539">
        <v>385361</v>
      </c>
      <c r="B539">
        <v>565</v>
      </c>
      <c r="C539" s="1" t="s">
        <v>100</v>
      </c>
      <c r="D539" s="2">
        <v>45249.974999999999</v>
      </c>
      <c r="E539" t="s">
        <v>97</v>
      </c>
      <c r="F539" t="s">
        <v>59</v>
      </c>
      <c r="G539">
        <v>9005</v>
      </c>
      <c r="I539" s="7"/>
    </row>
    <row r="540" spans="1:9" x14ac:dyDescent="0.3">
      <c r="A540">
        <v>386283</v>
      </c>
      <c r="B540">
        <v>190</v>
      </c>
      <c r="C540" s="1" t="s">
        <v>100</v>
      </c>
      <c r="D540" s="2">
        <v>44963.989583333336</v>
      </c>
      <c r="E540" t="s">
        <v>97</v>
      </c>
      <c r="F540" t="s">
        <v>87</v>
      </c>
      <c r="G540">
        <v>8183</v>
      </c>
      <c r="I540" s="7"/>
    </row>
    <row r="541" spans="1:9" x14ac:dyDescent="0.3">
      <c r="A541">
        <v>386673</v>
      </c>
      <c r="B541">
        <v>302</v>
      </c>
      <c r="C541" s="1" t="s">
        <v>109</v>
      </c>
      <c r="D541" s="2">
        <v>45077.081944444442</v>
      </c>
      <c r="E541" t="s">
        <v>97</v>
      </c>
      <c r="F541" t="s">
        <v>26</v>
      </c>
      <c r="G541">
        <v>1947</v>
      </c>
      <c r="I541" s="7"/>
    </row>
    <row r="542" spans="1:9" x14ac:dyDescent="0.3">
      <c r="A542">
        <v>386885</v>
      </c>
      <c r="B542">
        <v>1647</v>
      </c>
      <c r="C542" s="1" t="s">
        <v>99</v>
      </c>
      <c r="D542" s="2">
        <v>44991.020138888889</v>
      </c>
      <c r="E542" t="s">
        <v>97</v>
      </c>
      <c r="F542" t="s">
        <v>74</v>
      </c>
      <c r="G542">
        <v>9165</v>
      </c>
      <c r="I542" s="7"/>
    </row>
    <row r="543" spans="1:9" x14ac:dyDescent="0.3">
      <c r="A543">
        <v>387103</v>
      </c>
      <c r="B543">
        <v>762</v>
      </c>
      <c r="C543" s="1" t="s">
        <v>108</v>
      </c>
      <c r="D543" s="2">
        <v>45077.017361111109</v>
      </c>
      <c r="E543" t="s">
        <v>98</v>
      </c>
      <c r="F543" t="s">
        <v>88</v>
      </c>
      <c r="G543">
        <v>1379</v>
      </c>
      <c r="I543" s="7"/>
    </row>
    <row r="544" spans="1:9" x14ac:dyDescent="0.3">
      <c r="A544">
        <v>388268</v>
      </c>
      <c r="B544">
        <v>217</v>
      </c>
      <c r="C544" s="1" t="s">
        <v>99</v>
      </c>
      <c r="D544" s="2">
        <v>45220.033333333333</v>
      </c>
      <c r="E544" t="s">
        <v>97</v>
      </c>
      <c r="F544" t="s">
        <v>69</v>
      </c>
      <c r="G544">
        <v>1780</v>
      </c>
      <c r="I544" s="7"/>
    </row>
    <row r="545" spans="1:9" x14ac:dyDescent="0.3">
      <c r="A545">
        <v>389519</v>
      </c>
      <c r="B545">
        <v>336</v>
      </c>
      <c r="C545" s="1" t="s">
        <v>105</v>
      </c>
      <c r="D545" s="2">
        <v>45249.077777777777</v>
      </c>
      <c r="E545" t="s">
        <v>97</v>
      </c>
      <c r="F545" t="s">
        <v>89</v>
      </c>
      <c r="G545">
        <v>5243</v>
      </c>
      <c r="I545" s="7"/>
    </row>
    <row r="546" spans="1:9" x14ac:dyDescent="0.3">
      <c r="A546">
        <v>389648</v>
      </c>
      <c r="B546">
        <v>1360</v>
      </c>
      <c r="C546" s="1" t="s">
        <v>105</v>
      </c>
      <c r="D546" s="2">
        <v>44940.011805555558</v>
      </c>
      <c r="E546" t="s">
        <v>97</v>
      </c>
      <c r="F546" t="s">
        <v>27</v>
      </c>
      <c r="G546">
        <v>6153</v>
      </c>
      <c r="I546" s="7"/>
    </row>
    <row r="547" spans="1:9" x14ac:dyDescent="0.3">
      <c r="A547">
        <v>389725</v>
      </c>
      <c r="B547">
        <v>487</v>
      </c>
      <c r="C547" s="1" t="s">
        <v>101</v>
      </c>
      <c r="D547" s="2">
        <v>45237.074305555558</v>
      </c>
      <c r="E547" t="s">
        <v>191</v>
      </c>
      <c r="F547" t="s">
        <v>25</v>
      </c>
      <c r="G547">
        <v>206</v>
      </c>
      <c r="I547" s="7"/>
    </row>
    <row r="548" spans="1:9" x14ac:dyDescent="0.3">
      <c r="A548">
        <v>390345</v>
      </c>
      <c r="B548">
        <v>245</v>
      </c>
      <c r="C548" s="1" t="s">
        <v>113</v>
      </c>
      <c r="D548" s="2">
        <v>45120.018055555556</v>
      </c>
      <c r="E548" t="s">
        <v>191</v>
      </c>
      <c r="F548" t="s">
        <v>49</v>
      </c>
      <c r="G548">
        <v>4767</v>
      </c>
      <c r="I548" s="7"/>
    </row>
    <row r="549" spans="1:9" x14ac:dyDescent="0.3">
      <c r="A549">
        <v>390509</v>
      </c>
      <c r="B549">
        <v>11</v>
      </c>
      <c r="C549" s="1" t="s">
        <v>99</v>
      </c>
      <c r="D549" s="2">
        <v>45147.040277777778</v>
      </c>
      <c r="E549" t="s">
        <v>96</v>
      </c>
      <c r="F549" t="s">
        <v>5</v>
      </c>
      <c r="G549">
        <v>2754</v>
      </c>
      <c r="I549" s="7"/>
    </row>
    <row r="550" spans="1:9" x14ac:dyDescent="0.3">
      <c r="A550">
        <v>390821</v>
      </c>
      <c r="B550">
        <v>291</v>
      </c>
      <c r="C550" s="1" t="s">
        <v>113</v>
      </c>
      <c r="D550" s="2">
        <v>45056.044444444444</v>
      </c>
      <c r="E550" t="s">
        <v>98</v>
      </c>
      <c r="F550" t="s">
        <v>7</v>
      </c>
      <c r="G550">
        <v>2140</v>
      </c>
      <c r="I550" s="7"/>
    </row>
    <row r="551" spans="1:9" x14ac:dyDescent="0.3">
      <c r="A551">
        <v>391564</v>
      </c>
      <c r="B551">
        <v>926</v>
      </c>
      <c r="C551" s="1" t="s">
        <v>99</v>
      </c>
      <c r="D551" s="2">
        <v>45049.980555555558</v>
      </c>
      <c r="E551" t="s">
        <v>96</v>
      </c>
      <c r="F551" t="s">
        <v>27</v>
      </c>
      <c r="G551">
        <v>3051</v>
      </c>
      <c r="I551" s="7"/>
    </row>
    <row r="552" spans="1:9" x14ac:dyDescent="0.3">
      <c r="A552">
        <v>391706</v>
      </c>
      <c r="B552">
        <v>1840</v>
      </c>
      <c r="C552" s="1" t="s">
        <v>99</v>
      </c>
      <c r="D552" s="2">
        <v>44971.960416666669</v>
      </c>
      <c r="E552" t="s">
        <v>97</v>
      </c>
      <c r="F552" t="s">
        <v>65</v>
      </c>
      <c r="G552">
        <v>5396</v>
      </c>
      <c r="I552" s="7"/>
    </row>
    <row r="553" spans="1:9" x14ac:dyDescent="0.3">
      <c r="A553">
        <v>391963</v>
      </c>
      <c r="B553">
        <v>1885</v>
      </c>
      <c r="C553" s="1" t="s">
        <v>104</v>
      </c>
      <c r="D553" s="2">
        <v>45240.970138888886</v>
      </c>
      <c r="E553" t="s">
        <v>98</v>
      </c>
      <c r="F553" t="s">
        <v>23</v>
      </c>
      <c r="G553">
        <v>856</v>
      </c>
      <c r="I553" s="7"/>
    </row>
    <row r="554" spans="1:9" x14ac:dyDescent="0.3">
      <c r="A554">
        <v>393726</v>
      </c>
      <c r="B554">
        <v>1676</v>
      </c>
      <c r="C554" s="1" t="s">
        <v>104</v>
      </c>
      <c r="D554" s="2">
        <v>45014.99722222222</v>
      </c>
      <c r="E554" t="s">
        <v>98</v>
      </c>
      <c r="F554" t="s">
        <v>90</v>
      </c>
      <c r="G554">
        <v>2852</v>
      </c>
      <c r="I554" s="7"/>
    </row>
    <row r="555" spans="1:9" x14ac:dyDescent="0.3">
      <c r="A555">
        <v>393917</v>
      </c>
      <c r="B555">
        <v>359</v>
      </c>
      <c r="C555" s="1" t="s">
        <v>100</v>
      </c>
      <c r="D555" s="2">
        <v>45105.034722222219</v>
      </c>
      <c r="E555" t="s">
        <v>97</v>
      </c>
      <c r="F555" t="s">
        <v>23</v>
      </c>
      <c r="G555">
        <v>2533</v>
      </c>
      <c r="I555" s="7"/>
    </row>
    <row r="556" spans="1:9" x14ac:dyDescent="0.3">
      <c r="A556">
        <v>394768</v>
      </c>
      <c r="B556">
        <v>224</v>
      </c>
      <c r="C556" s="1" t="s">
        <v>113</v>
      </c>
      <c r="D556" s="2">
        <v>45289.976388888892</v>
      </c>
      <c r="E556" t="s">
        <v>191</v>
      </c>
      <c r="F556" t="s">
        <v>92</v>
      </c>
      <c r="G556">
        <v>3458</v>
      </c>
      <c r="I556" s="7"/>
    </row>
    <row r="557" spans="1:9" x14ac:dyDescent="0.3">
      <c r="A557">
        <v>394773</v>
      </c>
      <c r="B557">
        <v>1474</v>
      </c>
      <c r="C557" s="1" t="s">
        <v>99</v>
      </c>
      <c r="D557" s="2">
        <v>45231.030555555553</v>
      </c>
      <c r="E557" t="s">
        <v>191</v>
      </c>
      <c r="F557" t="s">
        <v>54</v>
      </c>
      <c r="G557">
        <v>9148</v>
      </c>
      <c r="I557" s="7"/>
    </row>
    <row r="558" spans="1:9" x14ac:dyDescent="0.3">
      <c r="A558">
        <v>394904</v>
      </c>
      <c r="B558">
        <v>1620</v>
      </c>
      <c r="C558" s="1" t="s">
        <v>99</v>
      </c>
      <c r="D558" s="2">
        <v>45206.070833333331</v>
      </c>
      <c r="E558" t="s">
        <v>97</v>
      </c>
      <c r="F558" t="s">
        <v>20</v>
      </c>
      <c r="G558">
        <v>3234</v>
      </c>
      <c r="I558" s="7"/>
    </row>
    <row r="559" spans="1:9" x14ac:dyDescent="0.3">
      <c r="A559">
        <v>394940</v>
      </c>
      <c r="B559">
        <v>1815</v>
      </c>
      <c r="C559" s="1" t="s">
        <v>104</v>
      </c>
      <c r="D559" s="2">
        <v>45230.040972222225</v>
      </c>
      <c r="E559" t="s">
        <v>191</v>
      </c>
      <c r="F559" t="s">
        <v>41</v>
      </c>
      <c r="G559">
        <v>4437</v>
      </c>
      <c r="I559" s="7"/>
    </row>
    <row r="560" spans="1:9" x14ac:dyDescent="0.3">
      <c r="A560">
        <v>395235</v>
      </c>
      <c r="B560">
        <v>869</v>
      </c>
      <c r="C560" s="1" t="s">
        <v>104</v>
      </c>
      <c r="D560" s="2">
        <v>45205</v>
      </c>
      <c r="E560" t="s">
        <v>96</v>
      </c>
      <c r="F560" t="s">
        <v>55</v>
      </c>
      <c r="G560">
        <v>6921</v>
      </c>
      <c r="I560" s="7"/>
    </row>
    <row r="561" spans="1:9" x14ac:dyDescent="0.3">
      <c r="A561">
        <v>396045</v>
      </c>
      <c r="B561">
        <v>892</v>
      </c>
      <c r="C561" s="1" t="s">
        <v>99</v>
      </c>
      <c r="D561" s="2">
        <v>45059.030555555553</v>
      </c>
      <c r="E561" t="s">
        <v>191</v>
      </c>
      <c r="F561" t="s">
        <v>56</v>
      </c>
      <c r="G561">
        <v>4913</v>
      </c>
      <c r="I561" s="7"/>
    </row>
    <row r="562" spans="1:9" x14ac:dyDescent="0.3">
      <c r="A562">
        <v>396103</v>
      </c>
      <c r="B562">
        <v>1588</v>
      </c>
      <c r="C562" s="1" t="s">
        <v>100</v>
      </c>
      <c r="D562" s="2">
        <v>45275.057638888888</v>
      </c>
      <c r="E562" t="s">
        <v>98</v>
      </c>
      <c r="F562" t="s">
        <v>70</v>
      </c>
      <c r="G562">
        <v>3558</v>
      </c>
      <c r="I562" s="7"/>
    </row>
    <row r="563" spans="1:9" x14ac:dyDescent="0.3">
      <c r="A563">
        <v>396352</v>
      </c>
      <c r="B563">
        <v>965</v>
      </c>
      <c r="C563" s="1" t="s">
        <v>101</v>
      </c>
      <c r="D563" s="2">
        <v>45090.073611111111</v>
      </c>
      <c r="E563" t="s">
        <v>97</v>
      </c>
      <c r="F563" t="s">
        <v>48</v>
      </c>
      <c r="G563">
        <v>6855</v>
      </c>
      <c r="I563" s="7"/>
    </row>
    <row r="564" spans="1:9" x14ac:dyDescent="0.3">
      <c r="A564">
        <v>396721</v>
      </c>
      <c r="B564">
        <v>410</v>
      </c>
      <c r="C564" s="1" t="s">
        <v>113</v>
      </c>
      <c r="D564" s="2">
        <v>45192.947916666664</v>
      </c>
      <c r="E564" t="s">
        <v>97</v>
      </c>
      <c r="F564" t="s">
        <v>59</v>
      </c>
      <c r="G564">
        <v>3567</v>
      </c>
      <c r="I564" s="7"/>
    </row>
    <row r="565" spans="1:9" x14ac:dyDescent="0.3">
      <c r="A565">
        <v>397428</v>
      </c>
      <c r="B565">
        <v>576</v>
      </c>
      <c r="C565" s="1" t="s">
        <v>99</v>
      </c>
      <c r="D565" s="2">
        <v>45056.961111111108</v>
      </c>
      <c r="E565" t="s">
        <v>97</v>
      </c>
      <c r="F565" t="s">
        <v>65</v>
      </c>
      <c r="G565">
        <v>1426</v>
      </c>
      <c r="I565" s="7"/>
    </row>
    <row r="566" spans="1:9" x14ac:dyDescent="0.3">
      <c r="A566">
        <v>397931</v>
      </c>
      <c r="B566">
        <v>1062</v>
      </c>
      <c r="C566" s="1" t="s">
        <v>113</v>
      </c>
      <c r="D566" s="2">
        <v>45131.015972222223</v>
      </c>
      <c r="E566" t="s">
        <v>97</v>
      </c>
      <c r="F566" t="s">
        <v>27</v>
      </c>
      <c r="G566">
        <v>8407</v>
      </c>
      <c r="I566" s="7"/>
    </row>
    <row r="567" spans="1:9" x14ac:dyDescent="0.3">
      <c r="A567">
        <v>400062</v>
      </c>
      <c r="B567">
        <v>1054</v>
      </c>
      <c r="C567" s="1" t="s">
        <v>113</v>
      </c>
      <c r="D567" s="2">
        <v>45172.970138888886</v>
      </c>
      <c r="E567" t="s">
        <v>96</v>
      </c>
      <c r="F567" t="s">
        <v>45</v>
      </c>
      <c r="G567">
        <v>1436</v>
      </c>
      <c r="I567" s="7"/>
    </row>
    <row r="568" spans="1:9" x14ac:dyDescent="0.3">
      <c r="A568">
        <v>400313</v>
      </c>
      <c r="B568">
        <v>899</v>
      </c>
      <c r="C568" s="1" t="s">
        <v>99</v>
      </c>
      <c r="D568" s="2">
        <v>45034.029861111114</v>
      </c>
      <c r="E568" t="s">
        <v>191</v>
      </c>
      <c r="F568" t="s">
        <v>89</v>
      </c>
      <c r="G568">
        <v>6891</v>
      </c>
      <c r="I568" s="7"/>
    </row>
    <row r="569" spans="1:9" x14ac:dyDescent="0.3">
      <c r="A569">
        <v>400957</v>
      </c>
      <c r="B569">
        <v>1746</v>
      </c>
      <c r="C569" s="1" t="s">
        <v>107</v>
      </c>
      <c r="D569" s="2">
        <v>45170.980555555558</v>
      </c>
      <c r="E569" t="s">
        <v>96</v>
      </c>
      <c r="F569" t="s">
        <v>93</v>
      </c>
      <c r="G569">
        <v>382</v>
      </c>
      <c r="I569" s="7"/>
    </row>
    <row r="570" spans="1:9" x14ac:dyDescent="0.3">
      <c r="A570">
        <v>401745</v>
      </c>
      <c r="B570">
        <v>327</v>
      </c>
      <c r="C570" s="1" t="s">
        <v>113</v>
      </c>
      <c r="D570" s="2">
        <v>45102.954861111109</v>
      </c>
      <c r="E570" t="s">
        <v>191</v>
      </c>
      <c r="F570" t="s">
        <v>33</v>
      </c>
      <c r="G570">
        <v>166</v>
      </c>
      <c r="I570" s="7"/>
    </row>
    <row r="571" spans="1:9" x14ac:dyDescent="0.3">
      <c r="A571">
        <v>401879</v>
      </c>
      <c r="B571">
        <v>126</v>
      </c>
      <c r="C571" s="1" t="s">
        <v>99</v>
      </c>
      <c r="D571" s="2">
        <v>45052.981944444444</v>
      </c>
      <c r="E571" t="s">
        <v>191</v>
      </c>
      <c r="F571" t="s">
        <v>63</v>
      </c>
      <c r="G571">
        <v>1022</v>
      </c>
      <c r="I571" s="7"/>
    </row>
    <row r="572" spans="1:9" x14ac:dyDescent="0.3">
      <c r="A572">
        <v>401887</v>
      </c>
      <c r="B572">
        <v>376</v>
      </c>
      <c r="C572" s="1" t="s">
        <v>113</v>
      </c>
      <c r="D572" s="2">
        <v>44960.05</v>
      </c>
      <c r="E572" t="s">
        <v>191</v>
      </c>
      <c r="F572" t="s">
        <v>52</v>
      </c>
      <c r="G572">
        <v>9941</v>
      </c>
      <c r="I572" s="7"/>
    </row>
    <row r="573" spans="1:9" x14ac:dyDescent="0.3">
      <c r="A573">
        <v>402186</v>
      </c>
      <c r="B573">
        <v>651</v>
      </c>
      <c r="C573" s="1" t="s">
        <v>99</v>
      </c>
      <c r="D573" s="2">
        <v>45143.002083333333</v>
      </c>
      <c r="E573" t="s">
        <v>98</v>
      </c>
      <c r="F573" t="s">
        <v>94</v>
      </c>
      <c r="G573">
        <v>8800</v>
      </c>
      <c r="I573" s="7"/>
    </row>
    <row r="574" spans="1:9" x14ac:dyDescent="0.3">
      <c r="A574">
        <v>402508</v>
      </c>
      <c r="B574">
        <v>155</v>
      </c>
      <c r="C574" s="1" t="s">
        <v>113</v>
      </c>
      <c r="D574" s="2">
        <v>45219.069444444445</v>
      </c>
      <c r="E574" t="s">
        <v>98</v>
      </c>
      <c r="F574" t="s">
        <v>53</v>
      </c>
      <c r="G574">
        <v>8064</v>
      </c>
      <c r="I574" s="7"/>
    </row>
    <row r="575" spans="1:9" x14ac:dyDescent="0.3">
      <c r="A575">
        <v>403651</v>
      </c>
      <c r="B575">
        <v>1700</v>
      </c>
      <c r="C575" s="1" t="s">
        <v>99</v>
      </c>
      <c r="D575" s="2">
        <v>45124.026388888888</v>
      </c>
      <c r="E575" t="s">
        <v>96</v>
      </c>
      <c r="F575" t="s">
        <v>64</v>
      </c>
      <c r="G575">
        <v>8812</v>
      </c>
      <c r="I575" s="7"/>
    </row>
    <row r="576" spans="1:9" x14ac:dyDescent="0.3">
      <c r="A576">
        <v>404150</v>
      </c>
      <c r="B576">
        <v>1902</v>
      </c>
      <c r="C576" s="1" t="s">
        <v>104</v>
      </c>
      <c r="D576" s="2">
        <v>45015.020138888889</v>
      </c>
      <c r="E576" t="s">
        <v>98</v>
      </c>
      <c r="F576" t="s">
        <v>27</v>
      </c>
      <c r="G576">
        <v>5798</v>
      </c>
      <c r="I576" s="7"/>
    </row>
    <row r="577" spans="1:9" x14ac:dyDescent="0.3">
      <c r="A577">
        <v>404700</v>
      </c>
      <c r="B577">
        <v>1182</v>
      </c>
      <c r="C577" s="1" t="s">
        <v>99</v>
      </c>
      <c r="D577" s="2">
        <v>45256.957638888889</v>
      </c>
      <c r="E577" t="s">
        <v>96</v>
      </c>
      <c r="F577" t="s">
        <v>5</v>
      </c>
      <c r="G577">
        <v>2761</v>
      </c>
      <c r="I577" s="7"/>
    </row>
    <row r="578" spans="1:9" x14ac:dyDescent="0.3">
      <c r="A578">
        <v>405184</v>
      </c>
      <c r="B578">
        <v>1848</v>
      </c>
      <c r="C578" s="1" t="s">
        <v>99</v>
      </c>
      <c r="D578" s="2">
        <v>44993.961805555555</v>
      </c>
      <c r="E578" t="s">
        <v>96</v>
      </c>
      <c r="F578" t="s">
        <v>65</v>
      </c>
      <c r="G578">
        <v>7111</v>
      </c>
      <c r="I578" s="7"/>
    </row>
    <row r="579" spans="1:9" x14ac:dyDescent="0.3">
      <c r="A579">
        <v>406996</v>
      </c>
      <c r="B579">
        <v>1083</v>
      </c>
      <c r="C579" s="1" t="s">
        <v>105</v>
      </c>
      <c r="D579" s="2">
        <v>45040.958333333336</v>
      </c>
      <c r="E579" t="s">
        <v>97</v>
      </c>
      <c r="F579" t="s">
        <v>74</v>
      </c>
      <c r="G579">
        <v>9682</v>
      </c>
      <c r="I579" s="7"/>
    </row>
    <row r="580" spans="1:9" x14ac:dyDescent="0.3">
      <c r="A580">
        <v>408798</v>
      </c>
      <c r="B580">
        <v>1293</v>
      </c>
      <c r="C580" s="1" t="s">
        <v>99</v>
      </c>
      <c r="D580" s="2">
        <v>44957.063888888886</v>
      </c>
      <c r="E580" t="s">
        <v>191</v>
      </c>
      <c r="F580" t="s">
        <v>44</v>
      </c>
      <c r="G580">
        <v>9889</v>
      </c>
      <c r="I580" s="7"/>
    </row>
    <row r="581" spans="1:9" x14ac:dyDescent="0.3">
      <c r="A581">
        <v>408889</v>
      </c>
      <c r="B581">
        <v>751</v>
      </c>
      <c r="C581" s="1" t="s">
        <v>113</v>
      </c>
      <c r="D581" s="2">
        <v>44977.000694444447</v>
      </c>
      <c r="E581" t="s">
        <v>97</v>
      </c>
      <c r="F581" t="s">
        <v>81</v>
      </c>
      <c r="G581">
        <v>8398</v>
      </c>
      <c r="I581" s="7"/>
    </row>
    <row r="582" spans="1:9" x14ac:dyDescent="0.3">
      <c r="A582">
        <v>410734</v>
      </c>
      <c r="B582">
        <v>555</v>
      </c>
      <c r="C582" s="1" t="s">
        <v>99</v>
      </c>
      <c r="D582" s="2">
        <v>45052.050694444442</v>
      </c>
      <c r="E582" t="s">
        <v>98</v>
      </c>
      <c r="F582" t="s">
        <v>88</v>
      </c>
      <c r="G582">
        <v>3175</v>
      </c>
      <c r="I582" s="7"/>
    </row>
    <row r="583" spans="1:9" x14ac:dyDescent="0.3">
      <c r="A583">
        <v>411108</v>
      </c>
      <c r="B583">
        <v>258</v>
      </c>
      <c r="C583" s="1" t="s">
        <v>113</v>
      </c>
      <c r="D583" s="2">
        <v>45017.997916666667</v>
      </c>
      <c r="F583" t="s">
        <v>86</v>
      </c>
      <c r="G583">
        <v>4801</v>
      </c>
      <c r="I583" s="7"/>
    </row>
    <row r="584" spans="1:9" x14ac:dyDescent="0.3">
      <c r="A584">
        <v>411162</v>
      </c>
      <c r="B584">
        <v>433</v>
      </c>
      <c r="C584" s="1" t="s">
        <v>113</v>
      </c>
      <c r="D584" s="2">
        <v>45144.018055555556</v>
      </c>
      <c r="E584" t="s">
        <v>97</v>
      </c>
      <c r="F584" t="s">
        <v>8</v>
      </c>
      <c r="G584">
        <v>2485</v>
      </c>
      <c r="I584" s="7"/>
    </row>
    <row r="585" spans="1:9" x14ac:dyDescent="0.3">
      <c r="A585">
        <v>411449</v>
      </c>
      <c r="B585">
        <v>609</v>
      </c>
      <c r="C585" s="1" t="s">
        <v>99</v>
      </c>
      <c r="D585" s="2">
        <v>45047.006944444445</v>
      </c>
      <c r="E585" t="s">
        <v>191</v>
      </c>
      <c r="F585" t="s">
        <v>90</v>
      </c>
      <c r="G585">
        <v>4109</v>
      </c>
      <c r="I585" s="7"/>
    </row>
    <row r="586" spans="1:9" x14ac:dyDescent="0.3">
      <c r="A586">
        <v>411916</v>
      </c>
      <c r="B586">
        <v>967</v>
      </c>
      <c r="C586" s="1" t="s">
        <v>101</v>
      </c>
      <c r="D586" s="2">
        <v>45136.006944444445</v>
      </c>
      <c r="E586" t="s">
        <v>191</v>
      </c>
      <c r="F586" t="s">
        <v>43</v>
      </c>
      <c r="G586">
        <v>2961</v>
      </c>
      <c r="I586" s="7"/>
    </row>
    <row r="587" spans="1:9" x14ac:dyDescent="0.3">
      <c r="A587">
        <v>412386</v>
      </c>
      <c r="B587">
        <v>1997</v>
      </c>
      <c r="C587" s="1" t="s">
        <v>105</v>
      </c>
      <c r="D587" s="2">
        <v>45135.082638888889</v>
      </c>
      <c r="E587" t="s">
        <v>97</v>
      </c>
      <c r="F587" t="s">
        <v>91</v>
      </c>
      <c r="G587">
        <v>2004</v>
      </c>
      <c r="I587" s="7"/>
    </row>
    <row r="588" spans="1:9" x14ac:dyDescent="0.3">
      <c r="A588">
        <v>412431</v>
      </c>
      <c r="B588">
        <v>1620</v>
      </c>
      <c r="C588" s="1" t="s">
        <v>99</v>
      </c>
      <c r="D588" s="2">
        <v>45225.978472222225</v>
      </c>
      <c r="E588" t="s">
        <v>97</v>
      </c>
      <c r="F588" t="s">
        <v>78</v>
      </c>
      <c r="G588">
        <v>4390</v>
      </c>
      <c r="I588" s="7"/>
    </row>
    <row r="589" spans="1:9" x14ac:dyDescent="0.3">
      <c r="A589">
        <v>413305</v>
      </c>
      <c r="B589">
        <v>294</v>
      </c>
      <c r="C589" s="1" t="s">
        <v>100</v>
      </c>
      <c r="D589" s="2">
        <v>44943</v>
      </c>
      <c r="E589" t="s">
        <v>96</v>
      </c>
      <c r="F589" t="s">
        <v>29</v>
      </c>
      <c r="G589">
        <v>39</v>
      </c>
      <c r="I589" s="7"/>
    </row>
    <row r="590" spans="1:9" x14ac:dyDescent="0.3">
      <c r="A590">
        <v>413694</v>
      </c>
      <c r="B590">
        <v>1551</v>
      </c>
      <c r="C590" s="1" t="s">
        <v>99</v>
      </c>
      <c r="D590" s="2">
        <v>45049.052777777775</v>
      </c>
      <c r="E590" t="s">
        <v>96</v>
      </c>
      <c r="F590" t="s">
        <v>34</v>
      </c>
      <c r="G590">
        <v>4835</v>
      </c>
      <c r="I590" s="7"/>
    </row>
    <row r="591" spans="1:9" x14ac:dyDescent="0.3">
      <c r="A591">
        <v>414161</v>
      </c>
      <c r="B591">
        <v>1675</v>
      </c>
      <c r="C591" s="1" t="s">
        <v>99</v>
      </c>
      <c r="D591" s="2">
        <v>45287.992361111108</v>
      </c>
      <c r="E591" t="s">
        <v>191</v>
      </c>
      <c r="F591" t="s">
        <v>87</v>
      </c>
      <c r="G591">
        <v>3894</v>
      </c>
      <c r="I591" s="7"/>
    </row>
    <row r="592" spans="1:9" x14ac:dyDescent="0.3">
      <c r="A592">
        <v>414191</v>
      </c>
      <c r="B592">
        <v>350</v>
      </c>
      <c r="C592" s="1" t="s">
        <v>109</v>
      </c>
      <c r="D592" s="2">
        <v>44936.958333333336</v>
      </c>
      <c r="E592" t="s">
        <v>96</v>
      </c>
      <c r="F592" t="s">
        <v>40</v>
      </c>
      <c r="G592">
        <v>6814</v>
      </c>
      <c r="I592" s="7"/>
    </row>
    <row r="593" spans="1:9" x14ac:dyDescent="0.3">
      <c r="A593">
        <v>416161</v>
      </c>
      <c r="B593">
        <v>1030</v>
      </c>
      <c r="C593" s="1" t="s">
        <v>113</v>
      </c>
      <c r="D593" s="2">
        <v>44973.050694444442</v>
      </c>
      <c r="E593" t="s">
        <v>98</v>
      </c>
      <c r="F593" t="s">
        <v>69</v>
      </c>
      <c r="G593">
        <v>5555</v>
      </c>
      <c r="I593" s="7"/>
    </row>
    <row r="594" spans="1:9" x14ac:dyDescent="0.3">
      <c r="A594">
        <v>417613</v>
      </c>
      <c r="B594">
        <v>1547</v>
      </c>
      <c r="C594" s="1" t="s">
        <v>100</v>
      </c>
      <c r="D594" s="2">
        <v>45011.057638888888</v>
      </c>
      <c r="E594" t="s">
        <v>98</v>
      </c>
      <c r="F594" t="s">
        <v>26</v>
      </c>
      <c r="G594">
        <v>8023</v>
      </c>
      <c r="I594" s="7"/>
    </row>
    <row r="595" spans="1:9" x14ac:dyDescent="0.3">
      <c r="A595">
        <v>417779</v>
      </c>
      <c r="B595">
        <v>1473</v>
      </c>
      <c r="C595" s="1" t="s">
        <v>99</v>
      </c>
      <c r="D595" s="2">
        <v>44957.027777777781</v>
      </c>
      <c r="E595" t="s">
        <v>96</v>
      </c>
      <c r="F595" t="s">
        <v>43</v>
      </c>
      <c r="G595">
        <v>9335</v>
      </c>
      <c r="I595" s="7"/>
    </row>
    <row r="596" spans="1:9" x14ac:dyDescent="0.3">
      <c r="A596">
        <v>419211</v>
      </c>
      <c r="B596">
        <v>1044</v>
      </c>
      <c r="C596" s="1" t="s">
        <v>113</v>
      </c>
      <c r="D596" s="2">
        <v>45009.993055555555</v>
      </c>
      <c r="E596" t="s">
        <v>96</v>
      </c>
      <c r="F596" t="s">
        <v>49</v>
      </c>
      <c r="G596">
        <v>4918</v>
      </c>
      <c r="I596" s="7"/>
    </row>
    <row r="597" spans="1:9" x14ac:dyDescent="0.3">
      <c r="A597">
        <v>419676</v>
      </c>
      <c r="B597">
        <v>1259</v>
      </c>
      <c r="C597" s="1" t="s">
        <v>99</v>
      </c>
      <c r="D597" s="2">
        <v>45060.069444444445</v>
      </c>
      <c r="E597" t="s">
        <v>191</v>
      </c>
      <c r="F597" t="s">
        <v>71</v>
      </c>
      <c r="G597">
        <v>7702</v>
      </c>
      <c r="I597" s="7"/>
    </row>
    <row r="598" spans="1:9" x14ac:dyDescent="0.3">
      <c r="A598">
        <v>421069</v>
      </c>
      <c r="B598">
        <v>440</v>
      </c>
      <c r="C598" s="1" t="s">
        <v>109</v>
      </c>
      <c r="D598" s="2">
        <v>45046.965277777781</v>
      </c>
      <c r="E598" t="s">
        <v>97</v>
      </c>
      <c r="F598" t="s">
        <v>7</v>
      </c>
      <c r="G598">
        <v>1791</v>
      </c>
      <c r="I598" s="7"/>
    </row>
    <row r="599" spans="1:9" x14ac:dyDescent="0.3">
      <c r="A599">
        <v>421505</v>
      </c>
      <c r="B599">
        <v>1088</v>
      </c>
      <c r="C599" s="1" t="s">
        <v>113</v>
      </c>
      <c r="D599" s="2">
        <v>45013.05972222222</v>
      </c>
      <c r="E599" t="s">
        <v>96</v>
      </c>
      <c r="F599" t="s">
        <v>27</v>
      </c>
      <c r="G599">
        <v>6441</v>
      </c>
      <c r="I599" s="7"/>
    </row>
    <row r="600" spans="1:9" x14ac:dyDescent="0.3">
      <c r="A600">
        <v>422786</v>
      </c>
      <c r="B600">
        <v>1530</v>
      </c>
      <c r="C600" s="1" t="s">
        <v>104</v>
      </c>
      <c r="D600" s="2">
        <v>45195.042361111111</v>
      </c>
      <c r="E600" t="s">
        <v>97</v>
      </c>
      <c r="F600" t="s">
        <v>65</v>
      </c>
      <c r="G600">
        <v>642</v>
      </c>
      <c r="I600" s="7"/>
    </row>
    <row r="601" spans="1:9" x14ac:dyDescent="0.3">
      <c r="A601">
        <v>423114</v>
      </c>
      <c r="B601">
        <v>1201</v>
      </c>
      <c r="C601" s="1" t="s">
        <v>100</v>
      </c>
      <c r="D601" s="2">
        <v>44983.993055555555</v>
      </c>
      <c r="E601" t="s">
        <v>98</v>
      </c>
      <c r="F601" t="s">
        <v>24</v>
      </c>
      <c r="G601">
        <v>6057</v>
      </c>
      <c r="I601" s="7"/>
    </row>
    <row r="602" spans="1:9" x14ac:dyDescent="0.3">
      <c r="A602">
        <v>423933</v>
      </c>
      <c r="B602">
        <v>703</v>
      </c>
      <c r="C602" s="1" t="s">
        <v>99</v>
      </c>
      <c r="D602" s="2">
        <v>45007.063194444447</v>
      </c>
      <c r="E602" t="s">
        <v>191</v>
      </c>
      <c r="F602" t="s">
        <v>70</v>
      </c>
      <c r="G602">
        <v>4027</v>
      </c>
      <c r="I602" s="7"/>
    </row>
    <row r="603" spans="1:9" x14ac:dyDescent="0.3">
      <c r="A603">
        <v>424079</v>
      </c>
      <c r="B603">
        <v>1816</v>
      </c>
      <c r="C603" s="1" t="s">
        <v>105</v>
      </c>
      <c r="D603" s="2">
        <v>45263.006249999999</v>
      </c>
      <c r="E603" t="s">
        <v>97</v>
      </c>
      <c r="F603" t="s">
        <v>71</v>
      </c>
      <c r="G603">
        <v>9152</v>
      </c>
      <c r="I603" s="7"/>
    </row>
    <row r="604" spans="1:9" x14ac:dyDescent="0.3">
      <c r="A604">
        <v>424517</v>
      </c>
      <c r="B604">
        <v>870</v>
      </c>
      <c r="C604" s="1" t="s">
        <v>113</v>
      </c>
      <c r="D604" s="2">
        <v>44934.026388888888</v>
      </c>
      <c r="E604" t="s">
        <v>97</v>
      </c>
      <c r="F604" t="s">
        <v>43</v>
      </c>
      <c r="G604">
        <v>2515</v>
      </c>
      <c r="I604" s="7"/>
    </row>
    <row r="605" spans="1:9" x14ac:dyDescent="0.3">
      <c r="A605">
        <v>425030</v>
      </c>
      <c r="B605">
        <v>1231</v>
      </c>
      <c r="C605" s="1" t="s">
        <v>104</v>
      </c>
      <c r="D605" s="2">
        <v>44984.058333333334</v>
      </c>
      <c r="E605" t="s">
        <v>191</v>
      </c>
      <c r="F605" t="s">
        <v>45</v>
      </c>
      <c r="G605">
        <v>5268</v>
      </c>
      <c r="I605" s="7"/>
    </row>
    <row r="606" spans="1:9" x14ac:dyDescent="0.3">
      <c r="A606">
        <v>425321</v>
      </c>
      <c r="B606">
        <v>117</v>
      </c>
      <c r="C606" s="1" t="s">
        <v>113</v>
      </c>
      <c r="D606" s="2">
        <v>45151.059027777781</v>
      </c>
      <c r="E606" t="s">
        <v>96</v>
      </c>
      <c r="F606" t="s">
        <v>58</v>
      </c>
      <c r="G606">
        <v>4727</v>
      </c>
      <c r="I606" s="7"/>
    </row>
    <row r="607" spans="1:9" x14ac:dyDescent="0.3">
      <c r="A607">
        <v>425554</v>
      </c>
      <c r="B607">
        <v>1363</v>
      </c>
      <c r="C607" s="1" t="s">
        <v>100</v>
      </c>
      <c r="D607" s="2">
        <v>45171.977083333331</v>
      </c>
      <c r="E607" t="s">
        <v>98</v>
      </c>
      <c r="F607" t="s">
        <v>67</v>
      </c>
      <c r="G607">
        <v>6327</v>
      </c>
      <c r="I607" s="7"/>
    </row>
    <row r="608" spans="1:9" x14ac:dyDescent="0.3">
      <c r="A608">
        <v>425673</v>
      </c>
      <c r="B608">
        <v>1058</v>
      </c>
      <c r="C608" s="1" t="s">
        <v>113</v>
      </c>
      <c r="D608" s="2">
        <v>45196.030555555553</v>
      </c>
      <c r="E608" t="s">
        <v>98</v>
      </c>
      <c r="F608" t="s">
        <v>11</v>
      </c>
      <c r="G608">
        <v>491</v>
      </c>
      <c r="I608" s="7"/>
    </row>
    <row r="609" spans="1:9" x14ac:dyDescent="0.3">
      <c r="A609">
        <v>426056</v>
      </c>
      <c r="B609">
        <v>1138</v>
      </c>
      <c r="C609" s="1" t="s">
        <v>101</v>
      </c>
      <c r="D609" s="2">
        <v>45034.988888888889</v>
      </c>
      <c r="E609" t="s">
        <v>97</v>
      </c>
      <c r="F609" t="s">
        <v>44</v>
      </c>
      <c r="G609">
        <v>3481</v>
      </c>
      <c r="I609" s="7"/>
    </row>
    <row r="610" spans="1:9" x14ac:dyDescent="0.3">
      <c r="A610">
        <v>426461</v>
      </c>
      <c r="B610">
        <v>254</v>
      </c>
      <c r="C610" s="1" t="s">
        <v>100</v>
      </c>
      <c r="D610" s="2">
        <v>44959.076388888891</v>
      </c>
      <c r="E610" t="s">
        <v>191</v>
      </c>
      <c r="F610" t="s">
        <v>27</v>
      </c>
      <c r="G610">
        <v>6998</v>
      </c>
      <c r="I610" s="7"/>
    </row>
    <row r="611" spans="1:9" x14ac:dyDescent="0.3">
      <c r="A611">
        <v>426515</v>
      </c>
      <c r="B611">
        <v>971</v>
      </c>
      <c r="C611" s="1" t="s">
        <v>100</v>
      </c>
      <c r="D611" s="2">
        <v>45219.036805555559</v>
      </c>
      <c r="E611" t="s">
        <v>191</v>
      </c>
      <c r="F611" t="s">
        <v>27</v>
      </c>
      <c r="G611">
        <v>6753</v>
      </c>
      <c r="I611" s="7"/>
    </row>
    <row r="612" spans="1:9" x14ac:dyDescent="0.3">
      <c r="A612">
        <v>427737</v>
      </c>
      <c r="B612">
        <v>780</v>
      </c>
      <c r="C612" s="1" t="s">
        <v>113</v>
      </c>
      <c r="D612" s="2">
        <v>45288.040277777778</v>
      </c>
      <c r="E612" t="s">
        <v>191</v>
      </c>
      <c r="F612" t="s">
        <v>73</v>
      </c>
      <c r="G612">
        <v>4456</v>
      </c>
      <c r="I612" s="7"/>
    </row>
    <row r="613" spans="1:9" x14ac:dyDescent="0.3">
      <c r="A613">
        <v>429796</v>
      </c>
      <c r="B613">
        <v>771</v>
      </c>
      <c r="C613" s="1" t="s">
        <v>108</v>
      </c>
      <c r="D613" s="2">
        <v>45171.030555555553</v>
      </c>
      <c r="E613" t="s">
        <v>98</v>
      </c>
      <c r="F613" t="s">
        <v>64</v>
      </c>
      <c r="G613">
        <v>9994</v>
      </c>
      <c r="I613" s="7"/>
    </row>
    <row r="614" spans="1:9" x14ac:dyDescent="0.3">
      <c r="A614">
        <v>430092</v>
      </c>
      <c r="B614">
        <v>1814</v>
      </c>
      <c r="C614" s="1" t="s">
        <v>99</v>
      </c>
      <c r="D614" s="2">
        <v>45229.056944444441</v>
      </c>
      <c r="E614" t="s">
        <v>98</v>
      </c>
      <c r="F614" t="s">
        <v>26</v>
      </c>
      <c r="G614">
        <v>5251</v>
      </c>
      <c r="I614" s="7"/>
    </row>
    <row r="615" spans="1:9" x14ac:dyDescent="0.3">
      <c r="A615">
        <v>431955</v>
      </c>
      <c r="B615">
        <v>997</v>
      </c>
      <c r="C615" s="1" t="s">
        <v>113</v>
      </c>
      <c r="D615" s="2">
        <v>44997.042361111111</v>
      </c>
      <c r="E615" t="s">
        <v>191</v>
      </c>
      <c r="F615" t="s">
        <v>74</v>
      </c>
      <c r="G615">
        <v>9387</v>
      </c>
      <c r="I615" s="7"/>
    </row>
    <row r="616" spans="1:9" x14ac:dyDescent="0.3">
      <c r="A616">
        <v>432167</v>
      </c>
      <c r="B616">
        <v>1543</v>
      </c>
      <c r="C616" s="1" t="s">
        <v>99</v>
      </c>
      <c r="D616" s="2">
        <v>44969.02847222222</v>
      </c>
      <c r="E616" t="s">
        <v>98</v>
      </c>
      <c r="F616" t="s">
        <v>88</v>
      </c>
      <c r="G616">
        <v>3319</v>
      </c>
      <c r="I616" s="7"/>
    </row>
    <row r="617" spans="1:9" x14ac:dyDescent="0.3">
      <c r="A617">
        <v>432633</v>
      </c>
      <c r="B617">
        <v>1738</v>
      </c>
      <c r="C617" s="1" t="s">
        <v>100</v>
      </c>
      <c r="D617" s="2">
        <v>44968.049305555556</v>
      </c>
      <c r="E617" t="s">
        <v>98</v>
      </c>
      <c r="F617" t="s">
        <v>73</v>
      </c>
      <c r="G617">
        <v>9557</v>
      </c>
      <c r="I617" s="7"/>
    </row>
    <row r="618" spans="1:9" x14ac:dyDescent="0.3">
      <c r="A618">
        <v>434591</v>
      </c>
      <c r="B618">
        <v>1450</v>
      </c>
      <c r="C618" s="1" t="s">
        <v>100</v>
      </c>
      <c r="D618" s="2">
        <v>44984.041666666664</v>
      </c>
      <c r="E618" t="s">
        <v>96</v>
      </c>
      <c r="F618" t="s">
        <v>76</v>
      </c>
      <c r="G618">
        <v>4060</v>
      </c>
      <c r="I618" s="7"/>
    </row>
    <row r="619" spans="1:9" x14ac:dyDescent="0.3">
      <c r="A619">
        <v>435768</v>
      </c>
      <c r="B619">
        <v>74</v>
      </c>
      <c r="C619" s="1" t="s">
        <v>99</v>
      </c>
      <c r="D619" s="2">
        <v>44970.022222222222</v>
      </c>
      <c r="E619" t="s">
        <v>191</v>
      </c>
      <c r="F619" t="s">
        <v>72</v>
      </c>
      <c r="G619">
        <v>5262</v>
      </c>
      <c r="I619" s="7"/>
    </row>
    <row r="620" spans="1:9" x14ac:dyDescent="0.3">
      <c r="A620">
        <v>438673</v>
      </c>
      <c r="B620">
        <v>1769</v>
      </c>
      <c r="C620" s="1" t="s">
        <v>105</v>
      </c>
      <c r="D620" s="2">
        <v>45284.94027777778</v>
      </c>
      <c r="E620" t="s">
        <v>97</v>
      </c>
      <c r="F620" t="s">
        <v>25</v>
      </c>
      <c r="G620">
        <v>6941</v>
      </c>
      <c r="I620" s="7"/>
    </row>
    <row r="621" spans="1:9" x14ac:dyDescent="0.3">
      <c r="A621">
        <v>439833</v>
      </c>
      <c r="B621">
        <v>1472</v>
      </c>
      <c r="C621" s="1" t="s">
        <v>99</v>
      </c>
      <c r="D621" s="2">
        <v>45081.099305555559</v>
      </c>
      <c r="E621" t="s">
        <v>98</v>
      </c>
      <c r="F621" t="s">
        <v>4</v>
      </c>
      <c r="G621">
        <v>3338</v>
      </c>
      <c r="I621" s="7"/>
    </row>
    <row r="622" spans="1:9" x14ac:dyDescent="0.3">
      <c r="A622">
        <v>439986</v>
      </c>
      <c r="B622">
        <v>1256</v>
      </c>
      <c r="C622" s="1" t="s">
        <v>105</v>
      </c>
      <c r="D622" s="2">
        <v>45129.036805555559</v>
      </c>
      <c r="E622" t="s">
        <v>97</v>
      </c>
      <c r="F622" t="s">
        <v>14</v>
      </c>
      <c r="G622">
        <v>6038</v>
      </c>
      <c r="I622" s="7"/>
    </row>
    <row r="623" spans="1:9" x14ac:dyDescent="0.3">
      <c r="A623">
        <v>440925</v>
      </c>
      <c r="B623">
        <v>419</v>
      </c>
      <c r="C623" s="1" t="s">
        <v>100</v>
      </c>
      <c r="D623" s="2">
        <v>44943.013194444444</v>
      </c>
      <c r="E623" t="s">
        <v>96</v>
      </c>
      <c r="F623" t="s">
        <v>77</v>
      </c>
      <c r="G623">
        <v>8432</v>
      </c>
      <c r="I623" s="7"/>
    </row>
    <row r="624" spans="1:9" x14ac:dyDescent="0.3">
      <c r="A624">
        <v>441275</v>
      </c>
      <c r="B624">
        <v>685</v>
      </c>
      <c r="C624" s="1" t="s">
        <v>101</v>
      </c>
      <c r="D624" s="2">
        <v>44944.98333333333</v>
      </c>
      <c r="E624" t="s">
        <v>96</v>
      </c>
      <c r="F624" t="s">
        <v>20</v>
      </c>
      <c r="G624">
        <v>7319</v>
      </c>
      <c r="I624" s="7"/>
    </row>
    <row r="625" spans="1:9" x14ac:dyDescent="0.3">
      <c r="A625">
        <v>441310</v>
      </c>
      <c r="B625">
        <v>880</v>
      </c>
      <c r="C625" s="1" t="s">
        <v>113</v>
      </c>
      <c r="D625" s="2">
        <v>45258.978472222225</v>
      </c>
      <c r="E625" t="s">
        <v>98</v>
      </c>
      <c r="F625" t="s">
        <v>41</v>
      </c>
      <c r="G625">
        <v>3544</v>
      </c>
      <c r="I625" s="7"/>
    </row>
    <row r="626" spans="1:9" x14ac:dyDescent="0.3">
      <c r="A626">
        <v>442615</v>
      </c>
      <c r="B626">
        <v>1196</v>
      </c>
      <c r="C626" s="1" t="s">
        <v>99</v>
      </c>
      <c r="D626" s="2">
        <v>45255.941666666666</v>
      </c>
      <c r="E626" t="s">
        <v>97</v>
      </c>
      <c r="F626" t="s">
        <v>87</v>
      </c>
      <c r="G626">
        <v>6526</v>
      </c>
      <c r="I626" s="7"/>
    </row>
    <row r="627" spans="1:9" x14ac:dyDescent="0.3">
      <c r="A627">
        <v>442842</v>
      </c>
      <c r="B627">
        <v>226</v>
      </c>
      <c r="C627" s="1" t="s">
        <v>99</v>
      </c>
      <c r="D627" s="2">
        <v>45000.951388888891</v>
      </c>
      <c r="E627" t="s">
        <v>97</v>
      </c>
      <c r="F627" t="s">
        <v>23</v>
      </c>
      <c r="G627">
        <v>4064</v>
      </c>
      <c r="I627" s="7"/>
    </row>
    <row r="628" spans="1:9" x14ac:dyDescent="0.3">
      <c r="A628">
        <v>443374</v>
      </c>
      <c r="B628">
        <v>47</v>
      </c>
      <c r="C628" s="1" t="s">
        <v>105</v>
      </c>
      <c r="D628" s="2">
        <v>45061.093055555553</v>
      </c>
      <c r="E628" t="s">
        <v>98</v>
      </c>
      <c r="F628" t="s">
        <v>49</v>
      </c>
      <c r="G628">
        <v>768</v>
      </c>
      <c r="I628" s="7"/>
    </row>
    <row r="629" spans="1:9" x14ac:dyDescent="0.3">
      <c r="A629">
        <v>443577</v>
      </c>
      <c r="B629">
        <v>507</v>
      </c>
      <c r="C629" s="1" t="s">
        <v>99</v>
      </c>
      <c r="D629" s="2">
        <v>45186.06527777778</v>
      </c>
      <c r="E629" t="s">
        <v>97</v>
      </c>
      <c r="F629" t="s">
        <v>71</v>
      </c>
      <c r="G629">
        <v>7940</v>
      </c>
      <c r="I629" s="7"/>
    </row>
    <row r="630" spans="1:9" x14ac:dyDescent="0.3">
      <c r="A630">
        <v>443968</v>
      </c>
      <c r="B630">
        <v>1179</v>
      </c>
      <c r="C630" s="1" t="s">
        <v>105</v>
      </c>
      <c r="D630" s="2">
        <v>45211.027083333334</v>
      </c>
      <c r="E630" t="s">
        <v>97</v>
      </c>
      <c r="F630" t="s">
        <v>55</v>
      </c>
      <c r="G630">
        <v>7784</v>
      </c>
      <c r="I630" s="7"/>
    </row>
    <row r="631" spans="1:9" x14ac:dyDescent="0.3">
      <c r="A631">
        <v>444540</v>
      </c>
      <c r="B631">
        <v>112</v>
      </c>
      <c r="C631" s="1" t="s">
        <v>99</v>
      </c>
      <c r="D631" s="2">
        <v>45174.01666666667</v>
      </c>
      <c r="E631" t="s">
        <v>98</v>
      </c>
      <c r="F631" t="s">
        <v>46</v>
      </c>
      <c r="G631">
        <v>8547</v>
      </c>
      <c r="I631" s="7"/>
    </row>
    <row r="632" spans="1:9" x14ac:dyDescent="0.3">
      <c r="A632">
        <v>445200</v>
      </c>
      <c r="B632">
        <v>465</v>
      </c>
      <c r="C632" s="1" t="s">
        <v>99</v>
      </c>
      <c r="D632" s="2">
        <v>45093.090277777781</v>
      </c>
      <c r="E632" t="s">
        <v>98</v>
      </c>
      <c r="F632" t="s">
        <v>82</v>
      </c>
      <c r="G632">
        <v>2670</v>
      </c>
      <c r="I632" s="7"/>
    </row>
    <row r="633" spans="1:9" x14ac:dyDescent="0.3">
      <c r="A633">
        <v>445784</v>
      </c>
      <c r="B633">
        <v>899</v>
      </c>
      <c r="C633" s="1" t="s">
        <v>99</v>
      </c>
      <c r="D633" s="2">
        <v>45127.043055555558</v>
      </c>
      <c r="E633" t="s">
        <v>191</v>
      </c>
      <c r="F633" t="s">
        <v>47</v>
      </c>
      <c r="G633">
        <v>7646</v>
      </c>
      <c r="I633" s="7"/>
    </row>
    <row r="634" spans="1:9" x14ac:dyDescent="0.3">
      <c r="A634">
        <v>446644</v>
      </c>
      <c r="B634">
        <v>1728</v>
      </c>
      <c r="C634" s="1" t="s">
        <v>100</v>
      </c>
      <c r="D634" s="2">
        <v>44948.010416666664</v>
      </c>
      <c r="E634" t="s">
        <v>97</v>
      </c>
      <c r="F634" t="s">
        <v>11</v>
      </c>
      <c r="G634">
        <v>8854</v>
      </c>
      <c r="I634" s="7"/>
    </row>
    <row r="635" spans="1:9" x14ac:dyDescent="0.3">
      <c r="A635">
        <v>447240</v>
      </c>
      <c r="B635">
        <v>1318</v>
      </c>
      <c r="C635" s="1" t="s">
        <v>99</v>
      </c>
      <c r="D635" s="2">
        <v>45246.963888888888</v>
      </c>
      <c r="E635" t="s">
        <v>96</v>
      </c>
      <c r="F635" t="s">
        <v>44</v>
      </c>
      <c r="G635">
        <v>6512</v>
      </c>
      <c r="I635" s="7"/>
    </row>
    <row r="636" spans="1:9" x14ac:dyDescent="0.3">
      <c r="A636">
        <v>447917</v>
      </c>
      <c r="B636">
        <v>359</v>
      </c>
      <c r="C636" s="1" t="s">
        <v>100</v>
      </c>
      <c r="D636" s="2">
        <v>45003.990277777775</v>
      </c>
      <c r="E636" t="s">
        <v>98</v>
      </c>
      <c r="F636" t="s">
        <v>78</v>
      </c>
      <c r="G636">
        <v>9321</v>
      </c>
      <c r="I636" s="7"/>
    </row>
    <row r="637" spans="1:9" x14ac:dyDescent="0.3">
      <c r="A637">
        <v>447970</v>
      </c>
      <c r="B637">
        <v>1464</v>
      </c>
      <c r="C637" s="1" t="s">
        <v>100</v>
      </c>
      <c r="D637" s="2">
        <v>45181.05</v>
      </c>
      <c r="E637" t="s">
        <v>96</v>
      </c>
      <c r="F637" t="s">
        <v>27</v>
      </c>
      <c r="G637">
        <v>2974</v>
      </c>
      <c r="I637" s="7"/>
    </row>
    <row r="638" spans="1:9" x14ac:dyDescent="0.3">
      <c r="A638">
        <v>448027</v>
      </c>
      <c r="B638">
        <v>1046</v>
      </c>
      <c r="C638" s="1" t="s">
        <v>113</v>
      </c>
      <c r="D638" s="2">
        <v>45116.040277777778</v>
      </c>
      <c r="E638" t="s">
        <v>98</v>
      </c>
      <c r="F638" t="s">
        <v>59</v>
      </c>
      <c r="G638">
        <v>532</v>
      </c>
      <c r="I638" s="7"/>
    </row>
    <row r="639" spans="1:9" x14ac:dyDescent="0.3">
      <c r="A639">
        <v>448164</v>
      </c>
      <c r="B639">
        <v>1502</v>
      </c>
      <c r="C639" s="1" t="s">
        <v>105</v>
      </c>
      <c r="D639" s="2">
        <v>44961.065972222219</v>
      </c>
      <c r="E639" t="s">
        <v>96</v>
      </c>
      <c r="F639" t="s">
        <v>48</v>
      </c>
      <c r="G639">
        <v>3869</v>
      </c>
      <c r="I639" s="7"/>
    </row>
    <row r="640" spans="1:9" x14ac:dyDescent="0.3">
      <c r="A640">
        <v>448776</v>
      </c>
      <c r="B640">
        <v>1173</v>
      </c>
      <c r="C640" s="1" t="s">
        <v>99</v>
      </c>
      <c r="D640" s="2">
        <v>45273.004861111112</v>
      </c>
      <c r="E640" t="s">
        <v>191</v>
      </c>
      <c r="F640" t="s">
        <v>26</v>
      </c>
      <c r="G640">
        <v>4703</v>
      </c>
      <c r="I640" s="7"/>
    </row>
    <row r="641" spans="1:9" x14ac:dyDescent="0.3">
      <c r="A641">
        <v>449457</v>
      </c>
      <c r="B641">
        <v>494</v>
      </c>
      <c r="C641" s="1" t="s">
        <v>100</v>
      </c>
      <c r="D641" s="2">
        <v>45232.048611111109</v>
      </c>
      <c r="E641" t="s">
        <v>97</v>
      </c>
      <c r="F641" t="s">
        <v>74</v>
      </c>
      <c r="G641">
        <v>3426</v>
      </c>
      <c r="I641" s="7"/>
    </row>
    <row r="642" spans="1:9" x14ac:dyDescent="0.3">
      <c r="A642">
        <v>451541</v>
      </c>
      <c r="B642">
        <v>116</v>
      </c>
      <c r="C642" s="1" t="s">
        <v>108</v>
      </c>
      <c r="D642" s="2">
        <v>45106.063194444447</v>
      </c>
      <c r="E642" t="s">
        <v>98</v>
      </c>
      <c r="F642" t="s">
        <v>88</v>
      </c>
      <c r="G642">
        <v>2490</v>
      </c>
      <c r="I642" s="7"/>
    </row>
    <row r="643" spans="1:9" x14ac:dyDescent="0.3">
      <c r="A643">
        <v>451694</v>
      </c>
      <c r="B643">
        <v>1031</v>
      </c>
      <c r="C643" s="1" t="s">
        <v>101</v>
      </c>
      <c r="D643" s="2">
        <v>45073.981944444444</v>
      </c>
      <c r="E643" t="s">
        <v>191</v>
      </c>
      <c r="F643" t="s">
        <v>73</v>
      </c>
      <c r="G643">
        <v>3713</v>
      </c>
      <c r="I643" s="7"/>
    </row>
    <row r="644" spans="1:9" x14ac:dyDescent="0.3">
      <c r="A644">
        <v>452070</v>
      </c>
      <c r="B644">
        <v>1693</v>
      </c>
      <c r="C644" s="1" t="s">
        <v>100</v>
      </c>
      <c r="D644" s="2">
        <v>45052.015277777777</v>
      </c>
      <c r="E644" t="s">
        <v>96</v>
      </c>
      <c r="F644" t="s">
        <v>89</v>
      </c>
      <c r="G644">
        <v>9332</v>
      </c>
      <c r="I644" s="7"/>
    </row>
    <row r="645" spans="1:9" x14ac:dyDescent="0.3">
      <c r="A645">
        <v>452684</v>
      </c>
      <c r="B645">
        <v>374</v>
      </c>
      <c r="C645" s="1" t="s">
        <v>108</v>
      </c>
      <c r="D645" s="2">
        <v>45146.081944444442</v>
      </c>
      <c r="E645" t="s">
        <v>98</v>
      </c>
      <c r="F645" t="s">
        <v>72</v>
      </c>
      <c r="G645">
        <v>9309</v>
      </c>
      <c r="I645" s="7"/>
    </row>
    <row r="646" spans="1:9" x14ac:dyDescent="0.3">
      <c r="A646">
        <v>453466</v>
      </c>
      <c r="B646">
        <v>637</v>
      </c>
      <c r="C646" s="1" t="s">
        <v>99</v>
      </c>
      <c r="D646" s="2">
        <v>44996.057638888888</v>
      </c>
      <c r="E646" t="s">
        <v>96</v>
      </c>
      <c r="F646" t="s">
        <v>25</v>
      </c>
      <c r="G646">
        <v>6625</v>
      </c>
      <c r="I646" s="7"/>
    </row>
    <row r="647" spans="1:9" x14ac:dyDescent="0.3">
      <c r="A647">
        <v>453732</v>
      </c>
      <c r="B647">
        <v>1623</v>
      </c>
      <c r="C647" s="1" t="s">
        <v>105</v>
      </c>
      <c r="D647" s="2">
        <v>45091.964583333334</v>
      </c>
      <c r="E647" t="s">
        <v>97</v>
      </c>
      <c r="F647" t="s">
        <v>49</v>
      </c>
      <c r="G647">
        <v>8537</v>
      </c>
      <c r="I647" s="7"/>
    </row>
    <row r="648" spans="1:9" x14ac:dyDescent="0.3">
      <c r="A648">
        <v>454137</v>
      </c>
      <c r="B648">
        <v>1687</v>
      </c>
      <c r="C648" s="1" t="s">
        <v>101</v>
      </c>
      <c r="D648" s="2">
        <v>44941.013888888891</v>
      </c>
      <c r="E648" t="s">
        <v>191</v>
      </c>
      <c r="F648" t="s">
        <v>14</v>
      </c>
      <c r="G648">
        <v>2431</v>
      </c>
      <c r="I648" s="7"/>
    </row>
    <row r="649" spans="1:9" x14ac:dyDescent="0.3">
      <c r="A649">
        <v>455153</v>
      </c>
      <c r="B649">
        <v>1431</v>
      </c>
      <c r="C649" s="1" t="s">
        <v>99</v>
      </c>
      <c r="D649" s="2">
        <v>45072.025694444441</v>
      </c>
      <c r="E649" t="s">
        <v>191</v>
      </c>
      <c r="F649" t="s">
        <v>6</v>
      </c>
      <c r="G649">
        <v>4088</v>
      </c>
      <c r="I649" s="7"/>
    </row>
    <row r="650" spans="1:9" x14ac:dyDescent="0.3">
      <c r="A650">
        <v>456612</v>
      </c>
      <c r="B650">
        <v>1240</v>
      </c>
      <c r="C650" s="1" t="s">
        <v>109</v>
      </c>
      <c r="D650" s="2">
        <v>44985.022916666669</v>
      </c>
      <c r="E650" t="s">
        <v>191</v>
      </c>
      <c r="F650" t="s">
        <v>94</v>
      </c>
      <c r="G650">
        <v>1900</v>
      </c>
      <c r="I650" s="7"/>
    </row>
    <row r="651" spans="1:9" x14ac:dyDescent="0.3">
      <c r="A651">
        <v>457087</v>
      </c>
      <c r="B651">
        <v>66</v>
      </c>
      <c r="C651" s="1" t="s">
        <v>101</v>
      </c>
      <c r="D651" s="2">
        <v>44979.970833333333</v>
      </c>
      <c r="E651" t="s">
        <v>98</v>
      </c>
      <c r="F651" t="s">
        <v>20</v>
      </c>
      <c r="G651">
        <v>1838</v>
      </c>
      <c r="I651" s="7"/>
    </row>
    <row r="652" spans="1:9" x14ac:dyDescent="0.3">
      <c r="A652">
        <v>457874</v>
      </c>
      <c r="B652">
        <v>1467</v>
      </c>
      <c r="C652" s="1" t="s">
        <v>99</v>
      </c>
      <c r="D652" s="2">
        <v>44973.044444444444</v>
      </c>
      <c r="E652" t="s">
        <v>191</v>
      </c>
      <c r="F652" t="s">
        <v>43</v>
      </c>
      <c r="G652">
        <v>3337</v>
      </c>
      <c r="I652" s="7"/>
    </row>
    <row r="653" spans="1:9" x14ac:dyDescent="0.3">
      <c r="A653">
        <v>457958</v>
      </c>
      <c r="B653">
        <v>690</v>
      </c>
      <c r="C653" s="1" t="s">
        <v>109</v>
      </c>
      <c r="D653" s="2">
        <v>44929.030555555553</v>
      </c>
      <c r="E653" t="s">
        <v>96</v>
      </c>
      <c r="F653" t="s">
        <v>52</v>
      </c>
      <c r="G653">
        <v>2923</v>
      </c>
      <c r="I653" s="7"/>
    </row>
    <row r="654" spans="1:9" x14ac:dyDescent="0.3">
      <c r="A654">
        <v>458560</v>
      </c>
      <c r="B654">
        <v>210</v>
      </c>
      <c r="C654" s="1" t="s">
        <v>99</v>
      </c>
      <c r="D654" s="2">
        <v>45169</v>
      </c>
      <c r="E654" t="s">
        <v>96</v>
      </c>
      <c r="F654" t="s">
        <v>23</v>
      </c>
      <c r="G654">
        <v>9234</v>
      </c>
      <c r="I654" s="7"/>
    </row>
    <row r="655" spans="1:9" x14ac:dyDescent="0.3">
      <c r="A655">
        <v>459426</v>
      </c>
      <c r="B655">
        <v>1783</v>
      </c>
      <c r="C655" s="1" t="s">
        <v>99</v>
      </c>
      <c r="D655" s="2">
        <v>45234.040277777778</v>
      </c>
      <c r="E655" t="s">
        <v>96</v>
      </c>
      <c r="F655" t="s">
        <v>27</v>
      </c>
      <c r="G655">
        <v>936</v>
      </c>
      <c r="I655" s="7"/>
    </row>
    <row r="656" spans="1:9" x14ac:dyDescent="0.3">
      <c r="A656">
        <v>461110</v>
      </c>
      <c r="B656">
        <v>1549</v>
      </c>
      <c r="C656" s="1" t="s">
        <v>99</v>
      </c>
      <c r="D656" s="2">
        <v>45146.089583333334</v>
      </c>
      <c r="E656" t="s">
        <v>96</v>
      </c>
      <c r="F656" t="s">
        <v>31</v>
      </c>
      <c r="G656">
        <v>4341</v>
      </c>
      <c r="I656" s="7"/>
    </row>
    <row r="657" spans="1:9" x14ac:dyDescent="0.3">
      <c r="A657">
        <v>461537</v>
      </c>
      <c r="B657">
        <v>1833</v>
      </c>
      <c r="C657" s="1" t="s">
        <v>106</v>
      </c>
      <c r="D657" s="2">
        <v>44974.072222222225</v>
      </c>
      <c r="E657" t="s">
        <v>191</v>
      </c>
      <c r="F657" t="s">
        <v>78</v>
      </c>
      <c r="G657">
        <v>8344</v>
      </c>
      <c r="I657" s="7"/>
    </row>
    <row r="658" spans="1:9" x14ac:dyDescent="0.3">
      <c r="A658">
        <v>461731</v>
      </c>
      <c r="B658">
        <v>685</v>
      </c>
      <c r="C658" s="1" t="s">
        <v>101</v>
      </c>
      <c r="D658" s="2">
        <v>45239.068749999999</v>
      </c>
      <c r="E658" t="s">
        <v>98</v>
      </c>
      <c r="F658" t="s">
        <v>77</v>
      </c>
      <c r="G658">
        <v>5092</v>
      </c>
      <c r="I658" s="7"/>
    </row>
    <row r="659" spans="1:9" x14ac:dyDescent="0.3">
      <c r="A659">
        <v>462593</v>
      </c>
      <c r="B659">
        <v>1971</v>
      </c>
      <c r="C659" s="1" t="s">
        <v>105</v>
      </c>
      <c r="D659" s="2">
        <v>45143.061805555553</v>
      </c>
      <c r="E659" t="s">
        <v>97</v>
      </c>
      <c r="F659" t="s">
        <v>64</v>
      </c>
      <c r="G659">
        <v>5397</v>
      </c>
      <c r="I659" s="7"/>
    </row>
    <row r="660" spans="1:9" x14ac:dyDescent="0.3">
      <c r="A660">
        <v>463922</v>
      </c>
      <c r="B660">
        <v>172</v>
      </c>
      <c r="C660" s="1" t="s">
        <v>99</v>
      </c>
      <c r="D660" s="2">
        <v>45192.045138888891</v>
      </c>
      <c r="E660" t="s">
        <v>98</v>
      </c>
      <c r="F660" t="s">
        <v>30</v>
      </c>
      <c r="G660">
        <v>484</v>
      </c>
      <c r="I660" s="7"/>
    </row>
    <row r="661" spans="1:9" x14ac:dyDescent="0.3">
      <c r="A661">
        <v>464531</v>
      </c>
      <c r="B661">
        <v>1153</v>
      </c>
      <c r="C661" s="1" t="s">
        <v>107</v>
      </c>
      <c r="D661" s="2">
        <v>44971.020833333336</v>
      </c>
      <c r="E661" t="s">
        <v>96</v>
      </c>
      <c r="F661" t="s">
        <v>74</v>
      </c>
      <c r="G661">
        <v>4951</v>
      </c>
      <c r="I661" s="7"/>
    </row>
    <row r="662" spans="1:9" x14ac:dyDescent="0.3">
      <c r="A662">
        <v>464722</v>
      </c>
      <c r="B662">
        <v>1215</v>
      </c>
      <c r="C662" s="1" t="s">
        <v>99</v>
      </c>
      <c r="D662" s="2">
        <v>44929.042361111111</v>
      </c>
      <c r="E662" t="s">
        <v>191</v>
      </c>
      <c r="F662" t="s">
        <v>85</v>
      </c>
      <c r="G662">
        <v>7137</v>
      </c>
      <c r="I662" s="7"/>
    </row>
    <row r="663" spans="1:9" x14ac:dyDescent="0.3">
      <c r="A663">
        <v>464859</v>
      </c>
      <c r="B663">
        <v>683</v>
      </c>
      <c r="C663" s="1" t="s">
        <v>101</v>
      </c>
      <c r="D663" s="2">
        <v>44940.984722222223</v>
      </c>
      <c r="E663" t="s">
        <v>96</v>
      </c>
      <c r="F663" t="s">
        <v>51</v>
      </c>
      <c r="G663">
        <v>6431</v>
      </c>
      <c r="I663" s="7"/>
    </row>
    <row r="664" spans="1:9" x14ac:dyDescent="0.3">
      <c r="A664">
        <v>466869</v>
      </c>
      <c r="B664">
        <v>1984</v>
      </c>
      <c r="C664" s="1" t="s">
        <v>101</v>
      </c>
      <c r="D664" s="2">
        <v>44971.597222222219</v>
      </c>
      <c r="E664" t="s">
        <v>96</v>
      </c>
      <c r="F664" t="s">
        <v>68</v>
      </c>
      <c r="G664">
        <v>660</v>
      </c>
      <c r="I664" s="7"/>
    </row>
    <row r="665" spans="1:9" x14ac:dyDescent="0.3">
      <c r="A665">
        <v>467965</v>
      </c>
      <c r="B665">
        <v>550</v>
      </c>
      <c r="C665" s="1" t="s">
        <v>99</v>
      </c>
      <c r="D665" s="2">
        <v>45201.988194444442</v>
      </c>
      <c r="E665" t="s">
        <v>191</v>
      </c>
      <c r="F665" t="s">
        <v>86</v>
      </c>
      <c r="G665">
        <v>8296</v>
      </c>
      <c r="I665" s="7"/>
    </row>
    <row r="666" spans="1:9" x14ac:dyDescent="0.3">
      <c r="A666">
        <v>468652</v>
      </c>
      <c r="B666">
        <v>106</v>
      </c>
      <c r="C666" s="1" t="s">
        <v>101</v>
      </c>
      <c r="D666" s="2">
        <v>45108.018750000003</v>
      </c>
      <c r="E666" t="s">
        <v>191</v>
      </c>
      <c r="F666" t="s">
        <v>76</v>
      </c>
      <c r="G666">
        <v>1982</v>
      </c>
      <c r="I666" s="7"/>
    </row>
    <row r="667" spans="1:9" x14ac:dyDescent="0.3">
      <c r="A667">
        <v>471520</v>
      </c>
      <c r="B667">
        <v>188</v>
      </c>
      <c r="C667" s="1" t="s">
        <v>113</v>
      </c>
      <c r="D667" s="2">
        <v>45182.027083333334</v>
      </c>
      <c r="E667" t="s">
        <v>98</v>
      </c>
      <c r="F667" t="s">
        <v>27</v>
      </c>
      <c r="G667">
        <v>8652</v>
      </c>
      <c r="I667" s="7"/>
    </row>
    <row r="668" spans="1:9" x14ac:dyDescent="0.3">
      <c r="A668">
        <v>471691</v>
      </c>
      <c r="B668">
        <v>1279</v>
      </c>
      <c r="C668" s="1" t="s">
        <v>99</v>
      </c>
      <c r="D668" s="2">
        <v>45026.072916666664</v>
      </c>
      <c r="E668" t="s">
        <v>98</v>
      </c>
      <c r="F668" t="s">
        <v>69</v>
      </c>
      <c r="G668">
        <v>1314</v>
      </c>
      <c r="I668" s="7"/>
    </row>
    <row r="669" spans="1:9" x14ac:dyDescent="0.3">
      <c r="A669">
        <v>471801</v>
      </c>
      <c r="B669">
        <v>878</v>
      </c>
      <c r="C669" s="1" t="s">
        <v>113</v>
      </c>
      <c r="D669" s="2">
        <v>44945.05972222222</v>
      </c>
      <c r="E669" t="s">
        <v>98</v>
      </c>
      <c r="F669" t="s">
        <v>43</v>
      </c>
      <c r="G669">
        <v>1740</v>
      </c>
      <c r="I669" s="7"/>
    </row>
    <row r="670" spans="1:9" x14ac:dyDescent="0.3">
      <c r="A670">
        <v>471886</v>
      </c>
      <c r="B670">
        <v>1583</v>
      </c>
      <c r="C670" s="1" t="s">
        <v>106</v>
      </c>
      <c r="D670" s="2">
        <v>44928.986111111109</v>
      </c>
      <c r="E670" t="s">
        <v>191</v>
      </c>
      <c r="F670" t="s">
        <v>43</v>
      </c>
      <c r="G670">
        <v>4072</v>
      </c>
      <c r="I670" s="7"/>
    </row>
    <row r="671" spans="1:9" x14ac:dyDescent="0.3">
      <c r="A671">
        <v>472645</v>
      </c>
      <c r="B671">
        <v>1290</v>
      </c>
      <c r="C671" s="1" t="s">
        <v>99</v>
      </c>
      <c r="D671" s="2">
        <v>45243.058333333334</v>
      </c>
      <c r="E671" t="s">
        <v>96</v>
      </c>
      <c r="F671" t="s">
        <v>4</v>
      </c>
      <c r="G671">
        <v>3018</v>
      </c>
      <c r="I671" s="7"/>
    </row>
    <row r="672" spans="1:9" x14ac:dyDescent="0.3">
      <c r="A672">
        <v>473503</v>
      </c>
      <c r="B672">
        <v>1682</v>
      </c>
      <c r="C672" s="1" t="s">
        <v>100</v>
      </c>
      <c r="D672" s="2">
        <v>45146.976388888892</v>
      </c>
      <c r="E672" t="s">
        <v>191</v>
      </c>
      <c r="F672" t="s">
        <v>19</v>
      </c>
      <c r="G672">
        <v>1565</v>
      </c>
      <c r="I672" s="7"/>
    </row>
    <row r="673" spans="1:9" x14ac:dyDescent="0.3">
      <c r="A673">
        <v>474022</v>
      </c>
      <c r="B673">
        <v>1063</v>
      </c>
      <c r="C673" s="1" t="s">
        <v>113</v>
      </c>
      <c r="D673" s="2">
        <v>44993.952777777777</v>
      </c>
      <c r="E673" t="s">
        <v>96</v>
      </c>
      <c r="F673" t="s">
        <v>82</v>
      </c>
      <c r="G673">
        <v>2476</v>
      </c>
      <c r="I673" s="7"/>
    </row>
    <row r="674" spans="1:9" x14ac:dyDescent="0.3">
      <c r="A674">
        <v>474847</v>
      </c>
      <c r="B674">
        <v>1316</v>
      </c>
      <c r="C674" s="1" t="s">
        <v>101</v>
      </c>
      <c r="D674" s="2">
        <v>45202.017361111109</v>
      </c>
      <c r="E674" t="s">
        <v>98</v>
      </c>
      <c r="F674" t="s">
        <v>15</v>
      </c>
      <c r="G674">
        <v>4155</v>
      </c>
      <c r="I674" s="7"/>
    </row>
    <row r="675" spans="1:9" x14ac:dyDescent="0.3">
      <c r="A675">
        <v>476585</v>
      </c>
      <c r="B675">
        <v>645</v>
      </c>
      <c r="C675" s="1" t="s">
        <v>108</v>
      </c>
      <c r="D675" s="2">
        <v>45037.020833333336</v>
      </c>
      <c r="E675" t="s">
        <v>97</v>
      </c>
      <c r="F675" t="s">
        <v>66</v>
      </c>
      <c r="G675">
        <v>7949</v>
      </c>
      <c r="I675" s="7"/>
    </row>
    <row r="676" spans="1:9" x14ac:dyDescent="0.3">
      <c r="A676">
        <v>477068</v>
      </c>
      <c r="B676">
        <v>396</v>
      </c>
      <c r="C676" s="1" t="s">
        <v>105</v>
      </c>
      <c r="D676" s="2">
        <v>45188.05</v>
      </c>
      <c r="E676" t="s">
        <v>97</v>
      </c>
      <c r="F676" t="s">
        <v>78</v>
      </c>
      <c r="G676">
        <v>6110</v>
      </c>
      <c r="I676" s="7"/>
    </row>
    <row r="677" spans="1:9" x14ac:dyDescent="0.3">
      <c r="A677">
        <v>477337</v>
      </c>
      <c r="B677">
        <v>178</v>
      </c>
      <c r="C677" s="1" t="s">
        <v>113</v>
      </c>
      <c r="D677" s="2">
        <v>44950.954861111109</v>
      </c>
      <c r="E677" t="s">
        <v>97</v>
      </c>
      <c r="F677" t="s">
        <v>27</v>
      </c>
      <c r="G677">
        <v>8277</v>
      </c>
      <c r="I677" s="7"/>
    </row>
    <row r="678" spans="1:9" x14ac:dyDescent="0.3">
      <c r="A678">
        <v>477809</v>
      </c>
      <c r="B678">
        <v>292</v>
      </c>
      <c r="C678" s="1" t="s">
        <v>113</v>
      </c>
      <c r="D678" s="2">
        <v>45150.98333333333</v>
      </c>
      <c r="E678" t="s">
        <v>97</v>
      </c>
      <c r="F678" t="s">
        <v>43</v>
      </c>
      <c r="G678">
        <v>802</v>
      </c>
      <c r="I678" s="7"/>
    </row>
    <row r="679" spans="1:9" x14ac:dyDescent="0.3">
      <c r="A679">
        <v>477915</v>
      </c>
      <c r="B679">
        <v>965</v>
      </c>
      <c r="C679" s="1" t="s">
        <v>101</v>
      </c>
      <c r="D679" s="2">
        <v>45067.018750000003</v>
      </c>
      <c r="E679" t="s">
        <v>97</v>
      </c>
      <c r="F679" t="s">
        <v>43</v>
      </c>
      <c r="G679">
        <v>5391</v>
      </c>
      <c r="I679" s="7"/>
    </row>
    <row r="680" spans="1:9" x14ac:dyDescent="0.3">
      <c r="A680">
        <v>478198</v>
      </c>
      <c r="B680">
        <v>214</v>
      </c>
      <c r="C680" s="1" t="s">
        <v>99</v>
      </c>
      <c r="D680" s="2">
        <v>45220.038888888892</v>
      </c>
      <c r="E680" t="s">
        <v>96</v>
      </c>
      <c r="F680" t="s">
        <v>27</v>
      </c>
      <c r="G680">
        <v>9837</v>
      </c>
      <c r="I680" s="7"/>
    </row>
    <row r="681" spans="1:9" x14ac:dyDescent="0.3">
      <c r="A681">
        <v>479363</v>
      </c>
      <c r="B681">
        <v>1343</v>
      </c>
      <c r="C681" s="1" t="s">
        <v>99</v>
      </c>
      <c r="D681" s="2">
        <v>45115.001388888886</v>
      </c>
      <c r="E681" t="s">
        <v>96</v>
      </c>
      <c r="F681" t="s">
        <v>18</v>
      </c>
      <c r="G681">
        <v>1941</v>
      </c>
      <c r="I681" s="7"/>
    </row>
    <row r="682" spans="1:9" x14ac:dyDescent="0.3">
      <c r="A682">
        <v>479407</v>
      </c>
      <c r="B682">
        <v>1399</v>
      </c>
      <c r="C682" s="1" t="s">
        <v>101</v>
      </c>
      <c r="D682" s="2">
        <v>45263.943749999999</v>
      </c>
      <c r="E682" t="s">
        <v>97</v>
      </c>
      <c r="F682" t="s">
        <v>44</v>
      </c>
      <c r="G682">
        <v>1351</v>
      </c>
      <c r="I682" s="7"/>
    </row>
    <row r="683" spans="1:9" x14ac:dyDescent="0.3">
      <c r="A683">
        <v>479589</v>
      </c>
      <c r="B683">
        <v>180</v>
      </c>
      <c r="C683" s="1" t="s">
        <v>99</v>
      </c>
      <c r="D683" s="2">
        <v>45011.991666666669</v>
      </c>
      <c r="E683" t="s">
        <v>96</v>
      </c>
      <c r="F683" t="s">
        <v>81</v>
      </c>
      <c r="G683">
        <v>9486</v>
      </c>
      <c r="I683" s="7"/>
    </row>
    <row r="684" spans="1:9" x14ac:dyDescent="0.3">
      <c r="A684">
        <v>480827</v>
      </c>
      <c r="B684">
        <v>1498</v>
      </c>
      <c r="C684" s="1" t="s">
        <v>109</v>
      </c>
      <c r="D684" s="2">
        <v>44940.004166666666</v>
      </c>
      <c r="E684" t="s">
        <v>98</v>
      </c>
      <c r="F684" t="s">
        <v>88</v>
      </c>
      <c r="G684">
        <v>3032</v>
      </c>
      <c r="I684" s="7"/>
    </row>
    <row r="685" spans="1:9" x14ac:dyDescent="0.3">
      <c r="A685">
        <v>480878</v>
      </c>
      <c r="B685">
        <v>1229</v>
      </c>
      <c r="C685" s="1" t="s">
        <v>101</v>
      </c>
      <c r="D685" s="2">
        <v>45072.067361111112</v>
      </c>
      <c r="E685" t="s">
        <v>191</v>
      </c>
      <c r="F685" t="s">
        <v>86</v>
      </c>
      <c r="G685">
        <v>9502</v>
      </c>
      <c r="I685" s="7"/>
    </row>
    <row r="686" spans="1:9" x14ac:dyDescent="0.3">
      <c r="A686">
        <v>482210</v>
      </c>
      <c r="B686">
        <v>1507</v>
      </c>
      <c r="C686" s="1" t="s">
        <v>99</v>
      </c>
      <c r="D686" s="2">
        <v>45184.059027777781</v>
      </c>
      <c r="E686" t="s">
        <v>96</v>
      </c>
      <c r="F686" t="s">
        <v>8</v>
      </c>
      <c r="G686">
        <v>4514</v>
      </c>
      <c r="I686" s="7"/>
    </row>
    <row r="687" spans="1:9" x14ac:dyDescent="0.3">
      <c r="A687">
        <v>482277</v>
      </c>
      <c r="B687">
        <v>1808</v>
      </c>
      <c r="C687" s="1" t="s">
        <v>107</v>
      </c>
      <c r="D687" s="2">
        <v>45257.963888888888</v>
      </c>
      <c r="E687" t="s">
        <v>98</v>
      </c>
      <c r="F687" t="s">
        <v>90</v>
      </c>
      <c r="G687">
        <v>5415</v>
      </c>
      <c r="I687" s="7"/>
    </row>
    <row r="688" spans="1:9" x14ac:dyDescent="0.3">
      <c r="A688">
        <v>482282</v>
      </c>
      <c r="B688">
        <v>852</v>
      </c>
      <c r="C688" s="1" t="s">
        <v>99</v>
      </c>
      <c r="D688" s="2">
        <v>45154.043055555558</v>
      </c>
      <c r="E688" t="s">
        <v>96</v>
      </c>
      <c r="F688" t="s">
        <v>43</v>
      </c>
      <c r="G688">
        <v>348</v>
      </c>
      <c r="I688" s="7"/>
    </row>
    <row r="689" spans="1:9" x14ac:dyDescent="0.3">
      <c r="A689">
        <v>482555</v>
      </c>
      <c r="B689">
        <v>506</v>
      </c>
      <c r="C689" s="1" t="s">
        <v>99</v>
      </c>
      <c r="D689" s="2">
        <v>44951.697222222225</v>
      </c>
      <c r="E689" t="s">
        <v>97</v>
      </c>
      <c r="F689" t="s">
        <v>91</v>
      </c>
      <c r="G689">
        <v>6355</v>
      </c>
      <c r="I689" s="7"/>
    </row>
    <row r="690" spans="1:9" x14ac:dyDescent="0.3">
      <c r="A690">
        <v>483229</v>
      </c>
      <c r="B690">
        <v>577</v>
      </c>
      <c r="C690" s="1" t="s">
        <v>100</v>
      </c>
      <c r="D690" s="2">
        <v>44970.046527777777</v>
      </c>
      <c r="E690" t="s">
        <v>97</v>
      </c>
      <c r="F690" t="s">
        <v>78</v>
      </c>
      <c r="G690">
        <v>1958</v>
      </c>
      <c r="I690" s="7"/>
    </row>
    <row r="691" spans="1:9" x14ac:dyDescent="0.3">
      <c r="A691">
        <v>484489</v>
      </c>
      <c r="B691">
        <v>439</v>
      </c>
      <c r="C691" s="1" t="s">
        <v>105</v>
      </c>
      <c r="D691" s="2">
        <v>45256.01666666667</v>
      </c>
      <c r="E691" t="s">
        <v>191</v>
      </c>
      <c r="F691" t="s">
        <v>29</v>
      </c>
      <c r="G691">
        <v>6346</v>
      </c>
      <c r="I691" s="7"/>
    </row>
    <row r="692" spans="1:9" x14ac:dyDescent="0.3">
      <c r="A692">
        <v>484525</v>
      </c>
      <c r="B692">
        <v>961</v>
      </c>
      <c r="C692" s="1" t="s">
        <v>99</v>
      </c>
      <c r="D692" s="2">
        <v>45270.996527777781</v>
      </c>
      <c r="E692" t="s">
        <v>191</v>
      </c>
      <c r="F692" t="s">
        <v>34</v>
      </c>
      <c r="G692">
        <v>3218</v>
      </c>
      <c r="I692" s="7"/>
    </row>
    <row r="693" spans="1:9" x14ac:dyDescent="0.3">
      <c r="A693">
        <v>484688</v>
      </c>
      <c r="B693">
        <v>841</v>
      </c>
      <c r="C693" s="1" t="s">
        <v>99</v>
      </c>
      <c r="D693" s="2">
        <v>45068.005555555559</v>
      </c>
      <c r="E693" t="s">
        <v>97</v>
      </c>
      <c r="F693" t="s">
        <v>87</v>
      </c>
      <c r="G693">
        <v>5991</v>
      </c>
      <c r="I693" s="7"/>
    </row>
    <row r="694" spans="1:9" x14ac:dyDescent="0.3">
      <c r="A694">
        <v>485583</v>
      </c>
      <c r="B694">
        <v>399</v>
      </c>
      <c r="C694" s="1" t="s">
        <v>113</v>
      </c>
      <c r="D694" s="2">
        <v>45000.064583333333</v>
      </c>
      <c r="E694" t="s">
        <v>98</v>
      </c>
      <c r="F694" t="s">
        <v>40</v>
      </c>
      <c r="G694">
        <v>5485</v>
      </c>
      <c r="I694" s="7"/>
    </row>
    <row r="695" spans="1:9" x14ac:dyDescent="0.3">
      <c r="A695">
        <v>485658</v>
      </c>
      <c r="B695">
        <v>1222</v>
      </c>
      <c r="C695" s="1" t="s">
        <v>105</v>
      </c>
      <c r="D695" s="2">
        <v>44988.00277777778</v>
      </c>
      <c r="E695" t="s">
        <v>191</v>
      </c>
      <c r="F695" t="s">
        <v>69</v>
      </c>
      <c r="G695">
        <v>6370</v>
      </c>
      <c r="I695" s="7"/>
    </row>
    <row r="696" spans="1:9" x14ac:dyDescent="0.3">
      <c r="A696">
        <v>487191</v>
      </c>
      <c r="B696">
        <v>404</v>
      </c>
      <c r="C696" s="1" t="s">
        <v>109</v>
      </c>
      <c r="D696" s="2">
        <v>44964.040277777778</v>
      </c>
      <c r="E696" t="s">
        <v>191</v>
      </c>
      <c r="F696" t="s">
        <v>85</v>
      </c>
      <c r="G696">
        <v>4492</v>
      </c>
      <c r="I696" s="7"/>
    </row>
    <row r="697" spans="1:9" x14ac:dyDescent="0.3">
      <c r="A697">
        <v>488698</v>
      </c>
      <c r="B697">
        <v>1714</v>
      </c>
      <c r="C697" s="1" t="s">
        <v>105</v>
      </c>
      <c r="D697" s="2">
        <v>44996.052083333336</v>
      </c>
      <c r="E697" t="s">
        <v>98</v>
      </c>
      <c r="F697" t="s">
        <v>43</v>
      </c>
      <c r="G697">
        <v>5107</v>
      </c>
      <c r="I697" s="7"/>
    </row>
    <row r="698" spans="1:9" x14ac:dyDescent="0.3">
      <c r="A698">
        <v>489692</v>
      </c>
      <c r="B698">
        <v>1249</v>
      </c>
      <c r="C698" s="1" t="s">
        <v>99</v>
      </c>
      <c r="D698" s="2">
        <v>45192.015972222223</v>
      </c>
      <c r="E698" t="s">
        <v>191</v>
      </c>
      <c r="F698" t="s">
        <v>81</v>
      </c>
      <c r="G698">
        <v>9580</v>
      </c>
      <c r="I698" s="7"/>
    </row>
    <row r="699" spans="1:9" x14ac:dyDescent="0.3">
      <c r="A699">
        <v>489835</v>
      </c>
      <c r="B699">
        <v>974</v>
      </c>
      <c r="C699" s="1" t="s">
        <v>100</v>
      </c>
      <c r="D699" s="2">
        <v>45208.05972222222</v>
      </c>
      <c r="E699" t="s">
        <v>96</v>
      </c>
      <c r="F699" t="s">
        <v>71</v>
      </c>
      <c r="G699">
        <v>6589</v>
      </c>
      <c r="I699" s="7"/>
    </row>
    <row r="700" spans="1:9" x14ac:dyDescent="0.3">
      <c r="A700">
        <v>490691</v>
      </c>
      <c r="B700">
        <v>1658</v>
      </c>
      <c r="C700" s="1" t="s">
        <v>99</v>
      </c>
      <c r="D700" s="2">
        <v>45290.052777777775</v>
      </c>
      <c r="E700" t="s">
        <v>97</v>
      </c>
      <c r="F700" t="s">
        <v>7</v>
      </c>
      <c r="G700">
        <v>6947</v>
      </c>
      <c r="I700" s="7"/>
    </row>
    <row r="701" spans="1:9" x14ac:dyDescent="0.3">
      <c r="A701">
        <v>491960</v>
      </c>
      <c r="B701">
        <v>564</v>
      </c>
      <c r="C701" s="1" t="s">
        <v>99</v>
      </c>
      <c r="D701" s="2">
        <v>45117.005555555559</v>
      </c>
      <c r="E701" t="s">
        <v>96</v>
      </c>
      <c r="F701" t="s">
        <v>27</v>
      </c>
      <c r="G701">
        <v>1650</v>
      </c>
      <c r="I701" s="7"/>
    </row>
    <row r="702" spans="1:9" x14ac:dyDescent="0.3">
      <c r="A702">
        <v>492855</v>
      </c>
      <c r="B702">
        <v>1294</v>
      </c>
      <c r="C702" s="1" t="s">
        <v>100</v>
      </c>
      <c r="D702" s="2">
        <v>45285.959722222222</v>
      </c>
      <c r="E702" t="s">
        <v>97</v>
      </c>
      <c r="F702" t="s">
        <v>65</v>
      </c>
      <c r="G702">
        <v>9532</v>
      </c>
      <c r="I702" s="7"/>
    </row>
    <row r="703" spans="1:9" x14ac:dyDescent="0.3">
      <c r="A703">
        <v>492948</v>
      </c>
      <c r="B703">
        <v>1109</v>
      </c>
      <c r="C703" s="1" t="s">
        <v>113</v>
      </c>
      <c r="D703" s="2">
        <v>45160.036805555559</v>
      </c>
      <c r="E703" t="s">
        <v>98</v>
      </c>
      <c r="F703" t="s">
        <v>24</v>
      </c>
      <c r="G703">
        <v>709</v>
      </c>
      <c r="I703" s="7"/>
    </row>
    <row r="704" spans="1:9" x14ac:dyDescent="0.3">
      <c r="A704">
        <v>493043</v>
      </c>
      <c r="B704">
        <v>1357</v>
      </c>
      <c r="C704" s="1" t="s">
        <v>111</v>
      </c>
      <c r="D704" s="2">
        <v>45181.954861111109</v>
      </c>
      <c r="E704" t="s">
        <v>96</v>
      </c>
      <c r="F704" t="s">
        <v>27</v>
      </c>
      <c r="G704">
        <v>852</v>
      </c>
      <c r="I704" s="7"/>
    </row>
    <row r="705" spans="1:9" x14ac:dyDescent="0.3">
      <c r="A705">
        <v>493111</v>
      </c>
      <c r="B705">
        <v>1962</v>
      </c>
      <c r="C705" s="1" t="s">
        <v>99</v>
      </c>
      <c r="D705" s="2">
        <v>44935.963888888888</v>
      </c>
      <c r="E705" t="s">
        <v>97</v>
      </c>
      <c r="F705" t="s">
        <v>66</v>
      </c>
      <c r="G705">
        <v>6279</v>
      </c>
      <c r="I705" s="7"/>
    </row>
    <row r="706" spans="1:9" x14ac:dyDescent="0.3">
      <c r="A706">
        <v>493809</v>
      </c>
      <c r="B706">
        <v>799</v>
      </c>
      <c r="C706" s="1" t="s">
        <v>99</v>
      </c>
      <c r="D706" s="2">
        <v>44969.083333333336</v>
      </c>
      <c r="E706" t="s">
        <v>191</v>
      </c>
      <c r="F706" t="s">
        <v>78</v>
      </c>
      <c r="G706">
        <v>8809</v>
      </c>
      <c r="I706" s="7"/>
    </row>
    <row r="707" spans="1:9" x14ac:dyDescent="0.3">
      <c r="A707">
        <v>493810</v>
      </c>
      <c r="B707">
        <v>1040</v>
      </c>
      <c r="C707" s="1" t="s">
        <v>113</v>
      </c>
      <c r="D707" s="2">
        <v>45122.958333333336</v>
      </c>
      <c r="E707" t="s">
        <v>97</v>
      </c>
      <c r="F707" t="s">
        <v>77</v>
      </c>
      <c r="G707">
        <v>1550</v>
      </c>
      <c r="I707" s="7"/>
    </row>
    <row r="708" spans="1:9" x14ac:dyDescent="0.3">
      <c r="A708">
        <v>495154</v>
      </c>
      <c r="B708">
        <v>1911</v>
      </c>
      <c r="C708" s="1" t="s">
        <v>101</v>
      </c>
      <c r="D708" s="2">
        <v>44991.996527777781</v>
      </c>
      <c r="E708" t="s">
        <v>97</v>
      </c>
      <c r="F708" t="s">
        <v>64</v>
      </c>
      <c r="G708">
        <v>5800</v>
      </c>
      <c r="I708" s="7"/>
    </row>
    <row r="709" spans="1:9" x14ac:dyDescent="0.3">
      <c r="A709">
        <v>495680</v>
      </c>
      <c r="B709">
        <v>276</v>
      </c>
      <c r="C709" s="1" t="s">
        <v>113</v>
      </c>
      <c r="D709" s="2">
        <v>45103.03402777778</v>
      </c>
      <c r="E709" t="s">
        <v>97</v>
      </c>
      <c r="F709" t="s">
        <v>30</v>
      </c>
      <c r="G709">
        <v>2665</v>
      </c>
      <c r="I709" s="7"/>
    </row>
    <row r="710" spans="1:9" x14ac:dyDescent="0.3">
      <c r="A710">
        <v>497302</v>
      </c>
      <c r="B710">
        <v>1539</v>
      </c>
      <c r="C710" s="1" t="s">
        <v>99</v>
      </c>
      <c r="D710" s="2">
        <v>45177.978472222225</v>
      </c>
      <c r="E710" t="s">
        <v>98</v>
      </c>
      <c r="F710" t="s">
        <v>53</v>
      </c>
      <c r="G710">
        <v>7579</v>
      </c>
      <c r="I710" s="7"/>
    </row>
    <row r="711" spans="1:9" x14ac:dyDescent="0.3">
      <c r="A711">
        <v>497663</v>
      </c>
      <c r="B711">
        <v>596</v>
      </c>
      <c r="C711" s="1" t="s">
        <v>102</v>
      </c>
      <c r="D711" s="2">
        <v>45236.002083333333</v>
      </c>
      <c r="E711" t="s">
        <v>96</v>
      </c>
      <c r="F711" t="s">
        <v>85</v>
      </c>
      <c r="G711">
        <v>6580</v>
      </c>
      <c r="I711" s="7"/>
    </row>
    <row r="712" spans="1:9" x14ac:dyDescent="0.3">
      <c r="A712">
        <v>498278</v>
      </c>
      <c r="B712">
        <v>540</v>
      </c>
      <c r="C712" s="1" t="s">
        <v>101</v>
      </c>
      <c r="D712" s="2">
        <v>45090.046527777777</v>
      </c>
      <c r="E712" t="s">
        <v>96</v>
      </c>
      <c r="F712" t="s">
        <v>51</v>
      </c>
      <c r="G712">
        <v>4974</v>
      </c>
      <c r="I712" s="7"/>
    </row>
    <row r="713" spans="1:9" x14ac:dyDescent="0.3">
      <c r="A713">
        <v>498746</v>
      </c>
      <c r="B713">
        <v>1475</v>
      </c>
      <c r="C713" s="1" t="s">
        <v>105</v>
      </c>
      <c r="D713" s="2">
        <v>45080.006249999999</v>
      </c>
      <c r="E713" t="s">
        <v>97</v>
      </c>
      <c r="F713" t="s">
        <v>68</v>
      </c>
      <c r="G713">
        <v>6335</v>
      </c>
      <c r="I713" s="7"/>
    </row>
    <row r="714" spans="1:9" x14ac:dyDescent="0.3">
      <c r="A714">
        <v>499145</v>
      </c>
      <c r="B714">
        <v>61</v>
      </c>
      <c r="C714" s="1" t="s">
        <v>105</v>
      </c>
      <c r="D714" s="2">
        <v>45168.95416666667</v>
      </c>
      <c r="E714" t="s">
        <v>98</v>
      </c>
      <c r="F714" t="s">
        <v>43</v>
      </c>
      <c r="G714">
        <v>165</v>
      </c>
      <c r="I714" s="7"/>
    </row>
    <row r="715" spans="1:9" x14ac:dyDescent="0.3">
      <c r="A715">
        <v>499301</v>
      </c>
      <c r="B715">
        <v>125</v>
      </c>
      <c r="C715" s="1" t="s">
        <v>105</v>
      </c>
      <c r="D715" s="2">
        <v>45215.061111111114</v>
      </c>
      <c r="E715" t="s">
        <v>98</v>
      </c>
      <c r="F715" t="s">
        <v>27</v>
      </c>
      <c r="G715">
        <v>8557</v>
      </c>
      <c r="I715" s="7"/>
    </row>
    <row r="716" spans="1:9" x14ac:dyDescent="0.3">
      <c r="A716">
        <v>499444</v>
      </c>
      <c r="B716">
        <v>122</v>
      </c>
      <c r="C716" s="1" t="s">
        <v>105</v>
      </c>
      <c r="D716" s="2">
        <v>45131.002083333333</v>
      </c>
      <c r="E716" t="s">
        <v>98</v>
      </c>
      <c r="F716" t="s">
        <v>69</v>
      </c>
      <c r="G716">
        <v>9615</v>
      </c>
      <c r="I716" s="7"/>
    </row>
    <row r="717" spans="1:9" x14ac:dyDescent="0.3">
      <c r="A717">
        <v>500116</v>
      </c>
      <c r="B717">
        <v>1317</v>
      </c>
      <c r="C717" s="1" t="s">
        <v>100</v>
      </c>
      <c r="D717" s="2">
        <v>45072.044444444444</v>
      </c>
      <c r="E717" t="s">
        <v>96</v>
      </c>
      <c r="F717" t="s">
        <v>43</v>
      </c>
      <c r="G717">
        <v>4269</v>
      </c>
      <c r="I717" s="7"/>
    </row>
    <row r="718" spans="1:9" x14ac:dyDescent="0.3">
      <c r="A718">
        <v>500630</v>
      </c>
      <c r="B718">
        <v>548</v>
      </c>
      <c r="C718" s="1" t="s">
        <v>99</v>
      </c>
      <c r="D718" s="2">
        <v>45091.020138888889</v>
      </c>
      <c r="E718" t="s">
        <v>96</v>
      </c>
      <c r="F718" t="s">
        <v>22</v>
      </c>
      <c r="G718">
        <v>3906</v>
      </c>
      <c r="I718" s="7"/>
    </row>
    <row r="719" spans="1:9" x14ac:dyDescent="0.3">
      <c r="A719">
        <v>501314</v>
      </c>
      <c r="B719">
        <v>319</v>
      </c>
      <c r="C719" s="1" t="s">
        <v>113</v>
      </c>
      <c r="D719" s="2">
        <v>44963.950694444444</v>
      </c>
      <c r="E719" t="s">
        <v>98</v>
      </c>
      <c r="F719" t="s">
        <v>4</v>
      </c>
      <c r="G719">
        <v>2512</v>
      </c>
      <c r="I719" s="7"/>
    </row>
    <row r="720" spans="1:9" x14ac:dyDescent="0.3">
      <c r="A720">
        <v>502404</v>
      </c>
      <c r="B720">
        <v>62</v>
      </c>
      <c r="C720" s="1" t="s">
        <v>99</v>
      </c>
      <c r="D720" s="2">
        <v>44973.993750000001</v>
      </c>
      <c r="E720" t="s">
        <v>97</v>
      </c>
      <c r="F720" t="s">
        <v>19</v>
      </c>
      <c r="G720">
        <v>3368</v>
      </c>
      <c r="I720" s="7"/>
    </row>
    <row r="721" spans="1:9" x14ac:dyDescent="0.3">
      <c r="A721">
        <v>503957</v>
      </c>
      <c r="B721">
        <v>1442</v>
      </c>
      <c r="C721" s="1" t="s">
        <v>99</v>
      </c>
      <c r="D721" s="2">
        <v>45187.04583333333</v>
      </c>
      <c r="E721" t="s">
        <v>97</v>
      </c>
      <c r="F721" t="s">
        <v>35</v>
      </c>
      <c r="G721">
        <v>2938</v>
      </c>
      <c r="I721" s="7"/>
    </row>
    <row r="722" spans="1:9" x14ac:dyDescent="0.3">
      <c r="A722">
        <v>504071</v>
      </c>
      <c r="B722">
        <v>1811</v>
      </c>
      <c r="C722" s="1" t="s">
        <v>99</v>
      </c>
      <c r="D722" s="2">
        <v>45152.022222222222</v>
      </c>
      <c r="E722" t="s">
        <v>191</v>
      </c>
      <c r="F722" t="s">
        <v>15</v>
      </c>
      <c r="G722">
        <v>2261</v>
      </c>
      <c r="I722" s="7"/>
    </row>
    <row r="723" spans="1:9" x14ac:dyDescent="0.3">
      <c r="A723">
        <v>504938</v>
      </c>
      <c r="B723">
        <v>84</v>
      </c>
      <c r="C723" s="1" t="s">
        <v>99</v>
      </c>
      <c r="D723" s="2">
        <v>45117.98333333333</v>
      </c>
      <c r="F723" t="s">
        <v>28</v>
      </c>
      <c r="G723">
        <v>6541</v>
      </c>
      <c r="I723" s="7"/>
    </row>
    <row r="724" spans="1:9" x14ac:dyDescent="0.3">
      <c r="A724">
        <v>505298</v>
      </c>
      <c r="B724">
        <v>1854</v>
      </c>
      <c r="C724" s="1" t="s">
        <v>99</v>
      </c>
      <c r="D724" s="2">
        <v>45111.023611111108</v>
      </c>
      <c r="E724" t="s">
        <v>96</v>
      </c>
      <c r="F724" t="s">
        <v>78</v>
      </c>
      <c r="G724">
        <v>7393</v>
      </c>
      <c r="I724" s="7"/>
    </row>
    <row r="725" spans="1:9" x14ac:dyDescent="0.3">
      <c r="A725">
        <v>506188</v>
      </c>
      <c r="B725">
        <v>515</v>
      </c>
      <c r="C725" s="1" t="s">
        <v>105</v>
      </c>
      <c r="D725" s="2">
        <v>44970.025000000001</v>
      </c>
      <c r="E725" t="s">
        <v>96</v>
      </c>
      <c r="F725" t="s">
        <v>27</v>
      </c>
      <c r="G725">
        <v>2177</v>
      </c>
      <c r="I725" s="7"/>
    </row>
    <row r="726" spans="1:9" x14ac:dyDescent="0.3">
      <c r="A726">
        <v>506560</v>
      </c>
      <c r="B726">
        <v>301</v>
      </c>
      <c r="C726" s="1" t="s">
        <v>113</v>
      </c>
      <c r="D726" s="2">
        <v>44952.013888888891</v>
      </c>
      <c r="E726" t="s">
        <v>97</v>
      </c>
      <c r="F726" t="s">
        <v>46</v>
      </c>
      <c r="G726">
        <v>2071</v>
      </c>
      <c r="I726" s="7"/>
    </row>
    <row r="727" spans="1:9" x14ac:dyDescent="0.3">
      <c r="A727">
        <v>506882</v>
      </c>
      <c r="B727">
        <v>197</v>
      </c>
      <c r="C727" s="1" t="s">
        <v>99</v>
      </c>
      <c r="D727" s="2">
        <v>45232.05972222222</v>
      </c>
      <c r="E727" t="s">
        <v>98</v>
      </c>
      <c r="F727" t="s">
        <v>27</v>
      </c>
      <c r="G727">
        <v>3087</v>
      </c>
      <c r="I727" s="7"/>
    </row>
    <row r="728" spans="1:9" x14ac:dyDescent="0.3">
      <c r="A728">
        <v>507043</v>
      </c>
      <c r="B728">
        <v>933</v>
      </c>
      <c r="C728" s="1" t="s">
        <v>99</v>
      </c>
      <c r="D728" s="2">
        <v>45126.073611111111</v>
      </c>
      <c r="E728" t="s">
        <v>191</v>
      </c>
      <c r="F728" t="s">
        <v>27</v>
      </c>
      <c r="G728">
        <v>6796</v>
      </c>
      <c r="I728" s="7"/>
    </row>
    <row r="729" spans="1:9" x14ac:dyDescent="0.3">
      <c r="A729">
        <v>508458</v>
      </c>
      <c r="B729">
        <v>864</v>
      </c>
      <c r="C729" s="1" t="s">
        <v>99</v>
      </c>
      <c r="D729" s="2">
        <v>45086.057638888888</v>
      </c>
      <c r="E729" t="s">
        <v>98</v>
      </c>
      <c r="F729" t="s">
        <v>18</v>
      </c>
      <c r="G729">
        <v>1522</v>
      </c>
      <c r="I729" s="7"/>
    </row>
    <row r="730" spans="1:9" x14ac:dyDescent="0.3">
      <c r="A730">
        <v>508989</v>
      </c>
      <c r="B730">
        <v>1307</v>
      </c>
      <c r="C730" s="1" t="s">
        <v>100</v>
      </c>
      <c r="D730" s="2">
        <v>44988.04583333333</v>
      </c>
      <c r="E730" t="s">
        <v>96</v>
      </c>
      <c r="F730" t="s">
        <v>76</v>
      </c>
      <c r="G730">
        <v>3733</v>
      </c>
      <c r="I730" s="7"/>
    </row>
    <row r="731" spans="1:9" x14ac:dyDescent="0.3">
      <c r="A731">
        <v>509663</v>
      </c>
      <c r="B731">
        <v>1437</v>
      </c>
      <c r="C731" s="1" t="s">
        <v>99</v>
      </c>
      <c r="D731" s="2">
        <v>45102.002083333333</v>
      </c>
      <c r="E731" t="s">
        <v>97</v>
      </c>
      <c r="F731" t="s">
        <v>81</v>
      </c>
      <c r="G731">
        <v>6211</v>
      </c>
      <c r="I731" s="7"/>
    </row>
    <row r="732" spans="1:9" x14ac:dyDescent="0.3">
      <c r="A732">
        <v>510478</v>
      </c>
      <c r="B732">
        <v>12</v>
      </c>
      <c r="C732" s="1" t="s">
        <v>105</v>
      </c>
      <c r="D732" s="2">
        <v>44998.968055555553</v>
      </c>
      <c r="E732" t="s">
        <v>97</v>
      </c>
      <c r="F732" t="s">
        <v>88</v>
      </c>
      <c r="G732">
        <v>4788</v>
      </c>
      <c r="I732" s="7"/>
    </row>
    <row r="733" spans="1:9" x14ac:dyDescent="0.3">
      <c r="A733">
        <v>510541</v>
      </c>
      <c r="B733">
        <v>1007</v>
      </c>
      <c r="C733" s="1" t="s">
        <v>99</v>
      </c>
      <c r="D733" s="2">
        <v>44988.007638888892</v>
      </c>
      <c r="E733" t="s">
        <v>191</v>
      </c>
      <c r="F733" t="s">
        <v>86</v>
      </c>
      <c r="G733">
        <v>8601</v>
      </c>
      <c r="I733" s="7"/>
    </row>
    <row r="734" spans="1:9" x14ac:dyDescent="0.3">
      <c r="A734">
        <v>510910</v>
      </c>
      <c r="B734">
        <v>1461</v>
      </c>
      <c r="C734" s="1" t="s">
        <v>99</v>
      </c>
      <c r="D734" s="2">
        <v>44929.981944444444</v>
      </c>
      <c r="E734" t="s">
        <v>191</v>
      </c>
      <c r="F734" t="s">
        <v>8</v>
      </c>
      <c r="G734">
        <v>1323</v>
      </c>
      <c r="I734" s="7"/>
    </row>
    <row r="735" spans="1:9" x14ac:dyDescent="0.3">
      <c r="A735">
        <v>510973</v>
      </c>
      <c r="B735">
        <v>679</v>
      </c>
      <c r="C735" s="1" t="s">
        <v>106</v>
      </c>
      <c r="D735" s="2">
        <v>44976.044444444444</v>
      </c>
      <c r="E735" t="s">
        <v>96</v>
      </c>
      <c r="F735" t="s">
        <v>90</v>
      </c>
      <c r="G735">
        <v>7192</v>
      </c>
      <c r="I735" s="7"/>
    </row>
    <row r="736" spans="1:9" x14ac:dyDescent="0.3">
      <c r="A736">
        <v>511431</v>
      </c>
      <c r="B736">
        <v>1125</v>
      </c>
      <c r="C736" s="1" t="s">
        <v>106</v>
      </c>
      <c r="D736" s="2">
        <v>45145.065972222219</v>
      </c>
      <c r="E736" t="s">
        <v>97</v>
      </c>
      <c r="F736" t="s">
        <v>43</v>
      </c>
      <c r="G736">
        <v>1624</v>
      </c>
      <c r="I736" s="7"/>
    </row>
    <row r="737" spans="1:9" x14ac:dyDescent="0.3">
      <c r="A737">
        <v>512440</v>
      </c>
      <c r="B737">
        <v>99</v>
      </c>
      <c r="C737" s="1" t="s">
        <v>101</v>
      </c>
      <c r="D737" s="2">
        <v>45084.03125</v>
      </c>
      <c r="E737" t="s">
        <v>97</v>
      </c>
      <c r="F737" t="s">
        <v>91</v>
      </c>
      <c r="G737">
        <v>4280</v>
      </c>
      <c r="I737" s="7"/>
    </row>
    <row r="738" spans="1:9" x14ac:dyDescent="0.3">
      <c r="A738">
        <v>513417</v>
      </c>
      <c r="B738">
        <v>1836</v>
      </c>
      <c r="C738" s="1" t="s">
        <v>100</v>
      </c>
      <c r="D738" s="2">
        <v>45190.033333333333</v>
      </c>
      <c r="E738" t="s">
        <v>96</v>
      </c>
      <c r="F738" t="s">
        <v>78</v>
      </c>
      <c r="G738">
        <v>2613</v>
      </c>
      <c r="I738" s="7"/>
    </row>
    <row r="739" spans="1:9" x14ac:dyDescent="0.3">
      <c r="A739">
        <v>513459</v>
      </c>
      <c r="B739">
        <v>961</v>
      </c>
      <c r="C739" s="1" t="s">
        <v>99</v>
      </c>
      <c r="D739" s="2">
        <v>44966.004166666666</v>
      </c>
      <c r="E739" t="s">
        <v>96</v>
      </c>
      <c r="F739" t="s">
        <v>29</v>
      </c>
      <c r="G739">
        <v>9907</v>
      </c>
      <c r="I739" s="7"/>
    </row>
    <row r="740" spans="1:9" x14ac:dyDescent="0.3">
      <c r="A740">
        <v>514198</v>
      </c>
      <c r="B740">
        <v>1617</v>
      </c>
      <c r="C740" s="1" t="s">
        <v>104</v>
      </c>
      <c r="D740" s="2">
        <v>45253.051388888889</v>
      </c>
      <c r="E740" t="s">
        <v>96</v>
      </c>
      <c r="F740" t="s">
        <v>34</v>
      </c>
      <c r="G740">
        <v>9711</v>
      </c>
      <c r="I740" s="7"/>
    </row>
    <row r="741" spans="1:9" x14ac:dyDescent="0.3">
      <c r="A741">
        <v>514550</v>
      </c>
      <c r="B741">
        <v>178</v>
      </c>
      <c r="C741" s="1" t="s">
        <v>113</v>
      </c>
      <c r="D741" s="2">
        <v>45078.067361111112</v>
      </c>
      <c r="E741" t="s">
        <v>97</v>
      </c>
      <c r="F741" t="s">
        <v>68</v>
      </c>
      <c r="G741">
        <v>9871</v>
      </c>
      <c r="I741" s="7"/>
    </row>
    <row r="742" spans="1:9" x14ac:dyDescent="0.3">
      <c r="A742">
        <v>515145</v>
      </c>
      <c r="B742">
        <v>667</v>
      </c>
      <c r="C742" s="1" t="s">
        <v>100</v>
      </c>
      <c r="D742" s="2">
        <v>45251.938194444447</v>
      </c>
      <c r="E742" t="s">
        <v>96</v>
      </c>
      <c r="F742" t="s">
        <v>40</v>
      </c>
      <c r="G742">
        <v>6458</v>
      </c>
      <c r="I742" s="7"/>
    </row>
    <row r="743" spans="1:9" x14ac:dyDescent="0.3">
      <c r="A743">
        <v>515694</v>
      </c>
      <c r="B743">
        <v>1034</v>
      </c>
      <c r="C743" s="1" t="s">
        <v>107</v>
      </c>
      <c r="D743" s="2">
        <v>45262.0625</v>
      </c>
      <c r="E743" t="s">
        <v>96</v>
      </c>
      <c r="F743" t="s">
        <v>69</v>
      </c>
      <c r="G743">
        <v>462</v>
      </c>
      <c r="I743" s="7"/>
    </row>
    <row r="744" spans="1:9" x14ac:dyDescent="0.3">
      <c r="A744">
        <v>517514</v>
      </c>
      <c r="B744">
        <v>459</v>
      </c>
      <c r="C744" s="1" t="s">
        <v>107</v>
      </c>
      <c r="D744" s="2">
        <v>45029.954861111109</v>
      </c>
      <c r="E744" t="s">
        <v>96</v>
      </c>
      <c r="F744" t="s">
        <v>42</v>
      </c>
      <c r="G744">
        <v>1379</v>
      </c>
      <c r="I744" s="7"/>
    </row>
    <row r="745" spans="1:9" x14ac:dyDescent="0.3">
      <c r="A745">
        <v>517568</v>
      </c>
      <c r="B745">
        <v>1475</v>
      </c>
      <c r="C745" s="1" t="s">
        <v>105</v>
      </c>
      <c r="D745" s="2">
        <v>45200.020833333336</v>
      </c>
      <c r="E745" t="s">
        <v>96</v>
      </c>
      <c r="F745" t="s">
        <v>43</v>
      </c>
      <c r="G745">
        <v>794</v>
      </c>
      <c r="I745" s="7"/>
    </row>
    <row r="746" spans="1:9" x14ac:dyDescent="0.3">
      <c r="A746">
        <v>517712</v>
      </c>
      <c r="B746">
        <v>817</v>
      </c>
      <c r="C746" s="1" t="s">
        <v>99</v>
      </c>
      <c r="D746" s="2">
        <v>45158.039583333331</v>
      </c>
      <c r="E746" t="s">
        <v>96</v>
      </c>
      <c r="F746" t="s">
        <v>44</v>
      </c>
      <c r="G746">
        <v>8560</v>
      </c>
      <c r="I746" s="7"/>
    </row>
    <row r="747" spans="1:9" x14ac:dyDescent="0.3">
      <c r="A747">
        <v>519130</v>
      </c>
      <c r="B747">
        <v>1036</v>
      </c>
      <c r="C747" s="1" t="s">
        <v>113</v>
      </c>
      <c r="D747" s="2">
        <v>45197.024305555555</v>
      </c>
      <c r="E747" t="s">
        <v>98</v>
      </c>
      <c r="F747" t="s">
        <v>81</v>
      </c>
      <c r="G747">
        <v>6750</v>
      </c>
      <c r="I747" s="7"/>
    </row>
    <row r="748" spans="1:9" x14ac:dyDescent="0.3">
      <c r="A748">
        <v>520080</v>
      </c>
      <c r="B748">
        <v>922</v>
      </c>
      <c r="C748" s="1" t="s">
        <v>110</v>
      </c>
      <c r="D748" s="2">
        <v>45217.06527777778</v>
      </c>
      <c r="E748" t="s">
        <v>191</v>
      </c>
      <c r="F748" t="s">
        <v>71</v>
      </c>
      <c r="G748">
        <v>917</v>
      </c>
      <c r="I748" s="7"/>
    </row>
    <row r="749" spans="1:9" x14ac:dyDescent="0.3">
      <c r="A749">
        <v>520860</v>
      </c>
      <c r="B749">
        <v>848</v>
      </c>
      <c r="C749" s="1" t="s">
        <v>99</v>
      </c>
      <c r="D749" s="2">
        <v>44949.943749999999</v>
      </c>
      <c r="E749" t="s">
        <v>97</v>
      </c>
      <c r="F749" t="s">
        <v>6</v>
      </c>
      <c r="G749">
        <v>7161</v>
      </c>
      <c r="I749" s="7"/>
    </row>
    <row r="750" spans="1:9" x14ac:dyDescent="0.3">
      <c r="A750">
        <v>520868</v>
      </c>
      <c r="B750">
        <v>1941</v>
      </c>
      <c r="C750" s="1" t="s">
        <v>105</v>
      </c>
      <c r="D750" s="2">
        <v>45254.029861111114</v>
      </c>
      <c r="E750" t="s">
        <v>96</v>
      </c>
      <c r="F750" t="s">
        <v>7</v>
      </c>
      <c r="G750">
        <v>870</v>
      </c>
      <c r="I750" s="7"/>
    </row>
    <row r="751" spans="1:9" x14ac:dyDescent="0.3">
      <c r="A751">
        <v>521015</v>
      </c>
      <c r="B751">
        <v>1351</v>
      </c>
      <c r="C751" s="1" t="s">
        <v>105</v>
      </c>
      <c r="D751" s="2">
        <v>45020.04791666667</v>
      </c>
      <c r="E751" t="s">
        <v>98</v>
      </c>
      <c r="F751" t="s">
        <v>27</v>
      </c>
      <c r="G751">
        <v>9200</v>
      </c>
      <c r="I751" s="7"/>
    </row>
    <row r="752" spans="1:9" x14ac:dyDescent="0.3">
      <c r="A752">
        <v>521330</v>
      </c>
      <c r="B752">
        <v>1714</v>
      </c>
      <c r="C752" s="1" t="s">
        <v>105</v>
      </c>
      <c r="D752" s="2">
        <v>45144.97152777778</v>
      </c>
      <c r="E752" t="s">
        <v>98</v>
      </c>
      <c r="F752" t="s">
        <v>43</v>
      </c>
      <c r="G752">
        <v>9321</v>
      </c>
      <c r="I752" s="7"/>
    </row>
    <row r="753" spans="1:9" x14ac:dyDescent="0.3">
      <c r="A753">
        <v>521761</v>
      </c>
      <c r="B753">
        <v>1504</v>
      </c>
      <c r="C753" s="1" t="s">
        <v>100</v>
      </c>
      <c r="D753" s="2">
        <v>45113.975694444445</v>
      </c>
      <c r="E753" t="s">
        <v>191</v>
      </c>
      <c r="F753" t="s">
        <v>69</v>
      </c>
      <c r="G753">
        <v>4462</v>
      </c>
      <c r="I753" s="7"/>
    </row>
    <row r="754" spans="1:9" x14ac:dyDescent="0.3">
      <c r="A754">
        <v>522201</v>
      </c>
      <c r="B754">
        <v>760</v>
      </c>
      <c r="C754" s="1" t="s">
        <v>113</v>
      </c>
      <c r="D754" s="2">
        <v>45240.990277777775</v>
      </c>
      <c r="E754" t="s">
        <v>96</v>
      </c>
      <c r="F754" t="s">
        <v>24</v>
      </c>
      <c r="G754">
        <v>9296</v>
      </c>
      <c r="I754" s="7"/>
    </row>
    <row r="755" spans="1:9" x14ac:dyDescent="0.3">
      <c r="A755">
        <v>525192</v>
      </c>
      <c r="B755">
        <v>1484</v>
      </c>
      <c r="C755" s="1" t="s">
        <v>99</v>
      </c>
      <c r="D755" s="2">
        <v>44952.006249999999</v>
      </c>
      <c r="E755" t="s">
        <v>96</v>
      </c>
      <c r="F755" t="s">
        <v>21</v>
      </c>
      <c r="G755">
        <v>2431</v>
      </c>
      <c r="I755" s="7"/>
    </row>
    <row r="756" spans="1:9" x14ac:dyDescent="0.3">
      <c r="A756">
        <v>525405</v>
      </c>
      <c r="B756">
        <v>796</v>
      </c>
      <c r="C756" s="1" t="s">
        <v>102</v>
      </c>
      <c r="D756" s="2">
        <v>44943.010416666664</v>
      </c>
      <c r="E756" t="s">
        <v>98</v>
      </c>
      <c r="F756" t="s">
        <v>66</v>
      </c>
      <c r="G756">
        <v>6640</v>
      </c>
      <c r="I756" s="7"/>
    </row>
    <row r="757" spans="1:9" x14ac:dyDescent="0.3">
      <c r="A757">
        <v>525500</v>
      </c>
      <c r="B757">
        <v>299</v>
      </c>
      <c r="C757" s="1" t="s">
        <v>113</v>
      </c>
      <c r="D757" s="2">
        <v>45111.05</v>
      </c>
      <c r="E757" t="s">
        <v>96</v>
      </c>
      <c r="F757" t="s">
        <v>29</v>
      </c>
      <c r="G757">
        <v>9056</v>
      </c>
      <c r="I757" s="7"/>
    </row>
    <row r="758" spans="1:9" x14ac:dyDescent="0.3">
      <c r="A758">
        <v>525782</v>
      </c>
      <c r="B758">
        <v>833</v>
      </c>
      <c r="C758" s="1" t="s">
        <v>110</v>
      </c>
      <c r="D758" s="2">
        <v>45079.01666666667</v>
      </c>
      <c r="E758" t="s">
        <v>96</v>
      </c>
      <c r="F758" t="s">
        <v>9</v>
      </c>
      <c r="G758">
        <v>257</v>
      </c>
      <c r="I758" s="7"/>
    </row>
    <row r="759" spans="1:9" x14ac:dyDescent="0.3">
      <c r="A759">
        <v>528569</v>
      </c>
      <c r="B759">
        <v>1993</v>
      </c>
      <c r="C759" s="1" t="s">
        <v>99</v>
      </c>
      <c r="D759" s="2">
        <v>45103.070833333331</v>
      </c>
      <c r="E759" t="s">
        <v>97</v>
      </c>
      <c r="F759" t="s">
        <v>64</v>
      </c>
      <c r="G759">
        <v>613</v>
      </c>
      <c r="I759" s="7"/>
    </row>
    <row r="760" spans="1:9" x14ac:dyDescent="0.3">
      <c r="A760">
        <v>529245</v>
      </c>
      <c r="B760">
        <v>650</v>
      </c>
      <c r="C760" s="1" t="s">
        <v>100</v>
      </c>
      <c r="D760" s="2">
        <v>44973.015972222223</v>
      </c>
      <c r="E760" t="s">
        <v>191</v>
      </c>
      <c r="F760" t="s">
        <v>30</v>
      </c>
      <c r="G760">
        <v>1465</v>
      </c>
      <c r="I760" s="7"/>
    </row>
    <row r="761" spans="1:9" x14ac:dyDescent="0.3">
      <c r="A761">
        <v>529816</v>
      </c>
      <c r="B761">
        <v>424</v>
      </c>
      <c r="C761" s="1" t="s">
        <v>105</v>
      </c>
      <c r="D761" s="2">
        <v>45173.992361111108</v>
      </c>
      <c r="E761" t="s">
        <v>98</v>
      </c>
      <c r="F761" t="s">
        <v>53</v>
      </c>
      <c r="G761">
        <v>4135</v>
      </c>
      <c r="I761" s="7"/>
    </row>
    <row r="762" spans="1:9" x14ac:dyDescent="0.3">
      <c r="A762">
        <v>530067</v>
      </c>
      <c r="B762">
        <v>1126</v>
      </c>
      <c r="C762" s="1" t="s">
        <v>100</v>
      </c>
      <c r="D762" s="2">
        <v>45155.053472222222</v>
      </c>
      <c r="E762" t="s">
        <v>96</v>
      </c>
      <c r="F762" t="s">
        <v>85</v>
      </c>
      <c r="G762">
        <v>8259</v>
      </c>
      <c r="I762" s="7"/>
    </row>
    <row r="763" spans="1:9" x14ac:dyDescent="0.3">
      <c r="A763">
        <v>531173</v>
      </c>
      <c r="B763">
        <v>27</v>
      </c>
      <c r="C763" s="1" t="s">
        <v>99</v>
      </c>
      <c r="D763" s="2">
        <v>45146.083333333336</v>
      </c>
      <c r="E763" t="s">
        <v>97</v>
      </c>
      <c r="F763" t="s">
        <v>34</v>
      </c>
      <c r="G763">
        <v>9787</v>
      </c>
      <c r="I763" s="7"/>
    </row>
    <row r="764" spans="1:9" x14ac:dyDescent="0.3">
      <c r="A764">
        <v>531700</v>
      </c>
      <c r="B764">
        <v>925</v>
      </c>
      <c r="C764" s="1" t="s">
        <v>99</v>
      </c>
      <c r="D764" s="2">
        <v>45082.035416666666</v>
      </c>
      <c r="E764" t="s">
        <v>97</v>
      </c>
      <c r="F764" t="s">
        <v>68</v>
      </c>
      <c r="G764">
        <v>8597</v>
      </c>
      <c r="I764" s="7"/>
    </row>
    <row r="765" spans="1:9" x14ac:dyDescent="0.3">
      <c r="A765">
        <v>532196</v>
      </c>
      <c r="B765">
        <v>1019</v>
      </c>
      <c r="C765" s="1" t="s">
        <v>107</v>
      </c>
      <c r="D765" s="2">
        <v>45207.033333333333</v>
      </c>
      <c r="E765" t="s">
        <v>96</v>
      </c>
      <c r="F765" t="s">
        <v>69</v>
      </c>
      <c r="G765">
        <v>3019</v>
      </c>
      <c r="I765" s="7"/>
    </row>
    <row r="766" spans="1:9" x14ac:dyDescent="0.3">
      <c r="A766">
        <v>532654</v>
      </c>
      <c r="B766">
        <v>1948</v>
      </c>
      <c r="C766" s="1" t="s">
        <v>99</v>
      </c>
      <c r="D766" s="2">
        <v>45239.068055555559</v>
      </c>
      <c r="E766" t="s">
        <v>98</v>
      </c>
      <c r="F766" t="s">
        <v>43</v>
      </c>
      <c r="G766">
        <v>3310</v>
      </c>
      <c r="I766" s="7"/>
    </row>
    <row r="767" spans="1:9" x14ac:dyDescent="0.3">
      <c r="A767">
        <v>533187</v>
      </c>
      <c r="B767">
        <v>1510</v>
      </c>
      <c r="C767" s="1" t="s">
        <v>103</v>
      </c>
      <c r="D767" s="2">
        <v>44998.044444444444</v>
      </c>
      <c r="E767" t="s">
        <v>96</v>
      </c>
      <c r="F767" t="s">
        <v>27</v>
      </c>
      <c r="G767">
        <v>825</v>
      </c>
      <c r="I767" s="7"/>
    </row>
    <row r="768" spans="1:9" x14ac:dyDescent="0.3">
      <c r="A768">
        <v>533511</v>
      </c>
      <c r="B768">
        <v>615</v>
      </c>
      <c r="C768" s="1" t="s">
        <v>100</v>
      </c>
      <c r="D768" s="2">
        <v>45008.00277777778</v>
      </c>
      <c r="E768" t="s">
        <v>98</v>
      </c>
      <c r="F768" t="s">
        <v>69</v>
      </c>
      <c r="G768">
        <v>4159</v>
      </c>
      <c r="I768" s="7"/>
    </row>
    <row r="769" spans="1:9" x14ac:dyDescent="0.3">
      <c r="A769">
        <v>533763</v>
      </c>
      <c r="B769">
        <v>1008</v>
      </c>
      <c r="C769" s="1" t="s">
        <v>106</v>
      </c>
      <c r="D769" s="2">
        <v>45103.020138888889</v>
      </c>
      <c r="E769" t="s">
        <v>97</v>
      </c>
      <c r="F769" t="s">
        <v>43</v>
      </c>
      <c r="G769">
        <v>4873</v>
      </c>
      <c r="I769" s="7"/>
    </row>
    <row r="770" spans="1:9" x14ac:dyDescent="0.3">
      <c r="A770">
        <v>533914</v>
      </c>
      <c r="B770">
        <v>1884</v>
      </c>
      <c r="C770" s="1" t="s">
        <v>99</v>
      </c>
      <c r="D770" s="2">
        <v>45076.955555555556</v>
      </c>
      <c r="E770" t="s">
        <v>96</v>
      </c>
      <c r="F770" t="s">
        <v>22</v>
      </c>
      <c r="G770">
        <v>5436</v>
      </c>
      <c r="I770" s="7"/>
    </row>
    <row r="771" spans="1:9" x14ac:dyDescent="0.3">
      <c r="A771">
        <v>534259</v>
      </c>
      <c r="B771">
        <v>249</v>
      </c>
      <c r="C771" s="1" t="s">
        <v>99</v>
      </c>
      <c r="D771" s="2">
        <v>45049.96875</v>
      </c>
      <c r="E771" t="s">
        <v>96</v>
      </c>
      <c r="F771" t="s">
        <v>41</v>
      </c>
      <c r="G771">
        <v>3939</v>
      </c>
      <c r="I771" s="7"/>
    </row>
    <row r="772" spans="1:9" x14ac:dyDescent="0.3">
      <c r="A772">
        <v>534263</v>
      </c>
      <c r="B772">
        <v>109</v>
      </c>
      <c r="C772" s="1" t="s">
        <v>99</v>
      </c>
      <c r="D772" s="2">
        <v>45093.023611111108</v>
      </c>
      <c r="E772" t="s">
        <v>97</v>
      </c>
      <c r="F772" t="s">
        <v>19</v>
      </c>
      <c r="G772">
        <v>3129</v>
      </c>
      <c r="I772" s="7"/>
    </row>
    <row r="773" spans="1:9" x14ac:dyDescent="0.3">
      <c r="A773">
        <v>534708</v>
      </c>
      <c r="B773">
        <v>854</v>
      </c>
      <c r="C773" s="1" t="s">
        <v>99</v>
      </c>
      <c r="D773" s="2">
        <v>45179.036111111112</v>
      </c>
      <c r="E773" t="s">
        <v>96</v>
      </c>
      <c r="F773" t="s">
        <v>35</v>
      </c>
      <c r="G773">
        <v>577</v>
      </c>
      <c r="I773" s="7"/>
    </row>
    <row r="774" spans="1:9" x14ac:dyDescent="0.3">
      <c r="A774">
        <v>535104</v>
      </c>
      <c r="B774">
        <v>324</v>
      </c>
      <c r="C774" s="1" t="s">
        <v>101</v>
      </c>
      <c r="D774" s="2">
        <v>45229.967361111114</v>
      </c>
      <c r="E774" t="s">
        <v>191</v>
      </c>
      <c r="F774" t="s">
        <v>44</v>
      </c>
      <c r="G774">
        <v>7237</v>
      </c>
      <c r="I774" s="7"/>
    </row>
    <row r="775" spans="1:9" x14ac:dyDescent="0.3">
      <c r="A775">
        <v>535213</v>
      </c>
      <c r="B775">
        <v>998</v>
      </c>
      <c r="C775" s="1" t="s">
        <v>103</v>
      </c>
      <c r="D775" s="2">
        <v>45158.04583333333</v>
      </c>
      <c r="E775" t="s">
        <v>98</v>
      </c>
      <c r="F775" t="s">
        <v>28</v>
      </c>
      <c r="G775">
        <v>1196</v>
      </c>
      <c r="I775" s="7"/>
    </row>
    <row r="776" spans="1:9" x14ac:dyDescent="0.3">
      <c r="A776">
        <v>535352</v>
      </c>
      <c r="B776">
        <v>622</v>
      </c>
      <c r="C776" s="1" t="s">
        <v>113</v>
      </c>
      <c r="D776" s="2">
        <v>45130.976388888892</v>
      </c>
      <c r="E776" t="s">
        <v>98</v>
      </c>
      <c r="F776" t="s">
        <v>14</v>
      </c>
      <c r="G776">
        <v>9155</v>
      </c>
      <c r="I776" s="7"/>
    </row>
    <row r="777" spans="1:9" x14ac:dyDescent="0.3">
      <c r="A777">
        <v>536530</v>
      </c>
      <c r="B777">
        <v>738</v>
      </c>
      <c r="C777" s="1" t="s">
        <v>100</v>
      </c>
      <c r="D777" s="2">
        <v>45043.998611111114</v>
      </c>
      <c r="E777" t="s">
        <v>191</v>
      </c>
      <c r="F777" t="s">
        <v>43</v>
      </c>
      <c r="G777">
        <v>891</v>
      </c>
      <c r="I777" s="7"/>
    </row>
    <row r="778" spans="1:9" x14ac:dyDescent="0.3">
      <c r="A778">
        <v>537418</v>
      </c>
      <c r="B778">
        <v>51</v>
      </c>
      <c r="C778" s="1" t="s">
        <v>99</v>
      </c>
      <c r="D778" s="2">
        <v>45128.940972222219</v>
      </c>
      <c r="E778" t="s">
        <v>191</v>
      </c>
      <c r="F778" t="s">
        <v>46</v>
      </c>
      <c r="G778">
        <v>7284</v>
      </c>
      <c r="I778" s="7"/>
    </row>
    <row r="779" spans="1:9" x14ac:dyDescent="0.3">
      <c r="A779">
        <v>537514</v>
      </c>
      <c r="B779">
        <v>12</v>
      </c>
      <c r="C779" s="1" t="s">
        <v>105</v>
      </c>
      <c r="D779" s="2">
        <v>45207.039583333331</v>
      </c>
      <c r="F779" t="s">
        <v>8</v>
      </c>
      <c r="G779">
        <v>8747</v>
      </c>
      <c r="I779" s="7"/>
    </row>
    <row r="780" spans="1:9" x14ac:dyDescent="0.3">
      <c r="A780">
        <v>537900</v>
      </c>
      <c r="B780">
        <v>1009</v>
      </c>
      <c r="C780" s="1" t="s">
        <v>99</v>
      </c>
      <c r="D780" s="2">
        <v>44936.011805555558</v>
      </c>
      <c r="E780" t="s">
        <v>191</v>
      </c>
      <c r="F780" t="s">
        <v>46</v>
      </c>
      <c r="G780">
        <v>3462</v>
      </c>
      <c r="I780" s="7"/>
    </row>
    <row r="781" spans="1:9" x14ac:dyDescent="0.3">
      <c r="A781">
        <v>538560</v>
      </c>
      <c r="B781">
        <v>31</v>
      </c>
      <c r="C781" s="1" t="s">
        <v>99</v>
      </c>
      <c r="D781" s="2">
        <v>45231.01458333333</v>
      </c>
      <c r="E781" t="s">
        <v>97</v>
      </c>
      <c r="F781" t="s">
        <v>27</v>
      </c>
      <c r="G781">
        <v>9928</v>
      </c>
      <c r="I781" s="7"/>
    </row>
    <row r="782" spans="1:9" x14ac:dyDescent="0.3">
      <c r="A782">
        <v>539212</v>
      </c>
      <c r="B782">
        <v>488</v>
      </c>
      <c r="C782" s="1" t="s">
        <v>99</v>
      </c>
      <c r="D782" s="2">
        <v>45259.077777777777</v>
      </c>
      <c r="E782" t="s">
        <v>191</v>
      </c>
      <c r="F782" t="s">
        <v>18</v>
      </c>
      <c r="G782">
        <v>8345</v>
      </c>
      <c r="I782" s="7"/>
    </row>
    <row r="783" spans="1:9" x14ac:dyDescent="0.3">
      <c r="A783">
        <v>539679</v>
      </c>
      <c r="B783">
        <v>668</v>
      </c>
      <c r="C783" s="1" t="s">
        <v>100</v>
      </c>
      <c r="D783" s="2">
        <v>45053.019444444442</v>
      </c>
      <c r="E783" t="s">
        <v>98</v>
      </c>
      <c r="F783" t="s">
        <v>90</v>
      </c>
      <c r="G783">
        <v>24</v>
      </c>
      <c r="I783" s="7"/>
    </row>
    <row r="784" spans="1:9" x14ac:dyDescent="0.3">
      <c r="A784">
        <v>540823</v>
      </c>
      <c r="B784">
        <v>306</v>
      </c>
      <c r="C784" s="1" t="s">
        <v>113</v>
      </c>
      <c r="D784" s="2">
        <v>45260.015277777777</v>
      </c>
      <c r="E784" t="s">
        <v>97</v>
      </c>
      <c r="F784" t="s">
        <v>14</v>
      </c>
      <c r="G784">
        <v>3011</v>
      </c>
      <c r="I784" s="7"/>
    </row>
    <row r="785" spans="1:9" x14ac:dyDescent="0.3">
      <c r="A785">
        <v>541612</v>
      </c>
      <c r="B785">
        <v>248</v>
      </c>
      <c r="C785" s="1" t="s">
        <v>99</v>
      </c>
      <c r="D785" s="2">
        <v>45236.018055555556</v>
      </c>
      <c r="E785" t="s">
        <v>97</v>
      </c>
      <c r="F785" t="s">
        <v>27</v>
      </c>
      <c r="G785">
        <v>3155</v>
      </c>
      <c r="I785" s="7"/>
    </row>
    <row r="786" spans="1:9" x14ac:dyDescent="0.3">
      <c r="A786">
        <v>541737</v>
      </c>
      <c r="B786">
        <v>1365</v>
      </c>
      <c r="C786" s="1" t="s">
        <v>99</v>
      </c>
      <c r="D786" s="2">
        <v>45283.015972222223</v>
      </c>
      <c r="E786" t="s">
        <v>191</v>
      </c>
      <c r="F786" t="s">
        <v>7</v>
      </c>
      <c r="G786">
        <v>1362</v>
      </c>
      <c r="I786" s="7"/>
    </row>
    <row r="787" spans="1:9" x14ac:dyDescent="0.3">
      <c r="A787">
        <v>541762</v>
      </c>
      <c r="B787">
        <v>1492</v>
      </c>
      <c r="C787" s="1" t="s">
        <v>99</v>
      </c>
      <c r="D787" s="2">
        <v>45135.998611111114</v>
      </c>
      <c r="E787" t="s">
        <v>98</v>
      </c>
      <c r="F787" t="s">
        <v>9</v>
      </c>
      <c r="G787">
        <v>5062</v>
      </c>
      <c r="I787" s="7"/>
    </row>
    <row r="788" spans="1:9" x14ac:dyDescent="0.3">
      <c r="A788">
        <v>541964</v>
      </c>
      <c r="B788">
        <v>465</v>
      </c>
      <c r="C788" s="1" t="s">
        <v>99</v>
      </c>
      <c r="D788" s="2">
        <v>45221.99722222222</v>
      </c>
      <c r="E788" t="s">
        <v>191</v>
      </c>
      <c r="F788" t="s">
        <v>48</v>
      </c>
      <c r="G788">
        <v>3372</v>
      </c>
      <c r="I788" s="7"/>
    </row>
    <row r="789" spans="1:9" x14ac:dyDescent="0.3">
      <c r="A789">
        <v>542381</v>
      </c>
      <c r="B789">
        <v>1767</v>
      </c>
      <c r="C789" s="1" t="s">
        <v>100</v>
      </c>
      <c r="D789" s="2">
        <v>45286.009027777778</v>
      </c>
      <c r="E789" t="s">
        <v>191</v>
      </c>
      <c r="F789" t="s">
        <v>14</v>
      </c>
      <c r="G789">
        <v>6198</v>
      </c>
      <c r="I789" s="7"/>
    </row>
    <row r="790" spans="1:9" x14ac:dyDescent="0.3">
      <c r="A790">
        <v>543294</v>
      </c>
      <c r="B790">
        <v>1504</v>
      </c>
      <c r="C790" s="1" t="s">
        <v>100</v>
      </c>
      <c r="D790" s="2">
        <v>45182.018750000003</v>
      </c>
      <c r="E790" t="s">
        <v>191</v>
      </c>
      <c r="F790" t="s">
        <v>61</v>
      </c>
      <c r="G790">
        <v>3639</v>
      </c>
      <c r="I790" s="7"/>
    </row>
    <row r="791" spans="1:9" x14ac:dyDescent="0.3">
      <c r="A791">
        <v>543420</v>
      </c>
      <c r="B791">
        <v>1942</v>
      </c>
      <c r="C791" s="1" t="s">
        <v>99</v>
      </c>
      <c r="D791" s="2">
        <v>45092.989583333336</v>
      </c>
      <c r="E791" t="s">
        <v>98</v>
      </c>
      <c r="F791" t="s">
        <v>65</v>
      </c>
      <c r="G791">
        <v>4380</v>
      </c>
      <c r="I791" s="7"/>
    </row>
    <row r="792" spans="1:9" x14ac:dyDescent="0.3">
      <c r="A792">
        <v>543688</v>
      </c>
      <c r="B792">
        <v>1393</v>
      </c>
      <c r="C792" s="1" t="s">
        <v>107</v>
      </c>
      <c r="D792" s="2">
        <v>45146.023611111108</v>
      </c>
      <c r="E792" t="s">
        <v>98</v>
      </c>
      <c r="F792" t="s">
        <v>17</v>
      </c>
      <c r="G792">
        <v>9836</v>
      </c>
      <c r="I792" s="7"/>
    </row>
    <row r="793" spans="1:9" x14ac:dyDescent="0.3">
      <c r="A793">
        <v>544608</v>
      </c>
      <c r="B793">
        <v>643</v>
      </c>
      <c r="C793" s="1" t="s">
        <v>113</v>
      </c>
      <c r="D793" s="2">
        <v>45192.080555555556</v>
      </c>
      <c r="E793" t="s">
        <v>97</v>
      </c>
      <c r="F793" t="s">
        <v>18</v>
      </c>
      <c r="G793">
        <v>3678</v>
      </c>
      <c r="I793" s="7"/>
    </row>
    <row r="794" spans="1:9" x14ac:dyDescent="0.3">
      <c r="A794">
        <v>544675</v>
      </c>
      <c r="B794">
        <v>459</v>
      </c>
      <c r="C794" s="1" t="s">
        <v>107</v>
      </c>
      <c r="D794" s="2">
        <v>45059.078472222223</v>
      </c>
      <c r="E794" t="s">
        <v>191</v>
      </c>
      <c r="F794" t="s">
        <v>89</v>
      </c>
      <c r="G794">
        <v>6757</v>
      </c>
      <c r="I794" s="7"/>
    </row>
    <row r="795" spans="1:9" x14ac:dyDescent="0.3">
      <c r="A795">
        <v>545696</v>
      </c>
      <c r="B795">
        <v>1682</v>
      </c>
      <c r="C795" s="1" t="s">
        <v>100</v>
      </c>
      <c r="D795" s="2">
        <v>45085.045138888891</v>
      </c>
      <c r="E795" t="s">
        <v>97</v>
      </c>
      <c r="F795" t="s">
        <v>79</v>
      </c>
      <c r="G795">
        <v>9120</v>
      </c>
      <c r="I795" s="7"/>
    </row>
    <row r="796" spans="1:9" x14ac:dyDescent="0.3">
      <c r="A796">
        <v>546278</v>
      </c>
      <c r="B796">
        <v>1510</v>
      </c>
      <c r="C796" s="1" t="s">
        <v>103</v>
      </c>
      <c r="D796" s="2">
        <v>45081.047222222223</v>
      </c>
      <c r="E796" t="s">
        <v>191</v>
      </c>
      <c r="F796" t="s">
        <v>51</v>
      </c>
      <c r="G796">
        <v>5853</v>
      </c>
      <c r="I796" s="7"/>
    </row>
    <row r="797" spans="1:9" x14ac:dyDescent="0.3">
      <c r="A797">
        <v>546758</v>
      </c>
      <c r="B797">
        <v>1844</v>
      </c>
      <c r="C797" s="1" t="s">
        <v>106</v>
      </c>
      <c r="D797" s="2">
        <v>45140.03125</v>
      </c>
      <c r="E797" t="s">
        <v>96</v>
      </c>
      <c r="F797" t="s">
        <v>22</v>
      </c>
      <c r="G797">
        <v>316</v>
      </c>
      <c r="I797" s="7"/>
    </row>
    <row r="798" spans="1:9" x14ac:dyDescent="0.3">
      <c r="A798">
        <v>546839</v>
      </c>
      <c r="B798">
        <v>1566</v>
      </c>
      <c r="C798" s="1" t="s">
        <v>99</v>
      </c>
      <c r="D798" s="2">
        <v>45270.039583333331</v>
      </c>
      <c r="E798" t="s">
        <v>191</v>
      </c>
      <c r="F798" t="s">
        <v>52</v>
      </c>
      <c r="G798">
        <v>8639</v>
      </c>
      <c r="I798" s="7"/>
    </row>
    <row r="799" spans="1:9" x14ac:dyDescent="0.3">
      <c r="A799">
        <v>547144</v>
      </c>
      <c r="B799">
        <v>1666</v>
      </c>
      <c r="C799" s="1" t="s">
        <v>105</v>
      </c>
      <c r="D799" s="2">
        <v>44940.043055555558</v>
      </c>
      <c r="E799" t="s">
        <v>97</v>
      </c>
      <c r="F799" t="s">
        <v>39</v>
      </c>
      <c r="G799">
        <v>5455</v>
      </c>
      <c r="I799" s="7"/>
    </row>
    <row r="800" spans="1:9" x14ac:dyDescent="0.3">
      <c r="A800">
        <v>547283</v>
      </c>
      <c r="B800">
        <v>1363</v>
      </c>
      <c r="C800" s="1" t="s">
        <v>100</v>
      </c>
      <c r="D800" s="2">
        <v>45040.00277777778</v>
      </c>
      <c r="E800" t="s">
        <v>191</v>
      </c>
      <c r="F800" t="s">
        <v>92</v>
      </c>
      <c r="G800">
        <v>2149</v>
      </c>
      <c r="I800" s="7"/>
    </row>
    <row r="801" spans="1:9" x14ac:dyDescent="0.3">
      <c r="A801">
        <v>548423</v>
      </c>
      <c r="B801">
        <v>1109</v>
      </c>
      <c r="C801" s="1" t="s">
        <v>113</v>
      </c>
      <c r="D801" s="2">
        <v>45190.052777777775</v>
      </c>
      <c r="E801" t="s">
        <v>96</v>
      </c>
      <c r="F801" t="s">
        <v>32</v>
      </c>
      <c r="G801">
        <v>3958</v>
      </c>
      <c r="I801" s="7"/>
    </row>
    <row r="802" spans="1:9" x14ac:dyDescent="0.3">
      <c r="A802">
        <v>548714</v>
      </c>
      <c r="B802">
        <v>1156</v>
      </c>
      <c r="C802" s="1" t="s">
        <v>103</v>
      </c>
      <c r="D802" s="2">
        <v>45099.021527777775</v>
      </c>
      <c r="E802" t="s">
        <v>97</v>
      </c>
      <c r="F802" t="s">
        <v>27</v>
      </c>
      <c r="G802">
        <v>6145</v>
      </c>
      <c r="I802" s="7"/>
    </row>
    <row r="803" spans="1:9" x14ac:dyDescent="0.3">
      <c r="A803">
        <v>549930</v>
      </c>
      <c r="B803">
        <v>685</v>
      </c>
      <c r="C803" s="1" t="s">
        <v>101</v>
      </c>
      <c r="D803" s="2">
        <v>45103.995833333334</v>
      </c>
      <c r="E803" t="s">
        <v>97</v>
      </c>
      <c r="F803" t="s">
        <v>5</v>
      </c>
      <c r="G803">
        <v>8311</v>
      </c>
      <c r="I803" s="7"/>
    </row>
    <row r="804" spans="1:9" x14ac:dyDescent="0.3">
      <c r="A804">
        <v>550510</v>
      </c>
      <c r="B804">
        <v>536</v>
      </c>
      <c r="C804" s="1" t="s">
        <v>109</v>
      </c>
      <c r="D804" s="2">
        <v>45036.982638888891</v>
      </c>
      <c r="E804" t="s">
        <v>191</v>
      </c>
      <c r="F804" t="s">
        <v>16</v>
      </c>
      <c r="G804">
        <v>4540</v>
      </c>
      <c r="I804" s="7"/>
    </row>
    <row r="805" spans="1:9" x14ac:dyDescent="0.3">
      <c r="A805">
        <v>551810</v>
      </c>
      <c r="B805">
        <v>477</v>
      </c>
      <c r="C805" s="1" t="s">
        <v>101</v>
      </c>
      <c r="D805" s="2">
        <v>45085.024305555555</v>
      </c>
      <c r="E805" t="s">
        <v>97</v>
      </c>
      <c r="F805" t="s">
        <v>74</v>
      </c>
      <c r="G805">
        <v>8174</v>
      </c>
      <c r="I805" s="7"/>
    </row>
    <row r="806" spans="1:9" x14ac:dyDescent="0.3">
      <c r="A806">
        <v>551997</v>
      </c>
      <c r="B806">
        <v>1620</v>
      </c>
      <c r="C806" s="1" t="s">
        <v>99</v>
      </c>
      <c r="D806" s="2">
        <v>45195.973611111112</v>
      </c>
      <c r="E806" t="s">
        <v>191</v>
      </c>
      <c r="F806" t="s">
        <v>4</v>
      </c>
      <c r="G806">
        <v>5017</v>
      </c>
      <c r="I806" s="7"/>
    </row>
    <row r="807" spans="1:9" x14ac:dyDescent="0.3">
      <c r="A807">
        <v>552382</v>
      </c>
      <c r="B807">
        <v>375</v>
      </c>
      <c r="C807" s="1" t="s">
        <v>101</v>
      </c>
      <c r="D807" s="2">
        <v>45048.020138888889</v>
      </c>
      <c r="E807" t="s">
        <v>98</v>
      </c>
      <c r="F807" t="s">
        <v>14</v>
      </c>
      <c r="G807">
        <v>626</v>
      </c>
      <c r="I807" s="7"/>
    </row>
    <row r="808" spans="1:9" x14ac:dyDescent="0.3">
      <c r="A808">
        <v>552420</v>
      </c>
      <c r="B808">
        <v>31</v>
      </c>
      <c r="C808" s="1" t="s">
        <v>99</v>
      </c>
      <c r="D808" s="2">
        <v>45131.981249999997</v>
      </c>
      <c r="E808" t="s">
        <v>96</v>
      </c>
      <c r="F808" t="s">
        <v>6</v>
      </c>
      <c r="G808">
        <v>3937</v>
      </c>
      <c r="I808" s="7"/>
    </row>
    <row r="809" spans="1:9" x14ac:dyDescent="0.3">
      <c r="A809">
        <v>552683</v>
      </c>
      <c r="B809">
        <v>131</v>
      </c>
      <c r="C809" s="1" t="s">
        <v>107</v>
      </c>
      <c r="D809" s="2">
        <v>45054.05972222222</v>
      </c>
      <c r="E809" t="s">
        <v>96</v>
      </c>
      <c r="F809" t="s">
        <v>7</v>
      </c>
      <c r="G809">
        <v>6578</v>
      </c>
      <c r="I809" s="7"/>
    </row>
    <row r="810" spans="1:9" x14ac:dyDescent="0.3">
      <c r="A810">
        <v>554150</v>
      </c>
      <c r="B810">
        <v>343</v>
      </c>
      <c r="C810" s="1" t="s">
        <v>113</v>
      </c>
      <c r="D810" s="2">
        <v>45051.002083333333</v>
      </c>
      <c r="E810" t="s">
        <v>98</v>
      </c>
      <c r="F810" t="s">
        <v>8</v>
      </c>
      <c r="G810">
        <v>1090</v>
      </c>
      <c r="I810" s="7"/>
    </row>
    <row r="811" spans="1:9" x14ac:dyDescent="0.3">
      <c r="A811">
        <v>556001</v>
      </c>
      <c r="B811">
        <v>395</v>
      </c>
      <c r="C811" s="1" t="s">
        <v>113</v>
      </c>
      <c r="D811" s="2">
        <v>44954.012499999997</v>
      </c>
      <c r="E811" t="s">
        <v>96</v>
      </c>
      <c r="F811" t="s">
        <v>9</v>
      </c>
      <c r="G811">
        <v>8901</v>
      </c>
      <c r="I811" s="7"/>
    </row>
    <row r="812" spans="1:9" x14ac:dyDescent="0.3">
      <c r="A812">
        <v>556930</v>
      </c>
      <c r="B812">
        <v>1847</v>
      </c>
      <c r="C812" s="1" t="s">
        <v>100</v>
      </c>
      <c r="D812" s="2">
        <v>44940.015972222223</v>
      </c>
      <c r="E812" t="s">
        <v>98</v>
      </c>
      <c r="F812" t="s">
        <v>10</v>
      </c>
      <c r="G812">
        <v>1675</v>
      </c>
      <c r="I812" s="7"/>
    </row>
    <row r="813" spans="1:9" x14ac:dyDescent="0.3">
      <c r="A813">
        <v>557919</v>
      </c>
      <c r="B813">
        <v>736</v>
      </c>
      <c r="C813" s="1" t="s">
        <v>99</v>
      </c>
      <c r="D813" s="2">
        <v>45237.07708333333</v>
      </c>
      <c r="E813" t="s">
        <v>191</v>
      </c>
      <c r="F813" t="s">
        <v>11</v>
      </c>
      <c r="G813">
        <v>1848</v>
      </c>
      <c r="I813" s="7"/>
    </row>
    <row r="814" spans="1:9" x14ac:dyDescent="0.3">
      <c r="A814">
        <v>558573</v>
      </c>
      <c r="B814">
        <v>342</v>
      </c>
      <c r="C814" s="1" t="s">
        <v>113</v>
      </c>
      <c r="D814" s="2">
        <v>45192.024305555555</v>
      </c>
      <c r="E814" t="s">
        <v>96</v>
      </c>
      <c r="F814" t="s">
        <v>12</v>
      </c>
      <c r="G814">
        <v>2278</v>
      </c>
      <c r="I814" s="7"/>
    </row>
    <row r="815" spans="1:9" x14ac:dyDescent="0.3">
      <c r="A815">
        <v>559015</v>
      </c>
      <c r="B815">
        <v>785</v>
      </c>
      <c r="C815" s="1" t="s">
        <v>111</v>
      </c>
      <c r="D815" s="2">
        <v>45059.031944444447</v>
      </c>
      <c r="E815" t="s">
        <v>96</v>
      </c>
      <c r="F815" t="s">
        <v>48</v>
      </c>
      <c r="G815">
        <v>9196</v>
      </c>
      <c r="I815" s="7"/>
    </row>
    <row r="816" spans="1:9" x14ac:dyDescent="0.3">
      <c r="A816">
        <v>559948</v>
      </c>
      <c r="B816">
        <v>1548</v>
      </c>
      <c r="C816" s="1" t="s">
        <v>100</v>
      </c>
      <c r="D816" s="2">
        <v>45177.979166666664</v>
      </c>
      <c r="E816" t="s">
        <v>191</v>
      </c>
      <c r="F816" t="s">
        <v>14</v>
      </c>
      <c r="G816">
        <v>1404</v>
      </c>
      <c r="I816" s="7"/>
    </row>
    <row r="817" spans="1:9" x14ac:dyDescent="0.3">
      <c r="A817">
        <v>560179</v>
      </c>
      <c r="B817">
        <v>1615</v>
      </c>
      <c r="C817" s="1" t="s">
        <v>105</v>
      </c>
      <c r="D817" s="2">
        <v>45112.044444444444</v>
      </c>
      <c r="E817" t="s">
        <v>191</v>
      </c>
      <c r="F817" t="s">
        <v>49</v>
      </c>
      <c r="G817">
        <v>227</v>
      </c>
      <c r="I817" s="7"/>
    </row>
    <row r="818" spans="1:9" x14ac:dyDescent="0.3">
      <c r="A818">
        <v>560929</v>
      </c>
      <c r="B818">
        <v>995</v>
      </c>
      <c r="C818" s="1" t="s">
        <v>100</v>
      </c>
      <c r="D818" s="2">
        <v>44947.002083333333</v>
      </c>
      <c r="E818" t="s">
        <v>96</v>
      </c>
      <c r="F818" t="s">
        <v>16</v>
      </c>
      <c r="G818">
        <v>2792</v>
      </c>
      <c r="I818" s="7"/>
    </row>
    <row r="819" spans="1:9" x14ac:dyDescent="0.3">
      <c r="A819">
        <v>561027</v>
      </c>
      <c r="B819">
        <v>185</v>
      </c>
      <c r="C819" s="1" t="s">
        <v>104</v>
      </c>
      <c r="D819" s="2">
        <v>45255.055555555555</v>
      </c>
      <c r="E819" t="s">
        <v>191</v>
      </c>
      <c r="F819" t="s">
        <v>17</v>
      </c>
      <c r="G819">
        <v>9534</v>
      </c>
      <c r="I819" s="7"/>
    </row>
    <row r="820" spans="1:9" x14ac:dyDescent="0.3">
      <c r="A820">
        <v>561399</v>
      </c>
      <c r="B820">
        <v>761</v>
      </c>
      <c r="C820" s="1" t="s">
        <v>108</v>
      </c>
      <c r="D820" s="2">
        <v>45225.033333333333</v>
      </c>
      <c r="E820" t="s">
        <v>96</v>
      </c>
      <c r="F820" t="s">
        <v>18</v>
      </c>
      <c r="G820">
        <v>6729</v>
      </c>
      <c r="I820" s="7"/>
    </row>
    <row r="821" spans="1:9" x14ac:dyDescent="0.3">
      <c r="A821">
        <v>561511</v>
      </c>
      <c r="B821">
        <v>690</v>
      </c>
      <c r="C821" s="1" t="s">
        <v>109</v>
      </c>
      <c r="D821" s="2">
        <v>45261.052083333336</v>
      </c>
      <c r="E821" t="s">
        <v>96</v>
      </c>
      <c r="F821" t="s">
        <v>19</v>
      </c>
      <c r="G821">
        <v>6808</v>
      </c>
      <c r="I821" s="7"/>
    </row>
    <row r="822" spans="1:9" x14ac:dyDescent="0.3">
      <c r="A822">
        <v>561728</v>
      </c>
      <c r="B822">
        <v>1193</v>
      </c>
      <c r="C822" s="1" t="s">
        <v>107</v>
      </c>
      <c r="D822" s="2">
        <v>45011.959722222222</v>
      </c>
      <c r="E822" t="s">
        <v>98</v>
      </c>
      <c r="F822" t="s">
        <v>50</v>
      </c>
      <c r="G822">
        <v>9790</v>
      </c>
      <c r="I822" s="7"/>
    </row>
    <row r="823" spans="1:9" x14ac:dyDescent="0.3">
      <c r="A823">
        <v>561976</v>
      </c>
      <c r="B823">
        <v>286</v>
      </c>
      <c r="C823" s="1" t="s">
        <v>99</v>
      </c>
      <c r="D823" s="2">
        <v>45020.010416666664</v>
      </c>
      <c r="E823" t="s">
        <v>96</v>
      </c>
      <c r="F823" t="s">
        <v>51</v>
      </c>
      <c r="G823">
        <v>3146</v>
      </c>
      <c r="I823" s="7"/>
    </row>
    <row r="824" spans="1:9" x14ac:dyDescent="0.3">
      <c r="A824">
        <v>562295</v>
      </c>
      <c r="B824">
        <v>853</v>
      </c>
      <c r="C824" s="1" t="s">
        <v>99</v>
      </c>
      <c r="D824" s="2">
        <v>45128.001388888886</v>
      </c>
      <c r="E824" t="s">
        <v>191</v>
      </c>
      <c r="F824" t="s">
        <v>22</v>
      </c>
      <c r="G824">
        <v>3046</v>
      </c>
      <c r="I824" s="7"/>
    </row>
    <row r="825" spans="1:9" x14ac:dyDescent="0.3">
      <c r="A825">
        <v>563443</v>
      </c>
      <c r="B825">
        <v>173</v>
      </c>
      <c r="C825" s="1" t="s">
        <v>113</v>
      </c>
      <c r="D825" s="2">
        <v>45228.025000000001</v>
      </c>
      <c r="E825" t="s">
        <v>96</v>
      </c>
      <c r="F825" t="s">
        <v>4</v>
      </c>
      <c r="G825">
        <v>8023</v>
      </c>
      <c r="I825" s="7"/>
    </row>
    <row r="826" spans="1:9" x14ac:dyDescent="0.3">
      <c r="A826">
        <v>563575</v>
      </c>
      <c r="B826">
        <v>947</v>
      </c>
      <c r="C826" s="1" t="s">
        <v>101</v>
      </c>
      <c r="D826" s="2">
        <v>45021.986805555556</v>
      </c>
      <c r="E826" t="s">
        <v>97</v>
      </c>
      <c r="F826" t="s">
        <v>39</v>
      </c>
      <c r="G826">
        <v>2260</v>
      </c>
      <c r="I826" s="7"/>
    </row>
    <row r="827" spans="1:9" x14ac:dyDescent="0.3">
      <c r="A827">
        <v>564076</v>
      </c>
      <c r="B827">
        <v>1862</v>
      </c>
      <c r="C827" s="1" t="s">
        <v>101</v>
      </c>
      <c r="D827" s="2">
        <v>45076.993750000001</v>
      </c>
      <c r="E827" t="s">
        <v>97</v>
      </c>
      <c r="F827" t="s">
        <v>9</v>
      </c>
      <c r="G827">
        <v>7241</v>
      </c>
      <c r="I827" s="7"/>
    </row>
    <row r="828" spans="1:9" x14ac:dyDescent="0.3">
      <c r="A828">
        <v>564478</v>
      </c>
      <c r="B828">
        <v>1827</v>
      </c>
      <c r="C828" s="1" t="s">
        <v>99</v>
      </c>
      <c r="D828" s="2">
        <v>44967.020138888889</v>
      </c>
      <c r="E828" t="s">
        <v>96</v>
      </c>
      <c r="F828" t="s">
        <v>32</v>
      </c>
      <c r="G828">
        <v>4891</v>
      </c>
      <c r="I828" s="7"/>
    </row>
    <row r="829" spans="1:9" x14ac:dyDescent="0.3">
      <c r="A829">
        <v>565068</v>
      </c>
      <c r="B829">
        <v>1689</v>
      </c>
      <c r="C829" s="1" t="s">
        <v>101</v>
      </c>
      <c r="D829" s="2">
        <v>45087.972916666666</v>
      </c>
      <c r="E829" t="s">
        <v>191</v>
      </c>
      <c r="F829" t="s">
        <v>41</v>
      </c>
      <c r="G829">
        <v>1282</v>
      </c>
      <c r="I829" s="7"/>
    </row>
    <row r="830" spans="1:9" x14ac:dyDescent="0.3">
      <c r="A830">
        <v>565931</v>
      </c>
      <c r="B830">
        <v>256</v>
      </c>
      <c r="C830" s="1" t="s">
        <v>101</v>
      </c>
      <c r="D830" s="2">
        <v>45129.013888888891</v>
      </c>
      <c r="E830" t="s">
        <v>191</v>
      </c>
      <c r="F830" t="s">
        <v>13</v>
      </c>
      <c r="G830">
        <v>9251</v>
      </c>
      <c r="I830" s="7"/>
    </row>
    <row r="831" spans="1:9" x14ac:dyDescent="0.3">
      <c r="A831">
        <v>566436</v>
      </c>
      <c r="B831">
        <v>1406</v>
      </c>
      <c r="C831" s="1" t="s">
        <v>101</v>
      </c>
      <c r="D831" s="2">
        <v>45277.938888888886</v>
      </c>
      <c r="E831" t="s">
        <v>96</v>
      </c>
      <c r="F831" t="s">
        <v>27</v>
      </c>
      <c r="G831">
        <v>806</v>
      </c>
      <c r="I831" s="7"/>
    </row>
    <row r="832" spans="1:9" x14ac:dyDescent="0.3">
      <c r="A832">
        <v>566985</v>
      </c>
      <c r="B832">
        <v>146</v>
      </c>
      <c r="C832" s="1" t="s">
        <v>103</v>
      </c>
      <c r="D832" s="2">
        <v>45104.033333333333</v>
      </c>
      <c r="E832" t="s">
        <v>96</v>
      </c>
      <c r="F832" t="s">
        <v>76</v>
      </c>
      <c r="G832">
        <v>3344</v>
      </c>
      <c r="I832" s="7"/>
    </row>
    <row r="833" spans="1:9" x14ac:dyDescent="0.3">
      <c r="A833">
        <v>568627</v>
      </c>
      <c r="B833">
        <v>428</v>
      </c>
      <c r="C833" s="1" t="s">
        <v>101</v>
      </c>
      <c r="D833" s="2">
        <v>44965.959027777775</v>
      </c>
      <c r="E833" t="s">
        <v>191</v>
      </c>
      <c r="F833" t="s">
        <v>81</v>
      </c>
      <c r="G833">
        <v>8884</v>
      </c>
      <c r="I833" s="7"/>
    </row>
    <row r="834" spans="1:9" x14ac:dyDescent="0.3">
      <c r="A834">
        <v>568799</v>
      </c>
      <c r="B834">
        <v>1429</v>
      </c>
      <c r="C834" s="1" t="s">
        <v>104</v>
      </c>
      <c r="D834" s="2">
        <v>45210.993750000001</v>
      </c>
      <c r="E834" t="s">
        <v>96</v>
      </c>
      <c r="F834" t="s">
        <v>14</v>
      </c>
      <c r="G834">
        <v>9085</v>
      </c>
      <c r="I834" s="7"/>
    </row>
    <row r="835" spans="1:9" x14ac:dyDescent="0.3">
      <c r="A835">
        <v>568873</v>
      </c>
      <c r="B835">
        <v>435</v>
      </c>
      <c r="C835" s="1" t="s">
        <v>113</v>
      </c>
      <c r="D835" s="2">
        <v>45031.945138888892</v>
      </c>
      <c r="E835" t="s">
        <v>96</v>
      </c>
      <c r="F835" t="s">
        <v>24</v>
      </c>
      <c r="G835">
        <v>8247</v>
      </c>
      <c r="I835" s="7"/>
    </row>
    <row r="836" spans="1:9" x14ac:dyDescent="0.3">
      <c r="A836">
        <v>568908</v>
      </c>
      <c r="B836">
        <v>1297</v>
      </c>
      <c r="C836" s="1" t="s">
        <v>99</v>
      </c>
      <c r="D836" s="2">
        <v>45073.952777777777</v>
      </c>
      <c r="E836" t="s">
        <v>96</v>
      </c>
      <c r="F836" t="s">
        <v>86</v>
      </c>
      <c r="G836">
        <v>3377</v>
      </c>
      <c r="I836" s="7"/>
    </row>
    <row r="837" spans="1:9" x14ac:dyDescent="0.3">
      <c r="A837">
        <v>569033</v>
      </c>
      <c r="B837">
        <v>674</v>
      </c>
      <c r="C837" s="1" t="s">
        <v>99</v>
      </c>
      <c r="D837" s="2">
        <v>45230.99722222222</v>
      </c>
      <c r="E837" t="s">
        <v>98</v>
      </c>
      <c r="F837" t="s">
        <v>8</v>
      </c>
      <c r="G837">
        <v>8931</v>
      </c>
      <c r="I837" s="7"/>
    </row>
    <row r="838" spans="1:9" x14ac:dyDescent="0.3">
      <c r="A838">
        <v>569318</v>
      </c>
      <c r="B838">
        <v>30</v>
      </c>
      <c r="C838" s="1" t="s">
        <v>100</v>
      </c>
      <c r="D838" s="2">
        <v>44972.0625</v>
      </c>
      <c r="E838" t="s">
        <v>96</v>
      </c>
      <c r="F838" t="s">
        <v>90</v>
      </c>
      <c r="G838">
        <v>3887</v>
      </c>
      <c r="I838" s="7"/>
    </row>
    <row r="839" spans="1:9" x14ac:dyDescent="0.3">
      <c r="A839">
        <v>569689</v>
      </c>
      <c r="B839">
        <v>1492</v>
      </c>
      <c r="C839" s="1" t="s">
        <v>99</v>
      </c>
      <c r="D839" s="2">
        <v>45227.072916666664</v>
      </c>
      <c r="E839" t="s">
        <v>98</v>
      </c>
      <c r="F839" t="s">
        <v>43</v>
      </c>
      <c r="G839">
        <v>2171</v>
      </c>
      <c r="I839" s="7"/>
    </row>
    <row r="840" spans="1:9" x14ac:dyDescent="0.3">
      <c r="A840">
        <v>570816</v>
      </c>
      <c r="B840">
        <v>1266</v>
      </c>
      <c r="C840" s="1" t="s">
        <v>99</v>
      </c>
      <c r="D840" s="2">
        <v>44927.123611111114</v>
      </c>
      <c r="E840" t="s">
        <v>98</v>
      </c>
      <c r="F840" t="s">
        <v>91</v>
      </c>
      <c r="G840">
        <v>1195</v>
      </c>
      <c r="I840" s="7"/>
    </row>
    <row r="841" spans="1:9" x14ac:dyDescent="0.3">
      <c r="A841">
        <v>571316</v>
      </c>
      <c r="B841">
        <v>1052</v>
      </c>
      <c r="C841" s="1" t="s">
        <v>109</v>
      </c>
      <c r="D841" s="2">
        <v>45064.082638888889</v>
      </c>
      <c r="E841" t="s">
        <v>98</v>
      </c>
      <c r="F841" t="s">
        <v>27</v>
      </c>
      <c r="G841">
        <v>1658</v>
      </c>
      <c r="I841" s="7"/>
    </row>
    <row r="842" spans="1:9" x14ac:dyDescent="0.3">
      <c r="A842">
        <v>571695</v>
      </c>
      <c r="B842">
        <v>53</v>
      </c>
      <c r="C842" s="1"/>
      <c r="D842" s="2">
        <v>45140.027083333334</v>
      </c>
      <c r="E842" t="s">
        <v>97</v>
      </c>
      <c r="F842" t="s">
        <v>29</v>
      </c>
      <c r="G842">
        <v>832</v>
      </c>
      <c r="I842" s="7"/>
    </row>
    <row r="843" spans="1:9" x14ac:dyDescent="0.3">
      <c r="A843">
        <v>571764</v>
      </c>
      <c r="B843">
        <v>568</v>
      </c>
      <c r="C843" s="1" t="s">
        <v>100</v>
      </c>
      <c r="D843" s="2">
        <v>45146.008333333331</v>
      </c>
      <c r="E843" t="s">
        <v>96</v>
      </c>
      <c r="F843" t="s">
        <v>34</v>
      </c>
      <c r="G843">
        <v>1895</v>
      </c>
      <c r="I843" s="7"/>
    </row>
    <row r="844" spans="1:9" x14ac:dyDescent="0.3">
      <c r="A844">
        <v>572221</v>
      </c>
      <c r="B844">
        <v>1253</v>
      </c>
      <c r="C844" s="1" t="s">
        <v>99</v>
      </c>
      <c r="D844" s="2">
        <v>45132.977083333331</v>
      </c>
      <c r="E844" t="s">
        <v>191</v>
      </c>
      <c r="F844" t="s">
        <v>27</v>
      </c>
      <c r="G844">
        <v>9800</v>
      </c>
      <c r="I844" s="7"/>
    </row>
    <row r="845" spans="1:9" x14ac:dyDescent="0.3">
      <c r="A845">
        <v>572449</v>
      </c>
      <c r="B845">
        <v>43</v>
      </c>
      <c r="C845" s="1" t="s">
        <v>106</v>
      </c>
      <c r="D845" s="2">
        <v>45047.995833333334</v>
      </c>
      <c r="E845" t="s">
        <v>98</v>
      </c>
      <c r="F845" t="s">
        <v>87</v>
      </c>
      <c r="G845">
        <v>2289</v>
      </c>
      <c r="I845" s="7"/>
    </row>
    <row r="846" spans="1:9" x14ac:dyDescent="0.3">
      <c r="A846">
        <v>573127</v>
      </c>
      <c r="B846">
        <v>1960</v>
      </c>
      <c r="C846" s="1" t="s">
        <v>111</v>
      </c>
      <c r="D846" s="2">
        <v>45277.938194444447</v>
      </c>
      <c r="E846" t="s">
        <v>96</v>
      </c>
      <c r="F846" t="s">
        <v>40</v>
      </c>
      <c r="G846">
        <v>7588</v>
      </c>
      <c r="I846" s="7"/>
    </row>
    <row r="847" spans="1:9" x14ac:dyDescent="0.3">
      <c r="A847">
        <v>573331</v>
      </c>
      <c r="B847">
        <v>1045</v>
      </c>
      <c r="C847" s="1" t="s">
        <v>105</v>
      </c>
      <c r="D847" s="2">
        <v>45201.054861111108</v>
      </c>
      <c r="E847" t="s">
        <v>98</v>
      </c>
      <c r="F847" t="s">
        <v>11</v>
      </c>
      <c r="G847">
        <v>8506</v>
      </c>
      <c r="I847" s="7"/>
    </row>
    <row r="848" spans="1:9" x14ac:dyDescent="0.3">
      <c r="A848">
        <v>573406</v>
      </c>
      <c r="B848">
        <v>695</v>
      </c>
      <c r="C848" s="1" t="s">
        <v>100</v>
      </c>
      <c r="D848" s="2">
        <v>45188.998611111114</v>
      </c>
      <c r="E848" t="s">
        <v>96</v>
      </c>
      <c r="F848" t="s">
        <v>42</v>
      </c>
      <c r="G848">
        <v>989</v>
      </c>
      <c r="I848" s="7"/>
    </row>
    <row r="849" spans="1:9" x14ac:dyDescent="0.3">
      <c r="A849">
        <v>573466</v>
      </c>
      <c r="B849">
        <v>1010</v>
      </c>
      <c r="C849" s="1" t="s">
        <v>105</v>
      </c>
      <c r="D849" s="2">
        <v>45153.01666666667</v>
      </c>
      <c r="E849" t="s">
        <v>98</v>
      </c>
      <c r="F849" t="s">
        <v>43</v>
      </c>
      <c r="G849">
        <v>8552</v>
      </c>
      <c r="I849" s="7"/>
    </row>
    <row r="850" spans="1:9" x14ac:dyDescent="0.3">
      <c r="A850">
        <v>573585</v>
      </c>
      <c r="B850">
        <v>97</v>
      </c>
      <c r="C850" s="1" t="s">
        <v>99</v>
      </c>
      <c r="D850" s="2">
        <v>45065.986805555556</v>
      </c>
      <c r="E850" t="s">
        <v>191</v>
      </c>
      <c r="F850" t="s">
        <v>44</v>
      </c>
      <c r="G850">
        <v>3551</v>
      </c>
      <c r="I850" s="7"/>
    </row>
    <row r="851" spans="1:9" x14ac:dyDescent="0.3">
      <c r="A851">
        <v>573613</v>
      </c>
      <c r="B851">
        <v>1477</v>
      </c>
      <c r="C851" s="1" t="s">
        <v>105</v>
      </c>
      <c r="D851" s="2">
        <v>45156.053472222222</v>
      </c>
      <c r="E851" t="s">
        <v>97</v>
      </c>
      <c r="F851" t="s">
        <v>81</v>
      </c>
      <c r="G851">
        <v>7954</v>
      </c>
      <c r="I851" s="7"/>
    </row>
    <row r="852" spans="1:9" x14ac:dyDescent="0.3">
      <c r="A852">
        <v>573756</v>
      </c>
      <c r="B852">
        <v>1900</v>
      </c>
      <c r="C852" s="1" t="s">
        <v>106</v>
      </c>
      <c r="D852" s="2">
        <v>45179.052083333336</v>
      </c>
      <c r="E852" t="s">
        <v>191</v>
      </c>
      <c r="F852" t="s">
        <v>14</v>
      </c>
      <c r="G852">
        <v>7244</v>
      </c>
      <c r="I852" s="7"/>
    </row>
    <row r="853" spans="1:9" x14ac:dyDescent="0.3">
      <c r="A853">
        <v>574480</v>
      </c>
      <c r="B853">
        <v>1907</v>
      </c>
      <c r="C853" s="1" t="s">
        <v>101</v>
      </c>
      <c r="D853" s="2">
        <v>45197.015972222223</v>
      </c>
      <c r="E853" t="s">
        <v>191</v>
      </c>
      <c r="F853" t="s">
        <v>6</v>
      </c>
      <c r="G853">
        <v>6577</v>
      </c>
      <c r="I853" s="7"/>
    </row>
    <row r="854" spans="1:9" x14ac:dyDescent="0.3">
      <c r="A854">
        <v>574845</v>
      </c>
      <c r="B854">
        <v>357</v>
      </c>
      <c r="C854" s="1" t="s">
        <v>103</v>
      </c>
      <c r="D854" s="2">
        <v>45266.986111111109</v>
      </c>
      <c r="E854" t="s">
        <v>96</v>
      </c>
      <c r="F854" t="s">
        <v>7</v>
      </c>
      <c r="G854">
        <v>1101</v>
      </c>
      <c r="I854" s="7"/>
    </row>
    <row r="855" spans="1:9" x14ac:dyDescent="0.3">
      <c r="A855">
        <v>575162</v>
      </c>
      <c r="B855">
        <v>1040</v>
      </c>
      <c r="C855" s="1" t="s">
        <v>113</v>
      </c>
      <c r="D855" s="2">
        <v>45251.96875</v>
      </c>
      <c r="E855" t="s">
        <v>98</v>
      </c>
      <c r="F855" t="s">
        <v>27</v>
      </c>
      <c r="G855">
        <v>1854</v>
      </c>
      <c r="I855" s="7"/>
    </row>
    <row r="856" spans="1:9" x14ac:dyDescent="0.3">
      <c r="A856">
        <v>576171</v>
      </c>
      <c r="B856">
        <v>707</v>
      </c>
      <c r="C856" s="1" t="s">
        <v>100</v>
      </c>
      <c r="D856" s="2">
        <v>45231.98333333333</v>
      </c>
      <c r="E856" t="s">
        <v>191</v>
      </c>
      <c r="F856" t="s">
        <v>43</v>
      </c>
      <c r="G856">
        <v>9989</v>
      </c>
      <c r="I856" s="7"/>
    </row>
    <row r="857" spans="1:9" x14ac:dyDescent="0.3">
      <c r="A857">
        <v>576486</v>
      </c>
      <c r="B857">
        <v>842</v>
      </c>
      <c r="C857" s="1" t="s">
        <v>100</v>
      </c>
      <c r="D857" s="2">
        <v>45097.068749999999</v>
      </c>
      <c r="E857" t="s">
        <v>96</v>
      </c>
      <c r="F857" t="s">
        <v>43</v>
      </c>
      <c r="G857">
        <v>2847</v>
      </c>
      <c r="I857" s="7"/>
    </row>
    <row r="858" spans="1:9" x14ac:dyDescent="0.3">
      <c r="A858">
        <v>577243</v>
      </c>
      <c r="B858">
        <v>1283</v>
      </c>
      <c r="C858" s="1" t="s">
        <v>99</v>
      </c>
      <c r="D858" s="2">
        <v>44957.058333333334</v>
      </c>
      <c r="E858" t="s">
        <v>96</v>
      </c>
      <c r="F858" t="s">
        <v>49</v>
      </c>
      <c r="G858">
        <v>4138</v>
      </c>
      <c r="I858" s="7"/>
    </row>
    <row r="859" spans="1:9" x14ac:dyDescent="0.3">
      <c r="A859">
        <v>581118</v>
      </c>
      <c r="B859">
        <v>1199</v>
      </c>
      <c r="C859" s="1" t="s">
        <v>107</v>
      </c>
      <c r="D859" s="2">
        <v>45257.015277777777</v>
      </c>
      <c r="E859" t="s">
        <v>98</v>
      </c>
      <c r="F859" t="s">
        <v>50</v>
      </c>
      <c r="G859">
        <v>3254</v>
      </c>
      <c r="I859" s="7"/>
    </row>
    <row r="860" spans="1:9" x14ac:dyDescent="0.3">
      <c r="A860">
        <v>581573</v>
      </c>
      <c r="B860">
        <v>1670</v>
      </c>
      <c r="C860" s="1" t="s">
        <v>99</v>
      </c>
      <c r="D860" s="2">
        <v>45146.04583333333</v>
      </c>
      <c r="E860" t="s">
        <v>97</v>
      </c>
      <c r="F860" t="s">
        <v>5</v>
      </c>
      <c r="G860">
        <v>8547</v>
      </c>
      <c r="I860" s="7"/>
    </row>
    <row r="861" spans="1:9" x14ac:dyDescent="0.3">
      <c r="A861">
        <v>581918</v>
      </c>
      <c r="B861">
        <v>1617</v>
      </c>
      <c r="C861" s="1" t="s">
        <v>104</v>
      </c>
      <c r="D861" s="2">
        <v>45231.033333333333</v>
      </c>
      <c r="E861" t="s">
        <v>96</v>
      </c>
      <c r="F861" t="s">
        <v>46</v>
      </c>
      <c r="G861">
        <v>6030</v>
      </c>
      <c r="I861" s="7"/>
    </row>
    <row r="862" spans="1:9" x14ac:dyDescent="0.3">
      <c r="A862">
        <v>582139</v>
      </c>
      <c r="B862">
        <v>170</v>
      </c>
      <c r="C862" s="1" t="s">
        <v>107</v>
      </c>
      <c r="D862" s="2">
        <v>45195.089583333334</v>
      </c>
      <c r="E862" t="s">
        <v>97</v>
      </c>
      <c r="F862" t="s">
        <v>82</v>
      </c>
      <c r="G862">
        <v>2002</v>
      </c>
      <c r="I862" s="7"/>
    </row>
    <row r="863" spans="1:9" x14ac:dyDescent="0.3">
      <c r="A863">
        <v>583059</v>
      </c>
      <c r="B863">
        <v>786</v>
      </c>
      <c r="C863" s="1" t="s">
        <v>108</v>
      </c>
      <c r="D863" s="2">
        <v>45240.952777777777</v>
      </c>
      <c r="E863" t="s">
        <v>98</v>
      </c>
      <c r="F863" t="s">
        <v>17</v>
      </c>
      <c r="G863">
        <v>6333</v>
      </c>
      <c r="I863" s="7"/>
    </row>
    <row r="864" spans="1:9" x14ac:dyDescent="0.3">
      <c r="A864">
        <v>583129</v>
      </c>
      <c r="B864">
        <v>575</v>
      </c>
      <c r="C864" s="1" t="s">
        <v>113</v>
      </c>
      <c r="D864" s="2">
        <v>45248.953472222223</v>
      </c>
      <c r="E864" t="s">
        <v>191</v>
      </c>
      <c r="F864" t="s">
        <v>11</v>
      </c>
      <c r="G864">
        <v>7035</v>
      </c>
      <c r="I864" s="7"/>
    </row>
    <row r="865" spans="1:9" x14ac:dyDescent="0.3">
      <c r="A865">
        <v>584321</v>
      </c>
      <c r="B865">
        <v>1108</v>
      </c>
      <c r="C865" s="1" t="s">
        <v>113</v>
      </c>
      <c r="D865" s="2">
        <v>44986.977777777778</v>
      </c>
      <c r="E865" t="s">
        <v>97</v>
      </c>
      <c r="F865" t="s">
        <v>44</v>
      </c>
      <c r="G865">
        <v>6956</v>
      </c>
      <c r="I865" s="7"/>
    </row>
    <row r="866" spans="1:9" x14ac:dyDescent="0.3">
      <c r="A866">
        <v>585445</v>
      </c>
      <c r="B866">
        <v>1665</v>
      </c>
      <c r="C866" s="1" t="s">
        <v>110</v>
      </c>
      <c r="D866" s="2">
        <v>45113.992361111108</v>
      </c>
      <c r="E866" t="s">
        <v>191</v>
      </c>
      <c r="F866" t="s">
        <v>78</v>
      </c>
      <c r="G866">
        <v>7479</v>
      </c>
      <c r="I866" s="7"/>
    </row>
    <row r="867" spans="1:9" x14ac:dyDescent="0.3">
      <c r="A867">
        <v>585596</v>
      </c>
      <c r="B867">
        <v>1447</v>
      </c>
      <c r="C867" s="1" t="s">
        <v>106</v>
      </c>
      <c r="D867" s="2">
        <v>45205.025000000001</v>
      </c>
      <c r="E867" t="s">
        <v>191</v>
      </c>
      <c r="F867" t="s">
        <v>27</v>
      </c>
      <c r="G867">
        <v>8848</v>
      </c>
      <c r="I867" s="7"/>
    </row>
    <row r="868" spans="1:9" x14ac:dyDescent="0.3">
      <c r="A868">
        <v>585616</v>
      </c>
      <c r="B868">
        <v>318</v>
      </c>
      <c r="C868" s="1" t="s">
        <v>113</v>
      </c>
      <c r="D868" s="2">
        <v>44966.01666666667</v>
      </c>
      <c r="E868" t="s">
        <v>96</v>
      </c>
      <c r="F868" t="s">
        <v>59</v>
      </c>
      <c r="G868">
        <v>7526</v>
      </c>
      <c r="I868" s="7"/>
    </row>
    <row r="869" spans="1:9" x14ac:dyDescent="0.3">
      <c r="A869">
        <v>585826</v>
      </c>
      <c r="B869">
        <v>988</v>
      </c>
      <c r="C869" s="1" t="s">
        <v>99</v>
      </c>
      <c r="D869" s="2">
        <v>45285.065972222219</v>
      </c>
      <c r="E869" t="s">
        <v>96</v>
      </c>
      <c r="F869" t="s">
        <v>87</v>
      </c>
      <c r="G869">
        <v>6591</v>
      </c>
      <c r="I869" s="7"/>
    </row>
    <row r="870" spans="1:9" x14ac:dyDescent="0.3">
      <c r="A870">
        <v>585827</v>
      </c>
      <c r="B870">
        <v>156</v>
      </c>
      <c r="C870" s="1" t="s">
        <v>100</v>
      </c>
      <c r="D870" s="2">
        <v>44944.984722222223</v>
      </c>
      <c r="E870" t="s">
        <v>98</v>
      </c>
      <c r="F870" t="s">
        <v>26</v>
      </c>
      <c r="G870">
        <v>3966</v>
      </c>
      <c r="I870" s="7"/>
    </row>
    <row r="871" spans="1:9" x14ac:dyDescent="0.3">
      <c r="A871">
        <v>587346</v>
      </c>
      <c r="B871">
        <v>1703</v>
      </c>
      <c r="C871" s="1" t="s">
        <v>100</v>
      </c>
      <c r="D871" s="2">
        <v>45154.070138888892</v>
      </c>
      <c r="E871" t="s">
        <v>96</v>
      </c>
      <c r="F871" t="s">
        <v>74</v>
      </c>
      <c r="G871">
        <v>6858</v>
      </c>
      <c r="I871" s="7"/>
    </row>
    <row r="872" spans="1:9" x14ac:dyDescent="0.3">
      <c r="A872">
        <v>587721</v>
      </c>
      <c r="B872">
        <v>417</v>
      </c>
      <c r="C872" s="1" t="s">
        <v>100</v>
      </c>
      <c r="D872" s="2">
        <v>44966.068055555559</v>
      </c>
      <c r="E872" t="s">
        <v>96</v>
      </c>
      <c r="F872" t="s">
        <v>88</v>
      </c>
      <c r="G872">
        <v>1430</v>
      </c>
      <c r="I872" s="7"/>
    </row>
    <row r="873" spans="1:9" x14ac:dyDescent="0.3">
      <c r="A873">
        <v>588329</v>
      </c>
      <c r="B873">
        <v>1170</v>
      </c>
      <c r="C873" s="1" t="s">
        <v>109</v>
      </c>
      <c r="D873" s="2">
        <v>45170.076388888891</v>
      </c>
      <c r="E873" t="s">
        <v>96</v>
      </c>
      <c r="F873" t="s">
        <v>73</v>
      </c>
      <c r="G873">
        <v>987</v>
      </c>
      <c r="I873" s="7"/>
    </row>
    <row r="874" spans="1:9" x14ac:dyDescent="0.3">
      <c r="A874">
        <v>588451</v>
      </c>
      <c r="B874">
        <v>1647</v>
      </c>
      <c r="C874" s="1" t="s">
        <v>99</v>
      </c>
      <c r="D874" s="2">
        <v>44963.018055555556</v>
      </c>
      <c r="E874" t="s">
        <v>191</v>
      </c>
      <c r="F874" t="s">
        <v>89</v>
      </c>
      <c r="G874">
        <v>987</v>
      </c>
      <c r="I874" s="7"/>
    </row>
    <row r="875" spans="1:9" x14ac:dyDescent="0.3">
      <c r="A875">
        <v>588548</v>
      </c>
      <c r="B875">
        <v>442</v>
      </c>
      <c r="C875" s="1" t="s">
        <v>99</v>
      </c>
      <c r="D875" s="2">
        <v>45002.029166666667</v>
      </c>
      <c r="E875" t="s">
        <v>191</v>
      </c>
      <c r="F875" t="s">
        <v>27</v>
      </c>
      <c r="G875">
        <v>4334</v>
      </c>
      <c r="I875" s="7"/>
    </row>
    <row r="876" spans="1:9" x14ac:dyDescent="0.3">
      <c r="A876">
        <v>588588</v>
      </c>
      <c r="B876">
        <v>548</v>
      </c>
      <c r="C876" s="1" t="s">
        <v>99</v>
      </c>
      <c r="D876" s="2">
        <v>45169.018750000003</v>
      </c>
      <c r="E876" t="s">
        <v>191</v>
      </c>
      <c r="F876" t="s">
        <v>25</v>
      </c>
      <c r="G876">
        <v>1656</v>
      </c>
      <c r="I876" s="7"/>
    </row>
    <row r="877" spans="1:9" x14ac:dyDescent="0.3">
      <c r="A877">
        <v>588686</v>
      </c>
      <c r="B877">
        <v>1224</v>
      </c>
      <c r="C877" s="1" t="s">
        <v>100</v>
      </c>
      <c r="D877" s="2">
        <v>45124.970138888886</v>
      </c>
      <c r="E877" t="s">
        <v>98</v>
      </c>
      <c r="F877" t="s">
        <v>49</v>
      </c>
      <c r="G877">
        <v>9207</v>
      </c>
      <c r="I877" s="7"/>
    </row>
    <row r="878" spans="1:9" x14ac:dyDescent="0.3">
      <c r="A878">
        <v>588730</v>
      </c>
      <c r="B878">
        <v>40</v>
      </c>
      <c r="C878" s="1" t="s">
        <v>101</v>
      </c>
      <c r="D878" s="2">
        <v>45163.013888888891</v>
      </c>
      <c r="E878" t="s">
        <v>96</v>
      </c>
      <c r="F878" t="s">
        <v>5</v>
      </c>
      <c r="G878">
        <v>238</v>
      </c>
      <c r="I878" s="7"/>
    </row>
    <row r="879" spans="1:9" x14ac:dyDescent="0.3">
      <c r="A879">
        <v>589161</v>
      </c>
      <c r="B879">
        <v>1613</v>
      </c>
      <c r="C879" s="1" t="s">
        <v>99</v>
      </c>
      <c r="D879" s="2">
        <v>45290.995833333334</v>
      </c>
      <c r="E879" t="s">
        <v>98</v>
      </c>
      <c r="F879" t="s">
        <v>94</v>
      </c>
      <c r="G879">
        <v>3750</v>
      </c>
      <c r="I879" s="7"/>
    </row>
    <row r="880" spans="1:9" x14ac:dyDescent="0.3">
      <c r="A880">
        <v>590513</v>
      </c>
      <c r="B880">
        <v>1139</v>
      </c>
      <c r="C880" s="1" t="s">
        <v>99</v>
      </c>
      <c r="D880" s="2">
        <v>45152.965277777781</v>
      </c>
      <c r="E880" t="s">
        <v>191</v>
      </c>
      <c r="F880" t="s">
        <v>27</v>
      </c>
      <c r="G880">
        <v>4446</v>
      </c>
      <c r="I880" s="7"/>
    </row>
    <row r="881" spans="1:9" x14ac:dyDescent="0.3">
      <c r="A881">
        <v>590748</v>
      </c>
      <c r="B881">
        <v>1695</v>
      </c>
      <c r="C881" s="1" t="s">
        <v>105</v>
      </c>
      <c r="D881" s="2">
        <v>44937.944444444445</v>
      </c>
      <c r="E881" t="s">
        <v>96</v>
      </c>
      <c r="F881" t="s">
        <v>65</v>
      </c>
      <c r="G881">
        <v>4390</v>
      </c>
      <c r="I881" s="7"/>
    </row>
    <row r="882" spans="1:9" x14ac:dyDescent="0.3">
      <c r="A882">
        <v>590947</v>
      </c>
      <c r="B882">
        <v>1745</v>
      </c>
      <c r="C882" s="1" t="s">
        <v>99</v>
      </c>
      <c r="D882" s="2">
        <v>45039.038888888892</v>
      </c>
      <c r="E882" t="s">
        <v>98</v>
      </c>
      <c r="F882" t="s">
        <v>23</v>
      </c>
      <c r="G882">
        <v>7772</v>
      </c>
      <c r="I882" s="7"/>
    </row>
    <row r="883" spans="1:9" x14ac:dyDescent="0.3">
      <c r="A883">
        <v>591570</v>
      </c>
      <c r="B883">
        <v>419</v>
      </c>
      <c r="C883" s="1" t="s">
        <v>100</v>
      </c>
      <c r="D883" s="2">
        <v>45260.0625</v>
      </c>
      <c r="E883" t="s">
        <v>191</v>
      </c>
      <c r="F883" t="s">
        <v>21</v>
      </c>
      <c r="G883">
        <v>8740</v>
      </c>
      <c r="I883" s="7"/>
    </row>
    <row r="884" spans="1:9" x14ac:dyDescent="0.3">
      <c r="A884">
        <v>591821</v>
      </c>
      <c r="B884">
        <v>359</v>
      </c>
      <c r="C884" s="1" t="s">
        <v>100</v>
      </c>
      <c r="D884" s="2">
        <v>45016.019444444442</v>
      </c>
      <c r="E884" t="s">
        <v>97</v>
      </c>
      <c r="F884" t="s">
        <v>28</v>
      </c>
      <c r="G884">
        <v>8262</v>
      </c>
      <c r="I884" s="7"/>
    </row>
    <row r="885" spans="1:9" x14ac:dyDescent="0.3">
      <c r="A885">
        <v>592435</v>
      </c>
      <c r="B885">
        <v>1386</v>
      </c>
      <c r="C885" s="1" t="s">
        <v>104</v>
      </c>
      <c r="D885" s="2">
        <v>44963.994444444441</v>
      </c>
      <c r="E885" t="s">
        <v>191</v>
      </c>
      <c r="F885" t="s">
        <v>29</v>
      </c>
      <c r="G885">
        <v>2381</v>
      </c>
      <c r="I885" s="7"/>
    </row>
    <row r="886" spans="1:9" x14ac:dyDescent="0.3">
      <c r="A886">
        <v>592705</v>
      </c>
      <c r="B886">
        <v>987</v>
      </c>
      <c r="C886" s="1" t="s">
        <v>99</v>
      </c>
      <c r="D886" s="2">
        <v>45040.071527777778</v>
      </c>
      <c r="E886" t="s">
        <v>97</v>
      </c>
      <c r="F886" t="s">
        <v>24</v>
      </c>
      <c r="G886">
        <v>5893</v>
      </c>
      <c r="I886" s="7"/>
    </row>
    <row r="887" spans="1:9" x14ac:dyDescent="0.3">
      <c r="A887">
        <v>593188</v>
      </c>
      <c r="B887">
        <v>1615</v>
      </c>
      <c r="C887" s="1" t="s">
        <v>105</v>
      </c>
      <c r="D887" s="2">
        <v>45268.01458333333</v>
      </c>
      <c r="E887" t="s">
        <v>191</v>
      </c>
      <c r="F887" t="s">
        <v>30</v>
      </c>
      <c r="G887">
        <v>9830</v>
      </c>
      <c r="I887" s="7"/>
    </row>
    <row r="888" spans="1:9" x14ac:dyDescent="0.3">
      <c r="A888">
        <v>593240</v>
      </c>
      <c r="B888">
        <v>672</v>
      </c>
      <c r="C888" s="1" t="s">
        <v>99</v>
      </c>
      <c r="D888" s="2">
        <v>45265.026388888888</v>
      </c>
      <c r="E888" t="s">
        <v>191</v>
      </c>
      <c r="F888" t="s">
        <v>31</v>
      </c>
      <c r="G888">
        <v>7472</v>
      </c>
      <c r="I888" s="7"/>
    </row>
    <row r="889" spans="1:9" x14ac:dyDescent="0.3">
      <c r="A889">
        <v>593583</v>
      </c>
      <c r="B889">
        <v>513</v>
      </c>
      <c r="C889" s="1" t="s">
        <v>99</v>
      </c>
      <c r="D889" s="2">
        <v>45160.047222222223</v>
      </c>
      <c r="E889" t="s">
        <v>96</v>
      </c>
      <c r="F889" t="s">
        <v>32</v>
      </c>
      <c r="G889">
        <v>9848</v>
      </c>
      <c r="I889" s="7"/>
    </row>
    <row r="890" spans="1:9" x14ac:dyDescent="0.3">
      <c r="A890">
        <v>593879</v>
      </c>
      <c r="B890">
        <v>907</v>
      </c>
      <c r="C890" s="1" t="s">
        <v>108</v>
      </c>
      <c r="D890" s="2">
        <v>45081.066666666666</v>
      </c>
      <c r="E890" t="s">
        <v>96</v>
      </c>
      <c r="F890" t="s">
        <v>33</v>
      </c>
      <c r="G890">
        <v>5944</v>
      </c>
      <c r="I890" s="7"/>
    </row>
    <row r="891" spans="1:9" x14ac:dyDescent="0.3">
      <c r="A891">
        <v>595005</v>
      </c>
      <c r="B891">
        <v>377</v>
      </c>
      <c r="C891" s="1" t="s">
        <v>113</v>
      </c>
      <c r="D891" s="2">
        <v>45208.075694444444</v>
      </c>
      <c r="E891" t="s">
        <v>96</v>
      </c>
      <c r="F891" t="s">
        <v>91</v>
      </c>
      <c r="G891">
        <v>1845</v>
      </c>
      <c r="I891" s="7"/>
    </row>
    <row r="892" spans="1:9" x14ac:dyDescent="0.3">
      <c r="A892">
        <v>595284</v>
      </c>
      <c r="B892">
        <v>1391</v>
      </c>
      <c r="C892" s="1" t="s">
        <v>99</v>
      </c>
      <c r="D892" s="2">
        <v>45223.023611111108</v>
      </c>
      <c r="E892" t="s">
        <v>98</v>
      </c>
      <c r="F892" t="s">
        <v>35</v>
      </c>
      <c r="G892">
        <v>8604</v>
      </c>
      <c r="I892" s="7"/>
    </row>
    <row r="893" spans="1:9" x14ac:dyDescent="0.3">
      <c r="A893">
        <v>595446</v>
      </c>
      <c r="B893">
        <v>1488</v>
      </c>
      <c r="C893" s="1" t="s">
        <v>99</v>
      </c>
      <c r="D893" s="2">
        <v>45073.968055555553</v>
      </c>
      <c r="E893" t="s">
        <v>96</v>
      </c>
      <c r="F893" t="s">
        <v>36</v>
      </c>
      <c r="G893">
        <v>3770</v>
      </c>
      <c r="I893" s="7"/>
    </row>
    <row r="894" spans="1:9" x14ac:dyDescent="0.3">
      <c r="A894">
        <v>595956</v>
      </c>
      <c r="B894">
        <v>1501</v>
      </c>
      <c r="C894" s="1" t="s">
        <v>99</v>
      </c>
      <c r="D894" s="2">
        <v>44943.069444444445</v>
      </c>
      <c r="E894" t="s">
        <v>97</v>
      </c>
      <c r="F894" t="s">
        <v>37</v>
      </c>
      <c r="G894">
        <v>3537</v>
      </c>
      <c r="I894" s="7"/>
    </row>
    <row r="895" spans="1:9" x14ac:dyDescent="0.3">
      <c r="A895">
        <v>596143</v>
      </c>
      <c r="B895">
        <v>1576</v>
      </c>
      <c r="C895" s="1" t="s">
        <v>99</v>
      </c>
      <c r="D895" s="2">
        <v>45107.076388888891</v>
      </c>
      <c r="E895" t="s">
        <v>97</v>
      </c>
      <c r="F895" t="s">
        <v>27</v>
      </c>
      <c r="G895">
        <v>1558</v>
      </c>
      <c r="I895" s="7"/>
    </row>
    <row r="896" spans="1:9" x14ac:dyDescent="0.3">
      <c r="A896">
        <v>596235</v>
      </c>
      <c r="B896">
        <v>1857</v>
      </c>
      <c r="C896" s="1" t="s">
        <v>100</v>
      </c>
      <c r="D896" s="2">
        <v>45227.027777777781</v>
      </c>
      <c r="E896" t="s">
        <v>98</v>
      </c>
      <c r="F896" t="s">
        <v>65</v>
      </c>
      <c r="G896">
        <v>657</v>
      </c>
      <c r="I896" s="7"/>
    </row>
    <row r="897" spans="1:9" x14ac:dyDescent="0.3">
      <c r="A897">
        <v>596287</v>
      </c>
      <c r="B897">
        <v>516</v>
      </c>
      <c r="C897" s="1" t="s">
        <v>100</v>
      </c>
      <c r="D897" s="2">
        <v>45172.035416666666</v>
      </c>
      <c r="E897" t="s">
        <v>98</v>
      </c>
      <c r="F897" t="s">
        <v>24</v>
      </c>
      <c r="G897">
        <v>5995</v>
      </c>
      <c r="I897" s="7"/>
    </row>
    <row r="898" spans="1:9" x14ac:dyDescent="0.3">
      <c r="A898">
        <v>597539</v>
      </c>
      <c r="B898">
        <v>31</v>
      </c>
      <c r="C898" s="1" t="s">
        <v>99</v>
      </c>
      <c r="D898" s="2">
        <v>45161.050694444442</v>
      </c>
      <c r="E898" t="s">
        <v>191</v>
      </c>
      <c r="F898" t="s">
        <v>40</v>
      </c>
      <c r="G898">
        <v>6892</v>
      </c>
      <c r="I898" s="7"/>
    </row>
    <row r="899" spans="1:9" x14ac:dyDescent="0.3">
      <c r="A899">
        <v>598766</v>
      </c>
      <c r="B899">
        <v>426</v>
      </c>
      <c r="C899" s="1" t="s">
        <v>106</v>
      </c>
      <c r="D899" s="2">
        <v>44999.975694444445</v>
      </c>
      <c r="E899" t="s">
        <v>191</v>
      </c>
      <c r="F899" t="s">
        <v>41</v>
      </c>
      <c r="G899">
        <v>6288</v>
      </c>
      <c r="I899" s="7"/>
    </row>
    <row r="900" spans="1:9" x14ac:dyDescent="0.3">
      <c r="A900">
        <v>599162</v>
      </c>
      <c r="B900">
        <v>818</v>
      </c>
      <c r="C900" s="1" t="s">
        <v>100</v>
      </c>
      <c r="D900" s="2">
        <v>45015.004861111112</v>
      </c>
      <c r="E900" t="s">
        <v>98</v>
      </c>
      <c r="F900" t="s">
        <v>42</v>
      </c>
      <c r="G900">
        <v>6921</v>
      </c>
      <c r="I900" s="7"/>
    </row>
    <row r="901" spans="1:9" x14ac:dyDescent="0.3">
      <c r="A901">
        <v>600465</v>
      </c>
      <c r="B901">
        <v>1845</v>
      </c>
      <c r="C901" s="1" t="s">
        <v>102</v>
      </c>
      <c r="D901" s="2">
        <v>44940.068055555559</v>
      </c>
      <c r="E901" t="s">
        <v>191</v>
      </c>
      <c r="F901" t="s">
        <v>43</v>
      </c>
      <c r="G901">
        <v>4278</v>
      </c>
      <c r="I901" s="7"/>
    </row>
    <row r="902" spans="1:9" x14ac:dyDescent="0.3">
      <c r="A902">
        <v>600527</v>
      </c>
      <c r="B902">
        <v>278</v>
      </c>
      <c r="C902" s="1" t="s">
        <v>99</v>
      </c>
      <c r="D902" s="2">
        <v>45164.969444444447</v>
      </c>
      <c r="E902" t="s">
        <v>191</v>
      </c>
      <c r="F902" t="s">
        <v>44</v>
      </c>
      <c r="G902">
        <v>8597</v>
      </c>
      <c r="I902" s="7"/>
    </row>
    <row r="903" spans="1:9" x14ac:dyDescent="0.3">
      <c r="A903">
        <v>602342</v>
      </c>
      <c r="B903">
        <v>1391</v>
      </c>
      <c r="C903" s="1" t="s">
        <v>99</v>
      </c>
      <c r="D903" s="2">
        <v>45274.990972222222</v>
      </c>
      <c r="E903" t="s">
        <v>97</v>
      </c>
      <c r="F903" t="s">
        <v>12</v>
      </c>
      <c r="G903">
        <v>4602</v>
      </c>
      <c r="I903" s="7"/>
    </row>
    <row r="904" spans="1:9" x14ac:dyDescent="0.3">
      <c r="A904">
        <v>602695</v>
      </c>
      <c r="B904">
        <v>773</v>
      </c>
      <c r="C904" s="1" t="s">
        <v>99</v>
      </c>
      <c r="D904" s="2">
        <v>45123.997916666667</v>
      </c>
      <c r="E904" t="s">
        <v>96</v>
      </c>
      <c r="F904" t="s">
        <v>14</v>
      </c>
      <c r="G904">
        <v>469</v>
      </c>
      <c r="I904" s="7"/>
    </row>
    <row r="905" spans="1:9" x14ac:dyDescent="0.3">
      <c r="A905">
        <v>602700</v>
      </c>
      <c r="B905">
        <v>214</v>
      </c>
      <c r="C905" s="1" t="s">
        <v>99</v>
      </c>
      <c r="D905" s="2">
        <v>45115.087500000001</v>
      </c>
      <c r="E905" t="s">
        <v>96</v>
      </c>
      <c r="F905" t="s">
        <v>43</v>
      </c>
      <c r="G905">
        <v>8209</v>
      </c>
      <c r="I905" s="7"/>
    </row>
    <row r="906" spans="1:9" x14ac:dyDescent="0.3">
      <c r="A906">
        <v>603758</v>
      </c>
      <c r="B906">
        <v>1940</v>
      </c>
      <c r="C906" s="1" t="s">
        <v>105</v>
      </c>
      <c r="D906" s="2">
        <v>45057.081250000003</v>
      </c>
      <c r="E906" t="s">
        <v>96</v>
      </c>
      <c r="F906" t="s">
        <v>45</v>
      </c>
      <c r="G906">
        <v>6181</v>
      </c>
      <c r="I906" s="7"/>
    </row>
    <row r="907" spans="1:9" x14ac:dyDescent="0.3">
      <c r="A907">
        <v>603855</v>
      </c>
      <c r="B907">
        <v>1895</v>
      </c>
      <c r="C907" s="1" t="s">
        <v>100</v>
      </c>
      <c r="D907" s="2">
        <v>45125.943749999999</v>
      </c>
      <c r="E907" t="s">
        <v>98</v>
      </c>
      <c r="F907" t="s">
        <v>8</v>
      </c>
      <c r="G907">
        <v>4237</v>
      </c>
      <c r="I907" s="7"/>
    </row>
    <row r="908" spans="1:9" x14ac:dyDescent="0.3">
      <c r="A908">
        <v>603880</v>
      </c>
      <c r="B908">
        <v>1516</v>
      </c>
      <c r="C908" s="1" t="s">
        <v>103</v>
      </c>
      <c r="D908" s="2">
        <v>44962.067361111112</v>
      </c>
      <c r="E908" t="s">
        <v>98</v>
      </c>
      <c r="F908" t="s">
        <v>46</v>
      </c>
      <c r="G908">
        <v>4019</v>
      </c>
      <c r="I908" s="7"/>
    </row>
    <row r="909" spans="1:9" x14ac:dyDescent="0.3">
      <c r="A909">
        <v>604405</v>
      </c>
      <c r="B909">
        <v>36</v>
      </c>
      <c r="C909" s="1" t="s">
        <v>99</v>
      </c>
      <c r="D909" s="2">
        <v>45238.036805555559</v>
      </c>
      <c r="E909" t="s">
        <v>98</v>
      </c>
      <c r="F909" t="s">
        <v>60</v>
      </c>
      <c r="G909">
        <v>6944</v>
      </c>
      <c r="I909" s="7"/>
    </row>
    <row r="910" spans="1:9" x14ac:dyDescent="0.3">
      <c r="A910">
        <v>604805</v>
      </c>
      <c r="B910">
        <v>246</v>
      </c>
      <c r="C910" s="1" t="s">
        <v>100</v>
      </c>
      <c r="D910" s="2">
        <v>45150.071527777778</v>
      </c>
      <c r="E910" t="s">
        <v>96</v>
      </c>
      <c r="F910" t="s">
        <v>21</v>
      </c>
      <c r="G910">
        <v>4349</v>
      </c>
      <c r="I910" s="7"/>
    </row>
    <row r="911" spans="1:9" x14ac:dyDescent="0.3">
      <c r="A911">
        <v>606775</v>
      </c>
      <c r="B911">
        <v>834</v>
      </c>
      <c r="C911" s="1" t="s">
        <v>102</v>
      </c>
      <c r="D911" s="2">
        <v>44982.994444444441</v>
      </c>
      <c r="E911" t="s">
        <v>96</v>
      </c>
      <c r="F911" t="s">
        <v>12</v>
      </c>
      <c r="G911">
        <v>7873</v>
      </c>
      <c r="I911" s="7"/>
    </row>
    <row r="912" spans="1:9" x14ac:dyDescent="0.3">
      <c r="A912">
        <v>607197</v>
      </c>
      <c r="B912">
        <v>330</v>
      </c>
      <c r="C912" s="1" t="s">
        <v>113</v>
      </c>
      <c r="D912" s="2">
        <v>45278.976388888892</v>
      </c>
      <c r="E912" t="s">
        <v>98</v>
      </c>
      <c r="F912" t="s">
        <v>29</v>
      </c>
      <c r="G912">
        <v>793</v>
      </c>
      <c r="I912" s="7"/>
    </row>
    <row r="913" spans="1:9" x14ac:dyDescent="0.3">
      <c r="A913">
        <v>608204</v>
      </c>
      <c r="B913">
        <v>1791</v>
      </c>
      <c r="C913" s="1" t="s">
        <v>99</v>
      </c>
      <c r="D913" s="2">
        <v>45158.042361111111</v>
      </c>
      <c r="E913" t="s">
        <v>97</v>
      </c>
      <c r="F913" t="s">
        <v>24</v>
      </c>
      <c r="G913">
        <v>1936</v>
      </c>
      <c r="I913" s="7"/>
    </row>
    <row r="914" spans="1:9" x14ac:dyDescent="0.3">
      <c r="A914">
        <v>608296</v>
      </c>
      <c r="B914">
        <v>1745</v>
      </c>
      <c r="C914" s="1" t="s">
        <v>99</v>
      </c>
      <c r="D914" s="2">
        <v>45044.048611111109</v>
      </c>
      <c r="E914" t="s">
        <v>97</v>
      </c>
      <c r="F914" t="s">
        <v>30</v>
      </c>
      <c r="G914">
        <v>9769</v>
      </c>
      <c r="I914" s="7"/>
    </row>
    <row r="915" spans="1:9" x14ac:dyDescent="0.3">
      <c r="A915">
        <v>609243</v>
      </c>
      <c r="B915">
        <v>1400</v>
      </c>
      <c r="C915" s="1" t="s">
        <v>99</v>
      </c>
      <c r="D915" s="2">
        <v>45183.025694444441</v>
      </c>
      <c r="E915" t="s">
        <v>97</v>
      </c>
      <c r="F915" t="s">
        <v>31</v>
      </c>
      <c r="G915">
        <v>7072</v>
      </c>
      <c r="I915" s="7"/>
    </row>
    <row r="916" spans="1:9" x14ac:dyDescent="0.3">
      <c r="A916">
        <v>609375</v>
      </c>
      <c r="B916">
        <v>612</v>
      </c>
      <c r="C916" s="1"/>
      <c r="D916" s="2">
        <v>45042.007638888892</v>
      </c>
      <c r="E916" t="s">
        <v>96</v>
      </c>
      <c r="F916" t="s">
        <v>90</v>
      </c>
      <c r="G916">
        <v>9567</v>
      </c>
      <c r="I916" s="7"/>
    </row>
    <row r="917" spans="1:9" x14ac:dyDescent="0.3">
      <c r="A917">
        <v>609984</v>
      </c>
      <c r="B917">
        <v>1488</v>
      </c>
      <c r="C917" s="1" t="s">
        <v>99</v>
      </c>
      <c r="D917" s="2">
        <v>45049.04791666667</v>
      </c>
      <c r="E917" t="s">
        <v>96</v>
      </c>
      <c r="F917" t="s">
        <v>33</v>
      </c>
      <c r="G917">
        <v>4417</v>
      </c>
      <c r="I917" s="7"/>
    </row>
    <row r="918" spans="1:9" x14ac:dyDescent="0.3">
      <c r="A918">
        <v>610023</v>
      </c>
      <c r="B918">
        <v>789</v>
      </c>
      <c r="C918" s="1" t="s">
        <v>100</v>
      </c>
      <c r="D918" s="2">
        <v>45074.051388888889</v>
      </c>
      <c r="E918" t="s">
        <v>191</v>
      </c>
      <c r="F918" t="s">
        <v>91</v>
      </c>
      <c r="G918">
        <v>620</v>
      </c>
      <c r="I918" s="7"/>
    </row>
    <row r="919" spans="1:9" x14ac:dyDescent="0.3">
      <c r="A919">
        <v>610367</v>
      </c>
      <c r="B919">
        <v>1096</v>
      </c>
      <c r="C919" s="1" t="s">
        <v>105</v>
      </c>
      <c r="D919" s="2">
        <v>44936.000694444447</v>
      </c>
      <c r="E919" t="s">
        <v>97</v>
      </c>
      <c r="F919" t="s">
        <v>35</v>
      </c>
      <c r="G919">
        <v>5230</v>
      </c>
      <c r="I919" s="7"/>
    </row>
    <row r="920" spans="1:9" x14ac:dyDescent="0.3">
      <c r="A920">
        <v>611265</v>
      </c>
      <c r="B920">
        <v>396</v>
      </c>
      <c r="C920" s="1" t="s">
        <v>105</v>
      </c>
      <c r="D920" s="2">
        <v>45211.004166666666</v>
      </c>
      <c r="E920" t="s">
        <v>96</v>
      </c>
      <c r="F920" t="s">
        <v>36</v>
      </c>
      <c r="G920">
        <v>1305</v>
      </c>
      <c r="I920" s="7"/>
    </row>
    <row r="921" spans="1:9" x14ac:dyDescent="0.3">
      <c r="A921">
        <v>611594</v>
      </c>
      <c r="B921">
        <v>827</v>
      </c>
      <c r="C921" s="1" t="s">
        <v>106</v>
      </c>
      <c r="D921" s="2">
        <v>44933.004166666666</v>
      </c>
      <c r="E921" t="s">
        <v>98</v>
      </c>
      <c r="F921" t="s">
        <v>37</v>
      </c>
      <c r="G921">
        <v>4635</v>
      </c>
      <c r="I921" s="7"/>
    </row>
    <row r="922" spans="1:9" x14ac:dyDescent="0.3">
      <c r="A922">
        <v>611621</v>
      </c>
      <c r="B922">
        <v>1357</v>
      </c>
      <c r="C922" s="1" t="s">
        <v>111</v>
      </c>
      <c r="D922" s="2">
        <v>45077.003472222219</v>
      </c>
      <c r="E922" t="s">
        <v>98</v>
      </c>
      <c r="F922" t="s">
        <v>27</v>
      </c>
      <c r="G922">
        <v>9926</v>
      </c>
      <c r="I922" s="7"/>
    </row>
    <row r="923" spans="1:9" x14ac:dyDescent="0.3">
      <c r="A923">
        <v>611767</v>
      </c>
      <c r="B923">
        <v>917</v>
      </c>
      <c r="C923" s="1" t="s">
        <v>103</v>
      </c>
      <c r="D923" s="2">
        <v>45044.999305555553</v>
      </c>
      <c r="E923" t="s">
        <v>97</v>
      </c>
      <c r="F923" t="s">
        <v>65</v>
      </c>
      <c r="G923">
        <v>1716</v>
      </c>
      <c r="I923" s="7"/>
    </row>
    <row r="924" spans="1:9" x14ac:dyDescent="0.3">
      <c r="A924">
        <v>611976</v>
      </c>
      <c r="B924">
        <v>1269</v>
      </c>
      <c r="C924" s="1" t="s">
        <v>110</v>
      </c>
      <c r="D924" s="2">
        <v>45241.968055555553</v>
      </c>
      <c r="E924" t="s">
        <v>191</v>
      </c>
      <c r="F924" t="s">
        <v>23</v>
      </c>
      <c r="G924">
        <v>3073</v>
      </c>
      <c r="I924" s="7"/>
    </row>
    <row r="925" spans="1:9" x14ac:dyDescent="0.3">
      <c r="A925">
        <v>612088</v>
      </c>
      <c r="B925">
        <v>1411</v>
      </c>
      <c r="C925" s="1" t="s">
        <v>105</v>
      </c>
      <c r="D925" s="2">
        <v>45209.070138888892</v>
      </c>
      <c r="E925" t="s">
        <v>191</v>
      </c>
      <c r="F925" t="s">
        <v>40</v>
      </c>
      <c r="G925">
        <v>2946</v>
      </c>
      <c r="I925" s="7"/>
    </row>
    <row r="926" spans="1:9" x14ac:dyDescent="0.3">
      <c r="A926">
        <v>613070</v>
      </c>
      <c r="B926">
        <v>1755</v>
      </c>
      <c r="C926" s="1" t="s">
        <v>105</v>
      </c>
      <c r="D926" s="2">
        <v>45251.002083333333</v>
      </c>
      <c r="E926" t="s">
        <v>97</v>
      </c>
      <c r="F926" t="s">
        <v>41</v>
      </c>
      <c r="G926">
        <v>895</v>
      </c>
      <c r="I926" s="7"/>
    </row>
    <row r="927" spans="1:9" x14ac:dyDescent="0.3">
      <c r="A927">
        <v>614468</v>
      </c>
      <c r="B927">
        <v>801</v>
      </c>
      <c r="C927" s="1" t="s">
        <v>100</v>
      </c>
      <c r="D927" s="2">
        <v>45185.044444444444</v>
      </c>
      <c r="E927" t="s">
        <v>98</v>
      </c>
      <c r="F927" t="s">
        <v>42</v>
      </c>
      <c r="G927">
        <v>1451</v>
      </c>
      <c r="I927" s="7"/>
    </row>
    <row r="928" spans="1:9" x14ac:dyDescent="0.3">
      <c r="A928">
        <v>615484</v>
      </c>
      <c r="B928">
        <v>1044</v>
      </c>
      <c r="C928" s="1" t="s">
        <v>113</v>
      </c>
      <c r="D928" s="2">
        <v>45043.995833333334</v>
      </c>
      <c r="E928" t="s">
        <v>97</v>
      </c>
      <c r="F928" t="s">
        <v>43</v>
      </c>
      <c r="G928">
        <v>8774</v>
      </c>
      <c r="I928" s="7"/>
    </row>
    <row r="929" spans="1:9" x14ac:dyDescent="0.3">
      <c r="A929">
        <v>615675</v>
      </c>
      <c r="B929">
        <v>1502</v>
      </c>
      <c r="C929" s="1" t="s">
        <v>105</v>
      </c>
      <c r="D929" s="2">
        <v>45059.018055555556</v>
      </c>
      <c r="E929" t="s">
        <v>191</v>
      </c>
      <c r="F929" t="s">
        <v>44</v>
      </c>
      <c r="G929">
        <v>3875</v>
      </c>
      <c r="I929" s="7"/>
    </row>
    <row r="930" spans="1:9" x14ac:dyDescent="0.3">
      <c r="A930">
        <v>617035</v>
      </c>
      <c r="B930">
        <v>704</v>
      </c>
      <c r="C930" s="1" t="s">
        <v>99</v>
      </c>
      <c r="D930" s="2">
        <v>45115.975694444445</v>
      </c>
      <c r="E930" t="s">
        <v>97</v>
      </c>
      <c r="F930" t="s">
        <v>81</v>
      </c>
      <c r="G930">
        <v>777</v>
      </c>
      <c r="I930" s="7"/>
    </row>
    <row r="931" spans="1:9" x14ac:dyDescent="0.3">
      <c r="A931">
        <v>618196</v>
      </c>
      <c r="B931">
        <v>780</v>
      </c>
      <c r="C931" s="1" t="s">
        <v>113</v>
      </c>
      <c r="D931" s="2">
        <v>45250.065972222219</v>
      </c>
      <c r="E931" t="s">
        <v>191</v>
      </c>
      <c r="F931" t="s">
        <v>14</v>
      </c>
      <c r="G931">
        <v>9962</v>
      </c>
      <c r="I931" s="7"/>
    </row>
    <row r="932" spans="1:9" x14ac:dyDescent="0.3">
      <c r="A932">
        <v>618986</v>
      </c>
      <c r="B932">
        <v>1458</v>
      </c>
      <c r="C932" s="1" t="s">
        <v>100</v>
      </c>
      <c r="D932" s="2">
        <v>45229.036805555559</v>
      </c>
      <c r="E932" t="s">
        <v>98</v>
      </c>
      <c r="F932" t="s">
        <v>43</v>
      </c>
      <c r="G932">
        <v>3216</v>
      </c>
      <c r="I932" s="7"/>
    </row>
    <row r="933" spans="1:9" x14ac:dyDescent="0.3">
      <c r="A933">
        <v>619879</v>
      </c>
      <c r="B933">
        <v>446</v>
      </c>
      <c r="C933" s="1" t="s">
        <v>99</v>
      </c>
      <c r="D933" s="2">
        <v>44937.056944444441</v>
      </c>
      <c r="E933" t="s">
        <v>96</v>
      </c>
      <c r="F933" t="s">
        <v>45</v>
      </c>
      <c r="G933">
        <v>2645</v>
      </c>
      <c r="I933" s="7"/>
    </row>
    <row r="934" spans="1:9" x14ac:dyDescent="0.3">
      <c r="A934">
        <v>619949</v>
      </c>
      <c r="B934">
        <v>1002</v>
      </c>
      <c r="C934" s="1" t="s">
        <v>113</v>
      </c>
      <c r="D934" s="2">
        <v>45001.051388888889</v>
      </c>
      <c r="E934" t="s">
        <v>97</v>
      </c>
      <c r="F934" t="s">
        <v>8</v>
      </c>
      <c r="G934">
        <v>1392</v>
      </c>
      <c r="I934" s="7"/>
    </row>
    <row r="935" spans="1:9" x14ac:dyDescent="0.3">
      <c r="A935">
        <v>620937</v>
      </c>
      <c r="B935">
        <v>1822</v>
      </c>
      <c r="C935" s="1" t="s">
        <v>99</v>
      </c>
      <c r="D935" s="2">
        <v>45079.025000000001</v>
      </c>
      <c r="E935" t="s">
        <v>97</v>
      </c>
      <c r="F935" t="s">
        <v>67</v>
      </c>
      <c r="G935">
        <v>8767</v>
      </c>
      <c r="I935" s="7"/>
    </row>
    <row r="936" spans="1:9" x14ac:dyDescent="0.3">
      <c r="A936">
        <v>621177</v>
      </c>
      <c r="B936">
        <v>1452</v>
      </c>
      <c r="C936" s="1" t="s">
        <v>100</v>
      </c>
      <c r="D936" s="2">
        <v>44954.02847222222</v>
      </c>
      <c r="E936" t="s">
        <v>97</v>
      </c>
      <c r="F936" t="s">
        <v>60</v>
      </c>
      <c r="G936">
        <v>2907</v>
      </c>
      <c r="I936" s="7"/>
    </row>
    <row r="937" spans="1:9" x14ac:dyDescent="0.3">
      <c r="A937">
        <v>621694</v>
      </c>
      <c r="B937">
        <v>1769</v>
      </c>
      <c r="C937" s="1" t="s">
        <v>105</v>
      </c>
      <c r="D937" s="2">
        <v>45269.065972222219</v>
      </c>
      <c r="E937" t="s">
        <v>96</v>
      </c>
      <c r="F937" t="s">
        <v>90</v>
      </c>
      <c r="G937">
        <v>1826</v>
      </c>
      <c r="I937" s="7"/>
    </row>
    <row r="938" spans="1:9" x14ac:dyDescent="0.3">
      <c r="A938">
        <v>622405</v>
      </c>
      <c r="B938">
        <v>953</v>
      </c>
      <c r="C938" s="1" t="s">
        <v>99</v>
      </c>
      <c r="D938" s="2">
        <v>45193.057638888888</v>
      </c>
      <c r="E938" t="s">
        <v>191</v>
      </c>
      <c r="F938" t="s">
        <v>23</v>
      </c>
      <c r="G938">
        <v>9431</v>
      </c>
      <c r="I938" s="7"/>
    </row>
    <row r="939" spans="1:9" x14ac:dyDescent="0.3">
      <c r="A939">
        <v>622656</v>
      </c>
      <c r="B939">
        <v>418</v>
      </c>
      <c r="C939" s="1" t="s">
        <v>106</v>
      </c>
      <c r="D939" s="2">
        <v>45157.002083333333</v>
      </c>
      <c r="E939" t="s">
        <v>96</v>
      </c>
      <c r="F939" t="s">
        <v>95</v>
      </c>
      <c r="G939">
        <v>6905</v>
      </c>
      <c r="I939" s="7"/>
    </row>
    <row r="940" spans="1:9" x14ac:dyDescent="0.3">
      <c r="A940">
        <v>622835</v>
      </c>
      <c r="B940">
        <v>998</v>
      </c>
      <c r="C940" s="1" t="s">
        <v>103</v>
      </c>
      <c r="D940" s="2">
        <v>45258.074305555558</v>
      </c>
      <c r="E940" t="s">
        <v>191</v>
      </c>
      <c r="F940" t="s">
        <v>54</v>
      </c>
      <c r="G940">
        <v>678</v>
      </c>
      <c r="I940" s="7"/>
    </row>
    <row r="941" spans="1:9" x14ac:dyDescent="0.3">
      <c r="A941">
        <v>623784</v>
      </c>
      <c r="B941">
        <v>781</v>
      </c>
      <c r="C941" s="1" t="s">
        <v>102</v>
      </c>
      <c r="D941" s="2">
        <v>45240.073611111111</v>
      </c>
      <c r="E941" t="s">
        <v>97</v>
      </c>
      <c r="F941" t="s">
        <v>20</v>
      </c>
      <c r="G941">
        <v>6494</v>
      </c>
      <c r="I941" s="7"/>
    </row>
    <row r="942" spans="1:9" x14ac:dyDescent="0.3">
      <c r="A942">
        <v>623935</v>
      </c>
      <c r="B942">
        <v>1278</v>
      </c>
      <c r="C942" s="1" t="s">
        <v>99</v>
      </c>
      <c r="D942" s="2">
        <v>45027.058333333334</v>
      </c>
      <c r="E942" t="s">
        <v>96</v>
      </c>
      <c r="F942" t="s">
        <v>41</v>
      </c>
      <c r="G942">
        <v>7665</v>
      </c>
      <c r="I942" s="7"/>
    </row>
    <row r="943" spans="1:9" x14ac:dyDescent="0.3">
      <c r="A943">
        <v>624499</v>
      </c>
      <c r="B943">
        <v>1290</v>
      </c>
      <c r="C943" s="1" t="s">
        <v>99</v>
      </c>
      <c r="D943" s="2">
        <v>44932.027777777781</v>
      </c>
      <c r="E943" t="s">
        <v>96</v>
      </c>
      <c r="F943" t="s">
        <v>55</v>
      </c>
      <c r="G943">
        <v>4403</v>
      </c>
      <c r="I943" s="7"/>
    </row>
    <row r="944" spans="1:9" x14ac:dyDescent="0.3">
      <c r="A944">
        <v>624700</v>
      </c>
      <c r="B944">
        <v>1948</v>
      </c>
      <c r="C944" s="1" t="s">
        <v>99</v>
      </c>
      <c r="D944" s="2">
        <v>45276.97152777778</v>
      </c>
      <c r="E944" t="s">
        <v>98</v>
      </c>
      <c r="F944" t="s">
        <v>56</v>
      </c>
      <c r="G944">
        <v>5277</v>
      </c>
      <c r="I944" s="7"/>
    </row>
    <row r="945" spans="1:9" x14ac:dyDescent="0.3">
      <c r="A945">
        <v>624736</v>
      </c>
      <c r="B945">
        <v>633</v>
      </c>
      <c r="C945" s="1" t="s">
        <v>100</v>
      </c>
      <c r="D945" s="2">
        <v>45067.070833333331</v>
      </c>
      <c r="E945" t="s">
        <v>98</v>
      </c>
      <c r="F945" t="s">
        <v>57</v>
      </c>
      <c r="G945">
        <v>486</v>
      </c>
      <c r="I945" s="7"/>
    </row>
    <row r="946" spans="1:9" x14ac:dyDescent="0.3">
      <c r="A946">
        <v>625994</v>
      </c>
      <c r="B946">
        <v>476</v>
      </c>
      <c r="C946" s="1" t="s">
        <v>99</v>
      </c>
      <c r="D946" s="2">
        <v>45067.96597222222</v>
      </c>
      <c r="E946" t="s">
        <v>98</v>
      </c>
      <c r="F946" t="s">
        <v>58</v>
      </c>
      <c r="G946">
        <v>7369</v>
      </c>
      <c r="I946" s="7"/>
    </row>
    <row r="947" spans="1:9" x14ac:dyDescent="0.3">
      <c r="A947">
        <v>626705</v>
      </c>
      <c r="B947">
        <v>868</v>
      </c>
      <c r="C947" s="1" t="s">
        <v>110</v>
      </c>
      <c r="D947" s="2">
        <v>45192.063194444447</v>
      </c>
      <c r="E947" t="s">
        <v>97</v>
      </c>
      <c r="F947" t="s">
        <v>59</v>
      </c>
      <c r="G947">
        <v>2713</v>
      </c>
      <c r="I947" s="7"/>
    </row>
    <row r="948" spans="1:9" x14ac:dyDescent="0.3">
      <c r="A948">
        <v>626849</v>
      </c>
      <c r="B948">
        <v>1679</v>
      </c>
      <c r="C948" s="1" t="s">
        <v>101</v>
      </c>
      <c r="D948" s="2">
        <v>45049.011111111111</v>
      </c>
      <c r="E948" t="s">
        <v>98</v>
      </c>
      <c r="F948" t="s">
        <v>4</v>
      </c>
      <c r="G948">
        <v>3639</v>
      </c>
      <c r="I948" s="7"/>
    </row>
    <row r="949" spans="1:9" x14ac:dyDescent="0.3">
      <c r="A949">
        <v>627473</v>
      </c>
      <c r="B949">
        <v>1766</v>
      </c>
      <c r="C949" s="1" t="s">
        <v>105</v>
      </c>
      <c r="D949" s="2">
        <v>45012.038888888892</v>
      </c>
      <c r="E949" t="s">
        <v>191</v>
      </c>
      <c r="F949" t="s">
        <v>27</v>
      </c>
      <c r="G949">
        <v>5427</v>
      </c>
      <c r="I949" s="7"/>
    </row>
    <row r="950" spans="1:9" x14ac:dyDescent="0.3">
      <c r="A950">
        <v>627652</v>
      </c>
      <c r="B950">
        <v>330</v>
      </c>
      <c r="C950" s="1" t="s">
        <v>113</v>
      </c>
      <c r="D950" s="2">
        <v>45285.029166666667</v>
      </c>
      <c r="E950" t="s">
        <v>96</v>
      </c>
      <c r="F950" t="s">
        <v>60</v>
      </c>
      <c r="G950">
        <v>4651</v>
      </c>
      <c r="I950" s="7"/>
    </row>
    <row r="951" spans="1:9" x14ac:dyDescent="0.3">
      <c r="A951">
        <v>628471</v>
      </c>
      <c r="B951">
        <v>240</v>
      </c>
      <c r="C951" s="1" t="s">
        <v>99</v>
      </c>
      <c r="D951" s="2">
        <v>45033.999305555553</v>
      </c>
      <c r="E951" t="s">
        <v>191</v>
      </c>
      <c r="F951" t="s">
        <v>61</v>
      </c>
      <c r="G951">
        <v>9883</v>
      </c>
      <c r="I951" s="7"/>
    </row>
    <row r="952" spans="1:9" x14ac:dyDescent="0.3">
      <c r="A952">
        <v>628608</v>
      </c>
      <c r="B952">
        <v>1060</v>
      </c>
      <c r="C952" s="1" t="s">
        <v>113</v>
      </c>
      <c r="D952" s="2">
        <v>44927.030555555553</v>
      </c>
      <c r="E952" t="s">
        <v>97</v>
      </c>
      <c r="F952" t="s">
        <v>93</v>
      </c>
      <c r="G952">
        <v>89</v>
      </c>
      <c r="I952" s="7"/>
    </row>
    <row r="953" spans="1:9" x14ac:dyDescent="0.3">
      <c r="A953">
        <v>628945</v>
      </c>
      <c r="B953">
        <v>329</v>
      </c>
      <c r="C953" s="1" t="s">
        <v>105</v>
      </c>
      <c r="D953" s="2">
        <v>45097.055555555555</v>
      </c>
      <c r="E953" t="s">
        <v>98</v>
      </c>
      <c r="F953" t="s">
        <v>33</v>
      </c>
      <c r="G953">
        <v>7750</v>
      </c>
      <c r="I953" s="7"/>
    </row>
    <row r="954" spans="1:9" x14ac:dyDescent="0.3">
      <c r="A954">
        <v>629227</v>
      </c>
      <c r="B954">
        <v>1665</v>
      </c>
      <c r="C954" s="1" t="s">
        <v>110</v>
      </c>
      <c r="D954" s="2">
        <v>45257.981944444444</v>
      </c>
      <c r="E954" t="s">
        <v>96</v>
      </c>
      <c r="F954" t="s">
        <v>63</v>
      </c>
      <c r="G954">
        <v>2109</v>
      </c>
      <c r="I954" s="7"/>
    </row>
    <row r="955" spans="1:9" x14ac:dyDescent="0.3">
      <c r="A955">
        <v>629953</v>
      </c>
      <c r="B955">
        <v>787</v>
      </c>
      <c r="C955" s="1" t="s">
        <v>104</v>
      </c>
      <c r="D955" s="2">
        <v>45045.03125</v>
      </c>
      <c r="E955" t="s">
        <v>98</v>
      </c>
      <c r="F955" t="s">
        <v>52</v>
      </c>
      <c r="G955">
        <v>9460</v>
      </c>
      <c r="I955" s="7"/>
    </row>
    <row r="956" spans="1:9" x14ac:dyDescent="0.3">
      <c r="A956">
        <v>630561</v>
      </c>
      <c r="B956">
        <v>1201</v>
      </c>
      <c r="C956" s="1" t="s">
        <v>100</v>
      </c>
      <c r="D956" s="2">
        <v>45166.049305555556</v>
      </c>
      <c r="E956" t="s">
        <v>191</v>
      </c>
      <c r="F956" t="s">
        <v>94</v>
      </c>
      <c r="G956">
        <v>6934</v>
      </c>
      <c r="I956" s="7"/>
    </row>
    <row r="957" spans="1:9" x14ac:dyDescent="0.3">
      <c r="A957">
        <v>630634</v>
      </c>
      <c r="B957">
        <v>723</v>
      </c>
      <c r="C957" s="1" t="s">
        <v>108</v>
      </c>
      <c r="D957" s="2">
        <v>45182.990972222222</v>
      </c>
      <c r="E957" t="s">
        <v>96</v>
      </c>
      <c r="F957" t="s">
        <v>27</v>
      </c>
      <c r="G957">
        <v>2225</v>
      </c>
      <c r="I957" s="7"/>
    </row>
    <row r="958" spans="1:9" x14ac:dyDescent="0.3">
      <c r="A958">
        <v>631266</v>
      </c>
      <c r="B958">
        <v>94</v>
      </c>
      <c r="C958" s="1" t="s">
        <v>108</v>
      </c>
      <c r="D958" s="2">
        <v>45081.013888888891</v>
      </c>
      <c r="E958" t="s">
        <v>98</v>
      </c>
      <c r="F958" t="s">
        <v>64</v>
      </c>
      <c r="G958">
        <v>985</v>
      </c>
      <c r="I958" s="7"/>
    </row>
    <row r="959" spans="1:9" x14ac:dyDescent="0.3">
      <c r="A959">
        <v>631384</v>
      </c>
      <c r="B959">
        <v>1975</v>
      </c>
      <c r="C959" s="1" t="s">
        <v>99</v>
      </c>
      <c r="D959" s="2">
        <v>44963.054861111108</v>
      </c>
      <c r="E959" t="s">
        <v>97</v>
      </c>
      <c r="F959" t="s">
        <v>27</v>
      </c>
      <c r="G959">
        <v>5484</v>
      </c>
      <c r="I959" s="7"/>
    </row>
    <row r="960" spans="1:9" x14ac:dyDescent="0.3">
      <c r="A960">
        <v>631614</v>
      </c>
      <c r="B960">
        <v>1395</v>
      </c>
      <c r="C960" s="1" t="s">
        <v>99</v>
      </c>
      <c r="D960" s="2">
        <v>45238.989583333336</v>
      </c>
      <c r="E960" t="s">
        <v>191</v>
      </c>
      <c r="F960" t="s">
        <v>5</v>
      </c>
      <c r="G960">
        <v>4587</v>
      </c>
      <c r="I960" s="7"/>
    </row>
    <row r="961" spans="1:9" x14ac:dyDescent="0.3">
      <c r="A961">
        <v>631808</v>
      </c>
      <c r="B961">
        <v>1219</v>
      </c>
      <c r="C961" s="1" t="s">
        <v>99</v>
      </c>
      <c r="D961" s="2">
        <v>45234.04583333333</v>
      </c>
      <c r="E961" t="s">
        <v>96</v>
      </c>
      <c r="F961" t="s">
        <v>65</v>
      </c>
      <c r="G961">
        <v>9502</v>
      </c>
      <c r="I961" s="7"/>
    </row>
    <row r="962" spans="1:9" x14ac:dyDescent="0.3">
      <c r="A962">
        <v>633156</v>
      </c>
      <c r="B962">
        <v>990</v>
      </c>
      <c r="C962" s="1" t="s">
        <v>109</v>
      </c>
      <c r="D962" s="2">
        <v>44966.00277777778</v>
      </c>
      <c r="E962" t="s">
        <v>97</v>
      </c>
      <c r="F962" t="s">
        <v>62</v>
      </c>
      <c r="G962">
        <v>9361</v>
      </c>
      <c r="I962" s="7"/>
    </row>
    <row r="963" spans="1:9" x14ac:dyDescent="0.3">
      <c r="A963">
        <v>635137</v>
      </c>
      <c r="B963">
        <v>795</v>
      </c>
      <c r="C963" s="1" t="s">
        <v>102</v>
      </c>
      <c r="D963" s="2">
        <v>45114.018055555556</v>
      </c>
      <c r="E963" t="s">
        <v>97</v>
      </c>
      <c r="F963" t="s">
        <v>21</v>
      </c>
      <c r="G963">
        <v>7566</v>
      </c>
      <c r="I963" s="7"/>
    </row>
    <row r="964" spans="1:9" x14ac:dyDescent="0.3">
      <c r="A964">
        <v>635304</v>
      </c>
      <c r="B964">
        <v>95</v>
      </c>
      <c r="C964" s="1" t="s">
        <v>113</v>
      </c>
      <c r="D964" s="2">
        <v>45207.061111111114</v>
      </c>
      <c r="E964" t="s">
        <v>97</v>
      </c>
      <c r="F964" t="s">
        <v>12</v>
      </c>
      <c r="G964">
        <v>201</v>
      </c>
      <c r="I964" s="7"/>
    </row>
    <row r="965" spans="1:9" x14ac:dyDescent="0.3">
      <c r="A965">
        <v>635743</v>
      </c>
      <c r="B965">
        <v>1239</v>
      </c>
      <c r="C965" s="1" t="s">
        <v>105</v>
      </c>
      <c r="D965" s="2">
        <v>45266.942361111112</v>
      </c>
      <c r="E965" t="s">
        <v>97</v>
      </c>
      <c r="F965" t="s">
        <v>29</v>
      </c>
      <c r="G965">
        <v>782</v>
      </c>
      <c r="I965" s="7"/>
    </row>
    <row r="966" spans="1:9" x14ac:dyDescent="0.3">
      <c r="A966">
        <v>636616</v>
      </c>
      <c r="B966">
        <v>51</v>
      </c>
      <c r="C966" s="1" t="s">
        <v>99</v>
      </c>
      <c r="D966" s="2">
        <v>44954.981249999997</v>
      </c>
      <c r="E966" t="s">
        <v>98</v>
      </c>
      <c r="F966" t="s">
        <v>24</v>
      </c>
      <c r="G966">
        <v>5103</v>
      </c>
      <c r="I966" s="7"/>
    </row>
    <row r="967" spans="1:9" x14ac:dyDescent="0.3">
      <c r="A967">
        <v>636888</v>
      </c>
      <c r="B967">
        <v>770</v>
      </c>
      <c r="C967" s="1" t="s">
        <v>113</v>
      </c>
      <c r="D967" s="2">
        <v>45256.060416666667</v>
      </c>
      <c r="E967" t="s">
        <v>98</v>
      </c>
      <c r="F967" t="s">
        <v>30</v>
      </c>
      <c r="G967">
        <v>3115</v>
      </c>
      <c r="I967" s="7"/>
    </row>
    <row r="968" spans="1:9" x14ac:dyDescent="0.3">
      <c r="A968">
        <v>637916</v>
      </c>
      <c r="B968">
        <v>853</v>
      </c>
      <c r="C968" s="1" t="s">
        <v>99</v>
      </c>
      <c r="D968" s="2">
        <v>45137.01666666667</v>
      </c>
      <c r="E968" t="s">
        <v>96</v>
      </c>
      <c r="F968" t="s">
        <v>31</v>
      </c>
      <c r="G968">
        <v>613</v>
      </c>
      <c r="I968" s="7"/>
    </row>
    <row r="969" spans="1:9" x14ac:dyDescent="0.3">
      <c r="A969">
        <v>638044</v>
      </c>
      <c r="B969">
        <v>255</v>
      </c>
      <c r="C969" s="1" t="s">
        <v>107</v>
      </c>
      <c r="D969" s="2">
        <v>44955.981249999997</v>
      </c>
      <c r="E969" t="s">
        <v>96</v>
      </c>
      <c r="F969" t="s">
        <v>90</v>
      </c>
      <c r="G969">
        <v>8196</v>
      </c>
      <c r="I969" s="7"/>
    </row>
    <row r="970" spans="1:9" x14ac:dyDescent="0.3">
      <c r="A970">
        <v>638603</v>
      </c>
      <c r="B970">
        <v>876</v>
      </c>
      <c r="C970" s="1" t="s">
        <v>99</v>
      </c>
      <c r="D970" s="2">
        <v>45074.079861111109</v>
      </c>
      <c r="E970" t="s">
        <v>97</v>
      </c>
      <c r="F970" t="s">
        <v>33</v>
      </c>
      <c r="G970">
        <v>4319</v>
      </c>
      <c r="I970" s="7"/>
    </row>
    <row r="971" spans="1:9" x14ac:dyDescent="0.3">
      <c r="A971">
        <v>639027</v>
      </c>
      <c r="B971">
        <v>390</v>
      </c>
      <c r="C971" s="1" t="s">
        <v>113</v>
      </c>
      <c r="D971" s="2">
        <v>45131.989583333336</v>
      </c>
      <c r="E971" t="s">
        <v>96</v>
      </c>
      <c r="F971" t="s">
        <v>91</v>
      </c>
      <c r="G971">
        <v>2403</v>
      </c>
      <c r="I971" s="7"/>
    </row>
    <row r="972" spans="1:9" x14ac:dyDescent="0.3">
      <c r="A972">
        <v>640940</v>
      </c>
      <c r="B972">
        <v>1725</v>
      </c>
      <c r="C972" s="1" t="s">
        <v>99</v>
      </c>
      <c r="D972" s="2">
        <v>44986.98333333333</v>
      </c>
      <c r="E972" t="s">
        <v>191</v>
      </c>
      <c r="F972" t="s">
        <v>35</v>
      </c>
      <c r="G972">
        <v>3582</v>
      </c>
      <c r="I972" s="7"/>
    </row>
    <row r="973" spans="1:9" x14ac:dyDescent="0.3">
      <c r="A973">
        <v>640945</v>
      </c>
      <c r="B973">
        <v>174</v>
      </c>
      <c r="C973" s="1" t="s">
        <v>107</v>
      </c>
      <c r="D973" s="2">
        <v>45062.006249999999</v>
      </c>
      <c r="E973" t="s">
        <v>191</v>
      </c>
      <c r="F973" t="s">
        <v>36</v>
      </c>
      <c r="G973">
        <v>5492</v>
      </c>
      <c r="I973" s="7"/>
    </row>
    <row r="974" spans="1:9" x14ac:dyDescent="0.3">
      <c r="A974">
        <v>641229</v>
      </c>
      <c r="B974">
        <v>781</v>
      </c>
      <c r="C974" s="1" t="s">
        <v>102</v>
      </c>
      <c r="D974" s="2">
        <v>44936.990277777775</v>
      </c>
      <c r="E974" t="s">
        <v>191</v>
      </c>
      <c r="F974" t="s">
        <v>37</v>
      </c>
      <c r="G974">
        <v>5740</v>
      </c>
      <c r="I974" s="7"/>
    </row>
    <row r="975" spans="1:9" x14ac:dyDescent="0.3">
      <c r="A975">
        <v>641966</v>
      </c>
      <c r="B975">
        <v>1767</v>
      </c>
      <c r="C975" s="1" t="s">
        <v>100</v>
      </c>
      <c r="D975" s="2">
        <v>44965.067361111112</v>
      </c>
      <c r="E975" t="s">
        <v>191</v>
      </c>
      <c r="F975" t="s">
        <v>27</v>
      </c>
      <c r="G975">
        <v>3140</v>
      </c>
      <c r="I975" s="7"/>
    </row>
    <row r="976" spans="1:9" x14ac:dyDescent="0.3">
      <c r="A976">
        <v>642754</v>
      </c>
      <c r="B976">
        <v>542</v>
      </c>
      <c r="C976" s="1" t="s">
        <v>101</v>
      </c>
      <c r="D976" s="2">
        <v>44963.027777777781</v>
      </c>
      <c r="E976" t="s">
        <v>191</v>
      </c>
      <c r="F976" t="s">
        <v>65</v>
      </c>
      <c r="G976">
        <v>4849</v>
      </c>
      <c r="I976" s="7"/>
    </row>
    <row r="977" spans="1:9" x14ac:dyDescent="0.3">
      <c r="A977">
        <v>642874</v>
      </c>
      <c r="B977">
        <v>901</v>
      </c>
      <c r="C977" s="1" t="s">
        <v>99</v>
      </c>
      <c r="D977" s="2">
        <v>45206.037499999999</v>
      </c>
      <c r="E977" t="s">
        <v>98</v>
      </c>
      <c r="F977" t="s">
        <v>24</v>
      </c>
      <c r="G977">
        <v>1789</v>
      </c>
      <c r="I977" s="7"/>
    </row>
    <row r="978" spans="1:9" x14ac:dyDescent="0.3">
      <c r="A978">
        <v>645557</v>
      </c>
      <c r="B978">
        <v>1114</v>
      </c>
      <c r="C978" s="1" t="s">
        <v>113</v>
      </c>
      <c r="D978" s="2">
        <v>45185.981249999997</v>
      </c>
      <c r="E978" t="s">
        <v>191</v>
      </c>
      <c r="F978" t="s">
        <v>40</v>
      </c>
      <c r="G978">
        <v>1567</v>
      </c>
      <c r="I978" s="7"/>
    </row>
    <row r="979" spans="1:9" x14ac:dyDescent="0.3">
      <c r="A979">
        <v>646139</v>
      </c>
      <c r="B979">
        <v>1792</v>
      </c>
      <c r="C979" s="1" t="s">
        <v>108</v>
      </c>
      <c r="D979" s="2">
        <v>45159.981249999997</v>
      </c>
      <c r="E979" t="s">
        <v>97</v>
      </c>
      <c r="F979" t="s">
        <v>41</v>
      </c>
      <c r="G979">
        <v>5161</v>
      </c>
      <c r="I979" s="7"/>
    </row>
    <row r="980" spans="1:9" x14ac:dyDescent="0.3">
      <c r="A980">
        <v>647292</v>
      </c>
      <c r="B980">
        <v>1553</v>
      </c>
      <c r="C980" s="1" t="s">
        <v>100</v>
      </c>
      <c r="D980" s="2">
        <v>44930.033333333333</v>
      </c>
      <c r="E980" t="s">
        <v>191</v>
      </c>
      <c r="F980" t="s">
        <v>42</v>
      </c>
      <c r="G980">
        <v>8207</v>
      </c>
      <c r="I980" s="7"/>
    </row>
    <row r="981" spans="1:9" x14ac:dyDescent="0.3">
      <c r="A981">
        <v>649627</v>
      </c>
      <c r="B981">
        <v>159</v>
      </c>
      <c r="C981" s="1" t="s">
        <v>99</v>
      </c>
      <c r="D981" s="2">
        <v>45249.026388888888</v>
      </c>
      <c r="E981" t="s">
        <v>96</v>
      </c>
      <c r="F981" t="s">
        <v>43</v>
      </c>
      <c r="G981">
        <v>5618</v>
      </c>
      <c r="I981" s="7"/>
    </row>
    <row r="982" spans="1:9" x14ac:dyDescent="0.3">
      <c r="A982">
        <v>649787</v>
      </c>
      <c r="B982">
        <v>132</v>
      </c>
      <c r="C982" s="1" t="s">
        <v>105</v>
      </c>
      <c r="D982" s="2">
        <v>45001.029166666667</v>
      </c>
      <c r="E982" t="s">
        <v>98</v>
      </c>
      <c r="F982" t="s">
        <v>44</v>
      </c>
      <c r="G982">
        <v>8578</v>
      </c>
      <c r="I982" s="7"/>
    </row>
    <row r="983" spans="1:9" x14ac:dyDescent="0.3">
      <c r="A983">
        <v>650459</v>
      </c>
      <c r="B983">
        <v>928</v>
      </c>
      <c r="C983" s="1" t="s">
        <v>104</v>
      </c>
      <c r="D983" s="2">
        <v>45055.025694444441</v>
      </c>
      <c r="E983" t="s">
        <v>97</v>
      </c>
      <c r="F983" t="s">
        <v>81</v>
      </c>
      <c r="G983">
        <v>6510</v>
      </c>
      <c r="I983" s="7"/>
    </row>
    <row r="984" spans="1:9" x14ac:dyDescent="0.3">
      <c r="A984">
        <v>652344</v>
      </c>
      <c r="B984">
        <v>1854</v>
      </c>
      <c r="C984" s="1" t="s">
        <v>99</v>
      </c>
      <c r="D984" s="2">
        <v>45194.037499999999</v>
      </c>
      <c r="E984" t="s">
        <v>96</v>
      </c>
      <c r="F984" t="s">
        <v>14</v>
      </c>
      <c r="G984">
        <v>1170</v>
      </c>
      <c r="I984" s="7"/>
    </row>
    <row r="985" spans="1:9" x14ac:dyDescent="0.3">
      <c r="A985">
        <v>653986</v>
      </c>
      <c r="B985">
        <v>1079</v>
      </c>
      <c r="C985" s="1" t="s">
        <v>113</v>
      </c>
      <c r="D985" s="2">
        <v>45202.976388888892</v>
      </c>
      <c r="E985" t="s">
        <v>96</v>
      </c>
      <c r="F985" t="s">
        <v>43</v>
      </c>
      <c r="G985">
        <v>6834</v>
      </c>
      <c r="I985" s="7"/>
    </row>
    <row r="986" spans="1:9" x14ac:dyDescent="0.3">
      <c r="A986">
        <v>654071</v>
      </c>
      <c r="B986">
        <v>1039</v>
      </c>
      <c r="C986" s="1" t="s">
        <v>105</v>
      </c>
      <c r="D986" s="2">
        <v>45258.018055555556</v>
      </c>
      <c r="E986" t="s">
        <v>97</v>
      </c>
      <c r="F986" t="s">
        <v>45</v>
      </c>
      <c r="G986">
        <v>5670</v>
      </c>
      <c r="I986" s="7"/>
    </row>
    <row r="987" spans="1:9" x14ac:dyDescent="0.3">
      <c r="A987">
        <v>655800</v>
      </c>
      <c r="B987">
        <v>672</v>
      </c>
      <c r="C987" s="1" t="s">
        <v>99</v>
      </c>
      <c r="D987" s="2">
        <v>44944.98541666667</v>
      </c>
      <c r="E987" t="s">
        <v>191</v>
      </c>
      <c r="F987" t="s">
        <v>8</v>
      </c>
      <c r="G987">
        <v>6855</v>
      </c>
      <c r="I987" s="7"/>
    </row>
    <row r="988" spans="1:9" x14ac:dyDescent="0.3">
      <c r="A988">
        <v>656865</v>
      </c>
      <c r="B988">
        <v>1462</v>
      </c>
      <c r="C988" s="1" t="s">
        <v>99</v>
      </c>
      <c r="D988" s="2">
        <v>45079.012499999997</v>
      </c>
      <c r="E988" t="s">
        <v>191</v>
      </c>
      <c r="F988" t="s">
        <v>67</v>
      </c>
      <c r="G988">
        <v>7427</v>
      </c>
      <c r="I988" s="7"/>
    </row>
    <row r="989" spans="1:9" x14ac:dyDescent="0.3">
      <c r="A989">
        <v>656929</v>
      </c>
      <c r="B989">
        <v>1773</v>
      </c>
      <c r="C989" s="1" t="s">
        <v>99</v>
      </c>
      <c r="D989" s="2">
        <v>45278.986805555556</v>
      </c>
      <c r="E989" t="s">
        <v>97</v>
      </c>
      <c r="F989" t="s">
        <v>60</v>
      </c>
      <c r="G989">
        <v>2228</v>
      </c>
      <c r="I989" s="7"/>
    </row>
    <row r="990" spans="1:9" x14ac:dyDescent="0.3">
      <c r="A990">
        <v>658249</v>
      </c>
      <c r="B990">
        <v>1588</v>
      </c>
      <c r="C990" s="1" t="s">
        <v>100</v>
      </c>
      <c r="D990" s="2">
        <v>45160.965277777781</v>
      </c>
      <c r="E990" t="s">
        <v>191</v>
      </c>
      <c r="F990" t="s">
        <v>52</v>
      </c>
      <c r="G990">
        <v>6820</v>
      </c>
      <c r="I990" s="7"/>
    </row>
    <row r="991" spans="1:9" x14ac:dyDescent="0.3">
      <c r="A991">
        <v>658815</v>
      </c>
      <c r="B991">
        <v>1190</v>
      </c>
      <c r="C991" s="1" t="s">
        <v>103</v>
      </c>
      <c r="D991" s="2">
        <v>45255.010416666664</v>
      </c>
      <c r="E991" t="s">
        <v>191</v>
      </c>
      <c r="F991" t="s">
        <v>30</v>
      </c>
      <c r="G991">
        <v>5243</v>
      </c>
      <c r="I991" s="7"/>
    </row>
    <row r="992" spans="1:9" x14ac:dyDescent="0.3">
      <c r="A992">
        <v>659390</v>
      </c>
      <c r="B992">
        <v>159</v>
      </c>
      <c r="C992" s="1" t="s">
        <v>99</v>
      </c>
      <c r="D992" s="2">
        <v>45276.010416666664</v>
      </c>
      <c r="E992" t="s">
        <v>97</v>
      </c>
      <c r="F992" t="s">
        <v>27</v>
      </c>
      <c r="G992">
        <v>2372</v>
      </c>
      <c r="I992" s="7"/>
    </row>
    <row r="993" spans="1:9" x14ac:dyDescent="0.3">
      <c r="A993">
        <v>659698</v>
      </c>
      <c r="B993">
        <v>767</v>
      </c>
      <c r="C993" s="1" t="s">
        <v>99</v>
      </c>
      <c r="D993" s="2">
        <v>45168.055555555555</v>
      </c>
      <c r="E993" t="s">
        <v>98</v>
      </c>
      <c r="F993" t="s">
        <v>43</v>
      </c>
      <c r="G993">
        <v>6482</v>
      </c>
      <c r="I993" s="7"/>
    </row>
    <row r="994" spans="1:9" x14ac:dyDescent="0.3">
      <c r="A994">
        <v>659911</v>
      </c>
      <c r="B994">
        <v>983</v>
      </c>
      <c r="C994" s="1" t="s">
        <v>99</v>
      </c>
      <c r="D994" s="2">
        <v>45144.053472222222</v>
      </c>
      <c r="E994" t="s">
        <v>96</v>
      </c>
      <c r="F994" t="s">
        <v>27</v>
      </c>
      <c r="G994">
        <v>1431</v>
      </c>
      <c r="I994" s="7"/>
    </row>
    <row r="995" spans="1:9" x14ac:dyDescent="0.3">
      <c r="A995">
        <v>660187</v>
      </c>
      <c r="B995">
        <v>1374</v>
      </c>
      <c r="C995" s="1" t="s">
        <v>100</v>
      </c>
      <c r="D995" s="2">
        <v>45130.959722222222</v>
      </c>
      <c r="E995" t="s">
        <v>96</v>
      </c>
      <c r="F995" t="s">
        <v>25</v>
      </c>
      <c r="G995">
        <v>6369</v>
      </c>
      <c r="I995" s="7"/>
    </row>
    <row r="996" spans="1:9" x14ac:dyDescent="0.3">
      <c r="A996">
        <v>660830</v>
      </c>
      <c r="B996">
        <v>1404</v>
      </c>
      <c r="C996" s="1" t="s">
        <v>99</v>
      </c>
      <c r="D996" s="2">
        <v>44932.000694444447</v>
      </c>
      <c r="E996" t="s">
        <v>191</v>
      </c>
      <c r="F996" t="s">
        <v>80</v>
      </c>
      <c r="G996">
        <v>7643</v>
      </c>
      <c r="I996" s="7"/>
    </row>
    <row r="997" spans="1:9" x14ac:dyDescent="0.3">
      <c r="A997">
        <v>661163</v>
      </c>
      <c r="B997">
        <v>1426</v>
      </c>
      <c r="C997" s="1" t="s">
        <v>99</v>
      </c>
      <c r="D997" s="2">
        <v>45001.034722222219</v>
      </c>
      <c r="E997" t="s">
        <v>191</v>
      </c>
      <c r="F997" t="s">
        <v>54</v>
      </c>
      <c r="G997">
        <v>5069</v>
      </c>
      <c r="I997" s="7"/>
    </row>
    <row r="998" spans="1:9" x14ac:dyDescent="0.3">
      <c r="A998">
        <v>661382</v>
      </c>
      <c r="B998">
        <v>1488</v>
      </c>
      <c r="C998" s="1" t="s">
        <v>99</v>
      </c>
      <c r="D998" s="2">
        <v>44949.968055555553</v>
      </c>
      <c r="E998" t="s">
        <v>191</v>
      </c>
      <c r="F998" t="s">
        <v>38</v>
      </c>
      <c r="G998">
        <v>970</v>
      </c>
      <c r="I998" s="7"/>
    </row>
    <row r="999" spans="1:9" x14ac:dyDescent="0.3">
      <c r="A999">
        <v>661822</v>
      </c>
      <c r="B999">
        <v>177</v>
      </c>
      <c r="C999" s="1" t="s">
        <v>113</v>
      </c>
      <c r="D999" s="2">
        <v>45214.984027777777</v>
      </c>
      <c r="E999" t="s">
        <v>191</v>
      </c>
      <c r="F999" t="s">
        <v>34</v>
      </c>
      <c r="G999">
        <v>2352</v>
      </c>
      <c r="I999" s="7"/>
    </row>
    <row r="1000" spans="1:9" x14ac:dyDescent="0.3">
      <c r="A1000">
        <v>662950</v>
      </c>
      <c r="B1000">
        <v>1320</v>
      </c>
      <c r="C1000" s="1" t="s">
        <v>109</v>
      </c>
      <c r="D1000" s="2">
        <v>45098.981944444444</v>
      </c>
      <c r="E1000" t="s">
        <v>97</v>
      </c>
      <c r="F1000" t="s">
        <v>60</v>
      </c>
      <c r="G1000">
        <v>8477</v>
      </c>
      <c r="I1000" s="7"/>
    </row>
    <row r="1001" spans="1:9" x14ac:dyDescent="0.3">
      <c r="A1001">
        <v>663055</v>
      </c>
      <c r="B1001">
        <v>626</v>
      </c>
      <c r="C1001" s="1" t="s">
        <v>99</v>
      </c>
      <c r="D1001" s="2">
        <v>45096.975694444445</v>
      </c>
      <c r="E1001" t="s">
        <v>97</v>
      </c>
      <c r="F1001" t="s">
        <v>63</v>
      </c>
      <c r="G1001">
        <v>6976</v>
      </c>
      <c r="I1001" s="7"/>
    </row>
    <row r="1002" spans="1:9" x14ac:dyDescent="0.3">
      <c r="A1002">
        <v>664585</v>
      </c>
      <c r="B1002">
        <v>1236</v>
      </c>
      <c r="C1002" s="1" t="s">
        <v>99</v>
      </c>
      <c r="D1002" s="3">
        <v>45087.034722222219</v>
      </c>
      <c r="E1002" t="s">
        <v>191</v>
      </c>
      <c r="F1002" t="s">
        <v>4</v>
      </c>
      <c r="G1002">
        <v>9357</v>
      </c>
      <c r="I1002" s="7"/>
    </row>
    <row r="1003" spans="1:9" x14ac:dyDescent="0.3">
      <c r="A1003">
        <v>664724</v>
      </c>
      <c r="B1003">
        <v>29</v>
      </c>
      <c r="C1003" s="1" t="s">
        <v>105</v>
      </c>
      <c r="D1003" s="3">
        <v>45176.986111111109</v>
      </c>
      <c r="E1003" t="s">
        <v>97</v>
      </c>
      <c r="F1003" t="s">
        <v>60</v>
      </c>
      <c r="G1003">
        <v>6535</v>
      </c>
      <c r="I1003" s="7"/>
    </row>
    <row r="1004" spans="1:9" x14ac:dyDescent="0.3">
      <c r="A1004">
        <v>666564</v>
      </c>
      <c r="B1004">
        <v>1217</v>
      </c>
      <c r="C1004" s="1" t="s">
        <v>99</v>
      </c>
      <c r="D1004" s="3">
        <v>44948.01458333333</v>
      </c>
      <c r="E1004" t="s">
        <v>96</v>
      </c>
      <c r="F1004" t="s">
        <v>43</v>
      </c>
      <c r="G1004">
        <v>5348</v>
      </c>
      <c r="I1004" s="7"/>
    </row>
    <row r="1005" spans="1:9" x14ac:dyDescent="0.3">
      <c r="A1005">
        <v>666686</v>
      </c>
      <c r="B1005">
        <v>1580</v>
      </c>
      <c r="C1005" s="1" t="s">
        <v>101</v>
      </c>
      <c r="D1005" s="3">
        <v>45269.021527777775</v>
      </c>
      <c r="E1005" t="s">
        <v>191</v>
      </c>
      <c r="F1005" t="s">
        <v>40</v>
      </c>
      <c r="G1005">
        <v>3933</v>
      </c>
      <c r="I1005" s="7"/>
    </row>
    <row r="1006" spans="1:9" x14ac:dyDescent="0.3">
      <c r="A1006">
        <v>668693</v>
      </c>
      <c r="B1006">
        <v>27</v>
      </c>
      <c r="C1006" s="1" t="s">
        <v>99</v>
      </c>
      <c r="D1006" s="3">
        <v>44936.96597222222</v>
      </c>
      <c r="E1006" t="s">
        <v>191</v>
      </c>
      <c r="F1006" t="s">
        <v>81</v>
      </c>
      <c r="G1006">
        <v>3654</v>
      </c>
      <c r="I1006" s="7"/>
    </row>
    <row r="1007" spans="1:9" x14ac:dyDescent="0.3">
      <c r="A1007">
        <v>670170</v>
      </c>
      <c r="B1007">
        <v>1773</v>
      </c>
      <c r="C1007" s="1" t="s">
        <v>99</v>
      </c>
      <c r="D1007" s="3">
        <v>45009.952777777777</v>
      </c>
      <c r="E1007" t="s">
        <v>191</v>
      </c>
      <c r="F1007" t="s">
        <v>82</v>
      </c>
      <c r="G1007">
        <v>877</v>
      </c>
      <c r="I1007" s="7"/>
    </row>
    <row r="1008" spans="1:9" x14ac:dyDescent="0.3">
      <c r="A1008">
        <v>670697</v>
      </c>
      <c r="B1008">
        <v>171</v>
      </c>
      <c r="C1008" s="1" t="s">
        <v>99</v>
      </c>
      <c r="D1008" s="3">
        <v>45062.015972222223</v>
      </c>
      <c r="E1008" t="s">
        <v>191</v>
      </c>
      <c r="F1008" t="s">
        <v>21</v>
      </c>
      <c r="G1008">
        <v>4251</v>
      </c>
      <c r="I1008" s="7"/>
    </row>
    <row r="1009" spans="1:9" x14ac:dyDescent="0.3">
      <c r="A1009">
        <v>670916</v>
      </c>
      <c r="B1009">
        <v>1977</v>
      </c>
      <c r="C1009" s="1" t="s">
        <v>99</v>
      </c>
      <c r="D1009" s="3">
        <v>45017.048611111109</v>
      </c>
      <c r="F1009" t="s">
        <v>66</v>
      </c>
      <c r="G1009">
        <v>9847</v>
      </c>
      <c r="I1009" s="7"/>
    </row>
    <row r="1010" spans="1:9" x14ac:dyDescent="0.3">
      <c r="A1010">
        <v>671201</v>
      </c>
      <c r="B1010">
        <v>456</v>
      </c>
      <c r="C1010" s="1" t="s">
        <v>101</v>
      </c>
      <c r="D1010" s="3">
        <v>45075.055555555555</v>
      </c>
      <c r="E1010" t="s">
        <v>191</v>
      </c>
      <c r="F1010" t="s">
        <v>27</v>
      </c>
      <c r="G1010">
        <v>9565</v>
      </c>
      <c r="I1010" s="7"/>
    </row>
    <row r="1011" spans="1:9" x14ac:dyDescent="0.3">
      <c r="A1011">
        <v>671270</v>
      </c>
      <c r="B1011">
        <v>1084</v>
      </c>
      <c r="C1011" s="1" t="s">
        <v>113</v>
      </c>
      <c r="D1011" s="3">
        <v>45269.990277777775</v>
      </c>
      <c r="E1011" t="s">
        <v>96</v>
      </c>
      <c r="F1011" t="s">
        <v>39</v>
      </c>
      <c r="G1011">
        <v>258</v>
      </c>
      <c r="I1011" s="7"/>
    </row>
    <row r="1012" spans="1:9" x14ac:dyDescent="0.3">
      <c r="A1012">
        <v>671412</v>
      </c>
      <c r="B1012">
        <v>356</v>
      </c>
      <c r="C1012" s="1" t="s">
        <v>113</v>
      </c>
      <c r="D1012" s="3">
        <v>45215.007638888892</v>
      </c>
      <c r="E1012" t="s">
        <v>191</v>
      </c>
      <c r="F1012" t="s">
        <v>27</v>
      </c>
      <c r="G1012">
        <v>1921</v>
      </c>
      <c r="I1012" s="7"/>
    </row>
    <row r="1013" spans="1:9" x14ac:dyDescent="0.3">
      <c r="A1013">
        <v>671598</v>
      </c>
      <c r="B1013">
        <v>342</v>
      </c>
      <c r="C1013" s="1"/>
      <c r="D1013" s="3">
        <v>44969.027083333334</v>
      </c>
      <c r="E1013" t="s">
        <v>98</v>
      </c>
      <c r="F1013" t="s">
        <v>43</v>
      </c>
      <c r="G1013">
        <v>8711</v>
      </c>
      <c r="I1013" s="7"/>
    </row>
    <row r="1014" spans="1:9" x14ac:dyDescent="0.3">
      <c r="A1014">
        <v>671670</v>
      </c>
      <c r="B1014">
        <v>523</v>
      </c>
      <c r="C1014" s="1" t="s">
        <v>99</v>
      </c>
      <c r="D1014" s="3">
        <v>45155.045138888891</v>
      </c>
      <c r="E1014" t="s">
        <v>191</v>
      </c>
      <c r="F1014" t="s">
        <v>62</v>
      </c>
      <c r="G1014">
        <v>6441</v>
      </c>
      <c r="I1014" s="7"/>
    </row>
    <row r="1015" spans="1:9" x14ac:dyDescent="0.3">
      <c r="A1015">
        <v>672076</v>
      </c>
      <c r="B1015">
        <v>27</v>
      </c>
      <c r="C1015" s="1" t="s">
        <v>99</v>
      </c>
      <c r="D1015" s="3">
        <v>44933.936805555553</v>
      </c>
      <c r="E1015" t="s">
        <v>96</v>
      </c>
      <c r="F1015" t="s">
        <v>27</v>
      </c>
      <c r="G1015">
        <v>9162</v>
      </c>
      <c r="I1015" s="7"/>
    </row>
    <row r="1016" spans="1:9" x14ac:dyDescent="0.3">
      <c r="A1016">
        <v>672686</v>
      </c>
      <c r="B1016">
        <v>1985</v>
      </c>
      <c r="C1016" s="1" t="s">
        <v>100</v>
      </c>
      <c r="D1016" s="3">
        <v>45259.070833333331</v>
      </c>
      <c r="E1016" t="s">
        <v>191</v>
      </c>
      <c r="F1016" t="s">
        <v>49</v>
      </c>
      <c r="G1016">
        <v>2269</v>
      </c>
      <c r="I1016" s="7"/>
    </row>
    <row r="1017" spans="1:9" x14ac:dyDescent="0.3">
      <c r="A1017">
        <v>673115</v>
      </c>
      <c r="B1017">
        <v>1619</v>
      </c>
      <c r="C1017" s="1" t="s">
        <v>99</v>
      </c>
      <c r="D1017" s="3">
        <v>44960.967361111114</v>
      </c>
      <c r="E1017" t="s">
        <v>191</v>
      </c>
      <c r="F1017" t="s">
        <v>66</v>
      </c>
      <c r="G1017">
        <v>3556</v>
      </c>
      <c r="I1017" s="7"/>
    </row>
    <row r="1018" spans="1:9" x14ac:dyDescent="0.3">
      <c r="A1018">
        <v>673915</v>
      </c>
      <c r="B1018">
        <v>1426</v>
      </c>
      <c r="C1018" s="1" t="s">
        <v>99</v>
      </c>
      <c r="D1018" s="3">
        <v>45250.952777777777</v>
      </c>
      <c r="E1018" t="s">
        <v>98</v>
      </c>
      <c r="F1018" t="s">
        <v>71</v>
      </c>
      <c r="G1018">
        <v>1043</v>
      </c>
      <c r="I1018" s="7"/>
    </row>
    <row r="1019" spans="1:9" x14ac:dyDescent="0.3">
      <c r="A1019">
        <v>674745</v>
      </c>
      <c r="B1019">
        <v>613</v>
      </c>
      <c r="C1019" s="1" t="s">
        <v>113</v>
      </c>
      <c r="D1019" s="3">
        <v>44978.042361111111</v>
      </c>
      <c r="E1019" t="s">
        <v>191</v>
      </c>
      <c r="F1019" t="s">
        <v>78</v>
      </c>
      <c r="G1019">
        <v>4027</v>
      </c>
      <c r="I1019" s="7"/>
    </row>
    <row r="1020" spans="1:9" x14ac:dyDescent="0.3">
      <c r="A1020">
        <v>675163</v>
      </c>
      <c r="B1020">
        <v>26</v>
      </c>
      <c r="C1020" s="1" t="s">
        <v>100</v>
      </c>
      <c r="D1020" s="3">
        <v>45100.939583333333</v>
      </c>
      <c r="E1020" t="s">
        <v>191</v>
      </c>
      <c r="F1020" t="s">
        <v>55</v>
      </c>
      <c r="G1020">
        <v>8499</v>
      </c>
      <c r="I1020" s="7"/>
    </row>
    <row r="1021" spans="1:9" x14ac:dyDescent="0.3">
      <c r="A1021">
        <v>675362</v>
      </c>
      <c r="B1021">
        <v>851</v>
      </c>
      <c r="C1021" s="1" t="s">
        <v>106</v>
      </c>
      <c r="D1021" s="3">
        <v>45061.969444444447</v>
      </c>
      <c r="E1021" t="s">
        <v>96</v>
      </c>
      <c r="F1021" t="s">
        <v>77</v>
      </c>
      <c r="G1021">
        <v>6791</v>
      </c>
      <c r="I1021" s="7"/>
    </row>
    <row r="1022" spans="1:9" x14ac:dyDescent="0.3">
      <c r="A1022">
        <v>675864</v>
      </c>
      <c r="B1022">
        <v>15</v>
      </c>
      <c r="C1022" s="1" t="s">
        <v>109</v>
      </c>
      <c r="D1022" s="3">
        <v>45159.008333333331</v>
      </c>
      <c r="E1022" t="s">
        <v>98</v>
      </c>
      <c r="F1022" t="s">
        <v>46</v>
      </c>
      <c r="G1022">
        <v>9493</v>
      </c>
      <c r="I1022" s="7"/>
    </row>
    <row r="1023" spans="1:9" x14ac:dyDescent="0.3">
      <c r="A1023">
        <v>677135</v>
      </c>
      <c r="B1023">
        <v>413</v>
      </c>
      <c r="C1023" s="1" t="s">
        <v>105</v>
      </c>
      <c r="D1023" s="3">
        <v>45049.011805555558</v>
      </c>
      <c r="E1023" t="s">
        <v>191</v>
      </c>
      <c r="F1023" t="s">
        <v>64</v>
      </c>
      <c r="G1023">
        <v>4602</v>
      </c>
      <c r="I1023" s="7"/>
    </row>
    <row r="1024" spans="1:9" x14ac:dyDescent="0.3">
      <c r="A1024">
        <v>679362</v>
      </c>
      <c r="B1024">
        <v>955</v>
      </c>
      <c r="C1024" s="1" t="s">
        <v>113</v>
      </c>
      <c r="D1024" s="3">
        <v>45007.023611111108</v>
      </c>
      <c r="E1024" t="s">
        <v>97</v>
      </c>
      <c r="F1024" t="s">
        <v>58</v>
      </c>
      <c r="G1024">
        <v>1750</v>
      </c>
      <c r="I1024" s="7"/>
    </row>
    <row r="1025" spans="1:9" x14ac:dyDescent="0.3">
      <c r="A1025">
        <v>679845</v>
      </c>
      <c r="B1025">
        <v>95</v>
      </c>
      <c r="C1025" s="1" t="s">
        <v>113</v>
      </c>
      <c r="D1025" s="3">
        <v>44981.004166666666</v>
      </c>
      <c r="E1025" t="s">
        <v>96</v>
      </c>
      <c r="F1025" t="s">
        <v>30</v>
      </c>
      <c r="G1025">
        <v>8415</v>
      </c>
      <c r="I1025" s="7"/>
    </row>
    <row r="1026" spans="1:9" x14ac:dyDescent="0.3">
      <c r="A1026">
        <v>680722</v>
      </c>
      <c r="B1026">
        <v>1278</v>
      </c>
      <c r="C1026" s="1" t="s">
        <v>99</v>
      </c>
      <c r="D1026" s="3">
        <v>45032.083333333336</v>
      </c>
      <c r="E1026" t="s">
        <v>98</v>
      </c>
      <c r="F1026" t="s">
        <v>47</v>
      </c>
      <c r="G1026">
        <v>421</v>
      </c>
      <c r="I1026" s="7"/>
    </row>
    <row r="1027" spans="1:9" x14ac:dyDescent="0.3">
      <c r="A1027">
        <v>682438</v>
      </c>
      <c r="B1027">
        <v>361</v>
      </c>
      <c r="C1027" s="1" t="s">
        <v>107</v>
      </c>
      <c r="D1027" s="3">
        <v>45271.042361111111</v>
      </c>
      <c r="E1027" t="s">
        <v>191</v>
      </c>
      <c r="F1027" t="s">
        <v>53</v>
      </c>
      <c r="G1027">
        <v>1181</v>
      </c>
      <c r="I1027" s="7"/>
    </row>
    <row r="1028" spans="1:9" x14ac:dyDescent="0.3">
      <c r="A1028">
        <v>683069</v>
      </c>
      <c r="B1028">
        <v>1757</v>
      </c>
      <c r="C1028" s="1" t="s">
        <v>105</v>
      </c>
      <c r="D1028" s="3">
        <v>45219.97152777778</v>
      </c>
      <c r="E1028" t="s">
        <v>96</v>
      </c>
      <c r="F1028" t="s">
        <v>11</v>
      </c>
      <c r="G1028">
        <v>8159</v>
      </c>
      <c r="I1028" s="7"/>
    </row>
    <row r="1029" spans="1:9" x14ac:dyDescent="0.3">
      <c r="A1029">
        <v>683536</v>
      </c>
      <c r="B1029">
        <v>1986</v>
      </c>
      <c r="C1029" s="1" t="s">
        <v>100</v>
      </c>
      <c r="D1029" s="3">
        <v>45278.957638888889</v>
      </c>
      <c r="E1029" t="s">
        <v>97</v>
      </c>
      <c r="F1029" t="s">
        <v>85</v>
      </c>
      <c r="G1029">
        <v>4037</v>
      </c>
      <c r="I1029" s="7"/>
    </row>
    <row r="1030" spans="1:9" x14ac:dyDescent="0.3">
      <c r="A1030">
        <v>685513</v>
      </c>
      <c r="B1030">
        <v>252</v>
      </c>
      <c r="C1030" s="1" t="s">
        <v>99</v>
      </c>
      <c r="D1030" s="3">
        <v>44998.011805555558</v>
      </c>
      <c r="E1030" t="s">
        <v>96</v>
      </c>
      <c r="F1030" t="s">
        <v>44</v>
      </c>
      <c r="G1030">
        <v>7916</v>
      </c>
      <c r="I1030" s="7"/>
    </row>
    <row r="1031" spans="1:9" x14ac:dyDescent="0.3">
      <c r="A1031">
        <v>685841</v>
      </c>
      <c r="B1031">
        <v>446</v>
      </c>
      <c r="C1031" s="1" t="s">
        <v>99</v>
      </c>
      <c r="D1031" s="3">
        <v>45201.955555555556</v>
      </c>
      <c r="E1031" t="s">
        <v>97</v>
      </c>
      <c r="F1031" t="s">
        <v>51</v>
      </c>
      <c r="G1031">
        <v>7514</v>
      </c>
      <c r="I1031" s="7"/>
    </row>
    <row r="1032" spans="1:9" x14ac:dyDescent="0.3">
      <c r="A1032">
        <v>686575</v>
      </c>
      <c r="B1032">
        <v>184</v>
      </c>
      <c r="C1032" s="1" t="s">
        <v>106</v>
      </c>
      <c r="D1032" s="3">
        <v>45112.972222222219</v>
      </c>
      <c r="E1032" t="s">
        <v>98</v>
      </c>
      <c r="F1032" t="s">
        <v>27</v>
      </c>
      <c r="G1032">
        <v>5597</v>
      </c>
      <c r="I1032" s="7"/>
    </row>
    <row r="1033" spans="1:9" x14ac:dyDescent="0.3">
      <c r="A1033">
        <v>686952</v>
      </c>
      <c r="B1033">
        <v>1685</v>
      </c>
      <c r="C1033" s="1" t="s">
        <v>99</v>
      </c>
      <c r="D1033" s="3">
        <v>45029.040277777778</v>
      </c>
      <c r="E1033" t="s">
        <v>97</v>
      </c>
      <c r="F1033" t="s">
        <v>68</v>
      </c>
      <c r="G1033">
        <v>6047</v>
      </c>
      <c r="I1033" s="7"/>
    </row>
    <row r="1034" spans="1:9" x14ac:dyDescent="0.3">
      <c r="A1034">
        <v>687364</v>
      </c>
      <c r="B1034">
        <v>444</v>
      </c>
      <c r="C1034" s="1" t="s">
        <v>105</v>
      </c>
      <c r="D1034" s="3">
        <v>45153.986111111109</v>
      </c>
      <c r="E1034" t="s">
        <v>98</v>
      </c>
      <c r="F1034" t="s">
        <v>27</v>
      </c>
      <c r="G1034">
        <v>4487</v>
      </c>
      <c r="I1034" s="7"/>
    </row>
    <row r="1035" spans="1:9" x14ac:dyDescent="0.3">
      <c r="A1035">
        <v>687698</v>
      </c>
      <c r="B1035">
        <v>814</v>
      </c>
      <c r="C1035" s="1" t="s">
        <v>99</v>
      </c>
      <c r="D1035" s="3">
        <v>44942.03125</v>
      </c>
      <c r="E1035" t="s">
        <v>97</v>
      </c>
      <c r="F1035" t="s">
        <v>73</v>
      </c>
      <c r="G1035">
        <v>4616</v>
      </c>
      <c r="I1035" s="7"/>
    </row>
    <row r="1036" spans="1:9" x14ac:dyDescent="0.3">
      <c r="A1036">
        <v>688175</v>
      </c>
      <c r="B1036">
        <v>642</v>
      </c>
      <c r="C1036" s="1" t="s">
        <v>100</v>
      </c>
      <c r="D1036" s="3">
        <v>45238.036111111112</v>
      </c>
      <c r="E1036" t="s">
        <v>97</v>
      </c>
      <c r="F1036" t="s">
        <v>43</v>
      </c>
      <c r="G1036">
        <v>1612</v>
      </c>
      <c r="I1036" s="7"/>
    </row>
    <row r="1037" spans="1:9" x14ac:dyDescent="0.3">
      <c r="A1037">
        <v>688366</v>
      </c>
      <c r="B1037">
        <v>268</v>
      </c>
      <c r="C1037" s="1" t="s">
        <v>113</v>
      </c>
      <c r="D1037" s="3">
        <v>45272.046527777777</v>
      </c>
      <c r="E1037" t="s">
        <v>191</v>
      </c>
      <c r="F1037" t="s">
        <v>64</v>
      </c>
      <c r="G1037">
        <v>345</v>
      </c>
      <c r="I1037" s="7"/>
    </row>
    <row r="1038" spans="1:9" x14ac:dyDescent="0.3">
      <c r="A1038">
        <v>688473</v>
      </c>
      <c r="B1038">
        <v>829</v>
      </c>
      <c r="C1038" s="1" t="s">
        <v>99</v>
      </c>
      <c r="D1038" s="3">
        <v>45194.050694444442</v>
      </c>
      <c r="E1038" t="s">
        <v>97</v>
      </c>
      <c r="F1038" t="s">
        <v>27</v>
      </c>
      <c r="G1038">
        <v>2835</v>
      </c>
      <c r="I1038" s="7"/>
    </row>
    <row r="1039" spans="1:9" x14ac:dyDescent="0.3">
      <c r="A1039">
        <v>689972</v>
      </c>
      <c r="B1039">
        <v>916</v>
      </c>
      <c r="C1039" s="1"/>
      <c r="D1039" s="3">
        <v>44965.075694444444</v>
      </c>
      <c r="E1039" t="s">
        <v>96</v>
      </c>
      <c r="F1039" t="s">
        <v>26</v>
      </c>
      <c r="G1039">
        <v>2682</v>
      </c>
      <c r="I1039" s="7"/>
    </row>
    <row r="1040" spans="1:9" x14ac:dyDescent="0.3">
      <c r="A1040">
        <v>690697</v>
      </c>
      <c r="B1040">
        <v>1330</v>
      </c>
      <c r="C1040" s="1" t="s">
        <v>101</v>
      </c>
      <c r="D1040" s="3">
        <v>44987.008333333331</v>
      </c>
      <c r="E1040" t="s">
        <v>98</v>
      </c>
      <c r="F1040" t="s">
        <v>69</v>
      </c>
      <c r="G1040">
        <v>2726</v>
      </c>
      <c r="I1040" s="7"/>
    </row>
    <row r="1041" spans="1:9" x14ac:dyDescent="0.3">
      <c r="A1041">
        <v>690812</v>
      </c>
      <c r="B1041">
        <v>985</v>
      </c>
      <c r="C1041" s="1" t="s">
        <v>99</v>
      </c>
      <c r="D1041" s="3">
        <v>45167.004861111112</v>
      </c>
      <c r="E1041" t="s">
        <v>97</v>
      </c>
      <c r="F1041" t="s">
        <v>74</v>
      </c>
      <c r="G1041">
        <v>3887</v>
      </c>
      <c r="I1041" s="7"/>
    </row>
    <row r="1042" spans="1:9" x14ac:dyDescent="0.3">
      <c r="A1042">
        <v>691227</v>
      </c>
      <c r="B1042">
        <v>955</v>
      </c>
      <c r="C1042" s="1" t="s">
        <v>113</v>
      </c>
      <c r="D1042" s="3">
        <v>45116.03402777778</v>
      </c>
      <c r="E1042" t="s">
        <v>191</v>
      </c>
      <c r="F1042" t="s">
        <v>43</v>
      </c>
      <c r="G1042">
        <v>5936</v>
      </c>
      <c r="I1042" s="7"/>
    </row>
    <row r="1043" spans="1:9" x14ac:dyDescent="0.3">
      <c r="A1043">
        <v>691268</v>
      </c>
      <c r="B1043">
        <v>809</v>
      </c>
      <c r="C1043" s="1" t="s">
        <v>99</v>
      </c>
      <c r="D1043" s="3">
        <v>45068.036805555559</v>
      </c>
      <c r="E1043" t="s">
        <v>98</v>
      </c>
      <c r="F1043" t="s">
        <v>88</v>
      </c>
      <c r="G1043">
        <v>9498</v>
      </c>
      <c r="I1043" s="7"/>
    </row>
    <row r="1044" spans="1:9" x14ac:dyDescent="0.3">
      <c r="A1044">
        <v>691913</v>
      </c>
      <c r="B1044">
        <v>1566</v>
      </c>
      <c r="C1044" s="1" t="s">
        <v>99</v>
      </c>
      <c r="D1044" s="3">
        <v>44969.047222222223</v>
      </c>
      <c r="E1044" t="s">
        <v>191</v>
      </c>
      <c r="F1044" t="s">
        <v>22</v>
      </c>
      <c r="G1044">
        <v>6689</v>
      </c>
      <c r="I1044" s="7"/>
    </row>
    <row r="1045" spans="1:9" x14ac:dyDescent="0.3">
      <c r="A1045">
        <v>691946</v>
      </c>
      <c r="B1045">
        <v>455</v>
      </c>
      <c r="C1045" s="1" t="s">
        <v>109</v>
      </c>
      <c r="D1045" s="3">
        <v>44960.990277777775</v>
      </c>
      <c r="E1045" t="s">
        <v>191</v>
      </c>
      <c r="F1045" t="s">
        <v>73</v>
      </c>
      <c r="G1045">
        <v>1893</v>
      </c>
      <c r="I1045" s="7"/>
    </row>
    <row r="1046" spans="1:9" x14ac:dyDescent="0.3">
      <c r="A1046">
        <v>692440</v>
      </c>
      <c r="B1046">
        <v>159</v>
      </c>
      <c r="C1046" s="1" t="s">
        <v>99</v>
      </c>
      <c r="D1046" s="3">
        <v>45126.987500000003</v>
      </c>
      <c r="E1046" t="s">
        <v>96</v>
      </c>
      <c r="F1046" t="s">
        <v>4</v>
      </c>
      <c r="G1046">
        <v>7041</v>
      </c>
      <c r="I1046" s="7"/>
    </row>
    <row r="1047" spans="1:9" x14ac:dyDescent="0.3">
      <c r="A1047">
        <v>692808</v>
      </c>
      <c r="B1047">
        <v>1797</v>
      </c>
      <c r="C1047" s="1" t="s">
        <v>99</v>
      </c>
      <c r="D1047" s="3">
        <v>45146.019444444442</v>
      </c>
      <c r="E1047" t="s">
        <v>96</v>
      </c>
      <c r="F1047" t="s">
        <v>89</v>
      </c>
      <c r="G1047">
        <v>7362</v>
      </c>
      <c r="I1047" s="7"/>
    </row>
    <row r="1048" spans="1:9" x14ac:dyDescent="0.3">
      <c r="A1048">
        <v>692957</v>
      </c>
      <c r="B1048">
        <v>941</v>
      </c>
      <c r="C1048" s="1" t="s">
        <v>99</v>
      </c>
      <c r="D1048" s="3">
        <v>45262.990277777775</v>
      </c>
      <c r="E1048" t="s">
        <v>98</v>
      </c>
      <c r="F1048" t="s">
        <v>19</v>
      </c>
      <c r="G1048">
        <v>8917</v>
      </c>
      <c r="I1048" s="7"/>
    </row>
    <row r="1049" spans="1:9" x14ac:dyDescent="0.3">
      <c r="A1049">
        <v>692962</v>
      </c>
      <c r="B1049">
        <v>442</v>
      </c>
      <c r="C1049" s="1" t="s">
        <v>99</v>
      </c>
      <c r="D1049" s="3">
        <v>45124.021527777775</v>
      </c>
      <c r="E1049" t="s">
        <v>98</v>
      </c>
      <c r="F1049" t="s">
        <v>72</v>
      </c>
      <c r="G1049">
        <v>1328</v>
      </c>
      <c r="I1049" s="7"/>
    </row>
    <row r="1050" spans="1:9" x14ac:dyDescent="0.3">
      <c r="A1050">
        <v>694715</v>
      </c>
      <c r="B1050">
        <v>519</v>
      </c>
      <c r="C1050" s="1" t="s">
        <v>100</v>
      </c>
      <c r="D1050" s="3">
        <v>45139.963194444441</v>
      </c>
      <c r="E1050" t="s">
        <v>96</v>
      </c>
      <c r="F1050" t="s">
        <v>35</v>
      </c>
      <c r="G1050">
        <v>6870</v>
      </c>
      <c r="I1050" s="7"/>
    </row>
    <row r="1051" spans="1:9" x14ac:dyDescent="0.3">
      <c r="A1051">
        <v>695237</v>
      </c>
      <c r="B1051">
        <v>520</v>
      </c>
      <c r="C1051" s="1" t="s">
        <v>105</v>
      </c>
      <c r="D1051" s="3">
        <v>44937.986111111109</v>
      </c>
      <c r="E1051" t="s">
        <v>98</v>
      </c>
      <c r="F1051" t="s">
        <v>25</v>
      </c>
      <c r="G1051">
        <v>1232</v>
      </c>
      <c r="I1051" s="7"/>
    </row>
    <row r="1052" spans="1:9" x14ac:dyDescent="0.3">
      <c r="A1052">
        <v>695670</v>
      </c>
      <c r="B1052">
        <v>58</v>
      </c>
      <c r="C1052" s="1" t="s">
        <v>109</v>
      </c>
      <c r="D1052" s="3">
        <v>45090.098611111112</v>
      </c>
      <c r="E1052" t="s">
        <v>191</v>
      </c>
      <c r="F1052" t="s">
        <v>15</v>
      </c>
      <c r="G1052">
        <v>8331</v>
      </c>
      <c r="I1052" s="7"/>
    </row>
    <row r="1053" spans="1:9" x14ac:dyDescent="0.3">
      <c r="A1053">
        <v>696736</v>
      </c>
      <c r="B1053">
        <v>899</v>
      </c>
      <c r="C1053" s="1" t="s">
        <v>99</v>
      </c>
      <c r="D1053" s="3">
        <v>45249.039583333331</v>
      </c>
      <c r="E1053" t="s">
        <v>97</v>
      </c>
      <c r="F1053" t="s">
        <v>49</v>
      </c>
      <c r="G1053">
        <v>2627</v>
      </c>
      <c r="I1053" s="7"/>
    </row>
    <row r="1054" spans="1:9" x14ac:dyDescent="0.3">
      <c r="A1054">
        <v>696792</v>
      </c>
      <c r="B1054">
        <v>1651</v>
      </c>
      <c r="C1054" s="1" t="s">
        <v>101</v>
      </c>
      <c r="D1054" s="3">
        <v>45083.992361111108</v>
      </c>
      <c r="E1054" t="s">
        <v>98</v>
      </c>
      <c r="F1054" t="s">
        <v>28</v>
      </c>
      <c r="G1054">
        <v>9568</v>
      </c>
      <c r="I1054" s="7"/>
    </row>
    <row r="1055" spans="1:9" x14ac:dyDescent="0.3">
      <c r="A1055">
        <v>696860</v>
      </c>
      <c r="B1055">
        <v>270</v>
      </c>
      <c r="C1055" s="1" t="s">
        <v>101</v>
      </c>
      <c r="D1055" s="3">
        <v>44996.038194444445</v>
      </c>
      <c r="E1055" t="s">
        <v>96</v>
      </c>
      <c r="F1055" t="s">
        <v>14</v>
      </c>
      <c r="G1055">
        <v>4174</v>
      </c>
      <c r="I1055" s="7"/>
    </row>
    <row r="1056" spans="1:9" x14ac:dyDescent="0.3">
      <c r="A1056">
        <v>697123</v>
      </c>
      <c r="B1056">
        <v>1959</v>
      </c>
      <c r="C1056" s="1" t="s">
        <v>109</v>
      </c>
      <c r="D1056" s="3">
        <v>45241.076388888891</v>
      </c>
      <c r="E1056" t="s">
        <v>97</v>
      </c>
      <c r="F1056" t="s">
        <v>78</v>
      </c>
      <c r="G1056">
        <v>6636</v>
      </c>
      <c r="I1056" s="7"/>
    </row>
    <row r="1057" spans="1:9" x14ac:dyDescent="0.3">
      <c r="A1057">
        <v>698048</v>
      </c>
      <c r="B1057">
        <v>175</v>
      </c>
      <c r="C1057" s="1" t="s">
        <v>99</v>
      </c>
      <c r="D1057" s="3">
        <v>45234.074999999997</v>
      </c>
      <c r="E1057" t="s">
        <v>96</v>
      </c>
      <c r="F1057" t="s">
        <v>27</v>
      </c>
      <c r="G1057">
        <v>731</v>
      </c>
      <c r="I1057" s="7"/>
    </row>
    <row r="1058" spans="1:9" x14ac:dyDescent="0.3">
      <c r="A1058">
        <v>698175</v>
      </c>
      <c r="B1058">
        <v>1372</v>
      </c>
      <c r="C1058" s="1" t="s">
        <v>100</v>
      </c>
      <c r="D1058" s="3">
        <v>45094.064583333333</v>
      </c>
      <c r="E1058" t="s">
        <v>98</v>
      </c>
      <c r="F1058" t="s">
        <v>94</v>
      </c>
      <c r="G1058">
        <v>6322</v>
      </c>
      <c r="I1058" s="7"/>
    </row>
    <row r="1059" spans="1:9" x14ac:dyDescent="0.3">
      <c r="A1059">
        <v>698222</v>
      </c>
      <c r="B1059">
        <v>1836</v>
      </c>
      <c r="C1059" s="1" t="s">
        <v>100</v>
      </c>
      <c r="D1059" s="3">
        <v>45007.003472222219</v>
      </c>
      <c r="E1059" t="s">
        <v>98</v>
      </c>
      <c r="F1059" t="s">
        <v>46</v>
      </c>
      <c r="G1059">
        <v>1804</v>
      </c>
      <c r="I1059" s="7"/>
    </row>
    <row r="1060" spans="1:9" x14ac:dyDescent="0.3">
      <c r="A1060">
        <v>699766</v>
      </c>
      <c r="B1060">
        <v>202</v>
      </c>
      <c r="C1060" s="1" t="s">
        <v>99</v>
      </c>
      <c r="D1060" s="3">
        <v>45289.061111111114</v>
      </c>
      <c r="E1060" t="s">
        <v>97</v>
      </c>
      <c r="F1060" t="s">
        <v>20</v>
      </c>
      <c r="G1060">
        <v>2379</v>
      </c>
      <c r="I1060" s="7"/>
    </row>
    <row r="1061" spans="1:9" x14ac:dyDescent="0.3">
      <c r="A1061">
        <v>700751</v>
      </c>
      <c r="B1061">
        <v>1082</v>
      </c>
      <c r="C1061" s="1" t="s">
        <v>113</v>
      </c>
      <c r="D1061" s="3">
        <v>45023.020138888889</v>
      </c>
      <c r="E1061" t="s">
        <v>191</v>
      </c>
      <c r="F1061" t="s">
        <v>27</v>
      </c>
      <c r="G1061">
        <v>1547</v>
      </c>
      <c r="I1061" s="7"/>
    </row>
    <row r="1062" spans="1:9" x14ac:dyDescent="0.3">
      <c r="A1062">
        <v>701790</v>
      </c>
      <c r="B1062">
        <v>1704</v>
      </c>
      <c r="C1062" s="1" t="s">
        <v>99</v>
      </c>
      <c r="D1062" s="3">
        <v>44979.027777777781</v>
      </c>
      <c r="E1062" t="s">
        <v>191</v>
      </c>
      <c r="F1062" t="s">
        <v>27</v>
      </c>
      <c r="G1062">
        <v>4202</v>
      </c>
      <c r="I1062" s="7"/>
    </row>
    <row r="1063" spans="1:9" x14ac:dyDescent="0.3">
      <c r="A1063">
        <v>701802</v>
      </c>
      <c r="B1063">
        <v>151</v>
      </c>
      <c r="C1063" s="1" t="s">
        <v>109</v>
      </c>
      <c r="D1063" s="3">
        <v>45020.05</v>
      </c>
      <c r="E1063" t="s">
        <v>96</v>
      </c>
      <c r="F1063" t="s">
        <v>87</v>
      </c>
      <c r="G1063">
        <v>927</v>
      </c>
      <c r="I1063" s="7"/>
    </row>
    <row r="1064" spans="1:9" x14ac:dyDescent="0.3">
      <c r="A1064">
        <v>702331</v>
      </c>
      <c r="B1064">
        <v>1848</v>
      </c>
      <c r="C1064" s="1" t="s">
        <v>99</v>
      </c>
      <c r="D1064" s="3">
        <v>45166.022916666669</v>
      </c>
      <c r="E1064" t="s">
        <v>97</v>
      </c>
      <c r="F1064" t="s">
        <v>27</v>
      </c>
      <c r="G1064">
        <v>5015</v>
      </c>
      <c r="I1064" s="7"/>
    </row>
    <row r="1065" spans="1:9" x14ac:dyDescent="0.3">
      <c r="A1065">
        <v>703166</v>
      </c>
      <c r="B1065">
        <v>1228</v>
      </c>
      <c r="C1065" s="1" t="s">
        <v>99</v>
      </c>
      <c r="D1065" s="3">
        <v>45233.015277777777</v>
      </c>
      <c r="E1065" t="s">
        <v>191</v>
      </c>
      <c r="F1065" t="s">
        <v>23</v>
      </c>
      <c r="G1065">
        <v>2916</v>
      </c>
      <c r="I1065" s="7"/>
    </row>
    <row r="1066" spans="1:9" x14ac:dyDescent="0.3">
      <c r="A1066">
        <v>704734</v>
      </c>
      <c r="B1066">
        <v>1243</v>
      </c>
      <c r="C1066" s="1" t="s">
        <v>105</v>
      </c>
      <c r="D1066" s="3">
        <v>45194.940972222219</v>
      </c>
      <c r="E1066" t="s">
        <v>98</v>
      </c>
      <c r="F1066" t="s">
        <v>18</v>
      </c>
      <c r="G1066">
        <v>9313</v>
      </c>
      <c r="I1066" s="7"/>
    </row>
    <row r="1067" spans="1:9" x14ac:dyDescent="0.3">
      <c r="A1067">
        <v>705322</v>
      </c>
      <c r="B1067">
        <v>1718</v>
      </c>
      <c r="C1067" s="1" t="s">
        <v>99</v>
      </c>
      <c r="D1067" s="3">
        <v>45049.974999999999</v>
      </c>
      <c r="E1067" t="s">
        <v>191</v>
      </c>
      <c r="F1067" t="s">
        <v>52</v>
      </c>
      <c r="G1067">
        <v>1519</v>
      </c>
      <c r="I1067" s="7"/>
    </row>
    <row r="1068" spans="1:9" x14ac:dyDescent="0.3">
      <c r="A1068">
        <v>705612</v>
      </c>
      <c r="B1068">
        <v>1886</v>
      </c>
      <c r="C1068" s="1" t="s">
        <v>101</v>
      </c>
      <c r="D1068" s="3">
        <v>45045.979861111111</v>
      </c>
      <c r="E1068" t="s">
        <v>191</v>
      </c>
      <c r="F1068" t="s">
        <v>30</v>
      </c>
      <c r="G1068">
        <v>2657</v>
      </c>
      <c r="I1068" s="7"/>
    </row>
    <row r="1069" spans="1:9" x14ac:dyDescent="0.3">
      <c r="A1069">
        <v>706153</v>
      </c>
      <c r="B1069">
        <v>1053</v>
      </c>
      <c r="C1069" s="1" t="s">
        <v>113</v>
      </c>
      <c r="D1069" s="3">
        <v>45007.022222222222</v>
      </c>
      <c r="E1069" t="s">
        <v>97</v>
      </c>
      <c r="F1069" t="s">
        <v>27</v>
      </c>
      <c r="G1069">
        <v>777</v>
      </c>
      <c r="I1069" s="7"/>
    </row>
    <row r="1070" spans="1:9" x14ac:dyDescent="0.3">
      <c r="A1070">
        <v>706669</v>
      </c>
      <c r="B1070">
        <v>1153</v>
      </c>
      <c r="C1070" s="1" t="s">
        <v>107</v>
      </c>
      <c r="D1070" s="3">
        <v>45052.072916666664</v>
      </c>
      <c r="E1070" t="s">
        <v>98</v>
      </c>
      <c r="F1070" t="s">
        <v>43</v>
      </c>
      <c r="G1070">
        <v>4666</v>
      </c>
      <c r="I1070" s="7"/>
    </row>
    <row r="1071" spans="1:9" x14ac:dyDescent="0.3">
      <c r="A1071">
        <v>706696</v>
      </c>
      <c r="B1071">
        <v>606</v>
      </c>
      <c r="C1071" s="1" t="s">
        <v>99</v>
      </c>
      <c r="D1071" s="3">
        <v>45116.02847222222</v>
      </c>
      <c r="E1071" t="s">
        <v>96</v>
      </c>
      <c r="F1071" t="s">
        <v>27</v>
      </c>
      <c r="G1071">
        <v>3500</v>
      </c>
      <c r="I1071" s="7"/>
    </row>
    <row r="1072" spans="1:9" x14ac:dyDescent="0.3">
      <c r="A1072">
        <v>706725</v>
      </c>
      <c r="B1072">
        <v>1812</v>
      </c>
      <c r="C1072" s="1" t="s">
        <v>105</v>
      </c>
      <c r="D1072" s="3">
        <v>44982.011111111111</v>
      </c>
      <c r="E1072" t="s">
        <v>98</v>
      </c>
      <c r="F1072" t="s">
        <v>30</v>
      </c>
      <c r="G1072">
        <v>7569</v>
      </c>
      <c r="I1072" s="7"/>
    </row>
    <row r="1073" spans="1:9" x14ac:dyDescent="0.3">
      <c r="A1073">
        <v>708480</v>
      </c>
      <c r="B1073">
        <v>1060</v>
      </c>
      <c r="C1073" s="1" t="s">
        <v>113</v>
      </c>
      <c r="D1073" s="3">
        <v>45218.981249999997</v>
      </c>
      <c r="E1073" t="s">
        <v>97</v>
      </c>
      <c r="F1073" t="s">
        <v>80</v>
      </c>
      <c r="G1073">
        <v>2493</v>
      </c>
      <c r="I1073" s="7"/>
    </row>
    <row r="1074" spans="1:9" x14ac:dyDescent="0.3">
      <c r="A1074">
        <v>708846</v>
      </c>
      <c r="B1074">
        <v>1644</v>
      </c>
      <c r="C1074" s="1" t="s">
        <v>101</v>
      </c>
      <c r="D1074" s="3">
        <v>45206.022916666669</v>
      </c>
      <c r="E1074" t="s">
        <v>97</v>
      </c>
      <c r="F1074" t="s">
        <v>54</v>
      </c>
      <c r="G1074">
        <v>3069</v>
      </c>
      <c r="I1074" s="7"/>
    </row>
    <row r="1075" spans="1:9" x14ac:dyDescent="0.3">
      <c r="A1075">
        <v>709317</v>
      </c>
      <c r="B1075">
        <v>253</v>
      </c>
      <c r="C1075" s="1" t="s">
        <v>100</v>
      </c>
      <c r="D1075" s="3">
        <v>45175.000694444447</v>
      </c>
      <c r="E1075" t="s">
        <v>191</v>
      </c>
      <c r="F1075" t="s">
        <v>38</v>
      </c>
      <c r="G1075">
        <v>9441</v>
      </c>
      <c r="I1075" s="7"/>
    </row>
    <row r="1076" spans="1:9" x14ac:dyDescent="0.3">
      <c r="A1076">
        <v>710669</v>
      </c>
      <c r="B1076">
        <v>1366</v>
      </c>
      <c r="C1076" s="1" t="s">
        <v>99</v>
      </c>
      <c r="D1076" s="3">
        <v>45275.00277777778</v>
      </c>
      <c r="E1076" t="s">
        <v>98</v>
      </c>
      <c r="F1076" t="s">
        <v>34</v>
      </c>
      <c r="G1076">
        <v>5405</v>
      </c>
      <c r="I1076" s="7"/>
    </row>
    <row r="1077" spans="1:9" x14ac:dyDescent="0.3">
      <c r="A1077">
        <v>710673</v>
      </c>
      <c r="B1077">
        <v>1229</v>
      </c>
      <c r="C1077" s="1" t="s">
        <v>101</v>
      </c>
      <c r="D1077" s="3">
        <v>45090.05972222222</v>
      </c>
      <c r="E1077" t="s">
        <v>97</v>
      </c>
      <c r="F1077" t="s">
        <v>60</v>
      </c>
      <c r="G1077">
        <v>6405</v>
      </c>
      <c r="I1077" s="7"/>
    </row>
    <row r="1078" spans="1:9" x14ac:dyDescent="0.3">
      <c r="A1078">
        <v>711277</v>
      </c>
      <c r="B1078">
        <v>933</v>
      </c>
      <c r="C1078" s="1" t="s">
        <v>99</v>
      </c>
      <c r="D1078" s="3">
        <v>45149.963888888888</v>
      </c>
      <c r="E1078" t="s">
        <v>191</v>
      </c>
      <c r="F1078" t="s">
        <v>63</v>
      </c>
      <c r="G1078">
        <v>2857</v>
      </c>
      <c r="I1078" s="7"/>
    </row>
    <row r="1079" spans="1:9" x14ac:dyDescent="0.3">
      <c r="A1079">
        <v>711681</v>
      </c>
      <c r="B1079">
        <v>1344</v>
      </c>
      <c r="C1079" s="1" t="s">
        <v>105</v>
      </c>
      <c r="D1079" s="3">
        <v>45068.024305555555</v>
      </c>
      <c r="E1079" t="s">
        <v>98</v>
      </c>
      <c r="F1079" t="s">
        <v>4</v>
      </c>
      <c r="G1079">
        <v>3885</v>
      </c>
      <c r="I1079" s="7"/>
    </row>
    <row r="1080" spans="1:9" x14ac:dyDescent="0.3">
      <c r="A1080">
        <v>712741</v>
      </c>
      <c r="B1080">
        <v>1001</v>
      </c>
      <c r="C1080" s="1" t="s">
        <v>99</v>
      </c>
      <c r="D1080" s="3">
        <v>45280.013888888891</v>
      </c>
      <c r="E1080" t="s">
        <v>96</v>
      </c>
      <c r="F1080" t="s">
        <v>60</v>
      </c>
      <c r="G1080">
        <v>1475</v>
      </c>
      <c r="I1080" s="7"/>
    </row>
    <row r="1081" spans="1:9" x14ac:dyDescent="0.3">
      <c r="A1081">
        <v>713425</v>
      </c>
      <c r="B1081">
        <v>1254</v>
      </c>
      <c r="C1081" s="1" t="s">
        <v>100</v>
      </c>
      <c r="D1081" s="3">
        <v>45258.038194444445</v>
      </c>
      <c r="E1081" t="s">
        <v>96</v>
      </c>
      <c r="F1081" t="s">
        <v>43</v>
      </c>
      <c r="G1081">
        <v>918</v>
      </c>
      <c r="I1081" s="7"/>
    </row>
    <row r="1082" spans="1:9" x14ac:dyDescent="0.3">
      <c r="A1082">
        <v>716091</v>
      </c>
      <c r="B1082">
        <v>1691</v>
      </c>
      <c r="C1082" s="1" t="s">
        <v>99</v>
      </c>
      <c r="D1082" s="3">
        <v>45089.061111111114</v>
      </c>
      <c r="E1082" t="s">
        <v>97</v>
      </c>
      <c r="F1082" t="s">
        <v>40</v>
      </c>
      <c r="G1082">
        <v>6454</v>
      </c>
      <c r="I1082" s="7"/>
    </row>
    <row r="1083" spans="1:9" x14ac:dyDescent="0.3">
      <c r="A1083">
        <v>717493</v>
      </c>
      <c r="B1083">
        <v>180</v>
      </c>
      <c r="C1083" s="1" t="s">
        <v>99</v>
      </c>
      <c r="D1083" s="3">
        <v>44978.036805555559</v>
      </c>
      <c r="E1083" t="s">
        <v>96</v>
      </c>
      <c r="F1083" t="s">
        <v>81</v>
      </c>
      <c r="G1083">
        <v>1788</v>
      </c>
      <c r="I1083" s="7"/>
    </row>
    <row r="1084" spans="1:9" x14ac:dyDescent="0.3">
      <c r="A1084">
        <v>718344</v>
      </c>
      <c r="B1084">
        <v>375</v>
      </c>
      <c r="C1084" s="1" t="s">
        <v>101</v>
      </c>
      <c r="D1084" s="3">
        <v>45015.972916666666</v>
      </c>
      <c r="E1084" t="s">
        <v>191</v>
      </c>
      <c r="F1084" t="s">
        <v>82</v>
      </c>
      <c r="G1084">
        <v>1580</v>
      </c>
      <c r="I1084" s="7"/>
    </row>
    <row r="1085" spans="1:9" x14ac:dyDescent="0.3">
      <c r="A1085">
        <v>719496</v>
      </c>
      <c r="B1085">
        <v>958</v>
      </c>
      <c r="C1085" s="1" t="s">
        <v>99</v>
      </c>
      <c r="D1085" s="3">
        <v>45021.968055555553</v>
      </c>
      <c r="E1085" t="s">
        <v>97</v>
      </c>
      <c r="F1085" t="s">
        <v>28</v>
      </c>
      <c r="G1085">
        <v>8062</v>
      </c>
      <c r="I1085" s="7"/>
    </row>
    <row r="1086" spans="1:9" x14ac:dyDescent="0.3">
      <c r="A1086">
        <v>719899</v>
      </c>
      <c r="B1086">
        <v>748</v>
      </c>
      <c r="C1086" s="1" t="s">
        <v>99</v>
      </c>
      <c r="D1086" s="3">
        <v>44993.978472222225</v>
      </c>
      <c r="E1086" t="s">
        <v>97</v>
      </c>
      <c r="F1086" t="s">
        <v>66</v>
      </c>
      <c r="G1086">
        <v>2445</v>
      </c>
      <c r="I1086" s="7"/>
    </row>
    <row r="1087" spans="1:9" x14ac:dyDescent="0.3">
      <c r="A1087">
        <v>720311</v>
      </c>
      <c r="B1087">
        <v>425</v>
      </c>
      <c r="C1087" s="1" t="s">
        <v>113</v>
      </c>
      <c r="D1087" s="3">
        <v>44984.015277777777</v>
      </c>
      <c r="E1087" t="s">
        <v>98</v>
      </c>
      <c r="F1087" t="s">
        <v>27</v>
      </c>
      <c r="G1087">
        <v>4868</v>
      </c>
      <c r="I1087" s="7"/>
    </row>
    <row r="1088" spans="1:9" x14ac:dyDescent="0.3">
      <c r="A1088">
        <v>721053</v>
      </c>
      <c r="B1088">
        <v>579</v>
      </c>
      <c r="C1088" s="1" t="s">
        <v>99</v>
      </c>
      <c r="D1088" s="3">
        <v>45039.002083333333</v>
      </c>
      <c r="E1088" t="s">
        <v>96</v>
      </c>
      <c r="F1088" t="s">
        <v>39</v>
      </c>
      <c r="G1088">
        <v>5093</v>
      </c>
      <c r="I1088" s="7"/>
    </row>
    <row r="1089" spans="1:9" x14ac:dyDescent="0.3">
      <c r="A1089">
        <v>721298</v>
      </c>
      <c r="B1089">
        <v>1717</v>
      </c>
      <c r="C1089" s="1" t="s">
        <v>101</v>
      </c>
      <c r="D1089" s="3">
        <v>45013.037499999999</v>
      </c>
      <c r="E1089" t="s">
        <v>191</v>
      </c>
      <c r="F1089" t="s">
        <v>27</v>
      </c>
      <c r="G1089">
        <v>3875</v>
      </c>
      <c r="I1089" s="7"/>
    </row>
    <row r="1090" spans="1:9" x14ac:dyDescent="0.3">
      <c r="A1090">
        <v>721384</v>
      </c>
      <c r="B1090">
        <v>922</v>
      </c>
      <c r="C1090" s="1" t="s">
        <v>110</v>
      </c>
      <c r="D1090" s="3">
        <v>45002.00277777778</v>
      </c>
      <c r="E1090" t="s">
        <v>191</v>
      </c>
      <c r="F1090" t="s">
        <v>43</v>
      </c>
      <c r="G1090">
        <v>1833</v>
      </c>
      <c r="I1090" s="7"/>
    </row>
    <row r="1091" spans="1:9" x14ac:dyDescent="0.3">
      <c r="A1091">
        <v>722572</v>
      </c>
      <c r="B1091">
        <v>1948</v>
      </c>
      <c r="C1091" s="1" t="s">
        <v>99</v>
      </c>
      <c r="D1091" s="3">
        <v>44954.982638888891</v>
      </c>
      <c r="E1091" t="s">
        <v>96</v>
      </c>
      <c r="F1091" t="s">
        <v>62</v>
      </c>
      <c r="G1091">
        <v>1207</v>
      </c>
      <c r="I1091" s="7"/>
    </row>
    <row r="1092" spans="1:9" x14ac:dyDescent="0.3">
      <c r="A1092">
        <v>723244</v>
      </c>
      <c r="B1092">
        <v>1347</v>
      </c>
      <c r="C1092" s="1" t="s">
        <v>100</v>
      </c>
      <c r="D1092" s="3">
        <v>45161.007638888892</v>
      </c>
      <c r="E1092" t="s">
        <v>191</v>
      </c>
      <c r="F1092" t="s">
        <v>70</v>
      </c>
      <c r="G1092">
        <v>6759</v>
      </c>
      <c r="I1092" s="7"/>
    </row>
    <row r="1093" spans="1:9" x14ac:dyDescent="0.3">
      <c r="A1093">
        <v>723357</v>
      </c>
      <c r="B1093">
        <v>1297</v>
      </c>
      <c r="C1093" s="1" t="s">
        <v>99</v>
      </c>
      <c r="D1093" s="3">
        <v>44989.045138888891</v>
      </c>
      <c r="E1093" t="s">
        <v>98</v>
      </c>
      <c r="F1093" t="s">
        <v>71</v>
      </c>
      <c r="G1093">
        <v>4674</v>
      </c>
      <c r="I1093" s="7"/>
    </row>
    <row r="1094" spans="1:9" x14ac:dyDescent="0.3">
      <c r="A1094">
        <v>723458</v>
      </c>
      <c r="B1094">
        <v>1716</v>
      </c>
      <c r="C1094" s="1" t="s">
        <v>99</v>
      </c>
      <c r="D1094" s="3">
        <v>45029.004861111112</v>
      </c>
      <c r="E1094" t="s">
        <v>191</v>
      </c>
      <c r="F1094" t="s">
        <v>43</v>
      </c>
      <c r="G1094">
        <v>946</v>
      </c>
      <c r="I1094" s="7"/>
    </row>
    <row r="1095" spans="1:9" x14ac:dyDescent="0.3">
      <c r="A1095">
        <v>723480</v>
      </c>
      <c r="B1095">
        <v>1961</v>
      </c>
      <c r="C1095" s="1" t="s">
        <v>109</v>
      </c>
      <c r="D1095" s="3">
        <v>44981.032638888886</v>
      </c>
      <c r="E1095" t="s">
        <v>97</v>
      </c>
      <c r="F1095" t="s">
        <v>45</v>
      </c>
      <c r="G1095">
        <v>8332</v>
      </c>
      <c r="I1095" s="7"/>
    </row>
    <row r="1096" spans="1:9" x14ac:dyDescent="0.3">
      <c r="A1096">
        <v>723551</v>
      </c>
      <c r="B1096">
        <v>1849</v>
      </c>
      <c r="C1096" s="1" t="s">
        <v>108</v>
      </c>
      <c r="D1096" s="3">
        <v>45039.069444444445</v>
      </c>
      <c r="E1096" t="s">
        <v>97</v>
      </c>
      <c r="F1096" t="s">
        <v>8</v>
      </c>
      <c r="G1096">
        <v>6416</v>
      </c>
      <c r="I1096" s="7"/>
    </row>
    <row r="1097" spans="1:9" x14ac:dyDescent="0.3">
      <c r="A1097">
        <v>723623</v>
      </c>
      <c r="B1097">
        <v>1818</v>
      </c>
      <c r="C1097" s="1" t="s">
        <v>99</v>
      </c>
      <c r="D1097" s="3">
        <v>45110.031944444447</v>
      </c>
      <c r="E1097" t="s">
        <v>191</v>
      </c>
      <c r="F1097" t="s">
        <v>46</v>
      </c>
      <c r="G1097">
        <v>9468</v>
      </c>
      <c r="I1097" s="7"/>
    </row>
    <row r="1098" spans="1:9" x14ac:dyDescent="0.3">
      <c r="A1098">
        <v>725071</v>
      </c>
      <c r="B1098">
        <v>1825</v>
      </c>
      <c r="C1098" s="1" t="s">
        <v>101</v>
      </c>
      <c r="D1098" s="3">
        <v>44972.022222222222</v>
      </c>
      <c r="E1098" t="s">
        <v>191</v>
      </c>
      <c r="F1098" t="s">
        <v>11</v>
      </c>
      <c r="G1098">
        <v>8859</v>
      </c>
      <c r="I1098" s="7"/>
    </row>
    <row r="1099" spans="1:9" x14ac:dyDescent="0.3">
      <c r="A1099">
        <v>725371</v>
      </c>
      <c r="B1099">
        <v>634</v>
      </c>
      <c r="C1099" s="1" t="s">
        <v>99</v>
      </c>
      <c r="D1099" s="3">
        <v>44928.984027777777</v>
      </c>
      <c r="E1099" t="s">
        <v>98</v>
      </c>
      <c r="F1099" t="s">
        <v>72</v>
      </c>
      <c r="G1099">
        <v>7071</v>
      </c>
      <c r="I1099" s="7"/>
    </row>
    <row r="1100" spans="1:9" x14ac:dyDescent="0.3">
      <c r="A1100">
        <v>725482</v>
      </c>
      <c r="B1100">
        <v>1874</v>
      </c>
      <c r="C1100" s="1" t="s">
        <v>99</v>
      </c>
      <c r="D1100" s="3">
        <v>45118.977083333331</v>
      </c>
      <c r="E1100" t="s">
        <v>98</v>
      </c>
      <c r="F1100" t="s">
        <v>27</v>
      </c>
      <c r="G1100">
        <v>6488</v>
      </c>
      <c r="I1100" s="7"/>
    </row>
    <row r="1101" spans="1:9" x14ac:dyDescent="0.3">
      <c r="A1101">
        <v>726616</v>
      </c>
      <c r="B1101">
        <v>1290</v>
      </c>
      <c r="C1101" s="1" t="s">
        <v>99</v>
      </c>
      <c r="D1101" s="3">
        <v>45144.984722222223</v>
      </c>
      <c r="E1101" t="s">
        <v>191</v>
      </c>
      <c r="F1101" t="s">
        <v>13</v>
      </c>
      <c r="G1101">
        <v>6697</v>
      </c>
      <c r="I1101" s="7"/>
    </row>
    <row r="1102" spans="1:9" x14ac:dyDescent="0.3">
      <c r="A1102">
        <v>728697</v>
      </c>
      <c r="B1102">
        <v>1913</v>
      </c>
      <c r="C1102" s="1" t="s">
        <v>107</v>
      </c>
      <c r="D1102" s="3">
        <v>45163.007638888892</v>
      </c>
      <c r="E1102" t="s">
        <v>97</v>
      </c>
      <c r="F1102" t="s">
        <v>73</v>
      </c>
      <c r="G1102">
        <v>6226</v>
      </c>
      <c r="I1102" s="7"/>
    </row>
    <row r="1103" spans="1:9" x14ac:dyDescent="0.3">
      <c r="A1103">
        <v>730295</v>
      </c>
      <c r="B1103">
        <v>134</v>
      </c>
      <c r="C1103" s="1" t="s">
        <v>101</v>
      </c>
      <c r="D1103" s="3">
        <v>45144.00277777778</v>
      </c>
      <c r="E1103" t="s">
        <v>191</v>
      </c>
      <c r="F1103" t="s">
        <v>52</v>
      </c>
      <c r="G1103">
        <v>4721</v>
      </c>
      <c r="I1103" s="7"/>
    </row>
    <row r="1104" spans="1:9" x14ac:dyDescent="0.3">
      <c r="A1104">
        <v>730976</v>
      </c>
      <c r="B1104">
        <v>1908</v>
      </c>
      <c r="C1104" s="1" t="s">
        <v>99</v>
      </c>
      <c r="D1104" s="3">
        <v>45231.040277777778</v>
      </c>
      <c r="E1104" t="s">
        <v>97</v>
      </c>
      <c r="F1104" t="s">
        <v>13</v>
      </c>
      <c r="G1104">
        <v>4073</v>
      </c>
      <c r="I1104" s="7"/>
    </row>
    <row r="1105" spans="1:9" x14ac:dyDescent="0.3">
      <c r="A1105">
        <v>731161</v>
      </c>
      <c r="B1105">
        <v>1367</v>
      </c>
      <c r="C1105" s="1" t="s">
        <v>107</v>
      </c>
      <c r="D1105" s="3">
        <v>45079.006249999999</v>
      </c>
      <c r="E1105" t="s">
        <v>96</v>
      </c>
      <c r="F1105" t="s">
        <v>91</v>
      </c>
      <c r="G1105">
        <v>3548</v>
      </c>
      <c r="I1105" s="7"/>
    </row>
    <row r="1106" spans="1:9" x14ac:dyDescent="0.3">
      <c r="A1106">
        <v>731345</v>
      </c>
      <c r="B1106">
        <v>1365</v>
      </c>
      <c r="C1106" s="1" t="s">
        <v>99</v>
      </c>
      <c r="D1106" s="3">
        <v>45013.957638888889</v>
      </c>
      <c r="E1106" t="s">
        <v>98</v>
      </c>
      <c r="F1106" t="s">
        <v>75</v>
      </c>
      <c r="G1106">
        <v>5198</v>
      </c>
      <c r="I1106" s="7"/>
    </row>
    <row r="1107" spans="1:9" x14ac:dyDescent="0.3">
      <c r="A1107">
        <v>732301</v>
      </c>
      <c r="B1107">
        <v>250</v>
      </c>
      <c r="C1107" s="1" t="s">
        <v>113</v>
      </c>
      <c r="D1107" s="3">
        <v>45231.003472222219</v>
      </c>
      <c r="E1107" t="s">
        <v>191</v>
      </c>
      <c r="F1107" t="s">
        <v>73</v>
      </c>
      <c r="G1107">
        <v>4048</v>
      </c>
      <c r="I1107" s="7"/>
    </row>
    <row r="1108" spans="1:9" x14ac:dyDescent="0.3">
      <c r="A1108">
        <v>732319</v>
      </c>
      <c r="B1108">
        <v>1802</v>
      </c>
      <c r="C1108" s="1" t="s">
        <v>100</v>
      </c>
      <c r="D1108" s="3">
        <v>45040.004861111112</v>
      </c>
      <c r="E1108" t="s">
        <v>96</v>
      </c>
      <c r="F1108" t="s">
        <v>76</v>
      </c>
      <c r="G1108">
        <v>3911</v>
      </c>
      <c r="I1108" s="7"/>
    </row>
    <row r="1109" spans="1:9" x14ac:dyDescent="0.3">
      <c r="A1109">
        <v>733263</v>
      </c>
      <c r="B1109">
        <v>881</v>
      </c>
      <c r="C1109" s="1" t="s">
        <v>100</v>
      </c>
      <c r="D1109" s="3">
        <v>45224.023611111108</v>
      </c>
      <c r="E1109" t="s">
        <v>191</v>
      </c>
      <c r="F1109" t="s">
        <v>72</v>
      </c>
      <c r="G1109">
        <v>9697</v>
      </c>
      <c r="I1109" s="7"/>
    </row>
    <row r="1110" spans="1:9" x14ac:dyDescent="0.3">
      <c r="A1110">
        <v>734449</v>
      </c>
      <c r="B1110">
        <v>1061</v>
      </c>
      <c r="C1110" s="1" t="s">
        <v>102</v>
      </c>
      <c r="D1110" s="3">
        <v>45225.091666666667</v>
      </c>
      <c r="E1110" t="s">
        <v>191</v>
      </c>
      <c r="F1110" t="s">
        <v>83</v>
      </c>
      <c r="G1110">
        <v>8005</v>
      </c>
      <c r="I1110" s="7"/>
    </row>
    <row r="1111" spans="1:9" x14ac:dyDescent="0.3">
      <c r="A1111">
        <v>734468</v>
      </c>
      <c r="B1111">
        <v>83</v>
      </c>
      <c r="C1111" s="1" t="s">
        <v>107</v>
      </c>
      <c r="D1111" s="3">
        <v>44972.038194444445</v>
      </c>
      <c r="E1111" t="s">
        <v>98</v>
      </c>
      <c r="F1111" t="s">
        <v>4</v>
      </c>
      <c r="G1111">
        <v>5705</v>
      </c>
      <c r="I1111" s="7"/>
    </row>
    <row r="1112" spans="1:9" x14ac:dyDescent="0.3">
      <c r="A1112">
        <v>734939</v>
      </c>
      <c r="B1112">
        <v>1797</v>
      </c>
      <c r="C1112" s="1" t="s">
        <v>99</v>
      </c>
      <c r="D1112" s="3">
        <v>44984.057638888888</v>
      </c>
      <c r="E1112" t="s">
        <v>98</v>
      </c>
      <c r="F1112" t="s">
        <v>14</v>
      </c>
      <c r="G1112">
        <v>5602</v>
      </c>
      <c r="I1112" s="7"/>
    </row>
    <row r="1113" spans="1:9" x14ac:dyDescent="0.3">
      <c r="A1113">
        <v>735675</v>
      </c>
      <c r="B1113">
        <v>412</v>
      </c>
      <c r="C1113" s="1" t="s">
        <v>113</v>
      </c>
      <c r="D1113" s="3">
        <v>45251.052777777775</v>
      </c>
      <c r="E1113" t="s">
        <v>96</v>
      </c>
      <c r="F1113" t="s">
        <v>77</v>
      </c>
      <c r="G1113">
        <v>2472</v>
      </c>
      <c r="I1113" s="7"/>
    </row>
    <row r="1114" spans="1:9" x14ac:dyDescent="0.3">
      <c r="A1114">
        <v>737059</v>
      </c>
      <c r="B1114">
        <v>849</v>
      </c>
      <c r="C1114" s="1" t="s">
        <v>100</v>
      </c>
      <c r="D1114" s="3">
        <v>45207.030555555553</v>
      </c>
      <c r="E1114" t="s">
        <v>97</v>
      </c>
      <c r="F1114" t="s">
        <v>27</v>
      </c>
      <c r="G1114">
        <v>8652</v>
      </c>
      <c r="I1114" s="7"/>
    </row>
    <row r="1115" spans="1:9" x14ac:dyDescent="0.3">
      <c r="A1115">
        <v>737066</v>
      </c>
      <c r="B1115">
        <v>744</v>
      </c>
      <c r="C1115" s="1" t="s">
        <v>102</v>
      </c>
      <c r="D1115" s="3">
        <v>44978.013888888891</v>
      </c>
      <c r="E1115" t="s">
        <v>96</v>
      </c>
      <c r="F1115" t="s">
        <v>43</v>
      </c>
      <c r="G1115">
        <v>9597</v>
      </c>
      <c r="I1115" s="7"/>
    </row>
    <row r="1116" spans="1:9" x14ac:dyDescent="0.3">
      <c r="A1116">
        <v>737790</v>
      </c>
      <c r="B1116">
        <v>1646</v>
      </c>
      <c r="C1116" s="1" t="s">
        <v>105</v>
      </c>
      <c r="D1116" s="3">
        <v>45087.070138888892</v>
      </c>
      <c r="E1116" t="s">
        <v>97</v>
      </c>
      <c r="F1116" t="s">
        <v>21</v>
      </c>
      <c r="G1116">
        <v>7589</v>
      </c>
      <c r="I1116" s="7"/>
    </row>
    <row r="1117" spans="1:9" x14ac:dyDescent="0.3">
      <c r="A1117">
        <v>739012</v>
      </c>
      <c r="B1117">
        <v>1708</v>
      </c>
      <c r="C1117" s="1" t="s">
        <v>100</v>
      </c>
      <c r="D1117" s="3">
        <v>45278.032638888886</v>
      </c>
      <c r="E1117" t="s">
        <v>96</v>
      </c>
      <c r="F1117" t="s">
        <v>12</v>
      </c>
      <c r="G1117">
        <v>265</v>
      </c>
      <c r="I1117" s="7"/>
    </row>
    <row r="1118" spans="1:9" x14ac:dyDescent="0.3">
      <c r="A1118">
        <v>740082</v>
      </c>
      <c r="B1118">
        <v>736</v>
      </c>
      <c r="C1118" s="1" t="s">
        <v>99</v>
      </c>
      <c r="D1118" s="3">
        <v>45026.993750000001</v>
      </c>
      <c r="E1118" t="s">
        <v>97</v>
      </c>
      <c r="F1118" t="s">
        <v>29</v>
      </c>
      <c r="G1118">
        <v>2994</v>
      </c>
      <c r="I1118" s="7"/>
    </row>
    <row r="1119" spans="1:9" x14ac:dyDescent="0.3">
      <c r="A1119">
        <v>740564</v>
      </c>
      <c r="B1119">
        <v>569</v>
      </c>
      <c r="C1119" s="1" t="s">
        <v>99</v>
      </c>
      <c r="D1119" s="3">
        <v>44970.033333333333</v>
      </c>
      <c r="E1119" t="s">
        <v>191</v>
      </c>
      <c r="F1119" t="s">
        <v>24</v>
      </c>
      <c r="G1119">
        <v>1398</v>
      </c>
      <c r="I1119" s="7"/>
    </row>
    <row r="1120" spans="1:9" x14ac:dyDescent="0.3">
      <c r="A1120">
        <v>741193</v>
      </c>
      <c r="B1120">
        <v>879</v>
      </c>
      <c r="C1120" s="1" t="s">
        <v>99</v>
      </c>
      <c r="D1120" s="3">
        <v>45097.001388888886</v>
      </c>
      <c r="E1120" t="s">
        <v>97</v>
      </c>
      <c r="F1120" t="s">
        <v>86</v>
      </c>
      <c r="G1120">
        <v>4307</v>
      </c>
      <c r="I1120" s="7"/>
    </row>
    <row r="1121" spans="1:9" x14ac:dyDescent="0.3">
      <c r="A1121">
        <v>742561</v>
      </c>
      <c r="B1121">
        <v>1509</v>
      </c>
      <c r="C1121" s="1" t="s">
        <v>99</v>
      </c>
      <c r="D1121" s="3">
        <v>44946.943749999999</v>
      </c>
      <c r="E1121" t="s">
        <v>191</v>
      </c>
      <c r="F1121" t="s">
        <v>31</v>
      </c>
      <c r="G1121">
        <v>1879</v>
      </c>
      <c r="I1121" s="7"/>
    </row>
    <row r="1122" spans="1:9" x14ac:dyDescent="0.3">
      <c r="A1122">
        <v>742778</v>
      </c>
      <c r="B1122">
        <v>982</v>
      </c>
      <c r="C1122" s="1" t="s">
        <v>99</v>
      </c>
      <c r="D1122" s="3">
        <v>45121.980555555558</v>
      </c>
      <c r="E1122" t="s">
        <v>191</v>
      </c>
      <c r="F1122" t="s">
        <v>90</v>
      </c>
      <c r="G1122">
        <v>8688</v>
      </c>
      <c r="I1122" s="7"/>
    </row>
    <row r="1123" spans="1:9" x14ac:dyDescent="0.3">
      <c r="A1123">
        <v>743589</v>
      </c>
      <c r="B1123">
        <v>1559</v>
      </c>
      <c r="C1123" s="1" t="s">
        <v>105</v>
      </c>
      <c r="D1123" s="3">
        <v>45286.04791666667</v>
      </c>
      <c r="E1123" t="s">
        <v>191</v>
      </c>
      <c r="F1123" t="s">
        <v>43</v>
      </c>
      <c r="G1123">
        <v>2636</v>
      </c>
      <c r="I1123" s="7"/>
    </row>
    <row r="1124" spans="1:9" x14ac:dyDescent="0.3">
      <c r="A1124">
        <v>743932</v>
      </c>
      <c r="B1124">
        <v>543</v>
      </c>
      <c r="C1124" s="1" t="s">
        <v>100</v>
      </c>
      <c r="D1124" s="3">
        <v>45164.019444444442</v>
      </c>
      <c r="E1124" t="s">
        <v>96</v>
      </c>
      <c r="F1124" t="s">
        <v>91</v>
      </c>
      <c r="G1124">
        <v>5966</v>
      </c>
      <c r="I1124" s="7"/>
    </row>
    <row r="1125" spans="1:9" x14ac:dyDescent="0.3">
      <c r="A1125">
        <v>743961</v>
      </c>
      <c r="B1125">
        <v>98</v>
      </c>
      <c r="C1125" s="1" t="s">
        <v>108</v>
      </c>
      <c r="D1125" s="3">
        <v>45176.027083333334</v>
      </c>
      <c r="E1125" t="s">
        <v>96</v>
      </c>
      <c r="F1125" t="s">
        <v>35</v>
      </c>
      <c r="G1125">
        <v>2467</v>
      </c>
      <c r="I1125" s="7"/>
    </row>
    <row r="1126" spans="1:9" x14ac:dyDescent="0.3">
      <c r="A1126">
        <v>745795</v>
      </c>
      <c r="B1126">
        <v>919</v>
      </c>
      <c r="C1126" s="1" t="s">
        <v>108</v>
      </c>
      <c r="D1126" s="3">
        <v>44986.035416666666</v>
      </c>
      <c r="E1126" t="s">
        <v>96</v>
      </c>
      <c r="F1126" t="s">
        <v>36</v>
      </c>
      <c r="G1126">
        <v>8983</v>
      </c>
      <c r="I1126" s="7"/>
    </row>
    <row r="1127" spans="1:9" x14ac:dyDescent="0.3">
      <c r="A1127">
        <v>746060</v>
      </c>
      <c r="B1127">
        <v>1477</v>
      </c>
      <c r="C1127" s="1" t="s">
        <v>105</v>
      </c>
      <c r="D1127" s="3">
        <v>45016.994444444441</v>
      </c>
      <c r="E1127" t="s">
        <v>97</v>
      </c>
      <c r="F1127" t="s">
        <v>34</v>
      </c>
      <c r="G1127">
        <v>1387</v>
      </c>
      <c r="I1127" s="7"/>
    </row>
    <row r="1128" spans="1:9" x14ac:dyDescent="0.3">
      <c r="A1128">
        <v>746275</v>
      </c>
      <c r="B1128">
        <v>1020</v>
      </c>
      <c r="C1128" s="1" t="s">
        <v>101</v>
      </c>
      <c r="D1128" s="3">
        <v>45059.054861111108</v>
      </c>
      <c r="E1128" t="s">
        <v>97</v>
      </c>
      <c r="F1128" t="s">
        <v>27</v>
      </c>
      <c r="G1128">
        <v>3551</v>
      </c>
      <c r="I1128" s="7"/>
    </row>
    <row r="1129" spans="1:9" x14ac:dyDescent="0.3">
      <c r="A1129">
        <v>748106</v>
      </c>
      <c r="B1129">
        <v>1295</v>
      </c>
      <c r="C1129" s="1" t="s">
        <v>102</v>
      </c>
      <c r="D1129" s="3">
        <v>45226.998611111114</v>
      </c>
      <c r="E1129" t="s">
        <v>98</v>
      </c>
      <c r="F1129" t="s">
        <v>65</v>
      </c>
      <c r="G1129">
        <v>5025</v>
      </c>
      <c r="I1129" s="7"/>
    </row>
    <row r="1130" spans="1:9" x14ac:dyDescent="0.3">
      <c r="A1130">
        <v>748762</v>
      </c>
      <c r="B1130">
        <v>946</v>
      </c>
      <c r="C1130" s="1" t="s">
        <v>113</v>
      </c>
      <c r="D1130" s="3">
        <v>45180.027777777781</v>
      </c>
      <c r="E1130" t="s">
        <v>98</v>
      </c>
      <c r="F1130" t="s">
        <v>40</v>
      </c>
      <c r="G1130">
        <v>9843</v>
      </c>
      <c r="I1130" s="7"/>
    </row>
    <row r="1131" spans="1:9" x14ac:dyDescent="0.3">
      <c r="A1131">
        <v>748997</v>
      </c>
      <c r="B1131">
        <v>1277</v>
      </c>
      <c r="C1131" s="1" t="s">
        <v>110</v>
      </c>
      <c r="D1131" s="3">
        <v>45091.009027777778</v>
      </c>
      <c r="E1131" t="s">
        <v>96</v>
      </c>
      <c r="F1131" t="s">
        <v>95</v>
      </c>
      <c r="G1131">
        <v>9873</v>
      </c>
      <c r="I1131" s="7"/>
    </row>
    <row r="1132" spans="1:9" x14ac:dyDescent="0.3">
      <c r="A1132">
        <v>749692</v>
      </c>
      <c r="B1132">
        <v>184</v>
      </c>
      <c r="C1132" s="1" t="s">
        <v>106</v>
      </c>
      <c r="D1132" s="3">
        <v>45012.047222222223</v>
      </c>
      <c r="E1132" t="s">
        <v>98</v>
      </c>
      <c r="F1132" t="s">
        <v>42</v>
      </c>
      <c r="G1132">
        <v>6601</v>
      </c>
      <c r="I1132" s="7"/>
    </row>
    <row r="1133" spans="1:9" x14ac:dyDescent="0.3">
      <c r="A1133">
        <v>749782</v>
      </c>
      <c r="B1133">
        <v>1506</v>
      </c>
      <c r="C1133" s="1" t="s">
        <v>99</v>
      </c>
      <c r="D1133" s="3">
        <v>45095.094444444447</v>
      </c>
      <c r="E1133" t="s">
        <v>97</v>
      </c>
      <c r="F1133" t="s">
        <v>43</v>
      </c>
      <c r="G1133">
        <v>8021</v>
      </c>
      <c r="I1133" s="7"/>
    </row>
    <row r="1134" spans="1:9" x14ac:dyDescent="0.3">
      <c r="A1134">
        <v>750732</v>
      </c>
      <c r="B1134">
        <v>194</v>
      </c>
      <c r="C1134" s="1" t="s">
        <v>113</v>
      </c>
      <c r="D1134" s="3">
        <v>45247.981944444444</v>
      </c>
      <c r="E1134" t="s">
        <v>97</v>
      </c>
      <c r="F1134" t="s">
        <v>76</v>
      </c>
      <c r="G1134">
        <v>8355</v>
      </c>
      <c r="I1134" s="7"/>
    </row>
    <row r="1135" spans="1:9" x14ac:dyDescent="0.3">
      <c r="A1135">
        <v>750814</v>
      </c>
      <c r="B1135">
        <v>862</v>
      </c>
      <c r="C1135" s="1" t="s">
        <v>99</v>
      </c>
      <c r="D1135" s="3">
        <v>45039.990972222222</v>
      </c>
      <c r="E1135" t="s">
        <v>96</v>
      </c>
      <c r="F1135" t="s">
        <v>12</v>
      </c>
      <c r="G1135">
        <v>1843</v>
      </c>
      <c r="I1135" s="7"/>
    </row>
    <row r="1136" spans="1:9" x14ac:dyDescent="0.3">
      <c r="A1136">
        <v>750826</v>
      </c>
      <c r="B1136">
        <v>451</v>
      </c>
      <c r="C1136" s="1" t="s">
        <v>103</v>
      </c>
      <c r="D1136" s="3">
        <v>45029.98541666667</v>
      </c>
      <c r="E1136" t="s">
        <v>98</v>
      </c>
      <c r="F1136" t="s">
        <v>14</v>
      </c>
      <c r="G1136">
        <v>9467</v>
      </c>
      <c r="I1136" s="7"/>
    </row>
    <row r="1137" spans="1:9" x14ac:dyDescent="0.3">
      <c r="A1137">
        <v>751811</v>
      </c>
      <c r="B1137">
        <v>1745</v>
      </c>
      <c r="C1137" s="1" t="s">
        <v>99</v>
      </c>
      <c r="D1137" s="3">
        <v>45257.078472222223</v>
      </c>
      <c r="E1137" t="s">
        <v>191</v>
      </c>
      <c r="F1137" t="s">
        <v>43</v>
      </c>
      <c r="G1137">
        <v>2348</v>
      </c>
      <c r="I1137" s="7"/>
    </row>
    <row r="1138" spans="1:9" x14ac:dyDescent="0.3">
      <c r="A1138">
        <v>751921</v>
      </c>
      <c r="B1138">
        <v>928</v>
      </c>
      <c r="C1138" s="1" t="s">
        <v>104</v>
      </c>
      <c r="D1138" s="3">
        <v>45099.061805555553</v>
      </c>
      <c r="E1138" t="s">
        <v>98</v>
      </c>
      <c r="F1138" t="s">
        <v>45</v>
      </c>
      <c r="G1138">
        <v>9633</v>
      </c>
      <c r="I1138" s="7"/>
    </row>
    <row r="1139" spans="1:9" x14ac:dyDescent="0.3">
      <c r="A1139">
        <v>752092</v>
      </c>
      <c r="B1139">
        <v>62</v>
      </c>
      <c r="C1139" s="1" t="s">
        <v>99</v>
      </c>
      <c r="D1139" s="3">
        <v>44949.046527777777</v>
      </c>
      <c r="E1139" t="s">
        <v>97</v>
      </c>
      <c r="F1139" t="s">
        <v>43</v>
      </c>
      <c r="G1139">
        <v>9268</v>
      </c>
      <c r="I1139" s="7"/>
    </row>
    <row r="1140" spans="1:9" x14ac:dyDescent="0.3">
      <c r="A1140">
        <v>752814</v>
      </c>
      <c r="B1140">
        <v>1661</v>
      </c>
      <c r="C1140" s="1" t="s">
        <v>100</v>
      </c>
      <c r="D1140" s="3">
        <v>45253.986111111109</v>
      </c>
      <c r="E1140" t="s">
        <v>191</v>
      </c>
      <c r="F1140" t="s">
        <v>67</v>
      </c>
      <c r="G1140">
        <v>7540</v>
      </c>
      <c r="I1140" s="7"/>
    </row>
    <row r="1141" spans="1:9" x14ac:dyDescent="0.3">
      <c r="A1141">
        <v>754290</v>
      </c>
      <c r="B1141">
        <v>977</v>
      </c>
      <c r="C1141" s="1" t="s">
        <v>113</v>
      </c>
      <c r="D1141" s="3">
        <v>44990.07708333333</v>
      </c>
      <c r="E1141" t="s">
        <v>97</v>
      </c>
      <c r="F1141" t="s">
        <v>60</v>
      </c>
      <c r="G1141">
        <v>7063</v>
      </c>
      <c r="I1141" s="7"/>
    </row>
    <row r="1142" spans="1:9" x14ac:dyDescent="0.3">
      <c r="A1142">
        <v>754402</v>
      </c>
      <c r="B1142">
        <v>164</v>
      </c>
      <c r="C1142" s="1" t="s">
        <v>99</v>
      </c>
      <c r="D1142" s="3">
        <v>45103.05972222222</v>
      </c>
      <c r="E1142" t="s">
        <v>191</v>
      </c>
      <c r="F1142" t="s">
        <v>70</v>
      </c>
      <c r="G1142">
        <v>136</v>
      </c>
      <c r="I1142" s="7"/>
    </row>
    <row r="1143" spans="1:9" x14ac:dyDescent="0.3">
      <c r="A1143">
        <v>754474</v>
      </c>
      <c r="B1143">
        <v>48</v>
      </c>
      <c r="C1143" s="1" t="s">
        <v>99</v>
      </c>
      <c r="D1143" s="3">
        <v>45004.95416666667</v>
      </c>
      <c r="E1143" t="s">
        <v>191</v>
      </c>
      <c r="F1143" t="s">
        <v>71</v>
      </c>
      <c r="G1143">
        <v>5288</v>
      </c>
      <c r="I1143" s="7"/>
    </row>
    <row r="1144" spans="1:9" x14ac:dyDescent="0.3">
      <c r="A1144">
        <v>756887</v>
      </c>
      <c r="B1144">
        <v>1676</v>
      </c>
      <c r="C1144" s="1" t="s">
        <v>104</v>
      </c>
      <c r="D1144" s="3">
        <v>45036.03402777778</v>
      </c>
      <c r="E1144" t="s">
        <v>191</v>
      </c>
      <c r="F1144" t="s">
        <v>43</v>
      </c>
      <c r="G1144">
        <v>5656</v>
      </c>
      <c r="I1144" s="7"/>
    </row>
    <row r="1145" spans="1:9" x14ac:dyDescent="0.3">
      <c r="A1145">
        <v>757855</v>
      </c>
      <c r="B1145">
        <v>1479</v>
      </c>
      <c r="C1145" s="1" t="s">
        <v>99</v>
      </c>
      <c r="D1145" s="3">
        <v>45242.941666666666</v>
      </c>
      <c r="E1145" t="s">
        <v>96</v>
      </c>
      <c r="F1145" t="s">
        <v>45</v>
      </c>
      <c r="G1145">
        <v>5528</v>
      </c>
      <c r="I1145" s="7"/>
    </row>
    <row r="1146" spans="1:9" x14ac:dyDescent="0.3">
      <c r="A1146">
        <v>758496</v>
      </c>
      <c r="B1146">
        <v>1974</v>
      </c>
      <c r="C1146" s="1" t="s">
        <v>99</v>
      </c>
      <c r="D1146" s="3">
        <v>45208.027777777781</v>
      </c>
      <c r="E1146" t="s">
        <v>98</v>
      </c>
      <c r="F1146" t="s">
        <v>8</v>
      </c>
      <c r="G1146">
        <v>2202</v>
      </c>
      <c r="I1146" s="7"/>
    </row>
    <row r="1147" spans="1:9" x14ac:dyDescent="0.3">
      <c r="A1147">
        <v>758962</v>
      </c>
      <c r="B1147">
        <v>1988</v>
      </c>
      <c r="C1147" s="1" t="s">
        <v>99</v>
      </c>
      <c r="D1147" s="3">
        <v>45058.035416666666</v>
      </c>
      <c r="E1147" t="s">
        <v>98</v>
      </c>
      <c r="F1147" t="s">
        <v>46</v>
      </c>
      <c r="G1147">
        <v>6385</v>
      </c>
      <c r="I1147" s="7"/>
    </row>
    <row r="1148" spans="1:9" x14ac:dyDescent="0.3">
      <c r="A1148">
        <v>759664</v>
      </c>
      <c r="B1148">
        <v>494</v>
      </c>
      <c r="C1148" s="1" t="s">
        <v>100</v>
      </c>
      <c r="D1148" s="3">
        <v>45125.986111111109</v>
      </c>
      <c r="E1148" t="s">
        <v>191</v>
      </c>
      <c r="F1148" t="s">
        <v>11</v>
      </c>
      <c r="G1148">
        <v>8605</v>
      </c>
      <c r="I1148" s="7"/>
    </row>
    <row r="1149" spans="1:9" x14ac:dyDescent="0.3">
      <c r="A1149">
        <v>759796</v>
      </c>
      <c r="B1149">
        <v>92</v>
      </c>
      <c r="C1149" s="1" t="s">
        <v>108</v>
      </c>
      <c r="D1149" s="3">
        <v>45227.006944444445</v>
      </c>
      <c r="E1149" t="s">
        <v>96</v>
      </c>
      <c r="F1149" t="s">
        <v>72</v>
      </c>
      <c r="G1149">
        <v>545</v>
      </c>
      <c r="I1149" s="7"/>
    </row>
    <row r="1150" spans="1:9" x14ac:dyDescent="0.3">
      <c r="A1150">
        <v>760774</v>
      </c>
      <c r="B1150">
        <v>63</v>
      </c>
      <c r="C1150" s="1" t="s">
        <v>103</v>
      </c>
      <c r="D1150" s="3">
        <v>45019.006944444445</v>
      </c>
      <c r="E1150" t="s">
        <v>98</v>
      </c>
      <c r="F1150" t="s">
        <v>27</v>
      </c>
      <c r="G1150">
        <v>2846</v>
      </c>
      <c r="I1150" s="7"/>
    </row>
    <row r="1151" spans="1:9" x14ac:dyDescent="0.3">
      <c r="A1151">
        <v>761079</v>
      </c>
      <c r="B1151">
        <v>1813</v>
      </c>
      <c r="C1151" s="1" t="s">
        <v>99</v>
      </c>
      <c r="D1151" s="3">
        <v>45149.009027777778</v>
      </c>
      <c r="E1151" t="s">
        <v>98</v>
      </c>
      <c r="F1151" t="s">
        <v>13</v>
      </c>
      <c r="G1151">
        <v>8446</v>
      </c>
      <c r="I1151" s="7"/>
    </row>
    <row r="1152" spans="1:9" x14ac:dyDescent="0.3">
      <c r="A1152">
        <v>761261</v>
      </c>
      <c r="B1152">
        <v>930</v>
      </c>
      <c r="C1152" s="1" t="s">
        <v>101</v>
      </c>
      <c r="D1152" s="3">
        <v>45095.979861111111</v>
      </c>
      <c r="E1152" t="s">
        <v>96</v>
      </c>
      <c r="F1152" t="s">
        <v>73</v>
      </c>
      <c r="G1152">
        <v>2321</v>
      </c>
      <c r="I1152" s="7"/>
    </row>
    <row r="1153" spans="1:9" x14ac:dyDescent="0.3">
      <c r="A1153">
        <v>762584</v>
      </c>
      <c r="B1153">
        <v>226</v>
      </c>
      <c r="C1153" s="1" t="s">
        <v>99</v>
      </c>
      <c r="D1153" s="3">
        <v>45018.05</v>
      </c>
      <c r="E1153" t="s">
        <v>191</v>
      </c>
      <c r="F1153" t="s">
        <v>52</v>
      </c>
      <c r="G1153">
        <v>6342</v>
      </c>
      <c r="I1153" s="7"/>
    </row>
    <row r="1154" spans="1:9" x14ac:dyDescent="0.3">
      <c r="A1154">
        <v>763962</v>
      </c>
      <c r="B1154">
        <v>1590</v>
      </c>
      <c r="C1154" s="1" t="s">
        <v>106</v>
      </c>
      <c r="D1154" s="3">
        <v>44942.018750000003</v>
      </c>
      <c r="E1154" t="s">
        <v>98</v>
      </c>
      <c r="F1154" t="s">
        <v>13</v>
      </c>
      <c r="G1154">
        <v>4623</v>
      </c>
      <c r="I1154" s="7"/>
    </row>
    <row r="1155" spans="1:9" x14ac:dyDescent="0.3">
      <c r="A1155">
        <v>764467</v>
      </c>
      <c r="B1155">
        <v>1998</v>
      </c>
      <c r="C1155" s="1" t="s">
        <v>101</v>
      </c>
      <c r="D1155" s="3">
        <v>45001.067361111112</v>
      </c>
      <c r="E1155" t="s">
        <v>191</v>
      </c>
      <c r="F1155" t="s">
        <v>91</v>
      </c>
      <c r="G1155">
        <v>7362</v>
      </c>
      <c r="I1155" s="7"/>
    </row>
    <row r="1156" spans="1:9" x14ac:dyDescent="0.3">
      <c r="A1156">
        <v>765043</v>
      </c>
      <c r="B1156">
        <v>273</v>
      </c>
      <c r="C1156" s="1" t="s">
        <v>99</v>
      </c>
      <c r="D1156" s="3">
        <v>45222.97152777778</v>
      </c>
      <c r="E1156" t="s">
        <v>191</v>
      </c>
      <c r="F1156" t="s">
        <v>75</v>
      </c>
      <c r="G1156">
        <v>7579</v>
      </c>
      <c r="I1156" s="7"/>
    </row>
    <row r="1157" spans="1:9" x14ac:dyDescent="0.3">
      <c r="A1157">
        <v>765994</v>
      </c>
      <c r="B1157">
        <v>220</v>
      </c>
      <c r="C1157" s="1" t="s">
        <v>101</v>
      </c>
      <c r="D1157" s="3">
        <v>45056.015972222223</v>
      </c>
      <c r="E1157" t="s">
        <v>98</v>
      </c>
      <c r="F1157" t="s">
        <v>73</v>
      </c>
      <c r="G1157">
        <v>5250</v>
      </c>
      <c r="I1157" s="7"/>
    </row>
    <row r="1158" spans="1:9" x14ac:dyDescent="0.3">
      <c r="A1158">
        <v>767130</v>
      </c>
      <c r="B1158">
        <v>1627</v>
      </c>
      <c r="C1158" s="1" t="s">
        <v>101</v>
      </c>
      <c r="D1158" s="3">
        <v>45096.956250000003</v>
      </c>
      <c r="E1158" t="s">
        <v>191</v>
      </c>
      <c r="F1158" t="s">
        <v>76</v>
      </c>
      <c r="G1158">
        <v>4936</v>
      </c>
      <c r="I1158" s="7"/>
    </row>
    <row r="1159" spans="1:9" x14ac:dyDescent="0.3">
      <c r="A1159">
        <v>767512</v>
      </c>
      <c r="B1159">
        <v>1219</v>
      </c>
      <c r="C1159" s="1" t="s">
        <v>99</v>
      </c>
      <c r="D1159" s="3">
        <v>45290.024305555555</v>
      </c>
      <c r="E1159" t="s">
        <v>97</v>
      </c>
      <c r="F1159" t="s">
        <v>72</v>
      </c>
      <c r="G1159">
        <v>4002</v>
      </c>
      <c r="I1159" s="7"/>
    </row>
    <row r="1160" spans="1:9" x14ac:dyDescent="0.3">
      <c r="A1160">
        <v>767976</v>
      </c>
      <c r="B1160">
        <v>1079</v>
      </c>
      <c r="C1160" s="1" t="s">
        <v>113</v>
      </c>
      <c r="D1160" s="3">
        <v>45213.03125</v>
      </c>
      <c r="E1160" t="s">
        <v>97</v>
      </c>
      <c r="F1160" t="s">
        <v>28</v>
      </c>
      <c r="G1160">
        <v>4080</v>
      </c>
      <c r="I1160" s="7"/>
    </row>
    <row r="1161" spans="1:9" x14ac:dyDescent="0.3">
      <c r="A1161">
        <v>768093</v>
      </c>
      <c r="B1161">
        <v>680</v>
      </c>
      <c r="C1161" s="1" t="s">
        <v>99</v>
      </c>
      <c r="D1161" s="3">
        <v>44986.020833333336</v>
      </c>
      <c r="E1161" t="s">
        <v>96</v>
      </c>
      <c r="F1161" t="s">
        <v>70</v>
      </c>
      <c r="G1161">
        <v>8126</v>
      </c>
      <c r="I1161" s="7"/>
    </row>
    <row r="1162" spans="1:9" x14ac:dyDescent="0.3">
      <c r="A1162">
        <v>768435</v>
      </c>
      <c r="B1162">
        <v>1878</v>
      </c>
      <c r="C1162" s="1" t="s">
        <v>105</v>
      </c>
      <c r="D1162" s="3">
        <v>45092.029861111114</v>
      </c>
      <c r="E1162" t="s">
        <v>98</v>
      </c>
      <c r="F1162" t="s">
        <v>14</v>
      </c>
      <c r="G1162">
        <v>1281</v>
      </c>
      <c r="I1162" s="7"/>
    </row>
    <row r="1163" spans="1:9" x14ac:dyDescent="0.3">
      <c r="A1163">
        <v>769005</v>
      </c>
      <c r="B1163">
        <v>1308</v>
      </c>
      <c r="C1163" s="1" t="s">
        <v>105</v>
      </c>
      <c r="D1163" s="3">
        <v>45291.07708333333</v>
      </c>
      <c r="E1163" t="s">
        <v>96</v>
      </c>
      <c r="F1163" t="s">
        <v>27</v>
      </c>
      <c r="G1163">
        <v>6183</v>
      </c>
      <c r="I1163" s="7"/>
    </row>
    <row r="1164" spans="1:9" x14ac:dyDescent="0.3">
      <c r="A1164">
        <v>769009</v>
      </c>
      <c r="B1164">
        <v>541</v>
      </c>
      <c r="C1164" s="1" t="s">
        <v>99</v>
      </c>
      <c r="D1164" s="3">
        <v>45206.957638888889</v>
      </c>
      <c r="E1164" t="s">
        <v>191</v>
      </c>
      <c r="F1164" t="s">
        <v>77</v>
      </c>
      <c r="G1164">
        <v>2143</v>
      </c>
      <c r="I1164" s="7"/>
    </row>
    <row r="1165" spans="1:9" x14ac:dyDescent="0.3">
      <c r="A1165">
        <v>769050</v>
      </c>
      <c r="B1165">
        <v>1934</v>
      </c>
      <c r="C1165" s="1" t="s">
        <v>105</v>
      </c>
      <c r="D1165" s="3">
        <v>45010.000694444447</v>
      </c>
      <c r="E1165" t="s">
        <v>97</v>
      </c>
      <c r="F1165" t="s">
        <v>27</v>
      </c>
      <c r="G1165">
        <v>1290</v>
      </c>
      <c r="I1165" s="7"/>
    </row>
    <row r="1166" spans="1:9" x14ac:dyDescent="0.3">
      <c r="A1166">
        <v>770892</v>
      </c>
      <c r="B1166">
        <v>824</v>
      </c>
      <c r="C1166" s="1" t="s">
        <v>99</v>
      </c>
      <c r="D1166" s="3">
        <v>45140.101388888892</v>
      </c>
      <c r="E1166" t="s">
        <v>98</v>
      </c>
      <c r="F1166" t="s">
        <v>43</v>
      </c>
      <c r="G1166">
        <v>8032</v>
      </c>
      <c r="I1166" s="7"/>
    </row>
    <row r="1167" spans="1:9" x14ac:dyDescent="0.3">
      <c r="A1167">
        <v>772693</v>
      </c>
      <c r="B1167">
        <v>1191</v>
      </c>
      <c r="C1167" s="1" t="s">
        <v>101</v>
      </c>
      <c r="D1167" s="3">
        <v>45047.978472222225</v>
      </c>
      <c r="E1167" t="s">
        <v>97</v>
      </c>
      <c r="F1167" t="s">
        <v>49</v>
      </c>
      <c r="G1167">
        <v>8999</v>
      </c>
      <c r="I1167" s="7"/>
    </row>
    <row r="1168" spans="1:9" x14ac:dyDescent="0.3">
      <c r="A1168">
        <v>772763</v>
      </c>
      <c r="B1168">
        <v>452</v>
      </c>
      <c r="C1168" s="1" t="s">
        <v>105</v>
      </c>
      <c r="D1168" s="3">
        <v>45007.006944444445</v>
      </c>
      <c r="E1168" t="s">
        <v>191</v>
      </c>
      <c r="F1168" t="s">
        <v>50</v>
      </c>
      <c r="G1168">
        <v>5141</v>
      </c>
      <c r="I1168" s="7"/>
    </row>
    <row r="1169" spans="1:9" x14ac:dyDescent="0.3">
      <c r="A1169">
        <v>774603</v>
      </c>
      <c r="B1169">
        <v>101</v>
      </c>
      <c r="C1169" s="1" t="s">
        <v>99</v>
      </c>
      <c r="D1169" s="3">
        <v>45049.038194444445</v>
      </c>
      <c r="E1169" t="s">
        <v>96</v>
      </c>
      <c r="F1169" t="s">
        <v>5</v>
      </c>
      <c r="G1169">
        <v>1913</v>
      </c>
      <c r="I1169" s="7"/>
    </row>
    <row r="1170" spans="1:9" x14ac:dyDescent="0.3">
      <c r="A1170">
        <v>775306</v>
      </c>
      <c r="B1170">
        <v>655</v>
      </c>
      <c r="C1170" s="1" t="s">
        <v>99</v>
      </c>
      <c r="D1170" s="3">
        <v>45101.959722222222</v>
      </c>
      <c r="E1170" t="s">
        <v>98</v>
      </c>
      <c r="F1170" t="s">
        <v>46</v>
      </c>
      <c r="G1170">
        <v>7346</v>
      </c>
      <c r="I1170" s="7"/>
    </row>
    <row r="1171" spans="1:9" x14ac:dyDescent="0.3">
      <c r="A1171">
        <v>775387</v>
      </c>
      <c r="B1171">
        <v>945</v>
      </c>
      <c r="C1171" s="1" t="s">
        <v>100</v>
      </c>
      <c r="D1171" s="3">
        <v>45185.963194444441</v>
      </c>
      <c r="E1171" t="s">
        <v>191</v>
      </c>
      <c r="F1171" t="s">
        <v>82</v>
      </c>
      <c r="G1171">
        <v>8620</v>
      </c>
      <c r="I1171" s="7"/>
    </row>
    <row r="1172" spans="1:9" x14ac:dyDescent="0.3">
      <c r="A1172">
        <v>775856</v>
      </c>
      <c r="B1172">
        <v>146</v>
      </c>
      <c r="C1172" s="1" t="s">
        <v>103</v>
      </c>
      <c r="D1172" s="3">
        <v>45214.01666666667</v>
      </c>
      <c r="E1172" t="s">
        <v>97</v>
      </c>
      <c r="F1172" t="s">
        <v>17</v>
      </c>
      <c r="G1172">
        <v>5780</v>
      </c>
      <c r="I1172" s="7"/>
    </row>
    <row r="1173" spans="1:9" x14ac:dyDescent="0.3">
      <c r="A1173">
        <v>778907</v>
      </c>
      <c r="B1173">
        <v>915</v>
      </c>
      <c r="C1173" s="1" t="s">
        <v>100</v>
      </c>
      <c r="D1173" s="3">
        <v>45238.006249999999</v>
      </c>
      <c r="E1173" t="s">
        <v>96</v>
      </c>
      <c r="F1173" t="s">
        <v>11</v>
      </c>
      <c r="G1173">
        <v>8273</v>
      </c>
      <c r="I1173" s="7"/>
    </row>
    <row r="1174" spans="1:9" x14ac:dyDescent="0.3">
      <c r="A1174">
        <v>779276</v>
      </c>
      <c r="B1174">
        <v>1162</v>
      </c>
      <c r="C1174" s="1" t="s">
        <v>99</v>
      </c>
      <c r="D1174" s="3">
        <v>45087.997916666667</v>
      </c>
      <c r="E1174" t="s">
        <v>98</v>
      </c>
      <c r="F1174" t="s">
        <v>44</v>
      </c>
      <c r="G1174">
        <v>4738</v>
      </c>
      <c r="I1174" s="7"/>
    </row>
    <row r="1175" spans="1:9" x14ac:dyDescent="0.3">
      <c r="A1175">
        <v>780193</v>
      </c>
      <c r="B1175">
        <v>1979</v>
      </c>
      <c r="C1175" s="1" t="s">
        <v>102</v>
      </c>
      <c r="D1175" s="3">
        <v>45143.074999999997</v>
      </c>
      <c r="E1175" t="s">
        <v>96</v>
      </c>
      <c r="F1175" t="s">
        <v>78</v>
      </c>
      <c r="G1175">
        <v>1562</v>
      </c>
      <c r="I1175" s="7"/>
    </row>
    <row r="1176" spans="1:9" x14ac:dyDescent="0.3">
      <c r="A1176">
        <v>780651</v>
      </c>
      <c r="B1176">
        <v>1630</v>
      </c>
      <c r="C1176" s="1" t="s">
        <v>100</v>
      </c>
      <c r="D1176" s="3">
        <v>45130.070833333331</v>
      </c>
      <c r="E1176" t="s">
        <v>96</v>
      </c>
      <c r="F1176" t="s">
        <v>27</v>
      </c>
      <c r="G1176">
        <v>2596</v>
      </c>
      <c r="I1176" s="7"/>
    </row>
    <row r="1177" spans="1:9" x14ac:dyDescent="0.3">
      <c r="A1177">
        <v>780700</v>
      </c>
      <c r="B1177">
        <v>1677</v>
      </c>
      <c r="C1177" s="1" t="s">
        <v>107</v>
      </c>
      <c r="D1177" s="3">
        <v>45055.993750000001</v>
      </c>
      <c r="E1177" t="s">
        <v>96</v>
      </c>
      <c r="F1177" t="s">
        <v>59</v>
      </c>
      <c r="G1177">
        <v>9948</v>
      </c>
      <c r="I1177" s="7"/>
    </row>
    <row r="1178" spans="1:9" x14ac:dyDescent="0.3">
      <c r="A1178">
        <v>780895</v>
      </c>
      <c r="B1178">
        <v>1569</v>
      </c>
      <c r="C1178" s="1" t="s">
        <v>105</v>
      </c>
      <c r="D1178" s="3">
        <v>45046.994444444441</v>
      </c>
      <c r="E1178" t="s">
        <v>98</v>
      </c>
      <c r="F1178" t="s">
        <v>48</v>
      </c>
      <c r="G1178">
        <v>5917</v>
      </c>
      <c r="I1178" s="7"/>
    </row>
    <row r="1179" spans="1:9" x14ac:dyDescent="0.3">
      <c r="A1179">
        <v>781125</v>
      </c>
      <c r="B1179">
        <v>1723</v>
      </c>
      <c r="C1179" s="1" t="s">
        <v>105</v>
      </c>
      <c r="D1179" s="3">
        <v>44950.040277777778</v>
      </c>
      <c r="E1179" t="s">
        <v>96</v>
      </c>
      <c r="F1179" t="s">
        <v>26</v>
      </c>
      <c r="G1179">
        <v>3855</v>
      </c>
      <c r="I1179" s="7"/>
    </row>
    <row r="1180" spans="1:9" x14ac:dyDescent="0.3">
      <c r="A1180">
        <v>781195</v>
      </c>
      <c r="B1180">
        <v>184</v>
      </c>
      <c r="C1180" s="1" t="s">
        <v>106</v>
      </c>
      <c r="D1180" s="3">
        <v>45232.007638888892</v>
      </c>
      <c r="E1180" t="s">
        <v>97</v>
      </c>
      <c r="F1180" t="s">
        <v>74</v>
      </c>
      <c r="G1180">
        <v>5349</v>
      </c>
      <c r="I1180" s="7"/>
    </row>
    <row r="1181" spans="1:9" x14ac:dyDescent="0.3">
      <c r="A1181">
        <v>781771</v>
      </c>
      <c r="B1181">
        <v>1377</v>
      </c>
      <c r="C1181" s="1" t="s">
        <v>109</v>
      </c>
      <c r="D1181" s="3">
        <v>44969.006944444445</v>
      </c>
      <c r="E1181" t="s">
        <v>96</v>
      </c>
      <c r="F1181" t="s">
        <v>88</v>
      </c>
      <c r="G1181">
        <v>9605</v>
      </c>
      <c r="I1181" s="7"/>
    </row>
    <row r="1182" spans="1:9" x14ac:dyDescent="0.3">
      <c r="A1182">
        <v>782836</v>
      </c>
      <c r="B1182">
        <v>1896</v>
      </c>
      <c r="C1182" s="1" t="s">
        <v>100</v>
      </c>
      <c r="D1182" s="3">
        <v>45141.018750000003</v>
      </c>
      <c r="E1182" t="s">
        <v>191</v>
      </c>
      <c r="F1182" t="s">
        <v>73</v>
      </c>
      <c r="G1182">
        <v>8153</v>
      </c>
      <c r="I1182" s="7"/>
    </row>
    <row r="1183" spans="1:9" x14ac:dyDescent="0.3">
      <c r="A1183">
        <v>783763</v>
      </c>
      <c r="B1183">
        <v>447</v>
      </c>
      <c r="C1183" s="1" t="s">
        <v>99</v>
      </c>
      <c r="D1183" s="3">
        <v>45127.063888888886</v>
      </c>
      <c r="E1183" t="s">
        <v>97</v>
      </c>
      <c r="F1183" t="s">
        <v>89</v>
      </c>
      <c r="G1183">
        <v>3794</v>
      </c>
      <c r="I1183" s="7"/>
    </row>
    <row r="1184" spans="1:9" x14ac:dyDescent="0.3">
      <c r="A1184">
        <v>783822</v>
      </c>
      <c r="B1184">
        <v>221</v>
      </c>
      <c r="C1184" s="1" t="s">
        <v>101</v>
      </c>
      <c r="D1184" s="3">
        <v>45253.981249999997</v>
      </c>
      <c r="E1184" t="s">
        <v>97</v>
      </c>
      <c r="F1184" t="s">
        <v>27</v>
      </c>
      <c r="G1184">
        <v>5404</v>
      </c>
      <c r="I1184" s="7"/>
    </row>
    <row r="1185" spans="1:9" x14ac:dyDescent="0.3">
      <c r="A1185">
        <v>784475</v>
      </c>
      <c r="B1185">
        <v>109</v>
      </c>
      <c r="C1185" s="1" t="s">
        <v>99</v>
      </c>
      <c r="D1185" s="3">
        <v>45284.071527777778</v>
      </c>
      <c r="E1185" t="s">
        <v>97</v>
      </c>
      <c r="F1185" t="s">
        <v>25</v>
      </c>
      <c r="G1185">
        <v>505</v>
      </c>
      <c r="I1185" s="7"/>
    </row>
    <row r="1186" spans="1:9" x14ac:dyDescent="0.3">
      <c r="A1186">
        <v>784839</v>
      </c>
      <c r="B1186">
        <v>222</v>
      </c>
      <c r="C1186" s="1" t="s">
        <v>103</v>
      </c>
      <c r="D1186" s="3">
        <v>45226.945138888892</v>
      </c>
      <c r="E1186" t="s">
        <v>191</v>
      </c>
      <c r="F1186" t="s">
        <v>49</v>
      </c>
      <c r="G1186">
        <v>6391</v>
      </c>
      <c r="I1186" s="7"/>
    </row>
    <row r="1187" spans="1:9" x14ac:dyDescent="0.3">
      <c r="A1187">
        <v>786170</v>
      </c>
      <c r="B1187">
        <v>1676</v>
      </c>
      <c r="C1187" s="1" t="s">
        <v>104</v>
      </c>
      <c r="D1187" s="3">
        <v>45182.030555555553</v>
      </c>
      <c r="E1187" t="s">
        <v>98</v>
      </c>
      <c r="F1187" t="s">
        <v>5</v>
      </c>
      <c r="G1187">
        <v>5008</v>
      </c>
      <c r="I1187" s="7"/>
    </row>
    <row r="1188" spans="1:9" x14ac:dyDescent="0.3">
      <c r="A1188">
        <v>787058</v>
      </c>
      <c r="B1188">
        <v>1587</v>
      </c>
      <c r="C1188" s="1" t="s">
        <v>99</v>
      </c>
      <c r="D1188" s="3">
        <v>45063.036805555559</v>
      </c>
      <c r="E1188" t="s">
        <v>97</v>
      </c>
      <c r="F1188" t="s">
        <v>7</v>
      </c>
      <c r="G1188">
        <v>7663</v>
      </c>
      <c r="I1188" s="7"/>
    </row>
    <row r="1189" spans="1:9" x14ac:dyDescent="0.3">
      <c r="A1189">
        <v>787848</v>
      </c>
      <c r="B1189">
        <v>1855</v>
      </c>
      <c r="C1189" s="1" t="s">
        <v>108</v>
      </c>
      <c r="D1189" s="3">
        <v>45091.997916666667</v>
      </c>
      <c r="E1189" t="s">
        <v>191</v>
      </c>
      <c r="F1189" t="s">
        <v>27</v>
      </c>
      <c r="G1189">
        <v>7298</v>
      </c>
      <c r="I1189" s="7"/>
    </row>
    <row r="1190" spans="1:9" x14ac:dyDescent="0.3">
      <c r="A1190">
        <v>788037</v>
      </c>
      <c r="B1190">
        <v>284</v>
      </c>
      <c r="C1190" s="1" t="s">
        <v>99</v>
      </c>
      <c r="D1190" s="3">
        <v>45066.025000000001</v>
      </c>
      <c r="E1190" t="s">
        <v>191</v>
      </c>
      <c r="F1190" t="s">
        <v>52</v>
      </c>
      <c r="G1190">
        <v>4007</v>
      </c>
      <c r="I1190" s="7"/>
    </row>
    <row r="1191" spans="1:9" x14ac:dyDescent="0.3">
      <c r="A1191">
        <v>788243</v>
      </c>
      <c r="B1191">
        <v>1856</v>
      </c>
      <c r="C1191" s="1" t="s">
        <v>99</v>
      </c>
      <c r="D1191" s="3">
        <v>45218.008333333331</v>
      </c>
      <c r="E1191" t="s">
        <v>97</v>
      </c>
      <c r="F1191" t="s">
        <v>23</v>
      </c>
      <c r="G1191">
        <v>1117</v>
      </c>
      <c r="I1191" s="7"/>
    </row>
    <row r="1192" spans="1:9" x14ac:dyDescent="0.3">
      <c r="A1192">
        <v>788263</v>
      </c>
      <c r="B1192">
        <v>759</v>
      </c>
      <c r="C1192" s="1" t="s">
        <v>99</v>
      </c>
      <c r="D1192" s="3">
        <v>44934.044444444444</v>
      </c>
      <c r="E1192" t="s">
        <v>97</v>
      </c>
      <c r="F1192" t="s">
        <v>70</v>
      </c>
      <c r="G1192">
        <v>8883</v>
      </c>
      <c r="I1192" s="7"/>
    </row>
    <row r="1193" spans="1:9" x14ac:dyDescent="0.3">
      <c r="A1193">
        <v>788290</v>
      </c>
      <c r="B1193">
        <v>29</v>
      </c>
      <c r="C1193" s="1" t="s">
        <v>105</v>
      </c>
      <c r="D1193" s="3">
        <v>45167.049305555556</v>
      </c>
      <c r="E1193" t="s">
        <v>97</v>
      </c>
      <c r="F1193" t="s">
        <v>71</v>
      </c>
      <c r="G1193">
        <v>9872</v>
      </c>
      <c r="I1193" s="7"/>
    </row>
    <row r="1194" spans="1:9" x14ac:dyDescent="0.3">
      <c r="A1194">
        <v>789675</v>
      </c>
      <c r="B1194">
        <v>817</v>
      </c>
      <c r="C1194" s="1" t="s">
        <v>99</v>
      </c>
      <c r="D1194" s="3">
        <v>45211.010416666664</v>
      </c>
      <c r="E1194" t="s">
        <v>98</v>
      </c>
      <c r="F1194" t="s">
        <v>43</v>
      </c>
      <c r="G1194">
        <v>627</v>
      </c>
      <c r="I1194" s="7"/>
    </row>
    <row r="1195" spans="1:9" x14ac:dyDescent="0.3">
      <c r="A1195">
        <v>794197</v>
      </c>
      <c r="B1195">
        <v>313</v>
      </c>
      <c r="C1195" s="1" t="s">
        <v>113</v>
      </c>
      <c r="D1195" s="3">
        <v>45170.990972222222</v>
      </c>
      <c r="E1195" t="s">
        <v>96</v>
      </c>
      <c r="F1195" t="s">
        <v>92</v>
      </c>
      <c r="G1195">
        <v>4130</v>
      </c>
      <c r="I1195" s="7"/>
    </row>
    <row r="1196" spans="1:9" x14ac:dyDescent="0.3">
      <c r="A1196">
        <v>794297</v>
      </c>
      <c r="B1196">
        <v>221</v>
      </c>
      <c r="C1196" s="1" t="s">
        <v>101</v>
      </c>
      <c r="D1196" s="3">
        <v>45111.034722222219</v>
      </c>
      <c r="E1196" t="s">
        <v>96</v>
      </c>
      <c r="F1196" t="s">
        <v>8</v>
      </c>
      <c r="G1196">
        <v>7199</v>
      </c>
      <c r="I1196" s="7"/>
    </row>
    <row r="1197" spans="1:9" x14ac:dyDescent="0.3">
      <c r="A1197">
        <v>794975</v>
      </c>
      <c r="B1197">
        <v>738</v>
      </c>
      <c r="C1197" s="1" t="s">
        <v>100</v>
      </c>
      <c r="D1197" s="3">
        <v>44979.058333333334</v>
      </c>
      <c r="E1197" t="s">
        <v>97</v>
      </c>
      <c r="F1197" t="s">
        <v>46</v>
      </c>
      <c r="G1197">
        <v>1230</v>
      </c>
      <c r="I1197" s="7"/>
    </row>
    <row r="1198" spans="1:9" x14ac:dyDescent="0.3">
      <c r="A1198">
        <v>795216</v>
      </c>
      <c r="B1198">
        <v>1588</v>
      </c>
      <c r="C1198" s="1" t="s">
        <v>100</v>
      </c>
      <c r="D1198" s="3">
        <v>45268.006249999999</v>
      </c>
      <c r="E1198" t="s">
        <v>191</v>
      </c>
      <c r="F1198" t="s">
        <v>10</v>
      </c>
      <c r="G1198">
        <v>1033</v>
      </c>
      <c r="I1198" s="7"/>
    </row>
    <row r="1199" spans="1:9" x14ac:dyDescent="0.3">
      <c r="A1199">
        <v>795276</v>
      </c>
      <c r="B1199">
        <v>836</v>
      </c>
      <c r="C1199" s="1" t="s">
        <v>113</v>
      </c>
      <c r="D1199" s="3">
        <v>45034.954861111109</v>
      </c>
      <c r="E1199" t="s">
        <v>191</v>
      </c>
      <c r="F1199" t="s">
        <v>72</v>
      </c>
      <c r="G1199">
        <v>1032</v>
      </c>
      <c r="I1199" s="7"/>
    </row>
    <row r="1200" spans="1:9" x14ac:dyDescent="0.3">
      <c r="A1200">
        <v>797415</v>
      </c>
      <c r="B1200">
        <v>842</v>
      </c>
      <c r="C1200" s="1" t="s">
        <v>100</v>
      </c>
      <c r="D1200" s="3">
        <v>45269</v>
      </c>
      <c r="E1200" t="s">
        <v>98</v>
      </c>
      <c r="F1200" t="s">
        <v>13</v>
      </c>
      <c r="G1200">
        <v>7700</v>
      </c>
      <c r="I1200" s="7"/>
    </row>
    <row r="1201" spans="1:9" x14ac:dyDescent="0.3">
      <c r="A1201">
        <v>797735</v>
      </c>
      <c r="B1201">
        <v>1192</v>
      </c>
      <c r="C1201" s="1" t="s">
        <v>99</v>
      </c>
      <c r="D1201" s="3">
        <v>45276.048611111109</v>
      </c>
      <c r="E1201" t="s">
        <v>98</v>
      </c>
      <c r="F1201" t="s">
        <v>10</v>
      </c>
      <c r="G1201">
        <v>322</v>
      </c>
      <c r="I1201" s="7"/>
    </row>
    <row r="1202" spans="1:9" x14ac:dyDescent="0.3">
      <c r="A1202">
        <v>797824</v>
      </c>
      <c r="B1202">
        <v>931</v>
      </c>
      <c r="C1202" s="1" t="s">
        <v>99</v>
      </c>
      <c r="D1202" s="3">
        <v>45164.984722222223</v>
      </c>
      <c r="E1202" t="s">
        <v>96</v>
      </c>
      <c r="F1202" t="s">
        <v>15</v>
      </c>
      <c r="G1202">
        <v>7354</v>
      </c>
      <c r="I1202" s="7"/>
    </row>
    <row r="1203" spans="1:9" x14ac:dyDescent="0.3">
      <c r="A1203">
        <v>798176</v>
      </c>
      <c r="B1203">
        <v>1070</v>
      </c>
      <c r="C1203" s="1" t="s">
        <v>106</v>
      </c>
      <c r="D1203" s="3">
        <v>45283.052083333336</v>
      </c>
      <c r="E1203" t="s">
        <v>191</v>
      </c>
      <c r="F1203" t="s">
        <v>13</v>
      </c>
      <c r="G1203">
        <v>311</v>
      </c>
      <c r="I1203" s="7"/>
    </row>
    <row r="1204" spans="1:9" x14ac:dyDescent="0.3">
      <c r="A1204">
        <v>799277</v>
      </c>
      <c r="B1204">
        <v>1432</v>
      </c>
      <c r="C1204" s="1" t="s">
        <v>99</v>
      </c>
      <c r="D1204" s="3">
        <v>45258.979861111111</v>
      </c>
      <c r="E1204" t="s">
        <v>97</v>
      </c>
      <c r="F1204" t="s">
        <v>62</v>
      </c>
      <c r="G1204">
        <v>9518</v>
      </c>
      <c r="I1204" s="7"/>
    </row>
    <row r="1205" spans="1:9" x14ac:dyDescent="0.3">
      <c r="A1205">
        <v>800145</v>
      </c>
      <c r="B1205">
        <v>653</v>
      </c>
      <c r="C1205" s="1" t="s">
        <v>100</v>
      </c>
      <c r="D1205" s="3">
        <v>45017.03402777778</v>
      </c>
      <c r="F1205" t="s">
        <v>75</v>
      </c>
      <c r="G1205">
        <v>2086</v>
      </c>
      <c r="I1205" s="7"/>
    </row>
    <row r="1206" spans="1:9" x14ac:dyDescent="0.3">
      <c r="A1206">
        <v>800248</v>
      </c>
      <c r="B1206">
        <v>1360</v>
      </c>
      <c r="C1206" s="1" t="s">
        <v>105</v>
      </c>
      <c r="D1206" s="3">
        <v>45130.056250000001</v>
      </c>
      <c r="E1206" t="s">
        <v>98</v>
      </c>
      <c r="F1206" t="s">
        <v>66</v>
      </c>
      <c r="G1206">
        <v>4265</v>
      </c>
      <c r="I1206" s="7"/>
    </row>
    <row r="1207" spans="1:9" x14ac:dyDescent="0.3">
      <c r="A1207">
        <v>800421</v>
      </c>
      <c r="B1207">
        <v>736</v>
      </c>
      <c r="C1207" s="1" t="s">
        <v>99</v>
      </c>
      <c r="D1207" s="3">
        <v>45133.083333333336</v>
      </c>
      <c r="E1207" t="s">
        <v>97</v>
      </c>
      <c r="F1207" t="s">
        <v>20</v>
      </c>
      <c r="G1207">
        <v>3687</v>
      </c>
      <c r="I1207" s="7"/>
    </row>
    <row r="1208" spans="1:9" x14ac:dyDescent="0.3">
      <c r="A1208">
        <v>801394</v>
      </c>
      <c r="B1208">
        <v>1922</v>
      </c>
      <c r="C1208" s="1" t="s">
        <v>105</v>
      </c>
      <c r="D1208" s="3">
        <v>45017.073611111111</v>
      </c>
      <c r="F1208" t="s">
        <v>72</v>
      </c>
      <c r="G1208">
        <v>5526</v>
      </c>
      <c r="I1208" s="7"/>
    </row>
    <row r="1209" spans="1:9" x14ac:dyDescent="0.3">
      <c r="A1209">
        <v>802352</v>
      </c>
      <c r="B1209">
        <v>1838</v>
      </c>
      <c r="C1209" s="1" t="s">
        <v>99</v>
      </c>
      <c r="D1209" s="3">
        <v>45086.043749999997</v>
      </c>
      <c r="E1209" t="s">
        <v>98</v>
      </c>
      <c r="F1209" t="s">
        <v>83</v>
      </c>
      <c r="G1209">
        <v>7995</v>
      </c>
      <c r="I1209" s="7"/>
    </row>
    <row r="1210" spans="1:9" x14ac:dyDescent="0.3">
      <c r="A1210">
        <v>804031</v>
      </c>
      <c r="B1210">
        <v>1267</v>
      </c>
      <c r="C1210" s="1" t="s">
        <v>107</v>
      </c>
      <c r="D1210" s="3">
        <v>44928.054861111108</v>
      </c>
      <c r="E1210" t="s">
        <v>96</v>
      </c>
      <c r="F1210" t="s">
        <v>70</v>
      </c>
      <c r="G1210">
        <v>9935</v>
      </c>
      <c r="I1210" s="7"/>
    </row>
    <row r="1211" spans="1:9" x14ac:dyDescent="0.3">
      <c r="A1211">
        <v>804076</v>
      </c>
      <c r="B1211">
        <v>279</v>
      </c>
      <c r="C1211" s="1" t="s">
        <v>113</v>
      </c>
      <c r="D1211" s="3">
        <v>45151.009027777778</v>
      </c>
      <c r="E1211" t="s">
        <v>96</v>
      </c>
      <c r="F1211" t="s">
        <v>14</v>
      </c>
      <c r="G1211">
        <v>4684</v>
      </c>
      <c r="I1211" s="7"/>
    </row>
    <row r="1212" spans="1:9" x14ac:dyDescent="0.3">
      <c r="A1212">
        <v>804356</v>
      </c>
      <c r="B1212">
        <v>1586</v>
      </c>
      <c r="C1212" s="1" t="s">
        <v>100</v>
      </c>
      <c r="D1212" s="3">
        <v>45174.088194444441</v>
      </c>
      <c r="E1212" t="s">
        <v>191</v>
      </c>
      <c r="F1212" t="s">
        <v>27</v>
      </c>
      <c r="G1212">
        <v>9054</v>
      </c>
      <c r="I1212" s="7"/>
    </row>
    <row r="1213" spans="1:9" x14ac:dyDescent="0.3">
      <c r="A1213">
        <v>805121</v>
      </c>
      <c r="B1213">
        <v>704</v>
      </c>
      <c r="C1213" s="1" t="s">
        <v>99</v>
      </c>
      <c r="D1213" s="3">
        <v>45174.073611111111</v>
      </c>
      <c r="E1213" t="s">
        <v>98</v>
      </c>
      <c r="F1213" t="s">
        <v>77</v>
      </c>
      <c r="G1213">
        <v>6764</v>
      </c>
      <c r="I1213" s="7"/>
    </row>
    <row r="1214" spans="1:9" x14ac:dyDescent="0.3">
      <c r="A1214">
        <v>805282</v>
      </c>
      <c r="B1214">
        <v>935</v>
      </c>
      <c r="C1214" s="1" t="s">
        <v>100</v>
      </c>
      <c r="D1214" s="3">
        <v>45148.015277777777</v>
      </c>
      <c r="E1214" t="s">
        <v>191</v>
      </c>
      <c r="F1214" t="s">
        <v>27</v>
      </c>
      <c r="G1214">
        <v>7748</v>
      </c>
      <c r="I1214" s="7"/>
    </row>
    <row r="1215" spans="1:9" x14ac:dyDescent="0.3">
      <c r="A1215">
        <v>806906</v>
      </c>
      <c r="B1215">
        <v>1603</v>
      </c>
      <c r="C1215" s="1" t="s">
        <v>99</v>
      </c>
      <c r="D1215" s="3">
        <v>45058.972222222219</v>
      </c>
      <c r="E1215" t="s">
        <v>98</v>
      </c>
      <c r="F1215" t="s">
        <v>43</v>
      </c>
      <c r="G1215">
        <v>585</v>
      </c>
      <c r="I1215" s="7"/>
    </row>
    <row r="1216" spans="1:9" x14ac:dyDescent="0.3">
      <c r="A1216">
        <v>807901</v>
      </c>
      <c r="B1216">
        <v>768</v>
      </c>
      <c r="C1216" s="1" t="s">
        <v>99</v>
      </c>
      <c r="D1216" s="3">
        <v>44971.067361111112</v>
      </c>
      <c r="E1216" t="s">
        <v>96</v>
      </c>
      <c r="F1216" t="s">
        <v>26</v>
      </c>
      <c r="G1216">
        <v>1538</v>
      </c>
      <c r="I1216" s="7"/>
    </row>
    <row r="1217" spans="1:9" x14ac:dyDescent="0.3">
      <c r="A1217">
        <v>808278</v>
      </c>
      <c r="B1217">
        <v>1796</v>
      </c>
      <c r="C1217" s="1" t="s">
        <v>108</v>
      </c>
      <c r="D1217" s="3">
        <v>45194.98541666667</v>
      </c>
      <c r="E1217" t="s">
        <v>98</v>
      </c>
      <c r="F1217" t="s">
        <v>90</v>
      </c>
      <c r="G1217">
        <v>1968</v>
      </c>
      <c r="I1217" s="7"/>
    </row>
    <row r="1218" spans="1:9" x14ac:dyDescent="0.3">
      <c r="A1218">
        <v>808789</v>
      </c>
      <c r="B1218">
        <v>1538</v>
      </c>
      <c r="C1218" s="1" t="s">
        <v>99</v>
      </c>
      <c r="D1218" s="3">
        <v>45123.978472222225</v>
      </c>
      <c r="E1218" t="s">
        <v>191</v>
      </c>
      <c r="F1218" t="s">
        <v>23</v>
      </c>
      <c r="G1218">
        <v>5681</v>
      </c>
      <c r="I1218" s="7"/>
    </row>
    <row r="1219" spans="1:9" x14ac:dyDescent="0.3">
      <c r="A1219">
        <v>810114</v>
      </c>
      <c r="B1219">
        <v>62</v>
      </c>
      <c r="C1219" s="1" t="s">
        <v>99</v>
      </c>
      <c r="D1219" s="3">
        <v>45081.082638888889</v>
      </c>
      <c r="E1219" t="s">
        <v>97</v>
      </c>
      <c r="F1219" t="s">
        <v>95</v>
      </c>
      <c r="G1219">
        <v>2084</v>
      </c>
      <c r="I1219" s="7"/>
    </row>
    <row r="1220" spans="1:9" x14ac:dyDescent="0.3">
      <c r="A1220">
        <v>812395</v>
      </c>
      <c r="B1220">
        <v>717</v>
      </c>
      <c r="C1220" s="1" t="s">
        <v>101</v>
      </c>
      <c r="D1220" s="3">
        <v>45139.974999999999</v>
      </c>
      <c r="E1220" t="s">
        <v>96</v>
      </c>
      <c r="F1220" t="s">
        <v>54</v>
      </c>
      <c r="G1220">
        <v>9421</v>
      </c>
      <c r="I1220" s="7"/>
    </row>
    <row r="1221" spans="1:9" x14ac:dyDescent="0.3">
      <c r="A1221">
        <v>812558</v>
      </c>
      <c r="B1221">
        <v>1160</v>
      </c>
      <c r="C1221" s="1" t="s">
        <v>101</v>
      </c>
      <c r="D1221" s="3">
        <v>45100.043749999997</v>
      </c>
      <c r="E1221" t="s">
        <v>97</v>
      </c>
      <c r="F1221" t="s">
        <v>20</v>
      </c>
      <c r="G1221">
        <v>4185</v>
      </c>
      <c r="I1221" s="7"/>
    </row>
    <row r="1222" spans="1:9" x14ac:dyDescent="0.3">
      <c r="A1222">
        <v>812612</v>
      </c>
      <c r="B1222">
        <v>509</v>
      </c>
      <c r="C1222" s="1" t="s">
        <v>100</v>
      </c>
      <c r="D1222" s="3">
        <v>45256.061805555553</v>
      </c>
      <c r="E1222" t="s">
        <v>191</v>
      </c>
      <c r="F1222" t="s">
        <v>41</v>
      </c>
      <c r="G1222">
        <v>3471</v>
      </c>
      <c r="I1222" s="7"/>
    </row>
    <row r="1223" spans="1:9" x14ac:dyDescent="0.3">
      <c r="A1223">
        <v>812864</v>
      </c>
      <c r="B1223">
        <v>1007</v>
      </c>
      <c r="C1223" s="1" t="s">
        <v>99</v>
      </c>
      <c r="D1223" s="3">
        <v>45149.007638888892</v>
      </c>
      <c r="E1223" t="s">
        <v>98</v>
      </c>
      <c r="F1223" t="s">
        <v>55</v>
      </c>
      <c r="G1223">
        <v>9730</v>
      </c>
      <c r="I1223" s="7"/>
    </row>
    <row r="1224" spans="1:9" x14ac:dyDescent="0.3">
      <c r="A1224">
        <v>813036</v>
      </c>
      <c r="B1224">
        <v>22</v>
      </c>
      <c r="C1224" s="1" t="s">
        <v>105</v>
      </c>
      <c r="D1224" s="3">
        <v>45248.945138888892</v>
      </c>
      <c r="E1224" t="s">
        <v>97</v>
      </c>
      <c r="F1224" t="s">
        <v>56</v>
      </c>
      <c r="G1224">
        <v>5132</v>
      </c>
      <c r="I1224" s="7"/>
    </row>
    <row r="1225" spans="1:9" x14ac:dyDescent="0.3">
      <c r="A1225">
        <v>813819</v>
      </c>
      <c r="B1225">
        <v>437</v>
      </c>
      <c r="C1225" s="1" t="s">
        <v>99</v>
      </c>
      <c r="D1225" s="3">
        <v>44981.972916666666</v>
      </c>
      <c r="E1225" t="s">
        <v>97</v>
      </c>
      <c r="F1225" t="s">
        <v>57</v>
      </c>
      <c r="G1225">
        <v>8001</v>
      </c>
      <c r="I1225" s="7"/>
    </row>
    <row r="1226" spans="1:9" x14ac:dyDescent="0.3">
      <c r="A1226">
        <v>813822</v>
      </c>
      <c r="B1226">
        <v>894</v>
      </c>
      <c r="C1226" s="1" t="s">
        <v>101</v>
      </c>
      <c r="D1226" s="3">
        <v>45030.951388888891</v>
      </c>
      <c r="E1226" t="s">
        <v>191</v>
      </c>
      <c r="F1226" t="s">
        <v>58</v>
      </c>
      <c r="G1226">
        <v>3283</v>
      </c>
      <c r="I1226" s="7"/>
    </row>
    <row r="1227" spans="1:9" x14ac:dyDescent="0.3">
      <c r="A1227">
        <v>814175</v>
      </c>
      <c r="B1227">
        <v>836</v>
      </c>
      <c r="C1227" s="1" t="s">
        <v>113</v>
      </c>
      <c r="D1227" s="3">
        <v>45015.038194444445</v>
      </c>
      <c r="E1227" t="s">
        <v>98</v>
      </c>
      <c r="F1227" t="s">
        <v>59</v>
      </c>
      <c r="G1227">
        <v>7467</v>
      </c>
      <c r="I1227" s="7"/>
    </row>
    <row r="1228" spans="1:9" x14ac:dyDescent="0.3">
      <c r="A1228">
        <v>814705</v>
      </c>
      <c r="B1228">
        <v>1590</v>
      </c>
      <c r="C1228" s="1" t="s">
        <v>106</v>
      </c>
      <c r="D1228" s="3">
        <v>45024.018750000003</v>
      </c>
      <c r="E1228" t="s">
        <v>191</v>
      </c>
      <c r="F1228" t="s">
        <v>37</v>
      </c>
      <c r="G1228">
        <v>6227</v>
      </c>
      <c r="I1228" s="7"/>
    </row>
    <row r="1229" spans="1:9" x14ac:dyDescent="0.3">
      <c r="A1229">
        <v>816536</v>
      </c>
      <c r="B1229">
        <v>1147</v>
      </c>
      <c r="C1229" s="1" t="s">
        <v>100</v>
      </c>
      <c r="D1229" s="3">
        <v>45180.977777777778</v>
      </c>
      <c r="E1229" t="s">
        <v>191</v>
      </c>
      <c r="F1229" t="s">
        <v>27</v>
      </c>
      <c r="G1229">
        <v>5485</v>
      </c>
      <c r="I1229" s="7"/>
    </row>
    <row r="1230" spans="1:9" x14ac:dyDescent="0.3">
      <c r="A1230">
        <v>817610</v>
      </c>
      <c r="B1230">
        <v>493</v>
      </c>
      <c r="C1230" s="1" t="s">
        <v>99</v>
      </c>
      <c r="D1230" s="3">
        <v>44930.98333333333</v>
      </c>
      <c r="E1230" t="s">
        <v>98</v>
      </c>
      <c r="F1230" t="s">
        <v>60</v>
      </c>
      <c r="G1230">
        <v>4047</v>
      </c>
      <c r="I1230" s="7"/>
    </row>
    <row r="1231" spans="1:9" x14ac:dyDescent="0.3">
      <c r="A1231">
        <v>818956</v>
      </c>
      <c r="B1231">
        <v>857</v>
      </c>
      <c r="C1231" s="1" t="s">
        <v>99</v>
      </c>
      <c r="D1231" s="3">
        <v>45112.023611111108</v>
      </c>
      <c r="E1231" t="s">
        <v>191</v>
      </c>
      <c r="F1231" t="s">
        <v>61</v>
      </c>
      <c r="G1231">
        <v>1268</v>
      </c>
      <c r="I1231" s="7"/>
    </row>
    <row r="1232" spans="1:9" x14ac:dyDescent="0.3">
      <c r="A1232">
        <v>821575</v>
      </c>
      <c r="B1232">
        <v>1215</v>
      </c>
      <c r="C1232" s="1" t="s">
        <v>99</v>
      </c>
      <c r="D1232" s="3">
        <v>44937.037499999999</v>
      </c>
      <c r="E1232" t="s">
        <v>98</v>
      </c>
      <c r="F1232" t="s">
        <v>93</v>
      </c>
      <c r="G1232">
        <v>4655</v>
      </c>
      <c r="I1232" s="7"/>
    </row>
    <row r="1233" spans="1:9" x14ac:dyDescent="0.3">
      <c r="A1233">
        <v>822544</v>
      </c>
      <c r="B1233">
        <v>1930</v>
      </c>
      <c r="C1233" s="1" t="s">
        <v>99</v>
      </c>
      <c r="D1233" s="3">
        <v>45173.083333333336</v>
      </c>
      <c r="F1233" t="s">
        <v>33</v>
      </c>
      <c r="G1233">
        <v>708</v>
      </c>
      <c r="I1233" s="7"/>
    </row>
    <row r="1234" spans="1:9" x14ac:dyDescent="0.3">
      <c r="A1234">
        <v>822906</v>
      </c>
      <c r="B1234">
        <v>882</v>
      </c>
      <c r="C1234" s="1" t="s">
        <v>106</v>
      </c>
      <c r="D1234" s="3">
        <v>45201.020138888889</v>
      </c>
      <c r="E1234" t="s">
        <v>97</v>
      </c>
      <c r="F1234" t="s">
        <v>63</v>
      </c>
      <c r="G1234">
        <v>8093</v>
      </c>
      <c r="I1234" s="7"/>
    </row>
    <row r="1235" spans="1:9" x14ac:dyDescent="0.3">
      <c r="A1235">
        <v>823294</v>
      </c>
      <c r="B1235">
        <v>1466</v>
      </c>
      <c r="C1235" s="1" t="s">
        <v>111</v>
      </c>
      <c r="D1235" s="3">
        <v>45261.96875</v>
      </c>
      <c r="E1235" t="s">
        <v>97</v>
      </c>
      <c r="F1235" t="s">
        <v>90</v>
      </c>
      <c r="G1235">
        <v>255</v>
      </c>
      <c r="I1235" s="7"/>
    </row>
    <row r="1236" spans="1:9" x14ac:dyDescent="0.3">
      <c r="A1236">
        <v>823885</v>
      </c>
      <c r="B1236">
        <v>687</v>
      </c>
      <c r="C1236" s="1" t="s">
        <v>100</v>
      </c>
      <c r="D1236" s="3">
        <v>45054.044444444444</v>
      </c>
      <c r="E1236" t="s">
        <v>191</v>
      </c>
      <c r="F1236" t="s">
        <v>94</v>
      </c>
      <c r="G1236">
        <v>5519</v>
      </c>
      <c r="I1236" s="7"/>
    </row>
    <row r="1237" spans="1:9" x14ac:dyDescent="0.3">
      <c r="A1237">
        <v>823894</v>
      </c>
      <c r="B1237">
        <v>700</v>
      </c>
      <c r="C1237" s="1" t="s">
        <v>99</v>
      </c>
      <c r="D1237" s="3">
        <v>45033.040277777778</v>
      </c>
      <c r="E1237" t="s">
        <v>98</v>
      </c>
      <c r="F1237" t="s">
        <v>53</v>
      </c>
      <c r="G1237">
        <v>1666</v>
      </c>
      <c r="I1237" s="7"/>
    </row>
    <row r="1238" spans="1:9" x14ac:dyDescent="0.3">
      <c r="A1238">
        <v>824383</v>
      </c>
      <c r="B1238">
        <v>1728</v>
      </c>
      <c r="C1238" s="1" t="s">
        <v>100</v>
      </c>
      <c r="D1238" s="3">
        <v>44928.033333333333</v>
      </c>
      <c r="E1238" t="s">
        <v>98</v>
      </c>
      <c r="F1238" t="s">
        <v>64</v>
      </c>
      <c r="G1238">
        <v>66</v>
      </c>
      <c r="I1238" s="7"/>
    </row>
    <row r="1239" spans="1:9" x14ac:dyDescent="0.3">
      <c r="A1239">
        <v>824598</v>
      </c>
      <c r="B1239">
        <v>189</v>
      </c>
      <c r="C1239" s="1" t="s">
        <v>99</v>
      </c>
      <c r="D1239" s="3">
        <v>45253.03402777778</v>
      </c>
      <c r="E1239" t="s">
        <v>96</v>
      </c>
      <c r="F1239" t="s">
        <v>27</v>
      </c>
      <c r="G1239">
        <v>5989</v>
      </c>
      <c r="I1239" s="7"/>
    </row>
    <row r="1240" spans="1:9" x14ac:dyDescent="0.3">
      <c r="A1240">
        <v>825270</v>
      </c>
      <c r="B1240">
        <v>926</v>
      </c>
      <c r="C1240" s="1" t="s">
        <v>99</v>
      </c>
      <c r="D1240" s="3">
        <v>44939.973611111112</v>
      </c>
      <c r="E1240" t="s">
        <v>97</v>
      </c>
      <c r="F1240" t="s">
        <v>5</v>
      </c>
      <c r="G1240">
        <v>9917</v>
      </c>
      <c r="I1240" s="7"/>
    </row>
    <row r="1241" spans="1:9" x14ac:dyDescent="0.3">
      <c r="A1241">
        <v>825424</v>
      </c>
      <c r="B1241">
        <v>916</v>
      </c>
      <c r="C1241" s="1" t="s">
        <v>100</v>
      </c>
      <c r="D1241" s="3">
        <v>45094.034722222219</v>
      </c>
      <c r="E1241" t="s">
        <v>191</v>
      </c>
      <c r="F1241" t="s">
        <v>65</v>
      </c>
      <c r="G1241">
        <v>7143</v>
      </c>
      <c r="I1241" s="7"/>
    </row>
    <row r="1242" spans="1:9" x14ac:dyDescent="0.3">
      <c r="A1242">
        <v>829148</v>
      </c>
      <c r="B1242">
        <v>1294</v>
      </c>
      <c r="C1242" s="1" t="s">
        <v>100</v>
      </c>
      <c r="D1242" s="3">
        <v>44943.023611111108</v>
      </c>
      <c r="E1242" t="s">
        <v>191</v>
      </c>
      <c r="F1242" t="s">
        <v>91</v>
      </c>
      <c r="G1242">
        <v>2908</v>
      </c>
      <c r="I1242" s="7"/>
    </row>
    <row r="1243" spans="1:9" x14ac:dyDescent="0.3">
      <c r="A1243">
        <v>829375</v>
      </c>
      <c r="B1243">
        <v>956</v>
      </c>
      <c r="C1243" s="1" t="s">
        <v>100</v>
      </c>
      <c r="D1243" s="3">
        <v>45183.011111111111</v>
      </c>
      <c r="E1243" t="s">
        <v>96</v>
      </c>
      <c r="F1243" t="s">
        <v>27</v>
      </c>
      <c r="G1243">
        <v>1515</v>
      </c>
      <c r="I1243" s="7"/>
    </row>
    <row r="1244" spans="1:9" x14ac:dyDescent="0.3">
      <c r="A1244">
        <v>831130</v>
      </c>
      <c r="B1244">
        <v>315</v>
      </c>
      <c r="C1244" s="1" t="s">
        <v>113</v>
      </c>
      <c r="D1244" s="3">
        <v>45180.024305555555</v>
      </c>
      <c r="E1244" t="s">
        <v>98</v>
      </c>
      <c r="F1244" t="s">
        <v>30</v>
      </c>
      <c r="G1244">
        <v>7205</v>
      </c>
      <c r="I1244" s="7"/>
    </row>
    <row r="1245" spans="1:9" x14ac:dyDescent="0.3">
      <c r="A1245">
        <v>831821</v>
      </c>
      <c r="B1245">
        <v>609</v>
      </c>
      <c r="C1245" s="1" t="s">
        <v>99</v>
      </c>
      <c r="D1245" s="3">
        <v>45069.024305555555</v>
      </c>
      <c r="E1245" t="s">
        <v>97</v>
      </c>
      <c r="F1245" t="s">
        <v>78</v>
      </c>
      <c r="G1245">
        <v>1827</v>
      </c>
      <c r="I1245" s="7"/>
    </row>
    <row r="1246" spans="1:9" x14ac:dyDescent="0.3">
      <c r="A1246">
        <v>831974</v>
      </c>
      <c r="B1246">
        <v>548</v>
      </c>
      <c r="C1246" s="1" t="s">
        <v>99</v>
      </c>
      <c r="D1246" s="3">
        <v>45286.037499999999</v>
      </c>
      <c r="E1246" t="s">
        <v>98</v>
      </c>
      <c r="F1246" t="s">
        <v>43</v>
      </c>
      <c r="G1246">
        <v>6182</v>
      </c>
      <c r="I1246" s="7"/>
    </row>
    <row r="1247" spans="1:9" x14ac:dyDescent="0.3">
      <c r="A1247">
        <v>832154</v>
      </c>
      <c r="B1247">
        <v>1586</v>
      </c>
      <c r="C1247" s="1" t="s">
        <v>100</v>
      </c>
      <c r="D1247" s="3">
        <v>45061.039583333331</v>
      </c>
      <c r="E1247" t="s">
        <v>96</v>
      </c>
      <c r="F1247" t="s">
        <v>32</v>
      </c>
      <c r="G1247">
        <v>1928</v>
      </c>
      <c r="I1247" s="7"/>
    </row>
    <row r="1248" spans="1:9" x14ac:dyDescent="0.3">
      <c r="A1248">
        <v>832361</v>
      </c>
      <c r="B1248">
        <v>1891</v>
      </c>
      <c r="C1248" s="1" t="s">
        <v>106</v>
      </c>
      <c r="D1248" s="3">
        <v>44982.034722222219</v>
      </c>
      <c r="E1248" t="s">
        <v>96</v>
      </c>
      <c r="F1248" t="s">
        <v>30</v>
      </c>
      <c r="G1248">
        <v>6245</v>
      </c>
      <c r="I1248" s="7"/>
    </row>
    <row r="1249" spans="1:9" x14ac:dyDescent="0.3">
      <c r="A1249">
        <v>832627</v>
      </c>
      <c r="B1249">
        <v>1634</v>
      </c>
      <c r="C1249" s="1" t="s">
        <v>105</v>
      </c>
      <c r="D1249" s="3">
        <v>45095.99722222222</v>
      </c>
      <c r="E1249" t="s">
        <v>96</v>
      </c>
      <c r="F1249" t="s">
        <v>74</v>
      </c>
      <c r="G1249">
        <v>1375</v>
      </c>
      <c r="I1249" s="7"/>
    </row>
    <row r="1250" spans="1:9" x14ac:dyDescent="0.3">
      <c r="A1250">
        <v>833286</v>
      </c>
      <c r="B1250">
        <v>1797</v>
      </c>
      <c r="C1250" s="1" t="s">
        <v>99</v>
      </c>
      <c r="D1250" s="3">
        <v>45276.987500000003</v>
      </c>
      <c r="E1250" t="s">
        <v>191</v>
      </c>
      <c r="F1250" t="s">
        <v>54</v>
      </c>
      <c r="G1250">
        <v>1274</v>
      </c>
      <c r="I1250" s="7"/>
    </row>
    <row r="1251" spans="1:9" x14ac:dyDescent="0.3">
      <c r="A1251">
        <v>833957</v>
      </c>
      <c r="B1251">
        <v>1398</v>
      </c>
      <c r="C1251" s="1" t="s">
        <v>108</v>
      </c>
      <c r="D1251" s="3">
        <v>45284.012499999997</v>
      </c>
      <c r="E1251" t="s">
        <v>98</v>
      </c>
      <c r="F1251" t="s">
        <v>38</v>
      </c>
      <c r="G1251">
        <v>4953</v>
      </c>
      <c r="I1251" s="7"/>
    </row>
    <row r="1252" spans="1:9" x14ac:dyDescent="0.3">
      <c r="A1252">
        <v>834746</v>
      </c>
      <c r="B1252">
        <v>1204</v>
      </c>
      <c r="C1252" s="1" t="s">
        <v>99</v>
      </c>
      <c r="D1252" s="3">
        <v>44999.035416666666</v>
      </c>
      <c r="E1252" t="s">
        <v>191</v>
      </c>
      <c r="F1252" t="s">
        <v>68</v>
      </c>
      <c r="G1252">
        <v>3237</v>
      </c>
      <c r="I1252" s="7"/>
    </row>
    <row r="1253" spans="1:9" x14ac:dyDescent="0.3">
      <c r="A1253">
        <v>835376</v>
      </c>
      <c r="B1253">
        <v>1936</v>
      </c>
      <c r="C1253" s="1" t="s">
        <v>101</v>
      </c>
      <c r="D1253" s="3">
        <v>45008.015277777777</v>
      </c>
      <c r="E1253" t="s">
        <v>97</v>
      </c>
      <c r="F1253" t="s">
        <v>79</v>
      </c>
      <c r="G1253">
        <v>6418</v>
      </c>
      <c r="I1253" s="7"/>
    </row>
    <row r="1254" spans="1:9" x14ac:dyDescent="0.3">
      <c r="A1254">
        <v>837272</v>
      </c>
      <c r="B1254">
        <v>924</v>
      </c>
      <c r="C1254" s="1" t="s">
        <v>113</v>
      </c>
      <c r="D1254" s="3">
        <v>45023.038194444445</v>
      </c>
      <c r="E1254" t="s">
        <v>97</v>
      </c>
      <c r="F1254" t="s">
        <v>76</v>
      </c>
      <c r="G1254">
        <v>3774</v>
      </c>
      <c r="I1254" s="7"/>
    </row>
    <row r="1255" spans="1:9" x14ac:dyDescent="0.3">
      <c r="A1255">
        <v>837273</v>
      </c>
      <c r="B1255">
        <v>226</v>
      </c>
      <c r="C1255" s="1" t="s">
        <v>99</v>
      </c>
      <c r="D1255" s="3">
        <v>45273.977777777778</v>
      </c>
      <c r="E1255" t="s">
        <v>96</v>
      </c>
      <c r="F1255" t="s">
        <v>77</v>
      </c>
      <c r="G1255">
        <v>2647</v>
      </c>
      <c r="I1255" s="7"/>
    </row>
    <row r="1256" spans="1:9" x14ac:dyDescent="0.3">
      <c r="A1256">
        <v>837435</v>
      </c>
      <c r="B1256">
        <v>670</v>
      </c>
      <c r="C1256" s="1" t="s">
        <v>101</v>
      </c>
      <c r="D1256" s="3">
        <v>45173.994444444441</v>
      </c>
      <c r="E1256" t="s">
        <v>191</v>
      </c>
      <c r="F1256" t="s">
        <v>22</v>
      </c>
      <c r="G1256">
        <v>4671</v>
      </c>
      <c r="I1256" s="7"/>
    </row>
    <row r="1257" spans="1:9" x14ac:dyDescent="0.3">
      <c r="A1257">
        <v>837592</v>
      </c>
      <c r="B1257">
        <v>1839</v>
      </c>
      <c r="C1257" s="1" t="s">
        <v>109</v>
      </c>
      <c r="D1257" s="3">
        <v>44932.078472222223</v>
      </c>
      <c r="E1257" t="s">
        <v>97</v>
      </c>
      <c r="F1257" t="s">
        <v>43</v>
      </c>
      <c r="G1257">
        <v>4917</v>
      </c>
      <c r="I1257" s="7"/>
    </row>
    <row r="1258" spans="1:9" x14ac:dyDescent="0.3">
      <c r="A1258">
        <v>837731</v>
      </c>
      <c r="B1258">
        <v>783</v>
      </c>
      <c r="C1258" s="1" t="s">
        <v>99</v>
      </c>
      <c r="D1258" s="3">
        <v>45166.970833333333</v>
      </c>
      <c r="E1258" t="s">
        <v>96</v>
      </c>
      <c r="F1258" t="s">
        <v>4</v>
      </c>
      <c r="G1258">
        <v>3632</v>
      </c>
      <c r="I1258" s="7"/>
    </row>
    <row r="1259" spans="1:9" x14ac:dyDescent="0.3">
      <c r="A1259">
        <v>839161</v>
      </c>
      <c r="B1259">
        <v>1055</v>
      </c>
      <c r="C1259" s="1" t="s">
        <v>113</v>
      </c>
      <c r="D1259" s="3">
        <v>45160.030555555553</v>
      </c>
      <c r="E1259" t="s">
        <v>97</v>
      </c>
      <c r="F1259" t="s">
        <v>81</v>
      </c>
      <c r="G1259">
        <v>9736</v>
      </c>
      <c r="I1259" s="7"/>
    </row>
    <row r="1260" spans="1:9" x14ac:dyDescent="0.3">
      <c r="A1260">
        <v>840518</v>
      </c>
      <c r="B1260">
        <v>1150</v>
      </c>
      <c r="C1260" s="1" t="s">
        <v>99</v>
      </c>
      <c r="D1260" s="3">
        <v>45194.972222222219</v>
      </c>
      <c r="E1260" t="s">
        <v>96</v>
      </c>
      <c r="F1260" t="s">
        <v>82</v>
      </c>
      <c r="G1260">
        <v>4427</v>
      </c>
      <c r="I1260" s="7"/>
    </row>
    <row r="1261" spans="1:9" x14ac:dyDescent="0.3">
      <c r="A1261">
        <v>840743</v>
      </c>
      <c r="B1261">
        <v>736</v>
      </c>
      <c r="C1261" s="1" t="s">
        <v>99</v>
      </c>
      <c r="D1261" s="3">
        <v>45231.975694444445</v>
      </c>
      <c r="E1261" t="s">
        <v>98</v>
      </c>
      <c r="F1261" t="s">
        <v>15</v>
      </c>
      <c r="G1261">
        <v>3437</v>
      </c>
      <c r="I1261" s="7"/>
    </row>
    <row r="1262" spans="1:9" x14ac:dyDescent="0.3">
      <c r="A1262">
        <v>841079</v>
      </c>
      <c r="B1262">
        <v>1350</v>
      </c>
      <c r="C1262" s="1" t="s">
        <v>105</v>
      </c>
      <c r="D1262" s="3">
        <v>45110.056944444441</v>
      </c>
      <c r="E1262" t="s">
        <v>96</v>
      </c>
      <c r="F1262" t="s">
        <v>31</v>
      </c>
      <c r="G1262">
        <v>9133</v>
      </c>
      <c r="I1262" s="7"/>
    </row>
    <row r="1263" spans="1:9" x14ac:dyDescent="0.3">
      <c r="A1263">
        <v>841572</v>
      </c>
      <c r="B1263">
        <v>622</v>
      </c>
      <c r="C1263" s="1" t="s">
        <v>113</v>
      </c>
      <c r="D1263" s="3">
        <v>44985.941666666666</v>
      </c>
      <c r="E1263" t="s">
        <v>97</v>
      </c>
      <c r="F1263" t="s">
        <v>78</v>
      </c>
      <c r="G1263">
        <v>7748</v>
      </c>
      <c r="I1263" s="7"/>
    </row>
    <row r="1264" spans="1:9" x14ac:dyDescent="0.3">
      <c r="A1264">
        <v>844238</v>
      </c>
      <c r="B1264">
        <v>16</v>
      </c>
      <c r="C1264" s="1" t="s">
        <v>103</v>
      </c>
      <c r="D1264" s="3">
        <v>45131.027777777781</v>
      </c>
      <c r="E1264" t="s">
        <v>97</v>
      </c>
      <c r="F1264" t="s">
        <v>27</v>
      </c>
      <c r="G1264">
        <v>4887</v>
      </c>
      <c r="I1264" s="7"/>
    </row>
    <row r="1265" spans="1:9" x14ac:dyDescent="0.3">
      <c r="A1265">
        <v>844243</v>
      </c>
      <c r="B1265">
        <v>1897</v>
      </c>
      <c r="C1265" s="1" t="s">
        <v>99</v>
      </c>
      <c r="D1265" s="3">
        <v>45156.940972222219</v>
      </c>
      <c r="F1265" t="s">
        <v>39</v>
      </c>
      <c r="G1265">
        <v>911</v>
      </c>
      <c r="I1265" s="7"/>
    </row>
    <row r="1266" spans="1:9" x14ac:dyDescent="0.3">
      <c r="A1266">
        <v>844669</v>
      </c>
      <c r="B1266">
        <v>1599</v>
      </c>
      <c r="C1266" s="1" t="s">
        <v>99</v>
      </c>
      <c r="D1266" s="3">
        <v>45202.003472222219</v>
      </c>
      <c r="E1266" t="s">
        <v>98</v>
      </c>
      <c r="F1266" t="s">
        <v>27</v>
      </c>
      <c r="G1266">
        <v>3252</v>
      </c>
      <c r="I1266" s="7"/>
    </row>
    <row r="1267" spans="1:9" x14ac:dyDescent="0.3">
      <c r="A1267">
        <v>844797</v>
      </c>
      <c r="B1267">
        <v>1785</v>
      </c>
      <c r="C1267" s="1" t="s">
        <v>106</v>
      </c>
      <c r="D1267" s="3">
        <v>45231.07916666667</v>
      </c>
      <c r="E1267" t="s">
        <v>191</v>
      </c>
      <c r="F1267" t="s">
        <v>27</v>
      </c>
      <c r="G1267">
        <v>4452</v>
      </c>
      <c r="I1267" s="7"/>
    </row>
    <row r="1268" spans="1:9" x14ac:dyDescent="0.3">
      <c r="A1268">
        <v>844829</v>
      </c>
      <c r="B1268">
        <v>1597</v>
      </c>
      <c r="C1268" s="1" t="s">
        <v>108</v>
      </c>
      <c r="D1268" s="3">
        <v>44963.022916666669</v>
      </c>
      <c r="E1268" t="s">
        <v>98</v>
      </c>
      <c r="F1268" t="s">
        <v>17</v>
      </c>
      <c r="G1268">
        <v>6954</v>
      </c>
      <c r="I1268" s="7"/>
    </row>
    <row r="1269" spans="1:9" x14ac:dyDescent="0.3">
      <c r="A1269">
        <v>845718</v>
      </c>
      <c r="B1269">
        <v>90</v>
      </c>
      <c r="C1269" s="1" t="s">
        <v>99</v>
      </c>
      <c r="D1269" s="3">
        <v>44972.959027777775</v>
      </c>
      <c r="E1269" t="s">
        <v>96</v>
      </c>
      <c r="F1269" t="s">
        <v>44</v>
      </c>
      <c r="G1269">
        <v>1208</v>
      </c>
      <c r="I1269" s="7"/>
    </row>
    <row r="1270" spans="1:9" x14ac:dyDescent="0.3">
      <c r="A1270">
        <v>845773</v>
      </c>
      <c r="B1270">
        <v>509</v>
      </c>
      <c r="C1270" s="1" t="s">
        <v>100</v>
      </c>
      <c r="D1270" s="3">
        <v>45219.024305555555</v>
      </c>
      <c r="E1270" t="s">
        <v>96</v>
      </c>
      <c r="F1270" t="s">
        <v>81</v>
      </c>
      <c r="G1270">
        <v>1906</v>
      </c>
      <c r="I1270" s="7"/>
    </row>
    <row r="1271" spans="1:9" x14ac:dyDescent="0.3">
      <c r="A1271">
        <v>846161</v>
      </c>
      <c r="B1271">
        <v>458</v>
      </c>
      <c r="C1271" s="1" t="s">
        <v>102</v>
      </c>
      <c r="D1271" s="3">
        <v>45124.002083333333</v>
      </c>
      <c r="E1271" t="s">
        <v>191</v>
      </c>
      <c r="F1271" t="s">
        <v>88</v>
      </c>
      <c r="G1271">
        <v>2523</v>
      </c>
      <c r="I1271" s="7"/>
    </row>
    <row r="1272" spans="1:9" x14ac:dyDescent="0.3">
      <c r="A1272">
        <v>846198</v>
      </c>
      <c r="B1272">
        <v>312</v>
      </c>
      <c r="C1272" s="1" t="s">
        <v>107</v>
      </c>
      <c r="D1272" s="3">
        <v>45235.959722222222</v>
      </c>
      <c r="E1272" t="s">
        <v>96</v>
      </c>
      <c r="F1272" t="s">
        <v>46</v>
      </c>
      <c r="G1272">
        <v>9762</v>
      </c>
      <c r="I1272" s="7"/>
    </row>
    <row r="1273" spans="1:9" x14ac:dyDescent="0.3">
      <c r="A1273">
        <v>846209</v>
      </c>
      <c r="B1273">
        <v>1271</v>
      </c>
      <c r="C1273" s="1" t="s">
        <v>100</v>
      </c>
      <c r="D1273" s="3">
        <v>44977.040277777778</v>
      </c>
      <c r="E1273" t="s">
        <v>98</v>
      </c>
      <c r="F1273" t="s">
        <v>8</v>
      </c>
      <c r="G1273">
        <v>9945</v>
      </c>
      <c r="I1273" s="7"/>
    </row>
    <row r="1274" spans="1:9" x14ac:dyDescent="0.3">
      <c r="A1274">
        <v>846419</v>
      </c>
      <c r="B1274">
        <v>1731</v>
      </c>
      <c r="C1274" s="1" t="s">
        <v>105</v>
      </c>
      <c r="D1274" s="3">
        <v>45080.944444444445</v>
      </c>
      <c r="E1274" t="s">
        <v>97</v>
      </c>
      <c r="F1274" t="s">
        <v>90</v>
      </c>
      <c r="G1274">
        <v>3664</v>
      </c>
      <c r="I1274" s="7"/>
    </row>
    <row r="1275" spans="1:9" x14ac:dyDescent="0.3">
      <c r="A1275">
        <v>846919</v>
      </c>
      <c r="B1275">
        <v>338</v>
      </c>
      <c r="C1275" s="1" t="s">
        <v>113</v>
      </c>
      <c r="D1275" s="3">
        <v>45158.088194444441</v>
      </c>
      <c r="E1275" t="s">
        <v>98</v>
      </c>
      <c r="F1275" t="s">
        <v>43</v>
      </c>
      <c r="G1275">
        <v>2100</v>
      </c>
      <c r="I1275" s="7"/>
    </row>
    <row r="1276" spans="1:9" x14ac:dyDescent="0.3">
      <c r="A1276">
        <v>847595</v>
      </c>
      <c r="B1276">
        <v>558</v>
      </c>
      <c r="C1276" s="1" t="s">
        <v>113</v>
      </c>
      <c r="D1276" s="3">
        <v>45115.056944444441</v>
      </c>
      <c r="E1276" t="s">
        <v>96</v>
      </c>
      <c r="F1276" t="s">
        <v>91</v>
      </c>
      <c r="G1276">
        <v>7327</v>
      </c>
      <c r="I1276" s="7"/>
    </row>
    <row r="1277" spans="1:9" x14ac:dyDescent="0.3">
      <c r="A1277">
        <v>848551</v>
      </c>
      <c r="B1277">
        <v>330</v>
      </c>
      <c r="C1277" s="1" t="s">
        <v>113</v>
      </c>
      <c r="D1277" s="3">
        <v>44951.008333333331</v>
      </c>
      <c r="E1277" t="s">
        <v>191</v>
      </c>
      <c r="F1277" t="s">
        <v>78</v>
      </c>
      <c r="G1277">
        <v>6624</v>
      </c>
      <c r="I1277" s="7"/>
    </row>
    <row r="1278" spans="1:9" x14ac:dyDescent="0.3">
      <c r="A1278">
        <v>848868</v>
      </c>
      <c r="B1278">
        <v>1010</v>
      </c>
      <c r="C1278" s="1" t="s">
        <v>105</v>
      </c>
      <c r="D1278" s="3">
        <v>45132.988888888889</v>
      </c>
      <c r="E1278" t="s">
        <v>97</v>
      </c>
      <c r="F1278" t="s">
        <v>56</v>
      </c>
      <c r="G1278">
        <v>7710</v>
      </c>
      <c r="I1278" s="7"/>
    </row>
    <row r="1279" spans="1:9" x14ac:dyDescent="0.3">
      <c r="A1279">
        <v>849992</v>
      </c>
      <c r="B1279">
        <v>445</v>
      </c>
      <c r="C1279" s="1" t="s">
        <v>99</v>
      </c>
      <c r="D1279" s="3">
        <v>44940.959027777775</v>
      </c>
      <c r="E1279" t="s">
        <v>191</v>
      </c>
      <c r="F1279" t="s">
        <v>34</v>
      </c>
      <c r="G1279">
        <v>4522</v>
      </c>
      <c r="I1279" s="7"/>
    </row>
    <row r="1280" spans="1:9" x14ac:dyDescent="0.3">
      <c r="A1280">
        <v>850051</v>
      </c>
      <c r="B1280">
        <v>1914</v>
      </c>
      <c r="C1280" s="1" t="s">
        <v>101</v>
      </c>
      <c r="D1280" s="3">
        <v>45230.986111111109</v>
      </c>
      <c r="E1280" t="s">
        <v>97</v>
      </c>
      <c r="F1280" t="s">
        <v>87</v>
      </c>
      <c r="G1280">
        <v>6638</v>
      </c>
      <c r="I1280" s="7"/>
    </row>
    <row r="1281" spans="1:9" x14ac:dyDescent="0.3">
      <c r="A1281">
        <v>850122</v>
      </c>
      <c r="B1281">
        <v>1112</v>
      </c>
      <c r="C1281" s="1" t="s">
        <v>105</v>
      </c>
      <c r="D1281" s="3">
        <v>45096.071527777778</v>
      </c>
      <c r="E1281" t="s">
        <v>98</v>
      </c>
      <c r="F1281" t="s">
        <v>40</v>
      </c>
      <c r="G1281">
        <v>8887</v>
      </c>
      <c r="I1281" s="7"/>
    </row>
    <row r="1282" spans="1:9" x14ac:dyDescent="0.3">
      <c r="A1282">
        <v>850897</v>
      </c>
      <c r="B1282">
        <v>297</v>
      </c>
      <c r="C1282" s="1" t="s">
        <v>113</v>
      </c>
      <c r="D1282" s="3">
        <v>45056.027777777781</v>
      </c>
      <c r="E1282" t="s">
        <v>191</v>
      </c>
      <c r="F1282" t="s">
        <v>69</v>
      </c>
      <c r="G1282">
        <v>975</v>
      </c>
      <c r="I1282" s="7"/>
    </row>
    <row r="1283" spans="1:9" x14ac:dyDescent="0.3">
      <c r="A1283">
        <v>854481</v>
      </c>
      <c r="B1283">
        <v>712</v>
      </c>
      <c r="C1283" s="1" t="s">
        <v>99</v>
      </c>
      <c r="D1283" s="3">
        <v>45278.947222222225</v>
      </c>
      <c r="E1283" t="s">
        <v>96</v>
      </c>
      <c r="F1283" t="s">
        <v>26</v>
      </c>
      <c r="G1283">
        <v>1745</v>
      </c>
      <c r="I1283" s="7"/>
    </row>
    <row r="1284" spans="1:9" x14ac:dyDescent="0.3">
      <c r="A1284">
        <v>857496</v>
      </c>
      <c r="B1284">
        <v>597</v>
      </c>
      <c r="C1284" s="1" t="s">
        <v>100</v>
      </c>
      <c r="D1284" s="3">
        <v>44997.044444444444</v>
      </c>
      <c r="E1284" t="s">
        <v>98</v>
      </c>
      <c r="F1284" t="s">
        <v>27</v>
      </c>
      <c r="G1284">
        <v>4933</v>
      </c>
      <c r="I1284" s="7"/>
    </row>
    <row r="1285" spans="1:9" x14ac:dyDescent="0.3">
      <c r="A1285">
        <v>858083</v>
      </c>
      <c r="B1285">
        <v>569</v>
      </c>
      <c r="C1285" s="1" t="s">
        <v>99</v>
      </c>
      <c r="D1285" s="3">
        <v>45004.017361111109</v>
      </c>
      <c r="E1285" t="s">
        <v>98</v>
      </c>
      <c r="F1285" t="s">
        <v>81</v>
      </c>
      <c r="G1285">
        <v>5575</v>
      </c>
      <c r="I1285" s="7"/>
    </row>
    <row r="1286" spans="1:9" x14ac:dyDescent="0.3">
      <c r="A1286">
        <v>858912</v>
      </c>
      <c r="B1286">
        <v>1105</v>
      </c>
      <c r="C1286" s="1" t="s">
        <v>100</v>
      </c>
      <c r="D1286" s="3">
        <v>45086.005555555559</v>
      </c>
      <c r="E1286" t="s">
        <v>96</v>
      </c>
      <c r="F1286" t="s">
        <v>71</v>
      </c>
      <c r="G1286">
        <v>4421</v>
      </c>
      <c r="I1286" s="7"/>
    </row>
    <row r="1287" spans="1:9" x14ac:dyDescent="0.3">
      <c r="A1287">
        <v>859166</v>
      </c>
      <c r="B1287">
        <v>982</v>
      </c>
      <c r="C1287" s="1" t="s">
        <v>99</v>
      </c>
      <c r="D1287" s="3">
        <v>45103.04791666667</v>
      </c>
      <c r="E1287" t="s">
        <v>97</v>
      </c>
      <c r="F1287" t="s">
        <v>7</v>
      </c>
      <c r="G1287">
        <v>34</v>
      </c>
      <c r="I1287" s="7"/>
    </row>
    <row r="1288" spans="1:9" x14ac:dyDescent="0.3">
      <c r="A1288">
        <v>860417</v>
      </c>
      <c r="B1288">
        <v>1546</v>
      </c>
      <c r="C1288" s="1" t="s">
        <v>104</v>
      </c>
      <c r="D1288" s="3">
        <v>45280.050694444442</v>
      </c>
      <c r="E1288" t="s">
        <v>98</v>
      </c>
      <c r="F1288" t="s">
        <v>27</v>
      </c>
      <c r="G1288">
        <v>2332</v>
      </c>
      <c r="I1288" s="7"/>
    </row>
    <row r="1289" spans="1:9" x14ac:dyDescent="0.3">
      <c r="A1289">
        <v>860659</v>
      </c>
      <c r="B1289">
        <v>1635</v>
      </c>
      <c r="C1289" s="1" t="s">
        <v>99</v>
      </c>
      <c r="D1289" s="3">
        <v>45247.038888888892</v>
      </c>
      <c r="E1289" t="s">
        <v>97</v>
      </c>
      <c r="F1289" t="s">
        <v>65</v>
      </c>
      <c r="G1289">
        <v>9192</v>
      </c>
      <c r="I1289" s="7"/>
    </row>
    <row r="1290" spans="1:9" x14ac:dyDescent="0.3">
      <c r="A1290">
        <v>861120</v>
      </c>
      <c r="B1290">
        <v>1274</v>
      </c>
      <c r="C1290" s="1" t="s">
        <v>99</v>
      </c>
      <c r="D1290" s="3">
        <v>45100.018055555556</v>
      </c>
      <c r="E1290" t="s">
        <v>191</v>
      </c>
      <c r="F1290" t="s">
        <v>24</v>
      </c>
      <c r="G1290">
        <v>6826</v>
      </c>
      <c r="I1290" s="7"/>
    </row>
    <row r="1291" spans="1:9" x14ac:dyDescent="0.3">
      <c r="A1291">
        <v>861875</v>
      </c>
      <c r="B1291">
        <v>1398</v>
      </c>
      <c r="C1291" s="1" t="s">
        <v>108</v>
      </c>
      <c r="D1291" s="3">
        <v>45058.030555555553</v>
      </c>
      <c r="E1291" t="s">
        <v>191</v>
      </c>
      <c r="F1291" t="s">
        <v>52</v>
      </c>
      <c r="G1291">
        <v>3774</v>
      </c>
      <c r="I1291" s="7"/>
    </row>
    <row r="1292" spans="1:9" x14ac:dyDescent="0.3">
      <c r="A1292">
        <v>862127</v>
      </c>
      <c r="B1292">
        <v>1388</v>
      </c>
      <c r="C1292" s="1" t="s">
        <v>106</v>
      </c>
      <c r="D1292" s="3">
        <v>45140.057638888888</v>
      </c>
      <c r="E1292" t="s">
        <v>191</v>
      </c>
      <c r="F1292" t="s">
        <v>30</v>
      </c>
      <c r="G1292">
        <v>891</v>
      </c>
      <c r="I1292" s="7"/>
    </row>
    <row r="1293" spans="1:9" x14ac:dyDescent="0.3">
      <c r="A1293">
        <v>862595</v>
      </c>
      <c r="B1293">
        <v>1734</v>
      </c>
      <c r="C1293" s="1" t="s">
        <v>99</v>
      </c>
      <c r="D1293" s="3">
        <v>45101.031944444447</v>
      </c>
      <c r="E1293" t="s">
        <v>96</v>
      </c>
      <c r="F1293" t="s">
        <v>27</v>
      </c>
      <c r="G1293">
        <v>2309</v>
      </c>
      <c r="I1293" s="7"/>
    </row>
    <row r="1294" spans="1:9" x14ac:dyDescent="0.3">
      <c r="A1294">
        <v>862868</v>
      </c>
      <c r="B1294">
        <v>872</v>
      </c>
      <c r="C1294" s="1" t="s">
        <v>100</v>
      </c>
      <c r="D1294" s="3">
        <v>45094.972222222219</v>
      </c>
      <c r="E1294" t="s">
        <v>97</v>
      </c>
      <c r="F1294" t="s">
        <v>43</v>
      </c>
      <c r="G1294">
        <v>735</v>
      </c>
      <c r="I1294" s="7"/>
    </row>
    <row r="1295" spans="1:9" x14ac:dyDescent="0.3">
      <c r="A1295">
        <v>863202</v>
      </c>
      <c r="B1295">
        <v>1103</v>
      </c>
      <c r="C1295" s="1" t="s">
        <v>113</v>
      </c>
      <c r="D1295" s="3">
        <v>45159.058333333334</v>
      </c>
      <c r="E1295" t="s">
        <v>191</v>
      </c>
      <c r="F1295" t="s">
        <v>27</v>
      </c>
      <c r="G1295">
        <v>5136</v>
      </c>
      <c r="I1295" s="7"/>
    </row>
    <row r="1296" spans="1:9" x14ac:dyDescent="0.3">
      <c r="A1296">
        <v>863877</v>
      </c>
      <c r="B1296">
        <v>1217</v>
      </c>
      <c r="C1296" s="1" t="s">
        <v>99</v>
      </c>
      <c r="D1296" s="3">
        <v>45275.038194444445</v>
      </c>
      <c r="E1296" t="s">
        <v>98</v>
      </c>
      <c r="F1296" t="s">
        <v>25</v>
      </c>
      <c r="G1296">
        <v>509</v>
      </c>
      <c r="I1296" s="7"/>
    </row>
    <row r="1297" spans="1:9" x14ac:dyDescent="0.3">
      <c r="A1297">
        <v>864174</v>
      </c>
      <c r="B1297">
        <v>1442</v>
      </c>
      <c r="C1297" s="1" t="s">
        <v>99</v>
      </c>
      <c r="D1297" s="3">
        <v>45027.072916666664</v>
      </c>
      <c r="E1297" t="s">
        <v>98</v>
      </c>
      <c r="F1297" t="s">
        <v>80</v>
      </c>
      <c r="G1297">
        <v>1523</v>
      </c>
      <c r="I1297" s="7"/>
    </row>
    <row r="1298" spans="1:9" x14ac:dyDescent="0.3">
      <c r="A1298">
        <v>864744</v>
      </c>
      <c r="B1298">
        <v>709</v>
      </c>
      <c r="C1298" s="1" t="s">
        <v>100</v>
      </c>
      <c r="D1298" s="3">
        <v>44955.98541666667</v>
      </c>
      <c r="E1298" t="s">
        <v>96</v>
      </c>
      <c r="F1298" t="s">
        <v>54</v>
      </c>
      <c r="G1298">
        <v>2914</v>
      </c>
      <c r="I1298" s="7"/>
    </row>
    <row r="1299" spans="1:9" x14ac:dyDescent="0.3">
      <c r="A1299">
        <v>864760</v>
      </c>
      <c r="B1299">
        <v>1777</v>
      </c>
      <c r="C1299" s="1" t="s">
        <v>99</v>
      </c>
      <c r="D1299" s="3">
        <v>45195.050694444442</v>
      </c>
      <c r="E1299" t="s">
        <v>97</v>
      </c>
      <c r="F1299" t="s">
        <v>57</v>
      </c>
      <c r="G1299">
        <v>1621</v>
      </c>
      <c r="I1299" s="7"/>
    </row>
    <row r="1300" spans="1:9" x14ac:dyDescent="0.3">
      <c r="A1300">
        <v>865712</v>
      </c>
      <c r="B1300">
        <v>599</v>
      </c>
      <c r="C1300" s="1" t="s">
        <v>101</v>
      </c>
      <c r="D1300" s="3">
        <v>45174.068749999999</v>
      </c>
      <c r="E1300" t="s">
        <v>98</v>
      </c>
      <c r="F1300" t="s">
        <v>34</v>
      </c>
      <c r="G1300">
        <v>8680</v>
      </c>
      <c r="I1300" s="7"/>
    </row>
    <row r="1301" spans="1:9" x14ac:dyDescent="0.3">
      <c r="A1301">
        <v>866403</v>
      </c>
      <c r="B1301">
        <v>417</v>
      </c>
      <c r="C1301" s="1" t="s">
        <v>100</v>
      </c>
      <c r="D1301" s="3">
        <v>45109.991666666669</v>
      </c>
      <c r="E1301" t="s">
        <v>98</v>
      </c>
      <c r="F1301" t="s">
        <v>60</v>
      </c>
      <c r="G1301">
        <v>122</v>
      </c>
      <c r="I1301" s="7"/>
    </row>
    <row r="1302" spans="1:9" x14ac:dyDescent="0.3">
      <c r="A1302">
        <v>867012</v>
      </c>
      <c r="B1302">
        <v>557</v>
      </c>
      <c r="C1302" s="1" t="s">
        <v>109</v>
      </c>
      <c r="D1302" s="3">
        <v>44983.011111111111</v>
      </c>
      <c r="E1302" t="s">
        <v>97</v>
      </c>
      <c r="F1302" t="s">
        <v>63</v>
      </c>
      <c r="G1302">
        <v>7900</v>
      </c>
      <c r="I1302" s="7"/>
    </row>
    <row r="1303" spans="1:9" x14ac:dyDescent="0.3">
      <c r="A1303">
        <v>867108</v>
      </c>
      <c r="B1303">
        <v>1310</v>
      </c>
      <c r="C1303" s="1" t="s">
        <v>105</v>
      </c>
      <c r="D1303" s="3">
        <v>45147.052777777775</v>
      </c>
      <c r="E1303" t="s">
        <v>96</v>
      </c>
      <c r="F1303" t="s">
        <v>4</v>
      </c>
      <c r="G1303">
        <v>9531</v>
      </c>
      <c r="I1303" s="7"/>
    </row>
    <row r="1304" spans="1:9" x14ac:dyDescent="0.3">
      <c r="A1304">
        <v>867276</v>
      </c>
      <c r="B1304">
        <v>360</v>
      </c>
      <c r="C1304" s="1" t="s">
        <v>113</v>
      </c>
      <c r="D1304" s="3">
        <v>44938.043749999997</v>
      </c>
      <c r="E1304" t="s">
        <v>97</v>
      </c>
      <c r="F1304" t="s">
        <v>47</v>
      </c>
      <c r="G1304">
        <v>6820</v>
      </c>
      <c r="I1304" s="7"/>
    </row>
    <row r="1305" spans="1:9" x14ac:dyDescent="0.3">
      <c r="A1305">
        <v>867382</v>
      </c>
      <c r="B1305">
        <v>1007</v>
      </c>
      <c r="C1305" s="1" t="s">
        <v>99</v>
      </c>
      <c r="D1305" s="3">
        <v>44954.024305555555</v>
      </c>
      <c r="E1305" t="s">
        <v>98</v>
      </c>
      <c r="F1305" t="s">
        <v>60</v>
      </c>
      <c r="G1305">
        <v>2855</v>
      </c>
      <c r="I1305" s="7"/>
    </row>
    <row r="1306" spans="1:9" x14ac:dyDescent="0.3">
      <c r="A1306">
        <v>869884</v>
      </c>
      <c r="B1306">
        <v>1701</v>
      </c>
      <c r="C1306" s="1" t="s">
        <v>99</v>
      </c>
      <c r="D1306" s="3">
        <v>45256.03402777778</v>
      </c>
      <c r="E1306" t="s">
        <v>191</v>
      </c>
      <c r="F1306" t="s">
        <v>61</v>
      </c>
      <c r="G1306">
        <v>4256</v>
      </c>
      <c r="I1306" s="7"/>
    </row>
    <row r="1307" spans="1:9" x14ac:dyDescent="0.3">
      <c r="A1307">
        <v>869899</v>
      </c>
      <c r="B1307">
        <v>623</v>
      </c>
      <c r="C1307" s="1" t="s">
        <v>113</v>
      </c>
      <c r="D1307" s="3">
        <v>45097.067361111112</v>
      </c>
      <c r="E1307" t="s">
        <v>97</v>
      </c>
      <c r="F1307" t="s">
        <v>40</v>
      </c>
      <c r="G1307">
        <v>7143</v>
      </c>
      <c r="I1307" s="7"/>
    </row>
    <row r="1308" spans="1:9" x14ac:dyDescent="0.3">
      <c r="A1308">
        <v>870081</v>
      </c>
      <c r="B1308">
        <v>1667</v>
      </c>
      <c r="C1308" s="1" t="s">
        <v>100</v>
      </c>
      <c r="D1308" s="3">
        <v>45099.039583333331</v>
      </c>
      <c r="E1308" t="s">
        <v>98</v>
      </c>
      <c r="F1308" t="s">
        <v>81</v>
      </c>
      <c r="G1308">
        <v>1176</v>
      </c>
      <c r="I1308" s="7"/>
    </row>
    <row r="1309" spans="1:9" x14ac:dyDescent="0.3">
      <c r="A1309">
        <v>870973</v>
      </c>
      <c r="B1309">
        <v>429</v>
      </c>
      <c r="C1309" s="1" t="s">
        <v>109</v>
      </c>
      <c r="D1309" s="3">
        <v>45225.974305555559</v>
      </c>
      <c r="E1309" t="s">
        <v>97</v>
      </c>
      <c r="F1309" t="s">
        <v>18</v>
      </c>
      <c r="G1309">
        <v>2728</v>
      </c>
      <c r="I1309" s="7"/>
    </row>
    <row r="1310" spans="1:9" x14ac:dyDescent="0.3">
      <c r="A1310">
        <v>871057</v>
      </c>
      <c r="B1310">
        <v>52</v>
      </c>
      <c r="C1310" s="1" t="s">
        <v>99</v>
      </c>
      <c r="D1310" s="3">
        <v>45240.019444444442</v>
      </c>
      <c r="E1310" t="s">
        <v>98</v>
      </c>
      <c r="F1310" t="s">
        <v>28</v>
      </c>
      <c r="G1310">
        <v>6246</v>
      </c>
      <c r="I1310" s="7"/>
    </row>
    <row r="1311" spans="1:9" x14ac:dyDescent="0.3">
      <c r="A1311">
        <v>871258</v>
      </c>
      <c r="B1311">
        <v>461</v>
      </c>
      <c r="C1311" s="1" t="s">
        <v>101</v>
      </c>
      <c r="D1311" s="3">
        <v>45072.023611111108</v>
      </c>
      <c r="E1311" t="s">
        <v>97</v>
      </c>
      <c r="F1311" t="s">
        <v>31</v>
      </c>
      <c r="G1311">
        <v>2564</v>
      </c>
      <c r="I1311" s="7"/>
    </row>
    <row r="1312" spans="1:9" x14ac:dyDescent="0.3">
      <c r="A1312">
        <v>872066</v>
      </c>
      <c r="B1312">
        <v>510</v>
      </c>
      <c r="C1312" s="1" t="s">
        <v>99</v>
      </c>
      <c r="D1312" s="3">
        <v>45203.992361111108</v>
      </c>
      <c r="E1312" t="s">
        <v>97</v>
      </c>
      <c r="F1312" t="s">
        <v>27</v>
      </c>
      <c r="G1312">
        <v>7354</v>
      </c>
      <c r="I1312" s="7"/>
    </row>
    <row r="1313" spans="1:9" x14ac:dyDescent="0.3">
      <c r="A1313">
        <v>874091</v>
      </c>
      <c r="B1313">
        <v>1236</v>
      </c>
      <c r="C1313" s="1" t="s">
        <v>99</v>
      </c>
      <c r="D1313" s="3">
        <v>45121.970833333333</v>
      </c>
      <c r="E1313" t="s">
        <v>98</v>
      </c>
      <c r="F1313" t="s">
        <v>39</v>
      </c>
      <c r="G1313">
        <v>54</v>
      </c>
      <c r="I1313" s="7"/>
    </row>
    <row r="1314" spans="1:9" x14ac:dyDescent="0.3">
      <c r="A1314">
        <v>875005</v>
      </c>
      <c r="B1314">
        <v>1859</v>
      </c>
      <c r="C1314" s="1" t="s">
        <v>105</v>
      </c>
      <c r="D1314" s="3">
        <v>45100.986805555556</v>
      </c>
      <c r="E1314" t="s">
        <v>98</v>
      </c>
      <c r="F1314" t="s">
        <v>27</v>
      </c>
      <c r="G1314">
        <v>538</v>
      </c>
      <c r="I1314" s="7"/>
    </row>
    <row r="1315" spans="1:9" x14ac:dyDescent="0.3">
      <c r="A1315">
        <v>875015</v>
      </c>
      <c r="B1315">
        <v>849</v>
      </c>
      <c r="C1315" s="1" t="s">
        <v>100</v>
      </c>
      <c r="D1315" s="3">
        <v>45162.017361111109</v>
      </c>
      <c r="E1315" t="s">
        <v>191</v>
      </c>
      <c r="F1315" t="s">
        <v>43</v>
      </c>
      <c r="G1315">
        <v>235</v>
      </c>
      <c r="I1315" s="7"/>
    </row>
    <row r="1316" spans="1:9" x14ac:dyDescent="0.3">
      <c r="A1316">
        <v>875813</v>
      </c>
      <c r="B1316">
        <v>1088</v>
      </c>
      <c r="C1316" s="1" t="s">
        <v>113</v>
      </c>
      <c r="D1316" s="3">
        <v>45046.007638888892</v>
      </c>
      <c r="E1316" t="s">
        <v>191</v>
      </c>
      <c r="F1316" t="s">
        <v>62</v>
      </c>
      <c r="G1316">
        <v>1198</v>
      </c>
      <c r="I1316" s="7"/>
    </row>
    <row r="1317" spans="1:9" x14ac:dyDescent="0.3">
      <c r="A1317">
        <v>875981</v>
      </c>
      <c r="B1317">
        <v>991</v>
      </c>
      <c r="C1317" s="1" t="s">
        <v>99</v>
      </c>
      <c r="D1317" s="3">
        <v>45174.051388888889</v>
      </c>
      <c r="E1317" t="s">
        <v>98</v>
      </c>
      <c r="F1317" t="s">
        <v>21</v>
      </c>
      <c r="G1317">
        <v>6567</v>
      </c>
      <c r="I1317" s="7"/>
    </row>
    <row r="1318" spans="1:9" x14ac:dyDescent="0.3">
      <c r="A1318">
        <v>876685</v>
      </c>
      <c r="B1318">
        <v>1061</v>
      </c>
      <c r="C1318" s="1" t="s">
        <v>102</v>
      </c>
      <c r="D1318" s="3">
        <v>44950.98541666667</v>
      </c>
      <c r="E1318" t="s">
        <v>98</v>
      </c>
      <c r="F1318" t="s">
        <v>66</v>
      </c>
      <c r="G1318">
        <v>3507</v>
      </c>
      <c r="I1318" s="7"/>
    </row>
    <row r="1319" spans="1:9" x14ac:dyDescent="0.3">
      <c r="A1319">
        <v>877616</v>
      </c>
      <c r="B1319">
        <v>1685</v>
      </c>
      <c r="C1319" s="1" t="s">
        <v>99</v>
      </c>
      <c r="D1319" s="3">
        <v>45279</v>
      </c>
      <c r="E1319" t="s">
        <v>97</v>
      </c>
      <c r="F1319" t="s">
        <v>29</v>
      </c>
      <c r="G1319">
        <v>6662</v>
      </c>
      <c r="I1319" s="7"/>
    </row>
    <row r="1320" spans="1:9" x14ac:dyDescent="0.3">
      <c r="A1320">
        <v>877681</v>
      </c>
      <c r="B1320">
        <v>166</v>
      </c>
      <c r="C1320" s="1" t="s">
        <v>100</v>
      </c>
      <c r="D1320" s="3">
        <v>45284.078472222223</v>
      </c>
      <c r="E1320" t="s">
        <v>96</v>
      </c>
      <c r="F1320" t="s">
        <v>9</v>
      </c>
      <c r="G1320">
        <v>2796</v>
      </c>
      <c r="I1320" s="7"/>
    </row>
    <row r="1321" spans="1:9" x14ac:dyDescent="0.3">
      <c r="A1321">
        <v>877784</v>
      </c>
      <c r="B1321">
        <v>422</v>
      </c>
      <c r="C1321" s="1" t="s">
        <v>113</v>
      </c>
      <c r="D1321" s="3">
        <v>44984.951388888891</v>
      </c>
      <c r="E1321" t="s">
        <v>96</v>
      </c>
      <c r="F1321" t="s">
        <v>30</v>
      </c>
      <c r="G1321">
        <v>9049</v>
      </c>
      <c r="I1321" s="7"/>
    </row>
    <row r="1322" spans="1:9" x14ac:dyDescent="0.3">
      <c r="A1322">
        <v>878611</v>
      </c>
      <c r="B1322">
        <v>1668</v>
      </c>
      <c r="C1322" s="1" t="s">
        <v>99</v>
      </c>
      <c r="D1322" s="3">
        <v>45254.036805555559</v>
      </c>
      <c r="E1322" t="s">
        <v>191</v>
      </c>
      <c r="F1322" t="s">
        <v>67</v>
      </c>
      <c r="G1322">
        <v>3591</v>
      </c>
      <c r="I1322" s="7"/>
    </row>
    <row r="1323" spans="1:9" x14ac:dyDescent="0.3">
      <c r="A1323">
        <v>878658</v>
      </c>
      <c r="B1323">
        <v>780</v>
      </c>
      <c r="C1323" s="1" t="s">
        <v>113</v>
      </c>
      <c r="D1323" s="3">
        <v>45217.061111111114</v>
      </c>
      <c r="E1323" t="s">
        <v>96</v>
      </c>
      <c r="F1323" t="s">
        <v>53</v>
      </c>
      <c r="G1323">
        <v>3114</v>
      </c>
      <c r="I1323" s="7"/>
    </row>
    <row r="1324" spans="1:9" x14ac:dyDescent="0.3">
      <c r="A1324">
        <v>878771</v>
      </c>
      <c r="B1324">
        <v>194</v>
      </c>
      <c r="C1324" s="1" t="s">
        <v>113</v>
      </c>
      <c r="D1324" s="3">
        <v>45128.081944444442</v>
      </c>
      <c r="E1324" t="s">
        <v>191</v>
      </c>
      <c r="F1324" t="s">
        <v>33</v>
      </c>
      <c r="G1324">
        <v>7705</v>
      </c>
      <c r="I1324" s="7"/>
    </row>
    <row r="1325" spans="1:9" x14ac:dyDescent="0.3">
      <c r="A1325">
        <v>879541</v>
      </c>
      <c r="B1325">
        <v>907</v>
      </c>
      <c r="C1325" s="1" t="s">
        <v>108</v>
      </c>
      <c r="D1325" s="3">
        <v>45164.956944444442</v>
      </c>
      <c r="E1325" t="s">
        <v>191</v>
      </c>
      <c r="F1325" t="s">
        <v>34</v>
      </c>
      <c r="G1325">
        <v>1465</v>
      </c>
      <c r="I1325" s="7"/>
    </row>
    <row r="1326" spans="1:9" x14ac:dyDescent="0.3">
      <c r="A1326">
        <v>879819</v>
      </c>
      <c r="B1326">
        <v>286</v>
      </c>
      <c r="C1326" s="1" t="s">
        <v>99</v>
      </c>
      <c r="D1326" s="3">
        <v>45085.035416666666</v>
      </c>
      <c r="E1326" t="s">
        <v>96</v>
      </c>
      <c r="F1326" t="s">
        <v>68</v>
      </c>
      <c r="G1326">
        <v>6894</v>
      </c>
      <c r="I1326" s="7"/>
    </row>
    <row r="1327" spans="1:9" x14ac:dyDescent="0.3">
      <c r="A1327">
        <v>881346</v>
      </c>
      <c r="B1327">
        <v>327</v>
      </c>
      <c r="C1327" s="1" t="s">
        <v>113</v>
      </c>
      <c r="D1327" s="3">
        <v>45279.986111111109</v>
      </c>
      <c r="E1327" t="s">
        <v>96</v>
      </c>
      <c r="F1327" t="s">
        <v>69</v>
      </c>
      <c r="G1327">
        <v>8816</v>
      </c>
      <c r="I1327" s="7"/>
    </row>
    <row r="1328" spans="1:9" x14ac:dyDescent="0.3">
      <c r="A1328">
        <v>882347</v>
      </c>
      <c r="B1328">
        <v>1938</v>
      </c>
      <c r="C1328" s="1" t="s">
        <v>99</v>
      </c>
      <c r="D1328" s="3">
        <v>45187.940972222219</v>
      </c>
      <c r="E1328" t="s">
        <v>97</v>
      </c>
      <c r="F1328" t="s">
        <v>43</v>
      </c>
      <c r="G1328">
        <v>3811</v>
      </c>
      <c r="I1328" s="7"/>
    </row>
    <row r="1329" spans="1:9" x14ac:dyDescent="0.3">
      <c r="A1329">
        <v>883228</v>
      </c>
      <c r="B1329">
        <v>1251</v>
      </c>
      <c r="C1329" s="1" t="s">
        <v>99</v>
      </c>
      <c r="D1329" s="3">
        <v>45035.058333333334</v>
      </c>
      <c r="E1329" t="s">
        <v>96</v>
      </c>
      <c r="F1329" t="s">
        <v>38</v>
      </c>
      <c r="G1329">
        <v>381</v>
      </c>
      <c r="I1329" s="7"/>
    </row>
    <row r="1330" spans="1:9" x14ac:dyDescent="0.3">
      <c r="A1330">
        <v>883461</v>
      </c>
      <c r="B1330">
        <v>1023</v>
      </c>
      <c r="C1330" s="1" t="s">
        <v>109</v>
      </c>
      <c r="D1330" s="3">
        <v>45235.961805555555</v>
      </c>
      <c r="E1330" t="s">
        <v>191</v>
      </c>
      <c r="F1330" t="s">
        <v>69</v>
      </c>
      <c r="G1330">
        <v>7192</v>
      </c>
      <c r="I1330" s="7"/>
    </row>
    <row r="1331" spans="1:9" x14ac:dyDescent="0.3">
      <c r="A1331">
        <v>883497</v>
      </c>
      <c r="B1331">
        <v>954</v>
      </c>
      <c r="C1331" s="1" t="s">
        <v>113</v>
      </c>
      <c r="D1331" s="3">
        <v>45141.040277777778</v>
      </c>
      <c r="E1331" t="s">
        <v>98</v>
      </c>
      <c r="F1331" t="s">
        <v>24</v>
      </c>
      <c r="G1331">
        <v>1216</v>
      </c>
      <c r="I1331" s="7"/>
    </row>
    <row r="1332" spans="1:9" x14ac:dyDescent="0.3">
      <c r="A1332">
        <v>884628</v>
      </c>
      <c r="B1332">
        <v>464</v>
      </c>
      <c r="C1332" s="1" t="s">
        <v>107</v>
      </c>
      <c r="D1332" s="3">
        <v>45266.000694444447</v>
      </c>
      <c r="E1332" t="s">
        <v>98</v>
      </c>
      <c r="F1332" t="s">
        <v>22</v>
      </c>
      <c r="G1332">
        <v>7177</v>
      </c>
      <c r="I1332" s="7"/>
    </row>
    <row r="1333" spans="1:9" x14ac:dyDescent="0.3">
      <c r="A1333">
        <v>885377</v>
      </c>
      <c r="B1333">
        <v>1622</v>
      </c>
      <c r="C1333" s="1" t="s">
        <v>100</v>
      </c>
      <c r="D1333" s="3">
        <v>44968.037499999999</v>
      </c>
      <c r="E1333" t="s">
        <v>96</v>
      </c>
      <c r="F1333" t="s">
        <v>41</v>
      </c>
      <c r="G1333">
        <v>7139</v>
      </c>
      <c r="I1333" s="7"/>
    </row>
    <row r="1334" spans="1:9" x14ac:dyDescent="0.3">
      <c r="A1334">
        <v>885750</v>
      </c>
      <c r="B1334">
        <v>1837</v>
      </c>
      <c r="C1334" s="1" t="s">
        <v>110</v>
      </c>
      <c r="D1334" s="3">
        <v>45267.039583333331</v>
      </c>
      <c r="E1334" t="s">
        <v>97</v>
      </c>
      <c r="F1334" t="s">
        <v>19</v>
      </c>
      <c r="G1334">
        <v>1520</v>
      </c>
      <c r="I1334" s="7"/>
    </row>
    <row r="1335" spans="1:9" x14ac:dyDescent="0.3">
      <c r="A1335">
        <v>885987</v>
      </c>
      <c r="B1335">
        <v>1601</v>
      </c>
      <c r="C1335" s="1" t="s">
        <v>100</v>
      </c>
      <c r="D1335" s="3">
        <v>45226.015972222223</v>
      </c>
      <c r="E1335" t="s">
        <v>97</v>
      </c>
      <c r="F1335" t="s">
        <v>35</v>
      </c>
      <c r="G1335">
        <v>8973</v>
      </c>
      <c r="I1335" s="7"/>
    </row>
    <row r="1336" spans="1:9" x14ac:dyDescent="0.3">
      <c r="A1336">
        <v>886188</v>
      </c>
      <c r="B1336">
        <v>581</v>
      </c>
      <c r="C1336" s="1" t="s">
        <v>99</v>
      </c>
      <c r="D1336" s="3">
        <v>45202.05</v>
      </c>
      <c r="E1336" t="s">
        <v>98</v>
      </c>
      <c r="F1336" t="s">
        <v>76</v>
      </c>
      <c r="G1336">
        <v>5000</v>
      </c>
      <c r="I1336" s="7"/>
    </row>
    <row r="1337" spans="1:9" x14ac:dyDescent="0.3">
      <c r="A1337">
        <v>887239</v>
      </c>
      <c r="B1337">
        <v>1157</v>
      </c>
      <c r="C1337" s="1" t="s">
        <v>106</v>
      </c>
      <c r="D1337" s="3">
        <v>45101.086805555555</v>
      </c>
      <c r="E1337" t="s">
        <v>98</v>
      </c>
      <c r="F1337" t="s">
        <v>28</v>
      </c>
      <c r="G1337">
        <v>9005</v>
      </c>
      <c r="I1337" s="7"/>
    </row>
    <row r="1338" spans="1:9" x14ac:dyDescent="0.3">
      <c r="A1338">
        <v>888702</v>
      </c>
      <c r="B1338">
        <v>746</v>
      </c>
      <c r="C1338" s="1" t="s">
        <v>99</v>
      </c>
      <c r="D1338" s="3">
        <v>45188.036111111112</v>
      </c>
      <c r="E1338" t="s">
        <v>97</v>
      </c>
      <c r="F1338" t="s">
        <v>14</v>
      </c>
      <c r="G1338">
        <v>98</v>
      </c>
      <c r="I1338" s="7"/>
    </row>
    <row r="1339" spans="1:9" x14ac:dyDescent="0.3">
      <c r="A1339">
        <v>888938</v>
      </c>
      <c r="B1339">
        <v>1606</v>
      </c>
      <c r="C1339" s="1" t="s">
        <v>100</v>
      </c>
      <c r="D1339" s="3">
        <v>45170.06527777778</v>
      </c>
      <c r="E1339" t="s">
        <v>96</v>
      </c>
      <c r="F1339" t="s">
        <v>43</v>
      </c>
      <c r="G1339">
        <v>1061</v>
      </c>
      <c r="I1339" s="7"/>
    </row>
    <row r="1340" spans="1:9" x14ac:dyDescent="0.3">
      <c r="A1340">
        <v>889356</v>
      </c>
      <c r="B1340">
        <v>1246</v>
      </c>
      <c r="C1340" s="1" t="s">
        <v>100</v>
      </c>
      <c r="D1340" s="3">
        <v>45002.027083333334</v>
      </c>
      <c r="E1340" t="s">
        <v>96</v>
      </c>
      <c r="F1340" t="s">
        <v>46</v>
      </c>
      <c r="G1340">
        <v>2670</v>
      </c>
      <c r="I1340" s="7"/>
    </row>
    <row r="1341" spans="1:9" x14ac:dyDescent="0.3">
      <c r="A1341">
        <v>890131</v>
      </c>
      <c r="B1341">
        <v>879</v>
      </c>
      <c r="C1341" s="1" t="s">
        <v>99</v>
      </c>
      <c r="D1341" s="3">
        <v>45197.07708333333</v>
      </c>
      <c r="E1341" t="s">
        <v>98</v>
      </c>
      <c r="F1341" t="s">
        <v>43</v>
      </c>
      <c r="G1341">
        <v>3832</v>
      </c>
      <c r="I1341" s="7"/>
    </row>
    <row r="1342" spans="1:9" x14ac:dyDescent="0.3">
      <c r="A1342">
        <v>890922</v>
      </c>
      <c r="B1342">
        <v>1077</v>
      </c>
      <c r="C1342" s="1" t="s">
        <v>113</v>
      </c>
      <c r="D1342" s="3">
        <v>45139.973611111112</v>
      </c>
      <c r="E1342" t="s">
        <v>191</v>
      </c>
      <c r="F1342" t="s">
        <v>47</v>
      </c>
      <c r="G1342">
        <v>2256</v>
      </c>
      <c r="I1342" s="7"/>
    </row>
    <row r="1343" spans="1:9" x14ac:dyDescent="0.3">
      <c r="A1343">
        <v>892608</v>
      </c>
      <c r="B1343">
        <v>417</v>
      </c>
      <c r="C1343" s="1" t="s">
        <v>100</v>
      </c>
      <c r="D1343" s="3">
        <v>45270.011111111111</v>
      </c>
      <c r="E1343" t="s">
        <v>96</v>
      </c>
      <c r="F1343" t="s">
        <v>18</v>
      </c>
      <c r="G1343">
        <v>9919</v>
      </c>
      <c r="I1343" s="7"/>
    </row>
    <row r="1344" spans="1:9" x14ac:dyDescent="0.3">
      <c r="A1344">
        <v>892773</v>
      </c>
      <c r="B1344">
        <v>1804</v>
      </c>
      <c r="C1344" s="1" t="s">
        <v>101</v>
      </c>
      <c r="D1344" s="3">
        <v>45275.967361111114</v>
      </c>
      <c r="E1344" t="s">
        <v>96</v>
      </c>
      <c r="F1344" t="s">
        <v>21</v>
      </c>
      <c r="G1344">
        <v>999</v>
      </c>
      <c r="I1344" s="7"/>
    </row>
    <row r="1345" spans="1:9" x14ac:dyDescent="0.3">
      <c r="A1345">
        <v>893103</v>
      </c>
      <c r="B1345">
        <v>1877</v>
      </c>
      <c r="C1345" s="1" t="s">
        <v>105</v>
      </c>
      <c r="D1345" s="3">
        <v>44965.981249999997</v>
      </c>
      <c r="E1345" t="s">
        <v>96</v>
      </c>
      <c r="F1345" t="s">
        <v>43</v>
      </c>
      <c r="G1345">
        <v>1604</v>
      </c>
      <c r="I1345" s="7"/>
    </row>
    <row r="1346" spans="1:9" x14ac:dyDescent="0.3">
      <c r="A1346">
        <v>893771</v>
      </c>
      <c r="B1346">
        <v>416</v>
      </c>
      <c r="C1346" s="1" t="s">
        <v>113</v>
      </c>
      <c r="D1346" s="3">
        <v>45170.023611111108</v>
      </c>
      <c r="E1346" t="s">
        <v>191</v>
      </c>
      <c r="F1346" t="s">
        <v>29</v>
      </c>
      <c r="G1346">
        <v>1398</v>
      </c>
      <c r="I1346" s="7"/>
    </row>
    <row r="1347" spans="1:9" x14ac:dyDescent="0.3">
      <c r="A1347">
        <v>894762</v>
      </c>
      <c r="B1347">
        <v>393</v>
      </c>
      <c r="C1347" s="1" t="s">
        <v>113</v>
      </c>
      <c r="D1347" s="3">
        <v>45141.027777777781</v>
      </c>
      <c r="E1347" t="s">
        <v>97</v>
      </c>
      <c r="F1347" t="s">
        <v>9</v>
      </c>
      <c r="G1347">
        <v>4907</v>
      </c>
      <c r="I1347" s="7"/>
    </row>
    <row r="1348" spans="1:9" x14ac:dyDescent="0.3">
      <c r="A1348">
        <v>894938</v>
      </c>
      <c r="B1348">
        <v>1376</v>
      </c>
      <c r="C1348" s="1" t="s">
        <v>99</v>
      </c>
      <c r="D1348" s="3">
        <v>44945.978472222225</v>
      </c>
      <c r="E1348" t="s">
        <v>97</v>
      </c>
      <c r="F1348" t="s">
        <v>30</v>
      </c>
      <c r="G1348">
        <v>7358</v>
      </c>
      <c r="I1348" s="7"/>
    </row>
    <row r="1349" spans="1:9" x14ac:dyDescent="0.3">
      <c r="A1349">
        <v>895383</v>
      </c>
      <c r="B1349">
        <v>854</v>
      </c>
      <c r="C1349" s="1" t="s">
        <v>99</v>
      </c>
      <c r="D1349" s="3">
        <v>45090.070833333331</v>
      </c>
      <c r="E1349" t="s">
        <v>96</v>
      </c>
      <c r="F1349" t="s">
        <v>67</v>
      </c>
      <c r="G1349">
        <v>7452</v>
      </c>
      <c r="I1349" s="7"/>
    </row>
    <row r="1350" spans="1:9" x14ac:dyDescent="0.3">
      <c r="A1350">
        <v>895436</v>
      </c>
      <c r="B1350">
        <v>346</v>
      </c>
      <c r="C1350" s="1" t="s">
        <v>105</v>
      </c>
      <c r="D1350" s="3">
        <v>45177.026388888888</v>
      </c>
      <c r="E1350" t="s">
        <v>96</v>
      </c>
      <c r="F1350" t="s">
        <v>32</v>
      </c>
      <c r="G1350">
        <v>6750</v>
      </c>
      <c r="I1350" s="7"/>
    </row>
    <row r="1351" spans="1:9" x14ac:dyDescent="0.3">
      <c r="A1351">
        <v>896228</v>
      </c>
      <c r="B1351">
        <v>741</v>
      </c>
      <c r="C1351" s="1" t="s">
        <v>99</v>
      </c>
      <c r="D1351" s="3">
        <v>45235.008333333331</v>
      </c>
      <c r="E1351" t="s">
        <v>191</v>
      </c>
      <c r="F1351" t="s">
        <v>33</v>
      </c>
      <c r="G1351">
        <v>3208</v>
      </c>
      <c r="I1351" s="7"/>
    </row>
    <row r="1352" spans="1:9" x14ac:dyDescent="0.3">
      <c r="A1352">
        <v>897460</v>
      </c>
      <c r="B1352">
        <v>711</v>
      </c>
      <c r="C1352" s="1" t="s">
        <v>99</v>
      </c>
      <c r="D1352" s="3">
        <v>45193.961805555555</v>
      </c>
      <c r="E1352" t="s">
        <v>97</v>
      </c>
      <c r="F1352" t="s">
        <v>34</v>
      </c>
      <c r="G1352">
        <v>3851</v>
      </c>
      <c r="I1352" s="7"/>
    </row>
    <row r="1353" spans="1:9" x14ac:dyDescent="0.3">
      <c r="A1353">
        <v>897997</v>
      </c>
      <c r="B1353">
        <v>1884</v>
      </c>
      <c r="C1353" s="1" t="s">
        <v>99</v>
      </c>
      <c r="D1353" s="3">
        <v>45024.962500000001</v>
      </c>
      <c r="E1353" t="s">
        <v>97</v>
      </c>
      <c r="F1353" t="s">
        <v>35</v>
      </c>
      <c r="G1353">
        <v>1149</v>
      </c>
      <c r="I1353" s="7"/>
    </row>
    <row r="1354" spans="1:9" x14ac:dyDescent="0.3">
      <c r="A1354">
        <v>899461</v>
      </c>
      <c r="B1354">
        <v>1382</v>
      </c>
      <c r="C1354" s="1" t="s">
        <v>105</v>
      </c>
      <c r="D1354" s="3">
        <v>45006.012499999997</v>
      </c>
      <c r="E1354" t="s">
        <v>97</v>
      </c>
      <c r="F1354" t="s">
        <v>36</v>
      </c>
      <c r="G1354">
        <v>6071</v>
      </c>
      <c r="I1354" s="7"/>
    </row>
    <row r="1355" spans="1:9" x14ac:dyDescent="0.3">
      <c r="A1355">
        <v>899739</v>
      </c>
      <c r="B1355">
        <v>842</v>
      </c>
      <c r="C1355" s="1" t="s">
        <v>100</v>
      </c>
      <c r="D1355" s="3">
        <v>44932.033333333333</v>
      </c>
      <c r="E1355" t="s">
        <v>97</v>
      </c>
      <c r="F1355" t="s">
        <v>43</v>
      </c>
      <c r="G1355">
        <v>3937</v>
      </c>
      <c r="I1355" s="7"/>
    </row>
    <row r="1356" spans="1:9" x14ac:dyDescent="0.3">
      <c r="A1356">
        <v>899991</v>
      </c>
      <c r="B1356">
        <v>980</v>
      </c>
      <c r="C1356" s="1" t="s">
        <v>99</v>
      </c>
      <c r="D1356" s="3">
        <v>44935.989583333336</v>
      </c>
      <c r="E1356" t="s">
        <v>97</v>
      </c>
      <c r="F1356" t="s">
        <v>38</v>
      </c>
      <c r="G1356">
        <v>4447</v>
      </c>
      <c r="I1356" s="7"/>
    </row>
    <row r="1357" spans="1:9" x14ac:dyDescent="0.3">
      <c r="A1357">
        <v>901917</v>
      </c>
      <c r="B1357">
        <v>195</v>
      </c>
      <c r="C1357" s="1" t="s">
        <v>99</v>
      </c>
      <c r="D1357" s="3">
        <v>45124.068749999999</v>
      </c>
      <c r="E1357" t="s">
        <v>96</v>
      </c>
      <c r="F1357" t="s">
        <v>39</v>
      </c>
      <c r="G1357">
        <v>1318</v>
      </c>
      <c r="I1357" s="7"/>
    </row>
    <row r="1358" spans="1:9" x14ac:dyDescent="0.3">
      <c r="A1358">
        <v>903650</v>
      </c>
      <c r="B1358">
        <v>1971</v>
      </c>
      <c r="C1358" s="1" t="s">
        <v>105</v>
      </c>
      <c r="D1358" s="3">
        <v>44999.990277777775</v>
      </c>
      <c r="E1358" t="s">
        <v>191</v>
      </c>
      <c r="F1358" t="s">
        <v>24</v>
      </c>
      <c r="G1358">
        <v>8993</v>
      </c>
      <c r="I1358" s="7"/>
    </row>
    <row r="1359" spans="1:9" x14ac:dyDescent="0.3">
      <c r="A1359">
        <v>904533</v>
      </c>
      <c r="B1359">
        <v>223</v>
      </c>
      <c r="C1359" s="1" t="s">
        <v>113</v>
      </c>
      <c r="D1359" s="3">
        <v>45083.057638888888</v>
      </c>
      <c r="E1359" t="s">
        <v>97</v>
      </c>
      <c r="F1359" t="s">
        <v>22</v>
      </c>
      <c r="G1359">
        <v>6781</v>
      </c>
      <c r="I1359" s="7"/>
    </row>
    <row r="1360" spans="1:9" x14ac:dyDescent="0.3">
      <c r="A1360">
        <v>904997</v>
      </c>
      <c r="B1360">
        <v>909</v>
      </c>
      <c r="C1360" s="1" t="s">
        <v>113</v>
      </c>
      <c r="D1360" s="3">
        <v>45237.949305555558</v>
      </c>
      <c r="E1360" t="s">
        <v>98</v>
      </c>
      <c r="F1360" t="s">
        <v>41</v>
      </c>
      <c r="G1360">
        <v>9811</v>
      </c>
      <c r="I1360" s="7"/>
    </row>
    <row r="1361" spans="1:9" x14ac:dyDescent="0.3">
      <c r="A1361">
        <v>906886</v>
      </c>
      <c r="B1361">
        <v>373</v>
      </c>
      <c r="C1361" s="1" t="s">
        <v>113</v>
      </c>
      <c r="D1361" s="3">
        <v>44994.032638888886</v>
      </c>
      <c r="E1361" t="s">
        <v>96</v>
      </c>
      <c r="F1361" t="s">
        <v>42</v>
      </c>
      <c r="G1361">
        <v>7915</v>
      </c>
      <c r="I1361" s="7"/>
    </row>
    <row r="1362" spans="1:9" x14ac:dyDescent="0.3">
      <c r="A1362">
        <v>908364</v>
      </c>
      <c r="B1362">
        <v>617</v>
      </c>
      <c r="C1362" s="1" t="s">
        <v>99</v>
      </c>
      <c r="D1362" s="3">
        <v>45078.996527777781</v>
      </c>
      <c r="E1362" t="s">
        <v>96</v>
      </c>
      <c r="F1362" t="s">
        <v>43</v>
      </c>
      <c r="G1362">
        <v>5116</v>
      </c>
      <c r="I1362" s="7"/>
    </row>
    <row r="1363" spans="1:9" x14ac:dyDescent="0.3">
      <c r="A1363">
        <v>908702</v>
      </c>
      <c r="B1363">
        <v>1392</v>
      </c>
      <c r="C1363" s="1" t="s">
        <v>111</v>
      </c>
      <c r="D1363" s="3">
        <v>45183.970833333333</v>
      </c>
      <c r="E1363" t="s">
        <v>98</v>
      </c>
      <c r="F1363" t="s">
        <v>15</v>
      </c>
      <c r="G1363">
        <v>8379</v>
      </c>
      <c r="I1363" s="7"/>
    </row>
    <row r="1364" spans="1:9" x14ac:dyDescent="0.3">
      <c r="A1364">
        <v>909180</v>
      </c>
      <c r="B1364">
        <v>667</v>
      </c>
      <c r="C1364" s="1" t="s">
        <v>100</v>
      </c>
      <c r="D1364" s="3">
        <v>45078.033333333333</v>
      </c>
      <c r="E1364" t="s">
        <v>191</v>
      </c>
      <c r="F1364" t="s">
        <v>12</v>
      </c>
      <c r="G1364">
        <v>1650</v>
      </c>
      <c r="I1364" s="7"/>
    </row>
    <row r="1365" spans="1:9" x14ac:dyDescent="0.3">
      <c r="A1365">
        <v>910034</v>
      </c>
      <c r="B1365">
        <v>1798</v>
      </c>
      <c r="C1365" s="1" t="s">
        <v>99</v>
      </c>
      <c r="D1365" s="3">
        <v>45177.979861111111</v>
      </c>
      <c r="E1365" t="s">
        <v>98</v>
      </c>
      <c r="F1365" t="s">
        <v>29</v>
      </c>
      <c r="G1365">
        <v>3805</v>
      </c>
      <c r="I1365" s="7"/>
    </row>
    <row r="1366" spans="1:9" x14ac:dyDescent="0.3">
      <c r="A1366">
        <v>910121</v>
      </c>
      <c r="B1366">
        <v>549</v>
      </c>
      <c r="C1366" s="1" t="s">
        <v>99</v>
      </c>
      <c r="D1366" s="3">
        <v>45154.013194444444</v>
      </c>
      <c r="E1366" t="s">
        <v>97</v>
      </c>
      <c r="F1366" t="s">
        <v>27</v>
      </c>
      <c r="G1366">
        <v>767</v>
      </c>
      <c r="I1366" s="7"/>
    </row>
    <row r="1367" spans="1:9" x14ac:dyDescent="0.3">
      <c r="A1367">
        <v>911307</v>
      </c>
      <c r="B1367">
        <v>1606</v>
      </c>
      <c r="C1367" s="1" t="s">
        <v>100</v>
      </c>
      <c r="D1367" s="3">
        <v>45165.980555555558</v>
      </c>
      <c r="E1367" t="s">
        <v>191</v>
      </c>
      <c r="F1367" t="s">
        <v>46</v>
      </c>
      <c r="G1367">
        <v>8205</v>
      </c>
      <c r="I1367" s="7"/>
    </row>
    <row r="1368" spans="1:9" x14ac:dyDescent="0.3">
      <c r="A1368">
        <v>911597</v>
      </c>
      <c r="B1368">
        <v>844</v>
      </c>
      <c r="C1368" s="1" t="s">
        <v>107</v>
      </c>
      <c r="D1368" s="3">
        <v>44941.95416666667</v>
      </c>
      <c r="E1368" t="s">
        <v>98</v>
      </c>
      <c r="F1368" t="s">
        <v>43</v>
      </c>
      <c r="G1368">
        <v>5409</v>
      </c>
      <c r="I1368" s="7"/>
    </row>
    <row r="1369" spans="1:9" x14ac:dyDescent="0.3">
      <c r="A1369">
        <v>912904</v>
      </c>
      <c r="B1369">
        <v>349</v>
      </c>
      <c r="C1369" s="1" t="s">
        <v>108</v>
      </c>
      <c r="D1369" s="3">
        <v>45266.993750000001</v>
      </c>
      <c r="E1369" t="s">
        <v>96</v>
      </c>
      <c r="F1369" t="s">
        <v>47</v>
      </c>
      <c r="G1369">
        <v>2520</v>
      </c>
      <c r="I1369" s="7"/>
    </row>
    <row r="1370" spans="1:9" x14ac:dyDescent="0.3">
      <c r="A1370">
        <v>912973</v>
      </c>
      <c r="B1370">
        <v>646</v>
      </c>
      <c r="C1370" s="1" t="s">
        <v>106</v>
      </c>
      <c r="D1370" s="3">
        <v>45280.975694444445</v>
      </c>
      <c r="E1370" t="s">
        <v>191</v>
      </c>
      <c r="F1370" t="s">
        <v>27</v>
      </c>
      <c r="G1370">
        <v>816</v>
      </c>
      <c r="I1370" s="7"/>
    </row>
    <row r="1371" spans="1:9" x14ac:dyDescent="0.3">
      <c r="A1371">
        <v>914101</v>
      </c>
      <c r="B1371">
        <v>1839</v>
      </c>
      <c r="C1371" s="1" t="s">
        <v>109</v>
      </c>
      <c r="D1371" s="3">
        <v>45152.010416666664</v>
      </c>
      <c r="E1371" t="s">
        <v>98</v>
      </c>
      <c r="F1371" t="s">
        <v>70</v>
      </c>
      <c r="G1371">
        <v>8372</v>
      </c>
      <c r="I1371" s="7"/>
    </row>
    <row r="1372" spans="1:9" x14ac:dyDescent="0.3">
      <c r="A1372">
        <v>914288</v>
      </c>
      <c r="B1372">
        <v>1090</v>
      </c>
      <c r="C1372" s="1" t="s">
        <v>100</v>
      </c>
      <c r="D1372" s="3">
        <v>45075.036111111112</v>
      </c>
      <c r="E1372" t="s">
        <v>97</v>
      </c>
      <c r="F1372" t="s">
        <v>71</v>
      </c>
      <c r="G1372">
        <v>1968</v>
      </c>
      <c r="I1372" s="7"/>
    </row>
    <row r="1373" spans="1:9" x14ac:dyDescent="0.3">
      <c r="A1373">
        <v>914311</v>
      </c>
      <c r="B1373">
        <v>1127</v>
      </c>
      <c r="C1373" s="1" t="s">
        <v>103</v>
      </c>
      <c r="D1373" s="3">
        <v>45021.011805555558</v>
      </c>
      <c r="E1373" t="s">
        <v>191</v>
      </c>
      <c r="F1373" t="s">
        <v>43</v>
      </c>
      <c r="G1373">
        <v>6090</v>
      </c>
      <c r="I1373" s="7"/>
    </row>
    <row r="1374" spans="1:9" x14ac:dyDescent="0.3">
      <c r="A1374">
        <v>914647</v>
      </c>
      <c r="B1374">
        <v>1671</v>
      </c>
      <c r="C1374" s="1" t="s">
        <v>99</v>
      </c>
      <c r="D1374" s="3">
        <v>45010.081944444442</v>
      </c>
      <c r="E1374" t="s">
        <v>98</v>
      </c>
      <c r="F1374" t="s">
        <v>92</v>
      </c>
      <c r="G1374">
        <v>7025</v>
      </c>
      <c r="I1374" s="7"/>
    </row>
    <row r="1375" spans="1:9" x14ac:dyDescent="0.3">
      <c r="A1375">
        <v>914814</v>
      </c>
      <c r="B1375">
        <v>1729</v>
      </c>
      <c r="C1375" s="1" t="s">
        <v>101</v>
      </c>
      <c r="D1375" s="3">
        <v>45235.980555555558</v>
      </c>
      <c r="E1375" t="s">
        <v>191</v>
      </c>
      <c r="F1375" t="s">
        <v>8</v>
      </c>
      <c r="G1375">
        <v>6744</v>
      </c>
      <c r="I1375" s="7"/>
    </row>
    <row r="1376" spans="1:9" x14ac:dyDescent="0.3">
      <c r="A1376">
        <v>915353</v>
      </c>
      <c r="B1376">
        <v>48</v>
      </c>
      <c r="C1376" s="1" t="s">
        <v>99</v>
      </c>
      <c r="D1376" s="3">
        <v>45131.064583333333</v>
      </c>
      <c r="E1376" t="s">
        <v>191</v>
      </c>
      <c r="F1376" t="s">
        <v>46</v>
      </c>
      <c r="G1376">
        <v>2128</v>
      </c>
      <c r="I1376" s="7"/>
    </row>
    <row r="1377" spans="1:9" x14ac:dyDescent="0.3">
      <c r="A1377">
        <v>916383</v>
      </c>
      <c r="B1377">
        <v>1746</v>
      </c>
      <c r="C1377" s="1" t="s">
        <v>107</v>
      </c>
      <c r="D1377" s="3">
        <v>45287.041666666664</v>
      </c>
      <c r="E1377" t="s">
        <v>191</v>
      </c>
      <c r="F1377" t="s">
        <v>10</v>
      </c>
      <c r="G1377">
        <v>3491</v>
      </c>
      <c r="I1377" s="7"/>
    </row>
    <row r="1378" spans="1:9" x14ac:dyDescent="0.3">
      <c r="A1378">
        <v>917785</v>
      </c>
      <c r="B1378">
        <v>789</v>
      </c>
      <c r="C1378" s="1" t="s">
        <v>100</v>
      </c>
      <c r="D1378" s="3">
        <v>45053.001388888886</v>
      </c>
      <c r="E1378" t="s">
        <v>191</v>
      </c>
      <c r="F1378" t="s">
        <v>72</v>
      </c>
      <c r="G1378">
        <v>9379</v>
      </c>
      <c r="I1378" s="7"/>
    </row>
    <row r="1379" spans="1:9" x14ac:dyDescent="0.3">
      <c r="A1379">
        <v>918151</v>
      </c>
      <c r="B1379">
        <v>981</v>
      </c>
      <c r="C1379" s="1" t="s">
        <v>99</v>
      </c>
      <c r="D1379" s="3">
        <v>45043.052777777775</v>
      </c>
      <c r="E1379" t="s">
        <v>97</v>
      </c>
      <c r="F1379" t="s">
        <v>13</v>
      </c>
      <c r="G1379">
        <v>1322</v>
      </c>
      <c r="I1379" s="7"/>
    </row>
    <row r="1380" spans="1:9" x14ac:dyDescent="0.3">
      <c r="A1380">
        <v>918183</v>
      </c>
      <c r="B1380">
        <v>1795</v>
      </c>
      <c r="C1380" s="1" t="s">
        <v>100</v>
      </c>
      <c r="D1380" s="3">
        <v>45196.047222222223</v>
      </c>
      <c r="E1380" t="s">
        <v>98</v>
      </c>
      <c r="F1380" t="s">
        <v>73</v>
      </c>
      <c r="G1380">
        <v>4196</v>
      </c>
      <c r="I1380" s="7"/>
    </row>
    <row r="1381" spans="1:9" x14ac:dyDescent="0.3">
      <c r="A1381">
        <v>918347</v>
      </c>
      <c r="B1381">
        <v>449</v>
      </c>
      <c r="C1381" s="1" t="s">
        <v>99</v>
      </c>
      <c r="D1381" s="3">
        <v>45140.990972222222</v>
      </c>
      <c r="E1381" t="s">
        <v>98</v>
      </c>
      <c r="F1381" t="s">
        <v>52</v>
      </c>
      <c r="G1381">
        <v>1241</v>
      </c>
      <c r="I1381" s="7"/>
    </row>
    <row r="1382" spans="1:9" x14ac:dyDescent="0.3">
      <c r="A1382">
        <v>919424</v>
      </c>
      <c r="B1382">
        <v>1079</v>
      </c>
      <c r="C1382" s="1" t="s">
        <v>113</v>
      </c>
      <c r="D1382" s="3">
        <v>45089.988194444442</v>
      </c>
      <c r="E1382" t="s">
        <v>97</v>
      </c>
      <c r="F1382" t="s">
        <v>13</v>
      </c>
      <c r="G1382">
        <v>9932</v>
      </c>
      <c r="I1382" s="7"/>
    </row>
    <row r="1383" spans="1:9" x14ac:dyDescent="0.3">
      <c r="A1383">
        <v>920294</v>
      </c>
      <c r="B1383">
        <v>474</v>
      </c>
      <c r="C1383" s="1" t="s">
        <v>102</v>
      </c>
      <c r="D1383" s="3">
        <v>45204.056250000001</v>
      </c>
      <c r="E1383" t="s">
        <v>191</v>
      </c>
      <c r="F1383" t="s">
        <v>62</v>
      </c>
      <c r="G1383">
        <v>6177</v>
      </c>
      <c r="I1383" s="7"/>
    </row>
    <row r="1384" spans="1:9" x14ac:dyDescent="0.3">
      <c r="A1384">
        <v>920645</v>
      </c>
      <c r="B1384">
        <v>1851</v>
      </c>
      <c r="C1384" s="1" t="s">
        <v>105</v>
      </c>
      <c r="D1384" s="3">
        <v>44990.040277777778</v>
      </c>
      <c r="E1384" t="s">
        <v>98</v>
      </c>
      <c r="F1384" t="s">
        <v>75</v>
      </c>
      <c r="G1384">
        <v>620</v>
      </c>
      <c r="I1384" s="7"/>
    </row>
    <row r="1385" spans="1:9" x14ac:dyDescent="0.3">
      <c r="A1385">
        <v>921540</v>
      </c>
      <c r="B1385">
        <v>499</v>
      </c>
      <c r="C1385" s="1" t="s">
        <v>101</v>
      </c>
      <c r="D1385" s="3">
        <v>45280.993750000001</v>
      </c>
      <c r="E1385" t="s">
        <v>97</v>
      </c>
      <c r="F1385" t="s">
        <v>73</v>
      </c>
      <c r="G1385">
        <v>2164</v>
      </c>
      <c r="I1385" s="7"/>
    </row>
    <row r="1386" spans="1:9" x14ac:dyDescent="0.3">
      <c r="A1386">
        <v>921826</v>
      </c>
      <c r="B1386">
        <v>1677</v>
      </c>
      <c r="C1386" s="1" t="s">
        <v>107</v>
      </c>
      <c r="D1386" s="3">
        <v>45027.998611111114</v>
      </c>
      <c r="E1386" t="s">
        <v>96</v>
      </c>
      <c r="F1386" t="s">
        <v>20</v>
      </c>
      <c r="G1386">
        <v>1726</v>
      </c>
      <c r="I1386" s="7"/>
    </row>
    <row r="1387" spans="1:9" x14ac:dyDescent="0.3">
      <c r="A1387">
        <v>922883</v>
      </c>
      <c r="B1387">
        <v>243</v>
      </c>
      <c r="C1387" s="1" t="s">
        <v>99</v>
      </c>
      <c r="D1387" s="3">
        <v>45278.061805555553</v>
      </c>
      <c r="E1387" t="s">
        <v>191</v>
      </c>
      <c r="F1387" t="s">
        <v>72</v>
      </c>
      <c r="G1387">
        <v>4141</v>
      </c>
      <c r="I1387" s="7"/>
    </row>
    <row r="1388" spans="1:9" x14ac:dyDescent="0.3">
      <c r="A1388">
        <v>923178</v>
      </c>
      <c r="B1388">
        <v>1561</v>
      </c>
      <c r="C1388" s="1" t="s">
        <v>110</v>
      </c>
      <c r="D1388" s="3">
        <v>45225.998611111114</v>
      </c>
      <c r="E1388" t="s">
        <v>96</v>
      </c>
      <c r="F1388" t="s">
        <v>83</v>
      </c>
      <c r="G1388">
        <v>6590</v>
      </c>
      <c r="I1388" s="7"/>
    </row>
    <row r="1389" spans="1:9" x14ac:dyDescent="0.3">
      <c r="A1389">
        <v>924191</v>
      </c>
      <c r="B1389">
        <v>1970</v>
      </c>
      <c r="C1389" s="1" t="s">
        <v>100</v>
      </c>
      <c r="D1389" s="3">
        <v>45214.045138888891</v>
      </c>
      <c r="E1389" t="s">
        <v>96</v>
      </c>
      <c r="F1389" t="s">
        <v>70</v>
      </c>
      <c r="G1389">
        <v>925</v>
      </c>
      <c r="I1389" s="7"/>
    </row>
    <row r="1390" spans="1:9" x14ac:dyDescent="0.3">
      <c r="A1390">
        <v>924407</v>
      </c>
      <c r="B1390">
        <v>1824</v>
      </c>
      <c r="C1390" s="1" t="s">
        <v>99</v>
      </c>
      <c r="D1390" s="3">
        <v>45177.938888888886</v>
      </c>
      <c r="E1390" t="s">
        <v>98</v>
      </c>
      <c r="F1390" t="s">
        <v>14</v>
      </c>
      <c r="G1390">
        <v>2760</v>
      </c>
      <c r="I1390" s="7"/>
    </row>
    <row r="1391" spans="1:9" x14ac:dyDescent="0.3">
      <c r="A1391">
        <v>924612</v>
      </c>
      <c r="B1391">
        <v>549</v>
      </c>
      <c r="C1391" s="1" t="s">
        <v>99</v>
      </c>
      <c r="D1391" s="3">
        <v>45001.037499999999</v>
      </c>
      <c r="E1391" t="s">
        <v>97</v>
      </c>
      <c r="F1391" t="s">
        <v>27</v>
      </c>
      <c r="G1391">
        <v>7323</v>
      </c>
      <c r="I1391" s="7"/>
    </row>
    <row r="1392" spans="1:9" x14ac:dyDescent="0.3">
      <c r="A1392">
        <v>926206</v>
      </c>
      <c r="B1392">
        <v>41</v>
      </c>
      <c r="C1392" s="1" t="s">
        <v>101</v>
      </c>
      <c r="D1392" s="3">
        <v>44982.958333333336</v>
      </c>
      <c r="E1392" t="s">
        <v>97</v>
      </c>
      <c r="F1392" t="s">
        <v>77</v>
      </c>
      <c r="G1392">
        <v>3952</v>
      </c>
      <c r="I1392" s="7"/>
    </row>
    <row r="1393" spans="1:9" x14ac:dyDescent="0.3">
      <c r="A1393">
        <v>926690</v>
      </c>
      <c r="B1393">
        <v>1286</v>
      </c>
      <c r="C1393" s="1" t="s">
        <v>99</v>
      </c>
      <c r="D1393" s="3">
        <v>45058.00277777778</v>
      </c>
      <c r="E1393" t="s">
        <v>98</v>
      </c>
      <c r="F1393" t="s">
        <v>27</v>
      </c>
      <c r="G1393">
        <v>197</v>
      </c>
      <c r="I1393" s="7"/>
    </row>
    <row r="1394" spans="1:9" x14ac:dyDescent="0.3">
      <c r="A1394">
        <v>929955</v>
      </c>
      <c r="B1394">
        <v>349</v>
      </c>
      <c r="C1394" s="1" t="s">
        <v>108</v>
      </c>
      <c r="D1394" s="3">
        <v>44947.987500000003</v>
      </c>
      <c r="E1394" t="s">
        <v>98</v>
      </c>
      <c r="F1394" t="s">
        <v>43</v>
      </c>
      <c r="G1394">
        <v>3242</v>
      </c>
      <c r="I1394" s="7"/>
    </row>
    <row r="1395" spans="1:9" x14ac:dyDescent="0.3">
      <c r="A1395">
        <v>930116</v>
      </c>
      <c r="B1395">
        <v>918</v>
      </c>
      <c r="C1395" s="1" t="s">
        <v>101</v>
      </c>
      <c r="D1395" s="3">
        <v>45156.984027777777</v>
      </c>
      <c r="E1395" t="s">
        <v>97</v>
      </c>
      <c r="F1395" t="s">
        <v>81</v>
      </c>
      <c r="G1395">
        <v>4873</v>
      </c>
      <c r="I1395" s="7"/>
    </row>
    <row r="1396" spans="1:9" x14ac:dyDescent="0.3">
      <c r="A1396">
        <v>930552</v>
      </c>
      <c r="B1396">
        <v>1605</v>
      </c>
      <c r="C1396" s="1" t="s">
        <v>105</v>
      </c>
      <c r="D1396" s="3">
        <v>45021.009722222225</v>
      </c>
      <c r="E1396" t="s">
        <v>96</v>
      </c>
      <c r="F1396" t="s">
        <v>88</v>
      </c>
      <c r="G1396">
        <v>6840</v>
      </c>
      <c r="I1396" s="7"/>
    </row>
    <row r="1397" spans="1:9" x14ac:dyDescent="0.3">
      <c r="A1397">
        <v>930811</v>
      </c>
      <c r="B1397">
        <v>1778</v>
      </c>
      <c r="C1397" s="1" t="s">
        <v>99</v>
      </c>
      <c r="D1397" s="3">
        <v>44935.993750000001</v>
      </c>
      <c r="E1397" t="s">
        <v>96</v>
      </c>
      <c r="F1397" t="s">
        <v>46</v>
      </c>
      <c r="G1397">
        <v>3666</v>
      </c>
      <c r="I1397" s="7"/>
    </row>
    <row r="1398" spans="1:9" x14ac:dyDescent="0.3">
      <c r="A1398">
        <v>930878</v>
      </c>
      <c r="B1398">
        <v>1606</v>
      </c>
      <c r="C1398" s="1" t="s">
        <v>100</v>
      </c>
      <c r="D1398" s="3">
        <v>45113.081944444442</v>
      </c>
      <c r="E1398" t="s">
        <v>98</v>
      </c>
      <c r="F1398" t="s">
        <v>82</v>
      </c>
      <c r="G1398">
        <v>3069</v>
      </c>
      <c r="I1398" s="7"/>
    </row>
    <row r="1399" spans="1:9" x14ac:dyDescent="0.3">
      <c r="A1399">
        <v>931367</v>
      </c>
      <c r="B1399">
        <v>981</v>
      </c>
      <c r="C1399" s="1" t="s">
        <v>99</v>
      </c>
      <c r="D1399" s="3">
        <v>45089.078472222223</v>
      </c>
      <c r="E1399" t="s">
        <v>98</v>
      </c>
      <c r="F1399" t="s">
        <v>90</v>
      </c>
      <c r="G1399">
        <v>2393</v>
      </c>
      <c r="I1399" s="7"/>
    </row>
    <row r="1400" spans="1:9" x14ac:dyDescent="0.3">
      <c r="A1400">
        <v>931763</v>
      </c>
      <c r="B1400">
        <v>1355</v>
      </c>
      <c r="C1400" s="1" t="s">
        <v>105</v>
      </c>
      <c r="D1400" s="3">
        <v>45072.008333333331</v>
      </c>
      <c r="E1400" t="s">
        <v>96</v>
      </c>
      <c r="F1400" t="s">
        <v>43</v>
      </c>
      <c r="G1400">
        <v>2372</v>
      </c>
      <c r="I1400" s="7"/>
    </row>
    <row r="1401" spans="1:9" x14ac:dyDescent="0.3">
      <c r="A1401">
        <v>933463</v>
      </c>
      <c r="B1401">
        <v>1401</v>
      </c>
      <c r="C1401" s="1" t="s">
        <v>102</v>
      </c>
      <c r="D1401" s="3">
        <v>45115.994444444441</v>
      </c>
      <c r="E1401" t="s">
        <v>98</v>
      </c>
      <c r="F1401" t="s">
        <v>91</v>
      </c>
      <c r="G1401">
        <v>7754</v>
      </c>
      <c r="I1401" s="7"/>
    </row>
    <row r="1402" spans="1:9" x14ac:dyDescent="0.3">
      <c r="A1402">
        <v>935343</v>
      </c>
      <c r="B1402">
        <v>1143</v>
      </c>
      <c r="C1402" s="1" t="s">
        <v>107</v>
      </c>
      <c r="D1402" s="3">
        <v>45196.977777777778</v>
      </c>
      <c r="E1402" t="s">
        <v>98</v>
      </c>
      <c r="F1402" t="s">
        <v>78</v>
      </c>
      <c r="G1402">
        <v>1325</v>
      </c>
      <c r="I1402" s="7"/>
    </row>
    <row r="1403" spans="1:9" x14ac:dyDescent="0.3">
      <c r="A1403">
        <v>935551</v>
      </c>
      <c r="B1403">
        <v>712</v>
      </c>
      <c r="C1403" s="1" t="s">
        <v>99</v>
      </c>
      <c r="D1403" s="3">
        <v>45274.066666666666</v>
      </c>
      <c r="E1403" t="s">
        <v>191</v>
      </c>
      <c r="F1403" t="s">
        <v>56</v>
      </c>
      <c r="G1403">
        <v>6779</v>
      </c>
      <c r="I1403" s="7"/>
    </row>
    <row r="1404" spans="1:9" x14ac:dyDescent="0.3">
      <c r="A1404">
        <v>935674</v>
      </c>
      <c r="B1404">
        <v>442</v>
      </c>
      <c r="C1404" s="1" t="s">
        <v>99</v>
      </c>
      <c r="D1404" s="3">
        <v>45142.037499999999</v>
      </c>
      <c r="E1404" t="s">
        <v>96</v>
      </c>
      <c r="F1404" t="s">
        <v>34</v>
      </c>
      <c r="G1404">
        <v>5395</v>
      </c>
      <c r="I1404" s="7"/>
    </row>
    <row r="1405" spans="1:9" x14ac:dyDescent="0.3">
      <c r="A1405">
        <v>935947</v>
      </c>
      <c r="B1405">
        <v>1267</v>
      </c>
      <c r="C1405" s="1" t="s">
        <v>107</v>
      </c>
      <c r="D1405" s="3">
        <v>45116.054861111108</v>
      </c>
      <c r="E1405" t="s">
        <v>97</v>
      </c>
      <c r="F1405" t="s">
        <v>87</v>
      </c>
      <c r="G1405">
        <v>5054</v>
      </c>
      <c r="I1405" s="7"/>
    </row>
    <row r="1406" spans="1:9" x14ac:dyDescent="0.3">
      <c r="A1406">
        <v>935965</v>
      </c>
      <c r="B1406">
        <v>1578</v>
      </c>
      <c r="C1406" s="1" t="s">
        <v>107</v>
      </c>
      <c r="D1406" s="3">
        <v>45137.997916666667</v>
      </c>
      <c r="E1406" t="s">
        <v>97</v>
      </c>
      <c r="F1406" t="s">
        <v>78</v>
      </c>
      <c r="G1406">
        <v>4078</v>
      </c>
      <c r="I1406" s="7"/>
    </row>
    <row r="1407" spans="1:9" x14ac:dyDescent="0.3">
      <c r="A1407">
        <v>936199</v>
      </c>
      <c r="B1407">
        <v>734</v>
      </c>
      <c r="C1407" s="1" t="s">
        <v>107</v>
      </c>
      <c r="D1407" s="3">
        <v>45084.015972222223</v>
      </c>
      <c r="E1407" t="s">
        <v>98</v>
      </c>
      <c r="F1407" t="s">
        <v>27</v>
      </c>
      <c r="G1407">
        <v>6734</v>
      </c>
      <c r="I1407" s="7"/>
    </row>
    <row r="1408" spans="1:9" x14ac:dyDescent="0.3">
      <c r="A1408">
        <v>936455</v>
      </c>
      <c r="B1408">
        <v>452</v>
      </c>
      <c r="C1408" s="1" t="s">
        <v>105</v>
      </c>
      <c r="D1408" s="3">
        <v>44940.031944444447</v>
      </c>
      <c r="E1408" t="s">
        <v>191</v>
      </c>
      <c r="F1408" t="s">
        <v>69</v>
      </c>
      <c r="G1408">
        <v>9527</v>
      </c>
      <c r="I1408" s="7"/>
    </row>
    <row r="1409" spans="1:9" x14ac:dyDescent="0.3">
      <c r="A1409">
        <v>937222</v>
      </c>
      <c r="B1409">
        <v>1095</v>
      </c>
      <c r="C1409" s="1" t="s">
        <v>113</v>
      </c>
      <c r="D1409" s="3">
        <v>44953.044444444444</v>
      </c>
      <c r="E1409" t="s">
        <v>96</v>
      </c>
      <c r="F1409" t="s">
        <v>26</v>
      </c>
      <c r="G1409">
        <v>2890</v>
      </c>
      <c r="I1409" s="7"/>
    </row>
    <row r="1410" spans="1:9" x14ac:dyDescent="0.3">
      <c r="A1410">
        <v>937462</v>
      </c>
      <c r="B1410">
        <v>1858</v>
      </c>
      <c r="C1410" s="1" t="s">
        <v>99</v>
      </c>
      <c r="D1410" s="3">
        <v>45219.995833333334</v>
      </c>
      <c r="E1410" t="s">
        <v>97</v>
      </c>
      <c r="F1410" t="s">
        <v>27</v>
      </c>
      <c r="G1410">
        <v>2327</v>
      </c>
      <c r="I1410" s="7"/>
    </row>
    <row r="1411" spans="1:9" x14ac:dyDescent="0.3">
      <c r="A1411">
        <v>938620</v>
      </c>
      <c r="B1411">
        <v>1556</v>
      </c>
      <c r="C1411" s="1" t="s">
        <v>101</v>
      </c>
      <c r="D1411" s="3">
        <v>45020.07916666667</v>
      </c>
      <c r="E1411" t="s">
        <v>98</v>
      </c>
      <c r="F1411" t="s">
        <v>81</v>
      </c>
      <c r="G1411">
        <v>1142</v>
      </c>
      <c r="I1411" s="7"/>
    </row>
    <row r="1412" spans="1:9" x14ac:dyDescent="0.3">
      <c r="A1412">
        <v>940084</v>
      </c>
      <c r="B1412">
        <v>239</v>
      </c>
      <c r="C1412" s="1" t="s">
        <v>113</v>
      </c>
      <c r="D1412" s="3">
        <v>45188.003472222219</v>
      </c>
      <c r="E1412" t="s">
        <v>191</v>
      </c>
      <c r="F1412" t="s">
        <v>71</v>
      </c>
      <c r="G1412">
        <v>2257</v>
      </c>
      <c r="I1412" s="7"/>
    </row>
    <row r="1413" spans="1:9" x14ac:dyDescent="0.3">
      <c r="A1413">
        <v>941028</v>
      </c>
      <c r="B1413">
        <v>1311</v>
      </c>
      <c r="C1413" s="1" t="s">
        <v>99</v>
      </c>
      <c r="D1413" s="3">
        <v>45188.977083333331</v>
      </c>
      <c r="E1413" t="s">
        <v>97</v>
      </c>
      <c r="F1413" t="s">
        <v>7</v>
      </c>
      <c r="G1413">
        <v>9422</v>
      </c>
      <c r="I1413" s="7"/>
    </row>
    <row r="1414" spans="1:9" x14ac:dyDescent="0.3">
      <c r="A1414">
        <v>941315</v>
      </c>
      <c r="B1414">
        <v>1856</v>
      </c>
      <c r="C1414" s="1" t="s">
        <v>99</v>
      </c>
      <c r="D1414" s="3">
        <v>45023.007638888892</v>
      </c>
      <c r="E1414" t="s">
        <v>97</v>
      </c>
      <c r="F1414" t="s">
        <v>27</v>
      </c>
      <c r="G1414">
        <v>6848</v>
      </c>
      <c r="I1414" s="7"/>
    </row>
    <row r="1415" spans="1:9" x14ac:dyDescent="0.3">
      <c r="A1415">
        <v>942316</v>
      </c>
      <c r="B1415">
        <v>608</v>
      </c>
      <c r="C1415" s="1" t="s">
        <v>108</v>
      </c>
      <c r="D1415" s="3">
        <v>44930.033333333333</v>
      </c>
      <c r="E1415" t="s">
        <v>191</v>
      </c>
      <c r="F1415" t="s">
        <v>65</v>
      </c>
      <c r="G1415">
        <v>455</v>
      </c>
      <c r="I1415" s="7"/>
    </row>
    <row r="1416" spans="1:9" x14ac:dyDescent="0.3">
      <c r="A1416">
        <v>942544</v>
      </c>
      <c r="B1416">
        <v>233</v>
      </c>
      <c r="C1416" s="1" t="s">
        <v>107</v>
      </c>
      <c r="D1416" s="3">
        <v>45106.964583333334</v>
      </c>
      <c r="E1416" t="s">
        <v>96</v>
      </c>
      <c r="F1416" t="s">
        <v>24</v>
      </c>
      <c r="G1416">
        <v>5264</v>
      </c>
      <c r="I1416" s="7"/>
    </row>
    <row r="1417" spans="1:9" x14ac:dyDescent="0.3">
      <c r="A1417">
        <v>942561</v>
      </c>
      <c r="B1417">
        <v>1263</v>
      </c>
      <c r="C1417" s="1" t="s">
        <v>99</v>
      </c>
      <c r="D1417" s="3">
        <v>45212.994444444441</v>
      </c>
      <c r="E1417" t="s">
        <v>96</v>
      </c>
      <c r="F1417" t="s">
        <v>81</v>
      </c>
      <c r="G1417">
        <v>1046</v>
      </c>
      <c r="I1417" s="7"/>
    </row>
    <row r="1418" spans="1:9" x14ac:dyDescent="0.3">
      <c r="A1418">
        <v>943149</v>
      </c>
      <c r="B1418">
        <v>640</v>
      </c>
      <c r="C1418" s="1" t="s">
        <v>100</v>
      </c>
      <c r="D1418" s="3">
        <v>45193.949305555558</v>
      </c>
      <c r="E1418" t="s">
        <v>191</v>
      </c>
      <c r="F1418" t="s">
        <v>88</v>
      </c>
      <c r="G1418">
        <v>6730</v>
      </c>
      <c r="I1418" s="7"/>
    </row>
    <row r="1419" spans="1:9" x14ac:dyDescent="0.3">
      <c r="A1419">
        <v>943915</v>
      </c>
      <c r="B1419">
        <v>778</v>
      </c>
      <c r="C1419" s="1" t="s">
        <v>100</v>
      </c>
      <c r="D1419" s="3">
        <v>44989.063888888886</v>
      </c>
      <c r="E1419" t="s">
        <v>96</v>
      </c>
      <c r="F1419" t="s">
        <v>46</v>
      </c>
      <c r="G1419">
        <v>8064</v>
      </c>
      <c r="I1419" s="7"/>
    </row>
    <row r="1420" spans="1:9" x14ac:dyDescent="0.3">
      <c r="A1420">
        <v>944561</v>
      </c>
      <c r="B1420">
        <v>1343</v>
      </c>
      <c r="C1420" s="1" t="s">
        <v>99</v>
      </c>
      <c r="D1420" s="3">
        <v>44981.958333333336</v>
      </c>
      <c r="E1420" t="s">
        <v>97</v>
      </c>
      <c r="F1420" t="s">
        <v>82</v>
      </c>
      <c r="G1420">
        <v>439</v>
      </c>
      <c r="I1420" s="7"/>
    </row>
    <row r="1421" spans="1:9" x14ac:dyDescent="0.3">
      <c r="A1421">
        <v>946141</v>
      </c>
      <c r="B1421">
        <v>1208</v>
      </c>
      <c r="C1421" s="1" t="s">
        <v>99</v>
      </c>
      <c r="D1421" s="3">
        <v>45036.05972222222</v>
      </c>
      <c r="E1421" t="s">
        <v>96</v>
      </c>
      <c r="F1421" t="s">
        <v>17</v>
      </c>
      <c r="G1421">
        <v>6931</v>
      </c>
      <c r="I1421" s="7"/>
    </row>
    <row r="1422" spans="1:9" x14ac:dyDescent="0.3">
      <c r="A1422">
        <v>946167</v>
      </c>
      <c r="B1422">
        <v>1512</v>
      </c>
      <c r="C1422" s="1" t="s">
        <v>108</v>
      </c>
      <c r="D1422" s="3">
        <v>45264.995833333334</v>
      </c>
      <c r="E1422" t="s">
        <v>98</v>
      </c>
      <c r="F1422" t="s">
        <v>43</v>
      </c>
      <c r="G1422">
        <v>236</v>
      </c>
      <c r="I1422" s="7"/>
    </row>
    <row r="1423" spans="1:9" x14ac:dyDescent="0.3">
      <c r="A1423">
        <v>946580</v>
      </c>
      <c r="B1423">
        <v>91</v>
      </c>
      <c r="C1423" s="1" t="s">
        <v>105</v>
      </c>
      <c r="D1423" s="3">
        <v>45257.959722222222</v>
      </c>
      <c r="E1423" t="s">
        <v>97</v>
      </c>
      <c r="F1423" t="s">
        <v>44</v>
      </c>
      <c r="G1423">
        <v>8726</v>
      </c>
      <c r="I1423" s="7"/>
    </row>
    <row r="1424" spans="1:9" x14ac:dyDescent="0.3">
      <c r="A1424">
        <v>946964</v>
      </c>
      <c r="B1424">
        <v>281</v>
      </c>
      <c r="C1424" s="1" t="s">
        <v>99</v>
      </c>
      <c r="D1424" s="3">
        <v>44981.030555555553</v>
      </c>
      <c r="E1424" t="s">
        <v>98</v>
      </c>
      <c r="F1424" t="s">
        <v>78</v>
      </c>
      <c r="G1424">
        <v>6535</v>
      </c>
      <c r="I1424" s="7"/>
    </row>
    <row r="1425" spans="1:9" x14ac:dyDescent="0.3">
      <c r="A1425">
        <v>947335</v>
      </c>
      <c r="B1425">
        <v>1539</v>
      </c>
      <c r="C1425" s="1" t="s">
        <v>99</v>
      </c>
      <c r="D1425" s="3">
        <v>45154.011805555558</v>
      </c>
      <c r="E1425" t="s">
        <v>98</v>
      </c>
      <c r="F1425" t="s">
        <v>27</v>
      </c>
      <c r="G1425">
        <v>4146</v>
      </c>
      <c r="I1425" s="7"/>
    </row>
    <row r="1426" spans="1:9" x14ac:dyDescent="0.3">
      <c r="A1426">
        <v>947369</v>
      </c>
      <c r="B1426">
        <v>1510</v>
      </c>
      <c r="C1426" s="1" t="s">
        <v>103</v>
      </c>
      <c r="D1426" s="3">
        <v>45117.013888888891</v>
      </c>
      <c r="E1426" t="s">
        <v>97</v>
      </c>
      <c r="F1426" t="s">
        <v>59</v>
      </c>
      <c r="G1426">
        <v>5208</v>
      </c>
      <c r="I1426" s="7"/>
    </row>
    <row r="1427" spans="1:9" x14ac:dyDescent="0.3">
      <c r="A1427">
        <v>950100</v>
      </c>
      <c r="B1427">
        <v>567</v>
      </c>
      <c r="C1427" s="1" t="s">
        <v>101</v>
      </c>
      <c r="D1427" s="3">
        <v>45267.965277777781</v>
      </c>
      <c r="E1427" t="s">
        <v>98</v>
      </c>
      <c r="F1427" t="s">
        <v>87</v>
      </c>
      <c r="G1427">
        <v>4903</v>
      </c>
      <c r="I1427" s="7"/>
    </row>
    <row r="1428" spans="1:9" x14ac:dyDescent="0.3">
      <c r="A1428">
        <v>950345</v>
      </c>
      <c r="B1428">
        <v>608</v>
      </c>
      <c r="C1428" s="1" t="s">
        <v>108</v>
      </c>
      <c r="D1428" s="3">
        <v>44970.083333333336</v>
      </c>
      <c r="E1428" t="s">
        <v>96</v>
      </c>
      <c r="F1428" t="s">
        <v>78</v>
      </c>
      <c r="G1428">
        <v>4841</v>
      </c>
      <c r="I1428" s="7"/>
    </row>
    <row r="1429" spans="1:9" x14ac:dyDescent="0.3">
      <c r="A1429">
        <v>951047</v>
      </c>
      <c r="B1429">
        <v>753</v>
      </c>
      <c r="C1429" s="1" t="s">
        <v>99</v>
      </c>
      <c r="D1429" s="3">
        <v>44938.989583333336</v>
      </c>
      <c r="E1429" t="s">
        <v>191</v>
      </c>
      <c r="F1429" t="s">
        <v>27</v>
      </c>
      <c r="G1429">
        <v>1714</v>
      </c>
      <c r="I1429" s="7"/>
    </row>
    <row r="1430" spans="1:9" x14ac:dyDescent="0.3">
      <c r="A1430">
        <v>951353</v>
      </c>
      <c r="B1430">
        <v>1243</v>
      </c>
      <c r="C1430" s="1" t="s">
        <v>105</v>
      </c>
      <c r="D1430" s="3">
        <v>45117.020138888889</v>
      </c>
      <c r="E1430" t="s">
        <v>97</v>
      </c>
      <c r="F1430" t="s">
        <v>69</v>
      </c>
      <c r="G1430">
        <v>9524</v>
      </c>
      <c r="I1430" s="7"/>
    </row>
    <row r="1431" spans="1:9" x14ac:dyDescent="0.3">
      <c r="A1431">
        <v>951780</v>
      </c>
      <c r="B1431">
        <v>1945</v>
      </c>
      <c r="C1431" s="1" t="s">
        <v>99</v>
      </c>
      <c r="D1431" s="3">
        <v>45131.024305555555</v>
      </c>
      <c r="E1431" t="s">
        <v>191</v>
      </c>
      <c r="F1431" t="s">
        <v>89</v>
      </c>
      <c r="G1431">
        <v>6963</v>
      </c>
      <c r="I1431" s="7"/>
    </row>
    <row r="1432" spans="1:9" x14ac:dyDescent="0.3">
      <c r="A1432">
        <v>952497</v>
      </c>
      <c r="B1432">
        <v>1649</v>
      </c>
      <c r="C1432" s="1" t="s">
        <v>99</v>
      </c>
      <c r="D1432" s="3">
        <v>45215.981249999997</v>
      </c>
      <c r="E1432" t="s">
        <v>96</v>
      </c>
      <c r="F1432" t="s">
        <v>27</v>
      </c>
      <c r="G1432">
        <v>1132</v>
      </c>
      <c r="I1432" s="7"/>
    </row>
    <row r="1433" spans="1:9" x14ac:dyDescent="0.3">
      <c r="A1433">
        <v>952618</v>
      </c>
      <c r="B1433">
        <v>1539</v>
      </c>
      <c r="C1433" s="1" t="s">
        <v>99</v>
      </c>
      <c r="D1433" s="3">
        <v>45023.04791666667</v>
      </c>
      <c r="E1433" t="s">
        <v>96</v>
      </c>
      <c r="F1433" t="s">
        <v>25</v>
      </c>
      <c r="G1433">
        <v>1048</v>
      </c>
      <c r="I1433" s="7"/>
    </row>
    <row r="1434" spans="1:9" x14ac:dyDescent="0.3">
      <c r="A1434">
        <v>953006</v>
      </c>
      <c r="B1434">
        <v>1500</v>
      </c>
      <c r="C1434" s="1" t="s">
        <v>99</v>
      </c>
      <c r="D1434" s="3">
        <v>45246.023611111108</v>
      </c>
      <c r="E1434" t="s">
        <v>98</v>
      </c>
      <c r="F1434" t="s">
        <v>81</v>
      </c>
      <c r="G1434">
        <v>9376</v>
      </c>
      <c r="I1434" s="7"/>
    </row>
    <row r="1435" spans="1:9" x14ac:dyDescent="0.3">
      <c r="A1435">
        <v>953922</v>
      </c>
      <c r="B1435">
        <v>1112</v>
      </c>
      <c r="C1435" s="1" t="s">
        <v>105</v>
      </c>
      <c r="D1435" s="3">
        <v>45206.00277777778</v>
      </c>
      <c r="E1435" t="s">
        <v>98</v>
      </c>
      <c r="F1435" t="s">
        <v>71</v>
      </c>
      <c r="G1435">
        <v>4161</v>
      </c>
      <c r="I1435" s="7"/>
    </row>
    <row r="1436" spans="1:9" x14ac:dyDescent="0.3">
      <c r="A1436">
        <v>953981</v>
      </c>
      <c r="B1436">
        <v>1513</v>
      </c>
      <c r="C1436" s="1" t="s">
        <v>99</v>
      </c>
      <c r="D1436" s="3">
        <v>45204.019444444442</v>
      </c>
      <c r="E1436" t="s">
        <v>96</v>
      </c>
      <c r="F1436" t="s">
        <v>7</v>
      </c>
      <c r="G1436">
        <v>9670</v>
      </c>
      <c r="I1436" s="7"/>
    </row>
    <row r="1437" spans="1:9" x14ac:dyDescent="0.3">
      <c r="A1437">
        <v>954429</v>
      </c>
      <c r="B1437">
        <v>1544</v>
      </c>
      <c r="C1437" s="1" t="s">
        <v>99</v>
      </c>
      <c r="D1437" s="3">
        <v>45254.990972222222</v>
      </c>
      <c r="E1437" t="s">
        <v>97</v>
      </c>
      <c r="F1437" t="s">
        <v>27</v>
      </c>
      <c r="G1437">
        <v>4753</v>
      </c>
      <c r="I1437" s="7"/>
    </row>
    <row r="1438" spans="1:9" x14ac:dyDescent="0.3">
      <c r="A1438">
        <v>954631</v>
      </c>
      <c r="B1438">
        <v>1868</v>
      </c>
      <c r="C1438" s="1" t="s">
        <v>100</v>
      </c>
      <c r="D1438" s="3">
        <v>44988.019444444442</v>
      </c>
      <c r="E1438" t="s">
        <v>96</v>
      </c>
      <c r="F1438" t="s">
        <v>65</v>
      </c>
      <c r="G1438">
        <v>8020</v>
      </c>
      <c r="I1438" s="7"/>
    </row>
    <row r="1439" spans="1:9" x14ac:dyDescent="0.3">
      <c r="A1439">
        <v>957373</v>
      </c>
      <c r="B1439">
        <v>580</v>
      </c>
      <c r="C1439" s="1" t="s">
        <v>99</v>
      </c>
      <c r="D1439" s="3">
        <v>45093.961805555555</v>
      </c>
      <c r="E1439" t="s">
        <v>96</v>
      </c>
      <c r="F1439" t="s">
        <v>24</v>
      </c>
      <c r="G1439">
        <v>4659</v>
      </c>
      <c r="I1439" s="7"/>
    </row>
    <row r="1440" spans="1:9" x14ac:dyDescent="0.3">
      <c r="A1440">
        <v>957446</v>
      </c>
      <c r="B1440">
        <v>49</v>
      </c>
      <c r="C1440" s="1" t="s">
        <v>100</v>
      </c>
      <c r="D1440" s="3">
        <v>45187.011805555558</v>
      </c>
      <c r="E1440" t="s">
        <v>96</v>
      </c>
      <c r="F1440" t="s">
        <v>27</v>
      </c>
      <c r="G1440">
        <v>5585</v>
      </c>
      <c r="I1440" s="7"/>
    </row>
    <row r="1441" spans="1:9" x14ac:dyDescent="0.3">
      <c r="A1441">
        <v>958196</v>
      </c>
      <c r="B1441">
        <v>1922</v>
      </c>
      <c r="C1441" s="1" t="s">
        <v>105</v>
      </c>
      <c r="D1441" s="3">
        <v>44934.033333333333</v>
      </c>
      <c r="E1441" t="s">
        <v>96</v>
      </c>
      <c r="F1441" t="s">
        <v>31</v>
      </c>
      <c r="G1441">
        <v>3813</v>
      </c>
      <c r="I1441" s="7"/>
    </row>
    <row r="1442" spans="1:9" x14ac:dyDescent="0.3">
      <c r="A1442">
        <v>959426</v>
      </c>
      <c r="B1442">
        <v>801</v>
      </c>
      <c r="C1442" s="1" t="s">
        <v>100</v>
      </c>
      <c r="D1442" s="3">
        <v>45236.006249999999</v>
      </c>
      <c r="E1442" t="s">
        <v>97</v>
      </c>
      <c r="F1442" t="s">
        <v>78</v>
      </c>
      <c r="G1442">
        <v>6481</v>
      </c>
      <c r="I1442" s="7"/>
    </row>
    <row r="1443" spans="1:9" x14ac:dyDescent="0.3">
      <c r="A1443">
        <v>959447</v>
      </c>
      <c r="B1443">
        <v>336</v>
      </c>
      <c r="C1443" s="1" t="s">
        <v>105</v>
      </c>
      <c r="D1443" s="3">
        <v>45026.063194444447</v>
      </c>
      <c r="E1443" t="s">
        <v>191</v>
      </c>
      <c r="F1443" t="s">
        <v>77</v>
      </c>
      <c r="G1443">
        <v>7839</v>
      </c>
      <c r="I1443" s="7"/>
    </row>
    <row r="1444" spans="1:9" x14ac:dyDescent="0.3">
      <c r="A1444">
        <v>960053</v>
      </c>
      <c r="B1444">
        <v>651</v>
      </c>
      <c r="C1444" s="1" t="s">
        <v>99</v>
      </c>
      <c r="D1444" s="3">
        <v>45139.013888888891</v>
      </c>
      <c r="E1444" t="s">
        <v>98</v>
      </c>
      <c r="F1444" t="s">
        <v>32</v>
      </c>
      <c r="G1444">
        <v>3417</v>
      </c>
      <c r="I1444" s="7"/>
    </row>
    <row r="1445" spans="1:9" x14ac:dyDescent="0.3">
      <c r="A1445">
        <v>960685</v>
      </c>
      <c r="B1445">
        <v>522</v>
      </c>
      <c r="C1445" s="1" t="s">
        <v>99</v>
      </c>
      <c r="D1445" s="3">
        <v>45254.034722222219</v>
      </c>
      <c r="E1445" t="s">
        <v>191</v>
      </c>
      <c r="F1445" t="s">
        <v>30</v>
      </c>
      <c r="G1445">
        <v>9772</v>
      </c>
      <c r="I1445" s="7"/>
    </row>
    <row r="1446" spans="1:9" x14ac:dyDescent="0.3">
      <c r="A1446">
        <v>961277</v>
      </c>
      <c r="B1446">
        <v>1721</v>
      </c>
      <c r="C1446" s="1" t="s">
        <v>109</v>
      </c>
      <c r="D1446" s="3">
        <v>45046.98541666667</v>
      </c>
      <c r="E1446" t="s">
        <v>98</v>
      </c>
      <c r="F1446" t="s">
        <v>74</v>
      </c>
      <c r="G1446">
        <v>8615</v>
      </c>
      <c r="I1446" s="7"/>
    </row>
    <row r="1447" spans="1:9" x14ac:dyDescent="0.3">
      <c r="A1447">
        <v>961533</v>
      </c>
      <c r="B1447">
        <v>424</v>
      </c>
      <c r="C1447" s="1" t="s">
        <v>105</v>
      </c>
      <c r="D1447" s="3">
        <v>45013.038888888892</v>
      </c>
      <c r="E1447" t="s">
        <v>98</v>
      </c>
      <c r="F1447" t="s">
        <v>85</v>
      </c>
      <c r="G1447">
        <v>1084</v>
      </c>
      <c r="I1447" s="7"/>
    </row>
    <row r="1448" spans="1:9" x14ac:dyDescent="0.3">
      <c r="A1448">
        <v>961949</v>
      </c>
      <c r="B1448">
        <v>1076</v>
      </c>
      <c r="C1448" s="1" t="s">
        <v>113</v>
      </c>
      <c r="D1448" s="3">
        <v>45204.000694444447</v>
      </c>
      <c r="E1448" t="s">
        <v>98</v>
      </c>
      <c r="F1448" t="s">
        <v>51</v>
      </c>
      <c r="G1448">
        <v>2153</v>
      </c>
      <c r="I1448" s="7"/>
    </row>
    <row r="1449" spans="1:9" x14ac:dyDescent="0.3">
      <c r="A1449">
        <v>962603</v>
      </c>
      <c r="B1449">
        <v>1743</v>
      </c>
      <c r="C1449" s="1" t="s">
        <v>99</v>
      </c>
      <c r="D1449" s="3">
        <v>45053.013888888891</v>
      </c>
      <c r="E1449" t="s">
        <v>98</v>
      </c>
      <c r="F1449" t="s">
        <v>68</v>
      </c>
      <c r="G1449">
        <v>6171</v>
      </c>
      <c r="I1449" s="7"/>
    </row>
    <row r="1450" spans="1:9" x14ac:dyDescent="0.3">
      <c r="A1450">
        <v>962712</v>
      </c>
      <c r="B1450">
        <v>340</v>
      </c>
      <c r="C1450" s="1" t="s">
        <v>100</v>
      </c>
      <c r="D1450" s="3">
        <v>44993.013194444444</v>
      </c>
      <c r="E1450" t="s">
        <v>98</v>
      </c>
      <c r="F1450" t="s">
        <v>79</v>
      </c>
      <c r="G1450">
        <v>1633</v>
      </c>
      <c r="I1450" s="7"/>
    </row>
    <row r="1451" spans="1:9" x14ac:dyDescent="0.3">
      <c r="A1451">
        <v>963906</v>
      </c>
      <c r="B1451">
        <v>1098</v>
      </c>
      <c r="C1451" s="1" t="s">
        <v>106</v>
      </c>
      <c r="D1451" s="3">
        <v>45065.027083333334</v>
      </c>
      <c r="E1451" t="s">
        <v>98</v>
      </c>
      <c r="F1451" t="s">
        <v>76</v>
      </c>
      <c r="G1451">
        <v>3431</v>
      </c>
      <c r="I1451" s="7"/>
    </row>
    <row r="1452" spans="1:9" x14ac:dyDescent="0.3">
      <c r="A1452">
        <v>964075</v>
      </c>
      <c r="B1452">
        <v>162</v>
      </c>
      <c r="C1452" s="1" t="s">
        <v>99</v>
      </c>
      <c r="D1452" s="3">
        <v>45033.973611111112</v>
      </c>
      <c r="E1452" t="s">
        <v>96</v>
      </c>
      <c r="F1452" t="s">
        <v>27</v>
      </c>
      <c r="G1452">
        <v>1275</v>
      </c>
      <c r="I1452" s="7"/>
    </row>
    <row r="1453" spans="1:9" x14ac:dyDescent="0.3">
      <c r="A1453">
        <v>964231</v>
      </c>
      <c r="B1453">
        <v>759</v>
      </c>
      <c r="C1453" s="1" t="s">
        <v>99</v>
      </c>
      <c r="D1453" s="3">
        <v>45226.051388888889</v>
      </c>
      <c r="E1453" t="s">
        <v>98</v>
      </c>
      <c r="F1453" t="s">
        <v>69</v>
      </c>
      <c r="G1453">
        <v>6583</v>
      </c>
      <c r="I1453" s="7"/>
    </row>
    <row r="1454" spans="1:9" x14ac:dyDescent="0.3">
      <c r="A1454">
        <v>964791</v>
      </c>
      <c r="B1454">
        <v>1085</v>
      </c>
      <c r="C1454" s="1" t="s">
        <v>105</v>
      </c>
      <c r="D1454" s="3">
        <v>45226.00277777778</v>
      </c>
      <c r="E1454" t="s">
        <v>191</v>
      </c>
      <c r="F1454" t="s">
        <v>43</v>
      </c>
      <c r="G1454">
        <v>4514</v>
      </c>
      <c r="I1454" s="7"/>
    </row>
    <row r="1455" spans="1:9" x14ac:dyDescent="0.3">
      <c r="A1455">
        <v>965923</v>
      </c>
      <c r="B1455">
        <v>1883</v>
      </c>
      <c r="C1455" s="1" t="s">
        <v>99</v>
      </c>
      <c r="D1455" s="3">
        <v>45012.069444444445</v>
      </c>
      <c r="E1455" t="s">
        <v>96</v>
      </c>
      <c r="F1455" t="s">
        <v>43</v>
      </c>
      <c r="G1455">
        <v>1548</v>
      </c>
      <c r="I1455" s="7"/>
    </row>
    <row r="1456" spans="1:9" x14ac:dyDescent="0.3">
      <c r="A1456">
        <v>966739</v>
      </c>
      <c r="B1456">
        <v>881</v>
      </c>
      <c r="C1456" s="1" t="s">
        <v>100</v>
      </c>
      <c r="D1456" s="3">
        <v>45158.02847222222</v>
      </c>
      <c r="E1456" t="s">
        <v>96</v>
      </c>
      <c r="F1456" t="s">
        <v>4</v>
      </c>
      <c r="G1456">
        <v>4693</v>
      </c>
      <c r="I1456" s="7"/>
    </row>
    <row r="1457" spans="1:9" x14ac:dyDescent="0.3">
      <c r="A1457">
        <v>967619</v>
      </c>
      <c r="B1457">
        <v>897</v>
      </c>
      <c r="C1457" s="1" t="s">
        <v>99</v>
      </c>
      <c r="D1457" s="3">
        <v>45104.972916666666</v>
      </c>
      <c r="E1457" t="s">
        <v>97</v>
      </c>
      <c r="F1457" t="s">
        <v>19</v>
      </c>
      <c r="G1457">
        <v>3504</v>
      </c>
      <c r="I1457" s="7"/>
    </row>
    <row r="1458" spans="1:9" x14ac:dyDescent="0.3">
      <c r="A1458">
        <v>968469</v>
      </c>
      <c r="B1458">
        <v>711</v>
      </c>
      <c r="C1458" s="1" t="s">
        <v>99</v>
      </c>
      <c r="D1458" s="3">
        <v>45186.010416666664</v>
      </c>
      <c r="E1458" t="s">
        <v>97</v>
      </c>
      <c r="F1458" t="s">
        <v>82</v>
      </c>
      <c r="G1458">
        <v>187</v>
      </c>
      <c r="I1458" s="7"/>
    </row>
    <row r="1459" spans="1:9" x14ac:dyDescent="0.3">
      <c r="A1459">
        <v>968501</v>
      </c>
      <c r="B1459">
        <v>534</v>
      </c>
      <c r="C1459" s="1" t="s">
        <v>113</v>
      </c>
      <c r="D1459" s="3">
        <v>45195.032638888886</v>
      </c>
      <c r="E1459" t="s">
        <v>191</v>
      </c>
      <c r="F1459" t="s">
        <v>15</v>
      </c>
      <c r="G1459">
        <v>98</v>
      </c>
      <c r="I1459" s="7"/>
    </row>
    <row r="1460" spans="1:9" x14ac:dyDescent="0.3">
      <c r="A1460">
        <v>968680</v>
      </c>
      <c r="B1460">
        <v>362</v>
      </c>
      <c r="C1460" s="1" t="s">
        <v>113</v>
      </c>
      <c r="D1460" s="3">
        <v>45020.953472222223</v>
      </c>
      <c r="E1460" t="s">
        <v>96</v>
      </c>
      <c r="F1460" t="s">
        <v>66</v>
      </c>
      <c r="G1460">
        <v>4761</v>
      </c>
      <c r="I1460" s="7"/>
    </row>
    <row r="1461" spans="1:9" x14ac:dyDescent="0.3">
      <c r="A1461">
        <v>968730</v>
      </c>
      <c r="B1461">
        <v>407</v>
      </c>
      <c r="C1461" s="1" t="s">
        <v>100</v>
      </c>
      <c r="D1461" s="3">
        <v>45070.037499999999</v>
      </c>
      <c r="E1461" t="s">
        <v>191</v>
      </c>
      <c r="F1461" t="s">
        <v>78</v>
      </c>
      <c r="G1461">
        <v>6326</v>
      </c>
      <c r="I1461" s="7"/>
    </row>
    <row r="1462" spans="1:9" x14ac:dyDescent="0.3">
      <c r="A1462">
        <v>969517</v>
      </c>
      <c r="B1462">
        <v>1794</v>
      </c>
      <c r="C1462" s="1" t="s">
        <v>101</v>
      </c>
      <c r="D1462" s="3">
        <v>45288.051388888889</v>
      </c>
      <c r="E1462" t="s">
        <v>98</v>
      </c>
      <c r="F1462" t="s">
        <v>27</v>
      </c>
      <c r="G1462">
        <v>7435</v>
      </c>
      <c r="I1462" s="7"/>
    </row>
    <row r="1463" spans="1:9" x14ac:dyDescent="0.3">
      <c r="A1463">
        <v>969765</v>
      </c>
      <c r="B1463">
        <v>850</v>
      </c>
      <c r="C1463" s="1" t="s">
        <v>99</v>
      </c>
      <c r="D1463" s="3">
        <v>44973.073611111111</v>
      </c>
      <c r="E1463" t="s">
        <v>97</v>
      </c>
      <c r="F1463" t="s">
        <v>43</v>
      </c>
      <c r="G1463">
        <v>3206</v>
      </c>
      <c r="I1463" s="7"/>
    </row>
    <row r="1464" spans="1:9" x14ac:dyDescent="0.3">
      <c r="A1464">
        <v>971123</v>
      </c>
      <c r="B1464">
        <v>197</v>
      </c>
      <c r="C1464" s="1" t="s">
        <v>99</v>
      </c>
      <c r="D1464" s="3">
        <v>44959.022222222222</v>
      </c>
      <c r="E1464" t="s">
        <v>191</v>
      </c>
      <c r="F1464" t="s">
        <v>27</v>
      </c>
      <c r="G1464">
        <v>4194</v>
      </c>
      <c r="I1464" s="7"/>
    </row>
    <row r="1465" spans="1:9" x14ac:dyDescent="0.3">
      <c r="A1465">
        <v>971900</v>
      </c>
      <c r="B1465">
        <v>1424</v>
      </c>
      <c r="C1465" s="1" t="s">
        <v>105</v>
      </c>
      <c r="D1465" s="3">
        <v>45004.011111111111</v>
      </c>
      <c r="E1465" t="s">
        <v>191</v>
      </c>
      <c r="F1465" t="s">
        <v>27</v>
      </c>
      <c r="G1465">
        <v>4454</v>
      </c>
      <c r="I1465" s="7"/>
    </row>
    <row r="1466" spans="1:9" x14ac:dyDescent="0.3">
      <c r="A1466">
        <v>972030</v>
      </c>
      <c r="B1466">
        <v>854</v>
      </c>
      <c r="C1466" s="1" t="s">
        <v>99</v>
      </c>
      <c r="D1466" s="3">
        <v>45016.073611111111</v>
      </c>
      <c r="E1466" t="s">
        <v>191</v>
      </c>
      <c r="F1466" t="s">
        <v>27</v>
      </c>
      <c r="G1466">
        <v>6426</v>
      </c>
      <c r="I1466" s="7"/>
    </row>
    <row r="1467" spans="1:9" x14ac:dyDescent="0.3">
      <c r="A1467">
        <v>973367</v>
      </c>
      <c r="B1467">
        <v>1170</v>
      </c>
      <c r="C1467" s="1" t="s">
        <v>109</v>
      </c>
      <c r="D1467" s="3">
        <v>45170.052777777775</v>
      </c>
      <c r="E1467" t="s">
        <v>97</v>
      </c>
      <c r="F1467" t="s">
        <v>18</v>
      </c>
      <c r="G1467">
        <v>8512</v>
      </c>
      <c r="I1467" s="7"/>
    </row>
    <row r="1468" spans="1:9" x14ac:dyDescent="0.3">
      <c r="A1468">
        <v>974557</v>
      </c>
      <c r="B1468">
        <v>1874</v>
      </c>
      <c r="C1468" s="1" t="s">
        <v>99</v>
      </c>
      <c r="D1468" s="3">
        <v>44941.047222222223</v>
      </c>
      <c r="E1468" t="s">
        <v>191</v>
      </c>
      <c r="F1468" t="s">
        <v>4</v>
      </c>
      <c r="G1468">
        <v>2721</v>
      </c>
      <c r="I1468" s="7"/>
    </row>
    <row r="1469" spans="1:9" x14ac:dyDescent="0.3">
      <c r="A1469">
        <v>975249</v>
      </c>
      <c r="B1469">
        <v>1044</v>
      </c>
      <c r="C1469" s="1" t="s">
        <v>113</v>
      </c>
      <c r="D1469" s="3">
        <v>45282.056250000001</v>
      </c>
      <c r="E1469" t="s">
        <v>96</v>
      </c>
      <c r="F1469" t="s">
        <v>14</v>
      </c>
      <c r="G1469">
        <v>3988</v>
      </c>
      <c r="I1469" s="7"/>
    </row>
    <row r="1470" spans="1:9" x14ac:dyDescent="0.3">
      <c r="A1470">
        <v>976000</v>
      </c>
      <c r="B1470">
        <v>484</v>
      </c>
      <c r="C1470" s="1" t="s">
        <v>99</v>
      </c>
      <c r="D1470" s="3">
        <v>45089.988194444442</v>
      </c>
      <c r="E1470" t="s">
        <v>97</v>
      </c>
      <c r="F1470" t="s">
        <v>6</v>
      </c>
      <c r="G1470">
        <v>6536</v>
      </c>
      <c r="I1470" s="7"/>
    </row>
    <row r="1471" spans="1:9" x14ac:dyDescent="0.3">
      <c r="A1471">
        <v>976435</v>
      </c>
      <c r="B1471">
        <v>704</v>
      </c>
      <c r="C1471" s="1" t="s">
        <v>99</v>
      </c>
      <c r="D1471" s="3">
        <v>45195.055555555555</v>
      </c>
      <c r="E1471" t="s">
        <v>98</v>
      </c>
      <c r="F1471" t="s">
        <v>7</v>
      </c>
      <c r="G1471">
        <v>5887</v>
      </c>
      <c r="I1471" s="7"/>
    </row>
    <row r="1472" spans="1:9" x14ac:dyDescent="0.3">
      <c r="A1472">
        <v>976870</v>
      </c>
      <c r="B1472">
        <v>357</v>
      </c>
      <c r="C1472" s="1" t="s">
        <v>103</v>
      </c>
      <c r="D1472" s="3">
        <v>45105.007638888892</v>
      </c>
      <c r="E1472" t="s">
        <v>97</v>
      </c>
      <c r="F1472" t="s">
        <v>8</v>
      </c>
      <c r="G1472">
        <v>1226</v>
      </c>
      <c r="I1472" s="7"/>
    </row>
    <row r="1473" spans="1:9" x14ac:dyDescent="0.3">
      <c r="A1473">
        <v>978487</v>
      </c>
      <c r="B1473">
        <v>767</v>
      </c>
      <c r="C1473" s="1" t="s">
        <v>99</v>
      </c>
      <c r="D1473" s="3">
        <v>45097.979861111111</v>
      </c>
      <c r="E1473" t="s">
        <v>96</v>
      </c>
      <c r="F1473" t="s">
        <v>9</v>
      </c>
      <c r="G1473">
        <v>8162</v>
      </c>
      <c r="I1473" s="7"/>
    </row>
    <row r="1474" spans="1:9" x14ac:dyDescent="0.3">
      <c r="A1474">
        <v>978518</v>
      </c>
      <c r="B1474">
        <v>1078</v>
      </c>
      <c r="C1474" s="1" t="s">
        <v>101</v>
      </c>
      <c r="D1474" s="3">
        <v>44927.044444444444</v>
      </c>
      <c r="E1474" t="s">
        <v>98</v>
      </c>
      <c r="F1474" t="s">
        <v>10</v>
      </c>
      <c r="G1474">
        <v>448</v>
      </c>
      <c r="I1474" s="7"/>
    </row>
    <row r="1475" spans="1:9" x14ac:dyDescent="0.3">
      <c r="A1475">
        <v>978704</v>
      </c>
      <c r="B1475">
        <v>307</v>
      </c>
      <c r="C1475" s="1" t="s">
        <v>100</v>
      </c>
      <c r="D1475" s="3">
        <v>45156.03402777778</v>
      </c>
      <c r="E1475" t="s">
        <v>96</v>
      </c>
      <c r="F1475" t="s">
        <v>11</v>
      </c>
      <c r="G1475">
        <v>5631</v>
      </c>
      <c r="I1475" s="7"/>
    </row>
    <row r="1476" spans="1:9" x14ac:dyDescent="0.3">
      <c r="A1476">
        <v>979166</v>
      </c>
      <c r="B1476">
        <v>995</v>
      </c>
      <c r="C1476" s="1" t="s">
        <v>100</v>
      </c>
      <c r="D1476" s="3">
        <v>44997.98333333333</v>
      </c>
      <c r="E1476" t="s">
        <v>97</v>
      </c>
      <c r="F1476" t="s">
        <v>12</v>
      </c>
      <c r="G1476">
        <v>6809</v>
      </c>
      <c r="I1476" s="7"/>
    </row>
    <row r="1477" spans="1:9" x14ac:dyDescent="0.3">
      <c r="A1477">
        <v>982672</v>
      </c>
      <c r="B1477">
        <v>1590</v>
      </c>
      <c r="C1477" s="1" t="s">
        <v>106</v>
      </c>
      <c r="D1477" s="3">
        <v>45281.077777777777</v>
      </c>
      <c r="E1477" t="s">
        <v>191</v>
      </c>
      <c r="F1477" t="s">
        <v>13</v>
      </c>
      <c r="G1477">
        <v>7371</v>
      </c>
      <c r="I1477" s="7"/>
    </row>
    <row r="1478" spans="1:9" x14ac:dyDescent="0.3">
      <c r="A1478">
        <v>982983</v>
      </c>
      <c r="B1478">
        <v>1842</v>
      </c>
      <c r="C1478" s="1" t="s">
        <v>106</v>
      </c>
      <c r="D1478" s="3">
        <v>44938.023611111108</v>
      </c>
      <c r="E1478" t="s">
        <v>97</v>
      </c>
      <c r="F1478" t="s">
        <v>14</v>
      </c>
      <c r="G1478">
        <v>6411</v>
      </c>
      <c r="I1478" s="7"/>
    </row>
    <row r="1479" spans="1:9" x14ac:dyDescent="0.3">
      <c r="A1479">
        <v>983456</v>
      </c>
      <c r="B1479">
        <v>177</v>
      </c>
      <c r="C1479" s="1" t="s">
        <v>113</v>
      </c>
      <c r="D1479" s="3">
        <v>45041.067361111112</v>
      </c>
      <c r="E1479" t="s">
        <v>96</v>
      </c>
      <c r="F1479" t="s">
        <v>15</v>
      </c>
      <c r="G1479">
        <v>2938</v>
      </c>
      <c r="I1479" s="7"/>
    </row>
    <row r="1480" spans="1:9" x14ac:dyDescent="0.3">
      <c r="A1480">
        <v>984155</v>
      </c>
      <c r="B1480">
        <v>1399</v>
      </c>
      <c r="C1480" s="1" t="s">
        <v>101</v>
      </c>
      <c r="D1480" s="3">
        <v>45224.005555555559</v>
      </c>
      <c r="E1480" t="s">
        <v>191</v>
      </c>
      <c r="F1480" t="s">
        <v>16</v>
      </c>
      <c r="G1480">
        <v>5521</v>
      </c>
      <c r="I1480" s="7"/>
    </row>
    <row r="1481" spans="1:9" x14ac:dyDescent="0.3">
      <c r="A1481">
        <v>985800</v>
      </c>
      <c r="B1481">
        <v>1225</v>
      </c>
      <c r="C1481" s="1" t="s">
        <v>105</v>
      </c>
      <c r="D1481" s="3">
        <v>45276.036805555559</v>
      </c>
      <c r="E1481" t="s">
        <v>98</v>
      </c>
      <c r="F1481" t="s">
        <v>17</v>
      </c>
      <c r="G1481">
        <v>3508</v>
      </c>
      <c r="I1481" s="7"/>
    </row>
    <row r="1482" spans="1:9" x14ac:dyDescent="0.3">
      <c r="A1482">
        <v>986036</v>
      </c>
      <c r="B1482">
        <v>1064</v>
      </c>
      <c r="C1482" s="1" t="s">
        <v>104</v>
      </c>
      <c r="D1482" s="3">
        <v>45229.939583333333</v>
      </c>
      <c r="E1482" t="s">
        <v>97</v>
      </c>
      <c r="F1482" t="s">
        <v>18</v>
      </c>
      <c r="G1482">
        <v>855</v>
      </c>
      <c r="I1482" s="7"/>
    </row>
    <row r="1483" spans="1:9" x14ac:dyDescent="0.3">
      <c r="A1483">
        <v>988105</v>
      </c>
      <c r="B1483">
        <v>1877</v>
      </c>
      <c r="C1483" s="1" t="s">
        <v>105</v>
      </c>
      <c r="D1483" s="3">
        <v>45102.052777777775</v>
      </c>
      <c r="E1483" t="s">
        <v>97</v>
      </c>
      <c r="F1483" t="s">
        <v>19</v>
      </c>
      <c r="G1483">
        <v>9254</v>
      </c>
      <c r="I1483" s="7"/>
    </row>
    <row r="1484" spans="1:9" x14ac:dyDescent="0.3">
      <c r="A1484">
        <v>988444</v>
      </c>
      <c r="B1484">
        <v>430</v>
      </c>
      <c r="C1484" s="1" t="s">
        <v>113</v>
      </c>
      <c r="D1484" s="3">
        <v>45142.04791666667</v>
      </c>
      <c r="E1484" t="s">
        <v>96</v>
      </c>
      <c r="F1484" t="s">
        <v>20</v>
      </c>
      <c r="G1484">
        <v>9958</v>
      </c>
      <c r="I1484" s="7"/>
    </row>
    <row r="1485" spans="1:9" x14ac:dyDescent="0.3">
      <c r="A1485">
        <v>990534</v>
      </c>
      <c r="B1485">
        <v>249</v>
      </c>
      <c r="C1485" s="1" t="s">
        <v>99</v>
      </c>
      <c r="D1485" s="3">
        <v>45122.949305555558</v>
      </c>
      <c r="E1485" t="s">
        <v>191</v>
      </c>
      <c r="F1485" t="s">
        <v>21</v>
      </c>
      <c r="G1485">
        <v>3459</v>
      </c>
      <c r="I1485" s="7"/>
    </row>
    <row r="1486" spans="1:9" x14ac:dyDescent="0.3">
      <c r="A1486">
        <v>990780</v>
      </c>
      <c r="B1486">
        <v>1068</v>
      </c>
      <c r="C1486" s="1" t="s">
        <v>105</v>
      </c>
      <c r="D1486" s="3">
        <v>45236.990972222222</v>
      </c>
      <c r="E1486" t="s">
        <v>96</v>
      </c>
      <c r="F1486" t="s">
        <v>22</v>
      </c>
      <c r="G1486">
        <v>6407</v>
      </c>
      <c r="I1486" s="7"/>
    </row>
    <row r="1487" spans="1:9" x14ac:dyDescent="0.3">
      <c r="A1487">
        <v>990832</v>
      </c>
      <c r="B1487">
        <v>9</v>
      </c>
      <c r="C1487" s="1" t="s">
        <v>100</v>
      </c>
      <c r="D1487" s="3">
        <v>45137.012499999997</v>
      </c>
      <c r="E1487" t="s">
        <v>96</v>
      </c>
      <c r="F1487" t="s">
        <v>4</v>
      </c>
      <c r="G1487">
        <v>8202</v>
      </c>
      <c r="I1487" s="7"/>
    </row>
    <row r="1488" spans="1:9" x14ac:dyDescent="0.3">
      <c r="A1488">
        <v>990950</v>
      </c>
      <c r="B1488">
        <v>1948</v>
      </c>
      <c r="C1488" s="1" t="s">
        <v>99</v>
      </c>
      <c r="D1488" s="3">
        <v>45101.008333333331</v>
      </c>
      <c r="E1488" t="s">
        <v>191</v>
      </c>
      <c r="F1488" t="s">
        <v>39</v>
      </c>
      <c r="G1488">
        <v>2414</v>
      </c>
      <c r="I1488" s="7"/>
    </row>
    <row r="1489" spans="1:9" x14ac:dyDescent="0.3">
      <c r="A1489">
        <v>991491</v>
      </c>
      <c r="B1489">
        <v>1789</v>
      </c>
      <c r="C1489" s="1" t="s">
        <v>109</v>
      </c>
      <c r="D1489" s="3">
        <v>45239.986805555556</v>
      </c>
      <c r="E1489" t="s">
        <v>98</v>
      </c>
      <c r="F1489" t="s">
        <v>9</v>
      </c>
      <c r="G1489">
        <v>5990</v>
      </c>
      <c r="I1489" s="7"/>
    </row>
    <row r="1490" spans="1:9" x14ac:dyDescent="0.3">
      <c r="A1490">
        <v>991744</v>
      </c>
      <c r="B1490">
        <v>303</v>
      </c>
      <c r="C1490" s="1" t="s">
        <v>113</v>
      </c>
      <c r="D1490" s="3">
        <v>45216.103472222225</v>
      </c>
      <c r="E1490" t="s">
        <v>96</v>
      </c>
      <c r="F1490" t="s">
        <v>32</v>
      </c>
      <c r="G1490">
        <v>6212</v>
      </c>
      <c r="I1490" s="7"/>
    </row>
    <row r="1491" spans="1:9" x14ac:dyDescent="0.3">
      <c r="A1491">
        <v>992007</v>
      </c>
      <c r="B1491">
        <v>576</v>
      </c>
      <c r="C1491" s="1" t="s">
        <v>99</v>
      </c>
      <c r="D1491" s="3">
        <v>45140.997916666667</v>
      </c>
      <c r="E1491" t="s">
        <v>97</v>
      </c>
      <c r="F1491" t="s">
        <v>41</v>
      </c>
      <c r="G1491">
        <v>839</v>
      </c>
      <c r="I1491" s="7"/>
    </row>
    <row r="1492" spans="1:9" x14ac:dyDescent="0.3">
      <c r="A1492">
        <v>992535</v>
      </c>
      <c r="B1492">
        <v>1239</v>
      </c>
      <c r="C1492" s="1" t="s">
        <v>105</v>
      </c>
      <c r="D1492" s="3">
        <v>44938.954861111109</v>
      </c>
      <c r="E1492" t="s">
        <v>96</v>
      </c>
      <c r="F1492" t="s">
        <v>26</v>
      </c>
      <c r="G1492">
        <v>2549</v>
      </c>
      <c r="I1492" s="7"/>
    </row>
    <row r="1493" spans="1:9" x14ac:dyDescent="0.3">
      <c r="A1493">
        <v>993121</v>
      </c>
      <c r="B1493">
        <v>864</v>
      </c>
      <c r="C1493" s="1" t="s">
        <v>99</v>
      </c>
      <c r="D1493" s="3">
        <v>45054.99722222222</v>
      </c>
      <c r="E1493" t="s">
        <v>96</v>
      </c>
      <c r="F1493" t="s">
        <v>27</v>
      </c>
      <c r="G1493">
        <v>4384</v>
      </c>
      <c r="I1493" s="7"/>
    </row>
    <row r="1494" spans="1:9" x14ac:dyDescent="0.3">
      <c r="A1494">
        <v>993369</v>
      </c>
      <c r="B1494">
        <v>1454</v>
      </c>
      <c r="C1494" s="1" t="s">
        <v>105</v>
      </c>
      <c r="D1494" s="3">
        <v>45150.031944444447</v>
      </c>
      <c r="E1494" t="s">
        <v>96</v>
      </c>
      <c r="F1494" t="s">
        <v>81</v>
      </c>
      <c r="G1494">
        <v>8577</v>
      </c>
      <c r="I1494" s="7"/>
    </row>
    <row r="1495" spans="1:9" x14ac:dyDescent="0.3">
      <c r="A1495">
        <v>993889</v>
      </c>
      <c r="B1495">
        <v>562</v>
      </c>
      <c r="C1495" s="1" t="s">
        <v>106</v>
      </c>
      <c r="D1495" s="3">
        <v>45006.98333333333</v>
      </c>
      <c r="E1495" t="s">
        <v>96</v>
      </c>
      <c r="F1495" t="s">
        <v>50</v>
      </c>
      <c r="G1495">
        <v>2862</v>
      </c>
      <c r="I1495" s="7"/>
    </row>
    <row r="1496" spans="1:9" x14ac:dyDescent="0.3">
      <c r="A1496">
        <v>993964</v>
      </c>
      <c r="B1496">
        <v>1143</v>
      </c>
      <c r="C1496" s="1" t="s">
        <v>107</v>
      </c>
      <c r="D1496" s="3">
        <v>45288.999305555553</v>
      </c>
      <c r="E1496" t="s">
        <v>191</v>
      </c>
      <c r="F1496" t="s">
        <v>5</v>
      </c>
      <c r="G1496">
        <v>8644</v>
      </c>
      <c r="I1496" s="7"/>
    </row>
    <row r="1497" spans="1:9" x14ac:dyDescent="0.3">
      <c r="A1497">
        <v>995268</v>
      </c>
      <c r="B1497">
        <v>1434</v>
      </c>
      <c r="C1497" s="1" t="s">
        <v>99</v>
      </c>
      <c r="D1497" s="3">
        <v>45080.020138888889</v>
      </c>
      <c r="E1497" t="s">
        <v>98</v>
      </c>
      <c r="F1497" t="s">
        <v>46</v>
      </c>
      <c r="G1497">
        <v>3688</v>
      </c>
      <c r="I1497" s="7"/>
    </row>
    <row r="1498" spans="1:9" x14ac:dyDescent="0.3">
      <c r="A1498">
        <v>995410</v>
      </c>
      <c r="B1498">
        <v>1355</v>
      </c>
      <c r="C1498" s="1" t="s">
        <v>105</v>
      </c>
      <c r="D1498" s="3">
        <v>45045.041666666664</v>
      </c>
      <c r="E1498" t="s">
        <v>98</v>
      </c>
      <c r="F1498" t="s">
        <v>82</v>
      </c>
      <c r="G1498">
        <v>114</v>
      </c>
      <c r="I1498" s="7"/>
    </row>
    <row r="1499" spans="1:9" x14ac:dyDescent="0.3">
      <c r="A1499">
        <v>996729</v>
      </c>
      <c r="B1499">
        <v>1416</v>
      </c>
      <c r="C1499" s="1" t="s">
        <v>99</v>
      </c>
      <c r="D1499" s="3">
        <v>45015.01666666667</v>
      </c>
      <c r="E1499" t="s">
        <v>98</v>
      </c>
      <c r="F1499" t="s">
        <v>17</v>
      </c>
      <c r="G1499">
        <v>3726</v>
      </c>
      <c r="I1499" s="7"/>
    </row>
    <row r="1500" spans="1:9" x14ac:dyDescent="0.3">
      <c r="A1500">
        <v>996929</v>
      </c>
      <c r="B1500">
        <v>1209</v>
      </c>
      <c r="C1500" s="1" t="s">
        <v>102</v>
      </c>
      <c r="D1500" s="3">
        <v>45073.034722222219</v>
      </c>
      <c r="E1500" t="s">
        <v>191</v>
      </c>
      <c r="F1500" t="s">
        <v>11</v>
      </c>
      <c r="G1500">
        <v>3144</v>
      </c>
      <c r="I1500" s="7"/>
    </row>
    <row r="1501" spans="1:9" x14ac:dyDescent="0.3">
      <c r="A1501">
        <v>997669</v>
      </c>
      <c r="B1501">
        <v>475</v>
      </c>
      <c r="C1501" s="1" t="s">
        <v>99</v>
      </c>
      <c r="D1501" s="3">
        <v>44948.97152777778</v>
      </c>
      <c r="E1501" t="s">
        <v>97</v>
      </c>
      <c r="F1501" t="s">
        <v>44</v>
      </c>
      <c r="G1501">
        <v>4684</v>
      </c>
      <c r="I1501" s="7"/>
    </row>
    <row r="1502" spans="1:9" x14ac:dyDescent="0.3">
      <c r="A1502">
        <v>998784</v>
      </c>
      <c r="B1502">
        <v>30</v>
      </c>
      <c r="C1502" s="1" t="s">
        <v>100</v>
      </c>
      <c r="D1502" s="3">
        <v>45054.025000000001</v>
      </c>
      <c r="E1502" t="s">
        <v>96</v>
      </c>
      <c r="F1502" t="s">
        <v>78</v>
      </c>
      <c r="G1502">
        <v>3801</v>
      </c>
      <c r="I1502" s="7"/>
    </row>
    <row r="1503" spans="1:9" x14ac:dyDescent="0.3">
      <c r="A1503">
        <v>998926</v>
      </c>
      <c r="B1503">
        <v>1677</v>
      </c>
      <c r="C1503" s="1" t="s">
        <v>107</v>
      </c>
      <c r="D1503" s="3">
        <v>45143.061805555553</v>
      </c>
      <c r="E1503" t="s">
        <v>97</v>
      </c>
      <c r="F1503" t="s">
        <v>27</v>
      </c>
      <c r="G1503">
        <v>9356</v>
      </c>
      <c r="I1503" s="7"/>
    </row>
    <row r="1504" spans="1:9" x14ac:dyDescent="0.3">
      <c r="A1504">
        <v>999060</v>
      </c>
      <c r="B1504">
        <v>773</v>
      </c>
      <c r="C1504" s="1" t="s">
        <v>99</v>
      </c>
      <c r="D1504" s="3">
        <v>45063.038888888892</v>
      </c>
      <c r="E1504" t="s">
        <v>191</v>
      </c>
      <c r="F1504" t="s">
        <v>59</v>
      </c>
      <c r="G1504">
        <v>2259</v>
      </c>
      <c r="I1504" s="7"/>
    </row>
    <row r="1505" spans="1:9" x14ac:dyDescent="0.3">
      <c r="A1505">
        <v>999352</v>
      </c>
      <c r="B1505">
        <v>214</v>
      </c>
      <c r="C1505" s="1" t="s">
        <v>99</v>
      </c>
      <c r="D1505" s="3">
        <v>45267.991666666669</v>
      </c>
      <c r="E1505" t="s">
        <v>98</v>
      </c>
      <c r="F1505" t="s">
        <v>87</v>
      </c>
      <c r="G1505">
        <v>8616</v>
      </c>
      <c r="I1505" s="7"/>
    </row>
    <row r="1506" spans="1:9" x14ac:dyDescent="0.3">
      <c r="A1506">
        <v>999621</v>
      </c>
      <c r="B1506">
        <v>1643</v>
      </c>
      <c r="C1506" s="1" t="s">
        <v>101</v>
      </c>
      <c r="D1506" s="3">
        <v>45138.015972222223</v>
      </c>
      <c r="E1506" t="s">
        <v>98</v>
      </c>
      <c r="F1506" t="s">
        <v>74</v>
      </c>
      <c r="G1506">
        <v>4264</v>
      </c>
      <c r="I1506" s="7"/>
    </row>
    <row r="1507" spans="1:9" x14ac:dyDescent="0.3">
      <c r="A1507">
        <v>1000209</v>
      </c>
      <c r="B1507">
        <v>240</v>
      </c>
      <c r="C1507" s="1" t="s">
        <v>99</v>
      </c>
      <c r="D1507" s="3">
        <v>45160.041666666664</v>
      </c>
      <c r="E1507" t="s">
        <v>97</v>
      </c>
      <c r="F1507" t="s">
        <v>88</v>
      </c>
      <c r="G1507">
        <v>3641</v>
      </c>
      <c r="I1507" s="7"/>
    </row>
    <row r="1508" spans="1:9" x14ac:dyDescent="0.3">
      <c r="A1508">
        <v>1000225</v>
      </c>
      <c r="B1508">
        <v>1329</v>
      </c>
      <c r="C1508" s="1" t="s">
        <v>99</v>
      </c>
      <c r="D1508" s="3">
        <v>45163.961111111108</v>
      </c>
      <c r="E1508" t="s">
        <v>98</v>
      </c>
      <c r="F1508" t="s">
        <v>69</v>
      </c>
      <c r="G1508">
        <v>3066</v>
      </c>
      <c r="I1508" s="7"/>
    </row>
    <row r="1509" spans="1:9" x14ac:dyDescent="0.3">
      <c r="A1509">
        <v>1000578</v>
      </c>
      <c r="B1509">
        <v>1344</v>
      </c>
      <c r="C1509" s="1" t="s">
        <v>105</v>
      </c>
      <c r="D1509" s="3">
        <v>45070.980555555558</v>
      </c>
      <c r="E1509" t="s">
        <v>97</v>
      </c>
      <c r="F1509" t="s">
        <v>89</v>
      </c>
      <c r="G1509">
        <v>2515</v>
      </c>
      <c r="I1509" s="7"/>
    </row>
    <row r="1510" spans="1:9" x14ac:dyDescent="0.3">
      <c r="A1510">
        <v>1000651</v>
      </c>
      <c r="B1510">
        <v>1883</v>
      </c>
      <c r="C1510" s="1" t="s">
        <v>99</v>
      </c>
      <c r="D1510" s="3">
        <v>45010.949305555558</v>
      </c>
      <c r="E1510" t="s">
        <v>191</v>
      </c>
      <c r="F1510" t="s">
        <v>27</v>
      </c>
      <c r="G1510">
        <v>1594</v>
      </c>
      <c r="I1510" s="7"/>
    </row>
    <row r="1511" spans="1:9" x14ac:dyDescent="0.3">
      <c r="A1511">
        <v>1001243</v>
      </c>
      <c r="B1511">
        <v>318</v>
      </c>
      <c r="C1511" s="1" t="s">
        <v>113</v>
      </c>
      <c r="D1511" s="3">
        <v>45062.05</v>
      </c>
      <c r="E1511" t="s">
        <v>191</v>
      </c>
      <c r="F1511" t="s">
        <v>25</v>
      </c>
      <c r="G1511">
        <v>3114</v>
      </c>
      <c r="I1511" s="7"/>
    </row>
    <row r="1512" spans="1:9" x14ac:dyDescent="0.3">
      <c r="A1512">
        <v>1001621</v>
      </c>
      <c r="B1512">
        <v>1506</v>
      </c>
      <c r="C1512" s="1" t="s">
        <v>99</v>
      </c>
      <c r="D1512" s="3">
        <v>45268.03125</v>
      </c>
      <c r="E1512" t="s">
        <v>97</v>
      </c>
      <c r="F1512" t="s">
        <v>81</v>
      </c>
      <c r="G1512">
        <v>9768</v>
      </c>
      <c r="I1512" s="7"/>
    </row>
    <row r="1513" spans="1:9" x14ac:dyDescent="0.3">
      <c r="A1513">
        <v>1001825</v>
      </c>
      <c r="B1513">
        <v>1304</v>
      </c>
      <c r="C1513" s="1" t="s">
        <v>107</v>
      </c>
      <c r="D1513" s="3">
        <v>45078.960416666669</v>
      </c>
      <c r="E1513" t="s">
        <v>98</v>
      </c>
      <c r="F1513" t="s">
        <v>5</v>
      </c>
      <c r="G1513">
        <v>7174</v>
      </c>
      <c r="I1513" s="7"/>
    </row>
    <row r="1514" spans="1:9" x14ac:dyDescent="0.3">
      <c r="A1514">
        <v>1003235</v>
      </c>
      <c r="B1514">
        <v>1435</v>
      </c>
      <c r="C1514" s="1" t="s">
        <v>100</v>
      </c>
      <c r="D1514" s="3">
        <v>45021.098611111112</v>
      </c>
      <c r="E1514" t="s">
        <v>191</v>
      </c>
      <c r="F1514" t="s">
        <v>7</v>
      </c>
      <c r="G1514">
        <v>9029</v>
      </c>
      <c r="I1514" s="7"/>
    </row>
    <row r="1515" spans="1:9" x14ac:dyDescent="0.3">
      <c r="A1515">
        <v>1003833</v>
      </c>
      <c r="B1515">
        <v>1270</v>
      </c>
      <c r="C1515" s="1" t="s">
        <v>99</v>
      </c>
      <c r="D1515" s="3">
        <v>44999.984027777777</v>
      </c>
      <c r="E1515" t="s">
        <v>97</v>
      </c>
      <c r="F1515" t="s">
        <v>27</v>
      </c>
      <c r="G1515">
        <v>5170</v>
      </c>
      <c r="I1515" s="7"/>
    </row>
    <row r="1516" spans="1:9" x14ac:dyDescent="0.3">
      <c r="A1516">
        <v>1004136</v>
      </c>
      <c r="B1516">
        <v>305</v>
      </c>
      <c r="C1516" s="1" t="s">
        <v>101</v>
      </c>
      <c r="D1516" s="3">
        <v>45041.988888888889</v>
      </c>
      <c r="E1516" t="s">
        <v>191</v>
      </c>
      <c r="F1516" t="s">
        <v>65</v>
      </c>
      <c r="G1516">
        <v>4465</v>
      </c>
      <c r="I1516" s="7"/>
    </row>
    <row r="1517" spans="1:9" x14ac:dyDescent="0.3">
      <c r="A1517">
        <v>1004148</v>
      </c>
      <c r="B1517">
        <v>9</v>
      </c>
      <c r="C1517" s="1" t="s">
        <v>100</v>
      </c>
      <c r="D1517" s="3">
        <v>45200.043749999997</v>
      </c>
      <c r="E1517" t="s">
        <v>191</v>
      </c>
      <c r="F1517" t="s">
        <v>24</v>
      </c>
      <c r="G1517">
        <v>9670</v>
      </c>
      <c r="I1517" s="7"/>
    </row>
    <row r="1518" spans="1:9" x14ac:dyDescent="0.3">
      <c r="A1518">
        <v>1004722</v>
      </c>
      <c r="B1518">
        <v>1176</v>
      </c>
      <c r="C1518" s="1" t="s">
        <v>99</v>
      </c>
      <c r="D1518" s="3">
        <v>45081.056250000001</v>
      </c>
      <c r="E1518" t="s">
        <v>191</v>
      </c>
      <c r="F1518" t="s">
        <v>90</v>
      </c>
      <c r="G1518">
        <v>315</v>
      </c>
      <c r="I1518" s="7"/>
    </row>
    <row r="1519" spans="1:9" x14ac:dyDescent="0.3">
      <c r="A1519">
        <v>1004737</v>
      </c>
      <c r="B1519">
        <v>324</v>
      </c>
      <c r="C1519" s="1" t="s">
        <v>101</v>
      </c>
      <c r="D1519" s="3">
        <v>45144.083333333336</v>
      </c>
      <c r="E1519" t="s">
        <v>96</v>
      </c>
      <c r="F1519" t="s">
        <v>14</v>
      </c>
      <c r="G1519">
        <v>9848</v>
      </c>
      <c r="I1519" s="7"/>
    </row>
    <row r="1520" spans="1:9" x14ac:dyDescent="0.3">
      <c r="A1520">
        <v>1005091</v>
      </c>
      <c r="B1520">
        <v>750</v>
      </c>
      <c r="C1520" s="1" t="s">
        <v>102</v>
      </c>
      <c r="D1520" s="3">
        <v>45014.97152777778</v>
      </c>
      <c r="E1520" t="s">
        <v>97</v>
      </c>
      <c r="F1520" t="s">
        <v>27</v>
      </c>
      <c r="G1520">
        <v>6680</v>
      </c>
      <c r="I1520" s="7"/>
    </row>
    <row r="1521" spans="1:9" x14ac:dyDescent="0.3">
      <c r="A1521">
        <v>1006791</v>
      </c>
      <c r="B1521">
        <v>425</v>
      </c>
      <c r="C1521" s="1" t="s">
        <v>113</v>
      </c>
      <c r="D1521" s="3">
        <v>45125.95208333333</v>
      </c>
      <c r="E1521" t="s">
        <v>98</v>
      </c>
      <c r="F1521" t="s">
        <v>7</v>
      </c>
      <c r="G1521">
        <v>8280</v>
      </c>
      <c r="I1521" s="7"/>
    </row>
    <row r="1522" spans="1:9" x14ac:dyDescent="0.3">
      <c r="A1522">
        <v>1007141</v>
      </c>
      <c r="B1522">
        <v>50</v>
      </c>
      <c r="C1522" s="1" t="s">
        <v>103</v>
      </c>
      <c r="D1522" s="3">
        <v>45272.925000000003</v>
      </c>
      <c r="E1522" t="s">
        <v>97</v>
      </c>
      <c r="F1522" t="s">
        <v>9</v>
      </c>
      <c r="G1522">
        <v>2689</v>
      </c>
      <c r="I1522" s="7"/>
    </row>
    <row r="1523" spans="1:9" x14ac:dyDescent="0.3">
      <c r="A1523">
        <v>1007700</v>
      </c>
      <c r="B1523">
        <v>841</v>
      </c>
      <c r="C1523" s="1" t="s">
        <v>99</v>
      </c>
      <c r="D1523" s="3">
        <v>45179.981944444444</v>
      </c>
      <c r="E1523" t="s">
        <v>98</v>
      </c>
      <c r="F1523" t="s">
        <v>48</v>
      </c>
      <c r="G1523">
        <v>7646</v>
      </c>
      <c r="I1523" s="7"/>
    </row>
    <row r="1524" spans="1:9" x14ac:dyDescent="0.3">
      <c r="A1524">
        <v>1008914</v>
      </c>
      <c r="B1524">
        <v>247</v>
      </c>
      <c r="C1524" s="1" t="s">
        <v>100</v>
      </c>
      <c r="D1524" s="3">
        <v>44999.026388888888</v>
      </c>
      <c r="E1524" t="s">
        <v>98</v>
      </c>
      <c r="F1524" t="s">
        <v>14</v>
      </c>
      <c r="G1524">
        <v>1718</v>
      </c>
      <c r="I1524" s="7"/>
    </row>
    <row r="1525" spans="1:9" x14ac:dyDescent="0.3">
      <c r="A1525">
        <v>1011917</v>
      </c>
      <c r="B1525">
        <v>1586</v>
      </c>
      <c r="C1525" s="1" t="s">
        <v>100</v>
      </c>
      <c r="D1525" s="3">
        <v>45098.052777777775</v>
      </c>
      <c r="E1525" t="s">
        <v>97</v>
      </c>
      <c r="F1525" t="s">
        <v>61</v>
      </c>
      <c r="G1525">
        <v>498</v>
      </c>
      <c r="I1525" s="7"/>
    </row>
    <row r="1526" spans="1:9" x14ac:dyDescent="0.3">
      <c r="A1526">
        <v>1012304</v>
      </c>
      <c r="B1526">
        <v>1253</v>
      </c>
      <c r="C1526" s="1" t="s">
        <v>99</v>
      </c>
      <c r="D1526" s="3">
        <v>44948.01666666667</v>
      </c>
      <c r="E1526" t="s">
        <v>98</v>
      </c>
      <c r="F1526" t="s">
        <v>65</v>
      </c>
      <c r="G1526">
        <v>6132</v>
      </c>
      <c r="I1526" s="7"/>
    </row>
    <row r="1527" spans="1:9" x14ac:dyDescent="0.3">
      <c r="A1527">
        <v>1013457</v>
      </c>
      <c r="B1527">
        <v>313</v>
      </c>
      <c r="C1527" s="1" t="s">
        <v>113</v>
      </c>
      <c r="D1527" s="3">
        <v>45124.030555555553</v>
      </c>
      <c r="E1527" t="s">
        <v>98</v>
      </c>
      <c r="F1527" t="s">
        <v>27</v>
      </c>
      <c r="G1527">
        <v>3289</v>
      </c>
      <c r="I1527" s="7"/>
    </row>
    <row r="1528" spans="1:9" x14ac:dyDescent="0.3">
      <c r="A1528">
        <v>1013492</v>
      </c>
      <c r="B1528">
        <v>1294</v>
      </c>
      <c r="C1528" s="1" t="s">
        <v>100</v>
      </c>
      <c r="D1528" s="3">
        <v>45253.98541666667</v>
      </c>
      <c r="E1528" t="s">
        <v>97</v>
      </c>
      <c r="F1528" t="s">
        <v>18</v>
      </c>
      <c r="G1528">
        <v>4442</v>
      </c>
      <c r="I1528" s="7"/>
    </row>
    <row r="1529" spans="1:9" x14ac:dyDescent="0.3">
      <c r="A1529">
        <v>1014185</v>
      </c>
      <c r="B1529">
        <v>1359</v>
      </c>
      <c r="C1529" s="1" t="s">
        <v>99</v>
      </c>
      <c r="D1529" s="3">
        <v>45245.017361111109</v>
      </c>
      <c r="E1529" t="s">
        <v>97</v>
      </c>
      <c r="F1529" t="s">
        <v>89</v>
      </c>
      <c r="G1529">
        <v>2585</v>
      </c>
      <c r="I1529" s="7"/>
    </row>
    <row r="1530" spans="1:9" x14ac:dyDescent="0.3">
      <c r="A1530">
        <v>1014215</v>
      </c>
      <c r="B1530">
        <v>1558</v>
      </c>
      <c r="C1530" s="1" t="s">
        <v>102</v>
      </c>
      <c r="D1530" s="3">
        <v>45087.043055555558</v>
      </c>
      <c r="E1530" t="s">
        <v>97</v>
      </c>
      <c r="F1530" t="s">
        <v>79</v>
      </c>
      <c r="G1530">
        <v>858</v>
      </c>
      <c r="I1530" s="7"/>
    </row>
    <row r="1531" spans="1:9" x14ac:dyDescent="0.3">
      <c r="A1531">
        <v>1014724</v>
      </c>
      <c r="B1531">
        <v>744</v>
      </c>
      <c r="C1531" s="1" t="s">
        <v>102</v>
      </c>
      <c r="D1531" s="3">
        <v>45277.995138888888</v>
      </c>
      <c r="E1531" t="s">
        <v>96</v>
      </c>
      <c r="F1531" t="s">
        <v>51</v>
      </c>
      <c r="G1531">
        <v>231</v>
      </c>
      <c r="I1531" s="7"/>
    </row>
    <row r="1532" spans="1:9" x14ac:dyDescent="0.3">
      <c r="A1532">
        <v>1015146</v>
      </c>
      <c r="B1532">
        <v>1469</v>
      </c>
      <c r="C1532" s="1" t="s">
        <v>107</v>
      </c>
      <c r="D1532" s="3">
        <v>45027.056944444441</v>
      </c>
      <c r="E1532" t="s">
        <v>98</v>
      </c>
      <c r="F1532" t="s">
        <v>63</v>
      </c>
      <c r="G1532">
        <v>9395</v>
      </c>
      <c r="I1532" s="7"/>
    </row>
    <row r="1533" spans="1:9" x14ac:dyDescent="0.3">
      <c r="A1533">
        <v>1016109</v>
      </c>
      <c r="B1533">
        <v>1256</v>
      </c>
      <c r="C1533" s="1" t="s">
        <v>105</v>
      </c>
      <c r="D1533" s="3">
        <v>45290.968055555553</v>
      </c>
      <c r="E1533" t="s">
        <v>96</v>
      </c>
      <c r="F1533" t="s">
        <v>90</v>
      </c>
      <c r="G1533">
        <v>8981</v>
      </c>
      <c r="I1533" s="7"/>
    </row>
    <row r="1534" spans="1:9" x14ac:dyDescent="0.3">
      <c r="A1534">
        <v>1016456</v>
      </c>
      <c r="B1534">
        <v>69</v>
      </c>
      <c r="C1534" s="1" t="s">
        <v>99</v>
      </c>
      <c r="D1534" s="3">
        <v>45194.946527777778</v>
      </c>
      <c r="E1534" t="s">
        <v>191</v>
      </c>
      <c r="F1534" t="s">
        <v>39</v>
      </c>
      <c r="G1534">
        <v>1984</v>
      </c>
      <c r="I1534" s="7"/>
    </row>
    <row r="1535" spans="1:9" x14ac:dyDescent="0.3">
      <c r="A1535">
        <v>1016563</v>
      </c>
      <c r="B1535">
        <v>216</v>
      </c>
      <c r="C1535" s="1" t="s">
        <v>113</v>
      </c>
      <c r="D1535" s="3">
        <v>45238.995138888888</v>
      </c>
      <c r="E1535" t="s">
        <v>97</v>
      </c>
      <c r="F1535" t="s">
        <v>92</v>
      </c>
      <c r="G1535">
        <v>8735</v>
      </c>
      <c r="I1535" s="7"/>
    </row>
    <row r="1536" spans="1:9" x14ac:dyDescent="0.3">
      <c r="A1536">
        <v>1017548</v>
      </c>
      <c r="B1536">
        <v>187</v>
      </c>
      <c r="C1536" s="1" t="s">
        <v>100</v>
      </c>
      <c r="D1536" s="3">
        <v>44970.057638888888</v>
      </c>
      <c r="E1536" t="s">
        <v>98</v>
      </c>
      <c r="F1536" t="s">
        <v>32</v>
      </c>
      <c r="G1536">
        <v>7555</v>
      </c>
      <c r="I1536" s="7"/>
    </row>
    <row r="1537" spans="1:9" x14ac:dyDescent="0.3">
      <c r="A1537">
        <v>1018145</v>
      </c>
      <c r="B1537">
        <v>523</v>
      </c>
      <c r="C1537" s="1" t="s">
        <v>99</v>
      </c>
      <c r="D1537" s="3">
        <v>45239.972222222219</v>
      </c>
      <c r="E1537" t="s">
        <v>96</v>
      </c>
      <c r="F1537" t="s">
        <v>27</v>
      </c>
      <c r="G1537">
        <v>9449</v>
      </c>
      <c r="I1537" s="7"/>
    </row>
    <row r="1538" spans="1:9" x14ac:dyDescent="0.3">
      <c r="A1538">
        <v>1018282</v>
      </c>
      <c r="B1538">
        <v>814</v>
      </c>
      <c r="C1538" s="1" t="s">
        <v>99</v>
      </c>
      <c r="D1538" s="3">
        <v>45267.022916666669</v>
      </c>
      <c r="E1538" t="s">
        <v>97</v>
      </c>
      <c r="F1538" t="s">
        <v>5</v>
      </c>
      <c r="G1538">
        <v>6590</v>
      </c>
      <c r="I1538" s="7"/>
    </row>
    <row r="1539" spans="1:9" x14ac:dyDescent="0.3">
      <c r="A1539">
        <v>1018548</v>
      </c>
      <c r="B1539">
        <v>442</v>
      </c>
      <c r="C1539" s="1" t="s">
        <v>99</v>
      </c>
      <c r="D1539" s="3">
        <v>44992.974999999999</v>
      </c>
      <c r="E1539" t="s">
        <v>97</v>
      </c>
      <c r="F1539" t="s">
        <v>16</v>
      </c>
      <c r="G1539">
        <v>8622</v>
      </c>
      <c r="I1539" s="7"/>
    </row>
    <row r="1540" spans="1:9" x14ac:dyDescent="0.3">
      <c r="A1540">
        <v>1019737</v>
      </c>
      <c r="B1540">
        <v>1970</v>
      </c>
      <c r="C1540" s="1" t="s">
        <v>100</v>
      </c>
      <c r="D1540" s="3">
        <v>45081.989583333336</v>
      </c>
      <c r="E1540" t="s">
        <v>191</v>
      </c>
      <c r="F1540" t="s">
        <v>74</v>
      </c>
      <c r="G1540">
        <v>5789</v>
      </c>
      <c r="I1540" s="7"/>
    </row>
    <row r="1541" spans="1:9" x14ac:dyDescent="0.3">
      <c r="A1541">
        <v>1020737</v>
      </c>
      <c r="B1541">
        <v>575</v>
      </c>
      <c r="C1541" s="1" t="s">
        <v>113</v>
      </c>
      <c r="D1541" s="3">
        <v>45267.081944444442</v>
      </c>
      <c r="E1541" t="s">
        <v>97</v>
      </c>
      <c r="F1541" t="s">
        <v>76</v>
      </c>
      <c r="G1541">
        <v>7392</v>
      </c>
      <c r="I1541" s="7"/>
    </row>
    <row r="1542" spans="1:9" x14ac:dyDescent="0.3">
      <c r="A1542">
        <v>1021024</v>
      </c>
      <c r="B1542">
        <v>283</v>
      </c>
      <c r="C1542" s="1" t="s">
        <v>99</v>
      </c>
      <c r="D1542" s="3">
        <v>45112.020138888889</v>
      </c>
      <c r="E1542" t="s">
        <v>191</v>
      </c>
      <c r="F1542" t="s">
        <v>81</v>
      </c>
      <c r="G1542">
        <v>2928</v>
      </c>
      <c r="I1542" s="7"/>
    </row>
    <row r="1543" spans="1:9" x14ac:dyDescent="0.3">
      <c r="A1543">
        <v>1023043</v>
      </c>
      <c r="B1543">
        <v>1237</v>
      </c>
      <c r="C1543" s="1" t="s">
        <v>99</v>
      </c>
      <c r="D1543" s="3">
        <v>45166.017361111109</v>
      </c>
      <c r="E1543" t="s">
        <v>97</v>
      </c>
      <c r="F1543" t="s">
        <v>88</v>
      </c>
      <c r="G1543">
        <v>534</v>
      </c>
      <c r="I1543" s="7"/>
    </row>
    <row r="1544" spans="1:9" x14ac:dyDescent="0.3">
      <c r="A1544">
        <v>1024120</v>
      </c>
      <c r="B1544">
        <v>1323</v>
      </c>
      <c r="C1544" s="1" t="s">
        <v>110</v>
      </c>
      <c r="D1544" s="3">
        <v>44964.033333333333</v>
      </c>
      <c r="E1544" t="s">
        <v>98</v>
      </c>
      <c r="F1544" t="s">
        <v>86</v>
      </c>
      <c r="G1544">
        <v>2228</v>
      </c>
      <c r="I1544" s="7"/>
    </row>
    <row r="1545" spans="1:9" x14ac:dyDescent="0.3">
      <c r="A1545">
        <v>1024270</v>
      </c>
      <c r="B1545">
        <v>1292</v>
      </c>
      <c r="C1545" s="1" t="s">
        <v>99</v>
      </c>
      <c r="D1545" s="3">
        <v>45050.077777777777</v>
      </c>
      <c r="E1545" t="s">
        <v>191</v>
      </c>
      <c r="F1545" t="s">
        <v>8</v>
      </c>
      <c r="G1545">
        <v>114</v>
      </c>
      <c r="I1545" s="7"/>
    </row>
    <row r="1546" spans="1:9" x14ac:dyDescent="0.3">
      <c r="A1546">
        <v>1025204</v>
      </c>
      <c r="B1546">
        <v>1504</v>
      </c>
      <c r="C1546" s="1" t="s">
        <v>100</v>
      </c>
      <c r="D1546" s="3">
        <v>45122.011805555558</v>
      </c>
      <c r="E1546" t="s">
        <v>98</v>
      </c>
      <c r="F1546" t="s">
        <v>90</v>
      </c>
      <c r="G1546">
        <v>1043</v>
      </c>
      <c r="I1546" s="7"/>
    </row>
    <row r="1547" spans="1:9" x14ac:dyDescent="0.3">
      <c r="A1547">
        <v>1025560</v>
      </c>
      <c r="B1547">
        <v>1534</v>
      </c>
      <c r="C1547" s="1" t="s">
        <v>99</v>
      </c>
      <c r="D1547" s="3">
        <v>45029.074305555558</v>
      </c>
      <c r="E1547" t="s">
        <v>96</v>
      </c>
      <c r="F1547" t="s">
        <v>43</v>
      </c>
      <c r="G1547">
        <v>3748</v>
      </c>
      <c r="I1547" s="7"/>
    </row>
    <row r="1548" spans="1:9" x14ac:dyDescent="0.3">
      <c r="A1548">
        <v>1026131</v>
      </c>
      <c r="B1548">
        <v>1642</v>
      </c>
      <c r="C1548" s="1" t="s">
        <v>107</v>
      </c>
      <c r="D1548" s="3">
        <v>44945.018055555556</v>
      </c>
      <c r="E1548" t="s">
        <v>98</v>
      </c>
      <c r="F1548" t="s">
        <v>91</v>
      </c>
      <c r="G1548">
        <v>2027</v>
      </c>
      <c r="I1548" s="7"/>
    </row>
    <row r="1549" spans="1:9" x14ac:dyDescent="0.3">
      <c r="A1549">
        <v>1026611</v>
      </c>
      <c r="B1549">
        <v>899</v>
      </c>
      <c r="C1549" s="1" t="s">
        <v>99</v>
      </c>
      <c r="D1549" s="3">
        <v>44957.040277777778</v>
      </c>
      <c r="E1549" t="s">
        <v>98</v>
      </c>
      <c r="F1549" t="s">
        <v>27</v>
      </c>
      <c r="G1549">
        <v>2950</v>
      </c>
      <c r="I1549" s="7"/>
    </row>
    <row r="1550" spans="1:9" x14ac:dyDescent="0.3">
      <c r="A1550">
        <v>1028549</v>
      </c>
      <c r="B1550">
        <v>950</v>
      </c>
      <c r="C1550" s="1" t="s">
        <v>100</v>
      </c>
      <c r="D1550" s="3">
        <v>45082.044444444444</v>
      </c>
      <c r="E1550" t="s">
        <v>98</v>
      </c>
      <c r="F1550" t="s">
        <v>29</v>
      </c>
      <c r="G1550">
        <v>6236</v>
      </c>
      <c r="I1550" s="7"/>
    </row>
    <row r="1551" spans="1:9" x14ac:dyDescent="0.3">
      <c r="A1551">
        <v>1028877</v>
      </c>
      <c r="B1551">
        <v>1695</v>
      </c>
      <c r="C1551" s="1" t="s">
        <v>105</v>
      </c>
      <c r="D1551" s="3">
        <v>45138.980555555558</v>
      </c>
      <c r="E1551" t="s">
        <v>98</v>
      </c>
      <c r="F1551" t="s">
        <v>34</v>
      </c>
      <c r="G1551">
        <v>8062</v>
      </c>
      <c r="I1551" s="7"/>
    </row>
    <row r="1552" spans="1:9" x14ac:dyDescent="0.3">
      <c r="A1552">
        <v>1029432</v>
      </c>
      <c r="B1552">
        <v>169</v>
      </c>
      <c r="C1552" s="1" t="s">
        <v>100</v>
      </c>
      <c r="D1552" s="3">
        <v>45148.960416666669</v>
      </c>
      <c r="E1552" t="s">
        <v>97</v>
      </c>
      <c r="F1552" t="s">
        <v>68</v>
      </c>
      <c r="G1552">
        <v>9527</v>
      </c>
      <c r="I1552" s="7"/>
    </row>
    <row r="1553" spans="1:9" x14ac:dyDescent="0.3">
      <c r="A1553">
        <v>1031465</v>
      </c>
      <c r="B1553">
        <v>808</v>
      </c>
      <c r="C1553" s="1" t="s">
        <v>99</v>
      </c>
      <c r="D1553" s="3">
        <v>45252.970138888886</v>
      </c>
      <c r="E1553" t="s">
        <v>98</v>
      </c>
      <c r="F1553" t="s">
        <v>40</v>
      </c>
      <c r="G1553">
        <v>7817</v>
      </c>
      <c r="I1553" s="7"/>
    </row>
    <row r="1554" spans="1:9" x14ac:dyDescent="0.3">
      <c r="A1554">
        <v>1031756</v>
      </c>
      <c r="B1554">
        <v>1053</v>
      </c>
      <c r="C1554" s="1" t="s">
        <v>113</v>
      </c>
      <c r="D1554" s="3">
        <v>45024.99722222222</v>
      </c>
      <c r="E1554" t="s">
        <v>98</v>
      </c>
      <c r="F1554" t="s">
        <v>69</v>
      </c>
      <c r="G1554">
        <v>8172</v>
      </c>
      <c r="I1554" s="7"/>
    </row>
    <row r="1555" spans="1:9" x14ac:dyDescent="0.3">
      <c r="A1555">
        <v>1032588</v>
      </c>
      <c r="B1555">
        <v>588</v>
      </c>
      <c r="C1555" s="1" t="s">
        <v>107</v>
      </c>
      <c r="D1555" s="3">
        <v>45241.034722222219</v>
      </c>
      <c r="E1555" t="s">
        <v>96</v>
      </c>
      <c r="F1555" t="s">
        <v>42</v>
      </c>
      <c r="G1555">
        <v>6085</v>
      </c>
      <c r="I1555" s="7"/>
    </row>
    <row r="1556" spans="1:9" x14ac:dyDescent="0.3">
      <c r="A1556">
        <v>1033000</v>
      </c>
      <c r="B1556">
        <v>327</v>
      </c>
      <c r="C1556" s="1" t="s">
        <v>113</v>
      </c>
      <c r="D1556" s="3">
        <v>44995.976388888892</v>
      </c>
      <c r="E1556" t="s">
        <v>191</v>
      </c>
      <c r="F1556" t="s">
        <v>43</v>
      </c>
      <c r="G1556">
        <v>3478</v>
      </c>
      <c r="I1556" s="7"/>
    </row>
    <row r="1557" spans="1:9" x14ac:dyDescent="0.3">
      <c r="A1557">
        <v>1033341</v>
      </c>
      <c r="B1557">
        <v>537</v>
      </c>
      <c r="C1557" s="1" t="s">
        <v>101</v>
      </c>
      <c r="D1557" s="3">
        <v>45266.030555555553</v>
      </c>
      <c r="E1557" t="s">
        <v>96</v>
      </c>
      <c r="F1557" t="s">
        <v>44</v>
      </c>
      <c r="G1557">
        <v>1935</v>
      </c>
      <c r="I1557" s="7"/>
    </row>
    <row r="1558" spans="1:9" x14ac:dyDescent="0.3">
      <c r="A1558">
        <v>1033877</v>
      </c>
      <c r="B1558">
        <v>13</v>
      </c>
      <c r="C1558" s="1" t="s">
        <v>105</v>
      </c>
      <c r="D1558" s="3">
        <v>44983.070833333331</v>
      </c>
      <c r="E1558" t="s">
        <v>191</v>
      </c>
      <c r="F1558" t="s">
        <v>81</v>
      </c>
      <c r="G1558">
        <v>4612</v>
      </c>
      <c r="I1558" s="7"/>
    </row>
    <row r="1559" spans="1:9" x14ac:dyDescent="0.3">
      <c r="A1559">
        <v>1034415</v>
      </c>
      <c r="B1559">
        <v>427</v>
      </c>
      <c r="C1559" s="1" t="s">
        <v>113</v>
      </c>
      <c r="D1559" s="3">
        <v>45019.040972222225</v>
      </c>
      <c r="E1559" t="s">
        <v>98</v>
      </c>
      <c r="F1559" t="s">
        <v>71</v>
      </c>
      <c r="G1559">
        <v>3464</v>
      </c>
      <c r="I1559" s="7"/>
    </row>
    <row r="1560" spans="1:9" x14ac:dyDescent="0.3">
      <c r="A1560">
        <v>1036614</v>
      </c>
      <c r="B1560">
        <v>898</v>
      </c>
      <c r="C1560" s="1" t="s">
        <v>99</v>
      </c>
      <c r="D1560" s="3">
        <v>44946</v>
      </c>
      <c r="E1560" t="s">
        <v>191</v>
      </c>
      <c r="F1560" t="s">
        <v>6</v>
      </c>
      <c r="G1560">
        <v>4272</v>
      </c>
      <c r="I1560" s="7"/>
    </row>
    <row r="1561" spans="1:9" x14ac:dyDescent="0.3">
      <c r="A1561">
        <v>1036624</v>
      </c>
      <c r="B1561">
        <v>1607</v>
      </c>
      <c r="C1561" s="1" t="s">
        <v>101</v>
      </c>
      <c r="D1561" s="3">
        <v>45129.030555555553</v>
      </c>
      <c r="E1561" t="s">
        <v>97</v>
      </c>
      <c r="F1561" t="s">
        <v>7</v>
      </c>
      <c r="G1561">
        <v>667</v>
      </c>
      <c r="I1561" s="7"/>
    </row>
    <row r="1562" spans="1:9" x14ac:dyDescent="0.3">
      <c r="A1562">
        <v>1036642</v>
      </c>
      <c r="B1562">
        <v>24</v>
      </c>
      <c r="C1562" s="1" t="s">
        <v>105</v>
      </c>
      <c r="D1562" s="3">
        <v>45049.057638888888</v>
      </c>
      <c r="E1562" t="s">
        <v>96</v>
      </c>
      <c r="F1562" t="s">
        <v>27</v>
      </c>
      <c r="G1562">
        <v>9159</v>
      </c>
      <c r="I1562" s="7"/>
    </row>
    <row r="1563" spans="1:9" x14ac:dyDescent="0.3">
      <c r="A1563">
        <v>1038558</v>
      </c>
      <c r="B1563">
        <v>840</v>
      </c>
      <c r="C1563" s="1" t="s">
        <v>102</v>
      </c>
      <c r="D1563" s="3">
        <v>45110.073611111111</v>
      </c>
      <c r="E1563" t="s">
        <v>97</v>
      </c>
      <c r="F1563" t="s">
        <v>46</v>
      </c>
      <c r="G1563">
        <v>5596</v>
      </c>
      <c r="I1563" s="7"/>
    </row>
    <row r="1564" spans="1:9" x14ac:dyDescent="0.3">
      <c r="A1564">
        <v>1038672</v>
      </c>
      <c r="B1564">
        <v>1878</v>
      </c>
      <c r="C1564" s="1" t="s">
        <v>105</v>
      </c>
      <c r="D1564" s="3">
        <v>45233.947916666664</v>
      </c>
      <c r="E1564" t="s">
        <v>96</v>
      </c>
      <c r="F1564" t="s">
        <v>69</v>
      </c>
      <c r="G1564">
        <v>5918</v>
      </c>
      <c r="I1564" s="7"/>
    </row>
    <row r="1565" spans="1:9" x14ac:dyDescent="0.3">
      <c r="A1565">
        <v>1039481</v>
      </c>
      <c r="B1565">
        <v>194</v>
      </c>
      <c r="C1565" s="1" t="s">
        <v>113</v>
      </c>
      <c r="D1565" s="3">
        <v>45060.961111111108</v>
      </c>
      <c r="E1565" t="s">
        <v>191</v>
      </c>
      <c r="F1565" t="s">
        <v>24</v>
      </c>
      <c r="G1565">
        <v>8428</v>
      </c>
      <c r="I1565" s="7"/>
    </row>
    <row r="1566" spans="1:9" x14ac:dyDescent="0.3">
      <c r="A1566">
        <v>1039541</v>
      </c>
      <c r="B1566">
        <v>694</v>
      </c>
      <c r="C1566" s="1" t="s">
        <v>102</v>
      </c>
      <c r="D1566" s="3">
        <v>44949.015972222223</v>
      </c>
      <c r="E1566" t="s">
        <v>96</v>
      </c>
      <c r="F1566" t="s">
        <v>4</v>
      </c>
      <c r="G1566">
        <v>8648</v>
      </c>
      <c r="I1566" s="7"/>
    </row>
    <row r="1567" spans="1:9" x14ac:dyDescent="0.3">
      <c r="A1567">
        <v>1041039</v>
      </c>
      <c r="B1567">
        <v>1826</v>
      </c>
      <c r="C1567" s="1" t="s">
        <v>107</v>
      </c>
      <c r="D1567" s="3">
        <v>44930.970138888886</v>
      </c>
      <c r="E1567" t="s">
        <v>191</v>
      </c>
      <c r="F1567" t="s">
        <v>14</v>
      </c>
      <c r="G1567">
        <v>7801</v>
      </c>
      <c r="I1567" s="7"/>
    </row>
    <row r="1568" spans="1:9" x14ac:dyDescent="0.3">
      <c r="A1568">
        <v>1041266</v>
      </c>
      <c r="B1568">
        <v>1598</v>
      </c>
      <c r="C1568" s="1" t="s">
        <v>110</v>
      </c>
      <c r="D1568" s="3">
        <v>45069.029861111114</v>
      </c>
      <c r="E1568" t="s">
        <v>96</v>
      </c>
      <c r="F1568" t="s">
        <v>6</v>
      </c>
      <c r="G1568">
        <v>1369</v>
      </c>
      <c r="I1568" s="7"/>
    </row>
    <row r="1569" spans="1:9" x14ac:dyDescent="0.3">
      <c r="A1569">
        <v>1042847</v>
      </c>
      <c r="B1569">
        <v>1524</v>
      </c>
      <c r="C1569" s="1" t="s">
        <v>100</v>
      </c>
      <c r="D1569" s="3">
        <v>44961.980555555558</v>
      </c>
      <c r="E1569" t="s">
        <v>98</v>
      </c>
      <c r="F1569" t="s">
        <v>7</v>
      </c>
      <c r="G1569">
        <v>2979</v>
      </c>
      <c r="I1569" s="7"/>
    </row>
    <row r="1570" spans="1:9" x14ac:dyDescent="0.3">
      <c r="A1570">
        <v>1043105</v>
      </c>
      <c r="B1570">
        <v>288</v>
      </c>
      <c r="C1570" s="1" t="s">
        <v>99</v>
      </c>
      <c r="D1570" s="3">
        <v>45146.954861111109</v>
      </c>
      <c r="E1570" t="s">
        <v>96</v>
      </c>
      <c r="F1570" t="s">
        <v>21</v>
      </c>
      <c r="G1570">
        <v>9185</v>
      </c>
      <c r="I1570" s="7"/>
    </row>
    <row r="1571" spans="1:9" x14ac:dyDescent="0.3">
      <c r="A1571">
        <v>1043175</v>
      </c>
      <c r="B1571">
        <v>644</v>
      </c>
      <c r="C1571" s="1" t="s">
        <v>106</v>
      </c>
      <c r="D1571" s="3">
        <v>45106.981944444444</v>
      </c>
      <c r="E1571" t="s">
        <v>98</v>
      </c>
      <c r="F1571" t="s">
        <v>9</v>
      </c>
      <c r="G1571">
        <v>3317</v>
      </c>
      <c r="I1571" s="7"/>
    </row>
    <row r="1572" spans="1:9" x14ac:dyDescent="0.3">
      <c r="A1572">
        <v>1044084</v>
      </c>
      <c r="B1572">
        <v>1073</v>
      </c>
      <c r="C1572" s="1" t="s">
        <v>105</v>
      </c>
      <c r="D1572" s="3">
        <v>45040.05</v>
      </c>
      <c r="E1572" t="s">
        <v>191</v>
      </c>
      <c r="F1572" t="s">
        <v>10</v>
      </c>
      <c r="G1572">
        <v>1891</v>
      </c>
      <c r="I1572" s="7"/>
    </row>
    <row r="1573" spans="1:9" x14ac:dyDescent="0.3">
      <c r="A1573">
        <v>1044744</v>
      </c>
      <c r="B1573">
        <v>1780</v>
      </c>
      <c r="C1573" s="1" t="s">
        <v>106</v>
      </c>
      <c r="D1573" s="3">
        <v>44968.002083333333</v>
      </c>
      <c r="E1573" t="s">
        <v>98</v>
      </c>
      <c r="F1573" t="s">
        <v>11</v>
      </c>
      <c r="G1573">
        <v>5782</v>
      </c>
      <c r="I1573" s="7"/>
    </row>
    <row r="1574" spans="1:9" x14ac:dyDescent="0.3">
      <c r="A1574">
        <v>1045182</v>
      </c>
      <c r="B1574">
        <v>862</v>
      </c>
      <c r="C1574" s="1" t="s">
        <v>99</v>
      </c>
      <c r="D1574" s="3">
        <v>44983.069444444445</v>
      </c>
      <c r="E1574" t="s">
        <v>191</v>
      </c>
      <c r="F1574" t="s">
        <v>12</v>
      </c>
      <c r="G1574">
        <v>8821</v>
      </c>
      <c r="I1574" s="7"/>
    </row>
    <row r="1575" spans="1:9" x14ac:dyDescent="0.3">
      <c r="A1575">
        <v>1045700</v>
      </c>
      <c r="B1575">
        <v>539</v>
      </c>
      <c r="C1575" s="1" t="s">
        <v>113</v>
      </c>
      <c r="D1575" s="3">
        <v>45262.026388888888</v>
      </c>
      <c r="E1575" t="s">
        <v>191</v>
      </c>
      <c r="F1575" t="s">
        <v>48</v>
      </c>
      <c r="G1575">
        <v>5012</v>
      </c>
      <c r="I1575" s="7"/>
    </row>
    <row r="1576" spans="1:9" x14ac:dyDescent="0.3">
      <c r="A1576">
        <v>1046125</v>
      </c>
      <c r="B1576">
        <v>1258</v>
      </c>
      <c r="C1576" s="1" t="s">
        <v>99</v>
      </c>
      <c r="D1576" s="3">
        <v>45024.020138888889</v>
      </c>
      <c r="E1576" t="s">
        <v>96</v>
      </c>
      <c r="F1576" t="s">
        <v>14</v>
      </c>
      <c r="G1576">
        <v>9104</v>
      </c>
      <c r="I1576" s="7"/>
    </row>
    <row r="1577" spans="1:9" x14ac:dyDescent="0.3">
      <c r="A1577">
        <v>1046974</v>
      </c>
      <c r="B1577">
        <v>1060</v>
      </c>
      <c r="C1577" s="1" t="s">
        <v>113</v>
      </c>
      <c r="D1577" s="3">
        <v>45280.957638888889</v>
      </c>
      <c r="E1577" t="s">
        <v>97</v>
      </c>
      <c r="F1577" t="s">
        <v>49</v>
      </c>
      <c r="G1577">
        <v>2067</v>
      </c>
      <c r="I1577" s="7"/>
    </row>
    <row r="1578" spans="1:9" x14ac:dyDescent="0.3">
      <c r="A1578">
        <v>1047821</v>
      </c>
      <c r="B1578">
        <v>1259</v>
      </c>
      <c r="C1578" s="1" t="s">
        <v>99</v>
      </c>
      <c r="D1578" s="3">
        <v>45104.961805555555</v>
      </c>
      <c r="E1578" t="s">
        <v>191</v>
      </c>
      <c r="F1578" t="s">
        <v>65</v>
      </c>
      <c r="G1578">
        <v>4812</v>
      </c>
      <c r="I1578" s="7"/>
    </row>
    <row r="1579" spans="1:9" x14ac:dyDescent="0.3">
      <c r="A1579">
        <v>1047874</v>
      </c>
      <c r="B1579">
        <v>420</v>
      </c>
      <c r="C1579" s="1" t="s">
        <v>105</v>
      </c>
      <c r="D1579" s="3">
        <v>45181.958333333336</v>
      </c>
      <c r="E1579" t="s">
        <v>97</v>
      </c>
      <c r="F1579" t="s">
        <v>17</v>
      </c>
      <c r="G1579">
        <v>4920</v>
      </c>
      <c r="I1579" s="7"/>
    </row>
    <row r="1580" spans="1:9" x14ac:dyDescent="0.3">
      <c r="A1580">
        <v>1050256</v>
      </c>
      <c r="B1580">
        <v>1770</v>
      </c>
      <c r="C1580" s="1" t="s">
        <v>104</v>
      </c>
      <c r="D1580" s="3">
        <v>45041.063888888886</v>
      </c>
      <c r="E1580" t="s">
        <v>96</v>
      </c>
      <c r="F1580" t="s">
        <v>18</v>
      </c>
      <c r="G1580">
        <v>9723</v>
      </c>
      <c r="I1580" s="7"/>
    </row>
    <row r="1581" spans="1:9" x14ac:dyDescent="0.3">
      <c r="A1581">
        <v>1050351</v>
      </c>
      <c r="B1581">
        <v>497</v>
      </c>
      <c r="C1581" s="1" t="s">
        <v>99</v>
      </c>
      <c r="D1581" s="3">
        <v>45121.000694444447</v>
      </c>
      <c r="E1581" t="s">
        <v>97</v>
      </c>
      <c r="F1581" t="s">
        <v>19</v>
      </c>
      <c r="G1581">
        <v>9863</v>
      </c>
      <c r="I1581" s="7"/>
    </row>
    <row r="1582" spans="1:9" x14ac:dyDescent="0.3">
      <c r="A1582">
        <v>1050970</v>
      </c>
      <c r="B1582">
        <v>47</v>
      </c>
      <c r="C1582" s="1" t="s">
        <v>105</v>
      </c>
      <c r="D1582" s="3">
        <v>45055.050694444442</v>
      </c>
      <c r="E1582" t="s">
        <v>98</v>
      </c>
      <c r="F1582" t="s">
        <v>79</v>
      </c>
      <c r="G1582">
        <v>2859</v>
      </c>
      <c r="I1582" s="7"/>
    </row>
    <row r="1583" spans="1:9" x14ac:dyDescent="0.3">
      <c r="A1583">
        <v>1051057</v>
      </c>
      <c r="B1583">
        <v>482</v>
      </c>
      <c r="C1583" s="1" t="s">
        <v>100</v>
      </c>
      <c r="D1583" s="3">
        <v>45048.997916666667</v>
      </c>
      <c r="E1583" t="s">
        <v>96</v>
      </c>
      <c r="F1583" t="s">
        <v>51</v>
      </c>
      <c r="G1583">
        <v>4768</v>
      </c>
      <c r="I1583" s="7"/>
    </row>
    <row r="1584" spans="1:9" x14ac:dyDescent="0.3">
      <c r="A1584">
        <v>1051553</v>
      </c>
      <c r="B1584">
        <v>231</v>
      </c>
      <c r="C1584" s="1" t="s">
        <v>99</v>
      </c>
      <c r="D1584" s="3">
        <v>45198.018055555556</v>
      </c>
      <c r="E1584" t="s">
        <v>191</v>
      </c>
      <c r="F1584" t="s">
        <v>22</v>
      </c>
      <c r="G1584">
        <v>8153</v>
      </c>
      <c r="I1584" s="7"/>
    </row>
    <row r="1585" spans="1:9" x14ac:dyDescent="0.3">
      <c r="A1585">
        <v>1052119</v>
      </c>
      <c r="B1585">
        <v>634</v>
      </c>
      <c r="C1585" s="1" t="s">
        <v>99</v>
      </c>
      <c r="D1585" s="3">
        <v>45153.006944444445</v>
      </c>
      <c r="E1585" t="s">
        <v>191</v>
      </c>
      <c r="F1585" t="s">
        <v>4</v>
      </c>
      <c r="G1585">
        <v>4462</v>
      </c>
      <c r="I1585" s="7"/>
    </row>
    <row r="1586" spans="1:9" x14ac:dyDescent="0.3">
      <c r="A1586">
        <v>1052606</v>
      </c>
      <c r="B1586">
        <v>577</v>
      </c>
      <c r="C1586" s="1" t="s">
        <v>100</v>
      </c>
      <c r="D1586" s="3">
        <v>45233.006944444445</v>
      </c>
      <c r="E1586" t="s">
        <v>97</v>
      </c>
      <c r="F1586" t="s">
        <v>57</v>
      </c>
      <c r="G1586">
        <v>701</v>
      </c>
      <c r="I1586" s="7"/>
    </row>
    <row r="1587" spans="1:9" x14ac:dyDescent="0.3">
      <c r="A1587">
        <v>1053680</v>
      </c>
      <c r="B1587">
        <v>1618</v>
      </c>
      <c r="C1587" s="1" t="s">
        <v>99</v>
      </c>
      <c r="D1587" s="3">
        <v>45233.082638888889</v>
      </c>
      <c r="E1587" t="s">
        <v>96</v>
      </c>
      <c r="F1587" t="s">
        <v>77</v>
      </c>
      <c r="G1587">
        <v>6474</v>
      </c>
      <c r="I1587" s="7"/>
    </row>
    <row r="1588" spans="1:9" x14ac:dyDescent="0.3">
      <c r="A1588">
        <v>1054349</v>
      </c>
      <c r="B1588">
        <v>1473</v>
      </c>
      <c r="C1588" s="1" t="s">
        <v>99</v>
      </c>
      <c r="D1588" s="3">
        <v>45026.978472222225</v>
      </c>
      <c r="E1588" t="s">
        <v>96</v>
      </c>
      <c r="F1588" t="s">
        <v>18</v>
      </c>
      <c r="G1588">
        <v>4060</v>
      </c>
      <c r="I1588" s="7"/>
    </row>
    <row r="1589" spans="1:9" x14ac:dyDescent="0.3">
      <c r="A1589">
        <v>1054639</v>
      </c>
      <c r="B1589">
        <v>1865</v>
      </c>
      <c r="C1589" s="1" t="s">
        <v>100</v>
      </c>
      <c r="D1589" s="3">
        <v>44983</v>
      </c>
      <c r="E1589" t="s">
        <v>191</v>
      </c>
      <c r="F1589" t="s">
        <v>41</v>
      </c>
      <c r="G1589">
        <v>4421</v>
      </c>
      <c r="I1589" s="7"/>
    </row>
    <row r="1590" spans="1:9" x14ac:dyDescent="0.3">
      <c r="A1590">
        <v>1055786</v>
      </c>
      <c r="B1590">
        <v>1205</v>
      </c>
      <c r="C1590" s="1" t="s">
        <v>105</v>
      </c>
      <c r="D1590" s="3">
        <v>45143.052777777775</v>
      </c>
      <c r="E1590" t="s">
        <v>97</v>
      </c>
      <c r="F1590" t="s">
        <v>13</v>
      </c>
      <c r="G1590">
        <v>7809</v>
      </c>
      <c r="I1590" s="7"/>
    </row>
    <row r="1591" spans="1:9" x14ac:dyDescent="0.3">
      <c r="A1591">
        <v>1055810</v>
      </c>
      <c r="B1591">
        <v>1362</v>
      </c>
      <c r="C1591" s="1" t="s">
        <v>102</v>
      </c>
      <c r="D1591" s="3">
        <v>44935.992361111108</v>
      </c>
      <c r="E1591" t="s">
        <v>97</v>
      </c>
      <c r="F1591" t="s">
        <v>74</v>
      </c>
      <c r="G1591">
        <v>563</v>
      </c>
      <c r="I1591" s="7"/>
    </row>
    <row r="1592" spans="1:9" x14ac:dyDescent="0.3">
      <c r="A1592">
        <v>1055817</v>
      </c>
      <c r="B1592">
        <v>1697</v>
      </c>
      <c r="C1592" s="1" t="s">
        <v>100</v>
      </c>
      <c r="D1592" s="3">
        <v>45079.958333333336</v>
      </c>
      <c r="E1592" t="s">
        <v>98</v>
      </c>
      <c r="F1592" t="s">
        <v>52</v>
      </c>
      <c r="G1592">
        <v>8477</v>
      </c>
      <c r="I1592" s="7"/>
    </row>
    <row r="1593" spans="1:9" x14ac:dyDescent="0.3">
      <c r="A1593">
        <v>1056320</v>
      </c>
      <c r="B1593">
        <v>856</v>
      </c>
      <c r="C1593" s="1" t="s">
        <v>99</v>
      </c>
      <c r="D1593" s="3">
        <v>45024.050694444442</v>
      </c>
      <c r="E1593" t="s">
        <v>191</v>
      </c>
      <c r="F1593" t="s">
        <v>30</v>
      </c>
      <c r="G1593">
        <v>6535</v>
      </c>
      <c r="I1593" s="7"/>
    </row>
    <row r="1594" spans="1:9" x14ac:dyDescent="0.3">
      <c r="A1594">
        <v>1056575</v>
      </c>
      <c r="B1594">
        <v>1149</v>
      </c>
      <c r="C1594" s="1" t="s">
        <v>99</v>
      </c>
      <c r="D1594" s="3">
        <v>45017.057638888888</v>
      </c>
      <c r="F1594" t="s">
        <v>53</v>
      </c>
      <c r="G1594">
        <v>1439</v>
      </c>
      <c r="I1594" s="7"/>
    </row>
    <row r="1595" spans="1:9" x14ac:dyDescent="0.3">
      <c r="A1595">
        <v>1056710</v>
      </c>
      <c r="B1595">
        <v>1243</v>
      </c>
      <c r="C1595" s="1" t="s">
        <v>105</v>
      </c>
      <c r="D1595" s="3">
        <v>45138.027777777781</v>
      </c>
      <c r="E1595" t="s">
        <v>191</v>
      </c>
      <c r="F1595" t="s">
        <v>43</v>
      </c>
      <c r="G1595">
        <v>1855</v>
      </c>
      <c r="I1595" s="7"/>
    </row>
    <row r="1596" spans="1:9" x14ac:dyDescent="0.3">
      <c r="A1596">
        <v>1057228</v>
      </c>
      <c r="B1596">
        <v>1029</v>
      </c>
      <c r="C1596" s="1" t="s">
        <v>105</v>
      </c>
      <c r="D1596" s="3">
        <v>45199.993055555555</v>
      </c>
      <c r="E1596" t="s">
        <v>98</v>
      </c>
      <c r="F1596" t="s">
        <v>27</v>
      </c>
      <c r="G1596">
        <v>9442</v>
      </c>
      <c r="I1596" s="7"/>
    </row>
    <row r="1597" spans="1:9" x14ac:dyDescent="0.3">
      <c r="A1597">
        <v>1058164</v>
      </c>
      <c r="B1597">
        <v>1215</v>
      </c>
      <c r="C1597" s="1" t="s">
        <v>99</v>
      </c>
      <c r="D1597" s="3">
        <v>45129.069444444445</v>
      </c>
      <c r="E1597" t="s">
        <v>97</v>
      </c>
      <c r="F1597" t="s">
        <v>41</v>
      </c>
      <c r="G1597">
        <v>4073</v>
      </c>
      <c r="I1597" s="7"/>
    </row>
    <row r="1598" spans="1:9" x14ac:dyDescent="0.3">
      <c r="A1598">
        <v>1058847</v>
      </c>
      <c r="B1598">
        <v>977</v>
      </c>
      <c r="C1598" s="1" t="s">
        <v>113</v>
      </c>
      <c r="D1598" s="3">
        <v>45178.965277777781</v>
      </c>
      <c r="E1598" t="s">
        <v>98</v>
      </c>
      <c r="F1598" t="s">
        <v>80</v>
      </c>
      <c r="G1598">
        <v>2786</v>
      </c>
      <c r="I1598" s="7"/>
    </row>
    <row r="1599" spans="1:9" x14ac:dyDescent="0.3">
      <c r="A1599">
        <v>1059637</v>
      </c>
      <c r="B1599">
        <v>463</v>
      </c>
      <c r="C1599" s="1" t="s">
        <v>109</v>
      </c>
      <c r="D1599" s="3">
        <v>45147.05972222222</v>
      </c>
      <c r="E1599" t="s">
        <v>97</v>
      </c>
      <c r="F1599" t="s">
        <v>54</v>
      </c>
      <c r="G1599">
        <v>3285</v>
      </c>
      <c r="I1599" s="7"/>
    </row>
    <row r="1600" spans="1:9" x14ac:dyDescent="0.3">
      <c r="A1600">
        <v>1059711</v>
      </c>
      <c r="B1600">
        <v>1479</v>
      </c>
      <c r="C1600" s="1" t="s">
        <v>99</v>
      </c>
      <c r="D1600" s="3">
        <v>45000.042361111111</v>
      </c>
      <c r="E1600" t="s">
        <v>96</v>
      </c>
      <c r="F1600" t="s">
        <v>57</v>
      </c>
      <c r="G1600">
        <v>5593</v>
      </c>
      <c r="I1600" s="7"/>
    </row>
    <row r="1601" spans="1:9" x14ac:dyDescent="0.3">
      <c r="A1601">
        <v>1060684</v>
      </c>
      <c r="B1601">
        <v>1252</v>
      </c>
      <c r="C1601" s="1" t="s">
        <v>99</v>
      </c>
      <c r="D1601" s="3">
        <v>45023.993055555555</v>
      </c>
      <c r="E1601" t="s">
        <v>96</v>
      </c>
      <c r="F1601" t="s">
        <v>34</v>
      </c>
      <c r="G1601">
        <v>4684</v>
      </c>
      <c r="I1601" s="7"/>
    </row>
    <row r="1602" spans="1:9" x14ac:dyDescent="0.3">
      <c r="A1602">
        <v>1061016</v>
      </c>
      <c r="B1602">
        <v>1561</v>
      </c>
      <c r="C1602" s="1" t="s">
        <v>110</v>
      </c>
      <c r="D1602" s="3">
        <v>45179.063194444447</v>
      </c>
      <c r="E1602" t="s">
        <v>97</v>
      </c>
      <c r="F1602" t="s">
        <v>60</v>
      </c>
      <c r="G1602">
        <v>7486</v>
      </c>
      <c r="I1602" s="7"/>
    </row>
    <row r="1603" spans="1:9" x14ac:dyDescent="0.3">
      <c r="A1603">
        <v>1061210</v>
      </c>
      <c r="B1603">
        <v>721</v>
      </c>
      <c r="C1603" s="1" t="s">
        <v>113</v>
      </c>
      <c r="D1603" s="3">
        <v>45267.006249999999</v>
      </c>
      <c r="E1603" t="s">
        <v>191</v>
      </c>
      <c r="F1603" t="s">
        <v>63</v>
      </c>
      <c r="G1603">
        <v>1496</v>
      </c>
      <c r="I1603" s="7"/>
    </row>
    <row r="1604" spans="1:9" x14ac:dyDescent="0.3">
      <c r="A1604">
        <v>1061320</v>
      </c>
      <c r="B1604">
        <v>1874</v>
      </c>
      <c r="C1604" s="1" t="s">
        <v>99</v>
      </c>
      <c r="D1604" s="3">
        <v>45102.026388888888</v>
      </c>
      <c r="E1604" t="s">
        <v>191</v>
      </c>
      <c r="F1604" t="s">
        <v>4</v>
      </c>
      <c r="G1604">
        <v>2899</v>
      </c>
      <c r="I1604" s="7"/>
    </row>
    <row r="1605" spans="1:9" x14ac:dyDescent="0.3">
      <c r="A1605">
        <v>1061512</v>
      </c>
      <c r="B1605">
        <v>666</v>
      </c>
      <c r="C1605" s="1" t="s">
        <v>100</v>
      </c>
      <c r="D1605" s="3">
        <v>44987.058333333334</v>
      </c>
      <c r="E1605" t="s">
        <v>191</v>
      </c>
      <c r="F1605" t="s">
        <v>47</v>
      </c>
      <c r="G1605">
        <v>1743</v>
      </c>
      <c r="I1605" s="7"/>
    </row>
    <row r="1606" spans="1:9" x14ac:dyDescent="0.3">
      <c r="A1606">
        <v>1062871</v>
      </c>
      <c r="B1606">
        <v>1248</v>
      </c>
      <c r="C1606" s="1" t="s">
        <v>99</v>
      </c>
      <c r="D1606" s="3">
        <v>44963.059027777781</v>
      </c>
      <c r="E1606" t="s">
        <v>98</v>
      </c>
      <c r="F1606" t="s">
        <v>60</v>
      </c>
      <c r="G1606">
        <v>6459</v>
      </c>
      <c r="I1606" s="7"/>
    </row>
    <row r="1607" spans="1:9" x14ac:dyDescent="0.3">
      <c r="A1607">
        <v>1063239</v>
      </c>
      <c r="B1607">
        <v>1639</v>
      </c>
      <c r="C1607" s="1" t="s">
        <v>101</v>
      </c>
      <c r="D1607" s="3">
        <v>45194.977083333331</v>
      </c>
      <c r="E1607" t="s">
        <v>96</v>
      </c>
      <c r="F1607" t="s">
        <v>61</v>
      </c>
      <c r="G1607">
        <v>3101</v>
      </c>
      <c r="I1607" s="7"/>
    </row>
    <row r="1608" spans="1:9" x14ac:dyDescent="0.3">
      <c r="A1608">
        <v>1063742</v>
      </c>
      <c r="B1608">
        <v>212</v>
      </c>
      <c r="C1608" s="1" t="s">
        <v>109</v>
      </c>
      <c r="D1608" s="3">
        <v>45216.030555555553</v>
      </c>
      <c r="E1608" t="s">
        <v>191</v>
      </c>
      <c r="F1608" t="s">
        <v>40</v>
      </c>
      <c r="G1608">
        <v>359</v>
      </c>
      <c r="I1608" s="7"/>
    </row>
    <row r="1609" spans="1:9" x14ac:dyDescent="0.3">
      <c r="A1609">
        <v>1063767</v>
      </c>
      <c r="B1609">
        <v>1616</v>
      </c>
      <c r="C1609" s="1" t="s">
        <v>99</v>
      </c>
      <c r="D1609" s="3">
        <v>45133.988888888889</v>
      </c>
      <c r="E1609" t="s">
        <v>97</v>
      </c>
      <c r="F1609" t="s">
        <v>81</v>
      </c>
      <c r="G1609">
        <v>1893</v>
      </c>
      <c r="I1609" s="7"/>
    </row>
    <row r="1610" spans="1:9" x14ac:dyDescent="0.3">
      <c r="A1610">
        <v>1064483</v>
      </c>
      <c r="B1610">
        <v>1571</v>
      </c>
      <c r="C1610" s="1" t="s">
        <v>99</v>
      </c>
      <c r="D1610" s="3">
        <v>45097.076388888891</v>
      </c>
      <c r="E1610" t="s">
        <v>96</v>
      </c>
      <c r="F1610" t="s">
        <v>18</v>
      </c>
      <c r="G1610">
        <v>6345</v>
      </c>
      <c r="I1610" s="7"/>
    </row>
    <row r="1611" spans="1:9" x14ac:dyDescent="0.3">
      <c r="A1611">
        <v>1064762</v>
      </c>
      <c r="B1611">
        <v>1018</v>
      </c>
      <c r="C1611" s="1" t="s">
        <v>100</v>
      </c>
      <c r="D1611" s="3">
        <v>45224.036805555559</v>
      </c>
      <c r="E1611" t="s">
        <v>191</v>
      </c>
      <c r="F1611" t="s">
        <v>28</v>
      </c>
      <c r="G1611">
        <v>1726</v>
      </c>
      <c r="I1611" s="7"/>
    </row>
    <row r="1612" spans="1:9" x14ac:dyDescent="0.3">
      <c r="A1612">
        <v>1064785</v>
      </c>
      <c r="B1612">
        <v>1063</v>
      </c>
      <c r="C1612" s="1" t="s">
        <v>113</v>
      </c>
      <c r="D1612" s="3">
        <v>45010.040277777778</v>
      </c>
      <c r="E1612" t="s">
        <v>191</v>
      </c>
      <c r="F1612" t="s">
        <v>31</v>
      </c>
      <c r="G1612">
        <v>9830</v>
      </c>
      <c r="I1612" s="7"/>
    </row>
    <row r="1613" spans="1:9" x14ac:dyDescent="0.3">
      <c r="A1613">
        <v>1064900</v>
      </c>
      <c r="B1613">
        <v>1928</v>
      </c>
      <c r="C1613" s="1" t="s">
        <v>101</v>
      </c>
      <c r="D1613" s="3">
        <v>45211.030555555553</v>
      </c>
      <c r="E1613" t="s">
        <v>98</v>
      </c>
      <c r="F1613" t="s">
        <v>27</v>
      </c>
      <c r="G1613">
        <v>7612</v>
      </c>
      <c r="I1613" s="7"/>
    </row>
    <row r="1614" spans="1:9" x14ac:dyDescent="0.3">
      <c r="A1614">
        <v>1068168</v>
      </c>
      <c r="B1614">
        <v>1101</v>
      </c>
      <c r="C1614" s="1" t="s">
        <v>113</v>
      </c>
      <c r="D1614" s="3">
        <v>44993.056944444441</v>
      </c>
      <c r="E1614" t="s">
        <v>97</v>
      </c>
      <c r="F1614" t="s">
        <v>39</v>
      </c>
      <c r="G1614">
        <v>5967</v>
      </c>
      <c r="I1614" s="7"/>
    </row>
    <row r="1615" spans="1:9" x14ac:dyDescent="0.3">
      <c r="A1615">
        <v>1068397</v>
      </c>
      <c r="B1615">
        <v>3</v>
      </c>
      <c r="C1615" s="1" t="s">
        <v>99</v>
      </c>
      <c r="D1615" s="3">
        <v>45028.042361111111</v>
      </c>
      <c r="E1615" t="s">
        <v>96</v>
      </c>
      <c r="F1615" t="s">
        <v>8</v>
      </c>
      <c r="G1615">
        <v>9183</v>
      </c>
      <c r="I1615" s="7"/>
    </row>
    <row r="1616" spans="1:9" x14ac:dyDescent="0.3">
      <c r="A1616">
        <v>1069023</v>
      </c>
      <c r="B1616">
        <v>739</v>
      </c>
      <c r="C1616" s="1" t="s">
        <v>113</v>
      </c>
      <c r="D1616" s="3">
        <v>44971.02847222222</v>
      </c>
      <c r="E1616" t="s">
        <v>97</v>
      </c>
      <c r="F1616" t="s">
        <v>43</v>
      </c>
      <c r="G1616">
        <v>4804</v>
      </c>
      <c r="I1616" s="7"/>
    </row>
    <row r="1617" spans="1:9" x14ac:dyDescent="0.3">
      <c r="A1617">
        <v>1069094</v>
      </c>
      <c r="B1617">
        <v>1854</v>
      </c>
      <c r="C1617" s="1" t="s">
        <v>99</v>
      </c>
      <c r="D1617" s="3">
        <v>45165.049305555556</v>
      </c>
      <c r="E1617" t="s">
        <v>96</v>
      </c>
      <c r="F1617" t="s">
        <v>62</v>
      </c>
      <c r="G1617">
        <v>8536</v>
      </c>
      <c r="I1617" s="7"/>
    </row>
    <row r="1618" spans="1:9" x14ac:dyDescent="0.3">
      <c r="A1618">
        <v>1069668</v>
      </c>
      <c r="B1618">
        <v>517</v>
      </c>
      <c r="C1618" s="1" t="s">
        <v>101</v>
      </c>
      <c r="D1618" s="3">
        <v>45023.041666666664</v>
      </c>
      <c r="E1618" t="s">
        <v>98</v>
      </c>
      <c r="F1618" t="s">
        <v>76</v>
      </c>
      <c r="G1618">
        <v>8146</v>
      </c>
      <c r="I1618" s="7"/>
    </row>
    <row r="1619" spans="1:9" x14ac:dyDescent="0.3">
      <c r="A1619">
        <v>1070209</v>
      </c>
      <c r="B1619">
        <v>973</v>
      </c>
      <c r="C1619" s="1" t="s">
        <v>99</v>
      </c>
      <c r="D1619" s="3">
        <v>45148.022222222222</v>
      </c>
      <c r="E1619" t="s">
        <v>96</v>
      </c>
      <c r="F1619" t="s">
        <v>81</v>
      </c>
      <c r="G1619">
        <v>7741</v>
      </c>
      <c r="I1619" s="7"/>
    </row>
    <row r="1620" spans="1:9" x14ac:dyDescent="0.3">
      <c r="A1620">
        <v>1070297</v>
      </c>
      <c r="B1620">
        <v>1978</v>
      </c>
      <c r="C1620" s="1" t="s">
        <v>105</v>
      </c>
      <c r="D1620" s="3">
        <v>44993.94027777778</v>
      </c>
      <c r="E1620" t="s">
        <v>191</v>
      </c>
      <c r="F1620" t="s">
        <v>88</v>
      </c>
      <c r="G1620">
        <v>904</v>
      </c>
      <c r="I1620" s="7"/>
    </row>
    <row r="1621" spans="1:9" x14ac:dyDescent="0.3">
      <c r="A1621">
        <v>1070438</v>
      </c>
      <c r="B1621">
        <v>1420</v>
      </c>
      <c r="C1621" s="1" t="s">
        <v>99</v>
      </c>
      <c r="D1621" s="3">
        <v>45196.099305555559</v>
      </c>
      <c r="E1621" t="s">
        <v>98</v>
      </c>
      <c r="F1621" t="s">
        <v>86</v>
      </c>
      <c r="G1621">
        <v>9991</v>
      </c>
      <c r="I1621" s="7"/>
    </row>
    <row r="1622" spans="1:9" x14ac:dyDescent="0.3">
      <c r="A1622">
        <v>1071701</v>
      </c>
      <c r="B1622">
        <v>1367</v>
      </c>
      <c r="C1622" s="1" t="s">
        <v>107</v>
      </c>
      <c r="D1622" s="3">
        <v>44942.036805555559</v>
      </c>
      <c r="E1622" t="s">
        <v>98</v>
      </c>
      <c r="F1622" t="s">
        <v>8</v>
      </c>
      <c r="G1622">
        <v>1445</v>
      </c>
      <c r="I1622" s="7"/>
    </row>
    <row r="1623" spans="1:9" x14ac:dyDescent="0.3">
      <c r="A1623">
        <v>1074617</v>
      </c>
      <c r="B1623">
        <v>158</v>
      </c>
      <c r="C1623" s="1" t="s">
        <v>99</v>
      </c>
      <c r="D1623" s="3">
        <v>45050.013194444444</v>
      </c>
      <c r="E1623" t="s">
        <v>191</v>
      </c>
      <c r="F1623" t="s">
        <v>90</v>
      </c>
      <c r="G1623">
        <v>4729</v>
      </c>
      <c r="I1623" s="7"/>
    </row>
    <row r="1624" spans="1:9" x14ac:dyDescent="0.3">
      <c r="A1624">
        <v>1074708</v>
      </c>
      <c r="B1624">
        <v>647</v>
      </c>
      <c r="C1624" s="1" t="s">
        <v>101</v>
      </c>
      <c r="D1624" s="3">
        <v>44997.98333333333</v>
      </c>
      <c r="E1624" t="s">
        <v>97</v>
      </c>
      <c r="F1624" t="s">
        <v>43</v>
      </c>
      <c r="G1624">
        <v>7648</v>
      </c>
      <c r="I1624" s="7"/>
    </row>
    <row r="1625" spans="1:9" x14ac:dyDescent="0.3">
      <c r="A1625">
        <v>1075036</v>
      </c>
      <c r="B1625">
        <v>587</v>
      </c>
      <c r="C1625" s="1" t="s">
        <v>99</v>
      </c>
      <c r="D1625" s="3">
        <v>45062.978472222225</v>
      </c>
      <c r="E1625" t="s">
        <v>191</v>
      </c>
      <c r="F1625" t="s">
        <v>91</v>
      </c>
      <c r="G1625">
        <v>5378</v>
      </c>
      <c r="I1625" s="7"/>
    </row>
    <row r="1626" spans="1:9" x14ac:dyDescent="0.3">
      <c r="A1626">
        <v>1075177</v>
      </c>
      <c r="B1626">
        <v>161</v>
      </c>
      <c r="C1626" s="1" t="s">
        <v>100</v>
      </c>
      <c r="D1626" s="3">
        <v>44992.941666666666</v>
      </c>
      <c r="E1626" t="s">
        <v>97</v>
      </c>
      <c r="F1626" t="s">
        <v>27</v>
      </c>
      <c r="G1626">
        <v>1124</v>
      </c>
      <c r="I1626" s="7"/>
    </row>
    <row r="1627" spans="1:9" x14ac:dyDescent="0.3">
      <c r="A1627">
        <v>1075183</v>
      </c>
      <c r="B1627">
        <v>1971</v>
      </c>
      <c r="C1627" s="1" t="s">
        <v>105</v>
      </c>
      <c r="D1627" s="3">
        <v>45040.951388888891</v>
      </c>
      <c r="E1627" t="s">
        <v>191</v>
      </c>
      <c r="F1627" t="s">
        <v>29</v>
      </c>
      <c r="G1627">
        <v>3747</v>
      </c>
      <c r="I1627" s="7"/>
    </row>
    <row r="1628" spans="1:9" x14ac:dyDescent="0.3">
      <c r="A1628">
        <v>1075762</v>
      </c>
      <c r="B1628">
        <v>1612</v>
      </c>
      <c r="C1628" s="1" t="s">
        <v>105</v>
      </c>
      <c r="D1628" s="3">
        <v>45201.093055555553</v>
      </c>
      <c r="E1628" t="s">
        <v>97</v>
      </c>
      <c r="F1628" t="s">
        <v>34</v>
      </c>
      <c r="G1628">
        <v>3402</v>
      </c>
      <c r="I1628" s="7"/>
    </row>
    <row r="1629" spans="1:9" x14ac:dyDescent="0.3">
      <c r="A1629">
        <v>1076092</v>
      </c>
      <c r="B1629">
        <v>1938</v>
      </c>
      <c r="C1629" s="1" t="s">
        <v>99</v>
      </c>
      <c r="D1629" s="3">
        <v>44986.06527777778</v>
      </c>
      <c r="E1629" t="s">
        <v>96</v>
      </c>
      <c r="F1629" t="s">
        <v>27</v>
      </c>
      <c r="G1629">
        <v>698</v>
      </c>
      <c r="I1629" s="7"/>
    </row>
    <row r="1630" spans="1:9" x14ac:dyDescent="0.3">
      <c r="A1630">
        <v>1076764</v>
      </c>
      <c r="B1630">
        <v>1162</v>
      </c>
      <c r="C1630" s="1" t="s">
        <v>99</v>
      </c>
      <c r="D1630" s="3">
        <v>45264.027083333334</v>
      </c>
      <c r="E1630" t="s">
        <v>98</v>
      </c>
      <c r="F1630" t="s">
        <v>87</v>
      </c>
      <c r="G1630">
        <v>1938</v>
      </c>
      <c r="I1630" s="7"/>
    </row>
    <row r="1631" spans="1:9" x14ac:dyDescent="0.3">
      <c r="A1631">
        <v>1077723</v>
      </c>
      <c r="B1631">
        <v>868</v>
      </c>
      <c r="C1631" s="1" t="s">
        <v>110</v>
      </c>
      <c r="D1631" s="3">
        <v>44928.01666666667</v>
      </c>
      <c r="E1631" t="s">
        <v>191</v>
      </c>
      <c r="F1631" t="s">
        <v>40</v>
      </c>
      <c r="G1631">
        <v>3711</v>
      </c>
      <c r="I1631" s="7"/>
    </row>
    <row r="1632" spans="1:9" x14ac:dyDescent="0.3">
      <c r="A1632">
        <v>1078422</v>
      </c>
      <c r="B1632">
        <v>1917</v>
      </c>
      <c r="C1632" s="1" t="s">
        <v>99</v>
      </c>
      <c r="D1632" s="3">
        <v>45266.090277777781</v>
      </c>
      <c r="E1632" t="s">
        <v>191</v>
      </c>
      <c r="F1632" t="s">
        <v>11</v>
      </c>
      <c r="G1632">
        <v>3916</v>
      </c>
      <c r="I1632" s="7"/>
    </row>
    <row r="1633" spans="1:9" x14ac:dyDescent="0.3">
      <c r="A1633">
        <v>1078820</v>
      </c>
      <c r="B1633">
        <v>1431</v>
      </c>
      <c r="C1633" s="1" t="s">
        <v>99</v>
      </c>
      <c r="D1633" s="3">
        <v>45147.043055555558</v>
      </c>
      <c r="E1633" t="s">
        <v>97</v>
      </c>
      <c r="F1633" t="s">
        <v>42</v>
      </c>
      <c r="G1633">
        <v>5495</v>
      </c>
      <c r="I1633" s="7"/>
    </row>
    <row r="1634" spans="1:9" x14ac:dyDescent="0.3">
      <c r="A1634">
        <v>1079090</v>
      </c>
      <c r="B1634">
        <v>1368</v>
      </c>
      <c r="C1634" s="1" t="s">
        <v>99</v>
      </c>
      <c r="D1634" s="3">
        <v>45018.010416666664</v>
      </c>
      <c r="E1634" t="s">
        <v>98</v>
      </c>
      <c r="F1634" t="s">
        <v>43</v>
      </c>
      <c r="G1634">
        <v>6597</v>
      </c>
      <c r="I1634" s="7"/>
    </row>
    <row r="1635" spans="1:9" x14ac:dyDescent="0.3">
      <c r="A1635">
        <v>1079225</v>
      </c>
      <c r="B1635">
        <v>1393</v>
      </c>
      <c r="C1635" s="1" t="s">
        <v>107</v>
      </c>
      <c r="D1635" s="3">
        <v>44981.963888888888</v>
      </c>
      <c r="E1635" t="s">
        <v>96</v>
      </c>
      <c r="F1635" t="s">
        <v>44</v>
      </c>
      <c r="G1635">
        <v>3345</v>
      </c>
      <c r="I1635" s="7"/>
    </row>
    <row r="1636" spans="1:9" x14ac:dyDescent="0.3">
      <c r="A1636">
        <v>1079355</v>
      </c>
      <c r="B1636">
        <v>1469</v>
      </c>
      <c r="C1636" s="1" t="s">
        <v>107</v>
      </c>
      <c r="D1636" s="3">
        <v>45004.990277777775</v>
      </c>
      <c r="E1636" t="s">
        <v>98</v>
      </c>
      <c r="F1636" t="s">
        <v>81</v>
      </c>
      <c r="G1636">
        <v>3196</v>
      </c>
      <c r="I1636" s="7"/>
    </row>
    <row r="1637" spans="1:9" x14ac:dyDescent="0.3">
      <c r="A1637">
        <v>1079761</v>
      </c>
      <c r="B1637">
        <v>1873</v>
      </c>
      <c r="C1637" s="1" t="s">
        <v>101</v>
      </c>
      <c r="D1637" s="3">
        <v>45187.05</v>
      </c>
      <c r="E1637" t="s">
        <v>191</v>
      </c>
      <c r="F1637" t="s">
        <v>50</v>
      </c>
      <c r="G1637">
        <v>9752</v>
      </c>
      <c r="I1637" s="7"/>
    </row>
    <row r="1638" spans="1:9" x14ac:dyDescent="0.3">
      <c r="A1638">
        <v>1081409</v>
      </c>
      <c r="B1638">
        <v>1084</v>
      </c>
      <c r="C1638" s="1" t="s">
        <v>113</v>
      </c>
      <c r="D1638" s="3">
        <v>45200.040277777778</v>
      </c>
      <c r="E1638" t="s">
        <v>191</v>
      </c>
      <c r="F1638" t="s">
        <v>6</v>
      </c>
      <c r="G1638">
        <v>7433</v>
      </c>
      <c r="I1638" s="7"/>
    </row>
    <row r="1639" spans="1:9" x14ac:dyDescent="0.3">
      <c r="A1639">
        <v>1081894</v>
      </c>
      <c r="B1639">
        <v>787</v>
      </c>
      <c r="C1639" s="1" t="s">
        <v>104</v>
      </c>
      <c r="D1639" s="3">
        <v>44965.065972222219</v>
      </c>
      <c r="E1639" t="s">
        <v>96</v>
      </c>
      <c r="F1639" t="s">
        <v>7</v>
      </c>
      <c r="G1639">
        <v>5113</v>
      </c>
      <c r="I1639" s="7"/>
    </row>
    <row r="1640" spans="1:9" x14ac:dyDescent="0.3">
      <c r="A1640">
        <v>1083336</v>
      </c>
      <c r="B1640">
        <v>441</v>
      </c>
      <c r="C1640" s="1" t="s">
        <v>99</v>
      </c>
      <c r="D1640" s="3">
        <v>44976.004861111112</v>
      </c>
      <c r="E1640" t="s">
        <v>98</v>
      </c>
      <c r="F1640" t="s">
        <v>27</v>
      </c>
      <c r="G1640">
        <v>5859</v>
      </c>
      <c r="I1640" s="7"/>
    </row>
    <row r="1641" spans="1:9" x14ac:dyDescent="0.3">
      <c r="A1641">
        <v>1085382</v>
      </c>
      <c r="B1641">
        <v>969</v>
      </c>
      <c r="C1641" s="1" t="s">
        <v>99</v>
      </c>
      <c r="D1641" s="3">
        <v>44995.048611111109</v>
      </c>
      <c r="E1641" t="s">
        <v>96</v>
      </c>
      <c r="F1641" t="s">
        <v>46</v>
      </c>
      <c r="G1641">
        <v>5959</v>
      </c>
      <c r="I1641" s="7"/>
    </row>
    <row r="1642" spans="1:9" x14ac:dyDescent="0.3">
      <c r="A1642">
        <v>1085556</v>
      </c>
      <c r="B1642">
        <v>217</v>
      </c>
      <c r="C1642" s="1" t="s">
        <v>99</v>
      </c>
      <c r="D1642" s="3">
        <v>45289.063194444447</v>
      </c>
      <c r="E1642" t="s">
        <v>97</v>
      </c>
      <c r="F1642" t="s">
        <v>43</v>
      </c>
      <c r="G1642">
        <v>6006</v>
      </c>
      <c r="I1642" s="7"/>
    </row>
    <row r="1643" spans="1:9" x14ac:dyDescent="0.3">
      <c r="A1643">
        <v>1086091</v>
      </c>
      <c r="B1643">
        <v>863</v>
      </c>
      <c r="C1643" s="1" t="s">
        <v>111</v>
      </c>
      <c r="D1643" s="3">
        <v>45179.981944444444</v>
      </c>
      <c r="E1643" t="s">
        <v>97</v>
      </c>
      <c r="F1643" t="s">
        <v>21</v>
      </c>
      <c r="G1643">
        <v>6063</v>
      </c>
      <c r="I1643" s="7"/>
    </row>
    <row r="1644" spans="1:9" x14ac:dyDescent="0.3">
      <c r="A1644">
        <v>1086104</v>
      </c>
      <c r="B1644">
        <v>654</v>
      </c>
      <c r="C1644" s="1" t="s">
        <v>100</v>
      </c>
      <c r="D1644" s="3">
        <v>45191.015277777777</v>
      </c>
      <c r="E1644" t="s">
        <v>98</v>
      </c>
      <c r="F1644" t="s">
        <v>66</v>
      </c>
      <c r="G1644">
        <v>1737</v>
      </c>
      <c r="I1644" s="7"/>
    </row>
    <row r="1645" spans="1:9" x14ac:dyDescent="0.3">
      <c r="A1645">
        <v>1086327</v>
      </c>
      <c r="B1645">
        <v>62</v>
      </c>
      <c r="C1645" s="1" t="s">
        <v>99</v>
      </c>
      <c r="D1645" s="3">
        <v>44939.081944444442</v>
      </c>
      <c r="E1645" t="s">
        <v>97</v>
      </c>
      <c r="F1645" t="s">
        <v>29</v>
      </c>
      <c r="G1645">
        <v>4910</v>
      </c>
      <c r="I1645" s="7"/>
    </row>
    <row r="1646" spans="1:9" x14ac:dyDescent="0.3">
      <c r="A1646">
        <v>1086644</v>
      </c>
      <c r="B1646">
        <v>940</v>
      </c>
      <c r="C1646" s="1" t="s">
        <v>99</v>
      </c>
      <c r="D1646" s="3">
        <v>45159.057638888888</v>
      </c>
      <c r="E1646" t="s">
        <v>98</v>
      </c>
      <c r="F1646" t="s">
        <v>9</v>
      </c>
      <c r="G1646">
        <v>9735</v>
      </c>
      <c r="I1646" s="7"/>
    </row>
    <row r="1647" spans="1:9" x14ac:dyDescent="0.3">
      <c r="A1647">
        <v>1087661</v>
      </c>
      <c r="B1647">
        <v>1776</v>
      </c>
      <c r="C1647" s="1" t="s">
        <v>99</v>
      </c>
      <c r="D1647" s="3">
        <v>45283.964583333334</v>
      </c>
      <c r="E1647" t="s">
        <v>191</v>
      </c>
      <c r="F1647" t="s">
        <v>64</v>
      </c>
      <c r="G1647">
        <v>10</v>
      </c>
      <c r="I1647" s="7"/>
    </row>
    <row r="1648" spans="1:9" x14ac:dyDescent="0.3">
      <c r="A1648">
        <v>1088292</v>
      </c>
      <c r="B1648">
        <v>337</v>
      </c>
      <c r="C1648" s="1" t="s">
        <v>106</v>
      </c>
      <c r="D1648" s="3">
        <v>44944.013888888891</v>
      </c>
      <c r="E1648" t="s">
        <v>191</v>
      </c>
      <c r="F1648" t="s">
        <v>30</v>
      </c>
      <c r="G1648">
        <v>3551</v>
      </c>
      <c r="I1648" s="7"/>
    </row>
    <row r="1649" spans="1:9" x14ac:dyDescent="0.3">
      <c r="A1649">
        <v>1088350</v>
      </c>
      <c r="B1649">
        <v>606</v>
      </c>
      <c r="C1649" s="1" t="s">
        <v>99</v>
      </c>
      <c r="D1649" s="3">
        <v>45256.025694444441</v>
      </c>
      <c r="E1649" t="s">
        <v>98</v>
      </c>
      <c r="F1649" t="s">
        <v>53</v>
      </c>
      <c r="G1649">
        <v>3144</v>
      </c>
      <c r="I1649" s="7"/>
    </row>
    <row r="1650" spans="1:9" x14ac:dyDescent="0.3">
      <c r="A1650">
        <v>1089032</v>
      </c>
      <c r="B1650">
        <v>144</v>
      </c>
      <c r="C1650" s="1" t="s">
        <v>108</v>
      </c>
      <c r="D1650" s="3">
        <v>45085.022916666669</v>
      </c>
      <c r="E1650" t="s">
        <v>96</v>
      </c>
      <c r="F1650" t="s">
        <v>85</v>
      </c>
      <c r="G1650">
        <v>9067</v>
      </c>
      <c r="I1650" s="7"/>
    </row>
    <row r="1651" spans="1:9" x14ac:dyDescent="0.3">
      <c r="A1651">
        <v>1091560</v>
      </c>
      <c r="B1651">
        <v>1294</v>
      </c>
      <c r="C1651" s="1" t="s">
        <v>100</v>
      </c>
      <c r="D1651" s="3">
        <v>45070.970833333333</v>
      </c>
      <c r="E1651" t="s">
        <v>97</v>
      </c>
      <c r="F1651" t="s">
        <v>34</v>
      </c>
      <c r="G1651">
        <v>8903</v>
      </c>
      <c r="I1651" s="7"/>
    </row>
    <row r="1652" spans="1:9" x14ac:dyDescent="0.3">
      <c r="A1652">
        <v>1093212</v>
      </c>
      <c r="B1652">
        <v>60</v>
      </c>
      <c r="C1652" s="1" t="s">
        <v>99</v>
      </c>
      <c r="D1652" s="3">
        <v>45129.044444444444</v>
      </c>
      <c r="F1652" t="s">
        <v>68</v>
      </c>
      <c r="G1652">
        <v>799</v>
      </c>
      <c r="I1652" s="7"/>
    </row>
    <row r="1653" spans="1:9" x14ac:dyDescent="0.3">
      <c r="A1653">
        <v>1093314</v>
      </c>
      <c r="B1653">
        <v>1576</v>
      </c>
      <c r="C1653" s="1" t="s">
        <v>99</v>
      </c>
      <c r="D1653" s="3">
        <v>45035.030555555553</v>
      </c>
      <c r="E1653" t="s">
        <v>98</v>
      </c>
      <c r="F1653" t="s">
        <v>69</v>
      </c>
      <c r="G1653">
        <v>1562</v>
      </c>
      <c r="I1653" s="7"/>
    </row>
    <row r="1654" spans="1:9" x14ac:dyDescent="0.3">
      <c r="A1654">
        <v>1093757</v>
      </c>
      <c r="B1654">
        <v>127</v>
      </c>
      <c r="C1654" s="1" t="s">
        <v>108</v>
      </c>
      <c r="D1654" s="3">
        <v>45264</v>
      </c>
      <c r="E1654" t="s">
        <v>98</v>
      </c>
      <c r="F1654" t="s">
        <v>43</v>
      </c>
      <c r="G1654">
        <v>5671</v>
      </c>
      <c r="I1654" s="7"/>
    </row>
    <row r="1655" spans="1:9" x14ac:dyDescent="0.3">
      <c r="A1655">
        <v>1094900</v>
      </c>
      <c r="B1655">
        <v>1616</v>
      </c>
      <c r="C1655" s="1" t="s">
        <v>99</v>
      </c>
      <c r="D1655" s="3">
        <v>45046.040277777778</v>
      </c>
      <c r="E1655" t="s">
        <v>96</v>
      </c>
      <c r="F1655" t="s">
        <v>27</v>
      </c>
      <c r="G1655">
        <v>2968</v>
      </c>
      <c r="I1655" s="7"/>
    </row>
    <row r="1656" spans="1:9" x14ac:dyDescent="0.3">
      <c r="A1656">
        <v>1095387</v>
      </c>
      <c r="B1656">
        <v>1251</v>
      </c>
      <c r="C1656" s="1" t="s">
        <v>99</v>
      </c>
      <c r="D1656" s="3">
        <v>45246.089583333334</v>
      </c>
      <c r="E1656" t="s">
        <v>191</v>
      </c>
      <c r="F1656" t="s">
        <v>69</v>
      </c>
      <c r="G1656">
        <v>2942</v>
      </c>
      <c r="I1656" s="7"/>
    </row>
    <row r="1657" spans="1:9" x14ac:dyDescent="0.3">
      <c r="A1657">
        <v>1097967</v>
      </c>
      <c r="B1657">
        <v>1097</v>
      </c>
      <c r="C1657" s="1" t="s">
        <v>113</v>
      </c>
      <c r="D1657" s="3">
        <v>44996.072222222225</v>
      </c>
      <c r="E1657" t="s">
        <v>96</v>
      </c>
      <c r="F1657" t="s">
        <v>43</v>
      </c>
      <c r="G1657">
        <v>9517</v>
      </c>
      <c r="I1657" s="7"/>
    </row>
    <row r="1658" spans="1:9" x14ac:dyDescent="0.3">
      <c r="A1658">
        <v>1098350</v>
      </c>
      <c r="B1658">
        <v>1983</v>
      </c>
      <c r="C1658" s="1" t="s">
        <v>105</v>
      </c>
      <c r="D1658" s="3">
        <v>44966.068749999999</v>
      </c>
      <c r="E1658" t="s">
        <v>98</v>
      </c>
      <c r="F1658" t="s">
        <v>22</v>
      </c>
      <c r="G1658">
        <v>7342</v>
      </c>
      <c r="I1658" s="7"/>
    </row>
    <row r="1659" spans="1:9" x14ac:dyDescent="0.3">
      <c r="A1659">
        <v>1099712</v>
      </c>
      <c r="B1659">
        <v>772</v>
      </c>
      <c r="C1659" s="1" t="s">
        <v>100</v>
      </c>
      <c r="D1659" s="3">
        <v>45175.061805555553</v>
      </c>
      <c r="E1659" t="s">
        <v>97</v>
      </c>
      <c r="F1659" t="s">
        <v>41</v>
      </c>
      <c r="G1659">
        <v>9284</v>
      </c>
      <c r="I1659" s="7"/>
    </row>
    <row r="1660" spans="1:9" x14ac:dyDescent="0.3">
      <c r="A1660">
        <v>1100277</v>
      </c>
      <c r="B1660">
        <v>1886</v>
      </c>
      <c r="C1660" s="1" t="s">
        <v>101</v>
      </c>
      <c r="D1660" s="3">
        <v>45196.045138888891</v>
      </c>
      <c r="E1660" t="s">
        <v>96</v>
      </c>
      <c r="F1660" t="s">
        <v>19</v>
      </c>
      <c r="G1660">
        <v>1924</v>
      </c>
      <c r="I1660" s="7"/>
    </row>
    <row r="1661" spans="1:9" x14ac:dyDescent="0.3">
      <c r="A1661">
        <v>1101025</v>
      </c>
      <c r="B1661">
        <v>289</v>
      </c>
      <c r="C1661" s="1" t="s">
        <v>100</v>
      </c>
      <c r="D1661" s="3">
        <v>45048.020833333336</v>
      </c>
      <c r="E1661" t="s">
        <v>97</v>
      </c>
      <c r="F1661" t="s">
        <v>35</v>
      </c>
      <c r="G1661">
        <v>5344</v>
      </c>
      <c r="I1661" s="7"/>
    </row>
    <row r="1662" spans="1:9" x14ac:dyDescent="0.3">
      <c r="A1662">
        <v>1101866</v>
      </c>
      <c r="B1662">
        <v>986</v>
      </c>
      <c r="C1662" s="1" t="s">
        <v>101</v>
      </c>
      <c r="D1662" s="3">
        <v>45094.042361111111</v>
      </c>
      <c r="E1662" t="s">
        <v>98</v>
      </c>
      <c r="F1662" t="s">
        <v>15</v>
      </c>
      <c r="G1662">
        <v>9741</v>
      </c>
      <c r="I1662" s="7"/>
    </row>
    <row r="1663" spans="1:9" x14ac:dyDescent="0.3">
      <c r="A1663">
        <v>1102470</v>
      </c>
      <c r="B1663">
        <v>1686</v>
      </c>
      <c r="C1663" s="1" t="s">
        <v>100</v>
      </c>
      <c r="D1663" s="3">
        <v>44973.984722222223</v>
      </c>
      <c r="E1663" t="s">
        <v>191</v>
      </c>
      <c r="F1663" t="s">
        <v>28</v>
      </c>
      <c r="G1663">
        <v>7654</v>
      </c>
      <c r="I1663" s="7"/>
    </row>
    <row r="1664" spans="1:9" x14ac:dyDescent="0.3">
      <c r="A1664">
        <v>1102591</v>
      </c>
      <c r="B1664">
        <v>874</v>
      </c>
      <c r="C1664" s="1" t="s">
        <v>99</v>
      </c>
      <c r="D1664" s="3">
        <v>45170.597222222219</v>
      </c>
      <c r="E1664" t="s">
        <v>97</v>
      </c>
      <c r="F1664" t="s">
        <v>29</v>
      </c>
      <c r="G1664">
        <v>8227</v>
      </c>
      <c r="I1664" s="7"/>
    </row>
    <row r="1665" spans="1:9" x14ac:dyDescent="0.3">
      <c r="A1665">
        <v>1102910</v>
      </c>
      <c r="B1665">
        <v>347</v>
      </c>
      <c r="C1665" s="1" t="s">
        <v>108</v>
      </c>
      <c r="D1665" s="3">
        <v>45232.988194444442</v>
      </c>
      <c r="E1665" t="s">
        <v>96</v>
      </c>
      <c r="F1665" t="s">
        <v>27</v>
      </c>
      <c r="G1665">
        <v>5043</v>
      </c>
      <c r="I1665" s="7"/>
    </row>
    <row r="1666" spans="1:9" x14ac:dyDescent="0.3">
      <c r="A1666">
        <v>1103132</v>
      </c>
      <c r="B1666">
        <v>213</v>
      </c>
      <c r="C1666" s="1" t="s">
        <v>99</v>
      </c>
      <c r="D1666" s="3">
        <v>45227.018750000003</v>
      </c>
      <c r="E1666" t="s">
        <v>191</v>
      </c>
      <c r="F1666" t="s">
        <v>43</v>
      </c>
      <c r="G1666">
        <v>2021</v>
      </c>
      <c r="I1666" s="7"/>
    </row>
    <row r="1667" spans="1:9" x14ac:dyDescent="0.3">
      <c r="A1667">
        <v>1103298</v>
      </c>
      <c r="B1667">
        <v>1505</v>
      </c>
      <c r="C1667" s="1" t="s">
        <v>99</v>
      </c>
      <c r="D1667" s="3">
        <v>45291.027083333334</v>
      </c>
      <c r="E1667" t="s">
        <v>98</v>
      </c>
      <c r="F1667" t="s">
        <v>43</v>
      </c>
      <c r="G1667">
        <v>1147</v>
      </c>
      <c r="I1667" s="7"/>
    </row>
    <row r="1668" spans="1:9" x14ac:dyDescent="0.3">
      <c r="A1668">
        <v>1104089</v>
      </c>
      <c r="B1668">
        <v>1775</v>
      </c>
      <c r="C1668" s="1" t="s">
        <v>99</v>
      </c>
      <c r="D1668" s="3">
        <v>45108.072916666664</v>
      </c>
      <c r="E1668" t="s">
        <v>191</v>
      </c>
      <c r="F1668" t="s">
        <v>27</v>
      </c>
      <c r="G1668">
        <v>6964</v>
      </c>
      <c r="I1668" s="7"/>
    </row>
    <row r="1669" spans="1:9" x14ac:dyDescent="0.3">
      <c r="A1669">
        <v>1104509</v>
      </c>
      <c r="B1669">
        <v>20</v>
      </c>
      <c r="C1669" s="1" t="s">
        <v>99</v>
      </c>
      <c r="D1669" s="3">
        <v>45073.05972222222</v>
      </c>
      <c r="E1669" t="s">
        <v>96</v>
      </c>
      <c r="F1669" t="s">
        <v>18</v>
      </c>
      <c r="G1669">
        <v>5599</v>
      </c>
      <c r="I1669" s="7"/>
    </row>
    <row r="1670" spans="1:9" x14ac:dyDescent="0.3">
      <c r="A1670">
        <v>1104723</v>
      </c>
      <c r="B1670">
        <v>584</v>
      </c>
      <c r="C1670" s="1" t="s">
        <v>99</v>
      </c>
      <c r="D1670" s="3">
        <v>44952.986111111109</v>
      </c>
      <c r="E1670" t="s">
        <v>98</v>
      </c>
      <c r="F1670" t="s">
        <v>70</v>
      </c>
      <c r="G1670">
        <v>1066</v>
      </c>
      <c r="I1670" s="7"/>
    </row>
    <row r="1671" spans="1:9" x14ac:dyDescent="0.3">
      <c r="A1671">
        <v>1105163</v>
      </c>
      <c r="B1671">
        <v>1591</v>
      </c>
      <c r="C1671" s="1" t="s">
        <v>99</v>
      </c>
      <c r="D1671" s="3">
        <v>45042.058333333334</v>
      </c>
      <c r="E1671" t="s">
        <v>96</v>
      </c>
      <c r="F1671" t="s">
        <v>5</v>
      </c>
      <c r="G1671">
        <v>9903</v>
      </c>
      <c r="I1671" s="7"/>
    </row>
    <row r="1672" spans="1:9" x14ac:dyDescent="0.3">
      <c r="A1672">
        <v>1105875</v>
      </c>
      <c r="B1672">
        <v>1722</v>
      </c>
      <c r="C1672" s="1" t="s">
        <v>99</v>
      </c>
      <c r="D1672" s="3">
        <v>45275.976388888892</v>
      </c>
      <c r="E1672" t="s">
        <v>191</v>
      </c>
      <c r="F1672" t="s">
        <v>43</v>
      </c>
      <c r="G1672">
        <v>4863</v>
      </c>
      <c r="I1672" s="7"/>
    </row>
    <row r="1673" spans="1:9" x14ac:dyDescent="0.3">
      <c r="A1673">
        <v>1106456</v>
      </c>
      <c r="B1673">
        <v>378</v>
      </c>
      <c r="C1673" s="1" t="s">
        <v>110</v>
      </c>
      <c r="D1673" s="3">
        <v>45141.952777777777</v>
      </c>
      <c r="E1673" t="s">
        <v>96</v>
      </c>
      <c r="F1673" t="s">
        <v>7</v>
      </c>
      <c r="G1673">
        <v>9636</v>
      </c>
      <c r="I1673" s="7"/>
    </row>
    <row r="1674" spans="1:9" x14ac:dyDescent="0.3">
      <c r="A1674">
        <v>1107821</v>
      </c>
      <c r="B1674">
        <v>581</v>
      </c>
      <c r="C1674" s="1" t="s">
        <v>99</v>
      </c>
      <c r="D1674" s="3">
        <v>45217.017361111109</v>
      </c>
      <c r="E1674" t="s">
        <v>98</v>
      </c>
      <c r="F1674" t="s">
        <v>8</v>
      </c>
      <c r="G1674">
        <v>3452</v>
      </c>
      <c r="I1674" s="7"/>
    </row>
    <row r="1675" spans="1:9" x14ac:dyDescent="0.3">
      <c r="A1675">
        <v>1107986</v>
      </c>
      <c r="B1675">
        <v>632</v>
      </c>
      <c r="C1675" s="1" t="s">
        <v>99</v>
      </c>
      <c r="D1675" s="3">
        <v>45187.020833333336</v>
      </c>
      <c r="E1675" t="s">
        <v>96</v>
      </c>
      <c r="F1675" t="s">
        <v>46</v>
      </c>
      <c r="G1675">
        <v>384</v>
      </c>
      <c r="I1675" s="7"/>
    </row>
    <row r="1676" spans="1:9" x14ac:dyDescent="0.3">
      <c r="A1676">
        <v>1108968</v>
      </c>
      <c r="B1676">
        <v>255</v>
      </c>
      <c r="C1676" s="1" t="s">
        <v>107</v>
      </c>
      <c r="D1676" s="3">
        <v>45244.05</v>
      </c>
      <c r="E1676" t="s">
        <v>97</v>
      </c>
      <c r="F1676" t="s">
        <v>10</v>
      </c>
      <c r="G1676">
        <v>2300</v>
      </c>
      <c r="I1676" s="7"/>
    </row>
    <row r="1677" spans="1:9" x14ac:dyDescent="0.3">
      <c r="A1677">
        <v>1110547</v>
      </c>
      <c r="B1677">
        <v>1438</v>
      </c>
      <c r="C1677" s="1" t="s">
        <v>106</v>
      </c>
      <c r="D1677" s="3">
        <v>44971.954861111109</v>
      </c>
      <c r="E1677" t="s">
        <v>191</v>
      </c>
      <c r="F1677" t="s">
        <v>27</v>
      </c>
      <c r="G1677">
        <v>8840</v>
      </c>
      <c r="I1677" s="7"/>
    </row>
    <row r="1678" spans="1:9" x14ac:dyDescent="0.3">
      <c r="A1678">
        <v>1111675</v>
      </c>
      <c r="B1678">
        <v>665</v>
      </c>
      <c r="C1678" s="1" t="s">
        <v>100</v>
      </c>
      <c r="D1678" s="3">
        <v>44983.98333333333</v>
      </c>
      <c r="E1678" t="s">
        <v>96</v>
      </c>
      <c r="F1678" t="s">
        <v>13</v>
      </c>
      <c r="G1678">
        <v>5031</v>
      </c>
      <c r="I1678" s="7"/>
    </row>
    <row r="1679" spans="1:9" x14ac:dyDescent="0.3">
      <c r="A1679">
        <v>1112646</v>
      </c>
      <c r="B1679">
        <v>1355</v>
      </c>
      <c r="C1679" s="1" t="s">
        <v>105</v>
      </c>
      <c r="D1679" s="3">
        <v>45196.018750000003</v>
      </c>
      <c r="E1679" t="s">
        <v>191</v>
      </c>
      <c r="F1679" t="s">
        <v>10</v>
      </c>
      <c r="G1679">
        <v>8949</v>
      </c>
      <c r="I1679" s="7"/>
    </row>
    <row r="1680" spans="1:9" x14ac:dyDescent="0.3">
      <c r="A1680">
        <v>1114314</v>
      </c>
      <c r="B1680">
        <v>1192</v>
      </c>
      <c r="C1680" s="1" t="s">
        <v>99</v>
      </c>
      <c r="D1680" s="3">
        <v>45017.038888888892</v>
      </c>
      <c r="F1680" t="s">
        <v>15</v>
      </c>
      <c r="G1680">
        <v>3962</v>
      </c>
      <c r="I1680" s="7"/>
    </row>
    <row r="1681" spans="1:9" x14ac:dyDescent="0.3">
      <c r="A1681">
        <v>1115197</v>
      </c>
      <c r="B1681">
        <v>1108</v>
      </c>
      <c r="C1681" s="1" t="s">
        <v>113</v>
      </c>
      <c r="D1681" s="3">
        <v>45136.001388888886</v>
      </c>
      <c r="E1681" t="s">
        <v>98</v>
      </c>
      <c r="F1681" t="s">
        <v>13</v>
      </c>
      <c r="G1681">
        <v>1278</v>
      </c>
      <c r="I1681" s="7"/>
    </row>
    <row r="1682" spans="1:9" x14ac:dyDescent="0.3">
      <c r="A1682">
        <v>1115208</v>
      </c>
      <c r="B1682">
        <v>1777</v>
      </c>
      <c r="C1682" s="1" t="s">
        <v>99</v>
      </c>
      <c r="D1682" s="3">
        <v>45000.943749999999</v>
      </c>
      <c r="E1682" t="s">
        <v>191</v>
      </c>
      <c r="F1682" t="s">
        <v>62</v>
      </c>
      <c r="G1682">
        <v>1807</v>
      </c>
      <c r="I1682" s="7"/>
    </row>
    <row r="1683" spans="1:9" x14ac:dyDescent="0.3">
      <c r="A1683">
        <v>1115751</v>
      </c>
      <c r="B1683">
        <v>587</v>
      </c>
      <c r="C1683" s="1" t="s">
        <v>99</v>
      </c>
      <c r="D1683" s="3">
        <v>45083.991666666669</v>
      </c>
      <c r="E1683" t="s">
        <v>191</v>
      </c>
      <c r="F1683" t="s">
        <v>75</v>
      </c>
      <c r="G1683">
        <v>3833</v>
      </c>
      <c r="I1683" s="7"/>
    </row>
    <row r="1684" spans="1:9" x14ac:dyDescent="0.3">
      <c r="A1684">
        <v>1115759</v>
      </c>
      <c r="B1684">
        <v>378</v>
      </c>
      <c r="C1684" s="1" t="s">
        <v>110</v>
      </c>
      <c r="D1684" s="3">
        <v>44967.004166666666</v>
      </c>
      <c r="E1684" t="s">
        <v>98</v>
      </c>
      <c r="F1684" t="s">
        <v>19</v>
      </c>
      <c r="G1684">
        <v>6504</v>
      </c>
      <c r="I1684" s="7"/>
    </row>
    <row r="1685" spans="1:9" x14ac:dyDescent="0.3">
      <c r="A1685">
        <v>1118626</v>
      </c>
      <c r="B1685">
        <v>1552</v>
      </c>
      <c r="C1685" s="1" t="s">
        <v>107</v>
      </c>
      <c r="D1685" s="3">
        <v>45272.067361111112</v>
      </c>
      <c r="E1685" t="s">
        <v>98</v>
      </c>
      <c r="F1685" t="s">
        <v>20</v>
      </c>
      <c r="G1685">
        <v>1623</v>
      </c>
      <c r="I1685" s="7"/>
    </row>
    <row r="1686" spans="1:9" x14ac:dyDescent="0.3">
      <c r="A1686">
        <v>1119156</v>
      </c>
      <c r="B1686">
        <v>837</v>
      </c>
      <c r="C1686" s="1" t="s">
        <v>101</v>
      </c>
      <c r="D1686" s="3">
        <v>45285.059027777781</v>
      </c>
      <c r="E1686" t="s">
        <v>97</v>
      </c>
      <c r="F1686" t="s">
        <v>21</v>
      </c>
      <c r="G1686">
        <v>2932</v>
      </c>
      <c r="I1686" s="7"/>
    </row>
    <row r="1687" spans="1:9" x14ac:dyDescent="0.3">
      <c r="A1687">
        <v>1119400</v>
      </c>
      <c r="B1687">
        <v>1428</v>
      </c>
      <c r="C1687" s="1" t="s">
        <v>100</v>
      </c>
      <c r="D1687" s="3">
        <v>45084.963888888888</v>
      </c>
      <c r="E1687" t="s">
        <v>191</v>
      </c>
      <c r="F1687" t="s">
        <v>83</v>
      </c>
      <c r="G1687">
        <v>1558</v>
      </c>
      <c r="I1687" s="7"/>
    </row>
    <row r="1688" spans="1:9" x14ac:dyDescent="0.3">
      <c r="A1688">
        <v>1121011</v>
      </c>
      <c r="B1688">
        <v>1757</v>
      </c>
      <c r="C1688" s="1" t="s">
        <v>105</v>
      </c>
      <c r="D1688" s="3">
        <v>45202.043055555558</v>
      </c>
      <c r="E1688" t="s">
        <v>96</v>
      </c>
      <c r="F1688" t="s">
        <v>70</v>
      </c>
      <c r="G1688">
        <v>1675</v>
      </c>
      <c r="I1688" s="7"/>
    </row>
    <row r="1689" spans="1:9" x14ac:dyDescent="0.3">
      <c r="A1689">
        <v>1122327</v>
      </c>
      <c r="B1689">
        <v>1295</v>
      </c>
      <c r="C1689" s="1" t="s">
        <v>102</v>
      </c>
      <c r="D1689" s="3">
        <v>45140.697222222225</v>
      </c>
      <c r="E1689" t="s">
        <v>97</v>
      </c>
      <c r="F1689" t="s">
        <v>23</v>
      </c>
      <c r="G1689">
        <v>6240</v>
      </c>
      <c r="I1689" s="7"/>
    </row>
    <row r="1690" spans="1:9" x14ac:dyDescent="0.3">
      <c r="A1690">
        <v>1123688</v>
      </c>
      <c r="B1690">
        <v>66</v>
      </c>
      <c r="C1690" s="1" t="s">
        <v>101</v>
      </c>
      <c r="D1690" s="3">
        <v>45041.046527777777</v>
      </c>
      <c r="E1690" t="s">
        <v>98</v>
      </c>
      <c r="F1690" t="s">
        <v>27</v>
      </c>
      <c r="G1690">
        <v>1398</v>
      </c>
      <c r="I1690" s="7"/>
    </row>
    <row r="1691" spans="1:9" x14ac:dyDescent="0.3">
      <c r="A1691">
        <v>1124146</v>
      </c>
      <c r="B1691">
        <v>1501</v>
      </c>
      <c r="C1691" s="1" t="s">
        <v>99</v>
      </c>
      <c r="D1691" s="3">
        <v>45037.01666666667</v>
      </c>
      <c r="E1691" t="s">
        <v>98</v>
      </c>
      <c r="F1691" t="s">
        <v>77</v>
      </c>
      <c r="G1691">
        <v>3329</v>
      </c>
      <c r="I1691" s="7"/>
    </row>
    <row r="1692" spans="1:9" x14ac:dyDescent="0.3">
      <c r="A1692">
        <v>1125245</v>
      </c>
      <c r="B1692">
        <v>1611</v>
      </c>
      <c r="C1692" s="1" t="s">
        <v>100</v>
      </c>
      <c r="D1692" s="3">
        <v>45074.996527777781</v>
      </c>
      <c r="E1692" t="s">
        <v>97</v>
      </c>
      <c r="F1692" t="s">
        <v>18</v>
      </c>
      <c r="G1692">
        <v>4618</v>
      </c>
      <c r="I1692" s="7"/>
    </row>
    <row r="1693" spans="1:9" x14ac:dyDescent="0.3">
      <c r="A1693">
        <v>1125247</v>
      </c>
      <c r="B1693">
        <v>1574</v>
      </c>
      <c r="C1693" s="1" t="s">
        <v>104</v>
      </c>
      <c r="D1693" s="3">
        <v>45128.005555555559</v>
      </c>
      <c r="E1693" t="s">
        <v>96</v>
      </c>
      <c r="F1693" t="s">
        <v>43</v>
      </c>
      <c r="G1693">
        <v>905</v>
      </c>
      <c r="I1693" s="7"/>
    </row>
    <row r="1694" spans="1:9" x14ac:dyDescent="0.3">
      <c r="A1694">
        <v>1125352</v>
      </c>
      <c r="B1694">
        <v>1633</v>
      </c>
      <c r="C1694" s="1" t="s">
        <v>101</v>
      </c>
      <c r="D1694" s="3">
        <v>45043.064583333333</v>
      </c>
      <c r="E1694" t="s">
        <v>97</v>
      </c>
      <c r="F1694" t="s">
        <v>26</v>
      </c>
      <c r="G1694">
        <v>4193</v>
      </c>
      <c r="I1694" s="7"/>
    </row>
    <row r="1695" spans="1:9" x14ac:dyDescent="0.3">
      <c r="A1695">
        <v>1127154</v>
      </c>
      <c r="B1695">
        <v>87</v>
      </c>
      <c r="C1695" s="1" t="s">
        <v>113</v>
      </c>
      <c r="D1695" s="3">
        <v>45086.00277777778</v>
      </c>
      <c r="E1695" t="s">
        <v>96</v>
      </c>
      <c r="F1695" t="s">
        <v>81</v>
      </c>
      <c r="G1695">
        <v>9219</v>
      </c>
      <c r="I1695" s="7"/>
    </row>
    <row r="1696" spans="1:9" x14ac:dyDescent="0.3">
      <c r="A1696">
        <v>1127303</v>
      </c>
      <c r="B1696">
        <v>1778</v>
      </c>
      <c r="C1696" s="1" t="s">
        <v>99</v>
      </c>
      <c r="D1696" s="3">
        <v>44971.040277777778</v>
      </c>
      <c r="E1696" t="s">
        <v>96</v>
      </c>
      <c r="F1696" t="s">
        <v>88</v>
      </c>
      <c r="G1696">
        <v>866</v>
      </c>
      <c r="I1696" s="7"/>
    </row>
    <row r="1697" spans="1:9" x14ac:dyDescent="0.3">
      <c r="A1697">
        <v>1127861</v>
      </c>
      <c r="B1697">
        <v>1385</v>
      </c>
      <c r="C1697" s="1" t="s">
        <v>99</v>
      </c>
      <c r="D1697" s="3">
        <v>45127.052083333336</v>
      </c>
      <c r="E1697" t="s">
        <v>97</v>
      </c>
      <c r="F1697" t="s">
        <v>46</v>
      </c>
      <c r="G1697">
        <v>8302</v>
      </c>
      <c r="I1697" s="7"/>
    </row>
    <row r="1698" spans="1:9" x14ac:dyDescent="0.3">
      <c r="A1698">
        <v>1127964</v>
      </c>
      <c r="B1698">
        <v>934</v>
      </c>
      <c r="C1698" s="1" t="s">
        <v>99</v>
      </c>
      <c r="D1698" s="3">
        <v>45235.015972222223</v>
      </c>
      <c r="E1698" t="s">
        <v>97</v>
      </c>
      <c r="F1698" t="s">
        <v>82</v>
      </c>
      <c r="G1698">
        <v>927</v>
      </c>
      <c r="I1698" s="7"/>
    </row>
    <row r="1699" spans="1:9" x14ac:dyDescent="0.3">
      <c r="A1699">
        <v>1129422</v>
      </c>
      <c r="B1699">
        <v>327</v>
      </c>
      <c r="C1699" s="1" t="s">
        <v>113</v>
      </c>
      <c r="D1699" s="3">
        <v>45220.05972222222</v>
      </c>
      <c r="E1699" t="s">
        <v>98</v>
      </c>
      <c r="F1699" t="s">
        <v>17</v>
      </c>
      <c r="G1699">
        <v>1595</v>
      </c>
      <c r="I1699" s="7"/>
    </row>
    <row r="1700" spans="1:9" x14ac:dyDescent="0.3">
      <c r="A1700">
        <v>1129509</v>
      </c>
      <c r="B1700">
        <v>1097</v>
      </c>
      <c r="C1700" s="1" t="s">
        <v>113</v>
      </c>
      <c r="D1700" s="3">
        <v>45081.052777777775</v>
      </c>
      <c r="E1700" t="s">
        <v>98</v>
      </c>
      <c r="F1700" t="s">
        <v>43</v>
      </c>
      <c r="G1700">
        <v>7051</v>
      </c>
      <c r="I1700" s="7"/>
    </row>
    <row r="1701" spans="1:9" x14ac:dyDescent="0.3">
      <c r="A1701">
        <v>1129725</v>
      </c>
      <c r="B1701">
        <v>1250</v>
      </c>
      <c r="C1701" s="1" t="s">
        <v>99</v>
      </c>
      <c r="D1701" s="3">
        <v>45239.005555555559</v>
      </c>
      <c r="E1701" t="s">
        <v>191</v>
      </c>
      <c r="F1701" t="s">
        <v>44</v>
      </c>
      <c r="G1701">
        <v>9660</v>
      </c>
      <c r="I1701" s="7"/>
    </row>
    <row r="1702" spans="1:9" x14ac:dyDescent="0.3">
      <c r="A1702">
        <v>1130025</v>
      </c>
      <c r="B1702">
        <v>5</v>
      </c>
      <c r="C1702" s="1" t="s">
        <v>108</v>
      </c>
      <c r="D1702" s="3">
        <v>45086.959722222222</v>
      </c>
      <c r="E1702" t="s">
        <v>96</v>
      </c>
      <c r="F1702" t="s">
        <v>78</v>
      </c>
      <c r="G1702">
        <v>5739</v>
      </c>
      <c r="I1702" s="7"/>
    </row>
    <row r="1703" spans="1:9" x14ac:dyDescent="0.3">
      <c r="A1703">
        <v>1130287</v>
      </c>
      <c r="B1703">
        <v>362</v>
      </c>
      <c r="C1703" s="1" t="s">
        <v>113</v>
      </c>
      <c r="D1703" s="3">
        <v>45168.036805555559</v>
      </c>
      <c r="E1703" t="s">
        <v>98</v>
      </c>
      <c r="F1703" t="s">
        <v>27</v>
      </c>
      <c r="G1703">
        <v>7662</v>
      </c>
      <c r="I1703" s="7"/>
    </row>
    <row r="1704" spans="1:9" x14ac:dyDescent="0.3">
      <c r="A1704">
        <v>1130380</v>
      </c>
      <c r="B1704">
        <v>745</v>
      </c>
      <c r="C1704" s="1" t="s">
        <v>101</v>
      </c>
      <c r="D1704" s="3">
        <v>45250.954861111109</v>
      </c>
      <c r="E1704" t="s">
        <v>98</v>
      </c>
      <c r="F1704" t="s">
        <v>34</v>
      </c>
      <c r="G1704">
        <v>7425</v>
      </c>
      <c r="I1704" s="7"/>
    </row>
    <row r="1705" spans="1:9" x14ac:dyDescent="0.3">
      <c r="A1705">
        <v>1131650</v>
      </c>
      <c r="B1705">
        <v>1676</v>
      </c>
      <c r="C1705" s="1" t="s">
        <v>104</v>
      </c>
      <c r="D1705" s="3">
        <v>44944.963888888888</v>
      </c>
      <c r="E1705" t="s">
        <v>191</v>
      </c>
      <c r="F1705" t="s">
        <v>87</v>
      </c>
      <c r="G1705">
        <v>3121</v>
      </c>
      <c r="I1705" s="7"/>
    </row>
    <row r="1706" spans="1:9" x14ac:dyDescent="0.3">
      <c r="A1706">
        <v>1132855</v>
      </c>
      <c r="B1706">
        <v>16</v>
      </c>
      <c r="C1706" s="1" t="s">
        <v>103</v>
      </c>
      <c r="D1706" s="3">
        <v>45097.083333333336</v>
      </c>
      <c r="E1706" t="s">
        <v>97</v>
      </c>
      <c r="F1706" t="s">
        <v>78</v>
      </c>
      <c r="G1706">
        <v>4518</v>
      </c>
      <c r="I1706" s="7"/>
    </row>
    <row r="1707" spans="1:9" x14ac:dyDescent="0.3">
      <c r="A1707">
        <v>1133062</v>
      </c>
      <c r="B1707">
        <v>226</v>
      </c>
      <c r="C1707" s="1" t="s">
        <v>99</v>
      </c>
      <c r="D1707" s="3">
        <v>45200.958333333336</v>
      </c>
      <c r="E1707" t="s">
        <v>98</v>
      </c>
      <c r="F1707" t="s">
        <v>27</v>
      </c>
      <c r="G1707">
        <v>3501</v>
      </c>
      <c r="I1707" s="7"/>
    </row>
    <row r="1708" spans="1:9" x14ac:dyDescent="0.3">
      <c r="A1708">
        <v>1133882</v>
      </c>
      <c r="B1708">
        <v>291</v>
      </c>
      <c r="C1708" s="1" t="s">
        <v>113</v>
      </c>
      <c r="D1708" s="3">
        <v>45145.996527777781</v>
      </c>
      <c r="E1708" t="s">
        <v>98</v>
      </c>
      <c r="F1708" t="s">
        <v>69</v>
      </c>
      <c r="G1708">
        <v>3789</v>
      </c>
      <c r="I1708" s="7"/>
    </row>
    <row r="1709" spans="1:9" x14ac:dyDescent="0.3">
      <c r="A1709">
        <v>1134072</v>
      </c>
      <c r="B1709">
        <v>662</v>
      </c>
      <c r="C1709" s="1" t="s">
        <v>99</v>
      </c>
      <c r="D1709" s="3">
        <v>45266.03402777778</v>
      </c>
      <c r="E1709" t="s">
        <v>97</v>
      </c>
      <c r="F1709" t="s">
        <v>26</v>
      </c>
      <c r="G1709">
        <v>3885</v>
      </c>
      <c r="I1709" s="7"/>
    </row>
    <row r="1710" spans="1:9" x14ac:dyDescent="0.3">
      <c r="A1710">
        <v>1134801</v>
      </c>
      <c r="B1710">
        <v>430</v>
      </c>
      <c r="C1710" s="1" t="s">
        <v>113</v>
      </c>
      <c r="D1710" s="3">
        <v>44997.978472222225</v>
      </c>
      <c r="E1710" t="s">
        <v>98</v>
      </c>
      <c r="F1710" t="s">
        <v>27</v>
      </c>
      <c r="G1710">
        <v>3505</v>
      </c>
      <c r="I1710" s="7"/>
    </row>
    <row r="1711" spans="1:9" x14ac:dyDescent="0.3">
      <c r="A1711">
        <v>1135081</v>
      </c>
      <c r="B1711">
        <v>48</v>
      </c>
      <c r="C1711" s="1" t="s">
        <v>99</v>
      </c>
      <c r="D1711" s="3">
        <v>44937.002083333333</v>
      </c>
      <c r="E1711" t="s">
        <v>191</v>
      </c>
      <c r="F1711" t="s">
        <v>25</v>
      </c>
      <c r="G1711">
        <v>7107</v>
      </c>
      <c r="I1711" s="7"/>
    </row>
    <row r="1712" spans="1:9" x14ac:dyDescent="0.3">
      <c r="A1712">
        <v>1136468</v>
      </c>
      <c r="B1712">
        <v>1179</v>
      </c>
      <c r="C1712" s="1" t="s">
        <v>105</v>
      </c>
      <c r="D1712" s="3">
        <v>45236.046527777777</v>
      </c>
      <c r="E1712" t="s">
        <v>96</v>
      </c>
      <c r="F1712" t="s">
        <v>81</v>
      </c>
      <c r="G1712">
        <v>8751</v>
      </c>
      <c r="I1712" s="7"/>
    </row>
    <row r="1713" spans="1:9" x14ac:dyDescent="0.3">
      <c r="A1713">
        <v>1137562</v>
      </c>
      <c r="B1713">
        <v>1456</v>
      </c>
      <c r="C1713" s="1" t="s">
        <v>105</v>
      </c>
      <c r="D1713" s="3">
        <v>45227.006249999999</v>
      </c>
      <c r="E1713" t="s">
        <v>97</v>
      </c>
      <c r="F1713" t="s">
        <v>88</v>
      </c>
      <c r="G1713">
        <v>9253</v>
      </c>
      <c r="I1713" s="7"/>
    </row>
    <row r="1714" spans="1:9" x14ac:dyDescent="0.3">
      <c r="A1714">
        <v>1137891</v>
      </c>
      <c r="B1714">
        <v>1447</v>
      </c>
      <c r="C1714" s="1" t="s">
        <v>106</v>
      </c>
      <c r="D1714" s="3">
        <v>45279.95416666667</v>
      </c>
      <c r="E1714" t="s">
        <v>191</v>
      </c>
      <c r="F1714" t="s">
        <v>43</v>
      </c>
      <c r="G1714">
        <v>1289</v>
      </c>
      <c r="I1714" s="7"/>
    </row>
    <row r="1715" spans="1:9" x14ac:dyDescent="0.3">
      <c r="A1715">
        <v>1138694</v>
      </c>
      <c r="B1715">
        <v>1525</v>
      </c>
      <c r="C1715" s="1" t="s">
        <v>107</v>
      </c>
      <c r="D1715" s="3">
        <v>44986.061111111114</v>
      </c>
      <c r="E1715" t="s">
        <v>98</v>
      </c>
      <c r="F1715" t="s">
        <v>27</v>
      </c>
      <c r="G1715">
        <v>1217</v>
      </c>
      <c r="I1715" s="7"/>
    </row>
    <row r="1716" spans="1:9" x14ac:dyDescent="0.3">
      <c r="A1716">
        <v>1139025</v>
      </c>
      <c r="B1716">
        <v>1855</v>
      </c>
      <c r="C1716" s="1" t="s">
        <v>108</v>
      </c>
      <c r="D1716" s="3">
        <v>45148.002083333333</v>
      </c>
      <c r="E1716" t="s">
        <v>96</v>
      </c>
      <c r="F1716" t="s">
        <v>65</v>
      </c>
      <c r="G1716">
        <v>8569</v>
      </c>
      <c r="I1716" s="7"/>
    </row>
    <row r="1717" spans="1:9" x14ac:dyDescent="0.3">
      <c r="A1717">
        <v>1140100</v>
      </c>
      <c r="B1717">
        <v>759</v>
      </c>
      <c r="C1717" s="1" t="s">
        <v>99</v>
      </c>
      <c r="D1717" s="3">
        <v>45084.044444444444</v>
      </c>
      <c r="E1717" t="s">
        <v>98</v>
      </c>
      <c r="F1717" t="s">
        <v>24</v>
      </c>
      <c r="G1717">
        <v>6772</v>
      </c>
      <c r="I1717" s="7"/>
    </row>
    <row r="1718" spans="1:9" x14ac:dyDescent="0.3">
      <c r="A1718">
        <v>1140822</v>
      </c>
      <c r="B1718">
        <v>741</v>
      </c>
      <c r="C1718" s="1" t="s">
        <v>99</v>
      </c>
      <c r="D1718" s="3">
        <v>45241.020138888889</v>
      </c>
      <c r="E1718" t="s">
        <v>97</v>
      </c>
      <c r="F1718" t="s">
        <v>27</v>
      </c>
      <c r="G1718">
        <v>2833</v>
      </c>
      <c r="I1718" s="7"/>
    </row>
    <row r="1719" spans="1:9" x14ac:dyDescent="0.3">
      <c r="A1719">
        <v>1141931</v>
      </c>
      <c r="B1719">
        <v>1018</v>
      </c>
      <c r="C1719" s="1" t="s">
        <v>100</v>
      </c>
      <c r="D1719" s="3">
        <v>45109.950694444444</v>
      </c>
      <c r="E1719" t="s">
        <v>98</v>
      </c>
      <c r="F1719" t="s">
        <v>66</v>
      </c>
      <c r="G1719">
        <v>9219</v>
      </c>
      <c r="I1719" s="7"/>
    </row>
    <row r="1720" spans="1:9" x14ac:dyDescent="0.3">
      <c r="A1720">
        <v>1143333</v>
      </c>
      <c r="B1720">
        <v>1998</v>
      </c>
      <c r="C1720" s="1" t="s">
        <v>101</v>
      </c>
      <c r="D1720" s="3">
        <v>45081.993750000001</v>
      </c>
      <c r="E1720" t="s">
        <v>97</v>
      </c>
      <c r="F1720" t="s">
        <v>78</v>
      </c>
      <c r="G1720">
        <v>9565</v>
      </c>
      <c r="I1720" s="7"/>
    </row>
    <row r="1721" spans="1:9" x14ac:dyDescent="0.3">
      <c r="A1721">
        <v>1144813</v>
      </c>
      <c r="B1721">
        <v>1176</v>
      </c>
      <c r="C1721" s="1" t="s">
        <v>99</v>
      </c>
      <c r="D1721" s="3">
        <v>45239.04583333333</v>
      </c>
      <c r="E1721" t="s">
        <v>96</v>
      </c>
      <c r="F1721" t="s">
        <v>77</v>
      </c>
      <c r="G1721">
        <v>1665</v>
      </c>
      <c r="I1721" s="7"/>
    </row>
    <row r="1722" spans="1:9" x14ac:dyDescent="0.3">
      <c r="A1722">
        <v>1145871</v>
      </c>
      <c r="B1722">
        <v>1893</v>
      </c>
      <c r="C1722" s="1" t="s">
        <v>101</v>
      </c>
      <c r="D1722" s="3">
        <v>45204.022222222222</v>
      </c>
      <c r="E1722" t="s">
        <v>191</v>
      </c>
      <c r="F1722" t="s">
        <v>64</v>
      </c>
      <c r="G1722">
        <v>2301</v>
      </c>
      <c r="I1722" s="7"/>
    </row>
    <row r="1723" spans="1:9" x14ac:dyDescent="0.3">
      <c r="A1723">
        <v>1146705</v>
      </c>
      <c r="B1723">
        <v>1840</v>
      </c>
      <c r="C1723" s="1" t="s">
        <v>99</v>
      </c>
      <c r="D1723" s="3">
        <v>45130.98333333333</v>
      </c>
      <c r="E1723" t="s">
        <v>96</v>
      </c>
      <c r="F1723" t="s">
        <v>30</v>
      </c>
      <c r="G1723">
        <v>6434</v>
      </c>
      <c r="I1723" s="7"/>
    </row>
    <row r="1724" spans="1:9" x14ac:dyDescent="0.3">
      <c r="A1724">
        <v>1147846</v>
      </c>
      <c r="B1724">
        <v>137</v>
      </c>
      <c r="C1724" s="1" t="s">
        <v>113</v>
      </c>
      <c r="D1724" s="3">
        <v>45224.023611111108</v>
      </c>
      <c r="E1724" t="s">
        <v>96</v>
      </c>
      <c r="F1724" t="s">
        <v>53</v>
      </c>
      <c r="G1724">
        <v>792</v>
      </c>
      <c r="I1724" s="7"/>
    </row>
    <row r="1725" spans="1:9" x14ac:dyDescent="0.3">
      <c r="A1725">
        <v>1149488</v>
      </c>
      <c r="B1725">
        <v>1235</v>
      </c>
      <c r="C1725" s="1" t="s">
        <v>106</v>
      </c>
      <c r="D1725" s="3">
        <v>45033.025000000001</v>
      </c>
      <c r="E1725" t="s">
        <v>98</v>
      </c>
      <c r="F1725" t="s">
        <v>85</v>
      </c>
      <c r="G1725">
        <v>2062</v>
      </c>
      <c r="I1725" s="7"/>
    </row>
    <row r="1726" spans="1:9" x14ac:dyDescent="0.3">
      <c r="A1726">
        <v>1149537</v>
      </c>
      <c r="B1726">
        <v>158</v>
      </c>
      <c r="C1726" s="1" t="s">
        <v>99</v>
      </c>
      <c r="D1726" s="3">
        <v>44958.013888888891</v>
      </c>
      <c r="E1726" t="s">
        <v>98</v>
      </c>
      <c r="F1726" t="s">
        <v>51</v>
      </c>
      <c r="G1726">
        <v>2663</v>
      </c>
      <c r="I1726" s="7"/>
    </row>
    <row r="1727" spans="1:9" x14ac:dyDescent="0.3">
      <c r="A1727">
        <v>1150741</v>
      </c>
      <c r="B1727">
        <v>304</v>
      </c>
      <c r="C1727" s="1" t="s">
        <v>113</v>
      </c>
      <c r="D1727" s="3">
        <v>44994.05972222222</v>
      </c>
      <c r="E1727" t="s">
        <v>96</v>
      </c>
      <c r="F1727" t="s">
        <v>68</v>
      </c>
      <c r="G1727">
        <v>9404</v>
      </c>
      <c r="I1727" s="7"/>
    </row>
    <row r="1728" spans="1:9" x14ac:dyDescent="0.3">
      <c r="A1728">
        <v>1151977</v>
      </c>
      <c r="B1728">
        <v>1190</v>
      </c>
      <c r="C1728" s="1" t="s">
        <v>103</v>
      </c>
      <c r="D1728" s="3">
        <v>45291.073611111111</v>
      </c>
      <c r="E1728" t="s">
        <v>97</v>
      </c>
      <c r="F1728" t="s">
        <v>86</v>
      </c>
      <c r="G1728">
        <v>4385</v>
      </c>
      <c r="I1728" s="7"/>
    </row>
    <row r="1729" spans="1:9" x14ac:dyDescent="0.3">
      <c r="A1729">
        <v>1152358</v>
      </c>
      <c r="B1729">
        <v>1098</v>
      </c>
      <c r="C1729" s="1" t="s">
        <v>106</v>
      </c>
      <c r="D1729" s="3">
        <v>45142.057638888888</v>
      </c>
      <c r="E1729" t="s">
        <v>96</v>
      </c>
      <c r="F1729" t="s">
        <v>43</v>
      </c>
      <c r="G1729">
        <v>596</v>
      </c>
      <c r="I1729" s="7"/>
    </row>
    <row r="1730" spans="1:9" x14ac:dyDescent="0.3">
      <c r="A1730">
        <v>1153425</v>
      </c>
      <c r="B1730">
        <v>1349</v>
      </c>
      <c r="C1730" s="1" t="s">
        <v>101</v>
      </c>
      <c r="D1730" s="3">
        <v>45112.04583333333</v>
      </c>
      <c r="E1730" t="s">
        <v>96</v>
      </c>
      <c r="F1730" t="s">
        <v>27</v>
      </c>
      <c r="G1730">
        <v>4412</v>
      </c>
      <c r="I1730" s="7"/>
    </row>
    <row r="1731" spans="1:9" x14ac:dyDescent="0.3">
      <c r="A1731">
        <v>1154586</v>
      </c>
      <c r="B1731">
        <v>1031</v>
      </c>
      <c r="C1731" s="1" t="s">
        <v>101</v>
      </c>
      <c r="D1731" s="3">
        <v>45207.002083333333</v>
      </c>
      <c r="E1731" t="s">
        <v>191</v>
      </c>
      <c r="F1731" t="s">
        <v>69</v>
      </c>
      <c r="G1731">
        <v>5173</v>
      </c>
      <c r="I1731" s="7"/>
    </row>
    <row r="1732" spans="1:9" x14ac:dyDescent="0.3">
      <c r="A1732">
        <v>1155724</v>
      </c>
      <c r="B1732">
        <v>174</v>
      </c>
      <c r="C1732" s="1" t="s">
        <v>107</v>
      </c>
      <c r="D1732" s="3">
        <v>45091.968055555553</v>
      </c>
      <c r="E1732" t="s">
        <v>96</v>
      </c>
      <c r="F1732" t="s">
        <v>43</v>
      </c>
      <c r="G1732">
        <v>2828</v>
      </c>
      <c r="I1732" s="7"/>
    </row>
    <row r="1733" spans="1:9" x14ac:dyDescent="0.3">
      <c r="A1733">
        <v>1156199</v>
      </c>
      <c r="B1733">
        <v>179</v>
      </c>
      <c r="C1733" s="1" t="s">
        <v>100</v>
      </c>
      <c r="D1733" s="3">
        <v>45147.007638888892</v>
      </c>
      <c r="E1733" t="s">
        <v>98</v>
      </c>
      <c r="F1733" t="s">
        <v>22</v>
      </c>
      <c r="G1733">
        <v>893</v>
      </c>
      <c r="I1733" s="7"/>
    </row>
    <row r="1734" spans="1:9" x14ac:dyDescent="0.3">
      <c r="A1734">
        <v>1156227</v>
      </c>
      <c r="B1734">
        <v>1154</v>
      </c>
      <c r="C1734" s="1" t="s">
        <v>105</v>
      </c>
      <c r="D1734" s="3">
        <v>45128.981944444444</v>
      </c>
      <c r="E1734" t="s">
        <v>191</v>
      </c>
      <c r="F1734" t="s">
        <v>4</v>
      </c>
      <c r="G1734">
        <v>2490</v>
      </c>
      <c r="I1734" s="7"/>
    </row>
    <row r="1735" spans="1:9" x14ac:dyDescent="0.3">
      <c r="A1735">
        <v>1156649</v>
      </c>
      <c r="B1735">
        <v>1950</v>
      </c>
      <c r="C1735" s="1" t="s">
        <v>106</v>
      </c>
      <c r="D1735" s="3">
        <v>45141.044444444444</v>
      </c>
      <c r="E1735" t="s">
        <v>98</v>
      </c>
      <c r="F1735" t="s">
        <v>19</v>
      </c>
      <c r="G1735">
        <v>2647</v>
      </c>
      <c r="I1735" s="7"/>
    </row>
    <row r="1736" spans="1:9" x14ac:dyDescent="0.3">
      <c r="A1736">
        <v>1157103</v>
      </c>
      <c r="B1736">
        <v>868</v>
      </c>
      <c r="C1736" s="1" t="s">
        <v>110</v>
      </c>
      <c r="D1736" s="3">
        <v>45196.065972222219</v>
      </c>
      <c r="E1736" t="s">
        <v>191</v>
      </c>
      <c r="F1736" t="s">
        <v>82</v>
      </c>
      <c r="G1736">
        <v>6840</v>
      </c>
      <c r="I1736" s="7"/>
    </row>
    <row r="1737" spans="1:9" x14ac:dyDescent="0.3">
      <c r="A1737">
        <v>1158886</v>
      </c>
      <c r="B1737">
        <v>1479</v>
      </c>
      <c r="C1737" s="1" t="s">
        <v>99</v>
      </c>
      <c r="D1737" s="3">
        <v>45171.03125</v>
      </c>
      <c r="E1737" t="s">
        <v>98</v>
      </c>
      <c r="F1737" t="s">
        <v>15</v>
      </c>
      <c r="G1737">
        <v>3135</v>
      </c>
      <c r="I1737" s="7"/>
    </row>
    <row r="1738" spans="1:9" x14ac:dyDescent="0.3">
      <c r="A1738">
        <v>1159317</v>
      </c>
      <c r="B1738">
        <v>997</v>
      </c>
      <c r="C1738" s="1" t="s">
        <v>113</v>
      </c>
      <c r="D1738" s="3">
        <v>45266.033333333333</v>
      </c>
      <c r="E1738" t="s">
        <v>96</v>
      </c>
      <c r="F1738" t="s">
        <v>43</v>
      </c>
      <c r="G1738">
        <v>9148</v>
      </c>
      <c r="I1738" s="7"/>
    </row>
    <row r="1739" spans="1:9" x14ac:dyDescent="0.3">
      <c r="A1739">
        <v>1160516</v>
      </c>
      <c r="B1739">
        <v>1958</v>
      </c>
      <c r="C1739" s="1" t="s">
        <v>111</v>
      </c>
      <c r="D1739" s="3">
        <v>45139.004166666666</v>
      </c>
      <c r="E1739" t="s">
        <v>97</v>
      </c>
      <c r="F1739" t="s">
        <v>78</v>
      </c>
      <c r="G1739">
        <v>3233</v>
      </c>
      <c r="I1739" s="7"/>
    </row>
    <row r="1740" spans="1:9" x14ac:dyDescent="0.3">
      <c r="A1740">
        <v>1160613</v>
      </c>
      <c r="B1740">
        <v>1990</v>
      </c>
      <c r="C1740" s="1" t="s">
        <v>99</v>
      </c>
      <c r="D1740" s="3">
        <v>45282.051388888889</v>
      </c>
      <c r="E1740" t="s">
        <v>96</v>
      </c>
      <c r="F1740" t="s">
        <v>27</v>
      </c>
      <c r="G1740">
        <v>8077</v>
      </c>
      <c r="I1740" s="7"/>
    </row>
    <row r="1741" spans="1:9" x14ac:dyDescent="0.3">
      <c r="A1741">
        <v>1162071</v>
      </c>
      <c r="B1741">
        <v>1920</v>
      </c>
      <c r="C1741" s="1" t="s">
        <v>99</v>
      </c>
      <c r="D1741" s="3">
        <v>45103.067361111112</v>
      </c>
      <c r="E1741" t="s">
        <v>191</v>
      </c>
      <c r="F1741" t="s">
        <v>43</v>
      </c>
      <c r="G1741">
        <v>2237</v>
      </c>
      <c r="I1741" s="7"/>
    </row>
    <row r="1742" spans="1:9" x14ac:dyDescent="0.3">
      <c r="A1742">
        <v>1162786</v>
      </c>
      <c r="B1742">
        <v>1923</v>
      </c>
      <c r="C1742" s="1" t="s">
        <v>107</v>
      </c>
      <c r="D1742" s="3">
        <v>45032.938194444447</v>
      </c>
      <c r="E1742" t="s">
        <v>98</v>
      </c>
      <c r="F1742" t="s">
        <v>27</v>
      </c>
      <c r="G1742">
        <v>3405</v>
      </c>
      <c r="I1742" s="7"/>
    </row>
    <row r="1743" spans="1:9" x14ac:dyDescent="0.3">
      <c r="A1743">
        <v>1162801</v>
      </c>
      <c r="B1743">
        <v>1177</v>
      </c>
      <c r="C1743" s="1" t="s">
        <v>108</v>
      </c>
      <c r="D1743" s="3">
        <v>45048.0625</v>
      </c>
      <c r="E1743" t="s">
        <v>96</v>
      </c>
      <c r="F1743" t="s">
        <v>27</v>
      </c>
      <c r="G1743">
        <v>8149</v>
      </c>
      <c r="I1743" s="7"/>
    </row>
    <row r="1744" spans="1:9" x14ac:dyDescent="0.3">
      <c r="A1744">
        <v>1162874</v>
      </c>
      <c r="B1744">
        <v>1403</v>
      </c>
      <c r="C1744" s="1" t="s">
        <v>99</v>
      </c>
      <c r="D1744" s="3">
        <v>45085.954861111109</v>
      </c>
      <c r="E1744" t="s">
        <v>191</v>
      </c>
      <c r="F1744" t="s">
        <v>27</v>
      </c>
      <c r="G1744">
        <v>2610</v>
      </c>
      <c r="I1744" s="7"/>
    </row>
    <row r="1745" spans="1:9" x14ac:dyDescent="0.3">
      <c r="A1745">
        <v>1163316</v>
      </c>
      <c r="B1745">
        <v>863</v>
      </c>
      <c r="C1745" s="1" t="s">
        <v>111</v>
      </c>
      <c r="D1745" s="3">
        <v>44959.020833333336</v>
      </c>
      <c r="E1745" t="s">
        <v>98</v>
      </c>
      <c r="F1745" t="s">
        <v>18</v>
      </c>
      <c r="G1745">
        <v>5671</v>
      </c>
      <c r="I1745" s="7"/>
    </row>
    <row r="1746" spans="1:9" x14ac:dyDescent="0.3">
      <c r="A1746">
        <v>1163648</v>
      </c>
      <c r="B1746">
        <v>958</v>
      </c>
      <c r="C1746" s="1" t="s">
        <v>99</v>
      </c>
      <c r="D1746" s="3">
        <v>44987.039583333331</v>
      </c>
      <c r="E1746" t="s">
        <v>97</v>
      </c>
      <c r="F1746" t="s">
        <v>90</v>
      </c>
      <c r="G1746">
        <v>9428</v>
      </c>
      <c r="I1746" s="7"/>
    </row>
    <row r="1747" spans="1:9" x14ac:dyDescent="0.3">
      <c r="A1747">
        <v>1163680</v>
      </c>
      <c r="B1747">
        <v>485</v>
      </c>
      <c r="C1747" s="1" t="s">
        <v>100</v>
      </c>
      <c r="D1747" s="3">
        <v>45011.024305555555</v>
      </c>
      <c r="E1747" t="s">
        <v>97</v>
      </c>
      <c r="F1747" t="s">
        <v>23</v>
      </c>
      <c r="G1747">
        <v>890</v>
      </c>
      <c r="I1747" s="7"/>
    </row>
    <row r="1748" spans="1:9" x14ac:dyDescent="0.3">
      <c r="A1748">
        <v>1164686</v>
      </c>
      <c r="B1748">
        <v>393</v>
      </c>
      <c r="C1748" s="1" t="s">
        <v>113</v>
      </c>
      <c r="D1748" s="3">
        <v>45289.06527777778</v>
      </c>
      <c r="E1748" t="s">
        <v>96</v>
      </c>
      <c r="F1748" t="s">
        <v>92</v>
      </c>
      <c r="G1748">
        <v>1148</v>
      </c>
      <c r="I1748" s="7"/>
    </row>
    <row r="1749" spans="1:9" x14ac:dyDescent="0.3">
      <c r="A1749">
        <v>1164859</v>
      </c>
      <c r="B1749">
        <v>1620</v>
      </c>
      <c r="C1749" s="1" t="s">
        <v>99</v>
      </c>
      <c r="D1749" s="3">
        <v>45022.943749999999</v>
      </c>
      <c r="E1749" t="s">
        <v>191</v>
      </c>
      <c r="F1749" t="s">
        <v>54</v>
      </c>
      <c r="G1749">
        <v>7286</v>
      </c>
      <c r="I1749" s="7"/>
    </row>
    <row r="1750" spans="1:9" x14ac:dyDescent="0.3">
      <c r="A1750">
        <v>1165044</v>
      </c>
      <c r="B1750">
        <v>1562</v>
      </c>
      <c r="C1750" s="1" t="s">
        <v>105</v>
      </c>
      <c r="D1750" s="3">
        <v>45008.029861111114</v>
      </c>
      <c r="E1750" t="s">
        <v>191</v>
      </c>
      <c r="F1750" t="s">
        <v>20</v>
      </c>
      <c r="G1750">
        <v>8271</v>
      </c>
      <c r="I1750" s="7"/>
    </row>
    <row r="1751" spans="1:9" x14ac:dyDescent="0.3">
      <c r="A1751">
        <v>1165350</v>
      </c>
      <c r="B1751">
        <v>1526</v>
      </c>
      <c r="C1751" s="1" t="s">
        <v>99</v>
      </c>
      <c r="D1751" s="3">
        <v>45176.04791666667</v>
      </c>
      <c r="E1751" t="s">
        <v>98</v>
      </c>
      <c r="F1751" t="s">
        <v>41</v>
      </c>
      <c r="G1751">
        <v>4870</v>
      </c>
      <c r="I1751" s="7"/>
    </row>
    <row r="1752" spans="1:9" x14ac:dyDescent="0.3">
      <c r="A1752">
        <v>1165475</v>
      </c>
      <c r="B1752">
        <v>713</v>
      </c>
      <c r="C1752" s="1" t="s">
        <v>102</v>
      </c>
      <c r="D1752" s="3">
        <v>45231.97152777778</v>
      </c>
      <c r="E1752" t="s">
        <v>98</v>
      </c>
      <c r="F1752" t="s">
        <v>55</v>
      </c>
      <c r="G1752">
        <v>4856</v>
      </c>
      <c r="I1752" s="7"/>
    </row>
    <row r="1753" spans="1:9" x14ac:dyDescent="0.3">
      <c r="A1753">
        <v>1165654</v>
      </c>
      <c r="B1753">
        <v>454</v>
      </c>
      <c r="C1753" s="1" t="s">
        <v>99</v>
      </c>
      <c r="D1753" s="3">
        <v>45226.975694444445</v>
      </c>
      <c r="E1753" t="s">
        <v>98</v>
      </c>
      <c r="F1753" t="s">
        <v>56</v>
      </c>
      <c r="G1753">
        <v>7755</v>
      </c>
      <c r="I1753" s="7"/>
    </row>
    <row r="1754" spans="1:9" x14ac:dyDescent="0.3">
      <c r="A1754">
        <v>1165962</v>
      </c>
      <c r="B1754">
        <v>53</v>
      </c>
      <c r="C1754" s="1" t="s">
        <v>107</v>
      </c>
      <c r="D1754" s="3">
        <v>45290.990277777775</v>
      </c>
      <c r="E1754" t="s">
        <v>98</v>
      </c>
      <c r="F1754" t="s">
        <v>70</v>
      </c>
      <c r="G1754">
        <v>9977</v>
      </c>
      <c r="I1754" s="7"/>
    </row>
    <row r="1755" spans="1:9" x14ac:dyDescent="0.3">
      <c r="A1755">
        <v>1166621</v>
      </c>
      <c r="B1755">
        <v>1789</v>
      </c>
      <c r="C1755" s="1" t="s">
        <v>109</v>
      </c>
      <c r="D1755" s="3">
        <v>45118.006249999999</v>
      </c>
      <c r="E1755" t="s">
        <v>96</v>
      </c>
      <c r="F1755" t="s">
        <v>58</v>
      </c>
      <c r="G1755">
        <v>2664</v>
      </c>
      <c r="I1755" s="7"/>
    </row>
    <row r="1756" spans="1:9" x14ac:dyDescent="0.3">
      <c r="A1756">
        <v>1166715</v>
      </c>
      <c r="B1756">
        <v>337</v>
      </c>
      <c r="C1756" s="1" t="s">
        <v>106</v>
      </c>
      <c r="D1756" s="3">
        <v>45056.010416666664</v>
      </c>
      <c r="E1756" t="s">
        <v>98</v>
      </c>
      <c r="F1756" t="s">
        <v>59</v>
      </c>
      <c r="G1756">
        <v>8874</v>
      </c>
      <c r="I1756" s="7"/>
    </row>
    <row r="1757" spans="1:9" x14ac:dyDescent="0.3">
      <c r="A1757">
        <v>1168908</v>
      </c>
      <c r="B1757">
        <v>982</v>
      </c>
      <c r="C1757" s="1" t="s">
        <v>99</v>
      </c>
      <c r="D1757" s="3">
        <v>45215.05</v>
      </c>
      <c r="E1757" t="s">
        <v>191</v>
      </c>
      <c r="F1757" t="s">
        <v>37</v>
      </c>
      <c r="G1757">
        <v>6598</v>
      </c>
      <c r="I1757" s="7"/>
    </row>
    <row r="1758" spans="1:9" x14ac:dyDescent="0.3">
      <c r="A1758">
        <v>1169043</v>
      </c>
      <c r="B1758">
        <v>189</v>
      </c>
      <c r="C1758" s="1" t="s">
        <v>99</v>
      </c>
      <c r="D1758" s="3">
        <v>45102.01666666667</v>
      </c>
      <c r="E1758" t="s">
        <v>191</v>
      </c>
      <c r="F1758" t="s">
        <v>27</v>
      </c>
      <c r="G1758">
        <v>6955</v>
      </c>
      <c r="I1758" s="7"/>
    </row>
    <row r="1759" spans="1:9" x14ac:dyDescent="0.3">
      <c r="A1759">
        <v>1170043</v>
      </c>
      <c r="B1759">
        <v>950</v>
      </c>
      <c r="C1759" s="1" t="s">
        <v>100</v>
      </c>
      <c r="D1759" s="3">
        <v>45250.070833333331</v>
      </c>
      <c r="E1759" t="s">
        <v>96</v>
      </c>
      <c r="F1759" t="s">
        <v>45</v>
      </c>
      <c r="G1759">
        <v>6767</v>
      </c>
      <c r="I1759" s="7"/>
    </row>
    <row r="1760" spans="1:9" x14ac:dyDescent="0.3">
      <c r="A1760">
        <v>1171504</v>
      </c>
      <c r="B1760">
        <v>853</v>
      </c>
      <c r="C1760" s="1" t="s">
        <v>99</v>
      </c>
      <c r="D1760" s="3">
        <v>45053.015972222223</v>
      </c>
      <c r="E1760" t="s">
        <v>98</v>
      </c>
      <c r="F1760" t="s">
        <v>89</v>
      </c>
      <c r="G1760">
        <v>4396</v>
      </c>
      <c r="I1760" s="7"/>
    </row>
    <row r="1761" spans="1:9" x14ac:dyDescent="0.3">
      <c r="A1761">
        <v>1171525</v>
      </c>
      <c r="B1761">
        <v>602</v>
      </c>
      <c r="C1761" s="1" t="s">
        <v>104</v>
      </c>
      <c r="D1761" s="3">
        <v>44988.992361111108</v>
      </c>
      <c r="E1761" t="s">
        <v>96</v>
      </c>
      <c r="F1761" t="s">
        <v>93</v>
      </c>
      <c r="G1761">
        <v>849</v>
      </c>
      <c r="I1761" s="7"/>
    </row>
    <row r="1762" spans="1:9" x14ac:dyDescent="0.3">
      <c r="A1762">
        <v>1173348</v>
      </c>
      <c r="B1762">
        <v>1068</v>
      </c>
      <c r="C1762" s="1" t="s">
        <v>105</v>
      </c>
      <c r="D1762" s="3">
        <v>45277.053472222222</v>
      </c>
      <c r="E1762" t="s">
        <v>97</v>
      </c>
      <c r="F1762" t="s">
        <v>33</v>
      </c>
      <c r="G1762">
        <v>8654</v>
      </c>
      <c r="I1762" s="7"/>
    </row>
    <row r="1763" spans="1:9" x14ac:dyDescent="0.3">
      <c r="A1763">
        <v>1173471</v>
      </c>
      <c r="B1763">
        <v>1979</v>
      </c>
      <c r="C1763" s="1" t="s">
        <v>102</v>
      </c>
      <c r="D1763" s="3">
        <v>45158.083333333336</v>
      </c>
      <c r="E1763" t="s">
        <v>96</v>
      </c>
      <c r="F1763" t="s">
        <v>63</v>
      </c>
      <c r="G1763">
        <v>7703</v>
      </c>
      <c r="I1763" s="7"/>
    </row>
    <row r="1764" spans="1:9" x14ac:dyDescent="0.3">
      <c r="A1764">
        <v>1175258</v>
      </c>
      <c r="B1764">
        <v>1643</v>
      </c>
      <c r="C1764" s="1" t="s">
        <v>101</v>
      </c>
      <c r="D1764" s="3">
        <v>45137.035416666666</v>
      </c>
      <c r="E1764" t="s">
        <v>97</v>
      </c>
      <c r="F1764" t="s">
        <v>90</v>
      </c>
      <c r="G1764">
        <v>6538</v>
      </c>
      <c r="I1764" s="7"/>
    </row>
    <row r="1765" spans="1:9" x14ac:dyDescent="0.3">
      <c r="A1765">
        <v>1175716</v>
      </c>
      <c r="B1765">
        <v>1442</v>
      </c>
      <c r="C1765" s="1" t="s">
        <v>99</v>
      </c>
      <c r="D1765" s="3">
        <v>45035.033333333333</v>
      </c>
      <c r="E1765" t="s">
        <v>98</v>
      </c>
      <c r="F1765" t="s">
        <v>39</v>
      </c>
      <c r="G1765">
        <v>9617</v>
      </c>
      <c r="I1765" s="7"/>
    </row>
    <row r="1766" spans="1:9" x14ac:dyDescent="0.3">
      <c r="A1766">
        <v>1177486</v>
      </c>
      <c r="B1766">
        <v>642</v>
      </c>
      <c r="C1766" s="1" t="s">
        <v>100</v>
      </c>
      <c r="D1766" s="3">
        <v>45278.068055555559</v>
      </c>
      <c r="E1766" t="s">
        <v>97</v>
      </c>
      <c r="F1766" t="s">
        <v>53</v>
      </c>
      <c r="G1766">
        <v>2740</v>
      </c>
      <c r="I1766" s="7"/>
    </row>
    <row r="1767" spans="1:9" x14ac:dyDescent="0.3">
      <c r="A1767">
        <v>1178982</v>
      </c>
      <c r="B1767">
        <v>687</v>
      </c>
      <c r="C1767" s="1" t="s">
        <v>100</v>
      </c>
      <c r="D1767" s="3">
        <v>45044.044444444444</v>
      </c>
      <c r="E1767" t="s">
        <v>191</v>
      </c>
      <c r="F1767" t="s">
        <v>64</v>
      </c>
      <c r="G1767">
        <v>52</v>
      </c>
      <c r="I1767" s="7"/>
    </row>
    <row r="1768" spans="1:9" x14ac:dyDescent="0.3">
      <c r="A1768">
        <v>1179872</v>
      </c>
      <c r="B1768">
        <v>323</v>
      </c>
      <c r="C1768" s="1" t="s">
        <v>100</v>
      </c>
      <c r="D1768" s="3">
        <v>45134.00277777778</v>
      </c>
      <c r="E1768" t="s">
        <v>97</v>
      </c>
      <c r="F1768" t="s">
        <v>27</v>
      </c>
      <c r="G1768">
        <v>6228</v>
      </c>
      <c r="I1768" s="7"/>
    </row>
    <row r="1769" spans="1:9" x14ac:dyDescent="0.3">
      <c r="A1769">
        <v>1180153</v>
      </c>
      <c r="B1769">
        <v>873</v>
      </c>
      <c r="C1769" s="1" t="s">
        <v>102</v>
      </c>
      <c r="D1769" s="3">
        <v>45221.020138888889</v>
      </c>
      <c r="E1769" t="s">
        <v>96</v>
      </c>
      <c r="F1769" t="s">
        <v>5</v>
      </c>
      <c r="G1769">
        <v>3374</v>
      </c>
      <c r="I1769" s="7"/>
    </row>
    <row r="1770" spans="1:9" x14ac:dyDescent="0.3">
      <c r="A1770">
        <v>1180567</v>
      </c>
      <c r="B1770">
        <v>898</v>
      </c>
      <c r="C1770" s="1" t="s">
        <v>99</v>
      </c>
      <c r="D1770" s="3">
        <v>45178.955555555556</v>
      </c>
      <c r="E1770" t="s">
        <v>96</v>
      </c>
      <c r="F1770" t="s">
        <v>65</v>
      </c>
      <c r="G1770">
        <v>7717</v>
      </c>
      <c r="I1770" s="7"/>
    </row>
    <row r="1771" spans="1:9" x14ac:dyDescent="0.3">
      <c r="A1771">
        <v>1180828</v>
      </c>
      <c r="B1771">
        <v>1063</v>
      </c>
      <c r="C1771" s="1" t="s">
        <v>113</v>
      </c>
      <c r="D1771" s="3">
        <v>45114.96875</v>
      </c>
      <c r="E1771" t="s">
        <v>191</v>
      </c>
      <c r="F1771" t="s">
        <v>91</v>
      </c>
      <c r="G1771">
        <v>7190</v>
      </c>
      <c r="I1771" s="7"/>
    </row>
    <row r="1772" spans="1:9" x14ac:dyDescent="0.3">
      <c r="A1772">
        <v>1181602</v>
      </c>
      <c r="B1772">
        <v>683</v>
      </c>
      <c r="C1772" s="1" t="s">
        <v>101</v>
      </c>
      <c r="D1772" s="3">
        <v>45134.023611111108</v>
      </c>
      <c r="E1772" t="s">
        <v>98</v>
      </c>
      <c r="F1772" t="s">
        <v>81</v>
      </c>
      <c r="G1772">
        <v>8578</v>
      </c>
      <c r="I1772" s="7"/>
    </row>
    <row r="1773" spans="1:9" x14ac:dyDescent="0.3">
      <c r="A1773">
        <v>1182031</v>
      </c>
      <c r="B1773">
        <v>1569</v>
      </c>
      <c r="C1773" s="1" t="s">
        <v>105</v>
      </c>
      <c r="D1773" s="3">
        <v>45238.036111111112</v>
      </c>
      <c r="E1773" t="s">
        <v>191</v>
      </c>
      <c r="F1773" t="s">
        <v>88</v>
      </c>
      <c r="G1773">
        <v>3428</v>
      </c>
      <c r="I1773" s="7"/>
    </row>
    <row r="1774" spans="1:9" x14ac:dyDescent="0.3">
      <c r="A1774">
        <v>1182341</v>
      </c>
      <c r="B1774">
        <v>225</v>
      </c>
      <c r="C1774" s="1" t="s">
        <v>106</v>
      </c>
      <c r="D1774" s="3">
        <v>45262.967361111114</v>
      </c>
      <c r="E1774" t="s">
        <v>98</v>
      </c>
      <c r="F1774" t="s">
        <v>46</v>
      </c>
      <c r="G1774">
        <v>567</v>
      </c>
      <c r="I1774" s="7"/>
    </row>
    <row r="1775" spans="1:9" x14ac:dyDescent="0.3">
      <c r="A1775">
        <v>1182759</v>
      </c>
      <c r="B1775">
        <v>722</v>
      </c>
      <c r="C1775" s="1" t="s">
        <v>99</v>
      </c>
      <c r="D1775" s="3">
        <v>44933.04583333333</v>
      </c>
      <c r="E1775" t="s">
        <v>98</v>
      </c>
      <c r="F1775" t="s">
        <v>82</v>
      </c>
      <c r="G1775">
        <v>2645</v>
      </c>
      <c r="I1775" s="7"/>
    </row>
    <row r="1776" spans="1:9" x14ac:dyDescent="0.3">
      <c r="A1776">
        <v>1182819</v>
      </c>
      <c r="B1776">
        <v>562</v>
      </c>
      <c r="C1776" s="1" t="s">
        <v>106</v>
      </c>
      <c r="D1776" s="3">
        <v>45161.976388888892</v>
      </c>
      <c r="E1776" t="s">
        <v>191</v>
      </c>
      <c r="F1776" t="s">
        <v>90</v>
      </c>
      <c r="G1776">
        <v>7031</v>
      </c>
      <c r="I1776" s="7"/>
    </row>
    <row r="1777" spans="1:9" x14ac:dyDescent="0.3">
      <c r="A1777">
        <v>1182826</v>
      </c>
      <c r="B1777">
        <v>1439</v>
      </c>
      <c r="C1777" s="1" t="s">
        <v>105</v>
      </c>
      <c r="D1777" s="3">
        <v>45239.998611111114</v>
      </c>
      <c r="E1777" t="s">
        <v>98</v>
      </c>
      <c r="F1777" t="s">
        <v>43</v>
      </c>
      <c r="G1777">
        <v>3629</v>
      </c>
      <c r="I1777" s="7"/>
    </row>
    <row r="1778" spans="1:9" x14ac:dyDescent="0.3">
      <c r="A1778">
        <v>1183427</v>
      </c>
      <c r="B1778">
        <v>857</v>
      </c>
      <c r="C1778" s="1" t="s">
        <v>99</v>
      </c>
      <c r="D1778" s="3">
        <v>44962.940972222219</v>
      </c>
      <c r="E1778" t="s">
        <v>98</v>
      </c>
      <c r="F1778" t="s">
        <v>44</v>
      </c>
      <c r="G1778">
        <v>3095</v>
      </c>
      <c r="I1778" s="7"/>
    </row>
    <row r="1779" spans="1:9" x14ac:dyDescent="0.3">
      <c r="A1779">
        <v>1184082</v>
      </c>
      <c r="B1779">
        <v>312</v>
      </c>
      <c r="C1779" s="1" t="s">
        <v>107</v>
      </c>
      <c r="D1779" s="3">
        <v>44971.039583333331</v>
      </c>
      <c r="E1779" t="s">
        <v>96</v>
      </c>
      <c r="F1779" t="s">
        <v>78</v>
      </c>
      <c r="G1779">
        <v>734</v>
      </c>
      <c r="I1779" s="7"/>
    </row>
    <row r="1780" spans="1:9" x14ac:dyDescent="0.3">
      <c r="A1780">
        <v>1185440</v>
      </c>
      <c r="B1780">
        <v>1509</v>
      </c>
      <c r="C1780" s="1" t="s">
        <v>99</v>
      </c>
      <c r="D1780" s="3">
        <v>44958.011805555558</v>
      </c>
      <c r="E1780" t="s">
        <v>97</v>
      </c>
      <c r="F1780" t="s">
        <v>56</v>
      </c>
      <c r="G1780">
        <v>2567</v>
      </c>
      <c r="I1780" s="7"/>
    </row>
    <row r="1781" spans="1:9" x14ac:dyDescent="0.3">
      <c r="A1781">
        <v>1186707</v>
      </c>
      <c r="B1781">
        <v>1512</v>
      </c>
      <c r="C1781" s="1" t="s">
        <v>108</v>
      </c>
      <c r="D1781" s="3">
        <v>44968.01458333333</v>
      </c>
      <c r="E1781" t="s">
        <v>98</v>
      </c>
      <c r="F1781" t="s">
        <v>34</v>
      </c>
      <c r="G1781">
        <v>2061</v>
      </c>
      <c r="I1781" s="7"/>
    </row>
    <row r="1782" spans="1:9" x14ac:dyDescent="0.3">
      <c r="A1782">
        <v>1188487</v>
      </c>
      <c r="B1782">
        <v>526</v>
      </c>
      <c r="C1782" s="1" t="s">
        <v>99</v>
      </c>
      <c r="D1782" s="3">
        <v>45276.077777777777</v>
      </c>
      <c r="E1782" t="s">
        <v>98</v>
      </c>
      <c r="F1782" t="s">
        <v>87</v>
      </c>
      <c r="G1782">
        <v>2527</v>
      </c>
      <c r="I1782" s="7"/>
    </row>
    <row r="1783" spans="1:9" x14ac:dyDescent="0.3">
      <c r="A1783">
        <v>1189460</v>
      </c>
      <c r="B1783">
        <v>1181</v>
      </c>
      <c r="C1783" s="1" t="s">
        <v>106</v>
      </c>
      <c r="D1783" s="3">
        <v>45110.019444444442</v>
      </c>
      <c r="E1783" t="s">
        <v>97</v>
      </c>
      <c r="F1783" t="s">
        <v>78</v>
      </c>
      <c r="G1783">
        <v>4527</v>
      </c>
      <c r="I1783" s="7"/>
    </row>
    <row r="1784" spans="1:9" x14ac:dyDescent="0.3">
      <c r="A1784">
        <v>1189996</v>
      </c>
      <c r="B1784">
        <v>522</v>
      </c>
      <c r="C1784" s="1" t="s">
        <v>99</v>
      </c>
      <c r="D1784" s="3">
        <v>45264.015277777777</v>
      </c>
      <c r="E1784" t="s">
        <v>97</v>
      </c>
      <c r="F1784" t="s">
        <v>27</v>
      </c>
      <c r="G1784">
        <v>4719</v>
      </c>
      <c r="I1784" s="7"/>
    </row>
    <row r="1785" spans="1:9" x14ac:dyDescent="0.3">
      <c r="A1785">
        <v>1190330</v>
      </c>
      <c r="B1785">
        <v>1176</v>
      </c>
      <c r="C1785" s="1" t="s">
        <v>99</v>
      </c>
      <c r="D1785" s="3">
        <v>45033.018055555556</v>
      </c>
      <c r="E1785" t="s">
        <v>191</v>
      </c>
      <c r="F1785" t="s">
        <v>69</v>
      </c>
      <c r="G1785">
        <v>5495</v>
      </c>
      <c r="I1785" s="7"/>
    </row>
    <row r="1786" spans="1:9" x14ac:dyDescent="0.3">
      <c r="A1786">
        <v>1190887</v>
      </c>
      <c r="B1786">
        <v>942</v>
      </c>
      <c r="C1786" s="1" t="s">
        <v>99</v>
      </c>
      <c r="D1786" s="3">
        <v>44965.015972222223</v>
      </c>
      <c r="E1786" t="s">
        <v>98</v>
      </c>
      <c r="F1786" t="s">
        <v>26</v>
      </c>
      <c r="G1786">
        <v>2060</v>
      </c>
      <c r="I1786" s="7"/>
    </row>
    <row r="1787" spans="1:9" x14ac:dyDescent="0.3">
      <c r="A1787">
        <v>1191785</v>
      </c>
      <c r="B1787">
        <v>1364</v>
      </c>
      <c r="C1787" s="1" t="s">
        <v>100</v>
      </c>
      <c r="D1787" s="3">
        <v>45247.998611111114</v>
      </c>
      <c r="E1787" t="s">
        <v>191</v>
      </c>
      <c r="F1787" t="s">
        <v>27</v>
      </c>
      <c r="G1787">
        <v>8977</v>
      </c>
      <c r="I1787" s="7"/>
    </row>
    <row r="1788" spans="1:9" x14ac:dyDescent="0.3">
      <c r="A1788">
        <v>1192105</v>
      </c>
      <c r="B1788">
        <v>1143</v>
      </c>
      <c r="C1788" s="1" t="s">
        <v>107</v>
      </c>
      <c r="D1788" s="3">
        <v>44957.99722222222</v>
      </c>
      <c r="E1788" t="s">
        <v>191</v>
      </c>
      <c r="F1788" t="s">
        <v>81</v>
      </c>
      <c r="G1788">
        <v>2021</v>
      </c>
      <c r="I1788" s="7"/>
    </row>
    <row r="1789" spans="1:9" x14ac:dyDescent="0.3">
      <c r="A1789">
        <v>1194493</v>
      </c>
      <c r="B1789">
        <v>600</v>
      </c>
      <c r="C1789" s="1" t="s">
        <v>99</v>
      </c>
      <c r="D1789" s="3">
        <v>45110.009027777778</v>
      </c>
      <c r="E1789" t="s">
        <v>96</v>
      </c>
      <c r="F1789" t="s">
        <v>88</v>
      </c>
      <c r="G1789">
        <v>3567</v>
      </c>
      <c r="I1789" s="7"/>
    </row>
    <row r="1790" spans="1:9" x14ac:dyDescent="0.3">
      <c r="A1790">
        <v>1196110</v>
      </c>
      <c r="B1790">
        <v>1746</v>
      </c>
      <c r="C1790" s="1" t="s">
        <v>107</v>
      </c>
      <c r="D1790" s="3">
        <v>45012.018750000003</v>
      </c>
      <c r="E1790" t="s">
        <v>96</v>
      </c>
      <c r="F1790" t="s">
        <v>43</v>
      </c>
      <c r="G1790">
        <v>4222</v>
      </c>
      <c r="I1790" s="7"/>
    </row>
    <row r="1791" spans="1:9" x14ac:dyDescent="0.3">
      <c r="A1791">
        <v>1197422</v>
      </c>
      <c r="B1791">
        <v>960</v>
      </c>
      <c r="C1791" s="1" t="s">
        <v>99</v>
      </c>
      <c r="D1791" s="3">
        <v>45284.989583333336</v>
      </c>
      <c r="E1791" t="s">
        <v>97</v>
      </c>
      <c r="F1791" t="s">
        <v>27</v>
      </c>
      <c r="G1791">
        <v>6726</v>
      </c>
      <c r="I1791" s="7"/>
    </row>
    <row r="1792" spans="1:9" x14ac:dyDescent="0.3">
      <c r="A1792">
        <v>1197876</v>
      </c>
      <c r="B1792">
        <v>1148</v>
      </c>
      <c r="C1792" s="1" t="s">
        <v>102</v>
      </c>
      <c r="D1792" s="3">
        <v>45263.023611111108</v>
      </c>
      <c r="E1792" t="s">
        <v>96</v>
      </c>
      <c r="F1792" t="s">
        <v>65</v>
      </c>
      <c r="G1792">
        <v>6055</v>
      </c>
      <c r="I1792" s="7"/>
    </row>
    <row r="1793" spans="1:9" x14ac:dyDescent="0.3">
      <c r="A1793">
        <v>1198103</v>
      </c>
      <c r="B1793">
        <v>485</v>
      </c>
      <c r="C1793" s="1" t="s">
        <v>100</v>
      </c>
      <c r="D1793" s="3">
        <v>45009.080555555556</v>
      </c>
      <c r="E1793" t="s">
        <v>97</v>
      </c>
      <c r="F1793" t="s">
        <v>24</v>
      </c>
      <c r="G1793">
        <v>1994</v>
      </c>
      <c r="I1793" s="7"/>
    </row>
    <row r="1794" spans="1:9" x14ac:dyDescent="0.3">
      <c r="A1794">
        <v>1198240</v>
      </c>
      <c r="B1794">
        <v>1548</v>
      </c>
      <c r="C1794" s="1" t="s">
        <v>100</v>
      </c>
      <c r="D1794" s="3">
        <v>45161.078472222223</v>
      </c>
      <c r="E1794" t="s">
        <v>191</v>
      </c>
      <c r="F1794" t="s">
        <v>49</v>
      </c>
      <c r="G1794">
        <v>1736</v>
      </c>
      <c r="I1794" s="7"/>
    </row>
    <row r="1795" spans="1:9" x14ac:dyDescent="0.3">
      <c r="A1795">
        <v>1198743</v>
      </c>
      <c r="B1795">
        <v>782</v>
      </c>
      <c r="C1795" s="1" t="s">
        <v>99</v>
      </c>
      <c r="D1795" s="3">
        <v>45108.045138888891</v>
      </c>
      <c r="E1795" t="s">
        <v>97</v>
      </c>
      <c r="F1795" t="s">
        <v>71</v>
      </c>
      <c r="G1795">
        <v>2152</v>
      </c>
      <c r="I1795" s="7"/>
    </row>
    <row r="1796" spans="1:9" x14ac:dyDescent="0.3">
      <c r="A1796">
        <v>1199289</v>
      </c>
      <c r="B1796">
        <v>228</v>
      </c>
      <c r="C1796" s="1" t="s">
        <v>100</v>
      </c>
      <c r="D1796" s="3">
        <v>45093.047222222223</v>
      </c>
      <c r="E1796" t="s">
        <v>98</v>
      </c>
      <c r="F1796" t="s">
        <v>43</v>
      </c>
      <c r="G1796">
        <v>1078</v>
      </c>
      <c r="I1796" s="7"/>
    </row>
    <row r="1797" spans="1:9" x14ac:dyDescent="0.3">
      <c r="A1797">
        <v>1200718</v>
      </c>
      <c r="B1797">
        <v>1963</v>
      </c>
      <c r="C1797" s="1" t="s">
        <v>101</v>
      </c>
      <c r="D1797" s="3">
        <v>45195.03125</v>
      </c>
      <c r="E1797" t="s">
        <v>97</v>
      </c>
      <c r="F1797" t="s">
        <v>45</v>
      </c>
      <c r="G1797">
        <v>8488</v>
      </c>
      <c r="I1797" s="7"/>
    </row>
    <row r="1798" spans="1:9" x14ac:dyDescent="0.3">
      <c r="A1798">
        <v>1201138</v>
      </c>
      <c r="B1798">
        <v>1342</v>
      </c>
      <c r="C1798" s="1" t="s">
        <v>99</v>
      </c>
      <c r="D1798" s="3">
        <v>44999.039583333331</v>
      </c>
      <c r="E1798" t="s">
        <v>98</v>
      </c>
      <c r="F1798" t="s">
        <v>58</v>
      </c>
      <c r="G1798">
        <v>6081</v>
      </c>
      <c r="I1798" s="7"/>
    </row>
    <row r="1799" spans="1:9" x14ac:dyDescent="0.3">
      <c r="A1799">
        <v>1201156</v>
      </c>
      <c r="B1799">
        <v>1931</v>
      </c>
      <c r="C1799" s="1" t="s">
        <v>99</v>
      </c>
      <c r="D1799" s="3">
        <v>45047.043055555558</v>
      </c>
      <c r="E1799" t="s">
        <v>98</v>
      </c>
      <c r="F1799" t="s">
        <v>47</v>
      </c>
      <c r="G1799">
        <v>2329</v>
      </c>
      <c r="I1799" s="7"/>
    </row>
    <row r="1800" spans="1:9" x14ac:dyDescent="0.3">
      <c r="A1800">
        <v>1202375</v>
      </c>
      <c r="B1800">
        <v>1662</v>
      </c>
      <c r="C1800" s="1" t="s">
        <v>101</v>
      </c>
      <c r="D1800" s="3">
        <v>44970.052777777775</v>
      </c>
      <c r="E1800" t="s">
        <v>191</v>
      </c>
      <c r="F1800" t="s">
        <v>44</v>
      </c>
      <c r="G1800">
        <v>2832</v>
      </c>
      <c r="I1800" s="7"/>
    </row>
    <row r="1801" spans="1:9" x14ac:dyDescent="0.3">
      <c r="A1801">
        <v>1202392</v>
      </c>
      <c r="B1801">
        <v>344</v>
      </c>
      <c r="C1801" s="1" t="s">
        <v>102</v>
      </c>
      <c r="D1801" s="3">
        <v>45230.00277777778</v>
      </c>
      <c r="E1801" t="s">
        <v>98</v>
      </c>
      <c r="F1801" t="s">
        <v>11</v>
      </c>
      <c r="G1801">
        <v>8051</v>
      </c>
      <c r="I1801" s="7"/>
    </row>
    <row r="1802" spans="1:9" x14ac:dyDescent="0.3">
      <c r="A1802">
        <v>1203146</v>
      </c>
      <c r="B1802">
        <v>1172</v>
      </c>
      <c r="C1802" s="1" t="s">
        <v>101</v>
      </c>
      <c r="D1802" s="3">
        <v>45239.021527777775</v>
      </c>
      <c r="E1802" t="s">
        <v>97</v>
      </c>
      <c r="F1802" t="s">
        <v>27</v>
      </c>
      <c r="G1802">
        <v>6152</v>
      </c>
      <c r="I1802" s="7"/>
    </row>
    <row r="1803" spans="1:9" x14ac:dyDescent="0.3">
      <c r="A1803">
        <v>1203312</v>
      </c>
      <c r="B1803">
        <v>1047</v>
      </c>
      <c r="C1803" s="1" t="s">
        <v>107</v>
      </c>
      <c r="D1803" s="3">
        <v>44938.995833333334</v>
      </c>
      <c r="E1803" t="s">
        <v>98</v>
      </c>
      <c r="F1803" t="s">
        <v>27</v>
      </c>
      <c r="G1803">
        <v>5488</v>
      </c>
      <c r="I1803" s="7"/>
    </row>
    <row r="1804" spans="1:9" x14ac:dyDescent="0.3">
      <c r="A1804">
        <v>1204548</v>
      </c>
      <c r="B1804">
        <v>1467</v>
      </c>
      <c r="C1804" s="1" t="s">
        <v>99</v>
      </c>
      <c r="D1804" s="3">
        <v>45118.982638888891</v>
      </c>
      <c r="E1804" t="s">
        <v>191</v>
      </c>
      <c r="F1804" t="s">
        <v>73</v>
      </c>
      <c r="G1804">
        <v>5832</v>
      </c>
      <c r="I1804" s="7"/>
    </row>
    <row r="1805" spans="1:9" x14ac:dyDescent="0.3">
      <c r="A1805">
        <v>1205050</v>
      </c>
      <c r="B1805">
        <v>1695</v>
      </c>
      <c r="C1805" s="1" t="s">
        <v>105</v>
      </c>
      <c r="D1805" s="3">
        <v>45119.024305555555</v>
      </c>
      <c r="E1805" t="s">
        <v>96</v>
      </c>
      <c r="F1805" t="s">
        <v>64</v>
      </c>
      <c r="G1805">
        <v>9562</v>
      </c>
      <c r="I1805" s="7"/>
    </row>
    <row r="1806" spans="1:9" x14ac:dyDescent="0.3">
      <c r="A1806">
        <v>1206775</v>
      </c>
      <c r="B1806">
        <v>728</v>
      </c>
      <c r="C1806" s="1" t="s">
        <v>113</v>
      </c>
      <c r="D1806" s="3">
        <v>45202.973611111112</v>
      </c>
      <c r="E1806" t="s">
        <v>97</v>
      </c>
      <c r="F1806" t="s">
        <v>26</v>
      </c>
      <c r="G1806">
        <v>967</v>
      </c>
      <c r="I1806" s="7"/>
    </row>
    <row r="1807" spans="1:9" x14ac:dyDescent="0.3">
      <c r="A1807">
        <v>1211500</v>
      </c>
      <c r="B1807">
        <v>1120</v>
      </c>
      <c r="C1807" s="1" t="s">
        <v>108</v>
      </c>
      <c r="D1807" s="3">
        <v>45206.020138888889</v>
      </c>
      <c r="E1807" t="s">
        <v>96</v>
      </c>
      <c r="F1807" t="s">
        <v>74</v>
      </c>
      <c r="G1807">
        <v>845</v>
      </c>
      <c r="I1807" s="7"/>
    </row>
    <row r="1808" spans="1:9" x14ac:dyDescent="0.3">
      <c r="A1808">
        <v>1212151</v>
      </c>
      <c r="B1808">
        <v>1139</v>
      </c>
      <c r="C1808" s="1" t="s">
        <v>99</v>
      </c>
      <c r="D1808" s="3">
        <v>44935.981249999997</v>
      </c>
      <c r="E1808" t="s">
        <v>191</v>
      </c>
      <c r="F1808" t="s">
        <v>88</v>
      </c>
      <c r="G1808">
        <v>374</v>
      </c>
      <c r="I1808" s="7"/>
    </row>
    <row r="1809" spans="1:9" x14ac:dyDescent="0.3">
      <c r="A1809">
        <v>1212775</v>
      </c>
      <c r="B1809">
        <v>1685</v>
      </c>
      <c r="C1809" s="1" t="s">
        <v>99</v>
      </c>
      <c r="D1809" s="3">
        <v>45163.05972222222</v>
      </c>
      <c r="E1809" t="s">
        <v>97</v>
      </c>
      <c r="F1809" t="s">
        <v>73</v>
      </c>
      <c r="G1809">
        <v>9604</v>
      </c>
      <c r="I1809" s="7"/>
    </row>
    <row r="1810" spans="1:9" x14ac:dyDescent="0.3">
      <c r="A1810">
        <v>1213103</v>
      </c>
      <c r="B1810">
        <v>1429</v>
      </c>
      <c r="C1810" s="1" t="s">
        <v>104</v>
      </c>
      <c r="D1810" s="3">
        <v>45113.002083333333</v>
      </c>
      <c r="E1810" t="s">
        <v>191</v>
      </c>
      <c r="F1810" t="s">
        <v>89</v>
      </c>
      <c r="G1810">
        <v>9678</v>
      </c>
      <c r="I1810" s="7"/>
    </row>
    <row r="1811" spans="1:9" x14ac:dyDescent="0.3">
      <c r="A1811">
        <v>1213344</v>
      </c>
      <c r="B1811">
        <v>504</v>
      </c>
      <c r="C1811" s="1" t="s">
        <v>102</v>
      </c>
      <c r="D1811" s="3">
        <v>45081.012499999997</v>
      </c>
      <c r="E1811" t="s">
        <v>96</v>
      </c>
      <c r="F1811" t="s">
        <v>72</v>
      </c>
      <c r="G1811">
        <v>4603</v>
      </c>
      <c r="I1811" s="7"/>
    </row>
    <row r="1812" spans="1:9" x14ac:dyDescent="0.3">
      <c r="A1812">
        <v>1213449</v>
      </c>
      <c r="B1812">
        <v>729</v>
      </c>
      <c r="C1812" s="1" t="s">
        <v>107</v>
      </c>
      <c r="D1812" s="3">
        <v>44992.015972222223</v>
      </c>
      <c r="E1812" t="s">
        <v>96</v>
      </c>
      <c r="F1812" t="s">
        <v>25</v>
      </c>
      <c r="G1812">
        <v>3344</v>
      </c>
      <c r="I1812" s="7"/>
    </row>
    <row r="1813" spans="1:9" x14ac:dyDescent="0.3">
      <c r="A1813">
        <v>1214613</v>
      </c>
      <c r="B1813">
        <v>1563</v>
      </c>
      <c r="C1813" s="1" t="s">
        <v>103</v>
      </c>
      <c r="D1813" s="3">
        <v>44946.07708333333</v>
      </c>
      <c r="E1813" t="s">
        <v>98</v>
      </c>
      <c r="F1813" t="s">
        <v>49</v>
      </c>
      <c r="G1813">
        <v>2322</v>
      </c>
      <c r="I1813" s="7"/>
    </row>
    <row r="1814" spans="1:9" x14ac:dyDescent="0.3">
      <c r="A1814">
        <v>1214829</v>
      </c>
      <c r="B1814">
        <v>859</v>
      </c>
      <c r="C1814" s="1" t="s">
        <v>99</v>
      </c>
      <c r="D1814" s="3">
        <v>45219.024305555555</v>
      </c>
      <c r="E1814" t="s">
        <v>191</v>
      </c>
      <c r="F1814" t="s">
        <v>14</v>
      </c>
      <c r="G1814">
        <v>7575</v>
      </c>
      <c r="I1814" s="7"/>
    </row>
    <row r="1815" spans="1:9" x14ac:dyDescent="0.3">
      <c r="A1815">
        <v>1215680</v>
      </c>
      <c r="B1815">
        <v>1927</v>
      </c>
      <c r="C1815" s="1" t="s">
        <v>105</v>
      </c>
      <c r="D1815" s="3">
        <v>45164.031944444447</v>
      </c>
      <c r="E1815" t="s">
        <v>98</v>
      </c>
      <c r="F1815" t="s">
        <v>27</v>
      </c>
      <c r="G1815">
        <v>1775</v>
      </c>
      <c r="I1815" s="7"/>
    </row>
    <row r="1816" spans="1:9" x14ac:dyDescent="0.3">
      <c r="A1816">
        <v>1217144</v>
      </c>
      <c r="B1816">
        <v>1762</v>
      </c>
      <c r="C1816" s="1" t="s">
        <v>99</v>
      </c>
      <c r="D1816" s="3">
        <v>45288.979166666664</v>
      </c>
      <c r="E1816" t="s">
        <v>191</v>
      </c>
      <c r="F1816" t="s">
        <v>7</v>
      </c>
      <c r="G1816">
        <v>3046</v>
      </c>
      <c r="I1816" s="7"/>
    </row>
    <row r="1817" spans="1:9" x14ac:dyDescent="0.3">
      <c r="A1817">
        <v>1218028</v>
      </c>
      <c r="B1817">
        <v>1649</v>
      </c>
      <c r="C1817" s="1" t="s">
        <v>99</v>
      </c>
      <c r="D1817" s="3">
        <v>44927.044444444444</v>
      </c>
      <c r="E1817" t="s">
        <v>98</v>
      </c>
      <c r="F1817" t="s">
        <v>27</v>
      </c>
      <c r="G1817">
        <v>3119</v>
      </c>
      <c r="I1817" s="7"/>
    </row>
    <row r="1818" spans="1:9" x14ac:dyDescent="0.3">
      <c r="A1818">
        <v>1218374</v>
      </c>
      <c r="B1818">
        <v>1511</v>
      </c>
      <c r="C1818" s="1" t="s">
        <v>99</v>
      </c>
      <c r="D1818" s="3">
        <v>44952.002083333333</v>
      </c>
      <c r="E1818" t="s">
        <v>97</v>
      </c>
      <c r="F1818" t="s">
        <v>43</v>
      </c>
      <c r="G1818">
        <v>44</v>
      </c>
      <c r="I1818" s="7"/>
    </row>
    <row r="1819" spans="1:9" x14ac:dyDescent="0.3">
      <c r="A1819">
        <v>1218403</v>
      </c>
      <c r="B1819">
        <v>1583</v>
      </c>
      <c r="C1819" s="1" t="s">
        <v>106</v>
      </c>
      <c r="D1819" s="3">
        <v>44995.055555555555</v>
      </c>
      <c r="F1819" t="s">
        <v>87</v>
      </c>
      <c r="G1819">
        <v>8012</v>
      </c>
      <c r="I1819" s="7"/>
    </row>
    <row r="1820" spans="1:9" x14ac:dyDescent="0.3">
      <c r="A1820">
        <v>1218457</v>
      </c>
      <c r="B1820">
        <v>870</v>
      </c>
      <c r="C1820" s="1" t="s">
        <v>113</v>
      </c>
      <c r="D1820" s="3">
        <v>44957.033333333333</v>
      </c>
      <c r="E1820" t="s">
        <v>97</v>
      </c>
      <c r="F1820" t="s">
        <v>23</v>
      </c>
      <c r="G1820">
        <v>7602</v>
      </c>
      <c r="I1820" s="7"/>
    </row>
    <row r="1821" spans="1:9" x14ac:dyDescent="0.3">
      <c r="A1821">
        <v>1219438</v>
      </c>
      <c r="B1821">
        <v>1051</v>
      </c>
      <c r="C1821" s="1" t="s">
        <v>105</v>
      </c>
      <c r="D1821" s="3">
        <v>44936.052083333336</v>
      </c>
      <c r="E1821" t="s">
        <v>98</v>
      </c>
      <c r="F1821" t="s">
        <v>52</v>
      </c>
      <c r="G1821">
        <v>3777</v>
      </c>
      <c r="I1821" s="7"/>
    </row>
    <row r="1822" spans="1:9" x14ac:dyDescent="0.3">
      <c r="A1822">
        <v>1219662</v>
      </c>
      <c r="B1822">
        <v>45</v>
      </c>
      <c r="C1822" s="1" t="s">
        <v>99</v>
      </c>
      <c r="D1822" s="3">
        <v>45056.959722222222</v>
      </c>
      <c r="E1822" t="s">
        <v>191</v>
      </c>
      <c r="F1822" t="s">
        <v>23</v>
      </c>
      <c r="G1822">
        <v>8683</v>
      </c>
      <c r="I1822" s="7"/>
    </row>
    <row r="1823" spans="1:9" x14ac:dyDescent="0.3">
      <c r="A1823">
        <v>1219899</v>
      </c>
      <c r="B1823">
        <v>469</v>
      </c>
      <c r="C1823" s="1" t="s">
        <v>100</v>
      </c>
      <c r="D1823" s="3">
        <v>45114.010416666664</v>
      </c>
      <c r="E1823" t="s">
        <v>96</v>
      </c>
      <c r="F1823" t="s">
        <v>53</v>
      </c>
      <c r="G1823">
        <v>2819</v>
      </c>
      <c r="I1823" s="7"/>
    </row>
    <row r="1824" spans="1:9" x14ac:dyDescent="0.3">
      <c r="A1824">
        <v>1221201</v>
      </c>
      <c r="B1824">
        <v>1523</v>
      </c>
      <c r="C1824" s="1" t="s">
        <v>105</v>
      </c>
      <c r="D1824" s="3">
        <v>45159.001388888886</v>
      </c>
      <c r="E1824" t="s">
        <v>98</v>
      </c>
      <c r="F1824" t="s">
        <v>43</v>
      </c>
      <c r="G1824">
        <v>9665</v>
      </c>
      <c r="I1824" s="7"/>
    </row>
    <row r="1825" spans="1:9" x14ac:dyDescent="0.3">
      <c r="A1825">
        <v>1221647</v>
      </c>
      <c r="B1825">
        <v>113</v>
      </c>
      <c r="C1825" s="1" t="s">
        <v>99</v>
      </c>
      <c r="D1825" s="3">
        <v>45011.025000000001</v>
      </c>
      <c r="E1825" t="s">
        <v>98</v>
      </c>
      <c r="F1825" t="s">
        <v>84</v>
      </c>
      <c r="G1825">
        <v>6210</v>
      </c>
      <c r="I1825" s="7"/>
    </row>
    <row r="1826" spans="1:9" x14ac:dyDescent="0.3">
      <c r="A1826">
        <v>1223016</v>
      </c>
      <c r="B1826">
        <v>1161</v>
      </c>
      <c r="C1826" s="1" t="s">
        <v>105</v>
      </c>
      <c r="D1826" s="3">
        <v>45180.986805555556</v>
      </c>
      <c r="E1826" t="s">
        <v>191</v>
      </c>
      <c r="F1826" t="s">
        <v>41</v>
      </c>
      <c r="G1826">
        <v>4739</v>
      </c>
      <c r="I1826" s="7"/>
    </row>
    <row r="1827" spans="1:9" x14ac:dyDescent="0.3">
      <c r="A1827">
        <v>1223038</v>
      </c>
      <c r="B1827">
        <v>1723</v>
      </c>
      <c r="C1827" s="1" t="s">
        <v>105</v>
      </c>
      <c r="D1827" s="3">
        <v>45212.993750000001</v>
      </c>
      <c r="E1827" t="s">
        <v>97</v>
      </c>
      <c r="F1827" t="s">
        <v>80</v>
      </c>
      <c r="G1827">
        <v>8273</v>
      </c>
      <c r="I1827" s="7"/>
    </row>
    <row r="1828" spans="1:9" x14ac:dyDescent="0.3">
      <c r="A1828">
        <v>1224367</v>
      </c>
      <c r="B1828">
        <v>1608</v>
      </c>
      <c r="C1828" s="1" t="s">
        <v>99</v>
      </c>
      <c r="D1828" s="3">
        <v>44979.020138888889</v>
      </c>
      <c r="E1828" t="s">
        <v>97</v>
      </c>
      <c r="F1828" t="s">
        <v>54</v>
      </c>
      <c r="G1828">
        <v>3078</v>
      </c>
      <c r="I1828" s="7"/>
    </row>
    <row r="1829" spans="1:9" x14ac:dyDescent="0.3">
      <c r="A1829">
        <v>1225156</v>
      </c>
      <c r="B1829">
        <v>1447</v>
      </c>
      <c r="C1829" s="1" t="s">
        <v>106</v>
      </c>
      <c r="D1829" s="3">
        <v>45206.972916666666</v>
      </c>
      <c r="E1829" t="s">
        <v>191</v>
      </c>
      <c r="F1829" t="s">
        <v>57</v>
      </c>
      <c r="G1829">
        <v>520</v>
      </c>
      <c r="I1829" s="7"/>
    </row>
    <row r="1830" spans="1:9" x14ac:dyDescent="0.3">
      <c r="A1830">
        <v>1226095</v>
      </c>
      <c r="B1830">
        <v>1257</v>
      </c>
      <c r="C1830" s="1" t="s">
        <v>99</v>
      </c>
      <c r="D1830" s="3">
        <v>45230.013888888891</v>
      </c>
      <c r="E1830" t="s">
        <v>191</v>
      </c>
      <c r="F1830" t="s">
        <v>34</v>
      </c>
      <c r="G1830">
        <v>782</v>
      </c>
      <c r="I1830" s="7"/>
    </row>
    <row r="1831" spans="1:9" x14ac:dyDescent="0.3">
      <c r="A1831">
        <v>1228500</v>
      </c>
      <c r="B1831">
        <v>355</v>
      </c>
      <c r="C1831" s="1" t="s">
        <v>100</v>
      </c>
      <c r="D1831" s="3">
        <v>45003.938888888886</v>
      </c>
      <c r="E1831" t="s">
        <v>191</v>
      </c>
      <c r="F1831" t="s">
        <v>59</v>
      </c>
      <c r="G1831">
        <v>8156</v>
      </c>
      <c r="I1831" s="7"/>
    </row>
    <row r="1832" spans="1:9" x14ac:dyDescent="0.3">
      <c r="A1832">
        <v>1228563</v>
      </c>
      <c r="B1832">
        <v>255</v>
      </c>
      <c r="C1832" s="1" t="s">
        <v>107</v>
      </c>
      <c r="D1832" s="3">
        <v>45213.033333333333</v>
      </c>
      <c r="E1832" t="s">
        <v>98</v>
      </c>
      <c r="F1832" t="s">
        <v>16</v>
      </c>
      <c r="G1832">
        <v>531</v>
      </c>
      <c r="I1832" s="7"/>
    </row>
    <row r="1833" spans="1:9" x14ac:dyDescent="0.3">
      <c r="A1833">
        <v>1229877</v>
      </c>
      <c r="B1833">
        <v>1342</v>
      </c>
      <c r="C1833" s="1" t="s">
        <v>99</v>
      </c>
      <c r="D1833" s="3">
        <v>45144.959027777775</v>
      </c>
      <c r="E1833" t="s">
        <v>96</v>
      </c>
      <c r="F1833" t="s">
        <v>4</v>
      </c>
      <c r="G1833">
        <v>3454</v>
      </c>
      <c r="I1833" s="7"/>
    </row>
    <row r="1834" spans="1:9" x14ac:dyDescent="0.3">
      <c r="A1834">
        <v>1229912</v>
      </c>
      <c r="B1834">
        <v>1193</v>
      </c>
      <c r="C1834" s="1" t="s">
        <v>107</v>
      </c>
      <c r="D1834" s="3">
        <v>45268.993750000001</v>
      </c>
      <c r="E1834" t="s">
        <v>96</v>
      </c>
      <c r="F1834" t="s">
        <v>47</v>
      </c>
      <c r="G1834">
        <v>3977</v>
      </c>
      <c r="I1834" s="7"/>
    </row>
    <row r="1835" spans="1:9" x14ac:dyDescent="0.3">
      <c r="A1835">
        <v>1230163</v>
      </c>
      <c r="B1835">
        <v>793</v>
      </c>
      <c r="C1835" s="1" t="s">
        <v>99</v>
      </c>
      <c r="D1835" s="3">
        <v>45082.945138888892</v>
      </c>
      <c r="E1835" t="s">
        <v>191</v>
      </c>
      <c r="F1835" t="s">
        <v>60</v>
      </c>
      <c r="G1835">
        <v>7586</v>
      </c>
      <c r="I1835" s="7"/>
    </row>
    <row r="1836" spans="1:9" x14ac:dyDescent="0.3">
      <c r="A1836">
        <v>1230246</v>
      </c>
      <c r="B1836">
        <v>190</v>
      </c>
      <c r="C1836" s="1" t="s">
        <v>100</v>
      </c>
      <c r="D1836" s="3">
        <v>45253.952777777777</v>
      </c>
      <c r="E1836" t="s">
        <v>98</v>
      </c>
      <c r="F1836" t="s">
        <v>61</v>
      </c>
      <c r="G1836">
        <v>7244</v>
      </c>
      <c r="I1836" s="7"/>
    </row>
    <row r="1837" spans="1:9" x14ac:dyDescent="0.3">
      <c r="A1837">
        <v>1230334</v>
      </c>
      <c r="B1837">
        <v>1502</v>
      </c>
      <c r="C1837" s="1" t="s">
        <v>105</v>
      </c>
      <c r="D1837" s="3">
        <v>45041.99722222222</v>
      </c>
      <c r="E1837" t="s">
        <v>96</v>
      </c>
      <c r="F1837" t="s">
        <v>62</v>
      </c>
      <c r="G1837">
        <v>2395</v>
      </c>
      <c r="I1837" s="7"/>
    </row>
    <row r="1838" spans="1:9" x14ac:dyDescent="0.3">
      <c r="A1838">
        <v>1231036</v>
      </c>
      <c r="B1838">
        <v>53</v>
      </c>
      <c r="C1838" s="1" t="s">
        <v>107</v>
      </c>
      <c r="D1838" s="3">
        <v>45158.0625</v>
      </c>
      <c r="E1838" t="s">
        <v>98</v>
      </c>
      <c r="F1838" t="s">
        <v>81</v>
      </c>
      <c r="G1838">
        <v>312</v>
      </c>
      <c r="I1838" s="7"/>
    </row>
    <row r="1839" spans="1:9" x14ac:dyDescent="0.3">
      <c r="A1839">
        <v>1232244</v>
      </c>
      <c r="B1839">
        <v>1686</v>
      </c>
      <c r="C1839" s="1" t="s">
        <v>100</v>
      </c>
      <c r="D1839" s="3">
        <v>45034.072916666664</v>
      </c>
      <c r="E1839" t="s">
        <v>191</v>
      </c>
      <c r="F1839" t="s">
        <v>18</v>
      </c>
      <c r="G1839">
        <v>7689</v>
      </c>
      <c r="I1839" s="7"/>
    </row>
    <row r="1840" spans="1:9" x14ac:dyDescent="0.3">
      <c r="A1840">
        <v>1232656</v>
      </c>
      <c r="B1840">
        <v>888</v>
      </c>
      <c r="C1840" s="1" t="s">
        <v>108</v>
      </c>
      <c r="D1840" s="3">
        <v>45020.123611111114</v>
      </c>
      <c r="E1840" t="s">
        <v>96</v>
      </c>
      <c r="F1840" t="s">
        <v>28</v>
      </c>
      <c r="G1840">
        <v>1139</v>
      </c>
      <c r="I1840" s="7"/>
    </row>
    <row r="1841" spans="1:9" x14ac:dyDescent="0.3">
      <c r="A1841">
        <v>1234361</v>
      </c>
      <c r="B1841">
        <v>1857</v>
      </c>
      <c r="C1841" s="1" t="s">
        <v>100</v>
      </c>
      <c r="D1841" s="3">
        <v>45198.082638888889</v>
      </c>
      <c r="E1841" t="s">
        <v>98</v>
      </c>
      <c r="F1841" t="s">
        <v>39</v>
      </c>
      <c r="G1841">
        <v>760</v>
      </c>
      <c r="I1841" s="7"/>
    </row>
    <row r="1842" spans="1:9" x14ac:dyDescent="0.3">
      <c r="A1842">
        <v>1234676</v>
      </c>
      <c r="B1842">
        <v>972</v>
      </c>
      <c r="C1842" s="1" t="s">
        <v>100</v>
      </c>
      <c r="D1842" s="3">
        <v>44929.027083333334</v>
      </c>
      <c r="E1842" t="s">
        <v>97</v>
      </c>
      <c r="F1842" t="s">
        <v>27</v>
      </c>
      <c r="G1842">
        <v>9851</v>
      </c>
      <c r="I1842" s="7"/>
    </row>
    <row r="1843" spans="1:9" x14ac:dyDescent="0.3">
      <c r="A1843">
        <v>1234702</v>
      </c>
      <c r="B1843">
        <v>747</v>
      </c>
      <c r="C1843" s="1" t="s">
        <v>107</v>
      </c>
      <c r="D1843" s="3">
        <v>45202.008333333331</v>
      </c>
      <c r="E1843" t="s">
        <v>96</v>
      </c>
      <c r="F1843" t="s">
        <v>64</v>
      </c>
      <c r="G1843">
        <v>8157</v>
      </c>
      <c r="I1843" s="7"/>
    </row>
    <row r="1844" spans="1:9" x14ac:dyDescent="0.3">
      <c r="A1844">
        <v>1234926</v>
      </c>
      <c r="B1844">
        <v>1983</v>
      </c>
      <c r="C1844" s="1" t="s">
        <v>105</v>
      </c>
      <c r="D1844" s="3">
        <v>45208.977083333331</v>
      </c>
      <c r="E1844" t="s">
        <v>191</v>
      </c>
      <c r="F1844" t="s">
        <v>8</v>
      </c>
      <c r="G1844">
        <v>2280</v>
      </c>
      <c r="I1844" s="7"/>
    </row>
    <row r="1845" spans="1:9" x14ac:dyDescent="0.3">
      <c r="A1845">
        <v>1236573</v>
      </c>
      <c r="B1845">
        <v>1036</v>
      </c>
      <c r="C1845" s="1" t="s">
        <v>113</v>
      </c>
      <c r="D1845" s="3">
        <v>45166.995833333334</v>
      </c>
      <c r="E1845" t="s">
        <v>98</v>
      </c>
      <c r="F1845" t="s">
        <v>43</v>
      </c>
      <c r="G1845">
        <v>1114</v>
      </c>
      <c r="I1845" s="7"/>
    </row>
    <row r="1846" spans="1:9" x14ac:dyDescent="0.3">
      <c r="A1846">
        <v>1236880</v>
      </c>
      <c r="B1846">
        <v>1511</v>
      </c>
      <c r="C1846" s="1" t="s">
        <v>99</v>
      </c>
      <c r="D1846" s="3">
        <v>45064.938194444447</v>
      </c>
      <c r="E1846" t="s">
        <v>96</v>
      </c>
      <c r="F1846" t="s">
        <v>62</v>
      </c>
      <c r="G1846">
        <v>1203</v>
      </c>
      <c r="I1846" s="7"/>
    </row>
    <row r="1847" spans="1:9" x14ac:dyDescent="0.3">
      <c r="A1847">
        <v>1237283</v>
      </c>
      <c r="B1847">
        <v>1263</v>
      </c>
      <c r="C1847" s="1" t="s">
        <v>99</v>
      </c>
      <c r="D1847" s="3">
        <v>44978.054861111108</v>
      </c>
      <c r="E1847" t="s">
        <v>96</v>
      </c>
      <c r="F1847" t="s">
        <v>81</v>
      </c>
      <c r="G1847">
        <v>3809</v>
      </c>
      <c r="I1847" s="7"/>
    </row>
    <row r="1848" spans="1:9" x14ac:dyDescent="0.3">
      <c r="A1848">
        <v>1237541</v>
      </c>
      <c r="B1848">
        <v>354</v>
      </c>
      <c r="C1848" s="1" t="s">
        <v>113</v>
      </c>
      <c r="D1848" s="3">
        <v>45202.998611111114</v>
      </c>
      <c r="E1848" t="s">
        <v>98</v>
      </c>
      <c r="F1848" t="s">
        <v>88</v>
      </c>
      <c r="G1848">
        <v>301</v>
      </c>
      <c r="I1848" s="7"/>
    </row>
    <row r="1849" spans="1:9" x14ac:dyDescent="0.3">
      <c r="A1849">
        <v>1238511</v>
      </c>
      <c r="B1849">
        <v>433</v>
      </c>
      <c r="C1849" s="1" t="s">
        <v>113</v>
      </c>
      <c r="D1849" s="3">
        <v>44935.01666666667</v>
      </c>
      <c r="E1849" t="s">
        <v>191</v>
      </c>
      <c r="F1849" t="s">
        <v>46</v>
      </c>
      <c r="G1849">
        <v>7820</v>
      </c>
      <c r="I1849" s="7"/>
    </row>
    <row r="1850" spans="1:9" x14ac:dyDescent="0.3">
      <c r="A1850">
        <v>1239298</v>
      </c>
      <c r="B1850">
        <v>270</v>
      </c>
      <c r="C1850" s="1" t="s">
        <v>101</v>
      </c>
      <c r="D1850" s="3">
        <v>45193.986805555556</v>
      </c>
      <c r="E1850" t="s">
        <v>97</v>
      </c>
      <c r="F1850" t="s">
        <v>82</v>
      </c>
      <c r="G1850">
        <v>1355</v>
      </c>
      <c r="I1850" s="7"/>
    </row>
    <row r="1851" spans="1:9" x14ac:dyDescent="0.3">
      <c r="A1851">
        <v>1239461</v>
      </c>
      <c r="B1851">
        <v>245</v>
      </c>
      <c r="C1851" s="1" t="s">
        <v>113</v>
      </c>
      <c r="D1851" s="3">
        <v>45183.053472222222</v>
      </c>
      <c r="E1851" t="s">
        <v>98</v>
      </c>
      <c r="F1851" t="s">
        <v>17</v>
      </c>
      <c r="G1851">
        <v>653</v>
      </c>
      <c r="I1851" s="7"/>
    </row>
    <row r="1852" spans="1:9" x14ac:dyDescent="0.3">
      <c r="A1852">
        <v>1240058</v>
      </c>
      <c r="B1852">
        <v>1665</v>
      </c>
      <c r="C1852" s="1" t="s">
        <v>110</v>
      </c>
      <c r="D1852" s="3">
        <v>44929.052083333336</v>
      </c>
      <c r="E1852" t="s">
        <v>97</v>
      </c>
      <c r="F1852" t="s">
        <v>43</v>
      </c>
      <c r="G1852">
        <v>1633</v>
      </c>
      <c r="I1852" s="7"/>
    </row>
    <row r="1853" spans="1:9" x14ac:dyDescent="0.3">
      <c r="A1853">
        <v>1240090</v>
      </c>
      <c r="B1853">
        <v>319</v>
      </c>
      <c r="C1853" s="1" t="s">
        <v>113</v>
      </c>
      <c r="D1853" s="3">
        <v>44968.015972222223</v>
      </c>
      <c r="E1853" t="s">
        <v>97</v>
      </c>
      <c r="F1853" t="s">
        <v>44</v>
      </c>
      <c r="G1853">
        <v>286</v>
      </c>
      <c r="I1853" s="7"/>
    </row>
    <row r="1854" spans="1:9" x14ac:dyDescent="0.3">
      <c r="A1854">
        <v>1241751</v>
      </c>
      <c r="B1854">
        <v>1252</v>
      </c>
      <c r="C1854" s="1" t="s">
        <v>99</v>
      </c>
      <c r="D1854" s="3">
        <v>45050.986111111109</v>
      </c>
      <c r="E1854" t="s">
        <v>191</v>
      </c>
      <c r="F1854" t="s">
        <v>78</v>
      </c>
      <c r="G1854">
        <v>6106</v>
      </c>
      <c r="I1854" s="7"/>
    </row>
    <row r="1855" spans="1:9" x14ac:dyDescent="0.3">
      <c r="A1855">
        <v>1242334</v>
      </c>
      <c r="B1855">
        <v>701</v>
      </c>
      <c r="C1855" s="1" t="s">
        <v>113</v>
      </c>
      <c r="D1855" s="3">
        <v>44965.96875</v>
      </c>
      <c r="E1855" t="s">
        <v>98</v>
      </c>
      <c r="F1855" t="s">
        <v>27</v>
      </c>
      <c r="G1855">
        <v>4664</v>
      </c>
      <c r="I1855" s="7"/>
    </row>
    <row r="1856" spans="1:9" x14ac:dyDescent="0.3">
      <c r="A1856">
        <v>1242726</v>
      </c>
      <c r="B1856">
        <v>724</v>
      </c>
      <c r="C1856" s="1" t="s">
        <v>99</v>
      </c>
      <c r="D1856" s="3">
        <v>44952.98333333333</v>
      </c>
      <c r="E1856" t="s">
        <v>98</v>
      </c>
      <c r="F1856" t="s">
        <v>34</v>
      </c>
      <c r="G1856">
        <v>3036</v>
      </c>
      <c r="I1856" s="7"/>
    </row>
    <row r="1857" spans="1:9" x14ac:dyDescent="0.3">
      <c r="A1857">
        <v>1243085</v>
      </c>
      <c r="B1857">
        <v>39</v>
      </c>
      <c r="C1857" s="1" t="s">
        <v>99</v>
      </c>
      <c r="D1857" s="3">
        <v>45241.068749999999</v>
      </c>
      <c r="E1857" t="s">
        <v>191</v>
      </c>
      <c r="F1857" t="s">
        <v>87</v>
      </c>
      <c r="G1857">
        <v>6819</v>
      </c>
      <c r="I1857" s="7"/>
    </row>
    <row r="1858" spans="1:9" x14ac:dyDescent="0.3">
      <c r="A1858">
        <v>1243807</v>
      </c>
      <c r="B1858">
        <v>869</v>
      </c>
      <c r="C1858" s="1" t="s">
        <v>104</v>
      </c>
      <c r="D1858" s="3">
        <v>45099.058333333334</v>
      </c>
      <c r="E1858" t="s">
        <v>98</v>
      </c>
      <c r="F1858" t="s">
        <v>78</v>
      </c>
      <c r="G1858">
        <v>5634</v>
      </c>
      <c r="I1858" s="7"/>
    </row>
    <row r="1859" spans="1:9" x14ac:dyDescent="0.3">
      <c r="A1859">
        <v>1244097</v>
      </c>
      <c r="B1859">
        <v>380</v>
      </c>
      <c r="C1859" s="1" t="s">
        <v>100</v>
      </c>
      <c r="D1859" s="3">
        <v>45035.015277777777</v>
      </c>
      <c r="E1859" t="s">
        <v>191</v>
      </c>
      <c r="F1859" t="s">
        <v>27</v>
      </c>
      <c r="G1859">
        <v>1026</v>
      </c>
      <c r="I1859" s="7"/>
    </row>
    <row r="1860" spans="1:9" x14ac:dyDescent="0.3">
      <c r="A1860">
        <v>1244668</v>
      </c>
      <c r="B1860">
        <v>1872</v>
      </c>
      <c r="C1860" s="1" t="s">
        <v>100</v>
      </c>
      <c r="D1860" s="3">
        <v>45159.04583333333</v>
      </c>
      <c r="E1860" t="s">
        <v>98</v>
      </c>
      <c r="F1860" t="s">
        <v>69</v>
      </c>
      <c r="G1860">
        <v>9021</v>
      </c>
      <c r="I1860" s="7"/>
    </row>
    <row r="1861" spans="1:9" x14ac:dyDescent="0.3">
      <c r="A1861">
        <v>1244841</v>
      </c>
      <c r="B1861">
        <v>402</v>
      </c>
      <c r="C1861" s="1" t="s">
        <v>113</v>
      </c>
      <c r="D1861" s="3">
        <v>45238.033333333333</v>
      </c>
      <c r="E1861" t="s">
        <v>98</v>
      </c>
      <c r="F1861" t="s">
        <v>26</v>
      </c>
      <c r="G1861">
        <v>3692</v>
      </c>
      <c r="I1861" s="7"/>
    </row>
    <row r="1862" spans="1:9" x14ac:dyDescent="0.3">
      <c r="A1862">
        <v>1244975</v>
      </c>
      <c r="B1862">
        <v>413</v>
      </c>
      <c r="C1862" s="1" t="s">
        <v>105</v>
      </c>
      <c r="D1862" s="3">
        <v>45218.089583333334</v>
      </c>
      <c r="E1862" t="s">
        <v>191</v>
      </c>
      <c r="F1862" t="s">
        <v>27</v>
      </c>
      <c r="G1862">
        <v>9062</v>
      </c>
      <c r="I1862" s="7"/>
    </row>
    <row r="1863" spans="1:9" x14ac:dyDescent="0.3">
      <c r="A1863">
        <v>1245959</v>
      </c>
      <c r="B1863">
        <v>1983</v>
      </c>
      <c r="C1863" s="1" t="s">
        <v>105</v>
      </c>
      <c r="D1863" s="3">
        <v>44981.952777777777</v>
      </c>
      <c r="E1863" t="s">
        <v>96</v>
      </c>
      <c r="F1863" t="s">
        <v>25</v>
      </c>
      <c r="G1863">
        <v>774</v>
      </c>
      <c r="I1863" s="7"/>
    </row>
    <row r="1864" spans="1:9" x14ac:dyDescent="0.3">
      <c r="A1864">
        <v>1246551</v>
      </c>
      <c r="B1864">
        <v>1907</v>
      </c>
      <c r="C1864" s="1" t="s">
        <v>101</v>
      </c>
      <c r="D1864" s="3">
        <v>45072.953472222223</v>
      </c>
      <c r="E1864" t="s">
        <v>191</v>
      </c>
      <c r="F1864" t="s">
        <v>81</v>
      </c>
      <c r="G1864">
        <v>5938</v>
      </c>
      <c r="I1864" s="7"/>
    </row>
    <row r="1865" spans="1:9" x14ac:dyDescent="0.3">
      <c r="A1865">
        <v>1246866</v>
      </c>
      <c r="B1865">
        <v>1884</v>
      </c>
      <c r="C1865" s="1" t="s">
        <v>99</v>
      </c>
      <c r="D1865" s="3">
        <v>45104.977777777778</v>
      </c>
      <c r="E1865" t="s">
        <v>98</v>
      </c>
      <c r="F1865" t="s">
        <v>88</v>
      </c>
      <c r="G1865">
        <v>849</v>
      </c>
      <c r="I1865" s="7"/>
    </row>
    <row r="1866" spans="1:9" x14ac:dyDescent="0.3">
      <c r="A1866">
        <v>1247542</v>
      </c>
      <c r="B1866">
        <v>1956</v>
      </c>
      <c r="C1866" s="1" t="s">
        <v>104</v>
      </c>
      <c r="D1866" s="3">
        <v>45151.992361111108</v>
      </c>
      <c r="E1866" t="s">
        <v>97</v>
      </c>
      <c r="F1866" t="s">
        <v>43</v>
      </c>
      <c r="G1866">
        <v>632</v>
      </c>
      <c r="I1866" s="7"/>
    </row>
    <row r="1867" spans="1:9" x14ac:dyDescent="0.3">
      <c r="A1867">
        <v>1249517</v>
      </c>
      <c r="B1867">
        <v>1371</v>
      </c>
      <c r="C1867" s="1" t="s">
        <v>99</v>
      </c>
      <c r="D1867" s="3">
        <v>44963.025000000001</v>
      </c>
      <c r="E1867" t="s">
        <v>191</v>
      </c>
      <c r="F1867" t="s">
        <v>27</v>
      </c>
      <c r="G1867">
        <v>985</v>
      </c>
      <c r="I1867" s="7"/>
    </row>
    <row r="1868" spans="1:9" x14ac:dyDescent="0.3">
      <c r="A1868">
        <v>1250394</v>
      </c>
      <c r="B1868">
        <v>1969</v>
      </c>
      <c r="C1868" s="1" t="s">
        <v>105</v>
      </c>
      <c r="D1868" s="3">
        <v>44970.01666666667</v>
      </c>
      <c r="E1868" t="s">
        <v>97</v>
      </c>
      <c r="F1868" t="s">
        <v>65</v>
      </c>
      <c r="G1868">
        <v>9703</v>
      </c>
      <c r="I1868" s="7"/>
    </row>
    <row r="1869" spans="1:9" x14ac:dyDescent="0.3">
      <c r="A1869">
        <v>1250419</v>
      </c>
      <c r="B1869">
        <v>1802</v>
      </c>
      <c r="C1869" s="1" t="s">
        <v>100</v>
      </c>
      <c r="D1869" s="3">
        <v>45070.065972222219</v>
      </c>
      <c r="E1869" t="s">
        <v>97</v>
      </c>
      <c r="F1869" t="s">
        <v>24</v>
      </c>
      <c r="G1869">
        <v>3390</v>
      </c>
      <c r="I1869" s="7"/>
    </row>
    <row r="1870" spans="1:9" x14ac:dyDescent="0.3">
      <c r="A1870">
        <v>1252385</v>
      </c>
      <c r="B1870">
        <v>958</v>
      </c>
      <c r="C1870" s="1" t="s">
        <v>99</v>
      </c>
      <c r="D1870" s="3">
        <v>44983.984722222223</v>
      </c>
      <c r="E1870" t="s">
        <v>97</v>
      </c>
      <c r="F1870" t="s">
        <v>70</v>
      </c>
      <c r="G1870">
        <v>9723</v>
      </c>
      <c r="I1870" s="7"/>
    </row>
    <row r="1871" spans="1:9" x14ac:dyDescent="0.3">
      <c r="A1871">
        <v>1252899</v>
      </c>
      <c r="B1871">
        <v>749</v>
      </c>
      <c r="C1871" s="1" t="s">
        <v>106</v>
      </c>
      <c r="D1871" s="3">
        <v>45261.070138888892</v>
      </c>
      <c r="E1871" t="s">
        <v>97</v>
      </c>
      <c r="F1871" t="s">
        <v>71</v>
      </c>
      <c r="G1871">
        <v>3812</v>
      </c>
      <c r="I1871" s="7"/>
    </row>
    <row r="1872" spans="1:9" x14ac:dyDescent="0.3">
      <c r="A1872">
        <v>1253263</v>
      </c>
      <c r="B1872">
        <v>61</v>
      </c>
      <c r="C1872" s="1" t="s">
        <v>105</v>
      </c>
      <c r="D1872" s="3">
        <v>45072.068055555559</v>
      </c>
      <c r="E1872" t="s">
        <v>191</v>
      </c>
      <c r="F1872" t="s">
        <v>43</v>
      </c>
      <c r="G1872">
        <v>2843</v>
      </c>
      <c r="I1872" s="7"/>
    </row>
    <row r="1873" spans="1:9" x14ac:dyDescent="0.3">
      <c r="A1873">
        <v>1253641</v>
      </c>
      <c r="B1873">
        <v>786</v>
      </c>
      <c r="C1873" s="1" t="s">
        <v>108</v>
      </c>
      <c r="D1873" s="3">
        <v>44956.076388888891</v>
      </c>
      <c r="E1873" t="s">
        <v>98</v>
      </c>
      <c r="F1873" t="s">
        <v>45</v>
      </c>
      <c r="G1873">
        <v>2881</v>
      </c>
      <c r="I1873" s="7"/>
    </row>
    <row r="1874" spans="1:9" x14ac:dyDescent="0.3">
      <c r="A1874">
        <v>1254071</v>
      </c>
      <c r="B1874">
        <v>1367</v>
      </c>
      <c r="C1874" s="1" t="s">
        <v>107</v>
      </c>
      <c r="D1874" s="3">
        <v>44983.018055555556</v>
      </c>
      <c r="E1874" t="s">
        <v>191</v>
      </c>
      <c r="F1874" t="s">
        <v>8</v>
      </c>
      <c r="G1874">
        <v>3090</v>
      </c>
      <c r="I1874" s="7"/>
    </row>
    <row r="1875" spans="1:9" x14ac:dyDescent="0.3">
      <c r="A1875">
        <v>1254601</v>
      </c>
      <c r="B1875">
        <v>1734</v>
      </c>
      <c r="C1875" s="1" t="s">
        <v>99</v>
      </c>
      <c r="D1875" s="3">
        <v>45049.029166666667</v>
      </c>
      <c r="E1875" t="s">
        <v>98</v>
      </c>
      <c r="F1875" t="s">
        <v>46</v>
      </c>
      <c r="G1875">
        <v>4180</v>
      </c>
      <c r="I1875" s="7"/>
    </row>
    <row r="1876" spans="1:9" x14ac:dyDescent="0.3">
      <c r="A1876">
        <v>1254623</v>
      </c>
      <c r="B1876">
        <v>1234</v>
      </c>
      <c r="C1876" s="1" t="s">
        <v>99</v>
      </c>
      <c r="D1876" s="3">
        <v>44958.018750000003</v>
      </c>
      <c r="E1876" t="s">
        <v>191</v>
      </c>
      <c r="F1876" t="s">
        <v>11</v>
      </c>
      <c r="G1876">
        <v>3138</v>
      </c>
      <c r="I1876" s="7"/>
    </row>
    <row r="1877" spans="1:9" x14ac:dyDescent="0.3">
      <c r="A1877">
        <v>1255175</v>
      </c>
      <c r="B1877">
        <v>458</v>
      </c>
      <c r="C1877" s="1" t="s">
        <v>102</v>
      </c>
      <c r="D1877" s="3">
        <v>45254.970138888886</v>
      </c>
      <c r="E1877" t="s">
        <v>97</v>
      </c>
      <c r="F1877" t="s">
        <v>72</v>
      </c>
      <c r="G1877">
        <v>505</v>
      </c>
      <c r="I1877" s="7"/>
    </row>
    <row r="1878" spans="1:9" x14ac:dyDescent="0.3">
      <c r="A1878">
        <v>1255720</v>
      </c>
      <c r="B1878">
        <v>1690</v>
      </c>
      <c r="C1878" s="1" t="s">
        <v>101</v>
      </c>
      <c r="D1878" s="3">
        <v>45178.013888888891</v>
      </c>
      <c r="E1878" t="s">
        <v>97</v>
      </c>
      <c r="F1878" t="s">
        <v>27</v>
      </c>
      <c r="G1878">
        <v>6466</v>
      </c>
      <c r="I1878" s="7"/>
    </row>
    <row r="1879" spans="1:9" x14ac:dyDescent="0.3">
      <c r="A1879">
        <v>1255723</v>
      </c>
      <c r="B1879">
        <v>57</v>
      </c>
      <c r="C1879" s="1" t="s">
        <v>113</v>
      </c>
      <c r="D1879" s="3">
        <v>45087.995833333334</v>
      </c>
      <c r="E1879" t="s">
        <v>96</v>
      </c>
      <c r="F1879" t="s">
        <v>13</v>
      </c>
      <c r="G1879">
        <v>9161</v>
      </c>
      <c r="I1879" s="7"/>
    </row>
    <row r="1880" spans="1:9" x14ac:dyDescent="0.3">
      <c r="A1880">
        <v>1256035</v>
      </c>
      <c r="B1880">
        <v>105</v>
      </c>
      <c r="C1880" s="1" t="s">
        <v>99</v>
      </c>
      <c r="D1880" s="3">
        <v>44941.965277777781</v>
      </c>
      <c r="E1880" t="s">
        <v>191</v>
      </c>
      <c r="F1880" t="s">
        <v>73</v>
      </c>
      <c r="G1880">
        <v>2774</v>
      </c>
      <c r="I1880" s="7"/>
    </row>
    <row r="1881" spans="1:9" x14ac:dyDescent="0.3">
      <c r="A1881">
        <v>1256522</v>
      </c>
      <c r="B1881">
        <v>816</v>
      </c>
      <c r="C1881" s="1" t="s">
        <v>113</v>
      </c>
      <c r="D1881" s="3">
        <v>45071.944444444445</v>
      </c>
      <c r="E1881" t="s">
        <v>96</v>
      </c>
      <c r="F1881" t="s">
        <v>52</v>
      </c>
      <c r="G1881">
        <v>7805</v>
      </c>
      <c r="I1881" s="7"/>
    </row>
    <row r="1882" spans="1:9" x14ac:dyDescent="0.3">
      <c r="A1882">
        <v>1256855</v>
      </c>
      <c r="B1882">
        <v>243</v>
      </c>
      <c r="C1882" s="1" t="s">
        <v>99</v>
      </c>
      <c r="D1882" s="3">
        <v>45185.038888888892</v>
      </c>
      <c r="E1882" t="s">
        <v>98</v>
      </c>
      <c r="F1882" t="s">
        <v>26</v>
      </c>
      <c r="G1882">
        <v>2567</v>
      </c>
      <c r="I1882" s="7"/>
    </row>
    <row r="1883" spans="1:9" x14ac:dyDescent="0.3">
      <c r="A1883">
        <v>1257018</v>
      </c>
      <c r="B1883">
        <v>87</v>
      </c>
      <c r="C1883" s="1" t="s">
        <v>113</v>
      </c>
      <c r="D1883" s="3">
        <v>44961.0625</v>
      </c>
      <c r="E1883" t="s">
        <v>97</v>
      </c>
      <c r="F1883" t="s">
        <v>74</v>
      </c>
      <c r="G1883">
        <v>8149</v>
      </c>
      <c r="I1883" s="7"/>
    </row>
    <row r="1884" spans="1:9" x14ac:dyDescent="0.3">
      <c r="A1884">
        <v>1258064</v>
      </c>
      <c r="B1884">
        <v>1478</v>
      </c>
      <c r="C1884" s="1" t="s">
        <v>104</v>
      </c>
      <c r="D1884" s="3">
        <v>45042.019444444442</v>
      </c>
      <c r="E1884" t="s">
        <v>191</v>
      </c>
      <c r="F1884" t="s">
        <v>75</v>
      </c>
      <c r="G1884">
        <v>6527</v>
      </c>
      <c r="I1884" s="7"/>
    </row>
    <row r="1885" spans="1:9" x14ac:dyDescent="0.3">
      <c r="A1885">
        <v>1258245</v>
      </c>
      <c r="B1885">
        <v>1654</v>
      </c>
      <c r="C1885" s="1" t="s">
        <v>99</v>
      </c>
      <c r="D1885" s="3">
        <v>45020.994444444441</v>
      </c>
      <c r="E1885" t="s">
        <v>97</v>
      </c>
      <c r="F1885" t="s">
        <v>73</v>
      </c>
      <c r="G1885">
        <v>3634</v>
      </c>
      <c r="I1885" s="7"/>
    </row>
    <row r="1886" spans="1:9" x14ac:dyDescent="0.3">
      <c r="A1886">
        <v>1259011</v>
      </c>
      <c r="B1886">
        <v>1198</v>
      </c>
      <c r="C1886" s="1" t="s">
        <v>99</v>
      </c>
      <c r="D1886" s="3">
        <v>45087.071527777778</v>
      </c>
      <c r="E1886" t="s">
        <v>98</v>
      </c>
      <c r="F1886" t="s">
        <v>76</v>
      </c>
      <c r="G1886">
        <v>247</v>
      </c>
      <c r="I1886" s="7"/>
    </row>
    <row r="1887" spans="1:9" x14ac:dyDescent="0.3">
      <c r="A1887">
        <v>1259418</v>
      </c>
      <c r="B1887">
        <v>1199</v>
      </c>
      <c r="C1887" s="1" t="s">
        <v>107</v>
      </c>
      <c r="D1887" s="3">
        <v>44953.01458333333</v>
      </c>
      <c r="E1887" t="s">
        <v>97</v>
      </c>
      <c r="F1887" t="s">
        <v>72</v>
      </c>
      <c r="G1887">
        <v>7775</v>
      </c>
      <c r="I1887" s="7"/>
    </row>
    <row r="1888" spans="1:9" x14ac:dyDescent="0.3">
      <c r="A1888">
        <v>1259696</v>
      </c>
      <c r="B1888">
        <v>1798</v>
      </c>
      <c r="C1888" s="1" t="s">
        <v>99</v>
      </c>
      <c r="D1888" s="3">
        <v>45030.026388888888</v>
      </c>
      <c r="E1888" t="s">
        <v>98</v>
      </c>
      <c r="F1888" t="s">
        <v>28</v>
      </c>
      <c r="G1888">
        <v>4028</v>
      </c>
      <c r="I1888" s="7"/>
    </row>
    <row r="1889" spans="1:9" x14ac:dyDescent="0.3">
      <c r="A1889">
        <v>1260670</v>
      </c>
      <c r="B1889">
        <v>1301</v>
      </c>
      <c r="C1889" s="1" t="s">
        <v>105</v>
      </c>
      <c r="D1889" s="3">
        <v>44934.047222222223</v>
      </c>
      <c r="E1889" t="s">
        <v>191</v>
      </c>
      <c r="F1889" t="s">
        <v>49</v>
      </c>
      <c r="G1889">
        <v>1655</v>
      </c>
      <c r="I1889" s="7"/>
    </row>
    <row r="1890" spans="1:9" x14ac:dyDescent="0.3">
      <c r="A1890">
        <v>1262059</v>
      </c>
      <c r="B1890">
        <v>1719</v>
      </c>
      <c r="C1890" s="1" t="s">
        <v>107</v>
      </c>
      <c r="D1890" s="3">
        <v>45134.066666666666</v>
      </c>
      <c r="E1890" t="s">
        <v>96</v>
      </c>
      <c r="F1890" t="s">
        <v>14</v>
      </c>
      <c r="G1890">
        <v>1114</v>
      </c>
      <c r="I1890" s="7"/>
    </row>
    <row r="1891" spans="1:9" x14ac:dyDescent="0.3">
      <c r="A1891">
        <v>1265339</v>
      </c>
      <c r="B1891">
        <v>1916</v>
      </c>
      <c r="C1891" s="1" t="s">
        <v>110</v>
      </c>
      <c r="D1891" s="3">
        <v>44928.075694444444</v>
      </c>
      <c r="E1891" t="s">
        <v>98</v>
      </c>
      <c r="F1891" t="s">
        <v>27</v>
      </c>
      <c r="G1891">
        <v>5272</v>
      </c>
      <c r="I1891" s="7"/>
    </row>
    <row r="1892" spans="1:9" x14ac:dyDescent="0.3">
      <c r="A1892">
        <v>1265561</v>
      </c>
      <c r="B1892">
        <v>1</v>
      </c>
      <c r="C1892" s="1" t="s">
        <v>100</v>
      </c>
      <c r="D1892" s="3">
        <v>44985.023611111108</v>
      </c>
      <c r="E1892" t="s">
        <v>98</v>
      </c>
      <c r="F1892" t="s">
        <v>77</v>
      </c>
      <c r="G1892">
        <v>3338</v>
      </c>
      <c r="I1892" s="7"/>
    </row>
    <row r="1893" spans="1:9" x14ac:dyDescent="0.3">
      <c r="A1893">
        <v>1267084</v>
      </c>
      <c r="B1893">
        <v>312</v>
      </c>
      <c r="C1893" s="1" t="s">
        <v>107</v>
      </c>
      <c r="D1893" s="3">
        <v>45271.968055555553</v>
      </c>
      <c r="E1893" t="s">
        <v>96</v>
      </c>
      <c r="F1893" t="s">
        <v>27</v>
      </c>
      <c r="G1893">
        <v>3305</v>
      </c>
      <c r="I1893" s="7"/>
    </row>
    <row r="1894" spans="1:9" x14ac:dyDescent="0.3">
      <c r="A1894">
        <v>1267886</v>
      </c>
      <c r="B1894">
        <v>1900</v>
      </c>
      <c r="C1894" s="1" t="s">
        <v>106</v>
      </c>
      <c r="D1894" s="3">
        <v>45086.069444444445</v>
      </c>
      <c r="E1894" t="s">
        <v>97</v>
      </c>
      <c r="F1894" t="s">
        <v>43</v>
      </c>
      <c r="G1894">
        <v>5588</v>
      </c>
      <c r="I1894" s="7"/>
    </row>
    <row r="1895" spans="1:9" x14ac:dyDescent="0.3">
      <c r="A1895">
        <v>1268060</v>
      </c>
      <c r="B1895">
        <v>1316</v>
      </c>
      <c r="C1895" s="1" t="s">
        <v>101</v>
      </c>
      <c r="D1895" s="3">
        <v>44930.076388888891</v>
      </c>
      <c r="E1895" t="s">
        <v>191</v>
      </c>
      <c r="F1895" t="s">
        <v>23</v>
      </c>
      <c r="G1895">
        <v>3876</v>
      </c>
      <c r="I1895" s="7"/>
    </row>
    <row r="1896" spans="1:9" x14ac:dyDescent="0.3">
      <c r="A1896">
        <v>1269964</v>
      </c>
      <c r="B1896">
        <v>1035</v>
      </c>
      <c r="C1896" s="1" t="s">
        <v>113</v>
      </c>
      <c r="D1896" s="3">
        <v>44969.027777777781</v>
      </c>
      <c r="E1896" t="s">
        <v>191</v>
      </c>
      <c r="F1896" t="s">
        <v>90</v>
      </c>
      <c r="G1896">
        <v>9940</v>
      </c>
      <c r="I1896" s="7"/>
    </row>
    <row r="1897" spans="1:9" x14ac:dyDescent="0.3">
      <c r="A1897">
        <v>1271055</v>
      </c>
      <c r="B1897">
        <v>1509</v>
      </c>
      <c r="C1897" s="1" t="s">
        <v>99</v>
      </c>
      <c r="D1897" s="3">
        <v>44935.035416666666</v>
      </c>
      <c r="E1897" t="s">
        <v>97</v>
      </c>
      <c r="F1897" t="s">
        <v>23</v>
      </c>
      <c r="G1897">
        <v>9159</v>
      </c>
      <c r="I1897" s="7"/>
    </row>
    <row r="1898" spans="1:9" x14ac:dyDescent="0.3">
      <c r="A1898">
        <v>1271264</v>
      </c>
      <c r="B1898">
        <v>450</v>
      </c>
      <c r="C1898" s="1" t="s">
        <v>107</v>
      </c>
      <c r="D1898" s="3">
        <v>45198.050694444442</v>
      </c>
      <c r="E1898" t="s">
        <v>98</v>
      </c>
      <c r="F1898" t="s">
        <v>92</v>
      </c>
      <c r="G1898">
        <v>2686</v>
      </c>
      <c r="I1898" s="7"/>
    </row>
    <row r="1899" spans="1:9" x14ac:dyDescent="0.3">
      <c r="A1899">
        <v>1271599</v>
      </c>
      <c r="B1899">
        <v>987</v>
      </c>
      <c r="C1899" s="1" t="s">
        <v>99</v>
      </c>
      <c r="D1899" s="3">
        <v>45125.975694444445</v>
      </c>
      <c r="E1899" t="s">
        <v>97</v>
      </c>
      <c r="F1899" t="s">
        <v>54</v>
      </c>
      <c r="G1899">
        <v>2478</v>
      </c>
      <c r="I1899" s="7"/>
    </row>
    <row r="1900" spans="1:9" x14ac:dyDescent="0.3">
      <c r="A1900">
        <v>1272310</v>
      </c>
      <c r="B1900">
        <v>1183</v>
      </c>
      <c r="C1900" s="1" t="s">
        <v>100</v>
      </c>
      <c r="D1900" s="3">
        <v>45139.004861111112</v>
      </c>
      <c r="E1900" t="s">
        <v>96</v>
      </c>
      <c r="F1900" t="s">
        <v>20</v>
      </c>
      <c r="G1900">
        <v>7092</v>
      </c>
      <c r="I1900" s="7"/>
    </row>
    <row r="1901" spans="1:9" x14ac:dyDescent="0.3">
      <c r="A1901">
        <v>1272986</v>
      </c>
      <c r="B1901">
        <v>1475</v>
      </c>
      <c r="C1901" s="1" t="s">
        <v>105</v>
      </c>
      <c r="D1901" s="3">
        <v>44965.068055555559</v>
      </c>
      <c r="E1901" t="s">
        <v>97</v>
      </c>
      <c r="F1901" t="s">
        <v>41</v>
      </c>
      <c r="G1901">
        <v>4629</v>
      </c>
      <c r="I1901" s="7"/>
    </row>
    <row r="1902" spans="1:9" x14ac:dyDescent="0.3">
      <c r="A1902">
        <v>1273418</v>
      </c>
      <c r="B1902">
        <v>581</v>
      </c>
      <c r="C1902" s="1" t="s">
        <v>99</v>
      </c>
      <c r="D1902" s="3">
        <v>45253.969444444447</v>
      </c>
      <c r="E1902" t="s">
        <v>191</v>
      </c>
      <c r="F1902" t="s">
        <v>55</v>
      </c>
      <c r="G1902">
        <v>5316</v>
      </c>
      <c r="I1902" s="7"/>
    </row>
    <row r="1903" spans="1:9" x14ac:dyDescent="0.3">
      <c r="A1903">
        <v>1273432</v>
      </c>
      <c r="B1903">
        <v>1216</v>
      </c>
      <c r="C1903" s="1" t="s">
        <v>101</v>
      </c>
      <c r="D1903" s="3">
        <v>44963.990972222222</v>
      </c>
      <c r="E1903" t="s">
        <v>96</v>
      </c>
      <c r="F1903" t="s">
        <v>56</v>
      </c>
      <c r="G1903">
        <v>3235</v>
      </c>
      <c r="I1903" s="7"/>
    </row>
    <row r="1904" spans="1:9" x14ac:dyDescent="0.3">
      <c r="A1904">
        <v>1273811</v>
      </c>
      <c r="B1904">
        <v>1905</v>
      </c>
      <c r="C1904" s="1" t="s">
        <v>105</v>
      </c>
      <c r="D1904" s="3">
        <v>45277.997916666667</v>
      </c>
      <c r="E1904" t="s">
        <v>98</v>
      </c>
      <c r="F1904" t="s">
        <v>70</v>
      </c>
      <c r="G1904">
        <v>5538</v>
      </c>
      <c r="I1904" s="7"/>
    </row>
    <row r="1905" spans="1:9" x14ac:dyDescent="0.3">
      <c r="A1905">
        <v>1274337</v>
      </c>
      <c r="B1905">
        <v>974</v>
      </c>
      <c r="C1905" s="1" t="s">
        <v>100</v>
      </c>
      <c r="D1905" s="3">
        <v>45231.087500000001</v>
      </c>
      <c r="E1905" t="s">
        <v>191</v>
      </c>
      <c r="F1905" t="s">
        <v>58</v>
      </c>
      <c r="G1905">
        <v>856</v>
      </c>
      <c r="I1905" s="7"/>
    </row>
    <row r="1906" spans="1:9" x14ac:dyDescent="0.3">
      <c r="A1906">
        <v>1274561</v>
      </c>
      <c r="B1906">
        <v>640</v>
      </c>
      <c r="C1906" s="1" t="s">
        <v>100</v>
      </c>
      <c r="D1906" s="3">
        <v>45188.081250000003</v>
      </c>
      <c r="E1906" t="s">
        <v>97</v>
      </c>
      <c r="F1906" t="s">
        <v>59</v>
      </c>
      <c r="G1906">
        <v>3448</v>
      </c>
      <c r="I1906" s="7"/>
    </row>
    <row r="1907" spans="1:9" x14ac:dyDescent="0.3">
      <c r="A1907">
        <v>1275891</v>
      </c>
      <c r="B1907">
        <v>248</v>
      </c>
      <c r="C1907" s="1" t="s">
        <v>99</v>
      </c>
      <c r="D1907" s="3">
        <v>45248.943749999999</v>
      </c>
      <c r="E1907" t="s">
        <v>96</v>
      </c>
      <c r="F1907" t="s">
        <v>37</v>
      </c>
      <c r="G1907">
        <v>1143</v>
      </c>
      <c r="I1907" s="7"/>
    </row>
    <row r="1908" spans="1:9" x14ac:dyDescent="0.3">
      <c r="A1908">
        <v>1275955</v>
      </c>
      <c r="B1908">
        <v>1506</v>
      </c>
      <c r="C1908" s="1" t="s">
        <v>99</v>
      </c>
      <c r="D1908" s="3">
        <v>45144.067361111112</v>
      </c>
      <c r="E1908" t="s">
        <v>191</v>
      </c>
      <c r="F1908" t="s">
        <v>27</v>
      </c>
      <c r="G1908">
        <v>8000</v>
      </c>
      <c r="I1908" s="7"/>
    </row>
    <row r="1909" spans="1:9" x14ac:dyDescent="0.3">
      <c r="A1909">
        <v>1276372</v>
      </c>
      <c r="B1909">
        <v>414</v>
      </c>
      <c r="C1909" s="1" t="s">
        <v>113</v>
      </c>
      <c r="D1909" s="3">
        <v>44988.036805555559</v>
      </c>
      <c r="E1909" t="s">
        <v>96</v>
      </c>
      <c r="F1909" t="s">
        <v>45</v>
      </c>
      <c r="G1909">
        <v>1465</v>
      </c>
      <c r="I1909" s="7"/>
    </row>
    <row r="1910" spans="1:9" x14ac:dyDescent="0.3">
      <c r="A1910">
        <v>1277957</v>
      </c>
      <c r="B1910">
        <v>1687</v>
      </c>
      <c r="C1910" s="1" t="s">
        <v>101</v>
      </c>
      <c r="D1910" s="3">
        <v>44952.071527777778</v>
      </c>
      <c r="E1910" t="s">
        <v>98</v>
      </c>
      <c r="F1910" t="s">
        <v>89</v>
      </c>
      <c r="G1910">
        <v>2062</v>
      </c>
      <c r="I1910" s="7"/>
    </row>
    <row r="1911" spans="1:9" x14ac:dyDescent="0.3">
      <c r="A1911">
        <v>1278430</v>
      </c>
      <c r="B1911">
        <v>1947</v>
      </c>
      <c r="C1911" s="1" t="s">
        <v>105</v>
      </c>
      <c r="D1911" s="3">
        <v>45141.994444444441</v>
      </c>
      <c r="E1911" t="s">
        <v>98</v>
      </c>
      <c r="F1911" t="s">
        <v>93</v>
      </c>
      <c r="G1911">
        <v>2876</v>
      </c>
      <c r="I1911" s="7"/>
    </row>
    <row r="1912" spans="1:9" x14ac:dyDescent="0.3">
      <c r="A1912">
        <v>1278929</v>
      </c>
      <c r="B1912">
        <v>413</v>
      </c>
      <c r="C1912" s="1" t="s">
        <v>105</v>
      </c>
      <c r="D1912" s="3">
        <v>45032.976388888892</v>
      </c>
      <c r="E1912" t="s">
        <v>98</v>
      </c>
      <c r="F1912" t="s">
        <v>33</v>
      </c>
      <c r="G1912">
        <v>6020</v>
      </c>
      <c r="I1912" s="7"/>
    </row>
    <row r="1913" spans="1:9" x14ac:dyDescent="0.3">
      <c r="A1913">
        <v>1279393</v>
      </c>
      <c r="B1913">
        <v>1340</v>
      </c>
      <c r="C1913" s="1" t="s">
        <v>107</v>
      </c>
      <c r="D1913" s="3">
        <v>45177.042361111111</v>
      </c>
      <c r="E1913" t="s">
        <v>96</v>
      </c>
      <c r="F1913" t="s">
        <v>63</v>
      </c>
      <c r="G1913">
        <v>9753</v>
      </c>
      <c r="I1913" s="7"/>
    </row>
    <row r="1914" spans="1:9" x14ac:dyDescent="0.3">
      <c r="A1914">
        <v>1280103</v>
      </c>
      <c r="B1914">
        <v>909</v>
      </c>
      <c r="C1914" s="1" t="s">
        <v>113</v>
      </c>
      <c r="D1914" s="3">
        <v>45205.048611111109</v>
      </c>
      <c r="E1914" t="s">
        <v>96</v>
      </c>
      <c r="F1914" t="s">
        <v>90</v>
      </c>
      <c r="G1914">
        <v>2054</v>
      </c>
      <c r="I1914" s="7"/>
    </row>
    <row r="1915" spans="1:9" x14ac:dyDescent="0.3">
      <c r="A1915">
        <v>1280199</v>
      </c>
      <c r="B1915">
        <v>337</v>
      </c>
      <c r="C1915" s="1" t="s">
        <v>106</v>
      </c>
      <c r="D1915" s="3">
        <v>45223.025694444441</v>
      </c>
      <c r="E1915" t="s">
        <v>96</v>
      </c>
      <c r="F1915" t="s">
        <v>39</v>
      </c>
      <c r="G1915">
        <v>622</v>
      </c>
      <c r="I1915" s="7"/>
    </row>
    <row r="1916" spans="1:9" x14ac:dyDescent="0.3">
      <c r="A1916">
        <v>1282426</v>
      </c>
      <c r="B1916">
        <v>1866</v>
      </c>
      <c r="C1916" s="1" t="s">
        <v>105</v>
      </c>
      <c r="D1916" s="3">
        <v>45112.007638888892</v>
      </c>
      <c r="E1916" t="s">
        <v>191</v>
      </c>
      <c r="F1916" t="s">
        <v>53</v>
      </c>
      <c r="G1916">
        <v>9455</v>
      </c>
      <c r="I1916" s="7"/>
    </row>
    <row r="1917" spans="1:9" x14ac:dyDescent="0.3">
      <c r="A1917">
        <v>1283493</v>
      </c>
      <c r="B1917">
        <v>1075</v>
      </c>
      <c r="C1917" s="1" t="s">
        <v>108</v>
      </c>
      <c r="D1917" s="3">
        <v>45226.04791666667</v>
      </c>
      <c r="E1917" t="s">
        <v>98</v>
      </c>
      <c r="F1917" t="s">
        <v>24</v>
      </c>
      <c r="G1917">
        <v>4773</v>
      </c>
      <c r="I1917" s="7"/>
    </row>
    <row r="1918" spans="1:9" x14ac:dyDescent="0.3">
      <c r="A1918">
        <v>1284119</v>
      </c>
      <c r="B1918">
        <v>1980</v>
      </c>
      <c r="C1918" s="1" t="s">
        <v>110</v>
      </c>
      <c r="D1918" s="3">
        <v>45206.051388888889</v>
      </c>
      <c r="E1918" t="s">
        <v>97</v>
      </c>
      <c r="F1918" t="s">
        <v>64</v>
      </c>
      <c r="G1918">
        <v>6976</v>
      </c>
      <c r="I1918" s="7"/>
    </row>
    <row r="1919" spans="1:9" x14ac:dyDescent="0.3">
      <c r="A1919">
        <v>1284352</v>
      </c>
      <c r="B1919">
        <v>1957</v>
      </c>
      <c r="C1919" s="1" t="s">
        <v>99</v>
      </c>
      <c r="D1919" s="3">
        <v>45082.000694444447</v>
      </c>
      <c r="E1919" t="s">
        <v>191</v>
      </c>
      <c r="F1919" t="s">
        <v>27</v>
      </c>
      <c r="G1919">
        <v>2512</v>
      </c>
      <c r="I1919" s="7"/>
    </row>
    <row r="1920" spans="1:9" x14ac:dyDescent="0.3">
      <c r="A1920">
        <v>1284756</v>
      </c>
      <c r="B1920">
        <v>1015</v>
      </c>
      <c r="C1920" s="1" t="s">
        <v>107</v>
      </c>
      <c r="D1920" s="3">
        <v>45237.004166666666</v>
      </c>
      <c r="E1920" t="s">
        <v>97</v>
      </c>
      <c r="F1920" t="s">
        <v>5</v>
      </c>
      <c r="G1920">
        <v>8923</v>
      </c>
      <c r="I1920" s="7"/>
    </row>
    <row r="1921" spans="1:9" x14ac:dyDescent="0.3">
      <c r="A1921">
        <v>1287324</v>
      </c>
      <c r="B1921">
        <v>819</v>
      </c>
      <c r="C1921" s="1" t="s">
        <v>111</v>
      </c>
      <c r="D1921" s="3">
        <v>44988.004166666666</v>
      </c>
      <c r="E1921" t="s">
        <v>191</v>
      </c>
      <c r="F1921" t="s">
        <v>65</v>
      </c>
      <c r="G1921">
        <v>930</v>
      </c>
      <c r="I1921" s="7"/>
    </row>
    <row r="1922" spans="1:9" x14ac:dyDescent="0.3">
      <c r="A1922">
        <v>1288242</v>
      </c>
      <c r="B1922">
        <v>1879</v>
      </c>
      <c r="C1922" s="1" t="s">
        <v>99</v>
      </c>
      <c r="D1922" s="3">
        <v>45161.003472222219</v>
      </c>
      <c r="E1922" t="s">
        <v>191</v>
      </c>
      <c r="F1922" t="s">
        <v>91</v>
      </c>
      <c r="G1922">
        <v>5169</v>
      </c>
      <c r="I1922" s="7"/>
    </row>
    <row r="1923" spans="1:9" x14ac:dyDescent="0.3">
      <c r="A1923">
        <v>1288279</v>
      </c>
      <c r="B1923">
        <v>420</v>
      </c>
      <c r="C1923" s="1" t="s">
        <v>105</v>
      </c>
      <c r="D1923" s="3">
        <v>45073.999305555553</v>
      </c>
      <c r="E1923" t="s">
        <v>97</v>
      </c>
      <c r="F1923" t="s">
        <v>81</v>
      </c>
      <c r="G1923">
        <v>5628</v>
      </c>
      <c r="I1923" s="7"/>
    </row>
    <row r="1924" spans="1:9" x14ac:dyDescent="0.3">
      <c r="A1924">
        <v>1288732</v>
      </c>
      <c r="B1924">
        <v>354</v>
      </c>
      <c r="C1924" s="1" t="s">
        <v>113</v>
      </c>
      <c r="D1924" s="3">
        <v>44965.968055555553</v>
      </c>
      <c r="E1924" t="s">
        <v>191</v>
      </c>
      <c r="F1924" t="s">
        <v>88</v>
      </c>
      <c r="G1924">
        <v>1265</v>
      </c>
      <c r="I1924" s="7"/>
    </row>
    <row r="1925" spans="1:9" x14ac:dyDescent="0.3">
      <c r="A1925">
        <v>1288792</v>
      </c>
      <c r="B1925">
        <v>25</v>
      </c>
      <c r="C1925" s="1" t="s">
        <v>99</v>
      </c>
      <c r="D1925" s="3">
        <v>45265.070138888892</v>
      </c>
      <c r="E1925" t="s">
        <v>191</v>
      </c>
      <c r="F1925" t="s">
        <v>46</v>
      </c>
      <c r="G1925">
        <v>3516</v>
      </c>
      <c r="I1925" s="7"/>
    </row>
    <row r="1926" spans="1:9" x14ac:dyDescent="0.3">
      <c r="A1926">
        <v>1288824</v>
      </c>
      <c r="B1926">
        <v>912</v>
      </c>
      <c r="C1926" s="1" t="s">
        <v>99</v>
      </c>
      <c r="D1926" s="3">
        <v>44930.002083333333</v>
      </c>
      <c r="E1926" t="s">
        <v>97</v>
      </c>
      <c r="F1926" t="s">
        <v>82</v>
      </c>
      <c r="G1926">
        <v>8079</v>
      </c>
      <c r="I1926" s="7"/>
    </row>
    <row r="1927" spans="1:9" x14ac:dyDescent="0.3">
      <c r="A1927">
        <v>1289179</v>
      </c>
      <c r="B1927">
        <v>65</v>
      </c>
      <c r="C1927" s="1" t="s">
        <v>105</v>
      </c>
      <c r="D1927" s="3">
        <v>44961.044444444444</v>
      </c>
      <c r="E1927" t="s">
        <v>98</v>
      </c>
      <c r="F1927" t="s">
        <v>17</v>
      </c>
      <c r="G1927">
        <v>2409</v>
      </c>
      <c r="I1927" s="7"/>
    </row>
    <row r="1928" spans="1:9" x14ac:dyDescent="0.3">
      <c r="A1928">
        <v>1289588</v>
      </c>
      <c r="B1928">
        <v>336</v>
      </c>
      <c r="C1928" s="1" t="s">
        <v>105</v>
      </c>
      <c r="D1928" s="3">
        <v>45174.995833333334</v>
      </c>
      <c r="E1928" t="s">
        <v>191</v>
      </c>
      <c r="F1928" t="s">
        <v>43</v>
      </c>
      <c r="G1928">
        <v>4944</v>
      </c>
      <c r="I1928" s="7"/>
    </row>
    <row r="1929" spans="1:9" x14ac:dyDescent="0.3">
      <c r="A1929">
        <v>1289856</v>
      </c>
      <c r="B1929">
        <v>1174</v>
      </c>
      <c r="C1929" s="1" t="s">
        <v>99</v>
      </c>
      <c r="D1929" s="3">
        <v>45115.018055555556</v>
      </c>
      <c r="E1929" t="s">
        <v>191</v>
      </c>
      <c r="F1929" t="s">
        <v>44</v>
      </c>
      <c r="G1929">
        <v>5660</v>
      </c>
      <c r="I1929" s="7"/>
    </row>
    <row r="1930" spans="1:9" x14ac:dyDescent="0.3">
      <c r="A1930">
        <v>1289947</v>
      </c>
      <c r="B1930">
        <v>164</v>
      </c>
      <c r="C1930" s="1" t="s">
        <v>99</v>
      </c>
      <c r="D1930" s="3">
        <v>45251.975694444445</v>
      </c>
      <c r="E1930" t="s">
        <v>98</v>
      </c>
      <c r="F1930" t="s">
        <v>78</v>
      </c>
      <c r="G1930">
        <v>1867</v>
      </c>
      <c r="I1930" s="7"/>
    </row>
    <row r="1931" spans="1:9" x14ac:dyDescent="0.3">
      <c r="A1931">
        <v>1290448</v>
      </c>
      <c r="B1931">
        <v>1083</v>
      </c>
      <c r="C1931" s="1" t="s">
        <v>105</v>
      </c>
      <c r="D1931" s="3">
        <v>44971.065972222219</v>
      </c>
      <c r="E1931" t="s">
        <v>191</v>
      </c>
      <c r="F1931" t="s">
        <v>27</v>
      </c>
      <c r="G1931">
        <v>9507</v>
      </c>
      <c r="I1931" s="7"/>
    </row>
    <row r="1932" spans="1:9" x14ac:dyDescent="0.3">
      <c r="A1932">
        <v>1290759</v>
      </c>
      <c r="B1932">
        <v>497</v>
      </c>
      <c r="C1932" s="1" t="s">
        <v>99</v>
      </c>
      <c r="D1932" s="3">
        <v>44976.036805555559</v>
      </c>
      <c r="E1932" t="s">
        <v>98</v>
      </c>
      <c r="F1932" t="s">
        <v>59</v>
      </c>
      <c r="G1932">
        <v>6538</v>
      </c>
      <c r="I1932" s="7"/>
    </row>
    <row r="1933" spans="1:9" x14ac:dyDescent="0.3">
      <c r="A1933">
        <v>1290822</v>
      </c>
      <c r="B1933">
        <v>430</v>
      </c>
      <c r="C1933" s="1" t="s">
        <v>113</v>
      </c>
      <c r="D1933" s="3">
        <v>45034.056944444441</v>
      </c>
      <c r="E1933" t="s">
        <v>97</v>
      </c>
      <c r="F1933" t="s">
        <v>87</v>
      </c>
      <c r="G1933">
        <v>3136</v>
      </c>
      <c r="I1933" s="7"/>
    </row>
    <row r="1934" spans="1:9" x14ac:dyDescent="0.3">
      <c r="A1934">
        <v>1291386</v>
      </c>
      <c r="B1934">
        <v>1855</v>
      </c>
      <c r="C1934" s="1" t="s">
        <v>108</v>
      </c>
      <c r="D1934" s="3">
        <v>45098.051388888889</v>
      </c>
      <c r="E1934" t="s">
        <v>98</v>
      </c>
      <c r="F1934" t="s">
        <v>78</v>
      </c>
      <c r="G1934">
        <v>6840</v>
      </c>
      <c r="I1934" s="7"/>
    </row>
    <row r="1935" spans="1:9" x14ac:dyDescent="0.3">
      <c r="A1935">
        <v>1291392</v>
      </c>
      <c r="B1935">
        <v>1083</v>
      </c>
      <c r="C1935" s="1" t="s">
        <v>105</v>
      </c>
      <c r="D1935" s="3">
        <v>45119.025000000001</v>
      </c>
      <c r="E1935" t="s">
        <v>97</v>
      </c>
      <c r="F1935" t="s">
        <v>27</v>
      </c>
      <c r="G1935">
        <v>7984</v>
      </c>
      <c r="I1935" s="7"/>
    </row>
    <row r="1936" spans="1:9" x14ac:dyDescent="0.3">
      <c r="A1936">
        <v>1291584</v>
      </c>
      <c r="B1936">
        <v>1215</v>
      </c>
      <c r="C1936" s="1" t="s">
        <v>99</v>
      </c>
      <c r="D1936" s="3">
        <v>45074.02847222222</v>
      </c>
      <c r="E1936" t="s">
        <v>97</v>
      </c>
      <c r="F1936" t="s">
        <v>69</v>
      </c>
      <c r="G1936">
        <v>813</v>
      </c>
      <c r="I1936" s="7"/>
    </row>
    <row r="1937" spans="1:9" x14ac:dyDescent="0.3">
      <c r="A1937">
        <v>1291650</v>
      </c>
      <c r="B1937">
        <v>1982</v>
      </c>
      <c r="C1937" s="1" t="s">
        <v>107</v>
      </c>
      <c r="D1937" s="3">
        <v>45080.065972222219</v>
      </c>
      <c r="E1937" t="s">
        <v>98</v>
      </c>
      <c r="F1937" t="s">
        <v>89</v>
      </c>
      <c r="G1937">
        <v>5585</v>
      </c>
      <c r="I1937" s="7"/>
    </row>
    <row r="1938" spans="1:9" x14ac:dyDescent="0.3">
      <c r="A1938">
        <v>1291973</v>
      </c>
      <c r="B1938">
        <v>461</v>
      </c>
      <c r="C1938" s="1" t="s">
        <v>101</v>
      </c>
      <c r="D1938" s="3">
        <v>44933.057638888888</v>
      </c>
      <c r="E1938" t="s">
        <v>96</v>
      </c>
      <c r="F1938" t="s">
        <v>27</v>
      </c>
      <c r="G1938">
        <v>5976</v>
      </c>
      <c r="I1938" s="7"/>
    </row>
    <row r="1939" spans="1:9" x14ac:dyDescent="0.3">
      <c r="A1939">
        <v>1292166</v>
      </c>
      <c r="B1939">
        <v>758</v>
      </c>
      <c r="C1939" s="1" t="s">
        <v>99</v>
      </c>
      <c r="D1939" s="3">
        <v>44974.002083333333</v>
      </c>
      <c r="E1939" t="s">
        <v>96</v>
      </c>
      <c r="F1939" t="s">
        <v>25</v>
      </c>
      <c r="G1939">
        <v>7030</v>
      </c>
      <c r="I1939" s="7"/>
    </row>
    <row r="1940" spans="1:9" x14ac:dyDescent="0.3">
      <c r="A1940">
        <v>1292922</v>
      </c>
      <c r="B1940">
        <v>27</v>
      </c>
      <c r="C1940" s="1" t="s">
        <v>99</v>
      </c>
      <c r="D1940" s="3">
        <v>44966.074305555558</v>
      </c>
      <c r="E1940" t="s">
        <v>97</v>
      </c>
      <c r="F1940" t="s">
        <v>81</v>
      </c>
      <c r="G1940">
        <v>1646</v>
      </c>
      <c r="I1940" s="7"/>
    </row>
    <row r="1941" spans="1:9" x14ac:dyDescent="0.3">
      <c r="A1941">
        <v>1294009</v>
      </c>
      <c r="B1941">
        <v>538</v>
      </c>
      <c r="C1941" s="1" t="s">
        <v>113</v>
      </c>
      <c r="D1941" s="3">
        <v>44932.073611111111</v>
      </c>
      <c r="E1941" t="s">
        <v>96</v>
      </c>
      <c r="F1941" t="s">
        <v>88</v>
      </c>
      <c r="G1941">
        <v>4279</v>
      </c>
      <c r="I1941" s="7"/>
    </row>
    <row r="1942" spans="1:9" x14ac:dyDescent="0.3">
      <c r="A1942">
        <v>1297610</v>
      </c>
      <c r="B1942">
        <v>1732</v>
      </c>
      <c r="C1942" s="1" t="s">
        <v>99</v>
      </c>
      <c r="D1942" s="3">
        <v>45209.058333333334</v>
      </c>
      <c r="E1942" t="s">
        <v>98</v>
      </c>
      <c r="F1942" t="s">
        <v>43</v>
      </c>
      <c r="G1942">
        <v>2563</v>
      </c>
      <c r="I1942" s="7"/>
    </row>
    <row r="1943" spans="1:9" x14ac:dyDescent="0.3">
      <c r="A1943">
        <v>1297796</v>
      </c>
      <c r="B1943">
        <v>640</v>
      </c>
      <c r="C1943" s="1" t="s">
        <v>100</v>
      </c>
      <c r="D1943" s="3">
        <v>44983.027777777781</v>
      </c>
      <c r="E1943" t="s">
        <v>97</v>
      </c>
      <c r="F1943" t="s">
        <v>27</v>
      </c>
      <c r="G1943">
        <v>9438</v>
      </c>
      <c r="I1943" s="7"/>
    </row>
    <row r="1944" spans="1:9" x14ac:dyDescent="0.3">
      <c r="A1944">
        <v>1299122</v>
      </c>
      <c r="B1944">
        <v>220</v>
      </c>
      <c r="C1944" s="1" t="s">
        <v>101</v>
      </c>
      <c r="D1944" s="3">
        <v>44933.97152777778</v>
      </c>
      <c r="E1944" t="s">
        <v>98</v>
      </c>
      <c r="F1944" t="s">
        <v>65</v>
      </c>
      <c r="G1944">
        <v>9458</v>
      </c>
      <c r="I1944" s="7"/>
    </row>
    <row r="1945" spans="1:9" x14ac:dyDescent="0.3">
      <c r="A1945">
        <v>1303658</v>
      </c>
      <c r="B1945">
        <v>67</v>
      </c>
      <c r="C1945" s="1" t="s">
        <v>107</v>
      </c>
      <c r="D1945" s="3">
        <v>45087.070833333331</v>
      </c>
      <c r="E1945" t="s">
        <v>97</v>
      </c>
      <c r="F1945" t="s">
        <v>24</v>
      </c>
      <c r="G1945">
        <v>897</v>
      </c>
      <c r="I1945" s="7"/>
    </row>
    <row r="1946" spans="1:9" x14ac:dyDescent="0.3">
      <c r="A1946">
        <v>1305831</v>
      </c>
      <c r="B1946">
        <v>1531</v>
      </c>
      <c r="C1946" s="1" t="s">
        <v>106</v>
      </c>
      <c r="D1946" s="3">
        <v>45195.96597222222</v>
      </c>
      <c r="E1946" t="s">
        <v>191</v>
      </c>
      <c r="F1946" t="s">
        <v>52</v>
      </c>
      <c r="G1946">
        <v>695</v>
      </c>
      <c r="I1946" s="7"/>
    </row>
    <row r="1947" spans="1:9" x14ac:dyDescent="0.3">
      <c r="A1947">
        <v>1307458</v>
      </c>
      <c r="B1947">
        <v>122</v>
      </c>
      <c r="C1947" s="1" t="s">
        <v>105</v>
      </c>
      <c r="D1947" s="3">
        <v>44927.063194444447</v>
      </c>
      <c r="E1947" t="s">
        <v>191</v>
      </c>
      <c r="F1947" t="s">
        <v>23</v>
      </c>
      <c r="G1947">
        <v>943</v>
      </c>
      <c r="I1947" s="7"/>
    </row>
    <row r="1948" spans="1:9" x14ac:dyDescent="0.3">
      <c r="A1948">
        <v>1308621</v>
      </c>
      <c r="B1948">
        <v>1948</v>
      </c>
      <c r="C1948" s="1" t="s">
        <v>99</v>
      </c>
      <c r="D1948" s="3">
        <v>45227.011111111111</v>
      </c>
      <c r="E1948" t="s">
        <v>98</v>
      </c>
      <c r="F1948" t="s">
        <v>53</v>
      </c>
      <c r="G1948">
        <v>1684</v>
      </c>
      <c r="I1948" s="7"/>
    </row>
    <row r="1949" spans="1:9" x14ac:dyDescent="0.3">
      <c r="A1949">
        <v>1308737</v>
      </c>
      <c r="B1949">
        <v>344</v>
      </c>
      <c r="C1949" s="1" t="s">
        <v>102</v>
      </c>
      <c r="D1949" s="3">
        <v>45139.038888888892</v>
      </c>
      <c r="E1949" t="s">
        <v>191</v>
      </c>
      <c r="F1949" t="s">
        <v>54</v>
      </c>
      <c r="G1949">
        <v>144</v>
      </c>
      <c r="I1949" s="7"/>
    </row>
    <row r="1950" spans="1:9" x14ac:dyDescent="0.3">
      <c r="A1950">
        <v>1309217</v>
      </c>
      <c r="B1950">
        <v>1458</v>
      </c>
      <c r="C1950" s="1" t="s">
        <v>100</v>
      </c>
      <c r="D1950" s="3">
        <v>45103.029166666667</v>
      </c>
      <c r="E1950" t="s">
        <v>97</v>
      </c>
      <c r="F1950" t="s">
        <v>20</v>
      </c>
      <c r="G1950">
        <v>5635</v>
      </c>
      <c r="I1950" s="7"/>
    </row>
    <row r="1951" spans="1:9" x14ac:dyDescent="0.3">
      <c r="A1951">
        <v>1309990</v>
      </c>
      <c r="B1951">
        <v>221</v>
      </c>
      <c r="C1951" s="1" t="s">
        <v>101</v>
      </c>
      <c r="D1951" s="3">
        <v>45101.999305555553</v>
      </c>
      <c r="E1951" t="s">
        <v>191</v>
      </c>
      <c r="F1951" t="s">
        <v>41</v>
      </c>
      <c r="G1951">
        <v>667</v>
      </c>
      <c r="I1951" s="7"/>
    </row>
    <row r="1952" spans="1:9" x14ac:dyDescent="0.3">
      <c r="A1952">
        <v>1310379</v>
      </c>
      <c r="B1952">
        <v>390</v>
      </c>
      <c r="C1952" s="1" t="s">
        <v>113</v>
      </c>
      <c r="D1952" s="3">
        <v>44980.030555555553</v>
      </c>
      <c r="E1952" t="s">
        <v>98</v>
      </c>
      <c r="F1952" t="s">
        <v>55</v>
      </c>
      <c r="G1952">
        <v>9158</v>
      </c>
      <c r="I1952" s="7"/>
    </row>
    <row r="1953" spans="1:9" x14ac:dyDescent="0.3">
      <c r="A1953">
        <v>1311114</v>
      </c>
      <c r="B1953">
        <v>130</v>
      </c>
      <c r="C1953" s="1" t="s">
        <v>99</v>
      </c>
      <c r="D1953" s="3">
        <v>45100.055555555555</v>
      </c>
      <c r="E1953" t="s">
        <v>97</v>
      </c>
      <c r="F1953" t="s">
        <v>56</v>
      </c>
      <c r="G1953">
        <v>1596</v>
      </c>
      <c r="I1953" s="7"/>
    </row>
    <row r="1954" spans="1:9" x14ac:dyDescent="0.3">
      <c r="A1954">
        <v>1311384</v>
      </c>
      <c r="B1954">
        <v>1796</v>
      </c>
      <c r="C1954" s="1" t="s">
        <v>108</v>
      </c>
      <c r="D1954" s="3">
        <v>44974.981944444444</v>
      </c>
      <c r="E1954" t="s">
        <v>98</v>
      </c>
      <c r="F1954" t="s">
        <v>57</v>
      </c>
      <c r="G1954">
        <v>5286</v>
      </c>
      <c r="I1954" s="7"/>
    </row>
    <row r="1955" spans="1:9" x14ac:dyDescent="0.3">
      <c r="A1955">
        <v>1311758</v>
      </c>
      <c r="B1955">
        <v>446</v>
      </c>
      <c r="C1955" s="1" t="s">
        <v>99</v>
      </c>
      <c r="D1955" s="3">
        <v>45229.03125</v>
      </c>
      <c r="E1955" t="s">
        <v>191</v>
      </c>
      <c r="F1955" t="s">
        <v>58</v>
      </c>
      <c r="G1955">
        <v>7083</v>
      </c>
      <c r="I1955" s="7"/>
    </row>
    <row r="1956" spans="1:9" x14ac:dyDescent="0.3">
      <c r="A1956">
        <v>1311873</v>
      </c>
      <c r="B1956">
        <v>990</v>
      </c>
      <c r="C1956" s="1" t="s">
        <v>109</v>
      </c>
      <c r="D1956" s="3">
        <v>44995.049305555556</v>
      </c>
      <c r="E1956" t="s">
        <v>98</v>
      </c>
      <c r="F1956" t="s">
        <v>59</v>
      </c>
      <c r="G1956">
        <v>2981</v>
      </c>
      <c r="I1956" s="7"/>
    </row>
    <row r="1957" spans="1:9" x14ac:dyDescent="0.3">
      <c r="A1957">
        <v>1311950</v>
      </c>
      <c r="B1957">
        <v>1770</v>
      </c>
      <c r="C1957" s="1" t="s">
        <v>104</v>
      </c>
      <c r="D1957" s="3">
        <v>45290.990972222222</v>
      </c>
      <c r="E1957" t="s">
        <v>98</v>
      </c>
      <c r="F1957" t="s">
        <v>4</v>
      </c>
      <c r="G1957">
        <v>4041</v>
      </c>
      <c r="I1957" s="7"/>
    </row>
    <row r="1958" spans="1:9" x14ac:dyDescent="0.3">
      <c r="A1958">
        <v>1312340</v>
      </c>
      <c r="B1958">
        <v>721</v>
      </c>
      <c r="C1958" s="1" t="s">
        <v>113</v>
      </c>
      <c r="D1958" s="3">
        <v>45197.013888888891</v>
      </c>
      <c r="E1958" t="s">
        <v>97</v>
      </c>
      <c r="F1958" t="s">
        <v>27</v>
      </c>
      <c r="G1958">
        <v>9364</v>
      </c>
      <c r="I1958" s="7"/>
    </row>
    <row r="1959" spans="1:9" x14ac:dyDescent="0.3">
      <c r="A1959">
        <v>1312407</v>
      </c>
      <c r="B1959">
        <v>183</v>
      </c>
      <c r="C1959" s="1" t="s">
        <v>113</v>
      </c>
      <c r="D1959" s="3">
        <v>45020.054861111108</v>
      </c>
      <c r="E1959" t="s">
        <v>97</v>
      </c>
      <c r="F1959" t="s">
        <v>60</v>
      </c>
      <c r="G1959">
        <v>9002</v>
      </c>
      <c r="I1959" s="7"/>
    </row>
    <row r="1960" spans="1:9" x14ac:dyDescent="0.3">
      <c r="A1960">
        <v>1312635</v>
      </c>
      <c r="B1960">
        <v>55</v>
      </c>
      <c r="C1960" s="1" t="s">
        <v>108</v>
      </c>
      <c r="D1960" s="3">
        <v>44970.989583333336</v>
      </c>
      <c r="E1960" t="s">
        <v>98</v>
      </c>
      <c r="F1960" t="s">
        <v>61</v>
      </c>
      <c r="G1960">
        <v>2981</v>
      </c>
      <c r="I1960" s="7"/>
    </row>
    <row r="1961" spans="1:9" x14ac:dyDescent="0.3">
      <c r="A1961">
        <v>1313934</v>
      </c>
      <c r="B1961">
        <v>1710</v>
      </c>
      <c r="C1961" s="1" t="s">
        <v>105</v>
      </c>
      <c r="D1961" s="3">
        <v>45242.04583333333</v>
      </c>
      <c r="E1961" t="s">
        <v>96</v>
      </c>
      <c r="F1961" t="s">
        <v>93</v>
      </c>
      <c r="G1961">
        <v>2981</v>
      </c>
      <c r="I1961" s="7"/>
    </row>
    <row r="1962" spans="1:9" x14ac:dyDescent="0.3">
      <c r="A1962">
        <v>1313997</v>
      </c>
      <c r="B1962">
        <v>1327</v>
      </c>
      <c r="C1962" s="1" t="s">
        <v>100</v>
      </c>
      <c r="D1962" s="3">
        <v>44984.00277777778</v>
      </c>
      <c r="E1962" t="s">
        <v>98</v>
      </c>
      <c r="F1962" t="s">
        <v>33</v>
      </c>
      <c r="G1962">
        <v>8609</v>
      </c>
      <c r="I1962" s="7"/>
    </row>
    <row r="1963" spans="1:9" x14ac:dyDescent="0.3">
      <c r="A1963">
        <v>1314159</v>
      </c>
      <c r="B1963">
        <v>1357</v>
      </c>
      <c r="C1963" s="1" t="s">
        <v>111</v>
      </c>
      <c r="D1963" s="3">
        <v>45130.018055555556</v>
      </c>
      <c r="E1963" t="s">
        <v>97</v>
      </c>
      <c r="F1963" t="s">
        <v>63</v>
      </c>
      <c r="G1963">
        <v>3684</v>
      </c>
      <c r="I1963" s="7"/>
    </row>
    <row r="1964" spans="1:9" x14ac:dyDescent="0.3">
      <c r="A1964">
        <v>1314166</v>
      </c>
      <c r="B1964">
        <v>1145</v>
      </c>
      <c r="C1964" s="1" t="s">
        <v>99</v>
      </c>
      <c r="D1964" s="3">
        <v>45015.061111111114</v>
      </c>
      <c r="E1964" t="s">
        <v>96</v>
      </c>
      <c r="F1964" t="s">
        <v>28</v>
      </c>
      <c r="G1964">
        <v>9152</v>
      </c>
      <c r="I1964" s="7"/>
    </row>
    <row r="1965" spans="1:9" x14ac:dyDescent="0.3">
      <c r="A1965">
        <v>1314895</v>
      </c>
      <c r="B1965">
        <v>1512</v>
      </c>
      <c r="C1965" s="1" t="s">
        <v>108</v>
      </c>
      <c r="D1965" s="3">
        <v>45278.942361111112</v>
      </c>
      <c r="E1965" t="s">
        <v>191</v>
      </c>
      <c r="F1965" t="s">
        <v>39</v>
      </c>
      <c r="G1965">
        <v>1560</v>
      </c>
      <c r="I1965" s="7"/>
    </row>
    <row r="1966" spans="1:9" x14ac:dyDescent="0.3">
      <c r="A1966">
        <v>1316887</v>
      </c>
      <c r="B1966">
        <v>1739</v>
      </c>
      <c r="C1966" s="1" t="s">
        <v>105</v>
      </c>
      <c r="D1966" s="3">
        <v>45023.981249999997</v>
      </c>
      <c r="E1966" t="s">
        <v>98</v>
      </c>
      <c r="F1966" t="s">
        <v>27</v>
      </c>
      <c r="G1966">
        <v>951</v>
      </c>
      <c r="I1966" s="7"/>
    </row>
    <row r="1967" spans="1:9" x14ac:dyDescent="0.3">
      <c r="A1967">
        <v>1317983</v>
      </c>
      <c r="B1967">
        <v>997</v>
      </c>
      <c r="C1967" s="1" t="s">
        <v>113</v>
      </c>
      <c r="D1967" s="3">
        <v>45272.060416666667</v>
      </c>
      <c r="E1967" t="s">
        <v>98</v>
      </c>
      <c r="F1967" t="s">
        <v>64</v>
      </c>
      <c r="G1967">
        <v>7185</v>
      </c>
      <c r="I1967" s="7"/>
    </row>
    <row r="1968" spans="1:9" x14ac:dyDescent="0.3">
      <c r="A1968">
        <v>1318200</v>
      </c>
      <c r="B1968">
        <v>1657</v>
      </c>
      <c r="C1968" s="1" t="s">
        <v>109</v>
      </c>
      <c r="D1968" s="3">
        <v>45269.01666666667</v>
      </c>
      <c r="E1968" t="s">
        <v>98</v>
      </c>
      <c r="F1968" t="s">
        <v>43</v>
      </c>
      <c r="G1968">
        <v>7368</v>
      </c>
      <c r="I1968" s="7"/>
    </row>
    <row r="1969" spans="1:9" x14ac:dyDescent="0.3">
      <c r="A1969">
        <v>1318274</v>
      </c>
      <c r="B1969">
        <v>304</v>
      </c>
      <c r="C1969" s="1" t="s">
        <v>113</v>
      </c>
      <c r="D1969" s="3">
        <v>44990.981249999997</v>
      </c>
      <c r="E1969" t="s">
        <v>98</v>
      </c>
      <c r="F1969" t="s">
        <v>43</v>
      </c>
      <c r="G1969">
        <v>2657</v>
      </c>
      <c r="I1969" s="7"/>
    </row>
    <row r="1970" spans="1:9" x14ac:dyDescent="0.3">
      <c r="A1970">
        <v>1318579</v>
      </c>
      <c r="B1970">
        <v>1120</v>
      </c>
      <c r="C1970" s="1" t="s">
        <v>108</v>
      </c>
      <c r="D1970" s="3">
        <v>45232.079861111109</v>
      </c>
      <c r="E1970" t="s">
        <v>97</v>
      </c>
      <c r="F1970" t="s">
        <v>65</v>
      </c>
      <c r="G1970">
        <v>8857</v>
      </c>
      <c r="I1970" s="7"/>
    </row>
    <row r="1971" spans="1:9" x14ac:dyDescent="0.3">
      <c r="A1971">
        <v>1319964</v>
      </c>
      <c r="B1971">
        <v>281</v>
      </c>
      <c r="C1971" s="1" t="s">
        <v>99</v>
      </c>
      <c r="D1971" s="3">
        <v>44959.989583333336</v>
      </c>
      <c r="E1971" t="s">
        <v>98</v>
      </c>
      <c r="F1971" t="s">
        <v>62</v>
      </c>
      <c r="G1971">
        <v>2954</v>
      </c>
      <c r="I1971" s="7"/>
    </row>
    <row r="1972" spans="1:9" x14ac:dyDescent="0.3">
      <c r="A1972">
        <v>1320558</v>
      </c>
      <c r="B1972">
        <v>1243</v>
      </c>
      <c r="C1972" s="1" t="s">
        <v>105</v>
      </c>
      <c r="D1972" s="3">
        <v>45119.98333333333</v>
      </c>
      <c r="E1972" t="s">
        <v>98</v>
      </c>
      <c r="F1972" t="s">
        <v>70</v>
      </c>
      <c r="G1972">
        <v>6197</v>
      </c>
      <c r="I1972" s="7"/>
    </row>
    <row r="1973" spans="1:9" x14ac:dyDescent="0.3">
      <c r="A1973">
        <v>1321272</v>
      </c>
      <c r="B1973">
        <v>1045</v>
      </c>
      <c r="C1973" s="1" t="s">
        <v>105</v>
      </c>
      <c r="D1973" s="3">
        <v>45134.006249999999</v>
      </c>
      <c r="E1973" t="s">
        <v>97</v>
      </c>
      <c r="F1973" t="s">
        <v>71</v>
      </c>
      <c r="G1973">
        <v>4967</v>
      </c>
      <c r="I1973" s="7"/>
    </row>
    <row r="1974" spans="1:9" x14ac:dyDescent="0.3">
      <c r="A1974">
        <v>1322635</v>
      </c>
      <c r="B1974">
        <v>481</v>
      </c>
      <c r="C1974" s="1" t="s">
        <v>101</v>
      </c>
      <c r="D1974" s="3">
        <v>44982.990277777775</v>
      </c>
      <c r="E1974" t="s">
        <v>191</v>
      </c>
      <c r="F1974" t="s">
        <v>43</v>
      </c>
      <c r="G1974">
        <v>1854</v>
      </c>
      <c r="I1974" s="7"/>
    </row>
    <row r="1975" spans="1:9" x14ac:dyDescent="0.3">
      <c r="A1975">
        <v>1323847</v>
      </c>
      <c r="B1975">
        <v>1742</v>
      </c>
      <c r="C1975" s="1" t="s">
        <v>99</v>
      </c>
      <c r="D1975" s="3">
        <v>45037.067361111112</v>
      </c>
      <c r="E1975" t="s">
        <v>191</v>
      </c>
      <c r="F1975" t="s">
        <v>45</v>
      </c>
      <c r="G1975">
        <v>4644</v>
      </c>
      <c r="I1975" s="7"/>
    </row>
    <row r="1976" spans="1:9" x14ac:dyDescent="0.3">
      <c r="A1976">
        <v>1325889</v>
      </c>
      <c r="B1976">
        <v>399</v>
      </c>
      <c r="C1976" s="1" t="s">
        <v>113</v>
      </c>
      <c r="D1976" s="3">
        <v>45110.027777777781</v>
      </c>
      <c r="E1976" t="s">
        <v>191</v>
      </c>
      <c r="F1976" t="s">
        <v>58</v>
      </c>
      <c r="G1976">
        <v>4141</v>
      </c>
      <c r="I1976" s="7"/>
    </row>
    <row r="1977" spans="1:9" x14ac:dyDescent="0.3">
      <c r="A1977">
        <v>1326076</v>
      </c>
      <c r="B1977">
        <v>1939</v>
      </c>
      <c r="C1977" s="1" t="s">
        <v>99</v>
      </c>
      <c r="D1977" s="3">
        <v>45008.037499999999</v>
      </c>
      <c r="E1977" t="s">
        <v>97</v>
      </c>
      <c r="F1977" t="s">
        <v>67</v>
      </c>
      <c r="G1977">
        <v>9937</v>
      </c>
      <c r="I1977" s="7"/>
    </row>
    <row r="1978" spans="1:9" x14ac:dyDescent="0.3">
      <c r="A1978">
        <v>1329378</v>
      </c>
      <c r="B1978">
        <v>985</v>
      </c>
      <c r="C1978" s="1" t="s">
        <v>99</v>
      </c>
      <c r="D1978" s="3">
        <v>44967.981249999997</v>
      </c>
      <c r="E1978" t="s">
        <v>98</v>
      </c>
      <c r="F1978" t="s">
        <v>11</v>
      </c>
      <c r="G1978">
        <v>5704</v>
      </c>
      <c r="I1978" s="7"/>
    </row>
    <row r="1979" spans="1:9" x14ac:dyDescent="0.3">
      <c r="A1979">
        <v>1330979</v>
      </c>
      <c r="B1979">
        <v>546</v>
      </c>
      <c r="C1979" s="1" t="s">
        <v>99</v>
      </c>
      <c r="D1979" s="3">
        <v>44929.981249999997</v>
      </c>
      <c r="E1979" t="s">
        <v>97</v>
      </c>
      <c r="F1979" t="s">
        <v>44</v>
      </c>
      <c r="G1979">
        <v>4461</v>
      </c>
      <c r="I1979" s="7"/>
    </row>
    <row r="1980" spans="1:9" x14ac:dyDescent="0.3">
      <c r="A1980">
        <v>1331311</v>
      </c>
      <c r="B1980">
        <v>106</v>
      </c>
      <c r="C1980" s="1" t="s">
        <v>101</v>
      </c>
      <c r="D1980" s="3">
        <v>44933.033333333333</v>
      </c>
      <c r="E1980" t="s">
        <v>191</v>
      </c>
      <c r="F1980" t="s">
        <v>27</v>
      </c>
      <c r="G1980">
        <v>1909</v>
      </c>
      <c r="I1980" s="7"/>
    </row>
    <row r="1981" spans="1:9" x14ac:dyDescent="0.3">
      <c r="A1981">
        <v>1332449</v>
      </c>
      <c r="B1981">
        <v>1433</v>
      </c>
      <c r="C1981" s="1" t="s">
        <v>101</v>
      </c>
      <c r="D1981" s="3">
        <v>45269.026388888888</v>
      </c>
      <c r="E1981" t="s">
        <v>97</v>
      </c>
      <c r="F1981" t="s">
        <v>27</v>
      </c>
      <c r="G1981">
        <v>4463</v>
      </c>
      <c r="I1981" s="7"/>
    </row>
    <row r="1982" spans="1:9" x14ac:dyDescent="0.3">
      <c r="A1982">
        <v>1334431</v>
      </c>
      <c r="B1982">
        <v>522</v>
      </c>
      <c r="C1982" s="1" t="s">
        <v>99</v>
      </c>
      <c r="D1982" s="3">
        <v>45195.029166666667</v>
      </c>
      <c r="E1982" t="s">
        <v>191</v>
      </c>
      <c r="F1982" t="s">
        <v>73</v>
      </c>
      <c r="G1982">
        <v>6918</v>
      </c>
      <c r="I1982" s="7"/>
    </row>
    <row r="1983" spans="1:9" x14ac:dyDescent="0.3">
      <c r="A1983">
        <v>1335084</v>
      </c>
      <c r="B1983">
        <v>1170</v>
      </c>
      <c r="C1983" s="1" t="s">
        <v>109</v>
      </c>
      <c r="D1983" s="3">
        <v>45128.025694444441</v>
      </c>
      <c r="E1983" t="s">
        <v>191</v>
      </c>
      <c r="F1983" t="s">
        <v>64</v>
      </c>
      <c r="G1983">
        <v>5783</v>
      </c>
      <c r="I1983" s="7"/>
    </row>
    <row r="1984" spans="1:9" x14ac:dyDescent="0.3">
      <c r="A1984">
        <v>1335543</v>
      </c>
      <c r="B1984">
        <v>1191</v>
      </c>
      <c r="C1984" s="1" t="s">
        <v>101</v>
      </c>
      <c r="D1984" s="3">
        <v>44959.037499999999</v>
      </c>
      <c r="E1984" t="s">
        <v>98</v>
      </c>
      <c r="F1984" t="s">
        <v>26</v>
      </c>
      <c r="G1984">
        <v>2295</v>
      </c>
      <c r="I1984" s="7"/>
    </row>
    <row r="1985" spans="1:9" x14ac:dyDescent="0.3">
      <c r="A1985">
        <v>1335910</v>
      </c>
      <c r="B1985">
        <v>902</v>
      </c>
      <c r="C1985" s="1" t="s">
        <v>99</v>
      </c>
      <c r="D1985" s="3">
        <v>45278.976388888892</v>
      </c>
      <c r="E1985" t="s">
        <v>96</v>
      </c>
      <c r="F1985" t="s">
        <v>74</v>
      </c>
      <c r="G1985">
        <v>355</v>
      </c>
      <c r="I1985" s="7"/>
    </row>
    <row r="1986" spans="1:9" x14ac:dyDescent="0.3">
      <c r="A1986">
        <v>1335994</v>
      </c>
      <c r="B1986">
        <v>1510</v>
      </c>
      <c r="C1986" s="1" t="s">
        <v>103</v>
      </c>
      <c r="D1986" s="3">
        <v>45276.018055555556</v>
      </c>
      <c r="E1986" t="s">
        <v>191</v>
      </c>
      <c r="F1986" t="s">
        <v>88</v>
      </c>
      <c r="G1986">
        <v>7950</v>
      </c>
      <c r="I1986" s="7"/>
    </row>
    <row r="1987" spans="1:9" x14ac:dyDescent="0.3">
      <c r="A1987">
        <v>1336012</v>
      </c>
      <c r="B1987">
        <v>856</v>
      </c>
      <c r="C1987" s="1" t="s">
        <v>99</v>
      </c>
      <c r="D1987" s="3">
        <v>45028.98541666667</v>
      </c>
      <c r="E1987" t="s">
        <v>191</v>
      </c>
      <c r="F1987" t="s">
        <v>73</v>
      </c>
      <c r="G1987">
        <v>7915</v>
      </c>
      <c r="I1987" s="7"/>
    </row>
    <row r="1988" spans="1:9" x14ac:dyDescent="0.3">
      <c r="A1988">
        <v>1336024</v>
      </c>
      <c r="B1988">
        <v>1011</v>
      </c>
      <c r="C1988" s="1" t="s">
        <v>100</v>
      </c>
      <c r="D1988" s="3">
        <v>45162.012499999997</v>
      </c>
      <c r="E1988" t="s">
        <v>96</v>
      </c>
      <c r="F1988" t="s">
        <v>89</v>
      </c>
      <c r="G1988">
        <v>8888</v>
      </c>
      <c r="I1988" s="7"/>
    </row>
    <row r="1989" spans="1:9" x14ac:dyDescent="0.3">
      <c r="A1989">
        <v>1336827</v>
      </c>
      <c r="B1989">
        <v>1247</v>
      </c>
      <c r="C1989" s="1" t="s">
        <v>99</v>
      </c>
      <c r="D1989" s="3">
        <v>45033.986805555556</v>
      </c>
      <c r="E1989" t="s">
        <v>97</v>
      </c>
      <c r="F1989" t="s">
        <v>72</v>
      </c>
      <c r="G1989">
        <v>8526</v>
      </c>
      <c r="I1989" s="7"/>
    </row>
    <row r="1990" spans="1:9" x14ac:dyDescent="0.3">
      <c r="A1990">
        <v>1337570</v>
      </c>
      <c r="B1990">
        <v>143</v>
      </c>
      <c r="C1990" s="1" t="s">
        <v>99</v>
      </c>
      <c r="D1990" s="3">
        <v>44963.965277777781</v>
      </c>
      <c r="E1990" t="s">
        <v>191</v>
      </c>
      <c r="F1990" t="s">
        <v>25</v>
      </c>
      <c r="G1990">
        <v>518</v>
      </c>
      <c r="I1990" s="7"/>
    </row>
    <row r="1991" spans="1:9" x14ac:dyDescent="0.3">
      <c r="A1991">
        <v>1337603</v>
      </c>
      <c r="B1991">
        <v>1915</v>
      </c>
      <c r="C1991" s="1" t="s">
        <v>99</v>
      </c>
      <c r="D1991" s="3">
        <v>44968.010416666664</v>
      </c>
      <c r="E1991" t="s">
        <v>97</v>
      </c>
      <c r="F1991" t="s">
        <v>49</v>
      </c>
      <c r="G1991">
        <v>5719</v>
      </c>
      <c r="I1991" s="7"/>
    </row>
    <row r="1992" spans="1:9" x14ac:dyDescent="0.3">
      <c r="A1992">
        <v>1338945</v>
      </c>
      <c r="B1992">
        <v>627</v>
      </c>
      <c r="C1992" s="1" t="s">
        <v>102</v>
      </c>
      <c r="D1992" s="3">
        <v>44981.010416666664</v>
      </c>
      <c r="E1992" t="s">
        <v>191</v>
      </c>
      <c r="F1992" t="s">
        <v>14</v>
      </c>
      <c r="G1992">
        <v>4854</v>
      </c>
      <c r="I1992" s="7"/>
    </row>
    <row r="1993" spans="1:9" x14ac:dyDescent="0.3">
      <c r="A1993">
        <v>1339556</v>
      </c>
      <c r="B1993">
        <v>1216</v>
      </c>
      <c r="C1993" s="1" t="s">
        <v>101</v>
      </c>
      <c r="D1993" s="3">
        <v>45192.055555555555</v>
      </c>
      <c r="E1993" t="s">
        <v>98</v>
      </c>
      <c r="F1993" t="s">
        <v>27</v>
      </c>
      <c r="G1993">
        <v>1757</v>
      </c>
      <c r="I1993" s="7"/>
    </row>
    <row r="1994" spans="1:9" x14ac:dyDescent="0.3">
      <c r="A1994">
        <v>1340302</v>
      </c>
      <c r="B1994">
        <v>1142</v>
      </c>
      <c r="C1994" s="1" t="s">
        <v>99</v>
      </c>
      <c r="D1994" s="3">
        <v>45263.053472222222</v>
      </c>
      <c r="E1994" t="s">
        <v>191</v>
      </c>
      <c r="F1994" t="s">
        <v>77</v>
      </c>
      <c r="G1994">
        <v>9786</v>
      </c>
      <c r="I1994" s="7"/>
    </row>
    <row r="1995" spans="1:9" x14ac:dyDescent="0.3">
      <c r="A1995">
        <v>1343250</v>
      </c>
      <c r="B1995">
        <v>681</v>
      </c>
      <c r="C1995" s="1" t="s">
        <v>99</v>
      </c>
      <c r="D1995" s="3">
        <v>45234.959722222222</v>
      </c>
      <c r="E1995" t="s">
        <v>97</v>
      </c>
      <c r="F1995" t="s">
        <v>27</v>
      </c>
      <c r="G1995">
        <v>6365</v>
      </c>
      <c r="I1995" s="7"/>
    </row>
    <row r="1996" spans="1:9" x14ac:dyDescent="0.3">
      <c r="A1996">
        <v>1343766</v>
      </c>
      <c r="B1996">
        <v>1191</v>
      </c>
      <c r="C1996" s="1" t="s">
        <v>101</v>
      </c>
      <c r="D1996" s="3">
        <v>45037.000694444447</v>
      </c>
      <c r="E1996" t="s">
        <v>97</v>
      </c>
      <c r="F1996" t="s">
        <v>43</v>
      </c>
      <c r="G1996">
        <v>7282</v>
      </c>
      <c r="I1996" s="7"/>
    </row>
    <row r="1997" spans="1:9" x14ac:dyDescent="0.3">
      <c r="A1997">
        <v>1343925</v>
      </c>
      <c r="B1997">
        <v>1400</v>
      </c>
      <c r="C1997" s="1" t="s">
        <v>99</v>
      </c>
      <c r="D1997" s="3">
        <v>45016.034722222219</v>
      </c>
      <c r="E1997" t="s">
        <v>98</v>
      </c>
      <c r="F1997" t="s">
        <v>87</v>
      </c>
      <c r="G1997">
        <v>9178</v>
      </c>
      <c r="I1997" s="7"/>
    </row>
    <row r="1998" spans="1:9" x14ac:dyDescent="0.3">
      <c r="A1998">
        <v>1343941</v>
      </c>
      <c r="B1998">
        <v>135</v>
      </c>
      <c r="C1998" s="1" t="s">
        <v>105</v>
      </c>
      <c r="D1998" s="3">
        <v>45147.968055555553</v>
      </c>
      <c r="F1998" t="s">
        <v>23</v>
      </c>
      <c r="G1998">
        <v>6934</v>
      </c>
      <c r="I1998" s="7"/>
    </row>
    <row r="1999" spans="1:9" x14ac:dyDescent="0.3">
      <c r="A1999">
        <v>1345016</v>
      </c>
      <c r="B1999">
        <v>1994</v>
      </c>
      <c r="C1999" s="1" t="s">
        <v>106</v>
      </c>
      <c r="D1999" s="3">
        <v>44972.984027777777</v>
      </c>
      <c r="E1999" t="s">
        <v>98</v>
      </c>
      <c r="F1999" t="s">
        <v>90</v>
      </c>
      <c r="G1999">
        <v>9058</v>
      </c>
      <c r="I1999" s="7"/>
    </row>
    <row r="2000" spans="1:9" x14ac:dyDescent="0.3">
      <c r="A2000">
        <v>1346080</v>
      </c>
      <c r="B2000">
        <v>254</v>
      </c>
      <c r="C2000" s="1" t="s">
        <v>100</v>
      </c>
      <c r="D2000" s="3">
        <v>45193.981944444444</v>
      </c>
      <c r="E2000" t="s">
        <v>96</v>
      </c>
      <c r="F2000" t="s">
        <v>23</v>
      </c>
      <c r="G2000">
        <v>9148</v>
      </c>
      <c r="I2000" s="7"/>
    </row>
    <row r="2001" spans="1:9" x14ac:dyDescent="0.3">
      <c r="A2001">
        <v>1347158</v>
      </c>
      <c r="B2001">
        <v>621</v>
      </c>
      <c r="C2001" s="1" t="s">
        <v>99</v>
      </c>
      <c r="D2001" s="3">
        <v>45161.975694444445</v>
      </c>
      <c r="E2001" t="s">
        <v>98</v>
      </c>
      <c r="F2001" t="s">
        <v>92</v>
      </c>
      <c r="G2001">
        <v>468</v>
      </c>
      <c r="I2001" s="7"/>
    </row>
    <row r="2002" spans="1:9" x14ac:dyDescent="0.3">
      <c r="A2002">
        <v>1347250</v>
      </c>
      <c r="B2002">
        <v>1624</v>
      </c>
      <c r="C2002" s="1" t="s">
        <v>99</v>
      </c>
      <c r="D2002" s="3">
        <v>45089.034722222219</v>
      </c>
      <c r="E2002" t="s">
        <v>97</v>
      </c>
      <c r="F2002" t="s">
        <v>54</v>
      </c>
      <c r="G2002">
        <v>3030</v>
      </c>
      <c r="I2002" s="7"/>
    </row>
    <row r="2003" spans="1:9" x14ac:dyDescent="0.3">
      <c r="A2003">
        <v>1347720</v>
      </c>
      <c r="B2003">
        <v>82</v>
      </c>
      <c r="C2003" s="1" t="s">
        <v>105</v>
      </c>
      <c r="D2003" s="3">
        <v>45274.986111111109</v>
      </c>
      <c r="E2003" t="s">
        <v>96</v>
      </c>
      <c r="F2003" t="s">
        <v>20</v>
      </c>
      <c r="G2003">
        <v>6776</v>
      </c>
      <c r="I2003" s="7"/>
    </row>
    <row r="2004" spans="1:9" x14ac:dyDescent="0.3">
      <c r="A2004">
        <v>1347929</v>
      </c>
      <c r="B2004">
        <v>105</v>
      </c>
      <c r="C2004" s="1" t="s">
        <v>99</v>
      </c>
      <c r="D2004" s="3">
        <v>44973.01458333333</v>
      </c>
      <c r="E2004" t="s">
        <v>98</v>
      </c>
      <c r="F2004" t="s">
        <v>9</v>
      </c>
      <c r="G2004">
        <v>5624</v>
      </c>
      <c r="I2004" s="7"/>
    </row>
    <row r="2005" spans="1:9" x14ac:dyDescent="0.3">
      <c r="A2005">
        <v>1348880</v>
      </c>
      <c r="B2005">
        <v>735</v>
      </c>
      <c r="C2005" s="1" t="s">
        <v>113</v>
      </c>
      <c r="D2005" s="3">
        <v>44951.021527777775</v>
      </c>
      <c r="E2005" t="s">
        <v>191</v>
      </c>
      <c r="F2005" t="s">
        <v>55</v>
      </c>
      <c r="G2005">
        <v>9491</v>
      </c>
      <c r="I2005" s="7"/>
    </row>
    <row r="2006" spans="1:9" x14ac:dyDescent="0.3">
      <c r="A2006">
        <v>1350108</v>
      </c>
      <c r="B2006">
        <v>453</v>
      </c>
      <c r="C2006" s="1" t="s">
        <v>100</v>
      </c>
      <c r="D2006" s="3">
        <v>45027.96597222222</v>
      </c>
      <c r="E2006" t="s">
        <v>98</v>
      </c>
      <c r="F2006" t="s">
        <v>70</v>
      </c>
      <c r="G2006">
        <v>4256</v>
      </c>
      <c r="I2006" s="7"/>
    </row>
    <row r="2007" spans="1:9" x14ac:dyDescent="0.3">
      <c r="A2007">
        <v>1350840</v>
      </c>
      <c r="B2007">
        <v>1282</v>
      </c>
      <c r="C2007" s="1" t="s">
        <v>100</v>
      </c>
      <c r="D2007" s="3">
        <v>45108.952777777777</v>
      </c>
      <c r="E2007" t="s">
        <v>98</v>
      </c>
      <c r="F2007" t="s">
        <v>48</v>
      </c>
      <c r="G2007">
        <v>6519</v>
      </c>
      <c r="I2007" s="7"/>
    </row>
    <row r="2008" spans="1:9" x14ac:dyDescent="0.3">
      <c r="A2008">
        <v>1352087</v>
      </c>
      <c r="B2008">
        <v>1051</v>
      </c>
      <c r="C2008" s="1" t="s">
        <v>105</v>
      </c>
      <c r="D2008" s="3">
        <v>45095.015972222223</v>
      </c>
      <c r="E2008" t="s">
        <v>97</v>
      </c>
      <c r="F2008" t="s">
        <v>59</v>
      </c>
      <c r="G2008">
        <v>4016</v>
      </c>
      <c r="I2008" s="7"/>
    </row>
    <row r="2009" spans="1:9" x14ac:dyDescent="0.3">
      <c r="A2009">
        <v>1352182</v>
      </c>
      <c r="B2009">
        <v>1238</v>
      </c>
      <c r="C2009" s="1" t="s">
        <v>99</v>
      </c>
      <c r="D2009" s="3">
        <v>45054.048611111109</v>
      </c>
      <c r="E2009" t="s">
        <v>98</v>
      </c>
      <c r="F2009" t="s">
        <v>61</v>
      </c>
      <c r="G2009">
        <v>2508</v>
      </c>
      <c r="I2009" s="7"/>
    </row>
    <row r="2010" spans="1:9" x14ac:dyDescent="0.3">
      <c r="A2010">
        <v>1353569</v>
      </c>
      <c r="B2010">
        <v>276</v>
      </c>
      <c r="C2010" s="1" t="s">
        <v>113</v>
      </c>
      <c r="D2010" s="3">
        <v>45135.055555555555</v>
      </c>
      <c r="E2010" t="s">
        <v>191</v>
      </c>
      <c r="F2010" t="s">
        <v>65</v>
      </c>
      <c r="G2010">
        <v>7760</v>
      </c>
      <c r="I2010" s="7"/>
    </row>
    <row r="2011" spans="1:9" x14ac:dyDescent="0.3">
      <c r="A2011">
        <v>1354438</v>
      </c>
      <c r="B2011">
        <v>1076</v>
      </c>
      <c r="C2011" s="1" t="s">
        <v>113</v>
      </c>
      <c r="D2011" s="3">
        <v>44960.990277777775</v>
      </c>
      <c r="E2011" t="s">
        <v>97</v>
      </c>
      <c r="F2011" t="s">
        <v>27</v>
      </c>
      <c r="G2011">
        <v>4766</v>
      </c>
      <c r="I2011" s="7"/>
    </row>
    <row r="2012" spans="1:9" x14ac:dyDescent="0.3">
      <c r="A2012">
        <v>1354758</v>
      </c>
      <c r="B2012">
        <v>892</v>
      </c>
      <c r="C2012" s="1" t="s">
        <v>99</v>
      </c>
      <c r="D2012" s="3">
        <v>45238.007638888892</v>
      </c>
      <c r="E2012" t="s">
        <v>98</v>
      </c>
      <c r="F2012" t="s">
        <v>18</v>
      </c>
      <c r="G2012">
        <v>4217</v>
      </c>
      <c r="I2012" s="7"/>
    </row>
    <row r="2013" spans="1:9" x14ac:dyDescent="0.3">
      <c r="A2013">
        <v>1355256</v>
      </c>
      <c r="B2013">
        <v>332</v>
      </c>
      <c r="C2013" s="1" t="s">
        <v>113</v>
      </c>
      <c r="D2013" s="3">
        <v>44977.027083333334</v>
      </c>
      <c r="E2013" t="s">
        <v>191</v>
      </c>
      <c r="F2013" t="s">
        <v>89</v>
      </c>
      <c r="G2013">
        <v>2173</v>
      </c>
      <c r="I2013" s="7"/>
    </row>
    <row r="2014" spans="1:9" x14ac:dyDescent="0.3">
      <c r="A2014">
        <v>1355679</v>
      </c>
      <c r="B2014">
        <v>1315</v>
      </c>
      <c r="C2014" s="1" t="s">
        <v>99</v>
      </c>
      <c r="D2014" s="3">
        <v>45202.045138888891</v>
      </c>
      <c r="E2014" t="s">
        <v>191</v>
      </c>
      <c r="F2014" t="s">
        <v>93</v>
      </c>
      <c r="G2014">
        <v>8855</v>
      </c>
      <c r="I2014" s="7"/>
    </row>
    <row r="2015" spans="1:9" x14ac:dyDescent="0.3">
      <c r="A2015">
        <v>1356717</v>
      </c>
      <c r="B2015">
        <v>59</v>
      </c>
      <c r="C2015" s="1" t="s">
        <v>101</v>
      </c>
      <c r="D2015" s="3">
        <v>44996.936805555553</v>
      </c>
      <c r="E2015" t="s">
        <v>97</v>
      </c>
      <c r="F2015" t="s">
        <v>51</v>
      </c>
      <c r="G2015">
        <v>4472</v>
      </c>
      <c r="I2015" s="7"/>
    </row>
    <row r="2016" spans="1:9" x14ac:dyDescent="0.3">
      <c r="A2016">
        <v>1357382</v>
      </c>
      <c r="B2016">
        <v>463</v>
      </c>
      <c r="C2016" s="1" t="s">
        <v>109</v>
      </c>
      <c r="D2016" s="3">
        <v>45274.070833333331</v>
      </c>
      <c r="E2016" t="s">
        <v>98</v>
      </c>
      <c r="F2016" t="s">
        <v>63</v>
      </c>
      <c r="G2016">
        <v>2708</v>
      </c>
      <c r="I2016" s="7"/>
    </row>
    <row r="2017" spans="1:9" x14ac:dyDescent="0.3">
      <c r="A2017">
        <v>1358333</v>
      </c>
      <c r="B2017">
        <v>1755</v>
      </c>
      <c r="C2017" s="1" t="s">
        <v>105</v>
      </c>
      <c r="D2017" s="3">
        <v>45001.967361111114</v>
      </c>
      <c r="E2017" t="s">
        <v>97</v>
      </c>
      <c r="F2017" t="s">
        <v>90</v>
      </c>
      <c r="G2017">
        <v>1585</v>
      </c>
      <c r="I2017" s="7"/>
    </row>
    <row r="2018" spans="1:9" x14ac:dyDescent="0.3">
      <c r="A2018">
        <v>1358621</v>
      </c>
      <c r="B2018">
        <v>909</v>
      </c>
      <c r="C2018" s="1" t="s">
        <v>113</v>
      </c>
      <c r="D2018" s="3">
        <v>45253.952777777777</v>
      </c>
      <c r="E2018" t="s">
        <v>97</v>
      </c>
      <c r="F2018" t="s">
        <v>39</v>
      </c>
      <c r="G2018">
        <v>7200</v>
      </c>
      <c r="I2018" s="7"/>
    </row>
    <row r="2019" spans="1:9" x14ac:dyDescent="0.3">
      <c r="A2019">
        <v>1358679</v>
      </c>
      <c r="B2019">
        <v>144</v>
      </c>
      <c r="C2019" s="1" t="s">
        <v>108</v>
      </c>
      <c r="D2019" s="3">
        <v>45011.042361111111</v>
      </c>
      <c r="E2019" t="s">
        <v>98</v>
      </c>
      <c r="F2019" t="s">
        <v>53</v>
      </c>
      <c r="G2019">
        <v>3276</v>
      </c>
      <c r="I2019" s="7"/>
    </row>
    <row r="2020" spans="1:9" x14ac:dyDescent="0.3">
      <c r="A2020">
        <v>1359265</v>
      </c>
      <c r="B2020">
        <v>1458</v>
      </c>
      <c r="C2020" s="1" t="s">
        <v>100</v>
      </c>
      <c r="D2020" s="3">
        <v>45140.939583333333</v>
      </c>
      <c r="E2020" t="s">
        <v>97</v>
      </c>
      <c r="F2020" t="s">
        <v>24</v>
      </c>
      <c r="G2020">
        <v>7400</v>
      </c>
      <c r="I2020" s="7"/>
    </row>
    <row r="2021" spans="1:9" x14ac:dyDescent="0.3">
      <c r="A2021">
        <v>1359304</v>
      </c>
      <c r="B2021">
        <v>1033</v>
      </c>
      <c r="C2021" s="1" t="s">
        <v>113</v>
      </c>
      <c r="D2021" s="3">
        <v>45123.969444444447</v>
      </c>
      <c r="E2021" t="s">
        <v>97</v>
      </c>
      <c r="F2021" t="s">
        <v>64</v>
      </c>
      <c r="G2021">
        <v>941</v>
      </c>
      <c r="I2021" s="7"/>
    </row>
    <row r="2022" spans="1:9" x14ac:dyDescent="0.3">
      <c r="A2022">
        <v>1359599</v>
      </c>
      <c r="B2022">
        <v>883</v>
      </c>
      <c r="C2022" s="1" t="s">
        <v>99</v>
      </c>
      <c r="D2022" s="3">
        <v>45188.008333333331</v>
      </c>
      <c r="E2022" t="s">
        <v>96</v>
      </c>
      <c r="F2022" t="s">
        <v>27</v>
      </c>
      <c r="G2022">
        <v>2508</v>
      </c>
      <c r="I2022" s="7"/>
    </row>
    <row r="2023" spans="1:9" x14ac:dyDescent="0.3">
      <c r="A2023">
        <v>1360263</v>
      </c>
      <c r="B2023">
        <v>1782</v>
      </c>
      <c r="C2023" s="1" t="s">
        <v>105</v>
      </c>
      <c r="D2023" s="3">
        <v>45131.011805555558</v>
      </c>
      <c r="E2023" t="s">
        <v>191</v>
      </c>
      <c r="F2023" t="s">
        <v>5</v>
      </c>
      <c r="G2023">
        <v>7986</v>
      </c>
      <c r="I2023" s="7"/>
    </row>
    <row r="2024" spans="1:9" x14ac:dyDescent="0.3">
      <c r="A2024">
        <v>1360843</v>
      </c>
      <c r="B2024">
        <v>760</v>
      </c>
      <c r="C2024" s="1" t="s">
        <v>113</v>
      </c>
      <c r="D2024" s="3">
        <v>45079.023611111108</v>
      </c>
      <c r="E2024" t="s">
        <v>98</v>
      </c>
      <c r="F2024" t="s">
        <v>16</v>
      </c>
      <c r="G2024">
        <v>2752</v>
      </c>
      <c r="I2024" s="7"/>
    </row>
    <row r="2025" spans="1:9" x14ac:dyDescent="0.3">
      <c r="A2025">
        <v>1361770</v>
      </c>
      <c r="B2025">
        <v>1061</v>
      </c>
      <c r="C2025" s="1" t="s">
        <v>102</v>
      </c>
      <c r="D2025" s="3">
        <v>45042.004166666666</v>
      </c>
      <c r="E2025" t="s">
        <v>97</v>
      </c>
      <c r="F2025" t="s">
        <v>74</v>
      </c>
      <c r="G2025">
        <v>8962</v>
      </c>
      <c r="I2025" s="7"/>
    </row>
    <row r="2026" spans="1:9" x14ac:dyDescent="0.3">
      <c r="A2026">
        <v>1361969</v>
      </c>
      <c r="B2026">
        <v>1350</v>
      </c>
      <c r="C2026" s="1" t="s">
        <v>105</v>
      </c>
      <c r="D2026" s="3">
        <v>45051.083333333336</v>
      </c>
      <c r="E2026" t="s">
        <v>191</v>
      </c>
      <c r="F2026" t="s">
        <v>44</v>
      </c>
      <c r="G2026">
        <v>3695</v>
      </c>
      <c r="I2026" s="7"/>
    </row>
    <row r="2027" spans="1:9" x14ac:dyDescent="0.3">
      <c r="A2027">
        <v>1362369</v>
      </c>
      <c r="B2027">
        <v>230</v>
      </c>
      <c r="C2027" s="1" t="s">
        <v>99</v>
      </c>
      <c r="D2027" s="3">
        <v>44931.042361111111</v>
      </c>
      <c r="E2027" t="s">
        <v>96</v>
      </c>
      <c r="F2027" t="s">
        <v>81</v>
      </c>
      <c r="G2027">
        <v>9795</v>
      </c>
      <c r="I2027" s="7"/>
    </row>
    <row r="2028" spans="1:9" x14ac:dyDescent="0.3">
      <c r="A2028">
        <v>1362785</v>
      </c>
      <c r="B2028">
        <v>61</v>
      </c>
      <c r="C2028" s="1" t="s">
        <v>105</v>
      </c>
      <c r="D2028" s="3">
        <v>45284.97152777778</v>
      </c>
      <c r="E2028" t="s">
        <v>96</v>
      </c>
      <c r="F2028" t="s">
        <v>88</v>
      </c>
      <c r="G2028">
        <v>3114</v>
      </c>
      <c r="I2028" s="7"/>
    </row>
    <row r="2029" spans="1:9" x14ac:dyDescent="0.3">
      <c r="A2029">
        <v>1365205</v>
      </c>
      <c r="B2029">
        <v>298</v>
      </c>
      <c r="C2029" s="1" t="s">
        <v>105</v>
      </c>
      <c r="D2029" s="3">
        <v>44949.957638888889</v>
      </c>
      <c r="E2029" t="s">
        <v>98</v>
      </c>
      <c r="F2029" t="s">
        <v>86</v>
      </c>
      <c r="G2029">
        <v>7140</v>
      </c>
      <c r="I2029" s="7"/>
    </row>
    <row r="2030" spans="1:9" x14ac:dyDescent="0.3">
      <c r="A2030">
        <v>1365442</v>
      </c>
      <c r="B2030">
        <v>1707</v>
      </c>
      <c r="C2030" s="1" t="s">
        <v>100</v>
      </c>
      <c r="D2030" s="3">
        <v>44999.011805555558</v>
      </c>
      <c r="E2030" t="s">
        <v>96</v>
      </c>
      <c r="F2030" t="s">
        <v>8</v>
      </c>
      <c r="G2030">
        <v>8105</v>
      </c>
      <c r="I2030" s="7"/>
    </row>
    <row r="2031" spans="1:9" x14ac:dyDescent="0.3">
      <c r="A2031">
        <v>1365869</v>
      </c>
      <c r="B2031">
        <v>1763</v>
      </c>
      <c r="C2031" s="1" t="s">
        <v>99</v>
      </c>
      <c r="D2031" s="3">
        <v>45217.955555555556</v>
      </c>
      <c r="E2031" t="s">
        <v>97</v>
      </c>
      <c r="F2031" t="s">
        <v>90</v>
      </c>
      <c r="G2031">
        <v>8523</v>
      </c>
      <c r="I2031" s="7"/>
    </row>
    <row r="2032" spans="1:9" x14ac:dyDescent="0.3">
      <c r="A2032">
        <v>1366020</v>
      </c>
      <c r="B2032">
        <v>659</v>
      </c>
      <c r="C2032" s="1" t="s">
        <v>101</v>
      </c>
      <c r="D2032" s="3">
        <v>45148.972222222219</v>
      </c>
      <c r="E2032" t="s">
        <v>97</v>
      </c>
      <c r="F2032" t="s">
        <v>43</v>
      </c>
      <c r="G2032">
        <v>9989</v>
      </c>
      <c r="I2032" s="7"/>
    </row>
    <row r="2033" spans="1:9" x14ac:dyDescent="0.3">
      <c r="A2033">
        <v>1366848</v>
      </c>
      <c r="B2033">
        <v>1433</v>
      </c>
      <c r="C2033" s="1" t="s">
        <v>101</v>
      </c>
      <c r="D2033" s="3">
        <v>45090.040277777778</v>
      </c>
      <c r="E2033" t="s">
        <v>191</v>
      </c>
      <c r="F2033" t="s">
        <v>91</v>
      </c>
      <c r="G2033">
        <v>2562</v>
      </c>
      <c r="I2033" s="7"/>
    </row>
    <row r="2034" spans="1:9" x14ac:dyDescent="0.3">
      <c r="A2034">
        <v>1366911</v>
      </c>
      <c r="B2034">
        <v>1017</v>
      </c>
      <c r="C2034" s="1" t="s">
        <v>113</v>
      </c>
      <c r="D2034" s="3">
        <v>45168.986111111109</v>
      </c>
      <c r="E2034" t="s">
        <v>96</v>
      </c>
      <c r="F2034" t="s">
        <v>78</v>
      </c>
      <c r="G2034">
        <v>1302</v>
      </c>
      <c r="I2034" s="7"/>
    </row>
    <row r="2035" spans="1:9" x14ac:dyDescent="0.3">
      <c r="A2035">
        <v>1366955</v>
      </c>
      <c r="B2035">
        <v>1529</v>
      </c>
      <c r="C2035" s="1" t="s">
        <v>102</v>
      </c>
      <c r="D2035" s="3">
        <v>45005.03125</v>
      </c>
      <c r="E2035" t="s">
        <v>98</v>
      </c>
      <c r="F2035" t="s">
        <v>29</v>
      </c>
      <c r="G2035">
        <v>5336</v>
      </c>
      <c r="I2035" s="7"/>
    </row>
    <row r="2036" spans="1:9" x14ac:dyDescent="0.3">
      <c r="A2036">
        <v>1368464</v>
      </c>
      <c r="B2036">
        <v>414</v>
      </c>
      <c r="C2036" s="1" t="s">
        <v>113</v>
      </c>
      <c r="D2036" s="3">
        <v>45252.036111111112</v>
      </c>
      <c r="E2036" t="s">
        <v>96</v>
      </c>
      <c r="F2036" t="s">
        <v>34</v>
      </c>
      <c r="G2036">
        <v>7424</v>
      </c>
      <c r="I2036" s="7"/>
    </row>
    <row r="2037" spans="1:9" x14ac:dyDescent="0.3">
      <c r="A2037">
        <v>1369791</v>
      </c>
      <c r="B2037">
        <v>588</v>
      </c>
      <c r="C2037" s="1" t="s">
        <v>107</v>
      </c>
      <c r="D2037" s="3">
        <v>44964.046527777777</v>
      </c>
      <c r="E2037" t="s">
        <v>97</v>
      </c>
      <c r="F2037" t="s">
        <v>83</v>
      </c>
      <c r="G2037">
        <v>6758</v>
      </c>
      <c r="I2037" s="7"/>
    </row>
    <row r="2038" spans="1:9" x14ac:dyDescent="0.3">
      <c r="A2038">
        <v>1370327</v>
      </c>
      <c r="B2038">
        <v>374</v>
      </c>
      <c r="C2038" s="1" t="s">
        <v>108</v>
      </c>
      <c r="D2038" s="3">
        <v>45278.050694444442</v>
      </c>
      <c r="E2038" t="s">
        <v>98</v>
      </c>
      <c r="F2038" t="s">
        <v>40</v>
      </c>
      <c r="G2038">
        <v>9133</v>
      </c>
      <c r="I2038" s="7"/>
    </row>
    <row r="2039" spans="1:9" x14ac:dyDescent="0.3">
      <c r="A2039">
        <v>1370775</v>
      </c>
      <c r="B2039">
        <v>462</v>
      </c>
      <c r="C2039" s="1" t="s">
        <v>99</v>
      </c>
      <c r="D2039" s="3">
        <v>45039.075694444444</v>
      </c>
      <c r="E2039" t="s">
        <v>98</v>
      </c>
      <c r="F2039" t="s">
        <v>69</v>
      </c>
      <c r="G2039">
        <v>1949</v>
      </c>
      <c r="I2039" s="7"/>
    </row>
    <row r="2040" spans="1:9" x14ac:dyDescent="0.3">
      <c r="A2040">
        <v>1371197</v>
      </c>
      <c r="B2040">
        <v>1891</v>
      </c>
      <c r="C2040" s="1" t="s">
        <v>106</v>
      </c>
      <c r="D2040" s="3">
        <v>45013.008333333331</v>
      </c>
      <c r="E2040" t="s">
        <v>97</v>
      </c>
      <c r="F2040" t="s">
        <v>85</v>
      </c>
      <c r="G2040">
        <v>5430</v>
      </c>
      <c r="I2040" s="7"/>
    </row>
    <row r="2041" spans="1:9" x14ac:dyDescent="0.3">
      <c r="A2041">
        <v>1371439</v>
      </c>
      <c r="B2041">
        <v>633</v>
      </c>
      <c r="C2041" s="1" t="s">
        <v>100</v>
      </c>
      <c r="D2041" s="3">
        <v>45217.004861111112</v>
      </c>
      <c r="E2041" t="s">
        <v>96</v>
      </c>
      <c r="F2041" t="s">
        <v>43</v>
      </c>
      <c r="G2041">
        <v>4266</v>
      </c>
      <c r="I2041" s="7"/>
    </row>
    <row r="2042" spans="1:9" x14ac:dyDescent="0.3">
      <c r="A2042">
        <v>1371917</v>
      </c>
      <c r="B2042">
        <v>1407</v>
      </c>
      <c r="C2042" s="1" t="s">
        <v>99</v>
      </c>
      <c r="D2042" s="3">
        <v>45132.03402777778</v>
      </c>
      <c r="E2042" t="s">
        <v>97</v>
      </c>
      <c r="F2042" t="s">
        <v>81</v>
      </c>
      <c r="G2042">
        <v>7060</v>
      </c>
      <c r="I2042" s="7"/>
    </row>
    <row r="2043" spans="1:9" x14ac:dyDescent="0.3">
      <c r="A2043">
        <v>1373309</v>
      </c>
      <c r="B2043">
        <v>718</v>
      </c>
      <c r="C2043" s="1" t="s">
        <v>103</v>
      </c>
      <c r="D2043" s="3">
        <v>45101.036805555559</v>
      </c>
      <c r="E2043" t="s">
        <v>96</v>
      </c>
      <c r="F2043" t="s">
        <v>88</v>
      </c>
      <c r="G2043">
        <v>2634</v>
      </c>
      <c r="I2043" s="7"/>
    </row>
    <row r="2044" spans="1:9" x14ac:dyDescent="0.3">
      <c r="A2044">
        <v>1373323</v>
      </c>
      <c r="B2044">
        <v>1893</v>
      </c>
      <c r="C2044" s="1" t="s">
        <v>101</v>
      </c>
      <c r="D2044" s="3">
        <v>44971.047222222223</v>
      </c>
      <c r="E2044" t="s">
        <v>97</v>
      </c>
      <c r="F2044" t="s">
        <v>43</v>
      </c>
      <c r="G2044">
        <v>8546</v>
      </c>
      <c r="I2044" s="7"/>
    </row>
    <row r="2045" spans="1:9" x14ac:dyDescent="0.3">
      <c r="A2045">
        <v>1373414</v>
      </c>
      <c r="B2045">
        <v>613</v>
      </c>
      <c r="C2045" s="1" t="s">
        <v>113</v>
      </c>
      <c r="D2045" s="3">
        <v>44970.990277777775</v>
      </c>
      <c r="E2045" t="s">
        <v>191</v>
      </c>
      <c r="F2045" t="s">
        <v>27</v>
      </c>
      <c r="G2045">
        <v>5539</v>
      </c>
      <c r="I2045" s="7"/>
    </row>
    <row r="2046" spans="1:9" x14ac:dyDescent="0.3">
      <c r="A2046">
        <v>1374086</v>
      </c>
      <c r="B2046">
        <v>206</v>
      </c>
      <c r="C2046" s="1" t="s">
        <v>99</v>
      </c>
      <c r="D2046" s="3">
        <v>45179.987500000003</v>
      </c>
      <c r="E2046" t="s">
        <v>96</v>
      </c>
      <c r="F2046" t="s">
        <v>39</v>
      </c>
      <c r="G2046">
        <v>622</v>
      </c>
      <c r="I2046" s="7"/>
    </row>
    <row r="2047" spans="1:9" x14ac:dyDescent="0.3">
      <c r="A2047">
        <v>1376137</v>
      </c>
      <c r="B2047">
        <v>1472</v>
      </c>
      <c r="C2047" s="1" t="s">
        <v>99</v>
      </c>
      <c r="D2047" s="3">
        <v>45235.019444444442</v>
      </c>
      <c r="E2047" t="s">
        <v>191</v>
      </c>
      <c r="F2047" t="s">
        <v>24</v>
      </c>
      <c r="G2047">
        <v>7325</v>
      </c>
      <c r="I2047" s="7"/>
    </row>
    <row r="2048" spans="1:9" x14ac:dyDescent="0.3">
      <c r="A2048">
        <v>1376176</v>
      </c>
      <c r="B2048">
        <v>1887</v>
      </c>
      <c r="C2048" s="1" t="s">
        <v>105</v>
      </c>
      <c r="D2048" s="3">
        <v>44974.990277777775</v>
      </c>
      <c r="E2048" t="s">
        <v>98</v>
      </c>
      <c r="F2048" t="s">
        <v>27</v>
      </c>
      <c r="G2048">
        <v>9141</v>
      </c>
      <c r="I2048" s="7"/>
    </row>
    <row r="2049" spans="1:9" x14ac:dyDescent="0.3">
      <c r="A2049">
        <v>1376269</v>
      </c>
      <c r="B2049">
        <v>1006</v>
      </c>
      <c r="C2049" s="1" t="s">
        <v>101</v>
      </c>
      <c r="D2049" s="3">
        <v>45180.021527777775</v>
      </c>
      <c r="E2049" t="s">
        <v>98</v>
      </c>
      <c r="F2049" t="s">
        <v>31</v>
      </c>
      <c r="G2049">
        <v>1068</v>
      </c>
      <c r="I2049" s="7"/>
    </row>
    <row r="2050" spans="1:9" x14ac:dyDescent="0.3">
      <c r="A2050">
        <v>1376427</v>
      </c>
      <c r="B2050">
        <v>1430</v>
      </c>
      <c r="C2050" s="1" t="s">
        <v>99</v>
      </c>
      <c r="D2050" s="3">
        <v>45176.963194444441</v>
      </c>
      <c r="E2050" t="s">
        <v>96</v>
      </c>
      <c r="F2050" t="s">
        <v>78</v>
      </c>
      <c r="G2050">
        <v>9138</v>
      </c>
      <c r="I2050" s="7"/>
    </row>
    <row r="2051" spans="1:9" x14ac:dyDescent="0.3">
      <c r="A2051">
        <v>1376435</v>
      </c>
      <c r="B2051">
        <v>145</v>
      </c>
      <c r="C2051" s="1" t="s">
        <v>107</v>
      </c>
      <c r="D2051" s="3">
        <v>44991.986111111109</v>
      </c>
      <c r="E2051" t="s">
        <v>97</v>
      </c>
      <c r="F2051" t="s">
        <v>77</v>
      </c>
      <c r="G2051">
        <v>8109</v>
      </c>
      <c r="I2051" s="7"/>
    </row>
    <row r="2052" spans="1:9" x14ac:dyDescent="0.3">
      <c r="A2052">
        <v>1379500</v>
      </c>
      <c r="B2052">
        <v>1128</v>
      </c>
      <c r="C2052" s="1" t="s">
        <v>100</v>
      </c>
      <c r="D2052" s="3">
        <v>45132.098611111112</v>
      </c>
      <c r="E2052" t="s">
        <v>191</v>
      </c>
      <c r="F2052" t="s">
        <v>32</v>
      </c>
      <c r="G2052">
        <v>4248</v>
      </c>
      <c r="I2052" s="7"/>
    </row>
    <row r="2053" spans="1:9" x14ac:dyDescent="0.3">
      <c r="A2053">
        <v>1380014</v>
      </c>
      <c r="B2053">
        <v>914</v>
      </c>
      <c r="C2053" s="1" t="s">
        <v>99</v>
      </c>
      <c r="D2053" s="3">
        <v>45274.039583333331</v>
      </c>
      <c r="E2053" t="s">
        <v>96</v>
      </c>
      <c r="F2053" t="s">
        <v>30</v>
      </c>
      <c r="G2053">
        <v>5389</v>
      </c>
      <c r="I2053" s="7"/>
    </row>
    <row r="2054" spans="1:9" x14ac:dyDescent="0.3">
      <c r="A2054">
        <v>1383231</v>
      </c>
      <c r="B2054">
        <v>900</v>
      </c>
      <c r="C2054" s="1" t="s">
        <v>99</v>
      </c>
      <c r="D2054" s="3">
        <v>45134.992361111108</v>
      </c>
      <c r="E2054" t="s">
        <v>191</v>
      </c>
      <c r="F2054" t="s">
        <v>74</v>
      </c>
      <c r="G2054">
        <v>2730</v>
      </c>
      <c r="I2054" s="7"/>
    </row>
    <row r="2055" spans="1:9" x14ac:dyDescent="0.3">
      <c r="A2055">
        <v>1383522</v>
      </c>
      <c r="B2055">
        <v>1792</v>
      </c>
      <c r="C2055" s="1" t="s">
        <v>108</v>
      </c>
      <c r="D2055" s="3">
        <v>45020.038194444445</v>
      </c>
      <c r="E2055" t="s">
        <v>191</v>
      </c>
      <c r="F2055" t="s">
        <v>85</v>
      </c>
      <c r="G2055">
        <v>9147</v>
      </c>
      <c r="I2055" s="7"/>
    </row>
    <row r="2056" spans="1:9" x14ac:dyDescent="0.3">
      <c r="A2056">
        <v>1383688</v>
      </c>
      <c r="B2056">
        <v>271</v>
      </c>
      <c r="C2056" s="1" t="s">
        <v>99</v>
      </c>
      <c r="D2056" s="3">
        <v>44971.076388888891</v>
      </c>
      <c r="E2056" t="s">
        <v>96</v>
      </c>
      <c r="F2056" t="s">
        <v>51</v>
      </c>
      <c r="G2056">
        <v>240</v>
      </c>
      <c r="I2056" s="7"/>
    </row>
    <row r="2057" spans="1:9" x14ac:dyDescent="0.3">
      <c r="A2057">
        <v>1384019</v>
      </c>
      <c r="B2057">
        <v>1408</v>
      </c>
      <c r="C2057" s="1" t="s">
        <v>99</v>
      </c>
      <c r="D2057" s="3">
        <v>45251.074999999997</v>
      </c>
      <c r="E2057" t="s">
        <v>191</v>
      </c>
      <c r="F2057" t="s">
        <v>68</v>
      </c>
      <c r="G2057">
        <v>4853</v>
      </c>
      <c r="I2057" s="7"/>
    </row>
    <row r="2058" spans="1:9" x14ac:dyDescent="0.3">
      <c r="A2058">
        <v>1385078</v>
      </c>
      <c r="B2058">
        <v>146</v>
      </c>
      <c r="C2058" s="1" t="s">
        <v>103</v>
      </c>
      <c r="D2058" s="3">
        <v>45126.064583333333</v>
      </c>
      <c r="E2058" t="s">
        <v>97</v>
      </c>
      <c r="F2058" t="s">
        <v>79</v>
      </c>
      <c r="G2058">
        <v>1972</v>
      </c>
      <c r="I2058" s="7"/>
    </row>
    <row r="2059" spans="1:9" x14ac:dyDescent="0.3">
      <c r="A2059">
        <v>1385605</v>
      </c>
      <c r="B2059">
        <v>1850</v>
      </c>
      <c r="C2059" s="1" t="s">
        <v>109</v>
      </c>
      <c r="D2059" s="3">
        <v>45062.003472222219</v>
      </c>
      <c r="E2059" t="s">
        <v>98</v>
      </c>
      <c r="F2059" t="s">
        <v>76</v>
      </c>
      <c r="G2059">
        <v>6075</v>
      </c>
      <c r="I2059" s="7"/>
    </row>
    <row r="2060" spans="1:9" x14ac:dyDescent="0.3">
      <c r="A2060">
        <v>1385745</v>
      </c>
      <c r="B2060">
        <v>1686</v>
      </c>
      <c r="C2060" s="1" t="s">
        <v>100</v>
      </c>
      <c r="D2060" s="3">
        <v>44958.061111111114</v>
      </c>
      <c r="E2060" t="s">
        <v>96</v>
      </c>
      <c r="F2060" t="s">
        <v>27</v>
      </c>
      <c r="G2060">
        <v>5128</v>
      </c>
      <c r="I2060" s="7"/>
    </row>
    <row r="2061" spans="1:9" x14ac:dyDescent="0.3">
      <c r="A2061">
        <v>1386514</v>
      </c>
      <c r="B2061">
        <v>1892</v>
      </c>
      <c r="C2061" s="1" t="s">
        <v>99</v>
      </c>
      <c r="D2061" s="3">
        <v>45070.020138888889</v>
      </c>
      <c r="E2061" t="s">
        <v>98</v>
      </c>
      <c r="F2061" t="s">
        <v>43</v>
      </c>
      <c r="G2061">
        <v>2382</v>
      </c>
      <c r="I2061" s="7"/>
    </row>
    <row r="2062" spans="1:9" x14ac:dyDescent="0.3">
      <c r="A2062">
        <v>1386601</v>
      </c>
      <c r="B2062">
        <v>1276</v>
      </c>
      <c r="C2062" s="1" t="s">
        <v>100</v>
      </c>
      <c r="D2062" s="3">
        <v>45026.027777777781</v>
      </c>
      <c r="E2062" t="s">
        <v>97</v>
      </c>
      <c r="F2062" t="s">
        <v>43</v>
      </c>
      <c r="G2062">
        <v>4677</v>
      </c>
      <c r="I2062" s="7"/>
    </row>
    <row r="2063" spans="1:9" x14ac:dyDescent="0.3">
      <c r="A2063">
        <v>1387867</v>
      </c>
      <c r="B2063">
        <v>322</v>
      </c>
      <c r="C2063" s="1" t="s">
        <v>113</v>
      </c>
      <c r="D2063" s="3">
        <v>45068.05</v>
      </c>
      <c r="E2063" t="s">
        <v>98</v>
      </c>
      <c r="F2063" t="s">
        <v>4</v>
      </c>
      <c r="G2063">
        <v>7080</v>
      </c>
      <c r="I2063" s="7"/>
    </row>
    <row r="2064" spans="1:9" x14ac:dyDescent="0.3">
      <c r="A2064">
        <v>1389485</v>
      </c>
      <c r="B2064">
        <v>607</v>
      </c>
      <c r="C2064" s="1" t="s">
        <v>106</v>
      </c>
      <c r="D2064" s="3">
        <v>45236.022916666669</v>
      </c>
      <c r="E2064" t="s">
        <v>98</v>
      </c>
      <c r="F2064" t="s">
        <v>19</v>
      </c>
      <c r="G2064">
        <v>8449</v>
      </c>
      <c r="I2064" s="7"/>
    </row>
    <row r="2065" spans="1:9" x14ac:dyDescent="0.3">
      <c r="A2065">
        <v>1389680</v>
      </c>
      <c r="B2065">
        <v>888</v>
      </c>
      <c r="C2065" s="1" t="s">
        <v>108</v>
      </c>
      <c r="D2065" s="3">
        <v>44936.015277777777</v>
      </c>
      <c r="E2065" t="s">
        <v>191</v>
      </c>
      <c r="F2065" t="s">
        <v>82</v>
      </c>
      <c r="G2065">
        <v>9670</v>
      </c>
      <c r="I2065" s="7"/>
    </row>
    <row r="2066" spans="1:9" x14ac:dyDescent="0.3">
      <c r="A2066">
        <v>1391439</v>
      </c>
      <c r="B2066">
        <v>811</v>
      </c>
      <c r="C2066" s="1" t="s">
        <v>113</v>
      </c>
      <c r="D2066" s="3">
        <v>45246.940972222219</v>
      </c>
      <c r="E2066" t="s">
        <v>98</v>
      </c>
      <c r="F2066" t="s">
        <v>21</v>
      </c>
      <c r="G2066">
        <v>6152</v>
      </c>
      <c r="I2066" s="7"/>
    </row>
    <row r="2067" spans="1:9" x14ac:dyDescent="0.3">
      <c r="A2067">
        <v>1391623</v>
      </c>
      <c r="B2067">
        <v>606</v>
      </c>
      <c r="C2067" s="1" t="s">
        <v>99</v>
      </c>
      <c r="D2067" s="3">
        <v>45117.974999999999</v>
      </c>
      <c r="E2067" t="s">
        <v>98</v>
      </c>
      <c r="F2067" t="s">
        <v>66</v>
      </c>
      <c r="G2067">
        <v>6445</v>
      </c>
      <c r="I2067" s="7"/>
    </row>
    <row r="2068" spans="1:9" x14ac:dyDescent="0.3">
      <c r="A2068">
        <v>1392838</v>
      </c>
      <c r="B2068">
        <v>1138</v>
      </c>
      <c r="C2068" s="1" t="s">
        <v>101</v>
      </c>
      <c r="D2068" s="3">
        <v>45137.979861111111</v>
      </c>
      <c r="E2068" t="s">
        <v>96</v>
      </c>
      <c r="F2068" t="s">
        <v>78</v>
      </c>
      <c r="G2068">
        <v>1617</v>
      </c>
      <c r="I2068" s="7"/>
    </row>
    <row r="2069" spans="1:9" x14ac:dyDescent="0.3">
      <c r="A2069">
        <v>1393397</v>
      </c>
      <c r="B2069">
        <v>73</v>
      </c>
      <c r="C2069" s="1" t="s">
        <v>109</v>
      </c>
      <c r="D2069" s="3">
        <v>45021.022222222222</v>
      </c>
      <c r="E2069" t="s">
        <v>96</v>
      </c>
      <c r="F2069" t="s">
        <v>5</v>
      </c>
      <c r="G2069">
        <v>7174</v>
      </c>
      <c r="I2069" s="7"/>
    </row>
    <row r="2070" spans="1:9" x14ac:dyDescent="0.3">
      <c r="A2070">
        <v>1393864</v>
      </c>
      <c r="B2070">
        <v>1794</v>
      </c>
      <c r="C2070" s="1" t="s">
        <v>101</v>
      </c>
      <c r="D2070" s="3">
        <v>45114.072916666664</v>
      </c>
      <c r="E2070" t="s">
        <v>97</v>
      </c>
      <c r="F2070" t="s">
        <v>43</v>
      </c>
      <c r="G2070">
        <v>3135</v>
      </c>
      <c r="I2070" s="7"/>
    </row>
    <row r="2071" spans="1:9" x14ac:dyDescent="0.3">
      <c r="A2071">
        <v>1395655</v>
      </c>
      <c r="B2071">
        <v>345</v>
      </c>
      <c r="C2071" s="1" t="s">
        <v>113</v>
      </c>
      <c r="D2071" s="3">
        <v>45150.02847222222</v>
      </c>
      <c r="E2071" t="s">
        <v>98</v>
      </c>
      <c r="F2071" t="s">
        <v>27</v>
      </c>
      <c r="G2071">
        <v>8180</v>
      </c>
      <c r="I2071" s="7"/>
    </row>
    <row r="2072" spans="1:9" x14ac:dyDescent="0.3">
      <c r="A2072">
        <v>1395839</v>
      </c>
      <c r="B2072">
        <v>163</v>
      </c>
      <c r="C2072" s="1" t="s">
        <v>99</v>
      </c>
      <c r="D2072" s="3">
        <v>45070.011111111111</v>
      </c>
      <c r="E2072" t="s">
        <v>98</v>
      </c>
      <c r="F2072" t="s">
        <v>27</v>
      </c>
      <c r="G2072">
        <v>2045</v>
      </c>
      <c r="I2072" s="7"/>
    </row>
    <row r="2073" spans="1:9" x14ac:dyDescent="0.3">
      <c r="A2073">
        <v>1396020</v>
      </c>
      <c r="B2073">
        <v>1139</v>
      </c>
      <c r="C2073" s="1" t="s">
        <v>99</v>
      </c>
      <c r="D2073" s="3">
        <v>45282.981249999997</v>
      </c>
      <c r="E2073" t="s">
        <v>96</v>
      </c>
      <c r="F2073" t="s">
        <v>27</v>
      </c>
      <c r="G2073">
        <v>5055</v>
      </c>
      <c r="I2073" s="7"/>
    </row>
    <row r="2074" spans="1:9" x14ac:dyDescent="0.3">
      <c r="A2074">
        <v>1396650</v>
      </c>
      <c r="B2074">
        <v>1751</v>
      </c>
      <c r="C2074" s="1" t="s">
        <v>99</v>
      </c>
      <c r="D2074" s="3">
        <v>45272.022916666669</v>
      </c>
      <c r="E2074" t="s">
        <v>97</v>
      </c>
      <c r="F2074" t="s">
        <v>21</v>
      </c>
      <c r="G2074">
        <v>9911</v>
      </c>
      <c r="I2074" s="7"/>
    </row>
    <row r="2075" spans="1:9" x14ac:dyDescent="0.3">
      <c r="A2075">
        <v>1398659</v>
      </c>
      <c r="B2075">
        <v>1366</v>
      </c>
      <c r="C2075" s="1" t="s">
        <v>99</v>
      </c>
      <c r="D2075" s="3">
        <v>45259.000694444447</v>
      </c>
      <c r="E2075" t="s">
        <v>97</v>
      </c>
      <c r="F2075" t="s">
        <v>12</v>
      </c>
      <c r="G2075">
        <v>1845</v>
      </c>
      <c r="I2075" s="7"/>
    </row>
    <row r="2076" spans="1:9" x14ac:dyDescent="0.3">
      <c r="A2076">
        <v>1399773</v>
      </c>
      <c r="B2076">
        <v>1990</v>
      </c>
      <c r="C2076" s="1" t="s">
        <v>99</v>
      </c>
      <c r="D2076" s="3">
        <v>44929.00277777778</v>
      </c>
      <c r="E2076" t="s">
        <v>96</v>
      </c>
      <c r="F2076" t="s">
        <v>29</v>
      </c>
      <c r="G2076">
        <v>6970</v>
      </c>
      <c r="I2076" s="7"/>
    </row>
    <row r="2077" spans="1:9" x14ac:dyDescent="0.3">
      <c r="A2077">
        <v>1400564</v>
      </c>
      <c r="B2077">
        <v>768</v>
      </c>
      <c r="C2077" s="1" t="s">
        <v>99</v>
      </c>
      <c r="D2077" s="3">
        <v>45188.05972222222</v>
      </c>
      <c r="E2077" t="s">
        <v>97</v>
      </c>
      <c r="F2077" t="s">
        <v>24</v>
      </c>
      <c r="G2077">
        <v>5190</v>
      </c>
      <c r="I2077" s="7"/>
    </row>
    <row r="2078" spans="1:9" x14ac:dyDescent="0.3">
      <c r="A2078">
        <v>1400596</v>
      </c>
      <c r="B2078">
        <v>367</v>
      </c>
      <c r="C2078" s="1" t="s">
        <v>113</v>
      </c>
      <c r="D2078" s="3">
        <v>45159.963888888888</v>
      </c>
      <c r="E2078" t="s">
        <v>191</v>
      </c>
      <c r="F2078" t="s">
        <v>86</v>
      </c>
      <c r="G2078">
        <v>680</v>
      </c>
      <c r="I2078" s="7"/>
    </row>
    <row r="2079" spans="1:9" x14ac:dyDescent="0.3">
      <c r="A2079">
        <v>1401727</v>
      </c>
      <c r="B2079">
        <v>637</v>
      </c>
      <c r="C2079" s="1" t="s">
        <v>99</v>
      </c>
      <c r="D2079" s="3">
        <v>45152.024305555555</v>
      </c>
      <c r="E2079" t="s">
        <v>96</v>
      </c>
      <c r="F2079" t="s">
        <v>31</v>
      </c>
      <c r="G2079">
        <v>4277</v>
      </c>
      <c r="I2079" s="7"/>
    </row>
    <row r="2080" spans="1:9" x14ac:dyDescent="0.3">
      <c r="A2080">
        <v>1404328</v>
      </c>
      <c r="B2080">
        <v>1469</v>
      </c>
      <c r="C2080" s="1" t="s">
        <v>107</v>
      </c>
      <c r="D2080" s="3">
        <v>44980.013888888891</v>
      </c>
      <c r="E2080" t="s">
        <v>97</v>
      </c>
      <c r="F2080" t="s">
        <v>90</v>
      </c>
      <c r="G2080">
        <v>4532</v>
      </c>
      <c r="I2080" s="7"/>
    </row>
    <row r="2081" spans="1:9" x14ac:dyDescent="0.3">
      <c r="A2081">
        <v>1404963</v>
      </c>
      <c r="B2081">
        <v>69</v>
      </c>
      <c r="C2081" s="1" t="s">
        <v>99</v>
      </c>
      <c r="D2081" s="3">
        <v>45278.038194444445</v>
      </c>
      <c r="E2081" t="s">
        <v>98</v>
      </c>
      <c r="F2081" t="s">
        <v>33</v>
      </c>
      <c r="G2081">
        <v>1572</v>
      </c>
      <c r="I2081" s="7"/>
    </row>
    <row r="2082" spans="1:9" x14ac:dyDescent="0.3">
      <c r="A2082">
        <v>1405341</v>
      </c>
      <c r="B2082">
        <v>749</v>
      </c>
      <c r="C2082" s="1" t="s">
        <v>106</v>
      </c>
      <c r="D2082" s="3">
        <v>45115.061111111114</v>
      </c>
      <c r="E2082" t="s">
        <v>98</v>
      </c>
      <c r="F2082" t="s">
        <v>91</v>
      </c>
      <c r="G2082">
        <v>1177</v>
      </c>
      <c r="I2082" s="7"/>
    </row>
    <row r="2083" spans="1:9" x14ac:dyDescent="0.3">
      <c r="A2083">
        <v>1405517</v>
      </c>
      <c r="B2083">
        <v>1790</v>
      </c>
      <c r="C2083" s="1" t="s">
        <v>99</v>
      </c>
      <c r="D2083" s="3">
        <v>45075.036805555559</v>
      </c>
      <c r="E2083" t="s">
        <v>191</v>
      </c>
      <c r="F2083" t="s">
        <v>35</v>
      </c>
      <c r="G2083">
        <v>8268</v>
      </c>
      <c r="I2083" s="7"/>
    </row>
    <row r="2084" spans="1:9" x14ac:dyDescent="0.3">
      <c r="A2084">
        <v>1407976</v>
      </c>
      <c r="B2084">
        <v>569</v>
      </c>
      <c r="C2084" s="1" t="s">
        <v>99</v>
      </c>
      <c r="D2084" s="3">
        <v>45018.972916666666</v>
      </c>
      <c r="E2084" t="s">
        <v>96</v>
      </c>
      <c r="F2084" t="s">
        <v>36</v>
      </c>
      <c r="G2084">
        <v>8751</v>
      </c>
      <c r="I2084" s="7"/>
    </row>
    <row r="2085" spans="1:9" x14ac:dyDescent="0.3">
      <c r="A2085">
        <v>1409071</v>
      </c>
      <c r="B2085">
        <v>807</v>
      </c>
      <c r="C2085" s="1" t="s">
        <v>102</v>
      </c>
      <c r="D2085" s="3">
        <v>45041.968055555553</v>
      </c>
      <c r="E2085" t="s">
        <v>191</v>
      </c>
      <c r="F2085" t="s">
        <v>37</v>
      </c>
      <c r="G2085">
        <v>1067</v>
      </c>
      <c r="I2085" s="7"/>
    </row>
    <row r="2086" spans="1:9" x14ac:dyDescent="0.3">
      <c r="A2086">
        <v>1409253</v>
      </c>
      <c r="B2086">
        <v>1099</v>
      </c>
      <c r="C2086" s="1" t="s">
        <v>100</v>
      </c>
      <c r="D2086" s="3">
        <v>45019.978472222225</v>
      </c>
      <c r="E2086" t="s">
        <v>191</v>
      </c>
      <c r="F2086" t="s">
        <v>27</v>
      </c>
      <c r="G2086">
        <v>136</v>
      </c>
      <c r="I2086" s="7"/>
    </row>
    <row r="2087" spans="1:9" x14ac:dyDescent="0.3">
      <c r="A2087">
        <v>1409459</v>
      </c>
      <c r="B2087">
        <v>843</v>
      </c>
      <c r="C2087" s="1" t="s">
        <v>99</v>
      </c>
      <c r="D2087" s="3">
        <v>45067.015277777777</v>
      </c>
      <c r="E2087" t="s">
        <v>97</v>
      </c>
      <c r="F2087" t="s">
        <v>65</v>
      </c>
      <c r="G2087">
        <v>6955</v>
      </c>
      <c r="I2087" s="7"/>
    </row>
    <row r="2088" spans="1:9" x14ac:dyDescent="0.3">
      <c r="A2088">
        <v>1409549</v>
      </c>
      <c r="B2088">
        <v>915</v>
      </c>
      <c r="C2088" s="1" t="s">
        <v>100</v>
      </c>
      <c r="D2088" s="3">
        <v>45129.002083333333</v>
      </c>
      <c r="E2088" t="s">
        <v>97</v>
      </c>
      <c r="F2088" t="s">
        <v>23</v>
      </c>
      <c r="G2088">
        <v>8235</v>
      </c>
      <c r="I2088" s="7"/>
    </row>
    <row r="2089" spans="1:9" x14ac:dyDescent="0.3">
      <c r="A2089">
        <v>1409687</v>
      </c>
      <c r="B2089">
        <v>1475</v>
      </c>
      <c r="C2089" s="1" t="s">
        <v>105</v>
      </c>
      <c r="D2089" s="3">
        <v>45019.037499999999</v>
      </c>
      <c r="E2089" t="s">
        <v>191</v>
      </c>
      <c r="F2089" t="s">
        <v>40</v>
      </c>
      <c r="G2089">
        <v>3268</v>
      </c>
      <c r="I2089" s="7"/>
    </row>
    <row r="2090" spans="1:9" x14ac:dyDescent="0.3">
      <c r="A2090">
        <v>1411077</v>
      </c>
      <c r="B2090">
        <v>1545</v>
      </c>
      <c r="C2090" s="1" t="s">
        <v>103</v>
      </c>
      <c r="D2090" s="3">
        <v>45092.00277777778</v>
      </c>
      <c r="E2090" t="s">
        <v>191</v>
      </c>
      <c r="F2090" t="s">
        <v>95</v>
      </c>
      <c r="G2090">
        <v>6186</v>
      </c>
      <c r="I2090" s="7"/>
    </row>
    <row r="2091" spans="1:9" x14ac:dyDescent="0.3">
      <c r="A2091">
        <v>1411455</v>
      </c>
      <c r="B2091">
        <v>1416</v>
      </c>
      <c r="C2091" s="1" t="s">
        <v>99</v>
      </c>
      <c r="D2091" s="3">
        <v>45010.982638888891</v>
      </c>
      <c r="E2091" t="s">
        <v>96</v>
      </c>
      <c r="F2091" t="s">
        <v>42</v>
      </c>
      <c r="G2091">
        <v>8932</v>
      </c>
      <c r="I2091" s="7"/>
    </row>
    <row r="2092" spans="1:9" x14ac:dyDescent="0.3">
      <c r="A2092">
        <v>1412551</v>
      </c>
      <c r="B2092">
        <v>610</v>
      </c>
      <c r="C2092" s="1" t="s">
        <v>100</v>
      </c>
      <c r="D2092" s="3">
        <v>45176.007638888892</v>
      </c>
      <c r="E2092" t="s">
        <v>96</v>
      </c>
      <c r="F2092" t="s">
        <v>43</v>
      </c>
      <c r="G2092">
        <v>425</v>
      </c>
      <c r="I2092" s="7"/>
    </row>
    <row r="2093" spans="1:9" x14ac:dyDescent="0.3">
      <c r="A2093">
        <v>1414158</v>
      </c>
      <c r="B2093">
        <v>789</v>
      </c>
      <c r="C2093" s="1" t="s">
        <v>100</v>
      </c>
      <c r="D2093" s="3">
        <v>45005.045138888891</v>
      </c>
      <c r="E2093" t="s">
        <v>97</v>
      </c>
      <c r="F2093" t="s">
        <v>15</v>
      </c>
      <c r="G2093">
        <v>8686</v>
      </c>
      <c r="I2093" s="7"/>
    </row>
    <row r="2094" spans="1:9" x14ac:dyDescent="0.3">
      <c r="A2094">
        <v>1416529</v>
      </c>
      <c r="B2094">
        <v>1980</v>
      </c>
      <c r="C2094" s="1" t="s">
        <v>110</v>
      </c>
      <c r="D2094" s="3">
        <v>45104.004861111112</v>
      </c>
      <c r="E2094" t="s">
        <v>97</v>
      </c>
      <c r="F2094" t="s">
        <v>12</v>
      </c>
      <c r="G2094">
        <v>576</v>
      </c>
      <c r="I2094" s="7"/>
    </row>
    <row r="2095" spans="1:9" x14ac:dyDescent="0.3">
      <c r="A2095">
        <v>1417112</v>
      </c>
      <c r="B2095">
        <v>1938</v>
      </c>
      <c r="C2095" s="1"/>
      <c r="D2095" s="3">
        <v>45064.032638888886</v>
      </c>
      <c r="E2095" t="s">
        <v>191</v>
      </c>
      <c r="F2095" t="s">
        <v>29</v>
      </c>
      <c r="G2095">
        <v>2520</v>
      </c>
      <c r="I2095" s="7"/>
    </row>
    <row r="2096" spans="1:9" x14ac:dyDescent="0.3">
      <c r="A2096">
        <v>1417673</v>
      </c>
      <c r="B2096">
        <v>1947</v>
      </c>
      <c r="C2096" s="1" t="s">
        <v>105</v>
      </c>
      <c r="D2096" s="3">
        <v>45049.069444444445</v>
      </c>
      <c r="E2096" t="s">
        <v>98</v>
      </c>
      <c r="F2096" t="s">
        <v>27</v>
      </c>
      <c r="G2096">
        <v>8765</v>
      </c>
      <c r="I2096" s="7"/>
    </row>
    <row r="2097" spans="1:9" x14ac:dyDescent="0.3">
      <c r="A2097">
        <v>1418125</v>
      </c>
      <c r="B2097">
        <v>1496</v>
      </c>
      <c r="C2097" s="1" t="s">
        <v>99</v>
      </c>
      <c r="D2097" s="3">
        <v>45150.031944444447</v>
      </c>
      <c r="E2097" t="s">
        <v>98</v>
      </c>
      <c r="F2097" t="s">
        <v>45</v>
      </c>
      <c r="G2097">
        <v>8586</v>
      </c>
      <c r="I2097" s="7"/>
    </row>
    <row r="2098" spans="1:9" x14ac:dyDescent="0.3">
      <c r="A2098">
        <v>1420227</v>
      </c>
      <c r="B2098">
        <v>1540</v>
      </c>
      <c r="C2098" s="1" t="s">
        <v>101</v>
      </c>
      <c r="D2098" s="3">
        <v>45007.022222222222</v>
      </c>
      <c r="E2098" t="s">
        <v>98</v>
      </c>
      <c r="F2098" t="s">
        <v>43</v>
      </c>
      <c r="G2098">
        <v>615</v>
      </c>
      <c r="I2098" s="7"/>
    </row>
    <row r="2099" spans="1:9" x14ac:dyDescent="0.3">
      <c r="A2099">
        <v>1420448</v>
      </c>
      <c r="B2099">
        <v>1708</v>
      </c>
      <c r="C2099" s="1" t="s">
        <v>100</v>
      </c>
      <c r="D2099" s="3">
        <v>45025.984027777777</v>
      </c>
      <c r="E2099" t="s">
        <v>98</v>
      </c>
      <c r="F2099" t="s">
        <v>60</v>
      </c>
      <c r="G2099">
        <v>5060</v>
      </c>
      <c r="I2099" s="7"/>
    </row>
    <row r="2100" spans="1:9" x14ac:dyDescent="0.3">
      <c r="A2100">
        <v>1420854</v>
      </c>
      <c r="B2100">
        <v>1759</v>
      </c>
      <c r="C2100" s="1" t="s">
        <v>105</v>
      </c>
      <c r="D2100" s="3">
        <v>45205.977083333331</v>
      </c>
      <c r="E2100" t="s">
        <v>98</v>
      </c>
      <c r="F2100" t="s">
        <v>90</v>
      </c>
      <c r="G2100">
        <v>1964</v>
      </c>
      <c r="I2100" s="7"/>
    </row>
    <row r="2101" spans="1:9" x14ac:dyDescent="0.3">
      <c r="A2101">
        <v>1421840</v>
      </c>
      <c r="B2101">
        <v>1128</v>
      </c>
      <c r="C2101" s="1" t="s">
        <v>100</v>
      </c>
      <c r="D2101" s="3">
        <v>45178.984722222223</v>
      </c>
      <c r="E2101" t="s">
        <v>97</v>
      </c>
      <c r="F2101" t="s">
        <v>14</v>
      </c>
      <c r="G2101">
        <v>1084</v>
      </c>
      <c r="I2101" s="7"/>
    </row>
    <row r="2102" spans="1:9" x14ac:dyDescent="0.3">
      <c r="A2102">
        <v>1422378</v>
      </c>
      <c r="B2102">
        <v>684</v>
      </c>
      <c r="C2102" s="1" t="s">
        <v>102</v>
      </c>
      <c r="D2102" s="3">
        <v>45236.007638888892</v>
      </c>
      <c r="E2102" t="s">
        <v>98</v>
      </c>
      <c r="F2102" t="s">
        <v>27</v>
      </c>
      <c r="G2102">
        <v>3274</v>
      </c>
      <c r="I2102" s="7"/>
    </row>
    <row r="2103" spans="1:9" x14ac:dyDescent="0.3">
      <c r="A2103">
        <v>1422755</v>
      </c>
      <c r="B2103">
        <v>830</v>
      </c>
      <c r="C2103" s="1" t="s">
        <v>100</v>
      </c>
      <c r="D2103" s="3">
        <v>45226.00277777778</v>
      </c>
      <c r="E2103" t="s">
        <v>97</v>
      </c>
      <c r="F2103" t="s">
        <v>7</v>
      </c>
      <c r="G2103">
        <v>7502</v>
      </c>
      <c r="I2103" s="7"/>
    </row>
    <row r="2104" spans="1:9" x14ac:dyDescent="0.3">
      <c r="A2104">
        <v>1423052</v>
      </c>
      <c r="B2104">
        <v>536</v>
      </c>
      <c r="C2104" s="1" t="s">
        <v>109</v>
      </c>
      <c r="D2104" s="3">
        <v>44953.040277777778</v>
      </c>
      <c r="E2104" t="s">
        <v>98</v>
      </c>
      <c r="F2104" t="s">
        <v>9</v>
      </c>
      <c r="G2104">
        <v>8357</v>
      </c>
      <c r="I2104" s="7"/>
    </row>
    <row r="2105" spans="1:9" x14ac:dyDescent="0.3">
      <c r="A2105">
        <v>1424219</v>
      </c>
      <c r="B2105">
        <v>1706</v>
      </c>
      <c r="C2105" s="1" t="s">
        <v>99</v>
      </c>
      <c r="D2105" s="3">
        <v>45139.006249999999</v>
      </c>
      <c r="E2105" t="s">
        <v>97</v>
      </c>
      <c r="F2105" t="s">
        <v>48</v>
      </c>
      <c r="G2105">
        <v>2522</v>
      </c>
      <c r="I2105" s="7"/>
    </row>
    <row r="2106" spans="1:9" x14ac:dyDescent="0.3">
      <c r="A2106">
        <v>1424531</v>
      </c>
      <c r="B2106">
        <v>1425</v>
      </c>
      <c r="C2106" s="1" t="s">
        <v>101</v>
      </c>
      <c r="D2106" s="3">
        <v>45024.957638888889</v>
      </c>
      <c r="E2106" t="s">
        <v>97</v>
      </c>
      <c r="F2106" t="s">
        <v>14</v>
      </c>
      <c r="G2106">
        <v>5390</v>
      </c>
      <c r="I2106" s="7"/>
    </row>
    <row r="2107" spans="1:9" x14ac:dyDescent="0.3">
      <c r="A2107">
        <v>1424927</v>
      </c>
      <c r="B2107">
        <v>176</v>
      </c>
      <c r="C2107" s="1" t="s">
        <v>100</v>
      </c>
      <c r="D2107" s="3">
        <v>45264.003472222219</v>
      </c>
      <c r="E2107" t="s">
        <v>98</v>
      </c>
      <c r="F2107" t="s">
        <v>61</v>
      </c>
      <c r="G2107">
        <v>9104</v>
      </c>
      <c r="I2107" s="7"/>
    </row>
    <row r="2108" spans="1:9" x14ac:dyDescent="0.3">
      <c r="A2108">
        <v>1425405</v>
      </c>
      <c r="B2108">
        <v>1220</v>
      </c>
      <c r="C2108" s="1" t="s">
        <v>99</v>
      </c>
      <c r="D2108" s="3">
        <v>45070.004861111112</v>
      </c>
      <c r="E2108" t="s">
        <v>191</v>
      </c>
      <c r="F2108" t="s">
        <v>65</v>
      </c>
      <c r="G2108">
        <v>6403</v>
      </c>
      <c r="I2108" s="7"/>
    </row>
    <row r="2109" spans="1:9" x14ac:dyDescent="0.3">
      <c r="A2109">
        <v>1426596</v>
      </c>
      <c r="B2109">
        <v>1768</v>
      </c>
      <c r="C2109" s="1" t="s">
        <v>99</v>
      </c>
      <c r="D2109" s="3">
        <v>45281.023611111108</v>
      </c>
      <c r="E2109" t="s">
        <v>97</v>
      </c>
      <c r="F2109" t="s">
        <v>17</v>
      </c>
      <c r="G2109">
        <v>3187</v>
      </c>
      <c r="I2109" s="7"/>
    </row>
    <row r="2110" spans="1:9" x14ac:dyDescent="0.3">
      <c r="A2110">
        <v>1427947</v>
      </c>
      <c r="B2110">
        <v>823</v>
      </c>
      <c r="C2110" s="1" t="s">
        <v>100</v>
      </c>
      <c r="D2110" s="3">
        <v>44951.091666666667</v>
      </c>
      <c r="E2110" t="s">
        <v>98</v>
      </c>
      <c r="F2110" t="s">
        <v>18</v>
      </c>
      <c r="G2110">
        <v>4859</v>
      </c>
      <c r="I2110" s="7"/>
    </row>
    <row r="2111" spans="1:9" x14ac:dyDescent="0.3">
      <c r="A2111">
        <v>1428296</v>
      </c>
      <c r="B2111">
        <v>80</v>
      </c>
      <c r="C2111" s="1" t="s">
        <v>99</v>
      </c>
      <c r="D2111" s="3">
        <v>45066.038194444445</v>
      </c>
      <c r="E2111" t="s">
        <v>97</v>
      </c>
      <c r="F2111" t="s">
        <v>89</v>
      </c>
      <c r="G2111">
        <v>1637</v>
      </c>
      <c r="I2111" s="7"/>
    </row>
    <row r="2112" spans="1:9" x14ac:dyDescent="0.3">
      <c r="A2112">
        <v>1428328</v>
      </c>
      <c r="B2112">
        <v>1988</v>
      </c>
      <c r="C2112" s="1" t="s">
        <v>99</v>
      </c>
      <c r="D2112" s="3">
        <v>45044.057638888888</v>
      </c>
      <c r="E2112" t="s">
        <v>98</v>
      </c>
      <c r="F2112" t="s">
        <v>79</v>
      </c>
      <c r="G2112">
        <v>2435</v>
      </c>
      <c r="I2112" s="7"/>
    </row>
    <row r="2113" spans="1:9" x14ac:dyDescent="0.3">
      <c r="A2113">
        <v>1429209</v>
      </c>
      <c r="B2113">
        <v>701</v>
      </c>
      <c r="C2113" s="1" t="s">
        <v>113</v>
      </c>
      <c r="D2113" s="3">
        <v>45264.052777777775</v>
      </c>
      <c r="E2113" t="s">
        <v>191</v>
      </c>
      <c r="F2113" t="s">
        <v>51</v>
      </c>
      <c r="G2113">
        <v>1494</v>
      </c>
      <c r="I2113" s="7"/>
    </row>
    <row r="2114" spans="1:9" x14ac:dyDescent="0.3">
      <c r="A2114">
        <v>1432252</v>
      </c>
      <c r="B2114">
        <v>286</v>
      </c>
      <c r="C2114" s="1" t="s">
        <v>99</v>
      </c>
      <c r="D2114" s="3">
        <v>44930.030555555553</v>
      </c>
      <c r="E2114" t="s">
        <v>191</v>
      </c>
      <c r="F2114" t="s">
        <v>9</v>
      </c>
      <c r="G2114">
        <v>4443</v>
      </c>
      <c r="I2114" s="7"/>
    </row>
    <row r="2115" spans="1:9" x14ac:dyDescent="0.3">
      <c r="A2115">
        <v>1433358</v>
      </c>
      <c r="B2115">
        <v>125</v>
      </c>
      <c r="C2115" s="1" t="s">
        <v>105</v>
      </c>
      <c r="D2115" s="3">
        <v>45076.013888888891</v>
      </c>
      <c r="E2115" t="s">
        <v>96</v>
      </c>
      <c r="F2115" t="s">
        <v>90</v>
      </c>
      <c r="G2115">
        <v>7762</v>
      </c>
      <c r="I2115" s="7"/>
    </row>
    <row r="2116" spans="1:9" x14ac:dyDescent="0.3">
      <c r="A2116">
        <v>1436270</v>
      </c>
      <c r="B2116">
        <v>1052</v>
      </c>
      <c r="C2116" s="1" t="s">
        <v>109</v>
      </c>
      <c r="D2116" s="3">
        <v>45101.070138888892</v>
      </c>
      <c r="E2116" t="s">
        <v>97</v>
      </c>
      <c r="F2116" t="s">
        <v>57</v>
      </c>
      <c r="G2116">
        <v>1360</v>
      </c>
      <c r="I2116" s="7"/>
    </row>
    <row r="2117" spans="1:9" x14ac:dyDescent="0.3">
      <c r="A2117">
        <v>1437527</v>
      </c>
      <c r="B2117">
        <v>1495</v>
      </c>
      <c r="C2117" s="1" t="s">
        <v>108</v>
      </c>
      <c r="D2117" s="3">
        <v>44982.032638888886</v>
      </c>
      <c r="E2117" t="s">
        <v>98</v>
      </c>
      <c r="F2117" t="s">
        <v>92</v>
      </c>
      <c r="G2117">
        <v>2234</v>
      </c>
      <c r="I2117" s="7"/>
    </row>
    <row r="2118" spans="1:9" x14ac:dyDescent="0.3">
      <c r="A2118">
        <v>1437873</v>
      </c>
      <c r="B2118">
        <v>493</v>
      </c>
      <c r="C2118" s="1" t="s">
        <v>99</v>
      </c>
      <c r="D2118" s="3">
        <v>45052.993750000001</v>
      </c>
      <c r="E2118" t="s">
        <v>98</v>
      </c>
      <c r="F2118" t="s">
        <v>24</v>
      </c>
      <c r="G2118">
        <v>5373</v>
      </c>
      <c r="I2118" s="7"/>
    </row>
    <row r="2119" spans="1:9" x14ac:dyDescent="0.3">
      <c r="A2119">
        <v>1438232</v>
      </c>
      <c r="B2119">
        <v>1388</v>
      </c>
      <c r="C2119" s="1" t="s">
        <v>106</v>
      </c>
      <c r="D2119" s="3">
        <v>45016.033333333333</v>
      </c>
      <c r="E2119" t="s">
        <v>191</v>
      </c>
      <c r="F2119" t="s">
        <v>18</v>
      </c>
      <c r="G2119">
        <v>8781</v>
      </c>
      <c r="I2119" s="7"/>
    </row>
    <row r="2120" spans="1:9" x14ac:dyDescent="0.3">
      <c r="A2120">
        <v>1438726</v>
      </c>
      <c r="B2120">
        <v>1037</v>
      </c>
      <c r="C2120" s="1" t="s">
        <v>113</v>
      </c>
      <c r="D2120" s="3">
        <v>45194.001388888886</v>
      </c>
      <c r="E2120" t="s">
        <v>191</v>
      </c>
      <c r="F2120" t="s">
        <v>27</v>
      </c>
      <c r="G2120">
        <v>2991</v>
      </c>
      <c r="I2120" s="7"/>
    </row>
    <row r="2121" spans="1:9" x14ac:dyDescent="0.3">
      <c r="A2121">
        <v>1438926</v>
      </c>
      <c r="B2121">
        <v>367</v>
      </c>
      <c r="C2121" s="1" t="s">
        <v>113</v>
      </c>
      <c r="D2121" s="3">
        <v>45042.943749999999</v>
      </c>
      <c r="E2121" t="s">
        <v>97</v>
      </c>
      <c r="F2121" t="s">
        <v>5</v>
      </c>
      <c r="G2121">
        <v>3956</v>
      </c>
      <c r="I2121" s="7"/>
    </row>
    <row r="2122" spans="1:9" x14ac:dyDescent="0.3">
      <c r="A2122">
        <v>1439951</v>
      </c>
      <c r="B2122">
        <v>1852</v>
      </c>
      <c r="C2122" s="1" t="s">
        <v>107</v>
      </c>
      <c r="D2122" s="3">
        <v>45146.980555555558</v>
      </c>
      <c r="E2122" t="s">
        <v>191</v>
      </c>
      <c r="F2122" t="s">
        <v>16</v>
      </c>
      <c r="G2122">
        <v>1905</v>
      </c>
      <c r="I2122" s="7"/>
    </row>
    <row r="2123" spans="1:9" x14ac:dyDescent="0.3">
      <c r="A2123">
        <v>1440438</v>
      </c>
      <c r="B2123">
        <v>531</v>
      </c>
      <c r="C2123" s="1" t="s">
        <v>99</v>
      </c>
      <c r="D2123" s="3">
        <v>44931.04791666667</v>
      </c>
      <c r="E2123" t="s">
        <v>98</v>
      </c>
      <c r="F2123" t="s">
        <v>74</v>
      </c>
      <c r="G2123">
        <v>1288</v>
      </c>
      <c r="I2123" s="7"/>
    </row>
    <row r="2124" spans="1:9" x14ac:dyDescent="0.3">
      <c r="A2124">
        <v>1440486</v>
      </c>
      <c r="B2124">
        <v>898</v>
      </c>
      <c r="C2124" s="1" t="s">
        <v>99</v>
      </c>
      <c r="D2124" s="3">
        <v>45253.019444444442</v>
      </c>
      <c r="E2124" t="s">
        <v>98</v>
      </c>
      <c r="F2124" t="s">
        <v>70</v>
      </c>
      <c r="G2124">
        <v>7417</v>
      </c>
      <c r="I2124" s="7"/>
    </row>
    <row r="2125" spans="1:9" x14ac:dyDescent="0.3">
      <c r="A2125">
        <v>1441153</v>
      </c>
      <c r="B2125">
        <v>1510</v>
      </c>
      <c r="C2125" s="1" t="s">
        <v>103</v>
      </c>
      <c r="D2125" s="3">
        <v>45213.027083333334</v>
      </c>
      <c r="E2125" t="s">
        <v>97</v>
      </c>
      <c r="F2125" t="s">
        <v>71</v>
      </c>
      <c r="G2125">
        <v>3392</v>
      </c>
      <c r="I2125" s="7"/>
    </row>
    <row r="2126" spans="1:9" x14ac:dyDescent="0.3">
      <c r="A2126">
        <v>1441631</v>
      </c>
      <c r="B2126">
        <v>1359</v>
      </c>
      <c r="C2126" s="1" t="s">
        <v>99</v>
      </c>
      <c r="D2126" s="3">
        <v>45063.035416666666</v>
      </c>
      <c r="E2126" t="s">
        <v>98</v>
      </c>
      <c r="F2126" t="s">
        <v>43</v>
      </c>
      <c r="G2126">
        <v>6438</v>
      </c>
      <c r="I2126" s="7"/>
    </row>
    <row r="2127" spans="1:9" x14ac:dyDescent="0.3">
      <c r="A2127">
        <v>1441698</v>
      </c>
      <c r="B2127">
        <v>118</v>
      </c>
      <c r="C2127" s="1" t="s">
        <v>99</v>
      </c>
      <c r="D2127" s="3">
        <v>45052.994444444441</v>
      </c>
      <c r="E2127" t="s">
        <v>98</v>
      </c>
      <c r="F2127" t="s">
        <v>45</v>
      </c>
      <c r="G2127">
        <v>4154</v>
      </c>
      <c r="I2127" s="7"/>
    </row>
    <row r="2128" spans="1:9" x14ac:dyDescent="0.3">
      <c r="A2128">
        <v>1443406</v>
      </c>
      <c r="B2128">
        <v>1141</v>
      </c>
      <c r="C2128" s="1" t="s">
        <v>100</v>
      </c>
      <c r="D2128" s="3">
        <v>45131.054861111108</v>
      </c>
      <c r="E2128" t="s">
        <v>191</v>
      </c>
      <c r="F2128" t="s">
        <v>8</v>
      </c>
      <c r="G2128">
        <v>8328</v>
      </c>
      <c r="I2128" s="7"/>
    </row>
    <row r="2129" spans="1:9" x14ac:dyDescent="0.3">
      <c r="A2129">
        <v>1443815</v>
      </c>
      <c r="B2129">
        <v>623</v>
      </c>
      <c r="C2129" s="1" t="s">
        <v>113</v>
      </c>
      <c r="D2129" s="3">
        <v>44952.998611111114</v>
      </c>
      <c r="E2129" t="s">
        <v>97</v>
      </c>
      <c r="F2129" t="s">
        <v>46</v>
      </c>
      <c r="G2129">
        <v>9333</v>
      </c>
      <c r="I2129" s="7"/>
    </row>
    <row r="2130" spans="1:9" x14ac:dyDescent="0.3">
      <c r="A2130">
        <v>1444534</v>
      </c>
      <c r="B2130">
        <v>1217</v>
      </c>
      <c r="C2130" s="1" t="s">
        <v>99</v>
      </c>
      <c r="D2130" s="3">
        <v>45274.027777777781</v>
      </c>
      <c r="E2130" t="s">
        <v>191</v>
      </c>
      <c r="F2130" t="s">
        <v>10</v>
      </c>
      <c r="G2130">
        <v>4597</v>
      </c>
      <c r="I2130" s="7"/>
    </row>
    <row r="2131" spans="1:9" x14ac:dyDescent="0.3">
      <c r="A2131">
        <v>1444921</v>
      </c>
      <c r="B2131">
        <v>973</v>
      </c>
      <c r="C2131" s="1" t="s">
        <v>99</v>
      </c>
      <c r="D2131" s="3">
        <v>45186.009027777778</v>
      </c>
      <c r="E2131" t="s">
        <v>97</v>
      </c>
      <c r="F2131" t="s">
        <v>72</v>
      </c>
      <c r="G2131">
        <v>7329</v>
      </c>
      <c r="I2131" s="7"/>
    </row>
    <row r="2132" spans="1:9" x14ac:dyDescent="0.3">
      <c r="A2132">
        <v>1445405</v>
      </c>
      <c r="B2132">
        <v>226</v>
      </c>
      <c r="C2132" s="1" t="s">
        <v>99</v>
      </c>
      <c r="D2132" s="3">
        <v>45042.047222222223</v>
      </c>
      <c r="E2132" t="s">
        <v>98</v>
      </c>
      <c r="F2132" t="s">
        <v>13</v>
      </c>
      <c r="G2132">
        <v>4037</v>
      </c>
      <c r="I2132" s="7"/>
    </row>
    <row r="2133" spans="1:9" x14ac:dyDescent="0.3">
      <c r="A2133">
        <v>1445568</v>
      </c>
      <c r="B2133">
        <v>550</v>
      </c>
      <c r="C2133" s="1" t="s">
        <v>99</v>
      </c>
      <c r="D2133" s="3">
        <v>45130.094444444447</v>
      </c>
      <c r="E2133" t="s">
        <v>97</v>
      </c>
      <c r="F2133" t="s">
        <v>73</v>
      </c>
      <c r="G2133">
        <v>3612</v>
      </c>
      <c r="I2133" s="7"/>
    </row>
    <row r="2134" spans="1:9" x14ac:dyDescent="0.3">
      <c r="A2134">
        <v>1446428</v>
      </c>
      <c r="B2134">
        <v>1271</v>
      </c>
      <c r="C2134" s="1" t="s">
        <v>100</v>
      </c>
      <c r="D2134" s="3">
        <v>45291.981944444444</v>
      </c>
      <c r="E2134" t="s">
        <v>96</v>
      </c>
      <c r="F2134" t="s">
        <v>52</v>
      </c>
      <c r="G2134">
        <v>4354</v>
      </c>
      <c r="I2134" s="7"/>
    </row>
    <row r="2135" spans="1:9" x14ac:dyDescent="0.3">
      <c r="A2135">
        <v>1448149</v>
      </c>
      <c r="B2135">
        <v>340</v>
      </c>
      <c r="C2135" s="1" t="s">
        <v>100</v>
      </c>
      <c r="D2135" s="3">
        <v>45058.990972222222</v>
      </c>
      <c r="E2135" t="s">
        <v>191</v>
      </c>
      <c r="F2135" t="s">
        <v>13</v>
      </c>
      <c r="G2135">
        <v>8948</v>
      </c>
      <c r="I2135" s="7"/>
    </row>
    <row r="2136" spans="1:9" x14ac:dyDescent="0.3">
      <c r="A2136">
        <v>1448694</v>
      </c>
      <c r="B2136">
        <v>75</v>
      </c>
      <c r="C2136" s="1" t="s">
        <v>101</v>
      </c>
      <c r="D2136" s="3">
        <v>45068.98541666667</v>
      </c>
      <c r="E2136" t="s">
        <v>97</v>
      </c>
      <c r="F2136" t="s">
        <v>62</v>
      </c>
      <c r="G2136">
        <v>1873</v>
      </c>
      <c r="I2136" s="7"/>
    </row>
    <row r="2137" spans="1:9" x14ac:dyDescent="0.3">
      <c r="A2137">
        <v>1448727</v>
      </c>
      <c r="B2137">
        <v>1583</v>
      </c>
      <c r="C2137" s="1" t="s">
        <v>106</v>
      </c>
      <c r="D2137" s="3">
        <v>44951.078472222223</v>
      </c>
      <c r="E2137" t="s">
        <v>191</v>
      </c>
      <c r="F2137" t="s">
        <v>75</v>
      </c>
      <c r="G2137">
        <v>8355</v>
      </c>
      <c r="I2137" s="7"/>
    </row>
    <row r="2138" spans="1:9" x14ac:dyDescent="0.3">
      <c r="A2138">
        <v>1449298</v>
      </c>
      <c r="B2138">
        <v>1511</v>
      </c>
      <c r="C2138" s="1" t="s">
        <v>99</v>
      </c>
      <c r="D2138" s="3">
        <v>45103.061805555553</v>
      </c>
      <c r="E2138" t="s">
        <v>98</v>
      </c>
      <c r="F2138" t="s">
        <v>73</v>
      </c>
      <c r="G2138">
        <v>837</v>
      </c>
      <c r="I2138" s="7"/>
    </row>
    <row r="2139" spans="1:9" x14ac:dyDescent="0.3">
      <c r="A2139">
        <v>1449763</v>
      </c>
      <c r="B2139">
        <v>465</v>
      </c>
      <c r="C2139" s="1" t="s">
        <v>99</v>
      </c>
      <c r="D2139" s="3">
        <v>44997.046527777777</v>
      </c>
      <c r="E2139" t="s">
        <v>97</v>
      </c>
      <c r="F2139" t="s">
        <v>20</v>
      </c>
      <c r="G2139">
        <v>425</v>
      </c>
      <c r="I2139" s="7"/>
    </row>
    <row r="2140" spans="1:9" x14ac:dyDescent="0.3">
      <c r="A2140">
        <v>1449820</v>
      </c>
      <c r="B2140">
        <v>1828</v>
      </c>
      <c r="C2140" s="1" t="s">
        <v>102</v>
      </c>
      <c r="D2140" s="3">
        <v>45259.986111111109</v>
      </c>
      <c r="E2140" t="s">
        <v>96</v>
      </c>
      <c r="F2140" t="s">
        <v>72</v>
      </c>
      <c r="G2140">
        <v>1844</v>
      </c>
      <c r="I2140" s="7"/>
    </row>
    <row r="2141" spans="1:9" x14ac:dyDescent="0.3">
      <c r="A2141">
        <v>1449918</v>
      </c>
      <c r="B2141">
        <v>1881</v>
      </c>
      <c r="C2141" s="1" t="s">
        <v>100</v>
      </c>
      <c r="D2141" s="3">
        <v>45007.07708333333</v>
      </c>
      <c r="E2141" t="s">
        <v>98</v>
      </c>
      <c r="F2141" t="s">
        <v>83</v>
      </c>
      <c r="G2141">
        <v>8835</v>
      </c>
      <c r="I2141" s="7"/>
    </row>
    <row r="2142" spans="1:9" x14ac:dyDescent="0.3">
      <c r="A2142">
        <v>1452068</v>
      </c>
      <c r="B2142">
        <v>658</v>
      </c>
      <c r="C2142" s="1" t="s">
        <v>113</v>
      </c>
      <c r="D2142" s="3">
        <v>45199.05972222222</v>
      </c>
      <c r="E2142" t="s">
        <v>98</v>
      </c>
      <c r="F2142" t="s">
        <v>49</v>
      </c>
      <c r="G2142">
        <v>1299</v>
      </c>
      <c r="I2142" s="7"/>
    </row>
    <row r="2143" spans="1:9" x14ac:dyDescent="0.3">
      <c r="A2143">
        <v>1452251</v>
      </c>
      <c r="B2143">
        <v>1276</v>
      </c>
      <c r="C2143" s="1" t="s">
        <v>100</v>
      </c>
      <c r="D2143" s="3">
        <v>45009.95416666667</v>
      </c>
      <c r="E2143" t="s">
        <v>96</v>
      </c>
      <c r="F2143" t="s">
        <v>5</v>
      </c>
      <c r="G2143">
        <v>9140</v>
      </c>
      <c r="I2143" s="7"/>
    </row>
    <row r="2144" spans="1:9" x14ac:dyDescent="0.3">
      <c r="A2144">
        <v>1453632</v>
      </c>
      <c r="B2144">
        <v>26</v>
      </c>
      <c r="C2144" s="1" t="s">
        <v>100</v>
      </c>
      <c r="D2144" s="3">
        <v>45071.03402777778</v>
      </c>
      <c r="E2144" t="s">
        <v>97</v>
      </c>
      <c r="F2144" t="s">
        <v>27</v>
      </c>
      <c r="G2144">
        <v>1681</v>
      </c>
      <c r="I2144" s="7"/>
    </row>
    <row r="2145" spans="1:9" x14ac:dyDescent="0.3">
      <c r="A2145">
        <v>1453804</v>
      </c>
      <c r="B2145">
        <v>727</v>
      </c>
      <c r="C2145" s="1" t="s">
        <v>100</v>
      </c>
      <c r="D2145" s="3">
        <v>44941.941666666666</v>
      </c>
      <c r="E2145" t="s">
        <v>97</v>
      </c>
      <c r="F2145" t="s">
        <v>77</v>
      </c>
      <c r="G2145">
        <v>9801</v>
      </c>
      <c r="I2145" s="7"/>
    </row>
    <row r="2146" spans="1:9" x14ac:dyDescent="0.3">
      <c r="A2146">
        <v>1454237</v>
      </c>
      <c r="B2146">
        <v>604</v>
      </c>
      <c r="C2146" s="1" t="s">
        <v>104</v>
      </c>
      <c r="D2146" s="3">
        <v>45250.027777777781</v>
      </c>
      <c r="E2146" t="s">
        <v>97</v>
      </c>
      <c r="F2146" t="s">
        <v>27</v>
      </c>
      <c r="G2146">
        <v>8617</v>
      </c>
      <c r="I2146" s="7"/>
    </row>
    <row r="2147" spans="1:9" x14ac:dyDescent="0.3">
      <c r="A2147">
        <v>1454722</v>
      </c>
      <c r="B2147">
        <v>557</v>
      </c>
      <c r="C2147" s="1" t="s">
        <v>109</v>
      </c>
      <c r="D2147" s="3">
        <v>45091.035416666666</v>
      </c>
      <c r="E2147" t="s">
        <v>96</v>
      </c>
      <c r="F2147" t="s">
        <v>43</v>
      </c>
      <c r="G2147">
        <v>7460</v>
      </c>
      <c r="I2147" s="7"/>
    </row>
    <row r="2148" spans="1:9" x14ac:dyDescent="0.3">
      <c r="A2148">
        <v>1454915</v>
      </c>
      <c r="B2148">
        <v>1109</v>
      </c>
      <c r="C2148" s="1" t="s">
        <v>113</v>
      </c>
      <c r="D2148" s="3">
        <v>45195.986111111109</v>
      </c>
      <c r="E2148" t="s">
        <v>191</v>
      </c>
      <c r="F2148" t="s">
        <v>21</v>
      </c>
      <c r="G2148">
        <v>5760</v>
      </c>
      <c r="I2148" s="7"/>
    </row>
    <row r="2149" spans="1:9" x14ac:dyDescent="0.3">
      <c r="A2149">
        <v>1455334</v>
      </c>
      <c r="B2149">
        <v>1735</v>
      </c>
      <c r="C2149" s="1" t="s">
        <v>102</v>
      </c>
      <c r="D2149" s="3">
        <v>45266.006944444445</v>
      </c>
      <c r="E2149" t="s">
        <v>191</v>
      </c>
      <c r="F2149" t="s">
        <v>66</v>
      </c>
      <c r="G2149">
        <v>8911</v>
      </c>
      <c r="I2149" s="7"/>
    </row>
    <row r="2150" spans="1:9" x14ac:dyDescent="0.3">
      <c r="A2150">
        <v>1456673</v>
      </c>
      <c r="B2150">
        <v>275</v>
      </c>
      <c r="C2150" s="1" t="s">
        <v>107</v>
      </c>
      <c r="D2150" s="3">
        <v>45113.006944444445</v>
      </c>
      <c r="E2150" t="s">
        <v>96</v>
      </c>
      <c r="F2150" t="s">
        <v>29</v>
      </c>
      <c r="G2150">
        <v>4862</v>
      </c>
      <c r="I2150" s="7"/>
    </row>
    <row r="2151" spans="1:9" x14ac:dyDescent="0.3">
      <c r="A2151">
        <v>1457155</v>
      </c>
      <c r="B2151">
        <v>418</v>
      </c>
      <c r="C2151" s="1" t="s">
        <v>106</v>
      </c>
      <c r="D2151" s="3">
        <v>45182.009027777778</v>
      </c>
      <c r="E2151" t="s">
        <v>98</v>
      </c>
      <c r="F2151" t="s">
        <v>9</v>
      </c>
      <c r="G2151">
        <v>2807</v>
      </c>
      <c r="I2151" s="7"/>
    </row>
    <row r="2152" spans="1:9" x14ac:dyDescent="0.3">
      <c r="A2152">
        <v>1459990</v>
      </c>
      <c r="B2152">
        <v>85</v>
      </c>
      <c r="C2152" s="1" t="s">
        <v>107</v>
      </c>
      <c r="D2152" s="3">
        <v>45098.979861111111</v>
      </c>
      <c r="E2152" t="s">
        <v>98</v>
      </c>
      <c r="F2152" t="s">
        <v>64</v>
      </c>
      <c r="G2152">
        <v>1384</v>
      </c>
      <c r="I2152" s="7"/>
    </row>
    <row r="2153" spans="1:9" x14ac:dyDescent="0.3">
      <c r="A2153">
        <v>1460179</v>
      </c>
      <c r="B2153">
        <v>331</v>
      </c>
      <c r="C2153" s="1" t="s">
        <v>106</v>
      </c>
      <c r="D2153" s="3">
        <v>45110.05</v>
      </c>
      <c r="E2153" t="s">
        <v>97</v>
      </c>
      <c r="F2153" t="s">
        <v>67</v>
      </c>
      <c r="G2153">
        <v>7781</v>
      </c>
      <c r="I2153" s="7"/>
    </row>
    <row r="2154" spans="1:9" x14ac:dyDescent="0.3">
      <c r="A2154">
        <v>1460925</v>
      </c>
      <c r="B2154">
        <v>1141</v>
      </c>
      <c r="C2154" s="1" t="s">
        <v>100</v>
      </c>
      <c r="D2154" s="3">
        <v>44963.018750000003</v>
      </c>
      <c r="E2154" t="s">
        <v>97</v>
      </c>
      <c r="F2154" t="s">
        <v>53</v>
      </c>
      <c r="G2154">
        <v>2472</v>
      </c>
      <c r="I2154" s="7"/>
    </row>
    <row r="2155" spans="1:9" x14ac:dyDescent="0.3">
      <c r="A2155">
        <v>1461194</v>
      </c>
      <c r="B2155">
        <v>1262</v>
      </c>
      <c r="C2155" s="1" t="s">
        <v>99</v>
      </c>
      <c r="D2155" s="3">
        <v>45045.067361111112</v>
      </c>
      <c r="E2155" t="s">
        <v>97</v>
      </c>
      <c r="F2155" t="s">
        <v>85</v>
      </c>
      <c r="G2155">
        <v>9700</v>
      </c>
      <c r="I2155" s="7"/>
    </row>
    <row r="2156" spans="1:9" x14ac:dyDescent="0.3">
      <c r="A2156">
        <v>1461613</v>
      </c>
      <c r="B2156">
        <v>1086</v>
      </c>
      <c r="C2156" s="1" t="s">
        <v>100</v>
      </c>
      <c r="D2156" s="3">
        <v>45226.97152777778</v>
      </c>
      <c r="E2156" t="s">
        <v>96</v>
      </c>
      <c r="F2156" t="s">
        <v>34</v>
      </c>
      <c r="G2156">
        <v>8282</v>
      </c>
      <c r="I2156" s="7"/>
    </row>
    <row r="2157" spans="1:9" x14ac:dyDescent="0.3">
      <c r="A2157">
        <v>1461756</v>
      </c>
      <c r="B2157">
        <v>1743</v>
      </c>
      <c r="C2157" s="1" t="s">
        <v>99</v>
      </c>
      <c r="D2157" s="3">
        <v>45098.015972222223</v>
      </c>
      <c r="E2157" t="s">
        <v>98</v>
      </c>
      <c r="F2157" t="s">
        <v>68</v>
      </c>
      <c r="G2157">
        <v>3339</v>
      </c>
      <c r="I2157" s="7"/>
    </row>
    <row r="2158" spans="1:9" x14ac:dyDescent="0.3">
      <c r="A2158">
        <v>1461908</v>
      </c>
      <c r="B2158">
        <v>311</v>
      </c>
      <c r="C2158" s="1" t="s">
        <v>101</v>
      </c>
      <c r="D2158" s="3">
        <v>45113.956250000003</v>
      </c>
      <c r="E2158" t="s">
        <v>96</v>
      </c>
      <c r="F2158" t="s">
        <v>69</v>
      </c>
      <c r="G2158">
        <v>6698</v>
      </c>
      <c r="I2158" s="7"/>
    </row>
    <row r="2159" spans="1:9" x14ac:dyDescent="0.3">
      <c r="A2159">
        <v>1462009</v>
      </c>
      <c r="B2159">
        <v>1803</v>
      </c>
      <c r="C2159" s="1" t="s">
        <v>105</v>
      </c>
      <c r="D2159" s="3">
        <v>44928.024305555555</v>
      </c>
      <c r="E2159" t="s">
        <v>191</v>
      </c>
      <c r="F2159" t="s">
        <v>43</v>
      </c>
      <c r="G2159">
        <v>5184</v>
      </c>
      <c r="I2159" s="7"/>
    </row>
    <row r="2160" spans="1:9" x14ac:dyDescent="0.3">
      <c r="A2160">
        <v>1462495</v>
      </c>
      <c r="B2160">
        <v>243</v>
      </c>
      <c r="C2160" s="1" t="s">
        <v>99</v>
      </c>
      <c r="D2160" s="3">
        <v>45227.03125</v>
      </c>
      <c r="E2160" t="s">
        <v>98</v>
      </c>
      <c r="F2160" t="s">
        <v>38</v>
      </c>
      <c r="G2160">
        <v>2850</v>
      </c>
      <c r="I2160" s="7"/>
    </row>
    <row r="2161" spans="1:9" x14ac:dyDescent="0.3">
      <c r="A2161">
        <v>1465193</v>
      </c>
      <c r="B2161">
        <v>87</v>
      </c>
      <c r="C2161" s="1" t="s">
        <v>113</v>
      </c>
      <c r="D2161" s="3">
        <v>45041.020833333336</v>
      </c>
      <c r="E2161" t="s">
        <v>98</v>
      </c>
      <c r="F2161" t="s">
        <v>69</v>
      </c>
      <c r="G2161">
        <v>7107</v>
      </c>
      <c r="I2161" s="7"/>
    </row>
    <row r="2162" spans="1:9" x14ac:dyDescent="0.3">
      <c r="A2162">
        <v>1465254</v>
      </c>
      <c r="B2162">
        <v>1992</v>
      </c>
      <c r="C2162" s="1" t="s">
        <v>108</v>
      </c>
      <c r="D2162" s="3">
        <v>45170.029861111114</v>
      </c>
      <c r="E2162" t="s">
        <v>98</v>
      </c>
      <c r="F2162" t="s">
        <v>24</v>
      </c>
      <c r="G2162">
        <v>5514</v>
      </c>
      <c r="I2162" s="7"/>
    </row>
    <row r="2163" spans="1:9" x14ac:dyDescent="0.3">
      <c r="A2163">
        <v>1466316</v>
      </c>
      <c r="B2163">
        <v>122</v>
      </c>
      <c r="C2163" s="1" t="s">
        <v>105</v>
      </c>
      <c r="D2163" s="3">
        <v>44933.07708333333</v>
      </c>
      <c r="E2163" t="s">
        <v>191</v>
      </c>
      <c r="F2163" t="s">
        <v>22</v>
      </c>
      <c r="G2163">
        <v>1672</v>
      </c>
      <c r="I2163" s="7"/>
    </row>
    <row r="2164" spans="1:9" x14ac:dyDescent="0.3">
      <c r="A2164">
        <v>1466372</v>
      </c>
      <c r="B2164">
        <v>1073</v>
      </c>
      <c r="C2164" s="1" t="s">
        <v>105</v>
      </c>
      <c r="D2164" s="3">
        <v>45246.957638888889</v>
      </c>
      <c r="E2164" t="s">
        <v>98</v>
      </c>
      <c r="F2164" t="s">
        <v>41</v>
      </c>
      <c r="G2164">
        <v>8940</v>
      </c>
      <c r="I2164" s="7"/>
    </row>
    <row r="2165" spans="1:9" x14ac:dyDescent="0.3">
      <c r="A2165">
        <v>1466718</v>
      </c>
      <c r="B2165">
        <v>453</v>
      </c>
      <c r="C2165" s="1" t="s">
        <v>100</v>
      </c>
      <c r="D2165" s="3">
        <v>45072.000694444447</v>
      </c>
      <c r="E2165" t="s">
        <v>98</v>
      </c>
      <c r="F2165" t="s">
        <v>19</v>
      </c>
      <c r="G2165">
        <v>9174</v>
      </c>
      <c r="I2165" s="7"/>
    </row>
    <row r="2166" spans="1:9" x14ac:dyDescent="0.3">
      <c r="A2166">
        <v>1467283</v>
      </c>
      <c r="B2166">
        <v>113</v>
      </c>
      <c r="C2166" s="1" t="s">
        <v>99</v>
      </c>
      <c r="D2166" s="3">
        <v>45142.101388888892</v>
      </c>
      <c r="E2166" t="s">
        <v>98</v>
      </c>
      <c r="F2166" t="s">
        <v>35</v>
      </c>
      <c r="G2166">
        <v>722</v>
      </c>
      <c r="I2166" s="7"/>
    </row>
    <row r="2167" spans="1:9" x14ac:dyDescent="0.3">
      <c r="A2167">
        <v>1469052</v>
      </c>
      <c r="B2167">
        <v>376</v>
      </c>
      <c r="C2167" s="1" t="s">
        <v>113</v>
      </c>
      <c r="D2167" s="3">
        <v>45092.978472222225</v>
      </c>
      <c r="E2167" t="s">
        <v>97</v>
      </c>
      <c r="F2167" t="s">
        <v>15</v>
      </c>
      <c r="G2167">
        <v>4580</v>
      </c>
      <c r="I2167" s="7"/>
    </row>
    <row r="2168" spans="1:9" x14ac:dyDescent="0.3">
      <c r="A2168">
        <v>1469471</v>
      </c>
      <c r="B2168">
        <v>736</v>
      </c>
      <c r="C2168" s="1" t="s">
        <v>99</v>
      </c>
      <c r="D2168" s="3">
        <v>45043.006944444445</v>
      </c>
      <c r="E2168" t="s">
        <v>97</v>
      </c>
      <c r="F2168" t="s">
        <v>43</v>
      </c>
      <c r="G2168">
        <v>4917</v>
      </c>
      <c r="I2168" s="7"/>
    </row>
    <row r="2169" spans="1:9" x14ac:dyDescent="0.3">
      <c r="A2169">
        <v>1470933</v>
      </c>
      <c r="B2169">
        <v>1285</v>
      </c>
      <c r="C2169" s="1" t="s">
        <v>105</v>
      </c>
      <c r="D2169" s="3">
        <v>45140.038194444445</v>
      </c>
      <c r="E2169" t="s">
        <v>96</v>
      </c>
      <c r="F2169" t="s">
        <v>29</v>
      </c>
      <c r="G2169">
        <v>5249</v>
      </c>
      <c r="I2169" s="7"/>
    </row>
    <row r="2170" spans="1:9" x14ac:dyDescent="0.3">
      <c r="A2170">
        <v>1471380</v>
      </c>
      <c r="B2170">
        <v>139</v>
      </c>
      <c r="C2170" s="1" t="s">
        <v>99</v>
      </c>
      <c r="D2170" s="3">
        <v>45166.959722222222</v>
      </c>
      <c r="E2170" t="s">
        <v>96</v>
      </c>
      <c r="F2170" t="s">
        <v>27</v>
      </c>
      <c r="G2170">
        <v>2139</v>
      </c>
      <c r="I2170" s="7"/>
    </row>
    <row r="2171" spans="1:9" x14ac:dyDescent="0.3">
      <c r="A2171">
        <v>1471535</v>
      </c>
      <c r="B2171">
        <v>668</v>
      </c>
      <c r="C2171" s="1" t="s">
        <v>100</v>
      </c>
      <c r="D2171" s="3">
        <v>45284.963194444441</v>
      </c>
      <c r="E2171" t="s">
        <v>97</v>
      </c>
      <c r="F2171" t="s">
        <v>43</v>
      </c>
      <c r="G2171">
        <v>6311</v>
      </c>
      <c r="I2171" s="7"/>
    </row>
    <row r="2172" spans="1:9" x14ac:dyDescent="0.3">
      <c r="A2172">
        <v>1472021</v>
      </c>
      <c r="B2172">
        <v>1564</v>
      </c>
      <c r="C2172" s="1" t="s">
        <v>106</v>
      </c>
      <c r="D2172" s="3">
        <v>45282.01666666667</v>
      </c>
      <c r="E2172" t="s">
        <v>97</v>
      </c>
      <c r="F2172" t="s">
        <v>43</v>
      </c>
      <c r="G2172">
        <v>7609</v>
      </c>
      <c r="I2172" s="7"/>
    </row>
    <row r="2173" spans="1:9" x14ac:dyDescent="0.3">
      <c r="A2173">
        <v>1472256</v>
      </c>
      <c r="B2173">
        <v>196</v>
      </c>
      <c r="C2173" s="1" t="s">
        <v>99</v>
      </c>
      <c r="D2173" s="3">
        <v>45274.006249999999</v>
      </c>
      <c r="E2173" t="s">
        <v>97</v>
      </c>
      <c r="F2173" t="s">
        <v>47</v>
      </c>
      <c r="G2173">
        <v>2311</v>
      </c>
      <c r="I2173" s="7"/>
    </row>
    <row r="2174" spans="1:9" x14ac:dyDescent="0.3">
      <c r="A2174">
        <v>1472426</v>
      </c>
      <c r="B2174">
        <v>338</v>
      </c>
      <c r="C2174" s="1" t="s">
        <v>113</v>
      </c>
      <c r="D2174" s="3">
        <v>45185.997916666667</v>
      </c>
      <c r="E2174" t="s">
        <v>96</v>
      </c>
      <c r="F2174" t="s">
        <v>18</v>
      </c>
      <c r="G2174">
        <v>2068</v>
      </c>
      <c r="I2174" s="7"/>
    </row>
    <row r="2175" spans="1:9" x14ac:dyDescent="0.3">
      <c r="A2175">
        <v>1472446</v>
      </c>
      <c r="B2175">
        <v>1614</v>
      </c>
      <c r="C2175" s="1" t="s">
        <v>99</v>
      </c>
      <c r="D2175" s="3">
        <v>45233.074999999997</v>
      </c>
      <c r="E2175" t="s">
        <v>191</v>
      </c>
      <c r="F2175" t="s">
        <v>4</v>
      </c>
      <c r="G2175">
        <v>7570</v>
      </c>
      <c r="I2175" s="7"/>
    </row>
    <row r="2176" spans="1:9" x14ac:dyDescent="0.3">
      <c r="A2176">
        <v>1473392</v>
      </c>
      <c r="B2176">
        <v>1230</v>
      </c>
      <c r="C2176" s="1" t="s">
        <v>105</v>
      </c>
      <c r="D2176" s="3">
        <v>45183.070833333331</v>
      </c>
      <c r="E2176" t="s">
        <v>191</v>
      </c>
      <c r="F2176" t="s">
        <v>14</v>
      </c>
      <c r="G2176">
        <v>4758</v>
      </c>
      <c r="I2176" s="7"/>
    </row>
    <row r="2177" spans="1:9" x14ac:dyDescent="0.3">
      <c r="A2177">
        <v>1474092</v>
      </c>
      <c r="B2177">
        <v>1710</v>
      </c>
      <c r="C2177" s="1" t="s">
        <v>105</v>
      </c>
      <c r="D2177" s="3">
        <v>45079.993750000001</v>
      </c>
      <c r="E2177" t="s">
        <v>98</v>
      </c>
      <c r="F2177" t="s">
        <v>27</v>
      </c>
      <c r="G2177">
        <v>7733</v>
      </c>
      <c r="I2177" s="7"/>
    </row>
    <row r="2178" spans="1:9" x14ac:dyDescent="0.3">
      <c r="A2178">
        <v>1474156</v>
      </c>
      <c r="B2178">
        <v>1822</v>
      </c>
      <c r="C2178" s="1" t="s">
        <v>99</v>
      </c>
      <c r="D2178" s="3">
        <v>45076.994444444441</v>
      </c>
      <c r="E2178" t="s">
        <v>96</v>
      </c>
      <c r="F2178" t="s">
        <v>7</v>
      </c>
      <c r="G2178">
        <v>597</v>
      </c>
      <c r="I2178" s="7"/>
    </row>
    <row r="2179" spans="1:9" x14ac:dyDescent="0.3">
      <c r="A2179">
        <v>1474744</v>
      </c>
      <c r="B2179">
        <v>1900</v>
      </c>
      <c r="C2179" s="1" t="s">
        <v>106</v>
      </c>
      <c r="D2179" s="3">
        <v>45038.040277777778</v>
      </c>
      <c r="E2179" t="s">
        <v>98</v>
      </c>
      <c r="F2179" t="s">
        <v>9</v>
      </c>
      <c r="G2179">
        <v>9529</v>
      </c>
      <c r="I2179" s="7"/>
    </row>
    <row r="2180" spans="1:9" x14ac:dyDescent="0.3">
      <c r="A2180">
        <v>1474867</v>
      </c>
      <c r="B2180">
        <v>1837</v>
      </c>
      <c r="C2180" s="1" t="s">
        <v>110</v>
      </c>
      <c r="D2180" s="3">
        <v>45268.007638888892</v>
      </c>
      <c r="E2180" t="s">
        <v>96</v>
      </c>
      <c r="F2180" t="s">
        <v>11</v>
      </c>
      <c r="G2180">
        <v>6262</v>
      </c>
      <c r="I2180" s="7"/>
    </row>
    <row r="2181" spans="1:9" x14ac:dyDescent="0.3">
      <c r="A2181">
        <v>1475178</v>
      </c>
      <c r="B2181">
        <v>466</v>
      </c>
      <c r="C2181" s="1" t="s">
        <v>107</v>
      </c>
      <c r="D2181" s="3">
        <v>45028.006944444445</v>
      </c>
      <c r="E2181" t="s">
        <v>191</v>
      </c>
      <c r="F2181" t="s">
        <v>48</v>
      </c>
      <c r="G2181">
        <v>1408</v>
      </c>
      <c r="I2181" s="7"/>
    </row>
    <row r="2182" spans="1:9" x14ac:dyDescent="0.3">
      <c r="A2182">
        <v>1475354</v>
      </c>
      <c r="B2182">
        <v>1633</v>
      </c>
      <c r="C2182" s="1" t="s">
        <v>101</v>
      </c>
      <c r="D2182" s="3">
        <v>45208.018750000003</v>
      </c>
      <c r="E2182" t="s">
        <v>96</v>
      </c>
      <c r="F2182" t="s">
        <v>14</v>
      </c>
      <c r="G2182">
        <v>7693</v>
      </c>
      <c r="I2182" s="7"/>
    </row>
    <row r="2183" spans="1:9" x14ac:dyDescent="0.3">
      <c r="A2183">
        <v>1477405</v>
      </c>
      <c r="B2183">
        <v>1342</v>
      </c>
      <c r="C2183" s="1" t="s">
        <v>99</v>
      </c>
      <c r="D2183" s="3">
        <v>45203.063888888886</v>
      </c>
      <c r="E2183" t="s">
        <v>191</v>
      </c>
      <c r="F2183" t="s">
        <v>61</v>
      </c>
      <c r="G2183">
        <v>6068</v>
      </c>
      <c r="I2183" s="7"/>
    </row>
    <row r="2184" spans="1:9" x14ac:dyDescent="0.3">
      <c r="A2184">
        <v>1477894</v>
      </c>
      <c r="B2184">
        <v>1834</v>
      </c>
      <c r="C2184" s="1" t="s">
        <v>101</v>
      </c>
      <c r="D2184" s="3">
        <v>44948.981249999997</v>
      </c>
      <c r="E2184" t="s">
        <v>98</v>
      </c>
      <c r="F2184" t="s">
        <v>65</v>
      </c>
      <c r="G2184">
        <v>9471</v>
      </c>
      <c r="I2184" s="7"/>
    </row>
    <row r="2185" spans="1:9" x14ac:dyDescent="0.3">
      <c r="A2185">
        <v>1478839</v>
      </c>
      <c r="B2185">
        <v>896</v>
      </c>
      <c r="C2185" s="1" t="s">
        <v>101</v>
      </c>
      <c r="D2185" s="3">
        <v>44964.071527777778</v>
      </c>
      <c r="E2185" t="s">
        <v>98</v>
      </c>
      <c r="F2185" t="s">
        <v>17</v>
      </c>
      <c r="G2185">
        <v>6444</v>
      </c>
      <c r="I2185" s="7"/>
    </row>
    <row r="2186" spans="1:9" x14ac:dyDescent="0.3">
      <c r="A2186">
        <v>1479085</v>
      </c>
      <c r="B2186">
        <v>510</v>
      </c>
      <c r="C2186" s="1" t="s">
        <v>99</v>
      </c>
      <c r="D2186" s="3">
        <v>45251.945138888892</v>
      </c>
      <c r="E2186" t="s">
        <v>96</v>
      </c>
      <c r="F2186" t="s">
        <v>18</v>
      </c>
      <c r="G2186">
        <v>6503</v>
      </c>
      <c r="I2186" s="7"/>
    </row>
    <row r="2187" spans="1:9" x14ac:dyDescent="0.3">
      <c r="A2187">
        <v>1479736</v>
      </c>
      <c r="B2187">
        <v>1363</v>
      </c>
      <c r="C2187" s="1" t="s">
        <v>100</v>
      </c>
      <c r="D2187" s="3">
        <v>45206.030555555553</v>
      </c>
      <c r="E2187" t="s">
        <v>96</v>
      </c>
      <c r="F2187" t="s">
        <v>19</v>
      </c>
      <c r="G2187">
        <v>2193</v>
      </c>
      <c r="I2187" s="7"/>
    </row>
    <row r="2188" spans="1:9" x14ac:dyDescent="0.3">
      <c r="A2188">
        <v>1479812</v>
      </c>
      <c r="B2188">
        <v>340</v>
      </c>
      <c r="C2188" s="1" t="s">
        <v>100</v>
      </c>
      <c r="D2188" s="3">
        <v>45090.036805555559</v>
      </c>
      <c r="E2188" t="s">
        <v>191</v>
      </c>
      <c r="F2188" t="s">
        <v>79</v>
      </c>
      <c r="G2188">
        <v>7134</v>
      </c>
      <c r="I2188" s="7"/>
    </row>
    <row r="2189" spans="1:9" x14ac:dyDescent="0.3">
      <c r="A2189">
        <v>1480087</v>
      </c>
      <c r="B2189">
        <v>26</v>
      </c>
      <c r="C2189" s="1" t="s">
        <v>100</v>
      </c>
      <c r="D2189" s="3">
        <v>45115.997916666667</v>
      </c>
      <c r="E2189" t="s">
        <v>98</v>
      </c>
      <c r="F2189" t="s">
        <v>51</v>
      </c>
      <c r="G2189">
        <v>9335</v>
      </c>
      <c r="I2189" s="7"/>
    </row>
    <row r="2190" spans="1:9" x14ac:dyDescent="0.3">
      <c r="A2190">
        <v>1480394</v>
      </c>
      <c r="B2190">
        <v>1003</v>
      </c>
      <c r="C2190" s="1" t="s">
        <v>99</v>
      </c>
      <c r="D2190" s="3">
        <v>45081.025000000001</v>
      </c>
      <c r="E2190" t="s">
        <v>98</v>
      </c>
      <c r="F2190" t="s">
        <v>22</v>
      </c>
      <c r="G2190">
        <v>2616</v>
      </c>
      <c r="I2190" s="7"/>
    </row>
    <row r="2191" spans="1:9" x14ac:dyDescent="0.3">
      <c r="A2191">
        <v>1480900</v>
      </c>
      <c r="B2191">
        <v>866</v>
      </c>
      <c r="C2191" s="1" t="s">
        <v>106</v>
      </c>
      <c r="D2191" s="3">
        <v>44928.008333333331</v>
      </c>
      <c r="E2191" t="s">
        <v>97</v>
      </c>
      <c r="F2191" t="s">
        <v>4</v>
      </c>
      <c r="G2191">
        <v>2284</v>
      </c>
      <c r="I2191" s="7"/>
    </row>
    <row r="2192" spans="1:9" x14ac:dyDescent="0.3">
      <c r="A2192">
        <v>1480961</v>
      </c>
      <c r="B2192">
        <v>550</v>
      </c>
      <c r="C2192" s="1" t="s">
        <v>99</v>
      </c>
      <c r="D2192" s="3">
        <v>44942.044444444444</v>
      </c>
      <c r="E2192" t="s">
        <v>98</v>
      </c>
      <c r="F2192" t="s">
        <v>57</v>
      </c>
      <c r="G2192">
        <v>8407</v>
      </c>
      <c r="I2192" s="7"/>
    </row>
    <row r="2193" spans="1:9" x14ac:dyDescent="0.3">
      <c r="A2193">
        <v>1481396</v>
      </c>
      <c r="B2193">
        <v>619</v>
      </c>
      <c r="C2193" s="1" t="s">
        <v>99</v>
      </c>
      <c r="D2193" s="3">
        <v>45253.049305555556</v>
      </c>
      <c r="E2193" t="s">
        <v>97</v>
      </c>
      <c r="F2193" t="s">
        <v>92</v>
      </c>
      <c r="G2193">
        <v>3557</v>
      </c>
      <c r="I2193" s="7"/>
    </row>
    <row r="2194" spans="1:9" x14ac:dyDescent="0.3">
      <c r="A2194">
        <v>1482389</v>
      </c>
      <c r="B2194">
        <v>1928</v>
      </c>
      <c r="C2194" s="1" t="s">
        <v>101</v>
      </c>
      <c r="D2194" s="3">
        <v>45216.010416666664</v>
      </c>
      <c r="E2194" t="s">
        <v>191</v>
      </c>
      <c r="F2194" t="s">
        <v>77</v>
      </c>
      <c r="G2194">
        <v>32</v>
      </c>
      <c r="I2194" s="7"/>
    </row>
    <row r="2195" spans="1:9" x14ac:dyDescent="0.3">
      <c r="A2195">
        <v>1483729</v>
      </c>
      <c r="B2195">
        <v>1668</v>
      </c>
      <c r="C2195" s="1" t="s">
        <v>99</v>
      </c>
      <c r="D2195" s="3">
        <v>45183.990972222222</v>
      </c>
      <c r="E2195" t="s">
        <v>191</v>
      </c>
      <c r="F2195" t="s">
        <v>18</v>
      </c>
      <c r="G2195">
        <v>1625</v>
      </c>
      <c r="I2195" s="7"/>
    </row>
    <row r="2196" spans="1:9" x14ac:dyDescent="0.3">
      <c r="A2196">
        <v>1483901</v>
      </c>
      <c r="B2196">
        <v>1708</v>
      </c>
      <c r="C2196" s="1" t="s">
        <v>100</v>
      </c>
      <c r="D2196" s="3">
        <v>45115.034722222219</v>
      </c>
      <c r="E2196" t="s">
        <v>191</v>
      </c>
      <c r="F2196" t="s">
        <v>30</v>
      </c>
      <c r="G2196">
        <v>9214</v>
      </c>
      <c r="I2196" s="7"/>
    </row>
    <row r="2197" spans="1:9" x14ac:dyDescent="0.3">
      <c r="A2197">
        <v>1483931</v>
      </c>
      <c r="B2197">
        <v>1980</v>
      </c>
      <c r="C2197" s="1" t="s">
        <v>110</v>
      </c>
      <c r="D2197" s="3">
        <v>45031.058333333334</v>
      </c>
      <c r="E2197" t="s">
        <v>98</v>
      </c>
      <c r="F2197" t="s">
        <v>16</v>
      </c>
      <c r="G2197">
        <v>4382</v>
      </c>
      <c r="I2197" s="7"/>
    </row>
    <row r="2198" spans="1:9" x14ac:dyDescent="0.3">
      <c r="A2198">
        <v>1485067</v>
      </c>
      <c r="B2198">
        <v>1608</v>
      </c>
      <c r="C2198" s="1" t="s">
        <v>99</v>
      </c>
      <c r="D2198" s="3">
        <v>44963.006249999999</v>
      </c>
      <c r="E2198" t="s">
        <v>191</v>
      </c>
      <c r="F2198" t="s">
        <v>74</v>
      </c>
      <c r="G2198">
        <v>3382</v>
      </c>
      <c r="I2198" s="7"/>
    </row>
    <row r="2199" spans="1:9" x14ac:dyDescent="0.3">
      <c r="A2199">
        <v>1485425</v>
      </c>
      <c r="B2199">
        <v>980</v>
      </c>
      <c r="C2199" s="1" t="s">
        <v>99</v>
      </c>
      <c r="D2199" s="3">
        <v>45125.954861111109</v>
      </c>
      <c r="E2199" t="s">
        <v>97</v>
      </c>
      <c r="F2199" t="s">
        <v>70</v>
      </c>
      <c r="G2199">
        <v>9648</v>
      </c>
      <c r="I2199" s="7"/>
    </row>
    <row r="2200" spans="1:9" x14ac:dyDescent="0.3">
      <c r="A2200">
        <v>1485939</v>
      </c>
      <c r="B2200">
        <v>899</v>
      </c>
      <c r="C2200" s="1" t="s">
        <v>99</v>
      </c>
      <c r="D2200" s="3">
        <v>44980</v>
      </c>
      <c r="E2200" t="s">
        <v>191</v>
      </c>
      <c r="F2200" t="s">
        <v>71</v>
      </c>
      <c r="G2200">
        <v>902</v>
      </c>
      <c r="I2200" s="7"/>
    </row>
    <row r="2201" spans="1:9" x14ac:dyDescent="0.3">
      <c r="A2201">
        <v>1486000</v>
      </c>
      <c r="B2201">
        <v>545</v>
      </c>
      <c r="C2201" s="1" t="s">
        <v>99</v>
      </c>
      <c r="D2201" s="3">
        <v>45283.048611111109</v>
      </c>
      <c r="E2201" t="s">
        <v>98</v>
      </c>
      <c r="F2201" t="s">
        <v>43</v>
      </c>
      <c r="G2201">
        <v>2377</v>
      </c>
      <c r="I2201" s="7"/>
    </row>
    <row r="2202" spans="1:9" x14ac:dyDescent="0.3">
      <c r="A2202">
        <v>1486426</v>
      </c>
      <c r="B2202">
        <v>1244</v>
      </c>
      <c r="C2202" s="1" t="s">
        <v>105</v>
      </c>
      <c r="D2202" s="3">
        <v>45229.984722222223</v>
      </c>
      <c r="E2202" t="s">
        <v>97</v>
      </c>
      <c r="F2202" t="s">
        <v>7</v>
      </c>
      <c r="G2202">
        <v>8227</v>
      </c>
      <c r="I2202" s="7"/>
    </row>
    <row r="2203" spans="1:9" x14ac:dyDescent="0.3">
      <c r="A2203">
        <v>1487293</v>
      </c>
      <c r="B2203">
        <v>1157</v>
      </c>
      <c r="C2203" s="1" t="s">
        <v>106</v>
      </c>
      <c r="D2203" s="3">
        <v>44952.052083333336</v>
      </c>
      <c r="E2203" t="s">
        <v>191</v>
      </c>
      <c r="F2203" t="s">
        <v>8</v>
      </c>
      <c r="G2203">
        <v>2092</v>
      </c>
      <c r="I2203" s="7"/>
    </row>
    <row r="2204" spans="1:9" x14ac:dyDescent="0.3">
      <c r="A2204">
        <v>1487429</v>
      </c>
      <c r="B2204">
        <v>1983</v>
      </c>
      <c r="C2204" s="1" t="s">
        <v>105</v>
      </c>
      <c r="D2204" s="3">
        <v>44990.979861111111</v>
      </c>
      <c r="E2204" t="s">
        <v>191</v>
      </c>
      <c r="F2204" t="s">
        <v>46</v>
      </c>
      <c r="G2204">
        <v>5465</v>
      </c>
      <c r="I2204" s="7"/>
    </row>
    <row r="2205" spans="1:9" x14ac:dyDescent="0.3">
      <c r="A2205">
        <v>1488818</v>
      </c>
      <c r="B2205">
        <v>827</v>
      </c>
      <c r="C2205" s="1" t="s">
        <v>106</v>
      </c>
      <c r="D2205" s="3">
        <v>45052.03402777778</v>
      </c>
      <c r="E2205" t="s">
        <v>96</v>
      </c>
      <c r="F2205" t="s">
        <v>10</v>
      </c>
      <c r="G2205">
        <v>8763</v>
      </c>
      <c r="I2205" s="7"/>
    </row>
    <row r="2206" spans="1:9" x14ac:dyDescent="0.3">
      <c r="A2206">
        <v>1488979</v>
      </c>
      <c r="B2206">
        <v>1787</v>
      </c>
      <c r="C2206" s="1" t="s">
        <v>100</v>
      </c>
      <c r="D2206" s="3">
        <v>45156.056250000001</v>
      </c>
      <c r="E2206" t="s">
        <v>97</v>
      </c>
      <c r="F2206" t="s">
        <v>27</v>
      </c>
      <c r="G2206">
        <v>8980</v>
      </c>
      <c r="I2206" s="7"/>
    </row>
    <row r="2207" spans="1:9" x14ac:dyDescent="0.3">
      <c r="A2207">
        <v>1489446</v>
      </c>
      <c r="B2207">
        <v>1158</v>
      </c>
      <c r="C2207" s="1" t="s">
        <v>103</v>
      </c>
      <c r="D2207" s="3">
        <v>45225.083333333336</v>
      </c>
      <c r="E2207" t="s">
        <v>98</v>
      </c>
      <c r="F2207" t="s">
        <v>13</v>
      </c>
      <c r="G2207">
        <v>4889</v>
      </c>
      <c r="I2207" s="7"/>
    </row>
    <row r="2208" spans="1:9" x14ac:dyDescent="0.3">
      <c r="A2208">
        <v>1489846</v>
      </c>
      <c r="B2208">
        <v>1501</v>
      </c>
      <c r="C2208" s="1" t="s">
        <v>99</v>
      </c>
      <c r="D2208" s="3">
        <v>45077.073611111111</v>
      </c>
      <c r="E2208" t="s">
        <v>97</v>
      </c>
      <c r="F2208" t="s">
        <v>10</v>
      </c>
      <c r="G2208">
        <v>1094</v>
      </c>
      <c r="I2208" s="7"/>
    </row>
    <row r="2209" spans="1:9" x14ac:dyDescent="0.3">
      <c r="A2209">
        <v>1490112</v>
      </c>
      <c r="B2209">
        <v>348</v>
      </c>
      <c r="C2209" s="1" t="s">
        <v>100</v>
      </c>
      <c r="D2209" s="3">
        <v>45164.043749999997</v>
      </c>
      <c r="E2209" t="s">
        <v>96</v>
      </c>
      <c r="F2209" t="s">
        <v>15</v>
      </c>
      <c r="G2209">
        <v>7429</v>
      </c>
      <c r="I2209" s="7"/>
    </row>
    <row r="2210" spans="1:9" x14ac:dyDescent="0.3">
      <c r="A2210">
        <v>1490458</v>
      </c>
      <c r="B2210">
        <v>1820</v>
      </c>
      <c r="C2210" s="1"/>
      <c r="D2210" s="3">
        <v>45020.054861111108</v>
      </c>
      <c r="E2210" t="s">
        <v>191</v>
      </c>
      <c r="F2210" t="s">
        <v>13</v>
      </c>
      <c r="G2210">
        <v>3873</v>
      </c>
      <c r="I2210" s="7"/>
    </row>
    <row r="2211" spans="1:9" x14ac:dyDescent="0.3">
      <c r="A2211">
        <v>1490598</v>
      </c>
      <c r="B2211">
        <v>1613</v>
      </c>
      <c r="C2211" s="1" t="s">
        <v>99</v>
      </c>
      <c r="D2211" s="3">
        <v>45184.009027777778</v>
      </c>
      <c r="E2211" t="s">
        <v>98</v>
      </c>
      <c r="F2211" t="s">
        <v>62</v>
      </c>
      <c r="G2211">
        <v>2270</v>
      </c>
      <c r="I2211" s="7"/>
    </row>
    <row r="2212" spans="1:9" x14ac:dyDescent="0.3">
      <c r="A2212">
        <v>1491354</v>
      </c>
      <c r="B2212">
        <v>1812</v>
      </c>
      <c r="C2212" s="1" t="s">
        <v>105</v>
      </c>
      <c r="D2212" s="3">
        <v>45225.088194444441</v>
      </c>
      <c r="E2212" t="s">
        <v>97</v>
      </c>
      <c r="F2212" t="s">
        <v>75</v>
      </c>
      <c r="G2212">
        <v>86</v>
      </c>
      <c r="I2212" s="7"/>
    </row>
    <row r="2213" spans="1:9" x14ac:dyDescent="0.3">
      <c r="A2213">
        <v>1491897</v>
      </c>
      <c r="B2213">
        <v>1955</v>
      </c>
      <c r="C2213" s="1" t="s">
        <v>105</v>
      </c>
      <c r="D2213" s="3">
        <v>45205.073611111111</v>
      </c>
      <c r="E2213" t="s">
        <v>191</v>
      </c>
      <c r="F2213" t="s">
        <v>19</v>
      </c>
      <c r="G2213">
        <v>9703</v>
      </c>
      <c r="I2213" s="7"/>
    </row>
    <row r="2214" spans="1:9" x14ac:dyDescent="0.3">
      <c r="A2214">
        <v>1492578</v>
      </c>
      <c r="B2214">
        <v>1234</v>
      </c>
      <c r="C2214" s="1" t="s">
        <v>99</v>
      </c>
      <c r="D2214" s="3">
        <v>45164.015277777777</v>
      </c>
      <c r="E2214" t="s">
        <v>191</v>
      </c>
      <c r="F2214" t="s">
        <v>20</v>
      </c>
      <c r="G2214">
        <v>3400</v>
      </c>
      <c r="I2214" s="7"/>
    </row>
    <row r="2215" spans="1:9" x14ac:dyDescent="0.3">
      <c r="A2215">
        <v>1493135</v>
      </c>
      <c r="B2215">
        <v>378</v>
      </c>
      <c r="C2215" s="1" t="s">
        <v>110</v>
      </c>
      <c r="D2215" s="3">
        <v>45146.972222222219</v>
      </c>
      <c r="E2215" t="s">
        <v>191</v>
      </c>
      <c r="F2215" t="s">
        <v>72</v>
      </c>
      <c r="G2215">
        <v>8000</v>
      </c>
      <c r="I2215" s="7"/>
    </row>
    <row r="2216" spans="1:9" x14ac:dyDescent="0.3">
      <c r="A2216">
        <v>1494087</v>
      </c>
      <c r="B2216">
        <v>118</v>
      </c>
      <c r="C2216" s="1" t="s">
        <v>99</v>
      </c>
      <c r="D2216" s="3">
        <v>45039.067361111112</v>
      </c>
      <c r="E2216" t="s">
        <v>98</v>
      </c>
      <c r="F2216" t="s">
        <v>83</v>
      </c>
      <c r="G2216">
        <v>6162</v>
      </c>
      <c r="I2216" s="7"/>
    </row>
    <row r="2217" spans="1:9" x14ac:dyDescent="0.3">
      <c r="A2217">
        <v>1494182</v>
      </c>
      <c r="B2217">
        <v>1512</v>
      </c>
      <c r="C2217" s="1" t="s">
        <v>108</v>
      </c>
      <c r="D2217" s="3">
        <v>45254.98541666667</v>
      </c>
      <c r="E2217" t="s">
        <v>97</v>
      </c>
      <c r="F2217" t="s">
        <v>49</v>
      </c>
      <c r="G2217">
        <v>775</v>
      </c>
      <c r="I2217" s="7"/>
    </row>
    <row r="2218" spans="1:9" x14ac:dyDescent="0.3">
      <c r="A2218">
        <v>1494501</v>
      </c>
      <c r="B2218">
        <v>1519</v>
      </c>
      <c r="C2218" s="1" t="s">
        <v>105</v>
      </c>
      <c r="D2218" s="3">
        <v>45198.978472222225</v>
      </c>
      <c r="E2218" t="s">
        <v>96</v>
      </c>
      <c r="F2218" t="s">
        <v>5</v>
      </c>
      <c r="G2218">
        <v>5248</v>
      </c>
      <c r="I2218" s="7"/>
    </row>
    <row r="2219" spans="1:9" x14ac:dyDescent="0.3">
      <c r="A2219">
        <v>1494544</v>
      </c>
      <c r="B2219">
        <v>651</v>
      </c>
      <c r="C2219" s="1" t="s">
        <v>99</v>
      </c>
      <c r="D2219" s="3">
        <v>45097.082638888889</v>
      </c>
      <c r="E2219" t="s">
        <v>97</v>
      </c>
      <c r="F2219" t="s">
        <v>27</v>
      </c>
      <c r="G2219">
        <v>1370</v>
      </c>
      <c r="I2219" s="7"/>
    </row>
    <row r="2220" spans="1:9" x14ac:dyDescent="0.3">
      <c r="A2220">
        <v>1495611</v>
      </c>
      <c r="B2220">
        <v>1863</v>
      </c>
      <c r="C2220" s="1" t="s">
        <v>105</v>
      </c>
      <c r="D2220" s="3">
        <v>45218.974999999999</v>
      </c>
      <c r="E2220" t="s">
        <v>97</v>
      </c>
      <c r="F2220" t="s">
        <v>71</v>
      </c>
      <c r="G2220">
        <v>3590</v>
      </c>
      <c r="I2220" s="7"/>
    </row>
    <row r="2221" spans="1:9" x14ac:dyDescent="0.3">
      <c r="A2221">
        <v>1496982</v>
      </c>
      <c r="B2221">
        <v>616</v>
      </c>
      <c r="C2221" s="1" t="s">
        <v>100</v>
      </c>
      <c r="D2221" s="3">
        <v>45109.043749999997</v>
      </c>
      <c r="E2221" t="s">
        <v>98</v>
      </c>
      <c r="F2221" t="s">
        <v>27</v>
      </c>
      <c r="G2221">
        <v>4824</v>
      </c>
      <c r="I2221" s="7"/>
    </row>
    <row r="2222" spans="1:9" x14ac:dyDescent="0.3">
      <c r="A2222">
        <v>1497326</v>
      </c>
      <c r="B2222">
        <v>1050</v>
      </c>
      <c r="C2222" s="1" t="s">
        <v>100</v>
      </c>
      <c r="D2222" s="3">
        <v>45259.061805555553</v>
      </c>
      <c r="E2222" t="s">
        <v>98</v>
      </c>
      <c r="F2222" t="s">
        <v>43</v>
      </c>
      <c r="G2222">
        <v>1670</v>
      </c>
      <c r="I2222" s="7"/>
    </row>
    <row r="2223" spans="1:9" x14ac:dyDescent="0.3">
      <c r="A2223">
        <v>1498622</v>
      </c>
      <c r="B2223">
        <v>1094</v>
      </c>
      <c r="C2223" s="1" t="s">
        <v>113</v>
      </c>
      <c r="D2223" s="3">
        <v>45191.007638888892</v>
      </c>
      <c r="E2223" t="s">
        <v>97</v>
      </c>
      <c r="F2223" t="s">
        <v>26</v>
      </c>
      <c r="G2223">
        <v>6659</v>
      </c>
      <c r="I2223" s="7"/>
    </row>
    <row r="2224" spans="1:9" x14ac:dyDescent="0.3">
      <c r="A2224">
        <v>1499914</v>
      </c>
      <c r="B2224">
        <v>684</v>
      </c>
      <c r="C2224" s="1" t="s">
        <v>102</v>
      </c>
      <c r="D2224" s="3">
        <v>44964.945138888892</v>
      </c>
      <c r="E2224" t="s">
        <v>191</v>
      </c>
      <c r="F2224" t="s">
        <v>27</v>
      </c>
      <c r="G2224">
        <v>7716</v>
      </c>
      <c r="I2224" s="7"/>
    </row>
    <row r="2225" spans="1:9" x14ac:dyDescent="0.3">
      <c r="A2225">
        <v>1500165</v>
      </c>
      <c r="B2225">
        <v>979</v>
      </c>
      <c r="C2225" s="1" t="s">
        <v>101</v>
      </c>
      <c r="D2225" s="3">
        <v>45061.972916666666</v>
      </c>
      <c r="E2225" t="s">
        <v>191</v>
      </c>
      <c r="F2225" t="s">
        <v>66</v>
      </c>
      <c r="G2225">
        <v>3867</v>
      </c>
      <c r="I2225" s="7"/>
    </row>
    <row r="2226" spans="1:9" x14ac:dyDescent="0.3">
      <c r="A2226">
        <v>1500373</v>
      </c>
      <c r="B2226">
        <v>746</v>
      </c>
      <c r="C2226" s="1" t="s">
        <v>99</v>
      </c>
      <c r="D2226" s="3">
        <v>45035.951388888891</v>
      </c>
      <c r="E2226" t="s">
        <v>191</v>
      </c>
      <c r="F2226" t="s">
        <v>78</v>
      </c>
      <c r="G2226">
        <v>1017</v>
      </c>
      <c r="I2226" s="7"/>
    </row>
    <row r="2227" spans="1:9" x14ac:dyDescent="0.3">
      <c r="A2227">
        <v>1500639</v>
      </c>
      <c r="B2227">
        <v>298</v>
      </c>
      <c r="C2227" s="1" t="s">
        <v>105</v>
      </c>
      <c r="D2227" s="3">
        <v>45099.038194444445</v>
      </c>
      <c r="E2227" t="s">
        <v>98</v>
      </c>
      <c r="F2227" t="s">
        <v>77</v>
      </c>
      <c r="G2227">
        <v>611</v>
      </c>
      <c r="I2227" s="7"/>
    </row>
    <row r="2228" spans="1:9" x14ac:dyDescent="0.3">
      <c r="A2228">
        <v>1501027</v>
      </c>
      <c r="B2228">
        <v>1645</v>
      </c>
      <c r="C2228" s="1" t="s">
        <v>101</v>
      </c>
      <c r="D2228" s="3">
        <v>45113.018750000003</v>
      </c>
      <c r="E2228" t="s">
        <v>191</v>
      </c>
      <c r="F2228" t="s">
        <v>64</v>
      </c>
      <c r="G2228">
        <v>7105</v>
      </c>
      <c r="I2228" s="7"/>
    </row>
    <row r="2229" spans="1:9" x14ac:dyDescent="0.3">
      <c r="A2229">
        <v>1502119</v>
      </c>
      <c r="B2229">
        <v>214</v>
      </c>
      <c r="C2229" s="1" t="s">
        <v>99</v>
      </c>
      <c r="D2229" s="3">
        <v>45192.977777777778</v>
      </c>
      <c r="E2229" t="s">
        <v>97</v>
      </c>
      <c r="F2229" t="s">
        <v>30</v>
      </c>
      <c r="G2229">
        <v>8968</v>
      </c>
      <c r="I2229" s="7"/>
    </row>
    <row r="2230" spans="1:9" x14ac:dyDescent="0.3">
      <c r="A2230">
        <v>1502209</v>
      </c>
      <c r="B2230">
        <v>1512</v>
      </c>
      <c r="C2230" s="1" t="s">
        <v>108</v>
      </c>
      <c r="D2230" s="3">
        <v>44984.98333333333</v>
      </c>
      <c r="E2230" t="s">
        <v>98</v>
      </c>
      <c r="F2230" t="s">
        <v>53</v>
      </c>
      <c r="G2230">
        <v>9349</v>
      </c>
      <c r="I2230" s="7"/>
    </row>
    <row r="2231" spans="1:9" x14ac:dyDescent="0.3">
      <c r="A2231">
        <v>1503185</v>
      </c>
      <c r="B2231">
        <v>738</v>
      </c>
      <c r="C2231" s="1" t="s">
        <v>100</v>
      </c>
      <c r="D2231" s="3">
        <v>45140.023611111108</v>
      </c>
      <c r="E2231" t="s">
        <v>191</v>
      </c>
      <c r="F2231" t="s">
        <v>85</v>
      </c>
      <c r="G2231">
        <v>7706</v>
      </c>
      <c r="I2231" s="7"/>
    </row>
    <row r="2232" spans="1:9" x14ac:dyDescent="0.3">
      <c r="A2232">
        <v>1503619</v>
      </c>
      <c r="B2232">
        <v>621</v>
      </c>
      <c r="C2232" s="1" t="s">
        <v>99</v>
      </c>
      <c r="D2232" s="3">
        <v>44943.037499999999</v>
      </c>
      <c r="E2232" t="s">
        <v>96</v>
      </c>
      <c r="F2232" t="s">
        <v>51</v>
      </c>
      <c r="G2232">
        <v>4436</v>
      </c>
      <c r="I2232" s="7"/>
    </row>
    <row r="2233" spans="1:9" x14ac:dyDescent="0.3">
      <c r="A2233">
        <v>1503941</v>
      </c>
      <c r="B2233">
        <v>1910</v>
      </c>
      <c r="C2233" s="1" t="s">
        <v>100</v>
      </c>
      <c r="D2233" s="3">
        <v>45244.083333333336</v>
      </c>
      <c r="E2233" t="s">
        <v>191</v>
      </c>
      <c r="F2233" t="s">
        <v>68</v>
      </c>
      <c r="G2233">
        <v>4898</v>
      </c>
      <c r="I2233" s="7"/>
    </row>
    <row r="2234" spans="1:9" x14ac:dyDescent="0.3">
      <c r="A2234">
        <v>1506022</v>
      </c>
      <c r="B2234">
        <v>949</v>
      </c>
      <c r="C2234" s="1" t="s">
        <v>103</v>
      </c>
      <c r="D2234" s="3">
        <v>44932.020138888889</v>
      </c>
      <c r="E2234" t="s">
        <v>191</v>
      </c>
      <c r="F2234" t="s">
        <v>86</v>
      </c>
      <c r="G2234">
        <v>8624</v>
      </c>
      <c r="I2234" s="7"/>
    </row>
    <row r="2235" spans="1:9" x14ac:dyDescent="0.3">
      <c r="A2235">
        <v>1506385</v>
      </c>
      <c r="B2235">
        <v>294</v>
      </c>
      <c r="C2235" s="1" t="s">
        <v>100</v>
      </c>
      <c r="D2235" s="3">
        <v>45268.96875</v>
      </c>
      <c r="E2235" t="s">
        <v>96</v>
      </c>
      <c r="F2235" t="s">
        <v>43</v>
      </c>
      <c r="G2235">
        <v>5490</v>
      </c>
      <c r="I2235" s="7"/>
    </row>
    <row r="2236" spans="1:9" x14ac:dyDescent="0.3">
      <c r="A2236">
        <v>1507608</v>
      </c>
      <c r="B2236">
        <v>1886</v>
      </c>
      <c r="C2236" s="1" t="s">
        <v>101</v>
      </c>
      <c r="D2236" s="3">
        <v>45077.044444444444</v>
      </c>
      <c r="E2236" t="s">
        <v>191</v>
      </c>
      <c r="F2236" t="s">
        <v>27</v>
      </c>
      <c r="G2236">
        <v>8078</v>
      </c>
      <c r="I2236" s="7"/>
    </row>
    <row r="2237" spans="1:9" x14ac:dyDescent="0.3">
      <c r="A2237">
        <v>1508121</v>
      </c>
      <c r="B2237">
        <v>1786</v>
      </c>
      <c r="C2237" s="1" t="s">
        <v>106</v>
      </c>
      <c r="D2237" s="3">
        <v>45038.040277777778</v>
      </c>
      <c r="E2237" t="s">
        <v>191</v>
      </c>
      <c r="F2237" t="s">
        <v>69</v>
      </c>
      <c r="G2237">
        <v>4650</v>
      </c>
      <c r="I2237" s="7"/>
    </row>
    <row r="2238" spans="1:9" x14ac:dyDescent="0.3">
      <c r="A2238">
        <v>1508428</v>
      </c>
      <c r="B2238">
        <v>1815</v>
      </c>
      <c r="C2238" s="1" t="s">
        <v>104</v>
      </c>
      <c r="D2238" s="3">
        <v>45015.033333333333</v>
      </c>
      <c r="E2238" t="s">
        <v>96</v>
      </c>
      <c r="F2238" t="s">
        <v>43</v>
      </c>
      <c r="G2238">
        <v>5995</v>
      </c>
      <c r="I2238" s="7"/>
    </row>
    <row r="2239" spans="1:9" x14ac:dyDescent="0.3">
      <c r="A2239">
        <v>1508568</v>
      </c>
      <c r="B2239">
        <v>979</v>
      </c>
      <c r="C2239" s="1" t="s">
        <v>101</v>
      </c>
      <c r="D2239" s="3">
        <v>45284.03402777778</v>
      </c>
      <c r="E2239" t="s">
        <v>96</v>
      </c>
      <c r="F2239" t="s">
        <v>22</v>
      </c>
      <c r="G2239">
        <v>3218</v>
      </c>
      <c r="I2239" s="7"/>
    </row>
    <row r="2240" spans="1:9" x14ac:dyDescent="0.3">
      <c r="A2240">
        <v>1508707</v>
      </c>
      <c r="B2240">
        <v>376</v>
      </c>
      <c r="C2240" s="1" t="s">
        <v>113</v>
      </c>
      <c r="D2240" s="3">
        <v>44964.973611111112</v>
      </c>
      <c r="E2240" t="s">
        <v>97</v>
      </c>
      <c r="F2240" t="s">
        <v>4</v>
      </c>
      <c r="G2240">
        <v>8491</v>
      </c>
      <c r="I2240" s="7"/>
    </row>
    <row r="2241" spans="1:9" x14ac:dyDescent="0.3">
      <c r="A2241">
        <v>1508738</v>
      </c>
      <c r="B2241">
        <v>1408</v>
      </c>
      <c r="C2241" s="1" t="s">
        <v>99</v>
      </c>
      <c r="D2241" s="3">
        <v>45164.034722222219</v>
      </c>
      <c r="E2241" t="s">
        <v>96</v>
      </c>
      <c r="F2241" t="s">
        <v>19</v>
      </c>
      <c r="G2241">
        <v>8503</v>
      </c>
      <c r="I2241" s="7"/>
    </row>
    <row r="2242" spans="1:9" x14ac:dyDescent="0.3">
      <c r="A2242">
        <v>1509554</v>
      </c>
      <c r="B2242">
        <v>610</v>
      </c>
      <c r="C2242" s="1" t="s">
        <v>100</v>
      </c>
      <c r="D2242" s="3">
        <v>45032.023611111108</v>
      </c>
      <c r="E2242" t="s">
        <v>97</v>
      </c>
      <c r="F2242" t="s">
        <v>35</v>
      </c>
      <c r="G2242">
        <v>4098</v>
      </c>
      <c r="I2242" s="7"/>
    </row>
    <row r="2243" spans="1:9" x14ac:dyDescent="0.3">
      <c r="A2243">
        <v>1509587</v>
      </c>
      <c r="B2243">
        <v>822</v>
      </c>
      <c r="C2243" s="1" t="s">
        <v>99</v>
      </c>
      <c r="D2243" s="3">
        <v>45268.011111111111</v>
      </c>
      <c r="E2243" t="s">
        <v>191</v>
      </c>
      <c r="F2243" t="s">
        <v>21</v>
      </c>
      <c r="G2243">
        <v>43</v>
      </c>
      <c r="I2243" s="7"/>
    </row>
    <row r="2244" spans="1:9" x14ac:dyDescent="0.3">
      <c r="A2244">
        <v>1509701</v>
      </c>
      <c r="B2244">
        <v>1109</v>
      </c>
      <c r="C2244" s="1" t="s">
        <v>113</v>
      </c>
      <c r="D2244" s="3">
        <v>45226.024305555555</v>
      </c>
      <c r="E2244" t="s">
        <v>96</v>
      </c>
      <c r="F2244" t="s">
        <v>43</v>
      </c>
      <c r="G2244">
        <v>1460</v>
      </c>
      <c r="I2244" s="7"/>
    </row>
    <row r="2245" spans="1:9" x14ac:dyDescent="0.3">
      <c r="A2245">
        <v>1512442</v>
      </c>
      <c r="B2245">
        <v>1243</v>
      </c>
      <c r="C2245" s="1" t="s">
        <v>105</v>
      </c>
      <c r="D2245" s="3">
        <v>45095.024305555555</v>
      </c>
      <c r="E2245" t="s">
        <v>97</v>
      </c>
      <c r="F2245" t="s">
        <v>78</v>
      </c>
      <c r="G2245">
        <v>7379</v>
      </c>
      <c r="I2245" s="7"/>
    </row>
    <row r="2246" spans="1:9" x14ac:dyDescent="0.3">
      <c r="A2246">
        <v>1512481</v>
      </c>
      <c r="B2246">
        <v>1560</v>
      </c>
      <c r="C2246" s="1" t="s">
        <v>106</v>
      </c>
      <c r="D2246" s="3">
        <v>44963.037499999999</v>
      </c>
      <c r="E2246" t="s">
        <v>96</v>
      </c>
      <c r="F2246" t="s">
        <v>5</v>
      </c>
      <c r="G2246">
        <v>1363</v>
      </c>
      <c r="I2246" s="7"/>
    </row>
    <row r="2247" spans="1:9" x14ac:dyDescent="0.3">
      <c r="A2247">
        <v>1513008</v>
      </c>
      <c r="B2247">
        <v>1980</v>
      </c>
      <c r="C2247" s="1" t="s">
        <v>110</v>
      </c>
      <c r="D2247" s="3">
        <v>45133.039583333331</v>
      </c>
      <c r="E2247" t="s">
        <v>97</v>
      </c>
      <c r="F2247" t="s">
        <v>43</v>
      </c>
      <c r="G2247">
        <v>4837</v>
      </c>
      <c r="I2247" s="7"/>
    </row>
    <row r="2248" spans="1:9" x14ac:dyDescent="0.3">
      <c r="A2248">
        <v>1513475</v>
      </c>
      <c r="B2248">
        <v>375</v>
      </c>
      <c r="C2248" s="1" t="s">
        <v>101</v>
      </c>
      <c r="D2248" s="3">
        <v>45079.034722222219</v>
      </c>
      <c r="E2248" t="s">
        <v>97</v>
      </c>
      <c r="F2248" t="s">
        <v>27</v>
      </c>
      <c r="G2248">
        <v>7352</v>
      </c>
      <c r="I2248" s="7"/>
    </row>
    <row r="2249" spans="1:9" x14ac:dyDescent="0.3">
      <c r="A2249">
        <v>1513796</v>
      </c>
      <c r="B2249">
        <v>218</v>
      </c>
      <c r="C2249" s="1" t="s">
        <v>100</v>
      </c>
      <c r="D2249" s="3">
        <v>45100.99722222222</v>
      </c>
      <c r="E2249" t="s">
        <v>96</v>
      </c>
      <c r="F2249" t="s">
        <v>27</v>
      </c>
      <c r="G2249">
        <v>520</v>
      </c>
      <c r="I2249" s="7"/>
    </row>
    <row r="2250" spans="1:9" x14ac:dyDescent="0.3">
      <c r="A2250">
        <v>1513980</v>
      </c>
      <c r="B2250">
        <v>1164</v>
      </c>
      <c r="C2250" s="1" t="s">
        <v>99</v>
      </c>
      <c r="D2250" s="3">
        <v>44971.987500000003</v>
      </c>
      <c r="E2250" t="s">
        <v>98</v>
      </c>
      <c r="F2250" t="s">
        <v>27</v>
      </c>
      <c r="G2250">
        <v>5236</v>
      </c>
      <c r="I2250" s="7"/>
    </row>
    <row r="2251" spans="1:9" x14ac:dyDescent="0.3">
      <c r="A2251">
        <v>1514182</v>
      </c>
      <c r="B2251">
        <v>992</v>
      </c>
      <c r="C2251" s="1" t="s">
        <v>99</v>
      </c>
      <c r="D2251" s="3">
        <v>44940.012499999997</v>
      </c>
      <c r="E2251" t="s">
        <v>97</v>
      </c>
      <c r="F2251" t="s">
        <v>18</v>
      </c>
      <c r="G2251">
        <v>4187</v>
      </c>
      <c r="I2251" s="7"/>
    </row>
    <row r="2252" spans="1:9" x14ac:dyDescent="0.3">
      <c r="A2252">
        <v>1515579</v>
      </c>
      <c r="B2252">
        <v>982</v>
      </c>
      <c r="C2252" s="1" t="s">
        <v>99</v>
      </c>
      <c r="D2252" s="3">
        <v>45052.035416666666</v>
      </c>
      <c r="E2252" t="s">
        <v>97</v>
      </c>
      <c r="F2252" t="s">
        <v>27</v>
      </c>
      <c r="G2252">
        <v>811</v>
      </c>
      <c r="I2252" s="7"/>
    </row>
    <row r="2253" spans="1:9" x14ac:dyDescent="0.3">
      <c r="A2253">
        <v>1516849</v>
      </c>
      <c r="B2253">
        <v>108</v>
      </c>
      <c r="C2253" s="1" t="s">
        <v>105</v>
      </c>
      <c r="D2253" s="3">
        <v>45080.015277777777</v>
      </c>
      <c r="E2253" t="s">
        <v>97</v>
      </c>
      <c r="F2253" t="s">
        <v>94</v>
      </c>
      <c r="G2253">
        <v>5536</v>
      </c>
      <c r="I2253" s="7"/>
    </row>
    <row r="2254" spans="1:9" x14ac:dyDescent="0.3">
      <c r="A2254">
        <v>1516974</v>
      </c>
      <c r="B2254">
        <v>136</v>
      </c>
      <c r="C2254" s="1" t="s">
        <v>99</v>
      </c>
      <c r="D2254" s="3">
        <v>45057.038194444445</v>
      </c>
      <c r="E2254" t="s">
        <v>96</v>
      </c>
      <c r="F2254" t="s">
        <v>78</v>
      </c>
      <c r="G2254">
        <v>1042</v>
      </c>
      <c r="I2254" s="7"/>
    </row>
    <row r="2255" spans="1:9" x14ac:dyDescent="0.3">
      <c r="A2255">
        <v>1519463</v>
      </c>
      <c r="B2255">
        <v>266</v>
      </c>
      <c r="C2255" s="1" t="s">
        <v>99</v>
      </c>
      <c r="D2255" s="3">
        <v>44936.977777777778</v>
      </c>
      <c r="E2255" t="s">
        <v>191</v>
      </c>
      <c r="F2255" t="s">
        <v>43</v>
      </c>
      <c r="G2255">
        <v>5361</v>
      </c>
      <c r="I2255" s="7"/>
    </row>
    <row r="2256" spans="1:9" x14ac:dyDescent="0.3">
      <c r="A2256">
        <v>1520253</v>
      </c>
      <c r="B2256">
        <v>1775</v>
      </c>
      <c r="C2256" s="1" t="s">
        <v>99</v>
      </c>
      <c r="D2256" s="3">
        <v>45192.994444444441</v>
      </c>
      <c r="E2256" t="s">
        <v>98</v>
      </c>
      <c r="F2256" t="s">
        <v>32</v>
      </c>
      <c r="G2256">
        <v>429</v>
      </c>
      <c r="I2256" s="7"/>
    </row>
    <row r="2257" spans="1:9" x14ac:dyDescent="0.3">
      <c r="A2257">
        <v>1521124</v>
      </c>
      <c r="B2257">
        <v>1828</v>
      </c>
      <c r="C2257" s="1" t="s">
        <v>102</v>
      </c>
      <c r="D2257" s="3">
        <v>45013.078472222223</v>
      </c>
      <c r="E2257" t="s">
        <v>191</v>
      </c>
      <c r="F2257" t="s">
        <v>30</v>
      </c>
      <c r="G2257">
        <v>8408</v>
      </c>
      <c r="I2257" s="7"/>
    </row>
    <row r="2258" spans="1:9" x14ac:dyDescent="0.3">
      <c r="A2258">
        <v>1521957</v>
      </c>
      <c r="B2258">
        <v>347</v>
      </c>
      <c r="C2258" s="1" t="s">
        <v>108</v>
      </c>
      <c r="D2258" s="3">
        <v>45236.970833333333</v>
      </c>
      <c r="E2258" t="s">
        <v>96</v>
      </c>
      <c r="F2258" t="s">
        <v>74</v>
      </c>
      <c r="G2258">
        <v>2198</v>
      </c>
      <c r="I2258" s="7"/>
    </row>
    <row r="2259" spans="1:9" x14ac:dyDescent="0.3">
      <c r="A2259">
        <v>1522932</v>
      </c>
      <c r="B2259">
        <v>1737</v>
      </c>
      <c r="C2259" s="1" t="s">
        <v>106</v>
      </c>
      <c r="D2259" s="3">
        <v>45238.030555555553</v>
      </c>
      <c r="E2259" t="s">
        <v>97</v>
      </c>
      <c r="F2259" t="s">
        <v>85</v>
      </c>
      <c r="G2259">
        <v>2633</v>
      </c>
      <c r="I2259" s="7"/>
    </row>
    <row r="2260" spans="1:9" x14ac:dyDescent="0.3">
      <c r="A2260">
        <v>1524093</v>
      </c>
      <c r="B2260">
        <v>104</v>
      </c>
      <c r="C2260" s="1" t="s">
        <v>101</v>
      </c>
      <c r="D2260" s="3">
        <v>45216.972222222219</v>
      </c>
      <c r="E2260" t="s">
        <v>98</v>
      </c>
      <c r="F2260" t="s">
        <v>51</v>
      </c>
      <c r="G2260">
        <v>6754</v>
      </c>
      <c r="I2260" s="7"/>
    </row>
    <row r="2261" spans="1:9" x14ac:dyDescent="0.3">
      <c r="A2261">
        <v>1524999</v>
      </c>
      <c r="B2261">
        <v>333</v>
      </c>
      <c r="C2261" s="1" t="s">
        <v>109</v>
      </c>
      <c r="D2261" s="3">
        <v>44943.975694444445</v>
      </c>
      <c r="E2261" t="s">
        <v>96</v>
      </c>
      <c r="F2261" t="s">
        <v>68</v>
      </c>
      <c r="G2261">
        <v>1766</v>
      </c>
      <c r="I2261" s="7"/>
    </row>
    <row r="2262" spans="1:9" x14ac:dyDescent="0.3">
      <c r="A2262">
        <v>1525718</v>
      </c>
      <c r="B2262">
        <v>255</v>
      </c>
      <c r="C2262" s="1" t="s">
        <v>107</v>
      </c>
      <c r="D2262" s="3">
        <v>45161.056944444441</v>
      </c>
      <c r="E2262" t="s">
        <v>191</v>
      </c>
      <c r="F2262" t="s">
        <v>79</v>
      </c>
      <c r="G2262">
        <v>1434</v>
      </c>
      <c r="I2262" s="7"/>
    </row>
    <row r="2263" spans="1:9" x14ac:dyDescent="0.3">
      <c r="A2263">
        <v>1526107</v>
      </c>
      <c r="B2263">
        <v>1781</v>
      </c>
      <c r="C2263" s="1" t="s">
        <v>108</v>
      </c>
      <c r="D2263" s="3">
        <v>45051.941666666666</v>
      </c>
      <c r="E2263" t="s">
        <v>98</v>
      </c>
      <c r="F2263" t="s">
        <v>76</v>
      </c>
      <c r="G2263">
        <v>399</v>
      </c>
      <c r="I2263" s="7"/>
    </row>
    <row r="2264" spans="1:9" x14ac:dyDescent="0.3">
      <c r="A2264">
        <v>1526749</v>
      </c>
      <c r="B2264">
        <v>1926</v>
      </c>
      <c r="C2264" s="1" t="s">
        <v>105</v>
      </c>
      <c r="D2264" s="3">
        <v>45151.027777777781</v>
      </c>
      <c r="E2264" t="s">
        <v>97</v>
      </c>
      <c r="F2264" t="s">
        <v>77</v>
      </c>
      <c r="G2264">
        <v>7714</v>
      </c>
      <c r="I2264" s="7"/>
    </row>
    <row r="2265" spans="1:9" x14ac:dyDescent="0.3">
      <c r="A2265">
        <v>1527612</v>
      </c>
      <c r="B2265">
        <v>1654</v>
      </c>
      <c r="C2265" s="1" t="s">
        <v>99</v>
      </c>
      <c r="D2265" s="3">
        <v>45216.940972222219</v>
      </c>
      <c r="E2265" t="s">
        <v>96</v>
      </c>
      <c r="F2265" t="s">
        <v>22</v>
      </c>
      <c r="G2265">
        <v>1813</v>
      </c>
      <c r="I2265" s="7"/>
    </row>
    <row r="2266" spans="1:9" x14ac:dyDescent="0.3">
      <c r="A2266">
        <v>1528079</v>
      </c>
      <c r="B2266">
        <v>150</v>
      </c>
      <c r="C2266" s="1" t="s">
        <v>99</v>
      </c>
      <c r="D2266" s="3">
        <v>45273.003472222219</v>
      </c>
      <c r="E2266" t="s">
        <v>96</v>
      </c>
      <c r="F2266" t="s">
        <v>43</v>
      </c>
      <c r="G2266">
        <v>8608</v>
      </c>
      <c r="I2266" s="7"/>
    </row>
    <row r="2267" spans="1:9" x14ac:dyDescent="0.3">
      <c r="A2267">
        <v>1528540</v>
      </c>
      <c r="B2267">
        <v>913</v>
      </c>
      <c r="C2267" s="1" t="s">
        <v>99</v>
      </c>
      <c r="D2267" s="3">
        <v>44960.07916666667</v>
      </c>
      <c r="E2267" t="s">
        <v>191</v>
      </c>
      <c r="F2267" t="s">
        <v>4</v>
      </c>
      <c r="G2267">
        <v>9004</v>
      </c>
      <c r="I2267" s="7"/>
    </row>
    <row r="2268" spans="1:9" x14ac:dyDescent="0.3">
      <c r="A2268">
        <v>1529840</v>
      </c>
      <c r="B2268">
        <v>1794</v>
      </c>
      <c r="C2268" s="1" t="s">
        <v>101</v>
      </c>
      <c r="D2268" s="3">
        <v>44988.022916666669</v>
      </c>
      <c r="E2268" t="s">
        <v>191</v>
      </c>
      <c r="F2268" t="s">
        <v>81</v>
      </c>
      <c r="G2268">
        <v>1054</v>
      </c>
      <c r="I2268" s="7"/>
    </row>
    <row r="2269" spans="1:9" x14ac:dyDescent="0.3">
      <c r="A2269">
        <v>1530454</v>
      </c>
      <c r="B2269">
        <v>499</v>
      </c>
      <c r="C2269" s="1" t="s">
        <v>101</v>
      </c>
      <c r="D2269" s="3">
        <v>45043.959027777775</v>
      </c>
      <c r="E2269" t="s">
        <v>98</v>
      </c>
      <c r="F2269" t="s">
        <v>82</v>
      </c>
      <c r="G2269">
        <v>7456</v>
      </c>
      <c r="I2269" s="7"/>
    </row>
    <row r="2270" spans="1:9" x14ac:dyDescent="0.3">
      <c r="A2270">
        <v>1532546</v>
      </c>
      <c r="B2270">
        <v>1032</v>
      </c>
      <c r="C2270" s="1" t="s">
        <v>100</v>
      </c>
      <c r="D2270" s="3">
        <v>45245.024305555555</v>
      </c>
      <c r="E2270" t="s">
        <v>97</v>
      </c>
      <c r="F2270" t="s">
        <v>21</v>
      </c>
      <c r="G2270">
        <v>5274</v>
      </c>
      <c r="I2270" s="7"/>
    </row>
    <row r="2271" spans="1:9" x14ac:dyDescent="0.3">
      <c r="A2271">
        <v>1532610</v>
      </c>
      <c r="B2271">
        <v>1871</v>
      </c>
      <c r="C2271" s="1" t="s">
        <v>107</v>
      </c>
      <c r="D2271" s="3">
        <v>45159.002083333333</v>
      </c>
      <c r="E2271" t="s">
        <v>191</v>
      </c>
      <c r="F2271" t="s">
        <v>66</v>
      </c>
      <c r="G2271">
        <v>8644</v>
      </c>
      <c r="I2271" s="7"/>
    </row>
    <row r="2272" spans="1:9" x14ac:dyDescent="0.3">
      <c r="A2272">
        <v>1534392</v>
      </c>
      <c r="B2272">
        <v>112</v>
      </c>
      <c r="C2272" s="1" t="s">
        <v>99</v>
      </c>
      <c r="D2272" s="3">
        <v>44952.959722222222</v>
      </c>
      <c r="E2272" t="s">
        <v>98</v>
      </c>
      <c r="F2272" t="s">
        <v>27</v>
      </c>
      <c r="G2272">
        <v>2347</v>
      </c>
      <c r="I2272" s="7"/>
    </row>
    <row r="2273" spans="1:9" x14ac:dyDescent="0.3">
      <c r="A2273">
        <v>1535140</v>
      </c>
      <c r="B2273">
        <v>548</v>
      </c>
      <c r="C2273" s="1" t="s">
        <v>99</v>
      </c>
      <c r="D2273" s="3">
        <v>45071.040277777778</v>
      </c>
      <c r="E2273" t="s">
        <v>96</v>
      </c>
      <c r="F2273" t="s">
        <v>5</v>
      </c>
      <c r="G2273">
        <v>5570</v>
      </c>
      <c r="I2273" s="7"/>
    </row>
    <row r="2274" spans="1:9" x14ac:dyDescent="0.3">
      <c r="A2274">
        <v>1536418</v>
      </c>
      <c r="B2274">
        <v>760</v>
      </c>
      <c r="C2274" s="1" t="s">
        <v>113</v>
      </c>
      <c r="D2274" s="3">
        <v>45083.944444444445</v>
      </c>
      <c r="E2274" t="s">
        <v>98</v>
      </c>
      <c r="F2274" t="s">
        <v>43</v>
      </c>
      <c r="G2274">
        <v>5883</v>
      </c>
      <c r="I2274" s="7"/>
    </row>
    <row r="2275" spans="1:9" x14ac:dyDescent="0.3">
      <c r="A2275">
        <v>1536698</v>
      </c>
      <c r="B2275">
        <v>127</v>
      </c>
      <c r="C2275" s="1" t="s">
        <v>108</v>
      </c>
      <c r="D2275" s="3">
        <v>45240.088194444441</v>
      </c>
      <c r="E2275" t="s">
        <v>191</v>
      </c>
      <c r="F2275" t="s">
        <v>27</v>
      </c>
      <c r="G2275">
        <v>2350</v>
      </c>
      <c r="I2275" s="7"/>
    </row>
    <row r="2276" spans="1:9" x14ac:dyDescent="0.3">
      <c r="A2276">
        <v>1536890</v>
      </c>
      <c r="B2276">
        <v>1364</v>
      </c>
      <c r="C2276" s="1" t="s">
        <v>100</v>
      </c>
      <c r="D2276" s="3">
        <v>45154.056944444441</v>
      </c>
      <c r="E2276" t="s">
        <v>97</v>
      </c>
      <c r="F2276" t="s">
        <v>27</v>
      </c>
      <c r="G2276">
        <v>7711</v>
      </c>
      <c r="I2276" s="7"/>
    </row>
    <row r="2277" spans="1:9" x14ac:dyDescent="0.3">
      <c r="A2277">
        <v>1536982</v>
      </c>
      <c r="B2277">
        <v>742</v>
      </c>
      <c r="C2277" s="1" t="s">
        <v>99</v>
      </c>
      <c r="D2277" s="3">
        <v>45018.008333333331</v>
      </c>
      <c r="E2277" t="s">
        <v>96</v>
      </c>
      <c r="F2277" t="s">
        <v>17</v>
      </c>
      <c r="G2277">
        <v>5486</v>
      </c>
      <c r="I2277" s="7"/>
    </row>
    <row r="2278" spans="1:9" x14ac:dyDescent="0.3">
      <c r="A2278">
        <v>1538322</v>
      </c>
      <c r="B2278">
        <v>1752</v>
      </c>
      <c r="C2278" s="1" t="s">
        <v>101</v>
      </c>
      <c r="D2278" s="3">
        <v>45219.988888888889</v>
      </c>
      <c r="E2278" t="s">
        <v>98</v>
      </c>
      <c r="F2278" t="s">
        <v>21</v>
      </c>
      <c r="G2278">
        <v>6645</v>
      </c>
      <c r="I2278" s="7"/>
    </row>
    <row r="2279" spans="1:9" x14ac:dyDescent="0.3">
      <c r="A2279">
        <v>1538360</v>
      </c>
      <c r="B2279">
        <v>1824</v>
      </c>
      <c r="C2279" s="1" t="s">
        <v>99</v>
      </c>
      <c r="D2279" s="3">
        <v>44960.959027777775</v>
      </c>
      <c r="E2279" t="s">
        <v>191</v>
      </c>
      <c r="F2279" t="s">
        <v>43</v>
      </c>
      <c r="G2279">
        <v>4448</v>
      </c>
      <c r="I2279" s="7"/>
    </row>
    <row r="2280" spans="1:9" x14ac:dyDescent="0.3">
      <c r="A2280">
        <v>1541893</v>
      </c>
      <c r="B2280">
        <v>1860</v>
      </c>
      <c r="C2280" s="1" t="s">
        <v>105</v>
      </c>
      <c r="D2280" s="3">
        <v>44956.986111111109</v>
      </c>
      <c r="E2280" t="s">
        <v>98</v>
      </c>
      <c r="F2280" t="s">
        <v>29</v>
      </c>
      <c r="G2280">
        <v>1027</v>
      </c>
      <c r="I2280" s="7"/>
    </row>
    <row r="2281" spans="1:9" x14ac:dyDescent="0.3">
      <c r="A2281">
        <v>1542275</v>
      </c>
      <c r="B2281">
        <v>1647</v>
      </c>
      <c r="C2281" s="1" t="s">
        <v>99</v>
      </c>
      <c r="D2281" s="3">
        <v>45165.071527777778</v>
      </c>
      <c r="E2281" t="s">
        <v>191</v>
      </c>
      <c r="F2281" t="s">
        <v>9</v>
      </c>
      <c r="G2281">
        <v>8992</v>
      </c>
      <c r="I2281" s="7"/>
    </row>
    <row r="2282" spans="1:9" x14ac:dyDescent="0.3">
      <c r="A2282">
        <v>1542373</v>
      </c>
      <c r="B2282">
        <v>1267</v>
      </c>
      <c r="C2282" s="1" t="s">
        <v>107</v>
      </c>
      <c r="D2282" s="3">
        <v>45059.027777777781</v>
      </c>
      <c r="E2282" t="s">
        <v>191</v>
      </c>
      <c r="F2282" t="s">
        <v>30</v>
      </c>
      <c r="G2282">
        <v>3468</v>
      </c>
      <c r="I2282" s="7"/>
    </row>
    <row r="2283" spans="1:9" x14ac:dyDescent="0.3">
      <c r="A2283">
        <v>1543099</v>
      </c>
      <c r="B2283">
        <v>1489</v>
      </c>
      <c r="C2283" s="1" t="s">
        <v>105</v>
      </c>
      <c r="D2283" s="3">
        <v>44974.947222222225</v>
      </c>
      <c r="E2283" t="s">
        <v>191</v>
      </c>
      <c r="F2283" t="s">
        <v>67</v>
      </c>
      <c r="G2283">
        <v>5530</v>
      </c>
      <c r="I2283" s="7"/>
    </row>
    <row r="2284" spans="1:9" x14ac:dyDescent="0.3">
      <c r="A2284">
        <v>1543135</v>
      </c>
      <c r="B2284">
        <v>647</v>
      </c>
      <c r="C2284" s="1" t="s">
        <v>101</v>
      </c>
      <c r="D2284" s="3">
        <v>45084.044444444444</v>
      </c>
      <c r="E2284" t="s">
        <v>97</v>
      </c>
      <c r="F2284" t="s">
        <v>53</v>
      </c>
      <c r="G2284">
        <v>9026</v>
      </c>
      <c r="I2284" s="7"/>
    </row>
    <row r="2285" spans="1:9" x14ac:dyDescent="0.3">
      <c r="A2285">
        <v>1543232</v>
      </c>
      <c r="B2285">
        <v>871</v>
      </c>
      <c r="C2285" s="1" t="s">
        <v>107</v>
      </c>
      <c r="D2285" s="3">
        <v>45103.017361111109</v>
      </c>
      <c r="E2285" t="s">
        <v>98</v>
      </c>
      <c r="F2285" t="s">
        <v>33</v>
      </c>
      <c r="G2285">
        <v>2237</v>
      </c>
      <c r="I2285" s="7"/>
    </row>
    <row r="2286" spans="1:9" x14ac:dyDescent="0.3">
      <c r="A2286">
        <v>1543526</v>
      </c>
      <c r="B2286">
        <v>1554</v>
      </c>
      <c r="C2286" s="1" t="s">
        <v>109</v>
      </c>
      <c r="D2286" s="3">
        <v>45101.005555555559</v>
      </c>
      <c r="E2286" t="s">
        <v>98</v>
      </c>
      <c r="F2286" t="s">
        <v>34</v>
      </c>
      <c r="G2286">
        <v>9175</v>
      </c>
      <c r="I2286" s="7"/>
    </row>
    <row r="2287" spans="1:9" x14ac:dyDescent="0.3">
      <c r="A2287">
        <v>1544633</v>
      </c>
      <c r="B2287">
        <v>714</v>
      </c>
      <c r="C2287" s="1" t="s">
        <v>99</v>
      </c>
      <c r="D2287" s="3">
        <v>45157.04791666667</v>
      </c>
      <c r="E2287" t="s">
        <v>96</v>
      </c>
      <c r="F2287" t="s">
        <v>35</v>
      </c>
      <c r="G2287">
        <v>347</v>
      </c>
      <c r="I2287" s="7"/>
    </row>
    <row r="2288" spans="1:9" x14ac:dyDescent="0.3">
      <c r="A2288">
        <v>1545246</v>
      </c>
      <c r="B2288">
        <v>1069</v>
      </c>
      <c r="C2288" s="1" t="s">
        <v>101</v>
      </c>
      <c r="D2288" s="3">
        <v>44984.050694444442</v>
      </c>
      <c r="E2288" t="s">
        <v>98</v>
      </c>
      <c r="F2288" t="s">
        <v>69</v>
      </c>
      <c r="G2288">
        <v>5132</v>
      </c>
      <c r="I2288" s="7"/>
    </row>
    <row r="2289" spans="1:9" x14ac:dyDescent="0.3">
      <c r="A2289">
        <v>1546512</v>
      </c>
      <c r="B2289">
        <v>33</v>
      </c>
      <c r="C2289" s="1" t="s">
        <v>105</v>
      </c>
      <c r="D2289" s="3">
        <v>45284.038888888892</v>
      </c>
      <c r="F2289" t="s">
        <v>43</v>
      </c>
      <c r="G2289">
        <v>9521</v>
      </c>
      <c r="I2289" s="7"/>
    </row>
    <row r="2290" spans="1:9" x14ac:dyDescent="0.3">
      <c r="A2290">
        <v>1546802</v>
      </c>
      <c r="B2290">
        <v>1394</v>
      </c>
      <c r="C2290" s="1" t="s">
        <v>99</v>
      </c>
      <c r="D2290" s="3">
        <v>45170.018055555556</v>
      </c>
      <c r="E2290" t="s">
        <v>98</v>
      </c>
      <c r="F2290" t="s">
        <v>38</v>
      </c>
      <c r="G2290">
        <v>8149</v>
      </c>
      <c r="I2290" s="7"/>
    </row>
    <row r="2291" spans="1:9" x14ac:dyDescent="0.3">
      <c r="A2291">
        <v>1547057</v>
      </c>
      <c r="B2291">
        <v>18</v>
      </c>
      <c r="C2291" s="1" t="s">
        <v>99</v>
      </c>
      <c r="D2291" s="3">
        <v>45060.030555555553</v>
      </c>
      <c r="E2291" t="s">
        <v>96</v>
      </c>
      <c r="F2291" t="s">
        <v>39</v>
      </c>
      <c r="G2291">
        <v>9727</v>
      </c>
      <c r="I2291" s="7"/>
    </row>
    <row r="2292" spans="1:9" x14ac:dyDescent="0.3">
      <c r="A2292">
        <v>1548032</v>
      </c>
      <c r="B2292">
        <v>1733</v>
      </c>
      <c r="C2292" s="1" t="s">
        <v>107</v>
      </c>
      <c r="D2292" s="3">
        <v>45216.057638888888</v>
      </c>
      <c r="E2292" t="s">
        <v>191</v>
      </c>
      <c r="F2292" t="s">
        <v>24</v>
      </c>
      <c r="G2292">
        <v>3053</v>
      </c>
      <c r="I2292" s="7"/>
    </row>
    <row r="2293" spans="1:9" x14ac:dyDescent="0.3">
      <c r="A2293">
        <v>1548655</v>
      </c>
      <c r="B2293">
        <v>327</v>
      </c>
      <c r="C2293" s="1" t="s">
        <v>113</v>
      </c>
      <c r="D2293" s="3">
        <v>45159.031944444447</v>
      </c>
      <c r="E2293" t="s">
        <v>98</v>
      </c>
      <c r="F2293" t="s">
        <v>22</v>
      </c>
      <c r="G2293">
        <v>8582</v>
      </c>
      <c r="I2293" s="7"/>
    </row>
    <row r="2294" spans="1:9" x14ac:dyDescent="0.3">
      <c r="A2294">
        <v>1548735</v>
      </c>
      <c r="B2294">
        <v>90</v>
      </c>
      <c r="C2294" s="1" t="s">
        <v>99</v>
      </c>
      <c r="D2294" s="3">
        <v>45140.972222222219</v>
      </c>
      <c r="E2294" t="s">
        <v>191</v>
      </c>
      <c r="F2294" t="s">
        <v>41</v>
      </c>
      <c r="G2294">
        <v>1069</v>
      </c>
      <c r="I2294" s="7"/>
    </row>
    <row r="2295" spans="1:9" x14ac:dyDescent="0.3">
      <c r="A2295">
        <v>1549353</v>
      </c>
      <c r="B2295">
        <v>1603</v>
      </c>
      <c r="C2295" s="1" t="s">
        <v>99</v>
      </c>
      <c r="D2295" s="3">
        <v>45182.058333333334</v>
      </c>
      <c r="E2295" t="s">
        <v>98</v>
      </c>
      <c r="F2295" t="s">
        <v>42</v>
      </c>
      <c r="G2295">
        <v>2101</v>
      </c>
      <c r="I2295" s="7"/>
    </row>
    <row r="2296" spans="1:9" x14ac:dyDescent="0.3">
      <c r="A2296">
        <v>1550005</v>
      </c>
      <c r="B2296">
        <v>1984</v>
      </c>
      <c r="C2296" s="1" t="s">
        <v>101</v>
      </c>
      <c r="D2296" s="3">
        <v>45002.038194444445</v>
      </c>
      <c r="E2296" t="s">
        <v>98</v>
      </c>
      <c r="F2296" t="s">
        <v>35</v>
      </c>
      <c r="G2296">
        <v>2075</v>
      </c>
      <c r="I2296" s="7"/>
    </row>
    <row r="2297" spans="1:9" x14ac:dyDescent="0.3">
      <c r="A2297">
        <v>1550154</v>
      </c>
      <c r="B2297">
        <v>1589</v>
      </c>
      <c r="C2297" s="1" t="s">
        <v>99</v>
      </c>
      <c r="D2297" s="3">
        <v>45060.072916666664</v>
      </c>
      <c r="E2297" t="s">
        <v>98</v>
      </c>
      <c r="F2297" t="s">
        <v>15</v>
      </c>
      <c r="G2297">
        <v>3729</v>
      </c>
      <c r="I2297" s="7"/>
    </row>
    <row r="2298" spans="1:9" x14ac:dyDescent="0.3">
      <c r="A2298">
        <v>1550175</v>
      </c>
      <c r="B2298">
        <v>308</v>
      </c>
      <c r="C2298" s="1" t="s">
        <v>105</v>
      </c>
      <c r="D2298" s="3">
        <v>44988.98541666667</v>
      </c>
      <c r="E2298" t="s">
        <v>98</v>
      </c>
      <c r="F2298" t="s">
        <v>12</v>
      </c>
      <c r="G2298">
        <v>6486</v>
      </c>
      <c r="I2298" s="7"/>
    </row>
    <row r="2299" spans="1:9" x14ac:dyDescent="0.3">
      <c r="A2299">
        <v>1551349</v>
      </c>
      <c r="B2299">
        <v>694</v>
      </c>
      <c r="C2299" s="1" t="s">
        <v>102</v>
      </c>
      <c r="D2299" s="3">
        <v>45227.050694444442</v>
      </c>
      <c r="E2299" t="s">
        <v>97</v>
      </c>
      <c r="F2299" t="s">
        <v>29</v>
      </c>
      <c r="G2299">
        <v>9059</v>
      </c>
      <c r="I2299" s="7"/>
    </row>
    <row r="2300" spans="1:9" x14ac:dyDescent="0.3">
      <c r="A2300">
        <v>1551563</v>
      </c>
      <c r="B2300">
        <v>394</v>
      </c>
      <c r="C2300" s="1" t="s">
        <v>113</v>
      </c>
      <c r="D2300" s="3">
        <v>45267.068749999999</v>
      </c>
      <c r="E2300" t="s">
        <v>191</v>
      </c>
      <c r="F2300" t="s">
        <v>27</v>
      </c>
      <c r="G2300">
        <v>932</v>
      </c>
      <c r="I2300" s="7"/>
    </row>
    <row r="2301" spans="1:9" x14ac:dyDescent="0.3">
      <c r="A2301">
        <v>1552540</v>
      </c>
      <c r="B2301">
        <v>1457</v>
      </c>
      <c r="C2301" s="1" t="s">
        <v>101</v>
      </c>
      <c r="D2301" s="3">
        <v>45161.991666666669</v>
      </c>
      <c r="E2301" t="s">
        <v>96</v>
      </c>
      <c r="F2301" t="s">
        <v>46</v>
      </c>
      <c r="G2301">
        <v>9266</v>
      </c>
      <c r="I2301" s="7"/>
    </row>
    <row r="2302" spans="1:9" x14ac:dyDescent="0.3">
      <c r="A2302">
        <v>1553612</v>
      </c>
      <c r="B2302">
        <v>1628</v>
      </c>
      <c r="C2302" s="1" t="s">
        <v>99</v>
      </c>
      <c r="D2302" s="3">
        <v>45055.011111111111</v>
      </c>
      <c r="E2302" t="s">
        <v>98</v>
      </c>
      <c r="F2302" t="s">
        <v>43</v>
      </c>
      <c r="G2302">
        <v>6089</v>
      </c>
      <c r="I2302" s="7"/>
    </row>
    <row r="2303" spans="1:9" x14ac:dyDescent="0.3">
      <c r="A2303">
        <v>1553858</v>
      </c>
      <c r="B2303">
        <v>699</v>
      </c>
      <c r="C2303" s="1" t="s">
        <v>99</v>
      </c>
      <c r="D2303" s="3">
        <v>45169.052777777775</v>
      </c>
      <c r="E2303" t="s">
        <v>97</v>
      </c>
      <c r="F2303" t="s">
        <v>47</v>
      </c>
      <c r="G2303">
        <v>7598</v>
      </c>
      <c r="I2303" s="7"/>
    </row>
    <row r="2304" spans="1:9" x14ac:dyDescent="0.3">
      <c r="A2304">
        <v>1555572</v>
      </c>
      <c r="B2304">
        <v>1665</v>
      </c>
      <c r="C2304" s="1" t="s">
        <v>110</v>
      </c>
      <c r="D2304" s="3">
        <v>45006.043749999997</v>
      </c>
      <c r="E2304" t="s">
        <v>97</v>
      </c>
      <c r="F2304" t="s">
        <v>27</v>
      </c>
      <c r="G2304">
        <v>1259</v>
      </c>
      <c r="I2304" s="7"/>
    </row>
    <row r="2305" spans="1:9" x14ac:dyDescent="0.3">
      <c r="A2305">
        <v>1556551</v>
      </c>
      <c r="B2305">
        <v>556</v>
      </c>
      <c r="C2305" s="1" t="s">
        <v>100</v>
      </c>
      <c r="D2305" s="3">
        <v>45027.024305555555</v>
      </c>
      <c r="E2305" t="s">
        <v>97</v>
      </c>
      <c r="F2305" t="s">
        <v>90</v>
      </c>
      <c r="G2305">
        <v>4482</v>
      </c>
      <c r="I2305" s="7"/>
    </row>
    <row r="2306" spans="1:9" x14ac:dyDescent="0.3">
      <c r="A2306">
        <v>1557337</v>
      </c>
      <c r="B2306">
        <v>508</v>
      </c>
      <c r="C2306" s="1" t="s">
        <v>110</v>
      </c>
      <c r="D2306" s="3">
        <v>44957.03402777778</v>
      </c>
      <c r="E2306" t="s">
        <v>97</v>
      </c>
      <c r="F2306" t="s">
        <v>14</v>
      </c>
      <c r="G2306">
        <v>4679</v>
      </c>
      <c r="I2306" s="7"/>
    </row>
    <row r="2307" spans="1:9" x14ac:dyDescent="0.3">
      <c r="A2307">
        <v>1558722</v>
      </c>
      <c r="B2307">
        <v>623</v>
      </c>
      <c r="C2307" s="1" t="s">
        <v>113</v>
      </c>
      <c r="D2307" s="3">
        <v>45134.067361111112</v>
      </c>
      <c r="E2307" t="s">
        <v>98</v>
      </c>
      <c r="F2307" t="s">
        <v>27</v>
      </c>
      <c r="G2307">
        <v>1232</v>
      </c>
      <c r="I2307" s="7"/>
    </row>
    <row r="2308" spans="1:9" x14ac:dyDescent="0.3">
      <c r="A2308">
        <v>1558773</v>
      </c>
      <c r="B2308">
        <v>1230</v>
      </c>
      <c r="C2308" s="1" t="s">
        <v>105</v>
      </c>
      <c r="D2308" s="3">
        <v>45143.039583333331</v>
      </c>
      <c r="E2308" t="s">
        <v>98</v>
      </c>
      <c r="F2308" t="s">
        <v>94</v>
      </c>
      <c r="G2308">
        <v>5890</v>
      </c>
      <c r="I2308" s="7"/>
    </row>
    <row r="2309" spans="1:9" x14ac:dyDescent="0.3">
      <c r="A2309">
        <v>1558851</v>
      </c>
      <c r="B2309">
        <v>431</v>
      </c>
      <c r="C2309" s="1" t="s">
        <v>113</v>
      </c>
      <c r="D2309" s="3">
        <v>45288.974305555559</v>
      </c>
      <c r="E2309" t="s">
        <v>98</v>
      </c>
      <c r="F2309" t="s">
        <v>9</v>
      </c>
      <c r="G2309">
        <v>3075</v>
      </c>
      <c r="I2309" s="7"/>
    </row>
    <row r="2310" spans="1:9" x14ac:dyDescent="0.3">
      <c r="A2310">
        <v>1558891</v>
      </c>
      <c r="B2310">
        <v>1358</v>
      </c>
      <c r="C2310" s="1" t="s">
        <v>101</v>
      </c>
      <c r="D2310" s="3">
        <v>44948.019444444442</v>
      </c>
      <c r="E2310" t="s">
        <v>96</v>
      </c>
      <c r="F2310" t="s">
        <v>48</v>
      </c>
      <c r="G2310">
        <v>9227</v>
      </c>
      <c r="I2310" s="7"/>
    </row>
    <row r="2311" spans="1:9" x14ac:dyDescent="0.3">
      <c r="A2311">
        <v>1560730</v>
      </c>
      <c r="B2311">
        <v>1689</v>
      </c>
      <c r="C2311" s="1" t="s">
        <v>101</v>
      </c>
      <c r="D2311" s="3">
        <v>45106.023611111108</v>
      </c>
      <c r="E2311" t="s">
        <v>191</v>
      </c>
      <c r="F2311" t="s">
        <v>14</v>
      </c>
      <c r="G2311">
        <v>9570</v>
      </c>
      <c r="I2311" s="7"/>
    </row>
    <row r="2312" spans="1:9" x14ac:dyDescent="0.3">
      <c r="A2312">
        <v>1561328</v>
      </c>
      <c r="B2312">
        <v>1031</v>
      </c>
      <c r="C2312" s="1" t="s">
        <v>101</v>
      </c>
      <c r="D2312" s="3">
        <v>45229.992361111108</v>
      </c>
      <c r="E2312" t="s">
        <v>191</v>
      </c>
      <c r="F2312" t="s">
        <v>61</v>
      </c>
      <c r="G2312">
        <v>2619</v>
      </c>
      <c r="I2312" s="7"/>
    </row>
    <row r="2313" spans="1:9" x14ac:dyDescent="0.3">
      <c r="A2313">
        <v>1561588</v>
      </c>
      <c r="B2313">
        <v>237</v>
      </c>
      <c r="C2313" s="1" t="s">
        <v>100</v>
      </c>
      <c r="D2313" s="3">
        <v>45162.970833333333</v>
      </c>
      <c r="E2313" t="s">
        <v>96</v>
      </c>
      <c r="F2313" t="s">
        <v>65</v>
      </c>
      <c r="G2313">
        <v>7424</v>
      </c>
      <c r="I2313" s="7"/>
    </row>
    <row r="2314" spans="1:9" x14ac:dyDescent="0.3">
      <c r="A2314">
        <v>1562667</v>
      </c>
      <c r="B2314">
        <v>984</v>
      </c>
      <c r="C2314" s="1" t="s">
        <v>100</v>
      </c>
      <c r="D2314" s="3">
        <v>45113.986805555556</v>
      </c>
      <c r="E2314" t="s">
        <v>96</v>
      </c>
      <c r="F2314" t="s">
        <v>27</v>
      </c>
      <c r="G2314">
        <v>424</v>
      </c>
      <c r="I2314" s="7"/>
    </row>
    <row r="2315" spans="1:9" x14ac:dyDescent="0.3">
      <c r="A2315">
        <v>1562703</v>
      </c>
      <c r="B2315">
        <v>347</v>
      </c>
      <c r="C2315" s="1" t="s">
        <v>108</v>
      </c>
      <c r="D2315" s="3">
        <v>45183.017361111109</v>
      </c>
      <c r="E2315" t="s">
        <v>191</v>
      </c>
      <c r="F2315" t="s">
        <v>18</v>
      </c>
      <c r="G2315">
        <v>1845</v>
      </c>
      <c r="I2315" s="7"/>
    </row>
    <row r="2316" spans="1:9" x14ac:dyDescent="0.3">
      <c r="A2316">
        <v>1562821</v>
      </c>
      <c r="B2316">
        <v>917</v>
      </c>
      <c r="C2316" s="1" t="s">
        <v>103</v>
      </c>
      <c r="D2316" s="3">
        <v>45090.007638888892</v>
      </c>
      <c r="E2316" t="s">
        <v>191</v>
      </c>
      <c r="F2316" t="s">
        <v>89</v>
      </c>
      <c r="G2316">
        <v>5545</v>
      </c>
      <c r="I2316" s="7"/>
    </row>
    <row r="2317" spans="1:9" x14ac:dyDescent="0.3">
      <c r="A2317">
        <v>1563544</v>
      </c>
      <c r="B2317">
        <v>1905</v>
      </c>
      <c r="C2317" s="1" t="s">
        <v>105</v>
      </c>
      <c r="D2317" s="3">
        <v>45242.051388888889</v>
      </c>
      <c r="E2317" t="s">
        <v>98</v>
      </c>
      <c r="F2317" t="s">
        <v>79</v>
      </c>
      <c r="G2317">
        <v>4596</v>
      </c>
      <c r="I2317" s="7"/>
    </row>
    <row r="2318" spans="1:9" x14ac:dyDescent="0.3">
      <c r="A2318">
        <v>1563696</v>
      </c>
      <c r="B2318">
        <v>1079</v>
      </c>
      <c r="C2318" s="1" t="s">
        <v>113</v>
      </c>
      <c r="D2318" s="3">
        <v>45033.98541666667</v>
      </c>
      <c r="E2318" t="s">
        <v>98</v>
      </c>
      <c r="F2318" t="s">
        <v>51</v>
      </c>
      <c r="G2318">
        <v>2297</v>
      </c>
      <c r="I2318" s="7"/>
    </row>
    <row r="2319" spans="1:9" x14ac:dyDescent="0.3">
      <c r="A2319">
        <v>1564030</v>
      </c>
      <c r="B2319">
        <v>1844</v>
      </c>
      <c r="C2319" s="1" t="s">
        <v>106</v>
      </c>
      <c r="D2319" s="3">
        <v>45290</v>
      </c>
      <c r="E2319" t="s">
        <v>96</v>
      </c>
      <c r="F2319" t="s">
        <v>63</v>
      </c>
      <c r="G2319">
        <v>9452</v>
      </c>
      <c r="I2319" s="7"/>
    </row>
    <row r="2320" spans="1:9" x14ac:dyDescent="0.3">
      <c r="A2320">
        <v>1564843</v>
      </c>
      <c r="B2320">
        <v>1271</v>
      </c>
      <c r="C2320" s="1" t="s">
        <v>100</v>
      </c>
      <c r="D2320" s="3">
        <v>44973.078472222223</v>
      </c>
      <c r="E2320" t="s">
        <v>96</v>
      </c>
      <c r="F2320" t="s">
        <v>90</v>
      </c>
      <c r="G2320">
        <v>2114</v>
      </c>
      <c r="I2320" s="7"/>
    </row>
    <row r="2321" spans="1:9" x14ac:dyDescent="0.3">
      <c r="A2321">
        <v>1564926</v>
      </c>
      <c r="B2321">
        <v>1519</v>
      </c>
      <c r="C2321" s="1" t="s">
        <v>105</v>
      </c>
      <c r="D2321" s="3">
        <v>45039.951388888891</v>
      </c>
      <c r="E2321" t="s">
        <v>97</v>
      </c>
      <c r="F2321" t="s">
        <v>57</v>
      </c>
      <c r="G2321">
        <v>6988</v>
      </c>
      <c r="I2321" s="7"/>
    </row>
    <row r="2322" spans="1:9" x14ac:dyDescent="0.3">
      <c r="A2322">
        <v>1565544</v>
      </c>
      <c r="B2322">
        <v>1432</v>
      </c>
      <c r="C2322" s="1" t="s">
        <v>99</v>
      </c>
      <c r="D2322" s="3">
        <v>44936.036805555559</v>
      </c>
      <c r="E2322" t="s">
        <v>191</v>
      </c>
      <c r="F2322" t="s">
        <v>92</v>
      </c>
      <c r="G2322">
        <v>1232</v>
      </c>
      <c r="I2322" s="7"/>
    </row>
    <row r="2323" spans="1:9" x14ac:dyDescent="0.3">
      <c r="A2323">
        <v>1566865</v>
      </c>
      <c r="B2323">
        <v>1937</v>
      </c>
      <c r="C2323" s="1" t="s">
        <v>104</v>
      </c>
      <c r="D2323" s="3">
        <v>45257.061111111114</v>
      </c>
      <c r="E2323" t="s">
        <v>96</v>
      </c>
      <c r="F2323" t="s">
        <v>24</v>
      </c>
      <c r="G2323">
        <v>1543</v>
      </c>
      <c r="I2323" s="7"/>
    </row>
    <row r="2324" spans="1:9" x14ac:dyDescent="0.3">
      <c r="A2324">
        <v>1567251</v>
      </c>
      <c r="B2324">
        <v>1808</v>
      </c>
      <c r="C2324" s="1" t="s">
        <v>107</v>
      </c>
      <c r="D2324" s="3">
        <v>45135.081944444442</v>
      </c>
      <c r="E2324" t="s">
        <v>191</v>
      </c>
      <c r="F2324" t="s">
        <v>18</v>
      </c>
      <c r="G2324">
        <v>5439</v>
      </c>
      <c r="I2324" s="7"/>
    </row>
    <row r="2325" spans="1:9" x14ac:dyDescent="0.3">
      <c r="A2325">
        <v>1567280</v>
      </c>
      <c r="B2325">
        <v>634</v>
      </c>
      <c r="C2325" s="1" t="s">
        <v>99</v>
      </c>
      <c r="D2325" s="3">
        <v>45253.956944444442</v>
      </c>
      <c r="E2325" t="s">
        <v>97</v>
      </c>
      <c r="F2325" t="s">
        <v>25</v>
      </c>
      <c r="G2325">
        <v>9698</v>
      </c>
      <c r="I2325" s="7"/>
    </row>
    <row r="2326" spans="1:9" x14ac:dyDescent="0.3">
      <c r="A2326">
        <v>1568848</v>
      </c>
      <c r="B2326">
        <v>1783</v>
      </c>
      <c r="C2326" s="1" t="s">
        <v>99</v>
      </c>
      <c r="D2326" s="3">
        <v>45123.035416666666</v>
      </c>
      <c r="E2326" t="s">
        <v>97</v>
      </c>
      <c r="F2326" t="s">
        <v>5</v>
      </c>
      <c r="G2326">
        <v>8771</v>
      </c>
      <c r="I2326" s="7"/>
    </row>
    <row r="2327" spans="1:9" x14ac:dyDescent="0.3">
      <c r="A2327">
        <v>1569922</v>
      </c>
      <c r="B2327">
        <v>1948</v>
      </c>
      <c r="C2327" s="1" t="s">
        <v>99</v>
      </c>
      <c r="D2327" s="3">
        <v>44992.986111111109</v>
      </c>
      <c r="E2327" t="s">
        <v>98</v>
      </c>
      <c r="F2327" t="s">
        <v>16</v>
      </c>
      <c r="G2327">
        <v>3425</v>
      </c>
      <c r="I2327" s="7"/>
    </row>
    <row r="2328" spans="1:9" x14ac:dyDescent="0.3">
      <c r="A2328">
        <v>1570720</v>
      </c>
      <c r="B2328">
        <v>1593</v>
      </c>
      <c r="C2328" s="1" t="s">
        <v>100</v>
      </c>
      <c r="D2328" s="3">
        <v>45220.940972222219</v>
      </c>
      <c r="E2328" t="s">
        <v>98</v>
      </c>
      <c r="F2328" t="s">
        <v>74</v>
      </c>
      <c r="G2328">
        <v>414</v>
      </c>
      <c r="I2328" s="7"/>
    </row>
    <row r="2329" spans="1:9" x14ac:dyDescent="0.3">
      <c r="A2329">
        <v>1571075</v>
      </c>
      <c r="B2329">
        <v>660</v>
      </c>
      <c r="C2329" s="1" t="s">
        <v>99</v>
      </c>
      <c r="D2329" s="3">
        <v>45071.058333333334</v>
      </c>
      <c r="E2329" t="s">
        <v>96</v>
      </c>
      <c r="F2329" t="s">
        <v>70</v>
      </c>
      <c r="G2329">
        <v>4346</v>
      </c>
      <c r="I2329" s="7"/>
    </row>
    <row r="2330" spans="1:9" x14ac:dyDescent="0.3">
      <c r="A2330">
        <v>1576077</v>
      </c>
      <c r="B2330">
        <v>1385</v>
      </c>
      <c r="C2330" s="1" t="s">
        <v>99</v>
      </c>
      <c r="D2330" s="3">
        <v>45240.961805555555</v>
      </c>
      <c r="E2330" t="s">
        <v>98</v>
      </c>
      <c r="F2330" t="s">
        <v>5</v>
      </c>
      <c r="G2330">
        <v>9058</v>
      </c>
      <c r="I2330" s="7"/>
    </row>
    <row r="2331" spans="1:9" x14ac:dyDescent="0.3">
      <c r="A2331">
        <v>1576972</v>
      </c>
      <c r="B2331">
        <v>1702</v>
      </c>
      <c r="C2331" s="1" t="s">
        <v>107</v>
      </c>
      <c r="D2331" s="3">
        <v>45224.040277777778</v>
      </c>
      <c r="E2331" t="s">
        <v>96</v>
      </c>
      <c r="F2331" t="s">
        <v>43</v>
      </c>
      <c r="G2331">
        <v>8340</v>
      </c>
      <c r="I2331" s="7"/>
    </row>
    <row r="2332" spans="1:9" x14ac:dyDescent="0.3">
      <c r="A2332">
        <v>1578400</v>
      </c>
      <c r="B2332">
        <v>1795</v>
      </c>
      <c r="C2332" s="1" t="s">
        <v>100</v>
      </c>
      <c r="D2332" s="3">
        <v>44938.000694444447</v>
      </c>
      <c r="E2332" t="s">
        <v>96</v>
      </c>
      <c r="F2332" t="s">
        <v>7</v>
      </c>
      <c r="G2332">
        <v>5568</v>
      </c>
      <c r="I2332" s="7"/>
    </row>
    <row r="2333" spans="1:9" x14ac:dyDescent="0.3">
      <c r="A2333">
        <v>1579155</v>
      </c>
      <c r="B2333">
        <v>796</v>
      </c>
      <c r="C2333" s="1" t="s">
        <v>102</v>
      </c>
      <c r="D2333" s="3">
        <v>44973.037499999999</v>
      </c>
      <c r="E2333" t="s">
        <v>97</v>
      </c>
      <c r="F2333" t="s">
        <v>8</v>
      </c>
      <c r="G2333">
        <v>799</v>
      </c>
      <c r="I2333" s="7"/>
    </row>
    <row r="2334" spans="1:9" x14ac:dyDescent="0.3">
      <c r="A2334">
        <v>1580103</v>
      </c>
      <c r="B2334">
        <v>689</v>
      </c>
      <c r="C2334" s="1" t="s">
        <v>100</v>
      </c>
      <c r="D2334" s="3">
        <v>44992.039583333331</v>
      </c>
      <c r="E2334" t="s">
        <v>96</v>
      </c>
      <c r="F2334" t="s">
        <v>46</v>
      </c>
      <c r="G2334">
        <v>5667</v>
      </c>
      <c r="I2334" s="7"/>
    </row>
    <row r="2335" spans="1:9" x14ac:dyDescent="0.3">
      <c r="A2335">
        <v>1580615</v>
      </c>
      <c r="B2335">
        <v>932</v>
      </c>
      <c r="C2335" s="1" t="s">
        <v>110</v>
      </c>
      <c r="D2335" s="3">
        <v>45245.015972222223</v>
      </c>
      <c r="E2335" t="s">
        <v>98</v>
      </c>
      <c r="F2335" t="s">
        <v>10</v>
      </c>
      <c r="G2335">
        <v>1629</v>
      </c>
      <c r="I2335" s="7"/>
    </row>
    <row r="2336" spans="1:9" x14ac:dyDescent="0.3">
      <c r="A2336">
        <v>1580632</v>
      </c>
      <c r="B2336">
        <v>1084</v>
      </c>
      <c r="C2336" s="1" t="s">
        <v>113</v>
      </c>
      <c r="D2336" s="3">
        <v>45216.05</v>
      </c>
      <c r="E2336" t="s">
        <v>96</v>
      </c>
      <c r="F2336" t="s">
        <v>27</v>
      </c>
      <c r="G2336">
        <v>9219</v>
      </c>
      <c r="I2336" s="7"/>
    </row>
    <row r="2337" spans="1:9" x14ac:dyDescent="0.3">
      <c r="A2337">
        <v>1580986</v>
      </c>
      <c r="B2337">
        <v>523</v>
      </c>
      <c r="C2337" s="1" t="s">
        <v>99</v>
      </c>
      <c r="D2337" s="3">
        <v>45175.086805555555</v>
      </c>
      <c r="E2337" t="s">
        <v>98</v>
      </c>
      <c r="F2337" t="s">
        <v>13</v>
      </c>
      <c r="G2337">
        <v>438</v>
      </c>
      <c r="I2337" s="7"/>
    </row>
    <row r="2338" spans="1:9" x14ac:dyDescent="0.3">
      <c r="A2338">
        <v>1582168</v>
      </c>
      <c r="B2338">
        <v>1048</v>
      </c>
      <c r="C2338" s="1" t="s">
        <v>113</v>
      </c>
      <c r="D2338" s="3">
        <v>45254.036111111112</v>
      </c>
      <c r="E2338" t="s">
        <v>98</v>
      </c>
      <c r="F2338" t="s">
        <v>10</v>
      </c>
      <c r="G2338">
        <v>9234</v>
      </c>
      <c r="I2338" s="7"/>
    </row>
    <row r="2339" spans="1:9" x14ac:dyDescent="0.3">
      <c r="A2339">
        <v>1582591</v>
      </c>
      <c r="B2339">
        <v>618</v>
      </c>
      <c r="C2339" s="1" t="s">
        <v>102</v>
      </c>
      <c r="D2339" s="3">
        <v>45204.06527777778</v>
      </c>
      <c r="E2339" t="s">
        <v>97</v>
      </c>
      <c r="F2339" t="s">
        <v>15</v>
      </c>
      <c r="G2339">
        <v>6609</v>
      </c>
      <c r="I2339" s="7"/>
    </row>
    <row r="2340" spans="1:9" x14ac:dyDescent="0.3">
      <c r="A2340">
        <v>1583961</v>
      </c>
      <c r="B2340">
        <v>729</v>
      </c>
      <c r="C2340" s="1" t="s">
        <v>107</v>
      </c>
      <c r="D2340" s="3">
        <v>45052.027083333334</v>
      </c>
      <c r="E2340" t="s">
        <v>191</v>
      </c>
      <c r="F2340" t="s">
        <v>13</v>
      </c>
      <c r="G2340">
        <v>6820</v>
      </c>
      <c r="I2340" s="7"/>
    </row>
    <row r="2341" spans="1:9" x14ac:dyDescent="0.3">
      <c r="A2341">
        <v>1584433</v>
      </c>
      <c r="B2341">
        <v>1648</v>
      </c>
      <c r="C2341" s="1" t="s">
        <v>109</v>
      </c>
      <c r="D2341" s="3">
        <v>44930.07708333333</v>
      </c>
      <c r="E2341" t="s">
        <v>98</v>
      </c>
      <c r="F2341" t="s">
        <v>62</v>
      </c>
      <c r="G2341">
        <v>1991</v>
      </c>
      <c r="I2341" s="7"/>
    </row>
    <row r="2342" spans="1:9" x14ac:dyDescent="0.3">
      <c r="A2342">
        <v>1584769</v>
      </c>
      <c r="B2342">
        <v>1176</v>
      </c>
      <c r="C2342" s="1" t="s">
        <v>99</v>
      </c>
      <c r="D2342" s="3">
        <v>45207.973611111112</v>
      </c>
      <c r="E2342" t="s">
        <v>191</v>
      </c>
      <c r="F2342" t="s">
        <v>75</v>
      </c>
      <c r="G2342">
        <v>1945</v>
      </c>
      <c r="I2342" s="7"/>
    </row>
    <row r="2343" spans="1:9" x14ac:dyDescent="0.3">
      <c r="A2343">
        <v>1585229</v>
      </c>
      <c r="B2343">
        <v>187</v>
      </c>
      <c r="C2343" s="1" t="s">
        <v>100</v>
      </c>
      <c r="D2343" s="3">
        <v>44963.011111111111</v>
      </c>
      <c r="E2343" t="s">
        <v>97</v>
      </c>
      <c r="F2343" t="s">
        <v>19</v>
      </c>
      <c r="G2343">
        <v>7994</v>
      </c>
      <c r="I2343" s="7"/>
    </row>
    <row r="2344" spans="1:9" x14ac:dyDescent="0.3">
      <c r="A2344">
        <v>1585349</v>
      </c>
      <c r="B2344">
        <v>716</v>
      </c>
      <c r="C2344" s="1" t="s">
        <v>113</v>
      </c>
      <c r="D2344" s="3">
        <v>44982.967361111114</v>
      </c>
      <c r="E2344" t="s">
        <v>97</v>
      </c>
      <c r="F2344" t="s">
        <v>20</v>
      </c>
      <c r="G2344">
        <v>9212</v>
      </c>
      <c r="I2344" s="7"/>
    </row>
    <row r="2345" spans="1:9" x14ac:dyDescent="0.3">
      <c r="A2345">
        <v>1585425</v>
      </c>
      <c r="B2345">
        <v>1009</v>
      </c>
      <c r="C2345" s="1" t="s">
        <v>99</v>
      </c>
      <c r="D2345" s="3">
        <v>45007.981249999997</v>
      </c>
      <c r="E2345" t="s">
        <v>96</v>
      </c>
      <c r="F2345" t="s">
        <v>21</v>
      </c>
      <c r="G2345">
        <v>3322</v>
      </c>
      <c r="I2345" s="7"/>
    </row>
    <row r="2346" spans="1:9" x14ac:dyDescent="0.3">
      <c r="A2346">
        <v>1585483</v>
      </c>
      <c r="B2346">
        <v>1389</v>
      </c>
      <c r="C2346" s="1" t="s">
        <v>99</v>
      </c>
      <c r="D2346" s="3">
        <v>45242.023611111108</v>
      </c>
      <c r="E2346" t="s">
        <v>97</v>
      </c>
      <c r="F2346" t="s">
        <v>83</v>
      </c>
      <c r="G2346">
        <v>521</v>
      </c>
      <c r="I2346" s="7"/>
    </row>
    <row r="2347" spans="1:9" x14ac:dyDescent="0.3">
      <c r="A2347">
        <v>1586073</v>
      </c>
      <c r="B2347">
        <v>1330</v>
      </c>
      <c r="C2347" s="1" t="s">
        <v>101</v>
      </c>
      <c r="D2347" s="3">
        <v>45179.027777777781</v>
      </c>
      <c r="E2347" t="s">
        <v>97</v>
      </c>
      <c r="F2347" t="s">
        <v>49</v>
      </c>
      <c r="G2347">
        <v>9985</v>
      </c>
      <c r="I2347" s="7"/>
    </row>
    <row r="2348" spans="1:9" x14ac:dyDescent="0.3">
      <c r="A2348">
        <v>1586149</v>
      </c>
      <c r="B2348">
        <v>1596</v>
      </c>
      <c r="C2348" s="1" t="s">
        <v>99</v>
      </c>
      <c r="D2348" s="3">
        <v>45010.978472222225</v>
      </c>
      <c r="E2348" t="s">
        <v>97</v>
      </c>
      <c r="F2348" t="s">
        <v>23</v>
      </c>
      <c r="G2348">
        <v>5945</v>
      </c>
      <c r="I2348" s="7"/>
    </row>
    <row r="2349" spans="1:9" x14ac:dyDescent="0.3">
      <c r="A2349">
        <v>1586243</v>
      </c>
      <c r="B2349">
        <v>1472</v>
      </c>
      <c r="C2349" s="1" t="s">
        <v>99</v>
      </c>
      <c r="D2349" s="3">
        <v>45115.070833333331</v>
      </c>
      <c r="E2349" t="s">
        <v>98</v>
      </c>
      <c r="F2349" t="s">
        <v>27</v>
      </c>
      <c r="G2349">
        <v>2468</v>
      </c>
      <c r="I2349" s="7"/>
    </row>
    <row r="2350" spans="1:9" x14ac:dyDescent="0.3">
      <c r="A2350">
        <v>1587760</v>
      </c>
      <c r="B2350">
        <v>1290</v>
      </c>
      <c r="C2350" s="1" t="s">
        <v>99</v>
      </c>
      <c r="D2350" s="3">
        <v>45262.026388888888</v>
      </c>
      <c r="E2350" t="s">
        <v>97</v>
      </c>
      <c r="F2350" t="s">
        <v>54</v>
      </c>
      <c r="G2350">
        <v>9238</v>
      </c>
      <c r="I2350" s="7"/>
    </row>
    <row r="2351" spans="1:9" x14ac:dyDescent="0.3">
      <c r="A2351">
        <v>1587777</v>
      </c>
      <c r="B2351">
        <v>1962</v>
      </c>
      <c r="C2351" s="1" t="s">
        <v>99</v>
      </c>
      <c r="D2351" s="3">
        <v>45271.008333333331</v>
      </c>
      <c r="E2351" t="s">
        <v>97</v>
      </c>
      <c r="F2351" t="s">
        <v>18</v>
      </c>
      <c r="G2351">
        <v>9310</v>
      </c>
      <c r="I2351" s="7"/>
    </row>
    <row r="2352" spans="1:9" x14ac:dyDescent="0.3">
      <c r="A2352">
        <v>1587832</v>
      </c>
      <c r="B2352">
        <v>1483</v>
      </c>
      <c r="C2352" s="1" t="s">
        <v>99</v>
      </c>
      <c r="D2352" s="3">
        <v>45239.961805555555</v>
      </c>
      <c r="E2352" t="s">
        <v>98</v>
      </c>
      <c r="F2352" t="s">
        <v>43</v>
      </c>
      <c r="G2352">
        <v>3831</v>
      </c>
      <c r="I2352" s="7"/>
    </row>
    <row r="2353" spans="1:9" x14ac:dyDescent="0.3">
      <c r="A2353">
        <v>1587870</v>
      </c>
      <c r="B2353">
        <v>1515</v>
      </c>
      <c r="C2353" s="1" t="s">
        <v>99</v>
      </c>
      <c r="D2353" s="3">
        <v>45078.962500000001</v>
      </c>
      <c r="E2353" t="s">
        <v>98</v>
      </c>
      <c r="F2353" t="s">
        <v>26</v>
      </c>
      <c r="G2353">
        <v>3277</v>
      </c>
      <c r="I2353" s="7"/>
    </row>
    <row r="2354" spans="1:9" x14ac:dyDescent="0.3">
      <c r="A2354">
        <v>1587900</v>
      </c>
      <c r="B2354">
        <v>1466</v>
      </c>
      <c r="C2354" s="1" t="s">
        <v>111</v>
      </c>
      <c r="D2354" s="3">
        <v>45072.012499999997</v>
      </c>
      <c r="E2354" t="s">
        <v>191</v>
      </c>
      <c r="F2354" t="s">
        <v>90</v>
      </c>
      <c r="G2354">
        <v>465</v>
      </c>
      <c r="I2354" s="7"/>
    </row>
    <row r="2355" spans="1:9" x14ac:dyDescent="0.3">
      <c r="A2355">
        <v>1589059</v>
      </c>
      <c r="B2355">
        <v>1381</v>
      </c>
      <c r="C2355" s="1" t="s">
        <v>99</v>
      </c>
      <c r="D2355" s="3">
        <v>45029.033333333333</v>
      </c>
      <c r="E2355" t="s">
        <v>98</v>
      </c>
      <c r="F2355" t="s">
        <v>14</v>
      </c>
      <c r="G2355">
        <v>8578</v>
      </c>
      <c r="I2355" s="7"/>
    </row>
    <row r="2356" spans="1:9" x14ac:dyDescent="0.3">
      <c r="A2356">
        <v>1589657</v>
      </c>
      <c r="B2356">
        <v>880</v>
      </c>
      <c r="C2356" s="1" t="s">
        <v>113</v>
      </c>
      <c r="D2356" s="3">
        <v>45028.989583333336</v>
      </c>
      <c r="E2356" t="s">
        <v>96</v>
      </c>
      <c r="F2356" t="s">
        <v>27</v>
      </c>
      <c r="G2356">
        <v>3223</v>
      </c>
      <c r="I2356" s="7"/>
    </row>
    <row r="2357" spans="1:9" x14ac:dyDescent="0.3">
      <c r="A2357">
        <v>1589664</v>
      </c>
      <c r="B2357">
        <v>98</v>
      </c>
      <c r="C2357" s="1" t="s">
        <v>108</v>
      </c>
      <c r="D2357" s="3">
        <v>45217.068749999999</v>
      </c>
      <c r="E2357" t="s">
        <v>98</v>
      </c>
      <c r="F2357" t="s">
        <v>54</v>
      </c>
      <c r="G2357">
        <v>9044</v>
      </c>
      <c r="I2357" s="7"/>
    </row>
    <row r="2358" spans="1:9" x14ac:dyDescent="0.3">
      <c r="A2358">
        <v>1590156</v>
      </c>
      <c r="B2358">
        <v>131</v>
      </c>
      <c r="C2358" s="1" t="s">
        <v>107</v>
      </c>
      <c r="D2358" s="3">
        <v>45015.990277777775</v>
      </c>
      <c r="E2358" t="s">
        <v>97</v>
      </c>
      <c r="F2358" t="s">
        <v>27</v>
      </c>
      <c r="G2358">
        <v>8404</v>
      </c>
      <c r="I2358" s="7"/>
    </row>
    <row r="2359" spans="1:9" x14ac:dyDescent="0.3">
      <c r="A2359">
        <v>1592825</v>
      </c>
      <c r="B2359">
        <v>1447</v>
      </c>
      <c r="C2359" s="1" t="s">
        <v>106</v>
      </c>
      <c r="D2359" s="3">
        <v>45113.057638888888</v>
      </c>
      <c r="E2359" t="s">
        <v>97</v>
      </c>
      <c r="F2359" t="s">
        <v>9</v>
      </c>
      <c r="G2359">
        <v>7216</v>
      </c>
      <c r="I2359" s="7"/>
    </row>
    <row r="2360" spans="1:9" x14ac:dyDescent="0.3">
      <c r="A2360">
        <v>1594427</v>
      </c>
      <c r="B2360">
        <v>822</v>
      </c>
      <c r="C2360" s="1" t="s">
        <v>99</v>
      </c>
      <c r="D2360" s="3">
        <v>45272.949305555558</v>
      </c>
      <c r="E2360" t="s">
        <v>97</v>
      </c>
      <c r="F2360" t="s">
        <v>36</v>
      </c>
      <c r="G2360">
        <v>4417</v>
      </c>
      <c r="I2360" s="7"/>
    </row>
    <row r="2361" spans="1:9" x14ac:dyDescent="0.3">
      <c r="A2361">
        <v>1594617</v>
      </c>
      <c r="B2361">
        <v>1747</v>
      </c>
      <c r="C2361" s="1" t="s">
        <v>99</v>
      </c>
      <c r="D2361" s="3">
        <v>45062.032638888886</v>
      </c>
      <c r="E2361" t="s">
        <v>97</v>
      </c>
      <c r="F2361" t="s">
        <v>48</v>
      </c>
      <c r="G2361">
        <v>4361</v>
      </c>
      <c r="I2361" s="7"/>
    </row>
    <row r="2362" spans="1:9" x14ac:dyDescent="0.3">
      <c r="A2362">
        <v>1594721</v>
      </c>
      <c r="B2362">
        <v>1894</v>
      </c>
      <c r="C2362" s="1" t="s">
        <v>105</v>
      </c>
      <c r="D2362" s="3">
        <v>45123.996527777781</v>
      </c>
      <c r="E2362" t="s">
        <v>96</v>
      </c>
      <c r="F2362" t="s">
        <v>14</v>
      </c>
      <c r="G2362">
        <v>5493</v>
      </c>
      <c r="I2362" s="7"/>
    </row>
    <row r="2363" spans="1:9" x14ac:dyDescent="0.3">
      <c r="A2363">
        <v>1594992</v>
      </c>
      <c r="B2363">
        <v>114</v>
      </c>
      <c r="C2363" s="1" t="s">
        <v>99</v>
      </c>
      <c r="D2363" s="3">
        <v>45270.970833333333</v>
      </c>
      <c r="E2363" t="s">
        <v>97</v>
      </c>
      <c r="F2363" t="s">
        <v>61</v>
      </c>
      <c r="G2363">
        <v>1650</v>
      </c>
      <c r="I2363" s="7"/>
    </row>
    <row r="2364" spans="1:9" x14ac:dyDescent="0.3">
      <c r="A2364">
        <v>1595227</v>
      </c>
      <c r="B2364">
        <v>441</v>
      </c>
      <c r="C2364" s="1" t="s">
        <v>99</v>
      </c>
      <c r="D2364" s="3">
        <v>45121.033333333333</v>
      </c>
      <c r="E2364" t="s">
        <v>191</v>
      </c>
      <c r="F2364" t="s">
        <v>65</v>
      </c>
      <c r="G2364">
        <v>4974</v>
      </c>
      <c r="I2364" s="7"/>
    </row>
    <row r="2365" spans="1:9" x14ac:dyDescent="0.3">
      <c r="A2365">
        <v>1595262</v>
      </c>
      <c r="B2365">
        <v>1837</v>
      </c>
      <c r="C2365" s="1" t="s">
        <v>110</v>
      </c>
      <c r="D2365" s="3">
        <v>45189.979861111111</v>
      </c>
      <c r="E2365" t="s">
        <v>96</v>
      </c>
      <c r="F2365" t="s">
        <v>27</v>
      </c>
      <c r="G2365">
        <v>8118</v>
      </c>
      <c r="I2365" s="7"/>
    </row>
    <row r="2366" spans="1:9" x14ac:dyDescent="0.3">
      <c r="A2366">
        <v>1597150</v>
      </c>
      <c r="B2366">
        <v>1599</v>
      </c>
      <c r="C2366" s="1" t="s">
        <v>99</v>
      </c>
      <c r="D2366" s="3">
        <v>45242.013194444444</v>
      </c>
      <c r="E2366" t="s">
        <v>191</v>
      </c>
      <c r="F2366" t="s">
        <v>18</v>
      </c>
      <c r="G2366">
        <v>3756</v>
      </c>
      <c r="I2366" s="7"/>
    </row>
    <row r="2367" spans="1:9" x14ac:dyDescent="0.3">
      <c r="A2367">
        <v>1598652</v>
      </c>
      <c r="B2367">
        <v>191</v>
      </c>
      <c r="C2367" s="1" t="s">
        <v>109</v>
      </c>
      <c r="D2367" s="3">
        <v>45225.980555555558</v>
      </c>
      <c r="E2367" t="s">
        <v>97</v>
      </c>
      <c r="F2367" t="s">
        <v>89</v>
      </c>
      <c r="G2367">
        <v>2084</v>
      </c>
      <c r="I2367" s="7"/>
    </row>
    <row r="2368" spans="1:9" x14ac:dyDescent="0.3">
      <c r="A2368">
        <v>1599039</v>
      </c>
      <c r="B2368">
        <v>1483</v>
      </c>
      <c r="C2368" s="1" t="s">
        <v>99</v>
      </c>
      <c r="D2368" s="3">
        <v>44949.95416666667</v>
      </c>
      <c r="E2368" t="s">
        <v>191</v>
      </c>
      <c r="F2368" t="s">
        <v>93</v>
      </c>
      <c r="G2368">
        <v>9658</v>
      </c>
      <c r="I2368" s="7"/>
    </row>
    <row r="2369" spans="1:9" x14ac:dyDescent="0.3">
      <c r="A2369">
        <v>1599499</v>
      </c>
      <c r="B2369">
        <v>427</v>
      </c>
      <c r="C2369" s="1" t="s">
        <v>113</v>
      </c>
      <c r="D2369" s="3">
        <v>44998.993750000001</v>
      </c>
      <c r="E2369" t="s">
        <v>98</v>
      </c>
      <c r="F2369" t="s">
        <v>51</v>
      </c>
      <c r="G2369">
        <v>3608</v>
      </c>
      <c r="I2369" s="7"/>
    </row>
    <row r="2370" spans="1:9" x14ac:dyDescent="0.3">
      <c r="A2370">
        <v>1599786</v>
      </c>
      <c r="B2370">
        <v>821</v>
      </c>
      <c r="C2370" s="1" t="s">
        <v>107</v>
      </c>
      <c r="D2370" s="3">
        <v>44945.975694444445</v>
      </c>
      <c r="E2370" t="s">
        <v>97</v>
      </c>
      <c r="F2370" t="s">
        <v>63</v>
      </c>
      <c r="G2370">
        <v>480</v>
      </c>
      <c r="I2370" s="7"/>
    </row>
    <row r="2371" spans="1:9" x14ac:dyDescent="0.3">
      <c r="A2371">
        <v>1600216</v>
      </c>
      <c r="B2371">
        <v>314</v>
      </c>
      <c r="C2371" s="1" t="s">
        <v>105</v>
      </c>
      <c r="D2371" s="3">
        <v>45249.010416666664</v>
      </c>
      <c r="E2371" t="s">
        <v>97</v>
      </c>
      <c r="F2371" t="s">
        <v>90</v>
      </c>
      <c r="G2371">
        <v>8607</v>
      </c>
      <c r="I2371" s="7"/>
    </row>
    <row r="2372" spans="1:9" x14ac:dyDescent="0.3">
      <c r="A2372">
        <v>1602189</v>
      </c>
      <c r="B2372">
        <v>676</v>
      </c>
      <c r="C2372" s="1" t="s">
        <v>113</v>
      </c>
      <c r="D2372" s="3">
        <v>45116.036111111112</v>
      </c>
      <c r="E2372" t="s">
        <v>97</v>
      </c>
      <c r="F2372" t="s">
        <v>57</v>
      </c>
      <c r="G2372">
        <v>179</v>
      </c>
      <c r="I2372" s="7"/>
    </row>
    <row r="2373" spans="1:9" x14ac:dyDescent="0.3">
      <c r="A2373">
        <v>1604175</v>
      </c>
      <c r="B2373">
        <v>265</v>
      </c>
      <c r="C2373" s="1" t="s">
        <v>101</v>
      </c>
      <c r="D2373" s="3">
        <v>45046.011805555558</v>
      </c>
      <c r="E2373" t="s">
        <v>98</v>
      </c>
      <c r="F2373" t="s">
        <v>92</v>
      </c>
      <c r="G2373">
        <v>5731</v>
      </c>
      <c r="I2373" s="7"/>
    </row>
    <row r="2374" spans="1:9" x14ac:dyDescent="0.3">
      <c r="A2374">
        <v>1604289</v>
      </c>
      <c r="B2374">
        <v>214</v>
      </c>
      <c r="C2374" s="1" t="s">
        <v>99</v>
      </c>
      <c r="D2374" s="3">
        <v>45031.081944444442</v>
      </c>
      <c r="E2374" t="s">
        <v>98</v>
      </c>
      <c r="F2374" t="s">
        <v>24</v>
      </c>
      <c r="G2374">
        <v>9600</v>
      </c>
      <c r="I2374" s="7"/>
    </row>
    <row r="2375" spans="1:9" x14ac:dyDescent="0.3">
      <c r="A2375">
        <v>1604334</v>
      </c>
      <c r="B2375">
        <v>1237</v>
      </c>
      <c r="C2375" s="1" t="s">
        <v>99</v>
      </c>
      <c r="D2375" s="3">
        <v>45277.980555555558</v>
      </c>
      <c r="E2375" t="s">
        <v>191</v>
      </c>
      <c r="F2375" t="s">
        <v>18</v>
      </c>
      <c r="G2375">
        <v>4433</v>
      </c>
      <c r="I2375" s="7"/>
    </row>
    <row r="2376" spans="1:9" x14ac:dyDescent="0.3">
      <c r="A2376">
        <v>1605621</v>
      </c>
      <c r="B2376">
        <v>98</v>
      </c>
      <c r="C2376" s="1" t="s">
        <v>108</v>
      </c>
      <c r="D2376" s="3">
        <v>45174.064583333333</v>
      </c>
      <c r="E2376" t="s">
        <v>97</v>
      </c>
      <c r="F2376" t="s">
        <v>25</v>
      </c>
      <c r="G2376">
        <v>4118</v>
      </c>
      <c r="I2376" s="7"/>
    </row>
    <row r="2377" spans="1:9" x14ac:dyDescent="0.3">
      <c r="A2377">
        <v>1605700</v>
      </c>
      <c r="B2377">
        <v>1574</v>
      </c>
      <c r="C2377" s="1" t="s">
        <v>104</v>
      </c>
      <c r="D2377" s="3">
        <v>44966.041666666664</v>
      </c>
      <c r="E2377" t="s">
        <v>96</v>
      </c>
      <c r="F2377" t="s">
        <v>5</v>
      </c>
      <c r="G2377">
        <v>2305</v>
      </c>
      <c r="I2377" s="7"/>
    </row>
    <row r="2378" spans="1:9" x14ac:dyDescent="0.3">
      <c r="A2378">
        <v>1605731</v>
      </c>
      <c r="B2378">
        <v>564</v>
      </c>
      <c r="C2378" s="1" t="s">
        <v>99</v>
      </c>
      <c r="D2378" s="3">
        <v>45101.001388888886</v>
      </c>
      <c r="E2378" t="s">
        <v>191</v>
      </c>
      <c r="F2378" t="s">
        <v>16</v>
      </c>
      <c r="G2378">
        <v>6271</v>
      </c>
      <c r="I2378" s="7"/>
    </row>
    <row r="2379" spans="1:9" x14ac:dyDescent="0.3">
      <c r="A2379">
        <v>1605754</v>
      </c>
      <c r="B2379">
        <v>1734</v>
      </c>
      <c r="C2379" s="1" t="s">
        <v>99</v>
      </c>
      <c r="D2379" s="3">
        <v>45086.052777777775</v>
      </c>
      <c r="E2379" t="s">
        <v>191</v>
      </c>
      <c r="F2379" t="s">
        <v>74</v>
      </c>
      <c r="G2379">
        <v>504</v>
      </c>
      <c r="I2379" s="7"/>
    </row>
    <row r="2380" spans="1:9" x14ac:dyDescent="0.3">
      <c r="A2380">
        <v>1607015</v>
      </c>
      <c r="B2380">
        <v>1741</v>
      </c>
      <c r="C2380" s="1" t="s">
        <v>99</v>
      </c>
      <c r="D2380" s="3">
        <v>45286.047222222223</v>
      </c>
      <c r="E2380" t="s">
        <v>191</v>
      </c>
      <c r="F2380" t="s">
        <v>27</v>
      </c>
      <c r="G2380">
        <v>4369</v>
      </c>
      <c r="I2380" s="7"/>
    </row>
    <row r="2381" spans="1:9" x14ac:dyDescent="0.3">
      <c r="A2381">
        <v>1607569</v>
      </c>
      <c r="B2381">
        <v>1930</v>
      </c>
      <c r="C2381" s="1" t="s">
        <v>99</v>
      </c>
      <c r="D2381" s="3">
        <v>45176.990972222222</v>
      </c>
      <c r="E2381" t="s">
        <v>98</v>
      </c>
      <c r="F2381" t="s">
        <v>31</v>
      </c>
      <c r="G2381">
        <v>1307</v>
      </c>
      <c r="I2381" s="7"/>
    </row>
    <row r="2382" spans="1:9" x14ac:dyDescent="0.3">
      <c r="A2382">
        <v>1608036</v>
      </c>
      <c r="B2382">
        <v>1794</v>
      </c>
      <c r="C2382" s="1" t="s">
        <v>101</v>
      </c>
      <c r="D2382" s="3">
        <v>45160.988194444442</v>
      </c>
      <c r="E2382" t="s">
        <v>96</v>
      </c>
      <c r="F2382" t="s">
        <v>78</v>
      </c>
      <c r="G2382">
        <v>3016</v>
      </c>
      <c r="I2382" s="7"/>
    </row>
    <row r="2383" spans="1:9" x14ac:dyDescent="0.3">
      <c r="A2383">
        <v>1609306</v>
      </c>
      <c r="B2383">
        <v>529</v>
      </c>
      <c r="C2383" s="1" t="s">
        <v>113</v>
      </c>
      <c r="D2383" s="3">
        <v>45261.056250000001</v>
      </c>
      <c r="E2383" t="s">
        <v>97</v>
      </c>
      <c r="F2383" t="s">
        <v>77</v>
      </c>
      <c r="G2383">
        <v>847</v>
      </c>
      <c r="I2383" s="7"/>
    </row>
    <row r="2384" spans="1:9" x14ac:dyDescent="0.3">
      <c r="A2384">
        <v>1609928</v>
      </c>
      <c r="B2384">
        <v>1237</v>
      </c>
      <c r="C2384" s="1" t="s">
        <v>99</v>
      </c>
      <c r="D2384" s="3">
        <v>45082.040277777778</v>
      </c>
      <c r="E2384" t="s">
        <v>97</v>
      </c>
      <c r="F2384" t="s">
        <v>64</v>
      </c>
      <c r="G2384">
        <v>373</v>
      </c>
      <c r="I2384" s="7"/>
    </row>
    <row r="2385" spans="1:9" x14ac:dyDescent="0.3">
      <c r="A2385">
        <v>1610660</v>
      </c>
      <c r="B2385">
        <v>1126</v>
      </c>
      <c r="C2385" s="1" t="s">
        <v>100</v>
      </c>
      <c r="D2385" s="3">
        <v>45000.993750000001</v>
      </c>
      <c r="E2385" t="s">
        <v>98</v>
      </c>
      <c r="F2385" t="s">
        <v>30</v>
      </c>
      <c r="G2385">
        <v>4580</v>
      </c>
      <c r="I2385" s="7"/>
    </row>
    <row r="2386" spans="1:9" x14ac:dyDescent="0.3">
      <c r="A2386">
        <v>1611854</v>
      </c>
      <c r="B2386">
        <v>1101</v>
      </c>
      <c r="C2386" s="1" t="s">
        <v>113</v>
      </c>
      <c r="D2386" s="3">
        <v>45115.998611111114</v>
      </c>
      <c r="E2386" t="s">
        <v>96</v>
      </c>
      <c r="F2386" t="s">
        <v>74</v>
      </c>
      <c r="G2386">
        <v>508</v>
      </c>
      <c r="I2386" s="7"/>
    </row>
    <row r="2387" spans="1:9" x14ac:dyDescent="0.3">
      <c r="A2387">
        <v>1612026</v>
      </c>
      <c r="B2387">
        <v>730</v>
      </c>
      <c r="C2387" s="1" t="s">
        <v>104</v>
      </c>
      <c r="D2387" s="3">
        <v>44951.061805555553</v>
      </c>
      <c r="E2387" t="s">
        <v>97</v>
      </c>
      <c r="F2387" t="s">
        <v>85</v>
      </c>
      <c r="G2387">
        <v>5053</v>
      </c>
      <c r="I2387" s="7"/>
    </row>
    <row r="2388" spans="1:9" x14ac:dyDescent="0.3">
      <c r="A2388">
        <v>1612028</v>
      </c>
      <c r="B2388">
        <v>1167</v>
      </c>
      <c r="C2388" s="1" t="s">
        <v>99</v>
      </c>
      <c r="D2388" s="3">
        <v>44944.998611111114</v>
      </c>
      <c r="E2388" t="s">
        <v>191</v>
      </c>
      <c r="F2388" t="s">
        <v>51</v>
      </c>
      <c r="G2388">
        <v>9324</v>
      </c>
      <c r="I2388" s="7"/>
    </row>
    <row r="2389" spans="1:9" x14ac:dyDescent="0.3">
      <c r="A2389">
        <v>1613483</v>
      </c>
      <c r="B2389">
        <v>296</v>
      </c>
      <c r="C2389" s="1" t="s">
        <v>108</v>
      </c>
      <c r="D2389" s="3">
        <v>45219.045138888891</v>
      </c>
      <c r="E2389" t="s">
        <v>96</v>
      </c>
      <c r="F2389" t="s">
        <v>68</v>
      </c>
      <c r="G2389">
        <v>2248</v>
      </c>
      <c r="I2389" s="7"/>
    </row>
    <row r="2390" spans="1:9" x14ac:dyDescent="0.3">
      <c r="A2390">
        <v>1615509</v>
      </c>
      <c r="B2390">
        <v>63</v>
      </c>
      <c r="C2390" s="1" t="s">
        <v>103</v>
      </c>
      <c r="D2390" s="3">
        <v>45229.938888888886</v>
      </c>
      <c r="E2390" t="s">
        <v>96</v>
      </c>
      <c r="F2390" t="s">
        <v>79</v>
      </c>
      <c r="G2390">
        <v>7909</v>
      </c>
      <c r="I2390" s="7"/>
    </row>
    <row r="2391" spans="1:9" x14ac:dyDescent="0.3">
      <c r="A2391">
        <v>1616083</v>
      </c>
      <c r="B2391">
        <v>894</v>
      </c>
      <c r="C2391" s="1" t="s">
        <v>101</v>
      </c>
      <c r="D2391" s="3">
        <v>45090.037499999999</v>
      </c>
      <c r="E2391" t="s">
        <v>97</v>
      </c>
      <c r="F2391" t="s">
        <v>76</v>
      </c>
      <c r="G2391">
        <v>9153</v>
      </c>
      <c r="I2391" s="7"/>
    </row>
    <row r="2392" spans="1:9" x14ac:dyDescent="0.3">
      <c r="A2392">
        <v>1616804</v>
      </c>
      <c r="B2392">
        <v>902</v>
      </c>
      <c r="C2392" s="1" t="s">
        <v>99</v>
      </c>
      <c r="D2392" s="3">
        <v>45023.958333333336</v>
      </c>
      <c r="E2392" t="s">
        <v>97</v>
      </c>
      <c r="F2392" t="s">
        <v>27</v>
      </c>
      <c r="G2392">
        <v>8265</v>
      </c>
      <c r="I2392" s="7"/>
    </row>
    <row r="2393" spans="1:9" x14ac:dyDescent="0.3">
      <c r="A2393">
        <v>1617273</v>
      </c>
      <c r="B2393">
        <v>547</v>
      </c>
      <c r="C2393" s="1" t="s">
        <v>99</v>
      </c>
      <c r="D2393" s="3">
        <v>45156.00277777778</v>
      </c>
      <c r="E2393" t="s">
        <v>97</v>
      </c>
      <c r="F2393" t="s">
        <v>69</v>
      </c>
      <c r="G2393">
        <v>2095</v>
      </c>
      <c r="I2393" s="7"/>
    </row>
    <row r="2394" spans="1:9" x14ac:dyDescent="0.3">
      <c r="A2394">
        <v>1617524</v>
      </c>
      <c r="B2394">
        <v>34</v>
      </c>
      <c r="C2394" s="1" t="s">
        <v>101</v>
      </c>
      <c r="D2394" s="3">
        <v>44968.987500000003</v>
      </c>
      <c r="E2394" t="s">
        <v>96</v>
      </c>
      <c r="F2394" t="s">
        <v>43</v>
      </c>
      <c r="G2394">
        <v>1527</v>
      </c>
      <c r="I2394" s="7"/>
    </row>
    <row r="2395" spans="1:9" x14ac:dyDescent="0.3">
      <c r="A2395">
        <v>1620752</v>
      </c>
      <c r="B2395">
        <v>1687</v>
      </c>
      <c r="C2395" s="1" t="s">
        <v>101</v>
      </c>
      <c r="D2395" s="3">
        <v>45212.984027777777</v>
      </c>
      <c r="E2395" t="s">
        <v>96</v>
      </c>
      <c r="F2395" t="s">
        <v>43</v>
      </c>
      <c r="G2395">
        <v>7191</v>
      </c>
      <c r="I2395" s="7"/>
    </row>
    <row r="2396" spans="1:9" x14ac:dyDescent="0.3">
      <c r="A2396">
        <v>1622340</v>
      </c>
      <c r="B2396">
        <v>1487</v>
      </c>
      <c r="C2396" s="1" t="s">
        <v>107</v>
      </c>
      <c r="D2396" s="3">
        <v>45052.009722222225</v>
      </c>
      <c r="E2396" t="s">
        <v>191</v>
      </c>
      <c r="F2396" t="s">
        <v>4</v>
      </c>
      <c r="G2396">
        <v>4769</v>
      </c>
      <c r="I2396" s="7"/>
    </row>
    <row r="2397" spans="1:9" x14ac:dyDescent="0.3">
      <c r="A2397">
        <v>1622599</v>
      </c>
      <c r="B2397">
        <v>453</v>
      </c>
      <c r="C2397" s="1" t="s">
        <v>100</v>
      </c>
      <c r="D2397" s="3">
        <v>44940.993750000001</v>
      </c>
      <c r="E2397" t="s">
        <v>97</v>
      </c>
      <c r="F2397" t="s">
        <v>19</v>
      </c>
      <c r="G2397">
        <v>8568</v>
      </c>
      <c r="I2397" s="7"/>
    </row>
    <row r="2398" spans="1:9" x14ac:dyDescent="0.3">
      <c r="A2398">
        <v>1624567</v>
      </c>
      <c r="B2398">
        <v>977</v>
      </c>
      <c r="C2398" s="1" t="s">
        <v>113</v>
      </c>
      <c r="D2398" s="3">
        <v>45127.081944444442</v>
      </c>
      <c r="E2398" t="s">
        <v>98</v>
      </c>
      <c r="F2398" t="s">
        <v>82</v>
      </c>
      <c r="G2398">
        <v>1814</v>
      </c>
      <c r="I2398" s="7"/>
    </row>
    <row r="2399" spans="1:9" x14ac:dyDescent="0.3">
      <c r="A2399">
        <v>1625256</v>
      </c>
      <c r="B2399">
        <v>1551</v>
      </c>
      <c r="C2399" s="1" t="s">
        <v>99</v>
      </c>
      <c r="D2399" s="3">
        <v>45168.078472222223</v>
      </c>
      <c r="E2399" t="s">
        <v>191</v>
      </c>
      <c r="F2399" t="s">
        <v>21</v>
      </c>
      <c r="G2399">
        <v>2960</v>
      </c>
      <c r="I2399" s="7"/>
    </row>
    <row r="2400" spans="1:9" x14ac:dyDescent="0.3">
      <c r="A2400">
        <v>1625678</v>
      </c>
      <c r="B2400">
        <v>239</v>
      </c>
      <c r="C2400" s="1" t="s">
        <v>113</v>
      </c>
      <c r="D2400" s="3">
        <v>45078.008333333331</v>
      </c>
      <c r="E2400" t="s">
        <v>96</v>
      </c>
      <c r="F2400" t="s">
        <v>66</v>
      </c>
      <c r="G2400">
        <v>1366</v>
      </c>
      <c r="I2400" s="7"/>
    </row>
    <row r="2401" spans="1:9" x14ac:dyDescent="0.3">
      <c r="A2401">
        <v>1625859</v>
      </c>
      <c r="B2401">
        <v>1409</v>
      </c>
      <c r="C2401" s="1" t="s">
        <v>99</v>
      </c>
      <c r="D2401" s="3">
        <v>45124.994444444441</v>
      </c>
      <c r="E2401" t="s">
        <v>97</v>
      </c>
      <c r="F2401" t="s">
        <v>27</v>
      </c>
      <c r="G2401">
        <v>3766</v>
      </c>
      <c r="I2401" s="7"/>
    </row>
    <row r="2402" spans="1:9" x14ac:dyDescent="0.3">
      <c r="A2402">
        <v>1626780</v>
      </c>
      <c r="B2402">
        <v>230</v>
      </c>
      <c r="C2402" s="1" t="s">
        <v>99</v>
      </c>
      <c r="D2402" s="3">
        <v>45285.977777777778</v>
      </c>
      <c r="E2402" t="s">
        <v>98</v>
      </c>
      <c r="F2402" t="s">
        <v>5</v>
      </c>
      <c r="G2402">
        <v>3369</v>
      </c>
      <c r="I2402" s="7"/>
    </row>
    <row r="2403" spans="1:9" x14ac:dyDescent="0.3">
      <c r="A2403">
        <v>1627081</v>
      </c>
      <c r="B2403">
        <v>741</v>
      </c>
      <c r="C2403" s="1" t="s">
        <v>99</v>
      </c>
      <c r="D2403" s="3">
        <v>44935.066666666666</v>
      </c>
      <c r="E2403" t="s">
        <v>96</v>
      </c>
      <c r="F2403" t="s">
        <v>43</v>
      </c>
      <c r="G2403">
        <v>5636</v>
      </c>
      <c r="I2403" s="7"/>
    </row>
    <row r="2404" spans="1:9" x14ac:dyDescent="0.3">
      <c r="A2404">
        <v>1628939</v>
      </c>
      <c r="B2404">
        <v>1474</v>
      </c>
      <c r="C2404" s="1" t="s">
        <v>99</v>
      </c>
      <c r="D2404" s="3">
        <v>45174.037499999999</v>
      </c>
      <c r="E2404" t="s">
        <v>98</v>
      </c>
      <c r="F2404" t="s">
        <v>27</v>
      </c>
      <c r="G2404">
        <v>4675</v>
      </c>
      <c r="I2404" s="7"/>
    </row>
    <row r="2405" spans="1:9" x14ac:dyDescent="0.3">
      <c r="A2405">
        <v>1629259</v>
      </c>
      <c r="B2405">
        <v>1982</v>
      </c>
      <c r="C2405" s="1" t="s">
        <v>107</v>
      </c>
      <c r="D2405" s="3">
        <v>45166.054861111108</v>
      </c>
      <c r="E2405" t="s">
        <v>97</v>
      </c>
      <c r="F2405" t="s">
        <v>6</v>
      </c>
      <c r="G2405">
        <v>9052</v>
      </c>
      <c r="I2405" s="7"/>
    </row>
    <row r="2406" spans="1:9" x14ac:dyDescent="0.3">
      <c r="A2406">
        <v>1629885</v>
      </c>
      <c r="B2406">
        <v>366</v>
      </c>
      <c r="C2406" s="1" t="s">
        <v>113</v>
      </c>
      <c r="D2406" s="3">
        <v>45169.997916666667</v>
      </c>
      <c r="E2406" t="s">
        <v>96</v>
      </c>
      <c r="F2406" t="s">
        <v>27</v>
      </c>
      <c r="G2406">
        <v>6675</v>
      </c>
      <c r="I2406" s="7"/>
    </row>
    <row r="2407" spans="1:9" x14ac:dyDescent="0.3">
      <c r="A2407">
        <v>1629891</v>
      </c>
      <c r="B2407">
        <v>1088</v>
      </c>
      <c r="C2407" s="1" t="s">
        <v>113</v>
      </c>
      <c r="D2407" s="3">
        <v>45097.015972222223</v>
      </c>
      <c r="E2407" t="s">
        <v>96</v>
      </c>
      <c r="F2407" t="s">
        <v>18</v>
      </c>
      <c r="G2407">
        <v>5428</v>
      </c>
      <c r="I2407" s="7"/>
    </row>
    <row r="2408" spans="1:9" x14ac:dyDescent="0.3">
      <c r="A2408">
        <v>1630533</v>
      </c>
      <c r="B2408">
        <v>450</v>
      </c>
      <c r="C2408" s="1" t="s">
        <v>107</v>
      </c>
      <c r="D2408" s="3">
        <v>45027.031944444447</v>
      </c>
      <c r="E2408" t="s">
        <v>96</v>
      </c>
      <c r="F2408" t="s">
        <v>27</v>
      </c>
      <c r="G2408">
        <v>1269</v>
      </c>
      <c r="I2408" s="7"/>
    </row>
    <row r="2409" spans="1:9" x14ac:dyDescent="0.3">
      <c r="A2409">
        <v>1630634</v>
      </c>
      <c r="B2409">
        <v>400</v>
      </c>
      <c r="C2409" s="1" t="s">
        <v>101</v>
      </c>
      <c r="D2409" s="3">
        <v>44995.044444444444</v>
      </c>
      <c r="E2409" t="s">
        <v>191</v>
      </c>
      <c r="F2409" t="s">
        <v>30</v>
      </c>
      <c r="G2409">
        <v>4641</v>
      </c>
      <c r="I2409" s="7"/>
    </row>
    <row r="2410" spans="1:9" x14ac:dyDescent="0.3">
      <c r="A2410">
        <v>1631258</v>
      </c>
      <c r="B2410">
        <v>1613</v>
      </c>
      <c r="C2410" s="1" t="s">
        <v>99</v>
      </c>
      <c r="D2410" s="3">
        <v>45262.995833333334</v>
      </c>
      <c r="E2410" t="s">
        <v>98</v>
      </c>
      <c r="F2410" t="s">
        <v>78</v>
      </c>
      <c r="G2410">
        <v>382</v>
      </c>
      <c r="I2410" s="7"/>
    </row>
    <row r="2411" spans="1:9" x14ac:dyDescent="0.3">
      <c r="A2411">
        <v>1631401</v>
      </c>
      <c r="B2411">
        <v>932</v>
      </c>
      <c r="C2411" s="1" t="s">
        <v>110</v>
      </c>
      <c r="D2411" s="3">
        <v>45102.07916666667</v>
      </c>
      <c r="E2411" t="s">
        <v>191</v>
      </c>
      <c r="F2411" t="s">
        <v>43</v>
      </c>
      <c r="G2411">
        <v>638</v>
      </c>
      <c r="I2411" s="7"/>
    </row>
    <row r="2412" spans="1:9" x14ac:dyDescent="0.3">
      <c r="A2412">
        <v>1632433</v>
      </c>
      <c r="B2412">
        <v>520</v>
      </c>
      <c r="C2412" s="1" t="s">
        <v>105</v>
      </c>
      <c r="D2412" s="3">
        <v>45204.003472222219</v>
      </c>
      <c r="E2412" t="s">
        <v>98</v>
      </c>
      <c r="F2412" t="s">
        <v>27</v>
      </c>
      <c r="G2412">
        <v>2927</v>
      </c>
      <c r="I2412" s="7"/>
    </row>
    <row r="2413" spans="1:9" x14ac:dyDescent="0.3">
      <c r="A2413">
        <v>1632791</v>
      </c>
      <c r="B2413">
        <v>1581</v>
      </c>
      <c r="C2413" s="1" t="s">
        <v>99</v>
      </c>
      <c r="D2413" s="3">
        <v>45209.977083333331</v>
      </c>
      <c r="E2413" t="s">
        <v>96</v>
      </c>
      <c r="F2413" t="s">
        <v>30</v>
      </c>
      <c r="G2413">
        <v>3408</v>
      </c>
      <c r="I2413" s="7"/>
    </row>
    <row r="2414" spans="1:9" x14ac:dyDescent="0.3">
      <c r="A2414">
        <v>1633524</v>
      </c>
      <c r="B2414">
        <v>1801</v>
      </c>
      <c r="C2414" s="1" t="s">
        <v>105</v>
      </c>
      <c r="D2414" s="3">
        <v>45119.007638888892</v>
      </c>
      <c r="E2414" t="s">
        <v>97</v>
      </c>
      <c r="F2414" t="s">
        <v>74</v>
      </c>
      <c r="G2414">
        <v>6028</v>
      </c>
      <c r="I2414" s="7"/>
    </row>
    <row r="2415" spans="1:9" x14ac:dyDescent="0.3">
      <c r="A2415">
        <v>1635379</v>
      </c>
      <c r="B2415">
        <v>1673</v>
      </c>
      <c r="C2415" s="1" t="s">
        <v>105</v>
      </c>
      <c r="D2415" s="3">
        <v>45028.033333333333</v>
      </c>
      <c r="E2415" t="s">
        <v>191</v>
      </c>
      <c r="F2415" t="s">
        <v>54</v>
      </c>
      <c r="G2415">
        <v>5543</v>
      </c>
      <c r="I2415" s="7"/>
    </row>
    <row r="2416" spans="1:9" x14ac:dyDescent="0.3">
      <c r="A2416">
        <v>1635597</v>
      </c>
      <c r="B2416">
        <v>1235</v>
      </c>
      <c r="C2416" s="1" t="s">
        <v>106</v>
      </c>
      <c r="D2416" s="3">
        <v>45172.964583333334</v>
      </c>
      <c r="E2416" t="s">
        <v>191</v>
      </c>
      <c r="F2416" t="s">
        <v>38</v>
      </c>
      <c r="G2416">
        <v>7590</v>
      </c>
      <c r="I2416" s="7"/>
    </row>
    <row r="2417" spans="1:9" x14ac:dyDescent="0.3">
      <c r="A2417">
        <v>1635802</v>
      </c>
      <c r="B2417">
        <v>1031</v>
      </c>
      <c r="C2417" s="1" t="s">
        <v>101</v>
      </c>
      <c r="D2417" s="3">
        <v>45287.994444444441</v>
      </c>
      <c r="E2417" t="s">
        <v>98</v>
      </c>
      <c r="F2417" t="s">
        <v>34</v>
      </c>
      <c r="G2417">
        <v>67</v>
      </c>
      <c r="I2417" s="7"/>
    </row>
    <row r="2418" spans="1:9" x14ac:dyDescent="0.3">
      <c r="A2418">
        <v>1638003</v>
      </c>
      <c r="B2418">
        <v>291</v>
      </c>
      <c r="C2418" s="1" t="s">
        <v>113</v>
      </c>
      <c r="D2418" s="3">
        <v>45260.949305555558</v>
      </c>
      <c r="E2418" t="s">
        <v>191</v>
      </c>
      <c r="F2418" t="s">
        <v>79</v>
      </c>
      <c r="G2418">
        <v>4753</v>
      </c>
      <c r="I2418" s="7"/>
    </row>
    <row r="2419" spans="1:9" x14ac:dyDescent="0.3">
      <c r="A2419">
        <v>1638963</v>
      </c>
      <c r="B2419">
        <v>1152</v>
      </c>
      <c r="C2419" s="1" t="s">
        <v>105</v>
      </c>
      <c r="D2419" s="3">
        <v>44991.063888888886</v>
      </c>
      <c r="E2419" t="s">
        <v>98</v>
      </c>
      <c r="F2419" t="s">
        <v>76</v>
      </c>
      <c r="G2419">
        <v>1352</v>
      </c>
      <c r="I2419" s="7"/>
    </row>
    <row r="2420" spans="1:9" x14ac:dyDescent="0.3">
      <c r="A2420">
        <v>1639546</v>
      </c>
      <c r="B2420">
        <v>1491</v>
      </c>
      <c r="C2420" s="1" t="s">
        <v>99</v>
      </c>
      <c r="D2420" s="3">
        <v>45045.958333333336</v>
      </c>
      <c r="E2420" t="s">
        <v>97</v>
      </c>
      <c r="F2420" t="s">
        <v>77</v>
      </c>
      <c r="G2420">
        <v>4460</v>
      </c>
      <c r="I2420" s="7"/>
    </row>
    <row r="2421" spans="1:9" x14ac:dyDescent="0.3">
      <c r="A2421">
        <v>1639990</v>
      </c>
      <c r="B2421">
        <v>1616</v>
      </c>
      <c r="C2421" s="1" t="s">
        <v>99</v>
      </c>
      <c r="D2421" s="3">
        <v>45046.05972222222</v>
      </c>
      <c r="E2421" t="s">
        <v>191</v>
      </c>
      <c r="F2421" t="s">
        <v>22</v>
      </c>
      <c r="G2421">
        <v>3972</v>
      </c>
      <c r="I2421" s="7"/>
    </row>
    <row r="2422" spans="1:9" x14ac:dyDescent="0.3">
      <c r="A2422">
        <v>1640444</v>
      </c>
      <c r="B2422">
        <v>823</v>
      </c>
      <c r="C2422" s="1" t="s">
        <v>100</v>
      </c>
      <c r="D2422" s="3">
        <v>44960.995833333334</v>
      </c>
      <c r="E2422" t="s">
        <v>98</v>
      </c>
      <c r="F2422" t="s">
        <v>43</v>
      </c>
      <c r="G2422">
        <v>6055</v>
      </c>
      <c r="I2422" s="7"/>
    </row>
    <row r="2423" spans="1:9" x14ac:dyDescent="0.3">
      <c r="A2423">
        <v>1641043</v>
      </c>
      <c r="B2423">
        <v>42</v>
      </c>
      <c r="C2423" s="1" t="s">
        <v>105</v>
      </c>
      <c r="D2423" s="3">
        <v>44976.959722222222</v>
      </c>
      <c r="E2423" t="s">
        <v>96</v>
      </c>
      <c r="F2423" t="s">
        <v>4</v>
      </c>
      <c r="G2423">
        <v>8182</v>
      </c>
      <c r="I2423" s="7"/>
    </row>
    <row r="2424" spans="1:9" x14ac:dyDescent="0.3">
      <c r="A2424">
        <v>1641217</v>
      </c>
      <c r="B2424">
        <v>1098</v>
      </c>
      <c r="C2424" s="1" t="s">
        <v>106</v>
      </c>
      <c r="D2424" s="3">
        <v>45052.030555555553</v>
      </c>
      <c r="E2424" t="s">
        <v>98</v>
      </c>
      <c r="F2424" t="s">
        <v>81</v>
      </c>
      <c r="G2424">
        <v>8834</v>
      </c>
      <c r="I2424" s="7"/>
    </row>
    <row r="2425" spans="1:9" x14ac:dyDescent="0.3">
      <c r="A2425">
        <v>1642122</v>
      </c>
      <c r="B2425">
        <v>143</v>
      </c>
      <c r="C2425" s="1" t="s">
        <v>99</v>
      </c>
      <c r="D2425" s="3">
        <v>45227.011805555558</v>
      </c>
      <c r="E2425" t="s">
        <v>97</v>
      </c>
      <c r="F2425" t="s">
        <v>82</v>
      </c>
      <c r="G2425">
        <v>819</v>
      </c>
      <c r="I2425" s="7"/>
    </row>
    <row r="2426" spans="1:9" x14ac:dyDescent="0.3">
      <c r="A2426">
        <v>1642131</v>
      </c>
      <c r="B2426">
        <v>368</v>
      </c>
      <c r="C2426" s="1" t="s">
        <v>102</v>
      </c>
      <c r="D2426" s="3">
        <v>45123.013888888891</v>
      </c>
      <c r="E2426" t="s">
        <v>96</v>
      </c>
      <c r="F2426" t="s">
        <v>21</v>
      </c>
      <c r="G2426">
        <v>419</v>
      </c>
      <c r="I2426" s="7"/>
    </row>
    <row r="2427" spans="1:9" x14ac:dyDescent="0.3">
      <c r="A2427">
        <v>1642677</v>
      </c>
      <c r="B2427">
        <v>387</v>
      </c>
      <c r="C2427" s="1" t="s">
        <v>101</v>
      </c>
      <c r="D2427" s="3">
        <v>44961.965277777781</v>
      </c>
      <c r="E2427" t="s">
        <v>97</v>
      </c>
      <c r="F2427" t="s">
        <v>31</v>
      </c>
      <c r="G2427">
        <v>8906</v>
      </c>
      <c r="I2427" s="7"/>
    </row>
    <row r="2428" spans="1:9" x14ac:dyDescent="0.3">
      <c r="A2428">
        <v>1643238</v>
      </c>
      <c r="B2428">
        <v>455</v>
      </c>
      <c r="C2428" s="1" t="s">
        <v>109</v>
      </c>
      <c r="D2428" s="3">
        <v>45016.083333333336</v>
      </c>
      <c r="E2428" t="s">
        <v>191</v>
      </c>
      <c r="F2428" t="s">
        <v>27</v>
      </c>
      <c r="G2428">
        <v>3777</v>
      </c>
      <c r="I2428" s="7"/>
    </row>
    <row r="2429" spans="1:9" x14ac:dyDescent="0.3">
      <c r="A2429">
        <v>1643298</v>
      </c>
      <c r="B2429">
        <v>1699</v>
      </c>
      <c r="C2429" s="1" t="s">
        <v>101</v>
      </c>
      <c r="D2429" s="3">
        <v>45035.989583333336</v>
      </c>
      <c r="E2429" t="s">
        <v>98</v>
      </c>
      <c r="F2429" t="s">
        <v>5</v>
      </c>
      <c r="G2429">
        <v>6207</v>
      </c>
      <c r="I2429" s="7"/>
    </row>
    <row r="2430" spans="1:9" x14ac:dyDescent="0.3">
      <c r="A2430">
        <v>1644933</v>
      </c>
      <c r="B2430">
        <v>164</v>
      </c>
      <c r="C2430" s="1" t="s">
        <v>99</v>
      </c>
      <c r="D2430" s="3">
        <v>45127.020138888889</v>
      </c>
      <c r="E2430" t="s">
        <v>97</v>
      </c>
      <c r="F2430" t="s">
        <v>39</v>
      </c>
      <c r="G2430">
        <v>3831</v>
      </c>
      <c r="I2430" s="7"/>
    </row>
    <row r="2431" spans="1:9" x14ac:dyDescent="0.3">
      <c r="A2431">
        <v>1644988</v>
      </c>
      <c r="B2431">
        <v>1400</v>
      </c>
      <c r="C2431" s="1" t="s">
        <v>99</v>
      </c>
      <c r="D2431" s="3">
        <v>45226.024305555555</v>
      </c>
      <c r="E2431" t="s">
        <v>98</v>
      </c>
      <c r="F2431" t="s">
        <v>27</v>
      </c>
      <c r="G2431">
        <v>523</v>
      </c>
      <c r="I2431" s="7"/>
    </row>
    <row r="2432" spans="1:9" x14ac:dyDescent="0.3">
      <c r="A2432">
        <v>1646606</v>
      </c>
      <c r="B2432">
        <v>654</v>
      </c>
      <c r="C2432" s="1" t="s">
        <v>100</v>
      </c>
      <c r="D2432" s="3">
        <v>45243.981249999997</v>
      </c>
      <c r="E2432" t="s">
        <v>97</v>
      </c>
      <c r="F2432" t="s">
        <v>6</v>
      </c>
      <c r="G2432">
        <v>673</v>
      </c>
      <c r="I2432" s="7"/>
    </row>
    <row r="2433" spans="1:9" x14ac:dyDescent="0.3">
      <c r="A2433">
        <v>1646930</v>
      </c>
      <c r="B2433">
        <v>146</v>
      </c>
      <c r="C2433" s="1" t="s">
        <v>103</v>
      </c>
      <c r="D2433" s="3">
        <v>45087.04791666667</v>
      </c>
      <c r="E2433" t="s">
        <v>96</v>
      </c>
      <c r="F2433" t="s">
        <v>17</v>
      </c>
      <c r="G2433">
        <v>5619</v>
      </c>
      <c r="I2433" s="7"/>
    </row>
    <row r="2434" spans="1:9" x14ac:dyDescent="0.3">
      <c r="A2434">
        <v>1646954</v>
      </c>
      <c r="B2434">
        <v>275</v>
      </c>
      <c r="C2434" s="1" t="s">
        <v>107</v>
      </c>
      <c r="D2434" s="3">
        <v>44949.023611111108</v>
      </c>
      <c r="E2434" t="s">
        <v>98</v>
      </c>
      <c r="F2434" t="s">
        <v>70</v>
      </c>
      <c r="G2434">
        <v>4944</v>
      </c>
      <c r="I2434" s="7"/>
    </row>
    <row r="2435" spans="1:9" x14ac:dyDescent="0.3">
      <c r="A2435">
        <v>1647290</v>
      </c>
      <c r="B2435">
        <v>1451</v>
      </c>
      <c r="C2435" s="1" t="s">
        <v>99</v>
      </c>
      <c r="D2435" s="3">
        <v>45236.00277777778</v>
      </c>
      <c r="E2435" t="s">
        <v>96</v>
      </c>
      <c r="F2435" t="s">
        <v>5</v>
      </c>
      <c r="G2435">
        <v>4573</v>
      </c>
      <c r="I2435" s="7"/>
    </row>
    <row r="2436" spans="1:9" x14ac:dyDescent="0.3">
      <c r="A2436">
        <v>1648180</v>
      </c>
      <c r="B2436">
        <v>993</v>
      </c>
      <c r="C2436" s="1" t="s">
        <v>102</v>
      </c>
      <c r="D2436" s="3">
        <v>44928.019444444442</v>
      </c>
      <c r="E2436" t="s">
        <v>97</v>
      </c>
      <c r="F2436" t="s">
        <v>43</v>
      </c>
      <c r="G2436">
        <v>4526</v>
      </c>
      <c r="I2436" s="7"/>
    </row>
    <row r="2437" spans="1:9" x14ac:dyDescent="0.3">
      <c r="A2437">
        <v>1648466</v>
      </c>
      <c r="B2437">
        <v>842</v>
      </c>
      <c r="C2437" s="1" t="s">
        <v>100</v>
      </c>
      <c r="D2437" s="3">
        <v>44948.990972222222</v>
      </c>
      <c r="E2437" t="s">
        <v>191</v>
      </c>
      <c r="F2437" t="s">
        <v>7</v>
      </c>
      <c r="G2437">
        <v>3076</v>
      </c>
      <c r="I2437" s="7"/>
    </row>
    <row r="2438" spans="1:9" x14ac:dyDescent="0.3">
      <c r="A2438">
        <v>1649120</v>
      </c>
      <c r="B2438">
        <v>74</v>
      </c>
      <c r="C2438" s="1" t="s">
        <v>99</v>
      </c>
      <c r="D2438" s="3">
        <v>45030.019444444442</v>
      </c>
      <c r="E2438" t="s">
        <v>97</v>
      </c>
      <c r="F2438" t="s">
        <v>8</v>
      </c>
      <c r="G2438">
        <v>4798</v>
      </c>
      <c r="I2438" s="7"/>
    </row>
    <row r="2439" spans="1:9" x14ac:dyDescent="0.3">
      <c r="A2439">
        <v>1649225</v>
      </c>
      <c r="B2439">
        <v>859</v>
      </c>
      <c r="C2439" s="1" t="s">
        <v>99</v>
      </c>
      <c r="D2439" s="3">
        <v>45181.961805555555</v>
      </c>
      <c r="E2439" t="s">
        <v>96</v>
      </c>
      <c r="F2439" t="s">
        <v>46</v>
      </c>
      <c r="G2439">
        <v>811</v>
      </c>
      <c r="I2439" s="7"/>
    </row>
    <row r="2440" spans="1:9" x14ac:dyDescent="0.3">
      <c r="A2440">
        <v>1650492</v>
      </c>
      <c r="B2440">
        <v>473</v>
      </c>
      <c r="C2440" s="1" t="s">
        <v>111</v>
      </c>
      <c r="D2440" s="3">
        <v>45262.011805555558</v>
      </c>
      <c r="E2440" t="s">
        <v>191</v>
      </c>
      <c r="F2440" t="s">
        <v>10</v>
      </c>
      <c r="G2440">
        <v>8148</v>
      </c>
      <c r="I2440" s="7"/>
    </row>
    <row r="2441" spans="1:9" x14ac:dyDescent="0.3">
      <c r="A2441">
        <v>1650779</v>
      </c>
      <c r="B2441">
        <v>1034</v>
      </c>
      <c r="C2441" s="1" t="s">
        <v>107</v>
      </c>
      <c r="D2441" s="3">
        <v>45028.033333333333</v>
      </c>
      <c r="E2441" t="s">
        <v>96</v>
      </c>
      <c r="F2441" t="s">
        <v>27</v>
      </c>
      <c r="G2441">
        <v>8843</v>
      </c>
      <c r="I2441" s="7"/>
    </row>
    <row r="2442" spans="1:9" x14ac:dyDescent="0.3">
      <c r="A2442">
        <v>1651135</v>
      </c>
      <c r="B2442">
        <v>1845</v>
      </c>
      <c r="C2442" s="1" t="s">
        <v>102</v>
      </c>
      <c r="D2442" s="3">
        <v>45267.006249999999</v>
      </c>
      <c r="E2442" t="s">
        <v>96</v>
      </c>
      <c r="F2442" t="s">
        <v>13</v>
      </c>
      <c r="G2442">
        <v>2721</v>
      </c>
      <c r="I2442" s="7"/>
    </row>
    <row r="2443" spans="1:9" x14ac:dyDescent="0.3">
      <c r="A2443">
        <v>1653886</v>
      </c>
      <c r="B2443">
        <v>1518</v>
      </c>
      <c r="C2443" s="1" t="s">
        <v>99</v>
      </c>
      <c r="D2443" s="3">
        <v>45054.063194444447</v>
      </c>
      <c r="E2443" t="s">
        <v>96</v>
      </c>
      <c r="F2443" t="s">
        <v>10</v>
      </c>
      <c r="G2443">
        <v>8879</v>
      </c>
      <c r="I2443" s="7"/>
    </row>
    <row r="2444" spans="1:9" x14ac:dyDescent="0.3">
      <c r="A2444">
        <v>1654315</v>
      </c>
      <c r="B2444">
        <v>762</v>
      </c>
      <c r="C2444" s="1" t="s">
        <v>108</v>
      </c>
      <c r="D2444" s="3">
        <v>45169.013888888891</v>
      </c>
      <c r="E2444" t="s">
        <v>97</v>
      </c>
      <c r="F2444" t="s">
        <v>15</v>
      </c>
      <c r="G2444">
        <v>4846</v>
      </c>
      <c r="I2444" s="7"/>
    </row>
    <row r="2445" spans="1:9" x14ac:dyDescent="0.3">
      <c r="A2445">
        <v>1654344</v>
      </c>
      <c r="B2445">
        <v>1851</v>
      </c>
      <c r="C2445" s="1" t="s">
        <v>105</v>
      </c>
      <c r="D2445" s="3">
        <v>44961.034722222219</v>
      </c>
      <c r="E2445" t="s">
        <v>97</v>
      </c>
      <c r="F2445" t="s">
        <v>13</v>
      </c>
      <c r="G2445">
        <v>1085</v>
      </c>
      <c r="I2445" s="7"/>
    </row>
    <row r="2446" spans="1:9" x14ac:dyDescent="0.3">
      <c r="A2446">
        <v>1654679</v>
      </c>
      <c r="B2446">
        <v>804</v>
      </c>
      <c r="C2446" s="1" t="s">
        <v>109</v>
      </c>
      <c r="D2446" s="3">
        <v>45095.98541666667</v>
      </c>
      <c r="E2446" t="s">
        <v>96</v>
      </c>
      <c r="F2446" t="s">
        <v>62</v>
      </c>
      <c r="G2446">
        <v>8264</v>
      </c>
      <c r="I2446" s="7"/>
    </row>
    <row r="2447" spans="1:9" x14ac:dyDescent="0.3">
      <c r="A2447">
        <v>1655697</v>
      </c>
      <c r="B2447">
        <v>499</v>
      </c>
      <c r="C2447" s="1" t="s">
        <v>101</v>
      </c>
      <c r="D2447" s="3">
        <v>45051.038888888892</v>
      </c>
      <c r="E2447" t="s">
        <v>96</v>
      </c>
      <c r="F2447" t="s">
        <v>75</v>
      </c>
      <c r="G2447">
        <v>3864</v>
      </c>
      <c r="I2447" s="7"/>
    </row>
    <row r="2448" spans="1:9" x14ac:dyDescent="0.3">
      <c r="A2448">
        <v>1656071</v>
      </c>
      <c r="B2448">
        <v>901</v>
      </c>
      <c r="C2448" s="1" t="s">
        <v>99</v>
      </c>
      <c r="D2448" s="3">
        <v>45235.000694444447</v>
      </c>
      <c r="E2448" t="s">
        <v>97</v>
      </c>
      <c r="F2448" t="s">
        <v>19</v>
      </c>
      <c r="G2448">
        <v>634</v>
      </c>
      <c r="I2448" s="7"/>
    </row>
    <row r="2449" spans="1:9" x14ac:dyDescent="0.3">
      <c r="A2449">
        <v>1656749</v>
      </c>
      <c r="B2449">
        <v>316</v>
      </c>
      <c r="C2449" s="1" t="s">
        <v>113</v>
      </c>
      <c r="D2449" s="3">
        <v>45083.013888888891</v>
      </c>
      <c r="E2449" t="s">
        <v>97</v>
      </c>
      <c r="F2449" t="s">
        <v>20</v>
      </c>
      <c r="G2449">
        <v>7917</v>
      </c>
      <c r="I2449" s="7"/>
    </row>
    <row r="2450" spans="1:9" x14ac:dyDescent="0.3">
      <c r="A2450">
        <v>1657013</v>
      </c>
      <c r="B2450">
        <v>1799</v>
      </c>
      <c r="C2450" s="1" t="s">
        <v>100</v>
      </c>
      <c r="D2450" s="3">
        <v>45031.013194444444</v>
      </c>
      <c r="E2450" t="s">
        <v>191</v>
      </c>
      <c r="F2450" t="s">
        <v>21</v>
      </c>
      <c r="G2450">
        <v>5240</v>
      </c>
      <c r="I2450" s="7"/>
    </row>
    <row r="2451" spans="1:9" x14ac:dyDescent="0.3">
      <c r="A2451">
        <v>1657910</v>
      </c>
      <c r="B2451">
        <v>853</v>
      </c>
      <c r="C2451" s="1" t="s">
        <v>99</v>
      </c>
      <c r="D2451" s="3">
        <v>45102.027083333334</v>
      </c>
      <c r="E2451" t="s">
        <v>98</v>
      </c>
      <c r="F2451" t="s">
        <v>83</v>
      </c>
      <c r="G2451">
        <v>8403</v>
      </c>
      <c r="I2451" s="7"/>
    </row>
    <row r="2452" spans="1:9" x14ac:dyDescent="0.3">
      <c r="A2452">
        <v>1659401</v>
      </c>
      <c r="B2452">
        <v>214</v>
      </c>
      <c r="C2452" s="1" t="s">
        <v>99</v>
      </c>
      <c r="D2452" s="3">
        <v>45118.973611111112</v>
      </c>
      <c r="E2452" t="s">
        <v>96</v>
      </c>
      <c r="F2452" t="s">
        <v>49</v>
      </c>
      <c r="G2452">
        <v>1671</v>
      </c>
      <c r="I2452" s="7"/>
    </row>
    <row r="2453" spans="1:9" x14ac:dyDescent="0.3">
      <c r="A2453">
        <v>1659771</v>
      </c>
      <c r="B2453">
        <v>597</v>
      </c>
      <c r="C2453" s="1" t="s">
        <v>100</v>
      </c>
      <c r="D2453" s="3">
        <v>45247.051388888889</v>
      </c>
      <c r="E2453" t="s">
        <v>97</v>
      </c>
      <c r="F2453" t="s">
        <v>23</v>
      </c>
      <c r="G2453">
        <v>2382</v>
      </c>
      <c r="I2453" s="7"/>
    </row>
    <row r="2454" spans="1:9" x14ac:dyDescent="0.3">
      <c r="A2454">
        <v>1659887</v>
      </c>
      <c r="B2454">
        <v>1854</v>
      </c>
      <c r="C2454" s="1" t="s">
        <v>99</v>
      </c>
      <c r="D2454" s="3">
        <v>45271.00277777778</v>
      </c>
      <c r="E2454" t="s">
        <v>98</v>
      </c>
      <c r="F2454" t="s">
        <v>6</v>
      </c>
      <c r="G2454">
        <v>3461</v>
      </c>
      <c r="I2454" s="7"/>
    </row>
    <row r="2455" spans="1:9" x14ac:dyDescent="0.3">
      <c r="A2455">
        <v>1660154</v>
      </c>
      <c r="B2455">
        <v>105</v>
      </c>
      <c r="C2455" s="1" t="s">
        <v>99</v>
      </c>
      <c r="D2455" s="3">
        <v>45056.069444444445</v>
      </c>
      <c r="E2455" t="s">
        <v>97</v>
      </c>
      <c r="F2455" t="s">
        <v>54</v>
      </c>
      <c r="G2455">
        <v>9184</v>
      </c>
      <c r="I2455" s="7"/>
    </row>
    <row r="2456" spans="1:9" x14ac:dyDescent="0.3">
      <c r="A2456">
        <v>1660467</v>
      </c>
      <c r="B2456">
        <v>46</v>
      </c>
      <c r="C2456" s="1" t="s">
        <v>102</v>
      </c>
      <c r="D2456" s="3">
        <v>45176.02847222222</v>
      </c>
      <c r="E2456" t="s">
        <v>96</v>
      </c>
      <c r="F2456" t="s">
        <v>18</v>
      </c>
      <c r="G2456">
        <v>7481</v>
      </c>
      <c r="I2456" s="7"/>
    </row>
    <row r="2457" spans="1:9" x14ac:dyDescent="0.3">
      <c r="A2457">
        <v>1661217</v>
      </c>
      <c r="B2457">
        <v>1025</v>
      </c>
      <c r="C2457" s="1" t="s">
        <v>101</v>
      </c>
      <c r="D2457" s="3">
        <v>45172.972916666666</v>
      </c>
      <c r="E2457" t="s">
        <v>98</v>
      </c>
      <c r="F2457" t="s">
        <v>43</v>
      </c>
      <c r="G2457">
        <v>9380</v>
      </c>
      <c r="I2457" s="7"/>
    </row>
    <row r="2458" spans="1:9" x14ac:dyDescent="0.3">
      <c r="A2458">
        <v>1662668</v>
      </c>
      <c r="B2458">
        <v>1000</v>
      </c>
      <c r="C2458" s="1" t="s">
        <v>113</v>
      </c>
      <c r="D2458" s="3">
        <v>45205.010416666664</v>
      </c>
      <c r="E2458" t="s">
        <v>98</v>
      </c>
      <c r="F2458" t="s">
        <v>26</v>
      </c>
      <c r="G2458">
        <v>4805</v>
      </c>
      <c r="I2458" s="7"/>
    </row>
    <row r="2459" spans="1:9" x14ac:dyDescent="0.3">
      <c r="A2459">
        <v>1662944</v>
      </c>
      <c r="B2459">
        <v>1488</v>
      </c>
      <c r="C2459" s="1" t="s">
        <v>99</v>
      </c>
      <c r="D2459" s="3">
        <v>45280.032638888886</v>
      </c>
      <c r="E2459" t="s">
        <v>98</v>
      </c>
      <c r="F2459" t="s">
        <v>52</v>
      </c>
      <c r="G2459">
        <v>9411</v>
      </c>
      <c r="I2459" s="7"/>
    </row>
    <row r="2460" spans="1:9" x14ac:dyDescent="0.3">
      <c r="A2460">
        <v>1664960</v>
      </c>
      <c r="B2460">
        <v>754</v>
      </c>
      <c r="C2460" s="1" t="s">
        <v>107</v>
      </c>
      <c r="D2460" s="3">
        <v>45070.953472222223</v>
      </c>
      <c r="E2460" t="s">
        <v>98</v>
      </c>
      <c r="F2460" t="s">
        <v>23</v>
      </c>
      <c r="G2460">
        <v>4918</v>
      </c>
      <c r="I2460" s="7"/>
    </row>
    <row r="2461" spans="1:9" x14ac:dyDescent="0.3">
      <c r="A2461">
        <v>1664973</v>
      </c>
      <c r="B2461">
        <v>698</v>
      </c>
      <c r="C2461" s="1" t="s">
        <v>101</v>
      </c>
      <c r="D2461" s="3">
        <v>45148.037499999999</v>
      </c>
      <c r="E2461" t="s">
        <v>191</v>
      </c>
      <c r="F2461" t="s">
        <v>53</v>
      </c>
      <c r="G2461">
        <v>1301</v>
      </c>
      <c r="I2461" s="7"/>
    </row>
    <row r="2462" spans="1:9" x14ac:dyDescent="0.3">
      <c r="A2462">
        <v>1665135</v>
      </c>
      <c r="B2462">
        <v>818</v>
      </c>
      <c r="C2462" s="1" t="s">
        <v>100</v>
      </c>
      <c r="D2462" s="3">
        <v>45291.051388888889</v>
      </c>
      <c r="E2462" t="s">
        <v>191</v>
      </c>
      <c r="F2462" t="s">
        <v>43</v>
      </c>
      <c r="G2462">
        <v>4905</v>
      </c>
      <c r="I2462" s="7"/>
    </row>
    <row r="2463" spans="1:9" x14ac:dyDescent="0.3">
      <c r="A2463">
        <v>1665167</v>
      </c>
      <c r="B2463">
        <v>479</v>
      </c>
      <c r="C2463" s="1" t="s">
        <v>102</v>
      </c>
      <c r="D2463" s="3">
        <v>44989.073611111111</v>
      </c>
      <c r="E2463" t="s">
        <v>97</v>
      </c>
      <c r="F2463" t="s">
        <v>27</v>
      </c>
      <c r="G2463">
        <v>6692</v>
      </c>
      <c r="I2463" s="7"/>
    </row>
    <row r="2464" spans="1:9" x14ac:dyDescent="0.3">
      <c r="A2464">
        <v>1665250</v>
      </c>
      <c r="B2464">
        <v>329</v>
      </c>
      <c r="C2464" s="1" t="s">
        <v>105</v>
      </c>
      <c r="D2464" s="3">
        <v>45048.022222222222</v>
      </c>
      <c r="E2464" t="s">
        <v>191</v>
      </c>
      <c r="F2464" t="s">
        <v>41</v>
      </c>
      <c r="G2464">
        <v>6153</v>
      </c>
      <c r="I2464" s="7"/>
    </row>
    <row r="2465" spans="1:9" x14ac:dyDescent="0.3">
      <c r="A2465">
        <v>1665582</v>
      </c>
      <c r="B2465">
        <v>1022</v>
      </c>
      <c r="C2465" s="1" t="s">
        <v>113</v>
      </c>
      <c r="D2465" s="3">
        <v>45101.011111111111</v>
      </c>
      <c r="E2465" t="s">
        <v>96</v>
      </c>
      <c r="F2465" t="s">
        <v>80</v>
      </c>
      <c r="G2465">
        <v>7517</v>
      </c>
      <c r="I2465" s="7"/>
    </row>
    <row r="2466" spans="1:9" x14ac:dyDescent="0.3">
      <c r="A2466">
        <v>1665843</v>
      </c>
      <c r="B2466">
        <v>1411</v>
      </c>
      <c r="C2466" s="1" t="s">
        <v>105</v>
      </c>
      <c r="D2466" s="3">
        <v>45108.073611111111</v>
      </c>
      <c r="E2466" t="s">
        <v>97</v>
      </c>
      <c r="F2466" t="s">
        <v>54</v>
      </c>
      <c r="G2466">
        <v>687</v>
      </c>
      <c r="I2466" s="7"/>
    </row>
    <row r="2467" spans="1:9" x14ac:dyDescent="0.3">
      <c r="A2467">
        <v>1665934</v>
      </c>
      <c r="B2467">
        <v>89</v>
      </c>
      <c r="C2467" s="1" t="s">
        <v>107</v>
      </c>
      <c r="D2467" s="3">
        <v>45189.052777777775</v>
      </c>
      <c r="E2467" t="s">
        <v>96</v>
      </c>
      <c r="F2467" t="s">
        <v>57</v>
      </c>
      <c r="G2467">
        <v>4910</v>
      </c>
      <c r="I2467" s="7"/>
    </row>
    <row r="2468" spans="1:9" x14ac:dyDescent="0.3">
      <c r="A2468">
        <v>1666083</v>
      </c>
      <c r="B2468">
        <v>1307</v>
      </c>
      <c r="C2468" s="1" t="s">
        <v>100</v>
      </c>
      <c r="D2468" s="3">
        <v>44945.047222222223</v>
      </c>
      <c r="E2468" t="s">
        <v>96</v>
      </c>
      <c r="F2468" t="s">
        <v>34</v>
      </c>
      <c r="G2468">
        <v>4117</v>
      </c>
      <c r="I2468" s="7"/>
    </row>
    <row r="2469" spans="1:9" x14ac:dyDescent="0.3">
      <c r="A2469">
        <v>1666505</v>
      </c>
      <c r="B2469">
        <v>1736</v>
      </c>
      <c r="C2469" s="1" t="s">
        <v>99</v>
      </c>
      <c r="D2469" s="3">
        <v>44948.056250000001</v>
      </c>
      <c r="E2469" t="s">
        <v>97</v>
      </c>
      <c r="F2469" t="s">
        <v>59</v>
      </c>
      <c r="G2469">
        <v>2955</v>
      </c>
      <c r="I2469" s="7"/>
    </row>
    <row r="2470" spans="1:9" x14ac:dyDescent="0.3">
      <c r="A2470">
        <v>1666521</v>
      </c>
      <c r="B2470">
        <v>1386</v>
      </c>
      <c r="C2470" s="1" t="s">
        <v>104</v>
      </c>
      <c r="D2470" s="3">
        <v>45137.988194444442</v>
      </c>
      <c r="E2470" t="s">
        <v>98</v>
      </c>
      <c r="F2470" t="s">
        <v>16</v>
      </c>
      <c r="G2470">
        <v>4645</v>
      </c>
      <c r="I2470" s="7"/>
    </row>
    <row r="2471" spans="1:9" x14ac:dyDescent="0.3">
      <c r="A2471">
        <v>1666856</v>
      </c>
      <c r="B2471">
        <v>1370</v>
      </c>
      <c r="C2471" s="1" t="s">
        <v>111</v>
      </c>
      <c r="D2471" s="3">
        <v>45203.055555555555</v>
      </c>
      <c r="E2471" t="s">
        <v>96</v>
      </c>
      <c r="F2471" t="s">
        <v>4</v>
      </c>
      <c r="G2471">
        <v>148</v>
      </c>
      <c r="I2471" s="7"/>
    </row>
    <row r="2472" spans="1:9" x14ac:dyDescent="0.3">
      <c r="A2472">
        <v>1667133</v>
      </c>
      <c r="B2472">
        <v>1173</v>
      </c>
      <c r="C2472" s="1" t="s">
        <v>99</v>
      </c>
      <c r="D2472" s="3">
        <v>45152.007638888892</v>
      </c>
      <c r="E2472" t="s">
        <v>96</v>
      </c>
      <c r="F2472" t="s">
        <v>47</v>
      </c>
      <c r="G2472">
        <v>8164</v>
      </c>
      <c r="I2472" s="7"/>
    </row>
    <row r="2473" spans="1:9" x14ac:dyDescent="0.3">
      <c r="A2473">
        <v>1667673</v>
      </c>
      <c r="B2473">
        <v>991</v>
      </c>
      <c r="C2473" s="1" t="s">
        <v>99</v>
      </c>
      <c r="D2473" s="3">
        <v>45178.979861111111</v>
      </c>
      <c r="E2473" t="s">
        <v>97</v>
      </c>
      <c r="F2473" t="s">
        <v>60</v>
      </c>
      <c r="G2473">
        <v>1581</v>
      </c>
      <c r="I2473" s="7"/>
    </row>
    <row r="2474" spans="1:9" x14ac:dyDescent="0.3">
      <c r="A2474">
        <v>1668081</v>
      </c>
      <c r="B2474">
        <v>1858</v>
      </c>
      <c r="C2474" s="1" t="s">
        <v>99</v>
      </c>
      <c r="D2474" s="3">
        <v>44990.044444444444</v>
      </c>
      <c r="E2474" t="s">
        <v>97</v>
      </c>
      <c r="F2474" t="s">
        <v>61</v>
      </c>
      <c r="G2474">
        <v>7774</v>
      </c>
      <c r="I2474" s="7"/>
    </row>
    <row r="2475" spans="1:9" x14ac:dyDescent="0.3">
      <c r="A2475">
        <v>1668581</v>
      </c>
      <c r="B2475">
        <v>186</v>
      </c>
      <c r="C2475" s="1" t="s">
        <v>106</v>
      </c>
      <c r="D2475" s="3">
        <v>45193.03402777778</v>
      </c>
      <c r="E2475" t="s">
        <v>98</v>
      </c>
      <c r="F2475" t="s">
        <v>62</v>
      </c>
      <c r="G2475">
        <v>6296</v>
      </c>
      <c r="I2475" s="7"/>
    </row>
    <row r="2476" spans="1:9" x14ac:dyDescent="0.3">
      <c r="A2476">
        <v>1669169</v>
      </c>
      <c r="B2476">
        <v>1146</v>
      </c>
      <c r="C2476" s="1" t="s">
        <v>99</v>
      </c>
      <c r="D2476" s="3">
        <v>45058.98333333333</v>
      </c>
      <c r="E2476" t="s">
        <v>98</v>
      </c>
      <c r="F2476" t="s">
        <v>81</v>
      </c>
      <c r="G2476">
        <v>8796</v>
      </c>
      <c r="I2476" s="7"/>
    </row>
    <row r="2477" spans="1:9" x14ac:dyDescent="0.3">
      <c r="A2477">
        <v>1669358</v>
      </c>
      <c r="B2477">
        <v>351</v>
      </c>
      <c r="C2477" s="1" t="s">
        <v>101</v>
      </c>
      <c r="D2477" s="3">
        <v>44962.077777777777</v>
      </c>
      <c r="E2477" t="s">
        <v>98</v>
      </c>
      <c r="F2477" t="s">
        <v>18</v>
      </c>
      <c r="G2477">
        <v>462</v>
      </c>
      <c r="I2477" s="7"/>
    </row>
    <row r="2478" spans="1:9" x14ac:dyDescent="0.3">
      <c r="A2478">
        <v>1670695</v>
      </c>
      <c r="B2478">
        <v>48</v>
      </c>
      <c r="C2478" s="1" t="s">
        <v>99</v>
      </c>
      <c r="D2478" s="3">
        <v>44993.023611111108</v>
      </c>
      <c r="E2478" t="s">
        <v>97</v>
      </c>
      <c r="F2478" t="s">
        <v>28</v>
      </c>
      <c r="G2478">
        <v>8888</v>
      </c>
      <c r="I2478" s="7"/>
    </row>
    <row r="2479" spans="1:9" x14ac:dyDescent="0.3">
      <c r="A2479">
        <v>1670797</v>
      </c>
      <c r="B2479">
        <v>1465</v>
      </c>
      <c r="C2479" s="1" t="s">
        <v>100</v>
      </c>
      <c r="D2479" s="3">
        <v>45096.067361111112</v>
      </c>
      <c r="E2479" t="s">
        <v>96</v>
      </c>
      <c r="F2479" t="s">
        <v>39</v>
      </c>
      <c r="G2479">
        <v>556</v>
      </c>
      <c r="I2479" s="7"/>
    </row>
    <row r="2480" spans="1:9" x14ac:dyDescent="0.3">
      <c r="A2480">
        <v>1671351</v>
      </c>
      <c r="B2480">
        <v>861</v>
      </c>
      <c r="C2480" s="1" t="s">
        <v>99</v>
      </c>
      <c r="D2480" s="3">
        <v>45255.005555555559</v>
      </c>
      <c r="E2480" t="s">
        <v>191</v>
      </c>
      <c r="F2480" t="s">
        <v>27</v>
      </c>
      <c r="G2480">
        <v>4300</v>
      </c>
      <c r="I2480" s="7"/>
    </row>
    <row r="2481" spans="1:9" x14ac:dyDescent="0.3">
      <c r="A2481">
        <v>1672350</v>
      </c>
      <c r="B2481">
        <v>1440</v>
      </c>
      <c r="C2481" s="1" t="s">
        <v>105</v>
      </c>
      <c r="D2481" s="3">
        <v>45006.036805555559</v>
      </c>
      <c r="E2481" t="s">
        <v>98</v>
      </c>
      <c r="F2481" t="s">
        <v>64</v>
      </c>
      <c r="G2481">
        <v>4066</v>
      </c>
      <c r="I2481" s="7"/>
    </row>
    <row r="2482" spans="1:9" x14ac:dyDescent="0.3">
      <c r="A2482">
        <v>1672683</v>
      </c>
      <c r="B2482">
        <v>727</v>
      </c>
      <c r="C2482" s="1" t="s">
        <v>100</v>
      </c>
      <c r="D2482" s="3">
        <v>45263.939583333333</v>
      </c>
      <c r="E2482" t="s">
        <v>191</v>
      </c>
      <c r="F2482" t="s">
        <v>43</v>
      </c>
      <c r="G2482">
        <v>8160</v>
      </c>
      <c r="I2482" s="7"/>
    </row>
    <row r="2483" spans="1:9" x14ac:dyDescent="0.3">
      <c r="A2483">
        <v>1673913</v>
      </c>
      <c r="B2483">
        <v>1434</v>
      </c>
      <c r="C2483" s="1" t="s">
        <v>99</v>
      </c>
      <c r="D2483" s="3">
        <v>45103.052777777775</v>
      </c>
      <c r="E2483" t="s">
        <v>96</v>
      </c>
      <c r="F2483" t="s">
        <v>43</v>
      </c>
      <c r="G2483">
        <v>4928</v>
      </c>
      <c r="I2483" s="7"/>
    </row>
    <row r="2484" spans="1:9" x14ac:dyDescent="0.3">
      <c r="A2484">
        <v>1674149</v>
      </c>
      <c r="B2484">
        <v>1974</v>
      </c>
      <c r="C2484" s="1" t="s">
        <v>99</v>
      </c>
      <c r="D2484" s="3">
        <v>45159.04791666667</v>
      </c>
      <c r="E2484" t="s">
        <v>97</v>
      </c>
      <c r="F2484" t="s">
        <v>62</v>
      </c>
      <c r="G2484">
        <v>2019</v>
      </c>
      <c r="I2484" s="7"/>
    </row>
    <row r="2485" spans="1:9" x14ac:dyDescent="0.3">
      <c r="A2485">
        <v>1674723</v>
      </c>
      <c r="B2485">
        <v>1511</v>
      </c>
      <c r="C2485" s="1" t="s">
        <v>99</v>
      </c>
      <c r="D2485" s="3">
        <v>45178.949305555558</v>
      </c>
      <c r="E2485" t="s">
        <v>98</v>
      </c>
      <c r="F2485" t="s">
        <v>90</v>
      </c>
      <c r="G2485">
        <v>3096</v>
      </c>
      <c r="I2485" s="7"/>
    </row>
    <row r="2486" spans="1:9" x14ac:dyDescent="0.3">
      <c r="A2486">
        <v>1675193</v>
      </c>
      <c r="B2486">
        <v>552</v>
      </c>
      <c r="C2486" s="1" t="s">
        <v>113</v>
      </c>
      <c r="D2486" s="3">
        <v>45242.990972222222</v>
      </c>
      <c r="E2486" t="s">
        <v>191</v>
      </c>
      <c r="F2486" t="s">
        <v>14</v>
      </c>
      <c r="G2486">
        <v>2913</v>
      </c>
      <c r="I2486" s="7"/>
    </row>
    <row r="2487" spans="1:9" x14ac:dyDescent="0.3">
      <c r="A2487">
        <v>1675253</v>
      </c>
      <c r="B2487">
        <v>632</v>
      </c>
      <c r="C2487" s="1" t="s">
        <v>99</v>
      </c>
      <c r="D2487" s="3">
        <v>45164.012499999997</v>
      </c>
      <c r="E2487" t="s">
        <v>98</v>
      </c>
      <c r="F2487" t="s">
        <v>27</v>
      </c>
      <c r="G2487">
        <v>3340</v>
      </c>
      <c r="I2487" s="7"/>
    </row>
    <row r="2488" spans="1:9" x14ac:dyDescent="0.3">
      <c r="A2488">
        <v>1675528</v>
      </c>
      <c r="B2488">
        <v>360</v>
      </c>
      <c r="C2488" s="1" t="s">
        <v>113</v>
      </c>
      <c r="D2488" s="3">
        <v>45137.008333333331</v>
      </c>
      <c r="E2488" t="s">
        <v>191</v>
      </c>
      <c r="F2488" t="s">
        <v>54</v>
      </c>
      <c r="G2488">
        <v>3204</v>
      </c>
      <c r="I2488" s="7"/>
    </row>
    <row r="2489" spans="1:9" x14ac:dyDescent="0.3">
      <c r="A2489">
        <v>1676930</v>
      </c>
      <c r="B2489">
        <v>640</v>
      </c>
      <c r="C2489" s="1" t="s">
        <v>100</v>
      </c>
      <c r="D2489" s="3">
        <v>45254.986805555556</v>
      </c>
      <c r="E2489" t="s">
        <v>98</v>
      </c>
      <c r="F2489" t="s">
        <v>27</v>
      </c>
      <c r="G2489">
        <v>598</v>
      </c>
      <c r="I2489" s="7"/>
    </row>
    <row r="2490" spans="1:9" x14ac:dyDescent="0.3">
      <c r="A2490">
        <v>1677048</v>
      </c>
      <c r="B2490">
        <v>1415</v>
      </c>
      <c r="C2490" s="1" t="s">
        <v>100</v>
      </c>
      <c r="D2490" s="3">
        <v>45218.103472222225</v>
      </c>
      <c r="E2490" t="s">
        <v>191</v>
      </c>
      <c r="F2490" t="s">
        <v>9</v>
      </c>
      <c r="G2490">
        <v>598</v>
      </c>
      <c r="I2490" s="7"/>
    </row>
    <row r="2491" spans="1:9" x14ac:dyDescent="0.3">
      <c r="A2491">
        <v>1677075</v>
      </c>
      <c r="B2491">
        <v>460</v>
      </c>
      <c r="C2491" s="1" t="s">
        <v>101</v>
      </c>
      <c r="D2491" s="3">
        <v>45211.997916666667</v>
      </c>
      <c r="E2491" t="s">
        <v>97</v>
      </c>
      <c r="F2491" t="s">
        <v>36</v>
      </c>
      <c r="G2491">
        <v>7376</v>
      </c>
      <c r="I2491" s="7"/>
    </row>
    <row r="2492" spans="1:9" x14ac:dyDescent="0.3">
      <c r="A2492">
        <v>1677682</v>
      </c>
      <c r="B2492">
        <v>1224</v>
      </c>
      <c r="C2492" s="1" t="s">
        <v>100</v>
      </c>
      <c r="D2492" s="3">
        <v>45011.954861111109</v>
      </c>
      <c r="E2492" t="s">
        <v>96</v>
      </c>
      <c r="F2492" t="s">
        <v>48</v>
      </c>
      <c r="G2492">
        <v>8833</v>
      </c>
      <c r="I2492" s="7"/>
    </row>
    <row r="2493" spans="1:9" x14ac:dyDescent="0.3">
      <c r="A2493">
        <v>1677717</v>
      </c>
      <c r="B2493">
        <v>376</v>
      </c>
      <c r="C2493" s="1" t="s">
        <v>113</v>
      </c>
      <c r="D2493" s="3">
        <v>45098.99722222222</v>
      </c>
      <c r="E2493" t="s">
        <v>96</v>
      </c>
      <c r="F2493" t="s">
        <v>14</v>
      </c>
      <c r="G2493">
        <v>8542</v>
      </c>
      <c r="I2493" s="7"/>
    </row>
    <row r="2494" spans="1:9" x14ac:dyDescent="0.3">
      <c r="A2494">
        <v>1678550</v>
      </c>
      <c r="B2494">
        <v>1521</v>
      </c>
      <c r="C2494" s="1" t="s">
        <v>99</v>
      </c>
      <c r="D2494" s="3">
        <v>45236.031944444447</v>
      </c>
      <c r="E2494" t="s">
        <v>96</v>
      </c>
      <c r="F2494" t="s">
        <v>61</v>
      </c>
      <c r="G2494">
        <v>8554</v>
      </c>
      <c r="I2494" s="7"/>
    </row>
    <row r="2495" spans="1:9" x14ac:dyDescent="0.3">
      <c r="A2495">
        <v>1679147</v>
      </c>
      <c r="B2495">
        <v>696</v>
      </c>
      <c r="C2495" s="1" t="s">
        <v>100</v>
      </c>
      <c r="D2495" s="3">
        <v>45032.98333333333</v>
      </c>
      <c r="E2495" t="s">
        <v>96</v>
      </c>
      <c r="F2495" t="s">
        <v>65</v>
      </c>
      <c r="G2495">
        <v>4669</v>
      </c>
      <c r="I2495" s="7"/>
    </row>
    <row r="2496" spans="1:9" x14ac:dyDescent="0.3">
      <c r="A2496">
        <v>1679923</v>
      </c>
      <c r="B2496">
        <v>1835</v>
      </c>
      <c r="C2496" s="1" t="s">
        <v>102</v>
      </c>
      <c r="D2496" s="3">
        <v>44980.999305555553</v>
      </c>
      <c r="E2496" t="s">
        <v>191</v>
      </c>
      <c r="F2496" t="s">
        <v>27</v>
      </c>
      <c r="G2496">
        <v>2710</v>
      </c>
      <c r="I2496" s="7"/>
    </row>
    <row r="2497" spans="1:9" x14ac:dyDescent="0.3">
      <c r="A2497">
        <v>1680806</v>
      </c>
      <c r="B2497">
        <v>1304</v>
      </c>
      <c r="C2497" s="1" t="s">
        <v>107</v>
      </c>
      <c r="D2497" s="3">
        <v>45100.020138888889</v>
      </c>
      <c r="E2497" t="s">
        <v>97</v>
      </c>
      <c r="F2497" t="s">
        <v>18</v>
      </c>
      <c r="G2497">
        <v>3072</v>
      </c>
      <c r="I2497" s="7"/>
    </row>
    <row r="2498" spans="1:9" x14ac:dyDescent="0.3">
      <c r="A2498">
        <v>1681214</v>
      </c>
      <c r="B2498">
        <v>291</v>
      </c>
      <c r="C2498" s="1" t="s">
        <v>113</v>
      </c>
      <c r="D2498" s="3">
        <v>45061.041666666664</v>
      </c>
      <c r="E2498" t="s">
        <v>98</v>
      </c>
      <c r="F2498" t="s">
        <v>89</v>
      </c>
      <c r="G2498">
        <v>8168</v>
      </c>
      <c r="I2498" s="7"/>
    </row>
    <row r="2499" spans="1:9" x14ac:dyDescent="0.3">
      <c r="A2499">
        <v>1681720</v>
      </c>
      <c r="B2499">
        <v>71</v>
      </c>
      <c r="C2499" s="1" t="s">
        <v>113</v>
      </c>
      <c r="D2499" s="3">
        <v>45022.01666666667</v>
      </c>
      <c r="E2499" t="s">
        <v>96</v>
      </c>
      <c r="F2499" t="s">
        <v>93</v>
      </c>
      <c r="G2499">
        <v>1552</v>
      </c>
      <c r="I2499" s="7"/>
    </row>
    <row r="2500" spans="1:9" x14ac:dyDescent="0.3">
      <c r="A2500">
        <v>1682186</v>
      </c>
      <c r="B2500">
        <v>1537</v>
      </c>
      <c r="C2500" s="1" t="s">
        <v>99</v>
      </c>
      <c r="D2500" s="3">
        <v>45138.034722222219</v>
      </c>
      <c r="E2500" t="s">
        <v>97</v>
      </c>
      <c r="F2500" t="s">
        <v>51</v>
      </c>
      <c r="G2500">
        <v>9912</v>
      </c>
      <c r="I2500" s="7"/>
    </row>
    <row r="2501" spans="1:9" x14ac:dyDescent="0.3">
      <c r="A2501">
        <v>1682358</v>
      </c>
      <c r="B2501">
        <v>567</v>
      </c>
      <c r="C2501" s="1" t="s">
        <v>101</v>
      </c>
      <c r="D2501" s="3">
        <v>45012.97152777778</v>
      </c>
      <c r="E2501" t="s">
        <v>98</v>
      </c>
      <c r="F2501" t="s">
        <v>63</v>
      </c>
      <c r="G2501">
        <v>4540</v>
      </c>
      <c r="I2501" s="7"/>
    </row>
    <row r="2502" spans="1:9" x14ac:dyDescent="0.3">
      <c r="B2502" s="1"/>
      <c r="C2502" s="3"/>
    </row>
    <row r="2503" spans="1:9" x14ac:dyDescent="0.3">
      <c r="B2503" s="1"/>
      <c r="C2503" s="3"/>
    </row>
    <row r="2504" spans="1:9" x14ac:dyDescent="0.3">
      <c r="B2504" s="1"/>
      <c r="C2504" s="3"/>
    </row>
    <row r="2505" spans="1:9" x14ac:dyDescent="0.3">
      <c r="B2505" s="1"/>
      <c r="C2505" s="3"/>
    </row>
    <row r="2506" spans="1:9" x14ac:dyDescent="0.3">
      <c r="B2506" s="1"/>
      <c r="C2506" s="3"/>
    </row>
    <row r="2507" spans="1:9" x14ac:dyDescent="0.3">
      <c r="B2507" s="1"/>
      <c r="C2507" s="3"/>
    </row>
    <row r="2508" spans="1:9" x14ac:dyDescent="0.3">
      <c r="B2508" s="1"/>
      <c r="C2508" s="3"/>
    </row>
    <row r="2509" spans="1:9" x14ac:dyDescent="0.3">
      <c r="B2509" s="1"/>
      <c r="C2509" s="3"/>
    </row>
    <row r="2510" spans="1:9" x14ac:dyDescent="0.3">
      <c r="B2510" s="1"/>
      <c r="C2510" s="3"/>
    </row>
    <row r="2511" spans="1:9" x14ac:dyDescent="0.3">
      <c r="B2511" s="1"/>
      <c r="C2511" s="3"/>
    </row>
    <row r="2512" spans="1:9" x14ac:dyDescent="0.3">
      <c r="B2512" s="1"/>
      <c r="C2512" s="3"/>
    </row>
    <row r="2513" spans="2:3" x14ac:dyDescent="0.3">
      <c r="B2513" s="1"/>
      <c r="C2513" s="3"/>
    </row>
    <row r="2514" spans="2:3" x14ac:dyDescent="0.3">
      <c r="B2514" s="1"/>
      <c r="C2514" s="3"/>
    </row>
    <row r="2515" spans="2:3" x14ac:dyDescent="0.3">
      <c r="B2515" s="1"/>
      <c r="C2515" s="3"/>
    </row>
    <row r="2516" spans="2:3" x14ac:dyDescent="0.3">
      <c r="B2516" s="1"/>
      <c r="C2516" s="3"/>
    </row>
    <row r="2517" spans="2:3" x14ac:dyDescent="0.3">
      <c r="B2517" s="1"/>
      <c r="C2517" s="3"/>
    </row>
    <row r="2518" spans="2:3" x14ac:dyDescent="0.3">
      <c r="B2518" s="1"/>
      <c r="C2518" s="3"/>
    </row>
    <row r="2519" spans="2:3" x14ac:dyDescent="0.3">
      <c r="B2519" s="1"/>
      <c r="C2519" s="3"/>
    </row>
    <row r="2520" spans="2:3" x14ac:dyDescent="0.3">
      <c r="B2520" s="1"/>
      <c r="C2520" s="3"/>
    </row>
    <row r="2521" spans="2:3" x14ac:dyDescent="0.3">
      <c r="B2521" s="1"/>
      <c r="C2521" s="3"/>
    </row>
    <row r="2522" spans="2:3" x14ac:dyDescent="0.3">
      <c r="B2522" s="1"/>
      <c r="C2522" s="3"/>
    </row>
    <row r="2523" spans="2:3" x14ac:dyDescent="0.3">
      <c r="C2523" s="3"/>
    </row>
    <row r="2524" spans="2:3" x14ac:dyDescent="0.3">
      <c r="C2524" s="3"/>
    </row>
    <row r="2525" spans="2:3" x14ac:dyDescent="0.3">
      <c r="C2525" s="3"/>
    </row>
    <row r="2526" spans="2:3" x14ac:dyDescent="0.3">
      <c r="C2526" s="3"/>
    </row>
    <row r="2527" spans="2:3" x14ac:dyDescent="0.3">
      <c r="C2527" s="3"/>
    </row>
    <row r="2528" spans="2:3" x14ac:dyDescent="0.3">
      <c r="C2528" s="3"/>
    </row>
    <row r="2529" spans="3:3" x14ac:dyDescent="0.3">
      <c r="C2529" s="3"/>
    </row>
    <row r="2530" spans="3:3" x14ac:dyDescent="0.3">
      <c r="C2530" s="3"/>
    </row>
    <row r="2531" spans="3:3" x14ac:dyDescent="0.3">
      <c r="C2531" s="3"/>
    </row>
    <row r="2532" spans="3:3" x14ac:dyDescent="0.3">
      <c r="C2532" s="3"/>
    </row>
    <row r="2533" spans="3:3" x14ac:dyDescent="0.3">
      <c r="C2533" s="3"/>
    </row>
    <row r="2534" spans="3:3" x14ac:dyDescent="0.3">
      <c r="C2534" s="3"/>
    </row>
    <row r="2535" spans="3:3" x14ac:dyDescent="0.3">
      <c r="C2535" s="3"/>
    </row>
    <row r="2536" spans="3:3" x14ac:dyDescent="0.3">
      <c r="C2536" s="3"/>
    </row>
    <row r="2537" spans="3:3" x14ac:dyDescent="0.3">
      <c r="C2537" s="3"/>
    </row>
    <row r="2538" spans="3:3" x14ac:dyDescent="0.3">
      <c r="C2538" s="3"/>
    </row>
    <row r="2539" spans="3:3" x14ac:dyDescent="0.3">
      <c r="C2539" s="3"/>
    </row>
    <row r="2540" spans="3:3" x14ac:dyDescent="0.3">
      <c r="C2540" s="3"/>
    </row>
    <row r="2541" spans="3:3" x14ac:dyDescent="0.3">
      <c r="C2541" s="3"/>
    </row>
    <row r="2542" spans="3:3" x14ac:dyDescent="0.3">
      <c r="C2542" s="3"/>
    </row>
    <row r="2543" spans="3:3" x14ac:dyDescent="0.3">
      <c r="C2543" s="3"/>
    </row>
    <row r="2544" spans="3:3" x14ac:dyDescent="0.3">
      <c r="C2544" s="3"/>
    </row>
    <row r="2545" spans="3:3" x14ac:dyDescent="0.3">
      <c r="C2545" s="3"/>
    </row>
    <row r="2546" spans="3:3" x14ac:dyDescent="0.3">
      <c r="C2546" s="3"/>
    </row>
    <row r="2547" spans="3:3" x14ac:dyDescent="0.3">
      <c r="C2547" s="3"/>
    </row>
    <row r="2548" spans="3:3" x14ac:dyDescent="0.3">
      <c r="C2548" s="3"/>
    </row>
    <row r="2549" spans="3:3" x14ac:dyDescent="0.3">
      <c r="C2549" s="3"/>
    </row>
    <row r="2550" spans="3:3" x14ac:dyDescent="0.3">
      <c r="C2550" s="3"/>
    </row>
    <row r="2551" spans="3:3" x14ac:dyDescent="0.3">
      <c r="C2551" s="3"/>
    </row>
    <row r="2552" spans="3:3" x14ac:dyDescent="0.3">
      <c r="C2552" s="3"/>
    </row>
    <row r="2553" spans="3:3" x14ac:dyDescent="0.3">
      <c r="C2553" s="3"/>
    </row>
    <row r="2554" spans="3:3" x14ac:dyDescent="0.3">
      <c r="C2554" s="3"/>
    </row>
    <row r="2555" spans="3:3" x14ac:dyDescent="0.3">
      <c r="C2555" s="3"/>
    </row>
    <row r="2556" spans="3:3" x14ac:dyDescent="0.3">
      <c r="C2556" s="3"/>
    </row>
    <row r="2557" spans="3:3" x14ac:dyDescent="0.3">
      <c r="C2557" s="3"/>
    </row>
    <row r="2558" spans="3:3" x14ac:dyDescent="0.3">
      <c r="C2558" s="3"/>
    </row>
    <row r="2559" spans="3:3" x14ac:dyDescent="0.3">
      <c r="C2559" s="3"/>
    </row>
    <row r="2560" spans="3:3" x14ac:dyDescent="0.3">
      <c r="C2560" s="3"/>
    </row>
    <row r="2561" spans="3:3" x14ac:dyDescent="0.3">
      <c r="C2561" s="3"/>
    </row>
    <row r="2562" spans="3:3" x14ac:dyDescent="0.3">
      <c r="C2562" s="3"/>
    </row>
    <row r="2563" spans="3:3" x14ac:dyDescent="0.3">
      <c r="C2563" s="3"/>
    </row>
    <row r="2564" spans="3:3" x14ac:dyDescent="0.3">
      <c r="C2564" s="3"/>
    </row>
    <row r="2565" spans="3:3" x14ac:dyDescent="0.3">
      <c r="C2565" s="3"/>
    </row>
    <row r="2566" spans="3:3" x14ac:dyDescent="0.3">
      <c r="C2566" s="3"/>
    </row>
    <row r="2567" spans="3:3" x14ac:dyDescent="0.3">
      <c r="C2567" s="3"/>
    </row>
    <row r="2568" spans="3:3" x14ac:dyDescent="0.3">
      <c r="C2568" s="3"/>
    </row>
    <row r="2569" spans="3:3" x14ac:dyDescent="0.3">
      <c r="C2569" s="3"/>
    </row>
    <row r="2570" spans="3:3" x14ac:dyDescent="0.3">
      <c r="C2570" s="3"/>
    </row>
    <row r="2571" spans="3:3" x14ac:dyDescent="0.3">
      <c r="C2571" s="3"/>
    </row>
    <row r="2572" spans="3:3" x14ac:dyDescent="0.3">
      <c r="C2572" s="3"/>
    </row>
    <row r="2573" spans="3:3" x14ac:dyDescent="0.3">
      <c r="C2573" s="3"/>
    </row>
    <row r="2574" spans="3:3" x14ac:dyDescent="0.3">
      <c r="C2574" s="3"/>
    </row>
    <row r="2575" spans="3:3" x14ac:dyDescent="0.3">
      <c r="C2575" s="3"/>
    </row>
    <row r="2576" spans="3:3" x14ac:dyDescent="0.3">
      <c r="C2576" s="3"/>
    </row>
    <row r="2577" spans="3:3" x14ac:dyDescent="0.3">
      <c r="C2577" s="3"/>
    </row>
    <row r="2578" spans="3:3" x14ac:dyDescent="0.3">
      <c r="C2578" s="3"/>
    </row>
    <row r="2579" spans="3:3" x14ac:dyDescent="0.3">
      <c r="C2579" s="3"/>
    </row>
    <row r="2580" spans="3:3" x14ac:dyDescent="0.3">
      <c r="C2580" s="3"/>
    </row>
    <row r="2581" spans="3:3" x14ac:dyDescent="0.3">
      <c r="C2581" s="3"/>
    </row>
    <row r="2582" spans="3:3" x14ac:dyDescent="0.3">
      <c r="C2582" s="3"/>
    </row>
    <row r="2583" spans="3:3" x14ac:dyDescent="0.3">
      <c r="C2583" s="3"/>
    </row>
    <row r="2584" spans="3:3" x14ac:dyDescent="0.3">
      <c r="C2584" s="3"/>
    </row>
    <row r="2585" spans="3:3" x14ac:dyDescent="0.3">
      <c r="C2585" s="3"/>
    </row>
    <row r="2586" spans="3:3" x14ac:dyDescent="0.3">
      <c r="C2586" s="3"/>
    </row>
    <row r="2587" spans="3:3" x14ac:dyDescent="0.3">
      <c r="C2587" s="3"/>
    </row>
    <row r="2588" spans="3:3" x14ac:dyDescent="0.3">
      <c r="C2588" s="3"/>
    </row>
    <row r="2589" spans="3:3" x14ac:dyDescent="0.3">
      <c r="C2589" s="3"/>
    </row>
    <row r="2590" spans="3:3" x14ac:dyDescent="0.3">
      <c r="C2590" s="3"/>
    </row>
    <row r="2591" spans="3:3" x14ac:dyDescent="0.3">
      <c r="C2591" s="3"/>
    </row>
    <row r="2592" spans="3:3" x14ac:dyDescent="0.3">
      <c r="C2592" s="3"/>
    </row>
    <row r="2593" spans="3:3" x14ac:dyDescent="0.3">
      <c r="C2593" s="3"/>
    </row>
    <row r="2594" spans="3:3" x14ac:dyDescent="0.3">
      <c r="C2594" s="3"/>
    </row>
    <row r="2595" spans="3:3" x14ac:dyDescent="0.3">
      <c r="C2595" s="3"/>
    </row>
    <row r="2596" spans="3:3" x14ac:dyDescent="0.3">
      <c r="C2596" s="3"/>
    </row>
    <row r="2597" spans="3:3" x14ac:dyDescent="0.3">
      <c r="C2597" s="3"/>
    </row>
    <row r="2598" spans="3:3" x14ac:dyDescent="0.3">
      <c r="C2598" s="3"/>
    </row>
    <row r="2599" spans="3:3" x14ac:dyDescent="0.3">
      <c r="C2599" s="3"/>
    </row>
    <row r="2600" spans="3:3" x14ac:dyDescent="0.3">
      <c r="C2600" s="3"/>
    </row>
    <row r="2601" spans="3:3" x14ac:dyDescent="0.3">
      <c r="C2601" s="3"/>
    </row>
    <row r="2602" spans="3:3" x14ac:dyDescent="0.3">
      <c r="C2602" s="3"/>
    </row>
    <row r="2603" spans="3:3" x14ac:dyDescent="0.3">
      <c r="C2603" s="3"/>
    </row>
    <row r="2604" spans="3:3" x14ac:dyDescent="0.3">
      <c r="C2604" s="3"/>
    </row>
    <row r="2605" spans="3:3" x14ac:dyDescent="0.3">
      <c r="C2605" s="3"/>
    </row>
    <row r="2606" spans="3:3" x14ac:dyDescent="0.3">
      <c r="C2606" s="3"/>
    </row>
    <row r="2607" spans="3:3" x14ac:dyDescent="0.3">
      <c r="C2607" s="3"/>
    </row>
    <row r="2608" spans="3:3" x14ac:dyDescent="0.3">
      <c r="C2608" s="3"/>
    </row>
    <row r="2609" spans="3:3" x14ac:dyDescent="0.3">
      <c r="C2609" s="3"/>
    </row>
    <row r="2610" spans="3:3" x14ac:dyDescent="0.3">
      <c r="C2610" s="3"/>
    </row>
    <row r="2611" spans="3:3" x14ac:dyDescent="0.3">
      <c r="C2611" s="3"/>
    </row>
    <row r="2612" spans="3:3" x14ac:dyDescent="0.3">
      <c r="C2612" s="3"/>
    </row>
    <row r="2613" spans="3:3" x14ac:dyDescent="0.3">
      <c r="C2613" s="3"/>
    </row>
    <row r="2614" spans="3:3" x14ac:dyDescent="0.3">
      <c r="C2614" s="3"/>
    </row>
    <row r="2615" spans="3:3" x14ac:dyDescent="0.3">
      <c r="C2615" s="3"/>
    </row>
    <row r="2616" spans="3:3" x14ac:dyDescent="0.3">
      <c r="C2616" s="3"/>
    </row>
    <row r="2617" spans="3:3" x14ac:dyDescent="0.3">
      <c r="C2617" s="3"/>
    </row>
    <row r="2618" spans="3:3" x14ac:dyDescent="0.3">
      <c r="C2618" s="3"/>
    </row>
    <row r="2619" spans="3:3" x14ac:dyDescent="0.3">
      <c r="C2619" s="3"/>
    </row>
    <row r="2620" spans="3:3" x14ac:dyDescent="0.3">
      <c r="C2620" s="3"/>
    </row>
    <row r="2621" spans="3:3" x14ac:dyDescent="0.3">
      <c r="C2621" s="3"/>
    </row>
    <row r="2622" spans="3:3" x14ac:dyDescent="0.3">
      <c r="C2622" s="3"/>
    </row>
    <row r="2623" spans="3:3" x14ac:dyDescent="0.3">
      <c r="C2623" s="3"/>
    </row>
    <row r="2624" spans="3:3" x14ac:dyDescent="0.3">
      <c r="C2624" s="3"/>
    </row>
    <row r="2625" spans="3:3" x14ac:dyDescent="0.3">
      <c r="C2625" s="3"/>
    </row>
    <row r="2626" spans="3:3" x14ac:dyDescent="0.3">
      <c r="C2626" s="3"/>
    </row>
    <row r="2627" spans="3:3" x14ac:dyDescent="0.3">
      <c r="C2627" s="3"/>
    </row>
    <row r="2628" spans="3:3" x14ac:dyDescent="0.3">
      <c r="C2628" s="3"/>
    </row>
    <row r="2629" spans="3:3" x14ac:dyDescent="0.3">
      <c r="C2629" s="3"/>
    </row>
    <row r="2630" spans="3:3" x14ac:dyDescent="0.3">
      <c r="C2630" s="3"/>
    </row>
    <row r="2631" spans="3:3" x14ac:dyDescent="0.3">
      <c r="C2631" s="3"/>
    </row>
    <row r="2632" spans="3:3" x14ac:dyDescent="0.3">
      <c r="C2632" s="3"/>
    </row>
    <row r="2633" spans="3:3" x14ac:dyDescent="0.3">
      <c r="C2633" s="3"/>
    </row>
    <row r="2634" spans="3:3" x14ac:dyDescent="0.3">
      <c r="C2634" s="3"/>
    </row>
    <row r="2635" spans="3:3" x14ac:dyDescent="0.3">
      <c r="C2635" s="3"/>
    </row>
    <row r="2636" spans="3:3" x14ac:dyDescent="0.3">
      <c r="C2636" s="3"/>
    </row>
    <row r="2637" spans="3:3" x14ac:dyDescent="0.3">
      <c r="C2637" s="3"/>
    </row>
    <row r="2638" spans="3:3" x14ac:dyDescent="0.3">
      <c r="C2638" s="3"/>
    </row>
    <row r="2639" spans="3:3" x14ac:dyDescent="0.3">
      <c r="C2639" s="3"/>
    </row>
    <row r="2640" spans="3:3" x14ac:dyDescent="0.3">
      <c r="C2640" s="3"/>
    </row>
    <row r="2641" spans="3:3" x14ac:dyDescent="0.3">
      <c r="C2641" s="3"/>
    </row>
    <row r="2642" spans="3:3" x14ac:dyDescent="0.3">
      <c r="C2642" s="3"/>
    </row>
    <row r="2643" spans="3:3" x14ac:dyDescent="0.3">
      <c r="C2643" s="3"/>
    </row>
    <row r="2644" spans="3:3" x14ac:dyDescent="0.3">
      <c r="C2644" s="3"/>
    </row>
    <row r="2645" spans="3:3" x14ac:dyDescent="0.3">
      <c r="C2645" s="3"/>
    </row>
    <row r="2646" spans="3:3" x14ac:dyDescent="0.3">
      <c r="C2646" s="3"/>
    </row>
    <row r="2647" spans="3:3" x14ac:dyDescent="0.3">
      <c r="C2647" s="3"/>
    </row>
    <row r="2648" spans="3:3" x14ac:dyDescent="0.3">
      <c r="C2648" s="3"/>
    </row>
    <row r="2649" spans="3:3" x14ac:dyDescent="0.3">
      <c r="C2649" s="3"/>
    </row>
    <row r="2650" spans="3:3" x14ac:dyDescent="0.3">
      <c r="C2650" s="3"/>
    </row>
    <row r="2651" spans="3:3" x14ac:dyDescent="0.3">
      <c r="C2651" s="3"/>
    </row>
    <row r="2652" spans="3:3" x14ac:dyDescent="0.3">
      <c r="C2652" s="3"/>
    </row>
    <row r="2653" spans="3:3" x14ac:dyDescent="0.3">
      <c r="C2653" s="3"/>
    </row>
    <row r="2654" spans="3:3" x14ac:dyDescent="0.3">
      <c r="C2654" s="3"/>
    </row>
    <row r="2655" spans="3:3" x14ac:dyDescent="0.3">
      <c r="C2655" s="3"/>
    </row>
    <row r="2656" spans="3:3" x14ac:dyDescent="0.3">
      <c r="C2656" s="3"/>
    </row>
    <row r="2657" spans="3:3" x14ac:dyDescent="0.3">
      <c r="C2657" s="3"/>
    </row>
    <row r="2658" spans="3:3" x14ac:dyDescent="0.3">
      <c r="C2658" s="3"/>
    </row>
    <row r="2659" spans="3:3" x14ac:dyDescent="0.3">
      <c r="C2659" s="3"/>
    </row>
    <row r="2660" spans="3:3" x14ac:dyDescent="0.3">
      <c r="C2660" s="3"/>
    </row>
    <row r="2661" spans="3:3" x14ac:dyDescent="0.3">
      <c r="C2661" s="3"/>
    </row>
    <row r="2662" spans="3:3" x14ac:dyDescent="0.3">
      <c r="C2662" s="3"/>
    </row>
    <row r="2663" spans="3:3" x14ac:dyDescent="0.3">
      <c r="C2663" s="3"/>
    </row>
    <row r="2664" spans="3:3" x14ac:dyDescent="0.3">
      <c r="C2664" s="3"/>
    </row>
    <row r="2665" spans="3:3" x14ac:dyDescent="0.3">
      <c r="C2665" s="3"/>
    </row>
    <row r="2666" spans="3:3" x14ac:dyDescent="0.3">
      <c r="C2666" s="3"/>
    </row>
    <row r="2667" spans="3:3" x14ac:dyDescent="0.3">
      <c r="C2667" s="3"/>
    </row>
    <row r="2668" spans="3:3" x14ac:dyDescent="0.3">
      <c r="C2668" s="3"/>
    </row>
    <row r="2669" spans="3:3" x14ac:dyDescent="0.3">
      <c r="C2669" s="3"/>
    </row>
    <row r="2670" spans="3:3" x14ac:dyDescent="0.3">
      <c r="C2670" s="3"/>
    </row>
    <row r="2671" spans="3:3" x14ac:dyDescent="0.3">
      <c r="C2671" s="3"/>
    </row>
    <row r="2672" spans="3:3" x14ac:dyDescent="0.3">
      <c r="C2672" s="3"/>
    </row>
    <row r="2673" spans="3:3" x14ac:dyDescent="0.3">
      <c r="C2673" s="3"/>
    </row>
    <row r="2674" spans="3:3" x14ac:dyDescent="0.3">
      <c r="C2674" s="3"/>
    </row>
    <row r="2675" spans="3:3" x14ac:dyDescent="0.3">
      <c r="C2675" s="3"/>
    </row>
    <row r="2676" spans="3:3" x14ac:dyDescent="0.3">
      <c r="C2676" s="3"/>
    </row>
    <row r="2677" spans="3:3" x14ac:dyDescent="0.3">
      <c r="C2677" s="3"/>
    </row>
    <row r="2678" spans="3:3" x14ac:dyDescent="0.3">
      <c r="C2678" s="3"/>
    </row>
    <row r="2679" spans="3:3" x14ac:dyDescent="0.3">
      <c r="C2679" s="3"/>
    </row>
    <row r="2680" spans="3:3" x14ac:dyDescent="0.3">
      <c r="C2680" s="3"/>
    </row>
    <row r="2681" spans="3:3" x14ac:dyDescent="0.3">
      <c r="C2681" s="3"/>
    </row>
    <row r="2682" spans="3:3" x14ac:dyDescent="0.3">
      <c r="C2682" s="3"/>
    </row>
    <row r="2683" spans="3:3" x14ac:dyDescent="0.3">
      <c r="C2683" s="3"/>
    </row>
    <row r="2684" spans="3:3" x14ac:dyDescent="0.3">
      <c r="C2684" s="3"/>
    </row>
    <row r="2685" spans="3:3" x14ac:dyDescent="0.3">
      <c r="C2685" s="3"/>
    </row>
    <row r="2686" spans="3:3" x14ac:dyDescent="0.3">
      <c r="C2686" s="3"/>
    </row>
    <row r="2687" spans="3:3" x14ac:dyDescent="0.3">
      <c r="C2687" s="3"/>
    </row>
    <row r="2688" spans="3:3" x14ac:dyDescent="0.3">
      <c r="C2688" s="3"/>
    </row>
    <row r="2689" spans="3:3" x14ac:dyDescent="0.3">
      <c r="C2689" s="3"/>
    </row>
    <row r="2690" spans="3:3" x14ac:dyDescent="0.3">
      <c r="C2690" s="3"/>
    </row>
    <row r="2691" spans="3:3" x14ac:dyDescent="0.3">
      <c r="C2691" s="3"/>
    </row>
    <row r="2692" spans="3:3" x14ac:dyDescent="0.3">
      <c r="C2692" s="3"/>
    </row>
    <row r="2693" spans="3:3" x14ac:dyDescent="0.3">
      <c r="C2693" s="3"/>
    </row>
    <row r="2694" spans="3:3" x14ac:dyDescent="0.3">
      <c r="C2694" s="3"/>
    </row>
    <row r="2695" spans="3:3" x14ac:dyDescent="0.3">
      <c r="C2695" s="3"/>
    </row>
    <row r="2696" spans="3:3" x14ac:dyDescent="0.3">
      <c r="C2696" s="3"/>
    </row>
    <row r="2697" spans="3:3" x14ac:dyDescent="0.3">
      <c r="C2697" s="3"/>
    </row>
    <row r="2698" spans="3:3" x14ac:dyDescent="0.3">
      <c r="C2698" s="3"/>
    </row>
    <row r="2699" spans="3:3" x14ac:dyDescent="0.3">
      <c r="C2699" s="3"/>
    </row>
    <row r="2700" spans="3:3" x14ac:dyDescent="0.3">
      <c r="C2700" s="3"/>
    </row>
    <row r="2701" spans="3:3" x14ac:dyDescent="0.3">
      <c r="C2701" s="3"/>
    </row>
    <row r="2702" spans="3:3" x14ac:dyDescent="0.3">
      <c r="C2702" s="3"/>
    </row>
    <row r="2703" spans="3:3" x14ac:dyDescent="0.3">
      <c r="C2703" s="3"/>
    </row>
    <row r="2704" spans="3:3" x14ac:dyDescent="0.3">
      <c r="C2704" s="3"/>
    </row>
    <row r="2705" spans="3:3" x14ac:dyDescent="0.3">
      <c r="C2705" s="3"/>
    </row>
    <row r="2706" spans="3:3" x14ac:dyDescent="0.3">
      <c r="C2706" s="3"/>
    </row>
    <row r="2707" spans="3:3" x14ac:dyDescent="0.3">
      <c r="C2707" s="3"/>
    </row>
    <row r="2708" spans="3:3" x14ac:dyDescent="0.3">
      <c r="C2708" s="3"/>
    </row>
    <row r="2709" spans="3:3" x14ac:dyDescent="0.3">
      <c r="C2709" s="3"/>
    </row>
    <row r="2710" spans="3:3" x14ac:dyDescent="0.3">
      <c r="C2710" s="3"/>
    </row>
    <row r="2711" spans="3:3" x14ac:dyDescent="0.3">
      <c r="C2711" s="3"/>
    </row>
    <row r="2712" spans="3:3" x14ac:dyDescent="0.3">
      <c r="C2712" s="3"/>
    </row>
    <row r="2713" spans="3:3" x14ac:dyDescent="0.3">
      <c r="C2713" s="3"/>
    </row>
    <row r="2714" spans="3:3" x14ac:dyDescent="0.3">
      <c r="C2714" s="3"/>
    </row>
    <row r="2715" spans="3:3" x14ac:dyDescent="0.3">
      <c r="C2715" s="3"/>
    </row>
    <row r="2716" spans="3:3" x14ac:dyDescent="0.3">
      <c r="C2716" s="3"/>
    </row>
    <row r="2717" spans="3:3" x14ac:dyDescent="0.3">
      <c r="C2717" s="3"/>
    </row>
    <row r="2718" spans="3:3" x14ac:dyDescent="0.3">
      <c r="C2718" s="3"/>
    </row>
    <row r="2719" spans="3:3" x14ac:dyDescent="0.3">
      <c r="C2719" s="3"/>
    </row>
    <row r="2720" spans="3:3" x14ac:dyDescent="0.3">
      <c r="C2720" s="3"/>
    </row>
    <row r="2721" spans="3:3" x14ac:dyDescent="0.3">
      <c r="C2721" s="3"/>
    </row>
    <row r="2722" spans="3:3" x14ac:dyDescent="0.3">
      <c r="C2722" s="3"/>
    </row>
    <row r="2723" spans="3:3" x14ac:dyDescent="0.3">
      <c r="C2723" s="3"/>
    </row>
    <row r="2724" spans="3:3" x14ac:dyDescent="0.3">
      <c r="C2724" s="3"/>
    </row>
    <row r="2725" spans="3:3" x14ac:dyDescent="0.3">
      <c r="C2725" s="3"/>
    </row>
    <row r="2726" spans="3:3" x14ac:dyDescent="0.3">
      <c r="C2726" s="3"/>
    </row>
    <row r="2727" spans="3:3" x14ac:dyDescent="0.3">
      <c r="C2727" s="3"/>
    </row>
    <row r="2728" spans="3:3" x14ac:dyDescent="0.3">
      <c r="C2728" s="3"/>
    </row>
    <row r="2729" spans="3:3" x14ac:dyDescent="0.3">
      <c r="C2729" s="3"/>
    </row>
    <row r="2730" spans="3:3" x14ac:dyDescent="0.3">
      <c r="C2730" s="3"/>
    </row>
    <row r="2731" spans="3:3" x14ac:dyDescent="0.3">
      <c r="C2731" s="3"/>
    </row>
    <row r="2732" spans="3:3" x14ac:dyDescent="0.3">
      <c r="C2732" s="3"/>
    </row>
    <row r="2733" spans="3:3" x14ac:dyDescent="0.3">
      <c r="C2733" s="3"/>
    </row>
    <row r="2734" spans="3:3" x14ac:dyDescent="0.3">
      <c r="C2734" s="3"/>
    </row>
    <row r="2735" spans="3:3" x14ac:dyDescent="0.3">
      <c r="C2735" s="3"/>
    </row>
    <row r="2736" spans="3:3" x14ac:dyDescent="0.3">
      <c r="C2736" s="3"/>
    </row>
    <row r="2737" spans="3:3" x14ac:dyDescent="0.3">
      <c r="C2737" s="3"/>
    </row>
    <row r="2738" spans="3:3" x14ac:dyDescent="0.3">
      <c r="C2738" s="3"/>
    </row>
    <row r="2739" spans="3:3" x14ac:dyDescent="0.3">
      <c r="C2739" s="3"/>
    </row>
    <row r="2740" spans="3:3" x14ac:dyDescent="0.3">
      <c r="C2740" s="3"/>
    </row>
    <row r="2741" spans="3:3" x14ac:dyDescent="0.3">
      <c r="C2741" s="3"/>
    </row>
    <row r="2742" spans="3:3" x14ac:dyDescent="0.3">
      <c r="C2742" s="3"/>
    </row>
    <row r="2743" spans="3:3" x14ac:dyDescent="0.3">
      <c r="C2743" s="3"/>
    </row>
    <row r="2744" spans="3:3" x14ac:dyDescent="0.3">
      <c r="C2744" s="3"/>
    </row>
    <row r="2745" spans="3:3" x14ac:dyDescent="0.3">
      <c r="C2745" s="3"/>
    </row>
    <row r="2746" spans="3:3" x14ac:dyDescent="0.3">
      <c r="C2746" s="3"/>
    </row>
    <row r="2747" spans="3:3" x14ac:dyDescent="0.3">
      <c r="C2747" s="3"/>
    </row>
    <row r="2748" spans="3:3" x14ac:dyDescent="0.3">
      <c r="C2748" s="3"/>
    </row>
    <row r="2749" spans="3:3" x14ac:dyDescent="0.3">
      <c r="C2749" s="3"/>
    </row>
    <row r="2750" spans="3:3" x14ac:dyDescent="0.3">
      <c r="C2750" s="3"/>
    </row>
    <row r="2751" spans="3:3" x14ac:dyDescent="0.3">
      <c r="C2751" s="3"/>
    </row>
    <row r="2752" spans="3:3" x14ac:dyDescent="0.3">
      <c r="C2752" s="3"/>
    </row>
    <row r="2753" spans="3:3" x14ac:dyDescent="0.3">
      <c r="C2753" s="3"/>
    </row>
    <row r="2754" spans="3:3" x14ac:dyDescent="0.3">
      <c r="C2754" s="3"/>
    </row>
    <row r="2755" spans="3:3" x14ac:dyDescent="0.3">
      <c r="C2755" s="3"/>
    </row>
    <row r="2756" spans="3:3" x14ac:dyDescent="0.3">
      <c r="C2756" s="3"/>
    </row>
    <row r="2757" spans="3:3" x14ac:dyDescent="0.3">
      <c r="C2757" s="3"/>
    </row>
    <row r="2758" spans="3:3" x14ac:dyDescent="0.3">
      <c r="C2758" s="3"/>
    </row>
    <row r="2759" spans="3:3" x14ac:dyDescent="0.3">
      <c r="C2759" s="3"/>
    </row>
    <row r="2760" spans="3:3" x14ac:dyDescent="0.3">
      <c r="C2760" s="3"/>
    </row>
    <row r="2761" spans="3:3" x14ac:dyDescent="0.3">
      <c r="C2761" s="3"/>
    </row>
    <row r="2762" spans="3:3" x14ac:dyDescent="0.3">
      <c r="C2762" s="3"/>
    </row>
    <row r="2763" spans="3:3" x14ac:dyDescent="0.3">
      <c r="C2763" s="3"/>
    </row>
    <row r="2764" spans="3:3" x14ac:dyDescent="0.3">
      <c r="C2764" s="3"/>
    </row>
    <row r="2765" spans="3:3" x14ac:dyDescent="0.3">
      <c r="C2765" s="3"/>
    </row>
    <row r="2766" spans="3:3" x14ac:dyDescent="0.3">
      <c r="C2766" s="3"/>
    </row>
    <row r="2767" spans="3:3" x14ac:dyDescent="0.3">
      <c r="C2767" s="3"/>
    </row>
    <row r="2768" spans="3:3" x14ac:dyDescent="0.3">
      <c r="C2768" s="3"/>
    </row>
    <row r="2769" spans="3:3" x14ac:dyDescent="0.3">
      <c r="C2769" s="3"/>
    </row>
    <row r="2770" spans="3:3" x14ac:dyDescent="0.3">
      <c r="C2770" s="3"/>
    </row>
    <row r="2771" spans="3:3" x14ac:dyDescent="0.3">
      <c r="C2771" s="3"/>
    </row>
    <row r="2772" spans="3:3" x14ac:dyDescent="0.3">
      <c r="C2772" s="3"/>
    </row>
    <row r="2773" spans="3:3" x14ac:dyDescent="0.3">
      <c r="C2773" s="3"/>
    </row>
    <row r="2774" spans="3:3" x14ac:dyDescent="0.3">
      <c r="C2774" s="3"/>
    </row>
    <row r="2775" spans="3:3" x14ac:dyDescent="0.3">
      <c r="C2775" s="3"/>
    </row>
    <row r="2776" spans="3:3" x14ac:dyDescent="0.3">
      <c r="C2776" s="3"/>
    </row>
    <row r="2777" spans="3:3" x14ac:dyDescent="0.3">
      <c r="C2777" s="3"/>
    </row>
    <row r="2778" spans="3:3" x14ac:dyDescent="0.3">
      <c r="C2778" s="3"/>
    </row>
    <row r="2779" spans="3:3" x14ac:dyDescent="0.3">
      <c r="C2779" s="3"/>
    </row>
    <row r="2780" spans="3:3" x14ac:dyDescent="0.3">
      <c r="C2780" s="3"/>
    </row>
    <row r="2781" spans="3:3" x14ac:dyDescent="0.3">
      <c r="C2781" s="3"/>
    </row>
    <row r="2782" spans="3:3" x14ac:dyDescent="0.3">
      <c r="C2782" s="3"/>
    </row>
    <row r="2783" spans="3:3" x14ac:dyDescent="0.3">
      <c r="C2783" s="3"/>
    </row>
    <row r="2784" spans="3:3" x14ac:dyDescent="0.3">
      <c r="C2784" s="3"/>
    </row>
    <row r="2785" spans="3:3" x14ac:dyDescent="0.3">
      <c r="C2785" s="3"/>
    </row>
    <row r="2786" spans="3:3" x14ac:dyDescent="0.3">
      <c r="C2786" s="3"/>
    </row>
    <row r="2787" spans="3:3" x14ac:dyDescent="0.3">
      <c r="C2787" s="3"/>
    </row>
    <row r="2788" spans="3:3" x14ac:dyDescent="0.3">
      <c r="C2788" s="3"/>
    </row>
    <row r="2789" spans="3:3" x14ac:dyDescent="0.3">
      <c r="C2789" s="3"/>
    </row>
    <row r="2790" spans="3:3" x14ac:dyDescent="0.3">
      <c r="C2790" s="3"/>
    </row>
    <row r="2791" spans="3:3" x14ac:dyDescent="0.3">
      <c r="C2791" s="3"/>
    </row>
    <row r="2792" spans="3:3" x14ac:dyDescent="0.3">
      <c r="C2792" s="3"/>
    </row>
    <row r="2793" spans="3:3" x14ac:dyDescent="0.3">
      <c r="C2793" s="3"/>
    </row>
    <row r="2794" spans="3:3" x14ac:dyDescent="0.3">
      <c r="C2794" s="3"/>
    </row>
    <row r="2795" spans="3:3" x14ac:dyDescent="0.3">
      <c r="C2795" s="3"/>
    </row>
    <row r="2796" spans="3:3" x14ac:dyDescent="0.3">
      <c r="C2796" s="3"/>
    </row>
    <row r="2797" spans="3:3" x14ac:dyDescent="0.3">
      <c r="C2797" s="3"/>
    </row>
    <row r="2798" spans="3:3" x14ac:dyDescent="0.3">
      <c r="C2798" s="3"/>
    </row>
    <row r="2799" spans="3:3" x14ac:dyDescent="0.3">
      <c r="C2799" s="3"/>
    </row>
    <row r="2800" spans="3:3" x14ac:dyDescent="0.3">
      <c r="C2800" s="3"/>
    </row>
    <row r="2801" spans="3:3" x14ac:dyDescent="0.3">
      <c r="C2801" s="3"/>
    </row>
    <row r="2802" spans="3:3" x14ac:dyDescent="0.3">
      <c r="C2802" s="3"/>
    </row>
    <row r="2803" spans="3:3" x14ac:dyDescent="0.3">
      <c r="C2803" s="3"/>
    </row>
    <row r="2804" spans="3:3" x14ac:dyDescent="0.3">
      <c r="C2804" s="3"/>
    </row>
    <row r="2805" spans="3:3" x14ac:dyDescent="0.3">
      <c r="C2805" s="3"/>
    </row>
    <row r="2806" spans="3:3" x14ac:dyDescent="0.3">
      <c r="C2806" s="3"/>
    </row>
    <row r="2807" spans="3:3" x14ac:dyDescent="0.3">
      <c r="C2807" s="3"/>
    </row>
    <row r="2808" spans="3:3" x14ac:dyDescent="0.3">
      <c r="C2808" s="3"/>
    </row>
    <row r="2809" spans="3:3" x14ac:dyDescent="0.3">
      <c r="C2809" s="3"/>
    </row>
    <row r="2810" spans="3:3" x14ac:dyDescent="0.3">
      <c r="C2810" s="3"/>
    </row>
    <row r="2811" spans="3:3" x14ac:dyDescent="0.3">
      <c r="C2811" s="3"/>
    </row>
    <row r="2812" spans="3:3" x14ac:dyDescent="0.3">
      <c r="C2812" s="3"/>
    </row>
    <row r="2813" spans="3:3" x14ac:dyDescent="0.3">
      <c r="C2813" s="3"/>
    </row>
    <row r="2814" spans="3:3" x14ac:dyDescent="0.3">
      <c r="C2814" s="3"/>
    </row>
    <row r="2815" spans="3:3" x14ac:dyDescent="0.3">
      <c r="C2815" s="3"/>
    </row>
    <row r="2816" spans="3:3" x14ac:dyDescent="0.3">
      <c r="C2816" s="3"/>
    </row>
    <row r="2817" spans="3:3" x14ac:dyDescent="0.3">
      <c r="C2817" s="3"/>
    </row>
    <row r="2818" spans="3:3" x14ac:dyDescent="0.3">
      <c r="C2818" s="3"/>
    </row>
    <row r="2819" spans="3:3" x14ac:dyDescent="0.3">
      <c r="C2819" s="3"/>
    </row>
    <row r="2820" spans="3:3" x14ac:dyDescent="0.3">
      <c r="C2820" s="3"/>
    </row>
    <row r="2821" spans="3:3" x14ac:dyDescent="0.3">
      <c r="C2821" s="3"/>
    </row>
    <row r="2822" spans="3:3" x14ac:dyDescent="0.3">
      <c r="C2822" s="3"/>
    </row>
    <row r="2823" spans="3:3" x14ac:dyDescent="0.3">
      <c r="C2823" s="3"/>
    </row>
  </sheetData>
  <sortState xmlns:xlrd2="http://schemas.microsoft.com/office/spreadsheetml/2017/richdata2" ref="A2:G2501">
    <sortCondition ref="B1:B2501"/>
  </sortSt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097F-60C5-4D3D-86B3-23A725C3CF40}">
  <sheetPr>
    <tabColor theme="7"/>
  </sheetPr>
  <dimension ref="A1:E2501"/>
  <sheetViews>
    <sheetView workbookViewId="0">
      <selection activeCell="D13" sqref="D13"/>
    </sheetView>
  </sheetViews>
  <sheetFormatPr defaultRowHeight="14.4" x14ac:dyDescent="0.3"/>
  <cols>
    <col min="1" max="1" width="11.21875" bestFit="1" customWidth="1"/>
    <col min="2" max="2" width="16.21875" bestFit="1" customWidth="1"/>
  </cols>
  <sheetData>
    <row r="1" spans="1:5" x14ac:dyDescent="0.3">
      <c r="A1" s="4" t="s">
        <v>2</v>
      </c>
      <c r="B1" s="4" t="s">
        <v>114</v>
      </c>
      <c r="C1" s="4" t="s">
        <v>149</v>
      </c>
      <c r="D1" s="4" t="s">
        <v>150</v>
      </c>
      <c r="E1" s="4" t="s">
        <v>153</v>
      </c>
    </row>
    <row r="2" spans="1:5" x14ac:dyDescent="0.3">
      <c r="A2">
        <v>1</v>
      </c>
      <c r="B2" s="1" t="s">
        <v>100</v>
      </c>
      <c r="C2" t="s">
        <v>151</v>
      </c>
      <c r="D2">
        <v>31</v>
      </c>
      <c r="E2" t="s">
        <v>154</v>
      </c>
    </row>
    <row r="3" spans="1:5" x14ac:dyDescent="0.3">
      <c r="A3">
        <v>2</v>
      </c>
      <c r="B3" s="1" t="s">
        <v>105</v>
      </c>
      <c r="C3" t="s">
        <v>151</v>
      </c>
      <c r="D3">
        <v>49</v>
      </c>
      <c r="E3" t="s">
        <v>154</v>
      </c>
    </row>
    <row r="4" spans="1:5" x14ac:dyDescent="0.3">
      <c r="A4">
        <v>3</v>
      </c>
      <c r="B4" s="1" t="s">
        <v>99</v>
      </c>
      <c r="C4" t="s">
        <v>151</v>
      </c>
      <c r="D4">
        <v>39</v>
      </c>
      <c r="E4" t="s">
        <v>154</v>
      </c>
    </row>
    <row r="5" spans="1:5" x14ac:dyDescent="0.3">
      <c r="A5">
        <v>4</v>
      </c>
      <c r="B5" s="1" t="s">
        <v>101</v>
      </c>
      <c r="C5" t="s">
        <v>151</v>
      </c>
      <c r="E5" t="s">
        <v>154</v>
      </c>
    </row>
    <row r="6" spans="1:5" x14ac:dyDescent="0.3">
      <c r="A6">
        <v>5</v>
      </c>
      <c r="B6" s="1" t="s">
        <v>108</v>
      </c>
      <c r="C6" t="s">
        <v>151</v>
      </c>
      <c r="D6">
        <v>81</v>
      </c>
      <c r="E6" t="s">
        <v>154</v>
      </c>
    </row>
    <row r="7" spans="1:5" x14ac:dyDescent="0.3">
      <c r="A7">
        <v>6</v>
      </c>
      <c r="B7" s="1" t="s">
        <v>99</v>
      </c>
      <c r="C7" t="s">
        <v>152</v>
      </c>
      <c r="D7">
        <v>62</v>
      </c>
      <c r="E7" t="s">
        <v>154</v>
      </c>
    </row>
    <row r="8" spans="1:5" x14ac:dyDescent="0.3">
      <c r="A8">
        <v>7</v>
      </c>
      <c r="B8" s="1" t="s">
        <v>106</v>
      </c>
      <c r="C8" t="s">
        <v>151</v>
      </c>
      <c r="D8">
        <v>76</v>
      </c>
      <c r="E8" t="s">
        <v>154</v>
      </c>
    </row>
    <row r="9" spans="1:5" x14ac:dyDescent="0.3">
      <c r="A9">
        <v>8</v>
      </c>
      <c r="B9" s="1" t="s">
        <v>100</v>
      </c>
      <c r="C9" t="s">
        <v>152</v>
      </c>
      <c r="D9">
        <v>70</v>
      </c>
      <c r="E9" t="s">
        <v>154</v>
      </c>
    </row>
    <row r="10" spans="1:5" x14ac:dyDescent="0.3">
      <c r="A10">
        <v>9</v>
      </c>
      <c r="B10" s="1" t="s">
        <v>100</v>
      </c>
      <c r="C10" t="s">
        <v>152</v>
      </c>
      <c r="D10">
        <v>75</v>
      </c>
      <c r="E10" t="s">
        <v>154</v>
      </c>
    </row>
    <row r="11" spans="1:5" x14ac:dyDescent="0.3">
      <c r="A11">
        <v>10</v>
      </c>
      <c r="B11" s="1" t="s">
        <v>103</v>
      </c>
      <c r="C11" t="s">
        <v>152</v>
      </c>
      <c r="D11">
        <v>32</v>
      </c>
      <c r="E11" t="s">
        <v>154</v>
      </c>
    </row>
    <row r="12" spans="1:5" x14ac:dyDescent="0.3">
      <c r="A12">
        <v>11</v>
      </c>
      <c r="B12" s="1" t="s">
        <v>99</v>
      </c>
      <c r="C12" t="s">
        <v>152</v>
      </c>
      <c r="D12">
        <v>82</v>
      </c>
      <c r="E12" t="s">
        <v>154</v>
      </c>
    </row>
    <row r="13" spans="1:5" x14ac:dyDescent="0.3">
      <c r="A13">
        <v>12</v>
      </c>
      <c r="B13" s="1" t="s">
        <v>105</v>
      </c>
      <c r="C13" t="s">
        <v>152</v>
      </c>
      <c r="D13">
        <v>65</v>
      </c>
      <c r="E13" t="s">
        <v>154</v>
      </c>
    </row>
    <row r="14" spans="1:5" x14ac:dyDescent="0.3">
      <c r="A14">
        <v>13</v>
      </c>
      <c r="B14" s="1" t="s">
        <v>105</v>
      </c>
      <c r="C14" t="s">
        <v>152</v>
      </c>
      <c r="D14">
        <v>84</v>
      </c>
      <c r="E14" t="s">
        <v>154</v>
      </c>
    </row>
    <row r="15" spans="1:5" x14ac:dyDescent="0.3">
      <c r="A15">
        <v>14</v>
      </c>
      <c r="B15" s="1" t="s">
        <v>101</v>
      </c>
      <c r="C15" t="s">
        <v>151</v>
      </c>
      <c r="D15">
        <v>64</v>
      </c>
      <c r="E15" t="s">
        <v>154</v>
      </c>
    </row>
    <row r="16" spans="1:5" x14ac:dyDescent="0.3">
      <c r="A16">
        <v>15</v>
      </c>
      <c r="B16" s="1" t="s">
        <v>109</v>
      </c>
      <c r="C16" t="s">
        <v>152</v>
      </c>
      <c r="D16">
        <v>48</v>
      </c>
      <c r="E16" t="s">
        <v>154</v>
      </c>
    </row>
    <row r="17" spans="1:5" x14ac:dyDescent="0.3">
      <c r="A17">
        <v>16</v>
      </c>
      <c r="B17" s="1" t="s">
        <v>103</v>
      </c>
      <c r="C17" t="s">
        <v>152</v>
      </c>
      <c r="D17">
        <v>81</v>
      </c>
      <c r="E17" t="s">
        <v>154</v>
      </c>
    </row>
    <row r="18" spans="1:5" x14ac:dyDescent="0.3">
      <c r="A18">
        <v>17</v>
      </c>
      <c r="B18" s="1" t="s">
        <v>99</v>
      </c>
      <c r="C18" t="s">
        <v>151</v>
      </c>
      <c r="D18">
        <v>63</v>
      </c>
      <c r="E18" t="s">
        <v>154</v>
      </c>
    </row>
    <row r="19" spans="1:5" x14ac:dyDescent="0.3">
      <c r="A19">
        <v>18</v>
      </c>
      <c r="B19" s="1" t="s">
        <v>99</v>
      </c>
      <c r="C19" t="s">
        <v>152</v>
      </c>
      <c r="D19">
        <v>85</v>
      </c>
      <c r="E19" t="s">
        <v>154</v>
      </c>
    </row>
    <row r="20" spans="1:5" x14ac:dyDescent="0.3">
      <c r="A20">
        <v>19</v>
      </c>
      <c r="B20" s="1" t="s">
        <v>99</v>
      </c>
      <c r="C20" t="s">
        <v>152</v>
      </c>
      <c r="D20">
        <v>35</v>
      </c>
      <c r="E20" t="s">
        <v>154</v>
      </c>
    </row>
    <row r="21" spans="1:5" x14ac:dyDescent="0.3">
      <c r="A21">
        <v>20</v>
      </c>
      <c r="B21" s="1" t="s">
        <v>99</v>
      </c>
      <c r="C21" t="s">
        <v>152</v>
      </c>
      <c r="D21">
        <v>38</v>
      </c>
      <c r="E21" t="s">
        <v>154</v>
      </c>
    </row>
    <row r="22" spans="1:5" x14ac:dyDescent="0.3">
      <c r="A22">
        <v>21</v>
      </c>
      <c r="B22" s="1" t="s">
        <v>105</v>
      </c>
      <c r="C22" t="s">
        <v>152</v>
      </c>
      <c r="D22">
        <v>68</v>
      </c>
      <c r="E22" t="s">
        <v>154</v>
      </c>
    </row>
    <row r="23" spans="1:5" x14ac:dyDescent="0.3">
      <c r="A23">
        <v>22</v>
      </c>
      <c r="B23" s="1" t="s">
        <v>105</v>
      </c>
      <c r="C23" t="s">
        <v>152</v>
      </c>
      <c r="D23">
        <v>78</v>
      </c>
      <c r="E23" t="s">
        <v>154</v>
      </c>
    </row>
    <row r="24" spans="1:5" x14ac:dyDescent="0.3">
      <c r="A24">
        <v>23</v>
      </c>
      <c r="B24" s="1" t="s">
        <v>105</v>
      </c>
      <c r="C24" t="s">
        <v>152</v>
      </c>
      <c r="D24">
        <v>62</v>
      </c>
      <c r="E24" t="s">
        <v>154</v>
      </c>
    </row>
    <row r="25" spans="1:5" x14ac:dyDescent="0.3">
      <c r="A25">
        <v>24</v>
      </c>
      <c r="B25" s="1" t="s">
        <v>105</v>
      </c>
      <c r="C25" t="s">
        <v>152</v>
      </c>
      <c r="D25">
        <v>47</v>
      </c>
      <c r="E25" t="s">
        <v>154</v>
      </c>
    </row>
    <row r="26" spans="1:5" x14ac:dyDescent="0.3">
      <c r="A26">
        <v>25</v>
      </c>
      <c r="B26" s="1" t="s">
        <v>99</v>
      </c>
      <c r="C26" t="s">
        <v>151</v>
      </c>
      <c r="D26">
        <v>59</v>
      </c>
      <c r="E26" t="s">
        <v>154</v>
      </c>
    </row>
    <row r="27" spans="1:5" x14ac:dyDescent="0.3">
      <c r="A27">
        <v>26</v>
      </c>
      <c r="B27" s="1" t="s">
        <v>100</v>
      </c>
      <c r="C27" t="s">
        <v>151</v>
      </c>
      <c r="D27">
        <v>27</v>
      </c>
      <c r="E27" t="s">
        <v>154</v>
      </c>
    </row>
    <row r="28" spans="1:5" x14ac:dyDescent="0.3">
      <c r="A28">
        <v>27</v>
      </c>
      <c r="B28" s="1" t="s">
        <v>99</v>
      </c>
      <c r="C28" t="s">
        <v>152</v>
      </c>
      <c r="D28">
        <v>66</v>
      </c>
      <c r="E28" t="s">
        <v>154</v>
      </c>
    </row>
    <row r="29" spans="1:5" x14ac:dyDescent="0.3">
      <c r="A29">
        <v>28</v>
      </c>
      <c r="B29" s="1" t="s">
        <v>106</v>
      </c>
      <c r="C29" t="s">
        <v>151</v>
      </c>
      <c r="D29">
        <v>77</v>
      </c>
      <c r="E29" t="s">
        <v>154</v>
      </c>
    </row>
    <row r="30" spans="1:5" x14ac:dyDescent="0.3">
      <c r="A30">
        <v>29</v>
      </c>
      <c r="B30" s="1" t="s">
        <v>105</v>
      </c>
      <c r="C30" t="s">
        <v>152</v>
      </c>
      <c r="D30">
        <v>19</v>
      </c>
      <c r="E30" t="s">
        <v>154</v>
      </c>
    </row>
    <row r="31" spans="1:5" x14ac:dyDescent="0.3">
      <c r="A31">
        <v>30</v>
      </c>
      <c r="B31" s="1" t="s">
        <v>100</v>
      </c>
      <c r="C31" t="s">
        <v>152</v>
      </c>
      <c r="D31">
        <v>72</v>
      </c>
      <c r="E31" t="s">
        <v>154</v>
      </c>
    </row>
    <row r="32" spans="1:5" x14ac:dyDescent="0.3">
      <c r="A32">
        <v>31</v>
      </c>
      <c r="B32" s="1" t="s">
        <v>99</v>
      </c>
      <c r="C32" t="s">
        <v>151</v>
      </c>
      <c r="D32">
        <v>22</v>
      </c>
      <c r="E32" t="s">
        <v>154</v>
      </c>
    </row>
    <row r="33" spans="1:5" x14ac:dyDescent="0.3">
      <c r="A33">
        <v>32</v>
      </c>
      <c r="B33" s="1" t="s">
        <v>105</v>
      </c>
      <c r="C33" t="s">
        <v>152</v>
      </c>
      <c r="D33">
        <v>55</v>
      </c>
      <c r="E33" t="s">
        <v>154</v>
      </c>
    </row>
    <row r="34" spans="1:5" x14ac:dyDescent="0.3">
      <c r="A34">
        <v>33</v>
      </c>
      <c r="B34" s="1" t="s">
        <v>105</v>
      </c>
      <c r="C34" t="s">
        <v>151</v>
      </c>
      <c r="D34">
        <v>53</v>
      </c>
      <c r="E34" t="s">
        <v>154</v>
      </c>
    </row>
    <row r="35" spans="1:5" x14ac:dyDescent="0.3">
      <c r="A35">
        <v>34</v>
      </c>
      <c r="B35" s="1" t="s">
        <v>101</v>
      </c>
      <c r="C35" t="s">
        <v>152</v>
      </c>
      <c r="D35">
        <v>20</v>
      </c>
      <c r="E35" t="s">
        <v>154</v>
      </c>
    </row>
    <row r="36" spans="1:5" x14ac:dyDescent="0.3">
      <c r="A36">
        <v>35</v>
      </c>
      <c r="B36" s="1" t="s">
        <v>101</v>
      </c>
      <c r="C36" t="s">
        <v>151</v>
      </c>
      <c r="D36">
        <v>19</v>
      </c>
      <c r="E36" t="s">
        <v>154</v>
      </c>
    </row>
    <row r="37" spans="1:5" x14ac:dyDescent="0.3">
      <c r="A37">
        <v>36</v>
      </c>
      <c r="B37" s="1" t="s">
        <v>99</v>
      </c>
      <c r="C37" t="s">
        <v>151</v>
      </c>
      <c r="D37">
        <v>63</v>
      </c>
      <c r="E37" t="s">
        <v>154</v>
      </c>
    </row>
    <row r="38" spans="1:5" x14ac:dyDescent="0.3">
      <c r="A38">
        <v>37</v>
      </c>
      <c r="B38" s="1" t="s">
        <v>105</v>
      </c>
      <c r="C38" t="s">
        <v>151</v>
      </c>
      <c r="D38">
        <v>35</v>
      </c>
      <c r="E38" t="s">
        <v>154</v>
      </c>
    </row>
    <row r="39" spans="1:5" x14ac:dyDescent="0.3">
      <c r="A39">
        <v>38</v>
      </c>
      <c r="B39" s="1" t="s">
        <v>104</v>
      </c>
      <c r="C39" t="s">
        <v>151</v>
      </c>
      <c r="D39">
        <v>53</v>
      </c>
      <c r="E39" t="s">
        <v>154</v>
      </c>
    </row>
    <row r="40" spans="1:5" x14ac:dyDescent="0.3">
      <c r="A40">
        <v>39</v>
      </c>
      <c r="B40" s="1" t="s">
        <v>99</v>
      </c>
      <c r="C40" t="s">
        <v>152</v>
      </c>
      <c r="D40">
        <v>46</v>
      </c>
      <c r="E40" t="s">
        <v>154</v>
      </c>
    </row>
    <row r="41" spans="1:5" x14ac:dyDescent="0.3">
      <c r="A41">
        <v>40</v>
      </c>
      <c r="B41" s="1" t="s">
        <v>101</v>
      </c>
      <c r="C41" t="s">
        <v>152</v>
      </c>
      <c r="D41">
        <v>37</v>
      </c>
      <c r="E41" t="s">
        <v>154</v>
      </c>
    </row>
    <row r="42" spans="1:5" x14ac:dyDescent="0.3">
      <c r="A42">
        <v>41</v>
      </c>
      <c r="B42" s="1" t="s">
        <v>101</v>
      </c>
      <c r="C42" t="s">
        <v>152</v>
      </c>
      <c r="D42">
        <v>42</v>
      </c>
      <c r="E42" t="s">
        <v>154</v>
      </c>
    </row>
    <row r="43" spans="1:5" x14ac:dyDescent="0.3">
      <c r="A43">
        <v>42</v>
      </c>
      <c r="B43" s="1" t="s">
        <v>105</v>
      </c>
      <c r="C43" t="s">
        <v>152</v>
      </c>
      <c r="D43">
        <v>43</v>
      </c>
      <c r="E43" t="s">
        <v>154</v>
      </c>
    </row>
    <row r="44" spans="1:5" x14ac:dyDescent="0.3">
      <c r="A44">
        <v>43</v>
      </c>
      <c r="B44" s="1" t="s">
        <v>106</v>
      </c>
      <c r="C44" t="s">
        <v>152</v>
      </c>
      <c r="D44">
        <v>55</v>
      </c>
      <c r="E44" t="s">
        <v>154</v>
      </c>
    </row>
    <row r="45" spans="1:5" x14ac:dyDescent="0.3">
      <c r="A45">
        <v>44</v>
      </c>
      <c r="B45" s="1" t="s">
        <v>106</v>
      </c>
      <c r="C45" t="s">
        <v>151</v>
      </c>
      <c r="D45">
        <v>90</v>
      </c>
      <c r="E45" t="s">
        <v>154</v>
      </c>
    </row>
    <row r="46" spans="1:5" x14ac:dyDescent="0.3">
      <c r="A46">
        <v>45</v>
      </c>
      <c r="B46" s="1" t="s">
        <v>99</v>
      </c>
      <c r="C46" t="s">
        <v>151</v>
      </c>
      <c r="D46">
        <v>89</v>
      </c>
      <c r="E46" t="s">
        <v>154</v>
      </c>
    </row>
    <row r="47" spans="1:5" x14ac:dyDescent="0.3">
      <c r="A47">
        <v>46</v>
      </c>
      <c r="B47" s="1" t="s">
        <v>102</v>
      </c>
      <c r="C47" t="s">
        <v>152</v>
      </c>
      <c r="D47">
        <v>66</v>
      </c>
      <c r="E47" t="s">
        <v>154</v>
      </c>
    </row>
    <row r="48" spans="1:5" x14ac:dyDescent="0.3">
      <c r="A48">
        <v>47</v>
      </c>
      <c r="B48" s="1" t="s">
        <v>105</v>
      </c>
      <c r="C48" t="s">
        <v>151</v>
      </c>
      <c r="D48">
        <v>25</v>
      </c>
      <c r="E48" t="s">
        <v>154</v>
      </c>
    </row>
    <row r="49" spans="1:5" x14ac:dyDescent="0.3">
      <c r="A49">
        <v>48</v>
      </c>
      <c r="B49" s="1" t="s">
        <v>99</v>
      </c>
      <c r="C49" t="s">
        <v>152</v>
      </c>
      <c r="D49">
        <v>66</v>
      </c>
      <c r="E49" t="s">
        <v>154</v>
      </c>
    </row>
    <row r="50" spans="1:5" x14ac:dyDescent="0.3">
      <c r="A50">
        <v>49</v>
      </c>
      <c r="B50" s="1" t="s">
        <v>100</v>
      </c>
      <c r="C50" t="s">
        <v>152</v>
      </c>
      <c r="D50">
        <v>30</v>
      </c>
      <c r="E50" t="s">
        <v>154</v>
      </c>
    </row>
    <row r="51" spans="1:5" x14ac:dyDescent="0.3">
      <c r="A51">
        <v>50</v>
      </c>
      <c r="B51" s="1" t="s">
        <v>103</v>
      </c>
      <c r="C51" t="s">
        <v>152</v>
      </c>
      <c r="D51">
        <v>83</v>
      </c>
      <c r="E51" t="s">
        <v>154</v>
      </c>
    </row>
    <row r="52" spans="1:5" x14ac:dyDescent="0.3">
      <c r="A52">
        <v>51</v>
      </c>
      <c r="B52" s="1" t="s">
        <v>99</v>
      </c>
      <c r="C52" t="s">
        <v>152</v>
      </c>
      <c r="D52">
        <v>63</v>
      </c>
      <c r="E52" t="s">
        <v>154</v>
      </c>
    </row>
    <row r="53" spans="1:5" x14ac:dyDescent="0.3">
      <c r="A53">
        <v>52</v>
      </c>
      <c r="B53" s="1" t="s">
        <v>99</v>
      </c>
      <c r="C53" t="s">
        <v>152</v>
      </c>
      <c r="D53">
        <v>75</v>
      </c>
      <c r="E53" t="s">
        <v>154</v>
      </c>
    </row>
    <row r="54" spans="1:5" x14ac:dyDescent="0.3">
      <c r="A54">
        <v>53</v>
      </c>
      <c r="B54" s="1" t="s">
        <v>107</v>
      </c>
      <c r="C54" t="s">
        <v>151</v>
      </c>
      <c r="D54">
        <v>62</v>
      </c>
      <c r="E54" t="s">
        <v>154</v>
      </c>
    </row>
    <row r="55" spans="1:5" x14ac:dyDescent="0.3">
      <c r="A55">
        <v>54</v>
      </c>
      <c r="B55" s="1" t="s">
        <v>113</v>
      </c>
      <c r="C55" t="s">
        <v>152</v>
      </c>
      <c r="D55">
        <v>52</v>
      </c>
      <c r="E55" t="s">
        <v>154</v>
      </c>
    </row>
    <row r="56" spans="1:5" x14ac:dyDescent="0.3">
      <c r="A56">
        <v>55</v>
      </c>
      <c r="B56" s="1" t="s">
        <v>108</v>
      </c>
      <c r="C56" t="s">
        <v>152</v>
      </c>
      <c r="D56">
        <v>32</v>
      </c>
      <c r="E56" t="s">
        <v>154</v>
      </c>
    </row>
    <row r="57" spans="1:5" x14ac:dyDescent="0.3">
      <c r="A57">
        <v>56</v>
      </c>
      <c r="B57" s="1" t="s">
        <v>101</v>
      </c>
      <c r="C57" t="s">
        <v>152</v>
      </c>
      <c r="D57">
        <v>32</v>
      </c>
      <c r="E57" t="s">
        <v>154</v>
      </c>
    </row>
    <row r="58" spans="1:5" x14ac:dyDescent="0.3">
      <c r="A58">
        <v>57</v>
      </c>
      <c r="B58" s="1" t="s">
        <v>113</v>
      </c>
      <c r="C58" t="s">
        <v>151</v>
      </c>
      <c r="D58">
        <v>79</v>
      </c>
      <c r="E58" t="s">
        <v>154</v>
      </c>
    </row>
    <row r="59" spans="1:5" x14ac:dyDescent="0.3">
      <c r="A59">
        <v>58</v>
      </c>
      <c r="B59" s="1" t="s">
        <v>109</v>
      </c>
      <c r="C59" t="s">
        <v>151</v>
      </c>
      <c r="D59">
        <v>29</v>
      </c>
      <c r="E59" t="s">
        <v>154</v>
      </c>
    </row>
    <row r="60" spans="1:5" x14ac:dyDescent="0.3">
      <c r="A60">
        <v>59</v>
      </c>
      <c r="B60" s="1" t="s">
        <v>101</v>
      </c>
      <c r="C60" t="s">
        <v>152</v>
      </c>
      <c r="D60">
        <v>70</v>
      </c>
      <c r="E60" t="s">
        <v>154</v>
      </c>
    </row>
    <row r="61" spans="1:5" x14ac:dyDescent="0.3">
      <c r="A61">
        <v>60</v>
      </c>
      <c r="B61" s="1" t="s">
        <v>99</v>
      </c>
      <c r="C61" t="s">
        <v>151</v>
      </c>
      <c r="D61">
        <v>60</v>
      </c>
      <c r="E61" t="s">
        <v>154</v>
      </c>
    </row>
    <row r="62" spans="1:5" x14ac:dyDescent="0.3">
      <c r="A62">
        <v>61</v>
      </c>
      <c r="B62" s="1" t="s">
        <v>105</v>
      </c>
      <c r="C62" t="s">
        <v>152</v>
      </c>
      <c r="D62">
        <v>47</v>
      </c>
      <c r="E62" t="s">
        <v>154</v>
      </c>
    </row>
    <row r="63" spans="1:5" x14ac:dyDescent="0.3">
      <c r="A63">
        <v>62</v>
      </c>
      <c r="B63" s="1" t="s">
        <v>99</v>
      </c>
      <c r="C63" t="s">
        <v>152</v>
      </c>
      <c r="D63">
        <v>42</v>
      </c>
      <c r="E63" t="s">
        <v>154</v>
      </c>
    </row>
    <row r="64" spans="1:5" x14ac:dyDescent="0.3">
      <c r="A64">
        <v>63</v>
      </c>
      <c r="B64" s="1" t="s">
        <v>103</v>
      </c>
      <c r="C64" t="s">
        <v>151</v>
      </c>
      <c r="D64">
        <v>23</v>
      </c>
      <c r="E64" t="s">
        <v>154</v>
      </c>
    </row>
    <row r="65" spans="1:5" x14ac:dyDescent="0.3">
      <c r="A65">
        <v>64</v>
      </c>
      <c r="B65" s="1" t="s">
        <v>99</v>
      </c>
      <c r="C65" t="s">
        <v>151</v>
      </c>
      <c r="D65">
        <v>74</v>
      </c>
      <c r="E65" t="s">
        <v>154</v>
      </c>
    </row>
    <row r="66" spans="1:5" x14ac:dyDescent="0.3">
      <c r="A66">
        <v>65</v>
      </c>
      <c r="B66" s="1" t="s">
        <v>105</v>
      </c>
      <c r="C66" t="s">
        <v>152</v>
      </c>
      <c r="D66">
        <v>37</v>
      </c>
      <c r="E66" t="s">
        <v>154</v>
      </c>
    </row>
    <row r="67" spans="1:5" x14ac:dyDescent="0.3">
      <c r="A67">
        <v>66</v>
      </c>
      <c r="B67" s="1" t="s">
        <v>101</v>
      </c>
      <c r="C67" t="s">
        <v>151</v>
      </c>
      <c r="D67">
        <v>30</v>
      </c>
      <c r="E67" t="s">
        <v>154</v>
      </c>
    </row>
    <row r="68" spans="1:5" x14ac:dyDescent="0.3">
      <c r="A68">
        <v>67</v>
      </c>
      <c r="B68" s="1" t="s">
        <v>107</v>
      </c>
      <c r="C68" t="s">
        <v>151</v>
      </c>
      <c r="D68">
        <v>51</v>
      </c>
      <c r="E68" t="s">
        <v>154</v>
      </c>
    </row>
    <row r="69" spans="1:5" x14ac:dyDescent="0.3">
      <c r="A69">
        <v>68</v>
      </c>
      <c r="B69" s="1" t="s">
        <v>102</v>
      </c>
      <c r="C69" t="s">
        <v>152</v>
      </c>
      <c r="D69">
        <v>42</v>
      </c>
      <c r="E69" t="s">
        <v>154</v>
      </c>
    </row>
    <row r="70" spans="1:5" x14ac:dyDescent="0.3">
      <c r="A70">
        <v>69</v>
      </c>
      <c r="B70" s="1" t="s">
        <v>99</v>
      </c>
      <c r="C70" t="s">
        <v>151</v>
      </c>
      <c r="D70">
        <v>39</v>
      </c>
      <c r="E70" t="s">
        <v>154</v>
      </c>
    </row>
    <row r="71" spans="1:5" x14ac:dyDescent="0.3">
      <c r="A71">
        <v>70</v>
      </c>
      <c r="B71" s="1" t="s">
        <v>105</v>
      </c>
      <c r="C71" t="s">
        <v>151</v>
      </c>
      <c r="D71">
        <v>38</v>
      </c>
      <c r="E71" t="s">
        <v>154</v>
      </c>
    </row>
    <row r="72" spans="1:5" x14ac:dyDescent="0.3">
      <c r="A72">
        <v>71</v>
      </c>
      <c r="B72" s="1" t="s">
        <v>113</v>
      </c>
      <c r="C72" t="s">
        <v>151</v>
      </c>
      <c r="D72">
        <v>48</v>
      </c>
      <c r="E72" t="s">
        <v>154</v>
      </c>
    </row>
    <row r="73" spans="1:5" x14ac:dyDescent="0.3">
      <c r="A73">
        <v>72</v>
      </c>
      <c r="B73" s="1" t="s">
        <v>105</v>
      </c>
      <c r="C73" t="s">
        <v>152</v>
      </c>
      <c r="D73">
        <v>18</v>
      </c>
      <c r="E73" t="s">
        <v>154</v>
      </c>
    </row>
    <row r="74" spans="1:5" x14ac:dyDescent="0.3">
      <c r="A74">
        <v>73</v>
      </c>
      <c r="B74" s="1" t="s">
        <v>109</v>
      </c>
      <c r="C74" t="s">
        <v>152</v>
      </c>
      <c r="D74">
        <v>34</v>
      </c>
      <c r="E74" t="s">
        <v>154</v>
      </c>
    </row>
    <row r="75" spans="1:5" x14ac:dyDescent="0.3">
      <c r="A75">
        <v>74</v>
      </c>
      <c r="B75" s="1" t="s">
        <v>99</v>
      </c>
      <c r="C75" t="s">
        <v>152</v>
      </c>
      <c r="D75">
        <v>28</v>
      </c>
      <c r="E75" t="s">
        <v>154</v>
      </c>
    </row>
    <row r="76" spans="1:5" x14ac:dyDescent="0.3">
      <c r="A76">
        <v>75</v>
      </c>
      <c r="B76" s="1" t="s">
        <v>101</v>
      </c>
      <c r="C76" t="s">
        <v>152</v>
      </c>
      <c r="D76">
        <v>36</v>
      </c>
      <c r="E76" t="s">
        <v>154</v>
      </c>
    </row>
    <row r="77" spans="1:5" x14ac:dyDescent="0.3">
      <c r="A77">
        <v>76</v>
      </c>
      <c r="B77" s="1" t="s">
        <v>99</v>
      </c>
      <c r="C77" t="s">
        <v>151</v>
      </c>
      <c r="D77">
        <v>56</v>
      </c>
      <c r="E77" t="s">
        <v>154</v>
      </c>
    </row>
    <row r="78" spans="1:5" x14ac:dyDescent="0.3">
      <c r="A78">
        <v>77</v>
      </c>
      <c r="B78" s="1" t="s">
        <v>99</v>
      </c>
      <c r="C78" t="s">
        <v>151</v>
      </c>
      <c r="D78">
        <v>38</v>
      </c>
      <c r="E78" t="s">
        <v>154</v>
      </c>
    </row>
    <row r="79" spans="1:5" x14ac:dyDescent="0.3">
      <c r="A79">
        <v>78</v>
      </c>
      <c r="B79" s="1" t="s">
        <v>101</v>
      </c>
      <c r="C79" t="s">
        <v>151</v>
      </c>
      <c r="D79">
        <v>68</v>
      </c>
      <c r="E79" t="s">
        <v>154</v>
      </c>
    </row>
    <row r="80" spans="1:5" x14ac:dyDescent="0.3">
      <c r="A80">
        <v>79</v>
      </c>
      <c r="B80" s="1" t="s">
        <v>113</v>
      </c>
      <c r="C80" t="s">
        <v>152</v>
      </c>
      <c r="D80">
        <v>28</v>
      </c>
      <c r="E80" t="s">
        <v>154</v>
      </c>
    </row>
    <row r="81" spans="1:5" x14ac:dyDescent="0.3">
      <c r="A81">
        <v>80</v>
      </c>
      <c r="B81" s="1" t="s">
        <v>99</v>
      </c>
      <c r="C81" t="s">
        <v>151</v>
      </c>
      <c r="D81">
        <v>37</v>
      </c>
      <c r="E81" t="s">
        <v>154</v>
      </c>
    </row>
    <row r="82" spans="1:5" x14ac:dyDescent="0.3">
      <c r="A82">
        <v>81</v>
      </c>
      <c r="B82" s="1" t="s">
        <v>99</v>
      </c>
      <c r="C82" t="s">
        <v>151</v>
      </c>
      <c r="D82">
        <v>86</v>
      </c>
      <c r="E82" t="s">
        <v>154</v>
      </c>
    </row>
    <row r="83" spans="1:5" x14ac:dyDescent="0.3">
      <c r="A83">
        <v>82</v>
      </c>
      <c r="B83" s="1" t="s">
        <v>105</v>
      </c>
      <c r="C83" t="s">
        <v>152</v>
      </c>
      <c r="D83">
        <v>28</v>
      </c>
      <c r="E83" t="s">
        <v>154</v>
      </c>
    </row>
    <row r="84" spans="1:5" x14ac:dyDescent="0.3">
      <c r="A84">
        <v>83</v>
      </c>
      <c r="B84" s="1" t="s">
        <v>107</v>
      </c>
      <c r="C84" t="s">
        <v>152</v>
      </c>
      <c r="D84">
        <v>31</v>
      </c>
      <c r="E84" t="s">
        <v>154</v>
      </c>
    </row>
    <row r="85" spans="1:5" x14ac:dyDescent="0.3">
      <c r="A85">
        <v>84</v>
      </c>
      <c r="B85" s="1" t="s">
        <v>99</v>
      </c>
      <c r="C85" t="s">
        <v>151</v>
      </c>
      <c r="D85">
        <v>85</v>
      </c>
      <c r="E85" t="s">
        <v>154</v>
      </c>
    </row>
    <row r="86" spans="1:5" x14ac:dyDescent="0.3">
      <c r="A86">
        <v>85</v>
      </c>
      <c r="B86" s="1" t="s">
        <v>107</v>
      </c>
      <c r="C86" t="s">
        <v>151</v>
      </c>
      <c r="D86">
        <v>20</v>
      </c>
      <c r="E86" t="s">
        <v>154</v>
      </c>
    </row>
    <row r="87" spans="1:5" x14ac:dyDescent="0.3">
      <c r="A87">
        <v>86</v>
      </c>
      <c r="B87" s="1" t="s">
        <v>107</v>
      </c>
      <c r="C87" t="s">
        <v>152</v>
      </c>
      <c r="D87">
        <v>89</v>
      </c>
      <c r="E87" t="s">
        <v>154</v>
      </c>
    </row>
    <row r="88" spans="1:5" x14ac:dyDescent="0.3">
      <c r="A88">
        <v>87</v>
      </c>
      <c r="B88" s="1" t="s">
        <v>113</v>
      </c>
      <c r="C88" t="s">
        <v>151</v>
      </c>
      <c r="D88">
        <v>62</v>
      </c>
      <c r="E88" t="s">
        <v>154</v>
      </c>
    </row>
    <row r="89" spans="1:5" x14ac:dyDescent="0.3">
      <c r="A89">
        <v>88</v>
      </c>
      <c r="B89" s="1" t="s">
        <v>99</v>
      </c>
      <c r="C89" t="s">
        <v>151</v>
      </c>
      <c r="D89">
        <v>76</v>
      </c>
      <c r="E89" t="s">
        <v>154</v>
      </c>
    </row>
    <row r="90" spans="1:5" x14ac:dyDescent="0.3">
      <c r="A90">
        <v>89</v>
      </c>
      <c r="B90" s="1" t="s">
        <v>107</v>
      </c>
      <c r="C90" t="s">
        <v>151</v>
      </c>
      <c r="D90">
        <v>33</v>
      </c>
      <c r="E90" t="s">
        <v>154</v>
      </c>
    </row>
    <row r="91" spans="1:5" x14ac:dyDescent="0.3">
      <c r="A91">
        <v>90</v>
      </c>
      <c r="B91" s="1" t="s">
        <v>99</v>
      </c>
      <c r="C91" t="s">
        <v>152</v>
      </c>
      <c r="D91">
        <v>48</v>
      </c>
      <c r="E91" t="s">
        <v>154</v>
      </c>
    </row>
    <row r="92" spans="1:5" x14ac:dyDescent="0.3">
      <c r="A92">
        <v>91</v>
      </c>
      <c r="B92" s="1" t="s">
        <v>105</v>
      </c>
      <c r="C92" t="s">
        <v>151</v>
      </c>
      <c r="D92">
        <v>61</v>
      </c>
      <c r="E92" t="s">
        <v>154</v>
      </c>
    </row>
    <row r="93" spans="1:5" x14ac:dyDescent="0.3">
      <c r="A93">
        <v>92</v>
      </c>
      <c r="B93" s="1" t="s">
        <v>108</v>
      </c>
      <c r="C93" t="s">
        <v>151</v>
      </c>
      <c r="D93">
        <v>75</v>
      </c>
      <c r="E93" t="s">
        <v>154</v>
      </c>
    </row>
    <row r="94" spans="1:5" x14ac:dyDescent="0.3">
      <c r="A94">
        <v>93</v>
      </c>
      <c r="B94" s="1" t="s">
        <v>105</v>
      </c>
      <c r="C94" t="s">
        <v>151</v>
      </c>
      <c r="D94">
        <v>87</v>
      </c>
      <c r="E94" t="s">
        <v>154</v>
      </c>
    </row>
    <row r="95" spans="1:5" x14ac:dyDescent="0.3">
      <c r="A95">
        <v>94</v>
      </c>
      <c r="B95" s="1" t="s">
        <v>108</v>
      </c>
      <c r="C95" t="s">
        <v>151</v>
      </c>
      <c r="D95">
        <v>65</v>
      </c>
      <c r="E95" t="s">
        <v>154</v>
      </c>
    </row>
    <row r="96" spans="1:5" x14ac:dyDescent="0.3">
      <c r="A96">
        <v>95</v>
      </c>
      <c r="B96" s="1" t="s">
        <v>113</v>
      </c>
      <c r="C96" t="s">
        <v>151</v>
      </c>
      <c r="D96">
        <v>50</v>
      </c>
      <c r="E96" t="s">
        <v>154</v>
      </c>
    </row>
    <row r="97" spans="1:5" x14ac:dyDescent="0.3">
      <c r="A97">
        <v>96</v>
      </c>
      <c r="B97" s="1" t="s">
        <v>99</v>
      </c>
      <c r="C97" t="s">
        <v>151</v>
      </c>
      <c r="D97">
        <v>43</v>
      </c>
      <c r="E97" t="s">
        <v>154</v>
      </c>
    </row>
    <row r="98" spans="1:5" x14ac:dyDescent="0.3">
      <c r="A98">
        <v>97</v>
      </c>
      <c r="B98" s="1" t="s">
        <v>99</v>
      </c>
      <c r="C98" t="s">
        <v>152</v>
      </c>
      <c r="D98">
        <v>84</v>
      </c>
      <c r="E98" t="s">
        <v>154</v>
      </c>
    </row>
    <row r="99" spans="1:5" x14ac:dyDescent="0.3">
      <c r="A99">
        <v>98</v>
      </c>
      <c r="B99" s="1" t="s">
        <v>108</v>
      </c>
      <c r="C99" t="s">
        <v>151</v>
      </c>
      <c r="D99">
        <v>35</v>
      </c>
      <c r="E99" t="s">
        <v>154</v>
      </c>
    </row>
    <row r="100" spans="1:5" x14ac:dyDescent="0.3">
      <c r="A100">
        <v>99</v>
      </c>
      <c r="B100" s="1" t="s">
        <v>101</v>
      </c>
      <c r="C100" t="s">
        <v>152</v>
      </c>
      <c r="D100">
        <v>79</v>
      </c>
      <c r="E100" t="s">
        <v>154</v>
      </c>
    </row>
    <row r="101" spans="1:5" x14ac:dyDescent="0.3">
      <c r="A101">
        <v>100</v>
      </c>
      <c r="B101" s="1" t="s">
        <v>111</v>
      </c>
      <c r="C101" t="s">
        <v>151</v>
      </c>
      <c r="D101">
        <v>85</v>
      </c>
      <c r="E101" t="s">
        <v>154</v>
      </c>
    </row>
    <row r="102" spans="1:5" x14ac:dyDescent="0.3">
      <c r="A102">
        <v>101</v>
      </c>
      <c r="B102" s="1" t="s">
        <v>99</v>
      </c>
      <c r="C102" t="s">
        <v>152</v>
      </c>
      <c r="D102">
        <v>63</v>
      </c>
      <c r="E102" t="s">
        <v>154</v>
      </c>
    </row>
    <row r="103" spans="1:5" x14ac:dyDescent="0.3">
      <c r="A103">
        <v>102</v>
      </c>
      <c r="B103" s="1" t="s">
        <v>99</v>
      </c>
      <c r="C103" t="s">
        <v>152</v>
      </c>
      <c r="D103">
        <v>43</v>
      </c>
      <c r="E103" t="s">
        <v>154</v>
      </c>
    </row>
    <row r="104" spans="1:5" x14ac:dyDescent="0.3">
      <c r="A104">
        <v>103</v>
      </c>
      <c r="B104" s="1" t="s">
        <v>113</v>
      </c>
      <c r="C104" t="s">
        <v>151</v>
      </c>
      <c r="D104">
        <v>24</v>
      </c>
      <c r="E104" t="s">
        <v>154</v>
      </c>
    </row>
    <row r="105" spans="1:5" x14ac:dyDescent="0.3">
      <c r="A105">
        <v>104</v>
      </c>
      <c r="B105" s="1" t="s">
        <v>101</v>
      </c>
      <c r="C105" t="s">
        <v>151</v>
      </c>
      <c r="D105">
        <v>46</v>
      </c>
      <c r="E105" t="s">
        <v>154</v>
      </c>
    </row>
    <row r="106" spans="1:5" x14ac:dyDescent="0.3">
      <c r="A106">
        <v>105</v>
      </c>
      <c r="B106" s="1" t="s">
        <v>99</v>
      </c>
      <c r="C106" t="s">
        <v>151</v>
      </c>
      <c r="D106">
        <v>80</v>
      </c>
      <c r="E106" t="s">
        <v>154</v>
      </c>
    </row>
    <row r="107" spans="1:5" x14ac:dyDescent="0.3">
      <c r="A107">
        <v>106</v>
      </c>
      <c r="B107" s="1" t="s">
        <v>101</v>
      </c>
      <c r="C107" t="s">
        <v>152</v>
      </c>
      <c r="D107">
        <v>40</v>
      </c>
      <c r="E107" t="s">
        <v>154</v>
      </c>
    </row>
    <row r="108" spans="1:5" x14ac:dyDescent="0.3">
      <c r="A108">
        <v>107</v>
      </c>
      <c r="B108" s="1" t="s">
        <v>99</v>
      </c>
      <c r="C108" t="s">
        <v>151</v>
      </c>
      <c r="D108">
        <v>48</v>
      </c>
      <c r="E108" t="s">
        <v>154</v>
      </c>
    </row>
    <row r="109" spans="1:5" x14ac:dyDescent="0.3">
      <c r="A109">
        <v>108</v>
      </c>
      <c r="B109" s="1" t="s">
        <v>105</v>
      </c>
      <c r="C109" t="s">
        <v>151</v>
      </c>
      <c r="D109">
        <v>63</v>
      </c>
      <c r="E109" t="s">
        <v>154</v>
      </c>
    </row>
    <row r="110" spans="1:5" x14ac:dyDescent="0.3">
      <c r="A110">
        <v>109</v>
      </c>
      <c r="B110" s="1" t="s">
        <v>99</v>
      </c>
      <c r="C110" t="s">
        <v>152</v>
      </c>
      <c r="D110">
        <v>32</v>
      </c>
      <c r="E110" t="s">
        <v>154</v>
      </c>
    </row>
    <row r="111" spans="1:5" x14ac:dyDescent="0.3">
      <c r="A111">
        <v>110</v>
      </c>
      <c r="B111" s="1" t="s">
        <v>99</v>
      </c>
      <c r="C111" t="s">
        <v>151</v>
      </c>
      <c r="D111">
        <v>78</v>
      </c>
      <c r="E111" t="s">
        <v>154</v>
      </c>
    </row>
    <row r="112" spans="1:5" x14ac:dyDescent="0.3">
      <c r="A112">
        <v>111</v>
      </c>
      <c r="B112" s="1" t="s">
        <v>113</v>
      </c>
      <c r="C112" t="s">
        <v>152</v>
      </c>
      <c r="D112">
        <v>27</v>
      </c>
      <c r="E112" t="s">
        <v>154</v>
      </c>
    </row>
    <row r="113" spans="1:5" x14ac:dyDescent="0.3">
      <c r="A113">
        <v>112</v>
      </c>
      <c r="B113" s="1" t="s">
        <v>99</v>
      </c>
      <c r="C113" t="s">
        <v>151</v>
      </c>
      <c r="D113">
        <v>70</v>
      </c>
      <c r="E113" t="s">
        <v>154</v>
      </c>
    </row>
    <row r="114" spans="1:5" x14ac:dyDescent="0.3">
      <c r="A114">
        <v>113</v>
      </c>
      <c r="B114" s="1" t="s">
        <v>99</v>
      </c>
      <c r="C114" t="s">
        <v>152</v>
      </c>
      <c r="D114">
        <v>72</v>
      </c>
      <c r="E114" t="s">
        <v>154</v>
      </c>
    </row>
    <row r="115" spans="1:5" x14ac:dyDescent="0.3">
      <c r="A115">
        <v>114</v>
      </c>
      <c r="B115" s="1" t="s">
        <v>99</v>
      </c>
      <c r="C115" t="s">
        <v>151</v>
      </c>
      <c r="D115">
        <v>38</v>
      </c>
      <c r="E115" t="s">
        <v>154</v>
      </c>
    </row>
    <row r="116" spans="1:5" x14ac:dyDescent="0.3">
      <c r="A116">
        <v>115</v>
      </c>
      <c r="B116" s="1" t="s">
        <v>99</v>
      </c>
      <c r="C116" t="s">
        <v>152</v>
      </c>
      <c r="D116">
        <v>64</v>
      </c>
      <c r="E116" t="s">
        <v>154</v>
      </c>
    </row>
    <row r="117" spans="1:5" x14ac:dyDescent="0.3">
      <c r="A117">
        <v>116</v>
      </c>
      <c r="B117" s="1" t="s">
        <v>108</v>
      </c>
      <c r="C117" t="s">
        <v>151</v>
      </c>
      <c r="D117">
        <v>88</v>
      </c>
      <c r="E117" t="s">
        <v>154</v>
      </c>
    </row>
    <row r="118" spans="1:5" x14ac:dyDescent="0.3">
      <c r="A118">
        <v>117</v>
      </c>
      <c r="B118" s="1" t="s">
        <v>113</v>
      </c>
      <c r="C118" t="s">
        <v>152</v>
      </c>
      <c r="D118">
        <v>28</v>
      </c>
      <c r="E118" t="s">
        <v>154</v>
      </c>
    </row>
    <row r="119" spans="1:5" x14ac:dyDescent="0.3">
      <c r="A119">
        <v>118</v>
      </c>
      <c r="B119" s="1" t="s">
        <v>99</v>
      </c>
      <c r="C119" t="s">
        <v>152</v>
      </c>
      <c r="D119">
        <v>25</v>
      </c>
      <c r="E119" t="s">
        <v>154</v>
      </c>
    </row>
    <row r="120" spans="1:5" x14ac:dyDescent="0.3">
      <c r="A120">
        <v>119</v>
      </c>
      <c r="B120" s="1" t="s">
        <v>101</v>
      </c>
      <c r="C120" t="s">
        <v>152</v>
      </c>
      <c r="D120">
        <v>90</v>
      </c>
      <c r="E120" t="s">
        <v>154</v>
      </c>
    </row>
    <row r="121" spans="1:5" x14ac:dyDescent="0.3">
      <c r="A121">
        <v>120</v>
      </c>
      <c r="B121" s="1" t="s">
        <v>99</v>
      </c>
      <c r="C121" t="s">
        <v>151</v>
      </c>
      <c r="D121">
        <v>77</v>
      </c>
      <c r="E121" t="s">
        <v>154</v>
      </c>
    </row>
    <row r="122" spans="1:5" x14ac:dyDescent="0.3">
      <c r="A122">
        <v>121</v>
      </c>
      <c r="B122" s="1" t="s">
        <v>113</v>
      </c>
      <c r="C122" t="s">
        <v>152</v>
      </c>
      <c r="D122">
        <v>25</v>
      </c>
      <c r="E122" t="s">
        <v>154</v>
      </c>
    </row>
    <row r="123" spans="1:5" x14ac:dyDescent="0.3">
      <c r="A123">
        <v>122</v>
      </c>
      <c r="B123" s="1" t="s">
        <v>105</v>
      </c>
      <c r="C123" t="s">
        <v>151</v>
      </c>
      <c r="D123">
        <v>41</v>
      </c>
      <c r="E123" t="s">
        <v>154</v>
      </c>
    </row>
    <row r="124" spans="1:5" x14ac:dyDescent="0.3">
      <c r="A124">
        <v>123</v>
      </c>
      <c r="B124" s="1" t="s">
        <v>102</v>
      </c>
      <c r="C124" t="s">
        <v>152</v>
      </c>
      <c r="D124">
        <v>69</v>
      </c>
      <c r="E124" t="s">
        <v>154</v>
      </c>
    </row>
    <row r="125" spans="1:5" x14ac:dyDescent="0.3">
      <c r="A125">
        <v>124</v>
      </c>
      <c r="B125" s="1" t="s">
        <v>113</v>
      </c>
      <c r="C125" t="s">
        <v>152</v>
      </c>
      <c r="D125">
        <v>52</v>
      </c>
      <c r="E125" t="s">
        <v>154</v>
      </c>
    </row>
    <row r="126" spans="1:5" x14ac:dyDescent="0.3">
      <c r="A126">
        <v>125</v>
      </c>
      <c r="B126" s="1" t="s">
        <v>105</v>
      </c>
      <c r="C126" t="s">
        <v>152</v>
      </c>
      <c r="D126">
        <v>58</v>
      </c>
      <c r="E126" t="s">
        <v>154</v>
      </c>
    </row>
    <row r="127" spans="1:5" x14ac:dyDescent="0.3">
      <c r="A127">
        <v>126</v>
      </c>
      <c r="B127" s="1" t="s">
        <v>99</v>
      </c>
      <c r="C127" t="s">
        <v>152</v>
      </c>
      <c r="D127">
        <v>67</v>
      </c>
      <c r="E127" t="s">
        <v>154</v>
      </c>
    </row>
    <row r="128" spans="1:5" x14ac:dyDescent="0.3">
      <c r="A128">
        <v>127</v>
      </c>
      <c r="B128" s="1" t="s">
        <v>108</v>
      </c>
      <c r="C128" t="s">
        <v>152</v>
      </c>
      <c r="D128">
        <v>57</v>
      </c>
      <c r="E128" t="s">
        <v>154</v>
      </c>
    </row>
    <row r="129" spans="1:5" x14ac:dyDescent="0.3">
      <c r="A129">
        <v>128</v>
      </c>
      <c r="B129" s="1" t="s">
        <v>99</v>
      </c>
      <c r="C129" t="s">
        <v>152</v>
      </c>
      <c r="D129">
        <v>55</v>
      </c>
      <c r="E129" t="s">
        <v>154</v>
      </c>
    </row>
    <row r="130" spans="1:5" x14ac:dyDescent="0.3">
      <c r="A130">
        <v>129</v>
      </c>
      <c r="B130" s="1" t="s">
        <v>99</v>
      </c>
      <c r="C130" t="s">
        <v>152</v>
      </c>
      <c r="D130">
        <v>21</v>
      </c>
      <c r="E130" t="s">
        <v>154</v>
      </c>
    </row>
    <row r="131" spans="1:5" x14ac:dyDescent="0.3">
      <c r="A131">
        <v>130</v>
      </c>
      <c r="B131" s="1" t="s">
        <v>99</v>
      </c>
      <c r="C131" t="s">
        <v>152</v>
      </c>
      <c r="D131">
        <v>50</v>
      </c>
      <c r="E131" t="s">
        <v>154</v>
      </c>
    </row>
    <row r="132" spans="1:5" x14ac:dyDescent="0.3">
      <c r="A132">
        <v>131</v>
      </c>
      <c r="B132" s="1" t="s">
        <v>107</v>
      </c>
      <c r="C132" t="s">
        <v>152</v>
      </c>
      <c r="D132">
        <v>90</v>
      </c>
      <c r="E132" t="s">
        <v>154</v>
      </c>
    </row>
    <row r="133" spans="1:5" x14ac:dyDescent="0.3">
      <c r="A133">
        <v>132</v>
      </c>
      <c r="B133" s="1" t="s">
        <v>105</v>
      </c>
      <c r="C133" t="s">
        <v>152</v>
      </c>
      <c r="D133">
        <v>50</v>
      </c>
      <c r="E133" t="s">
        <v>154</v>
      </c>
    </row>
    <row r="134" spans="1:5" x14ac:dyDescent="0.3">
      <c r="A134">
        <v>133</v>
      </c>
      <c r="B134" s="1" t="s">
        <v>108</v>
      </c>
      <c r="C134" t="s">
        <v>152</v>
      </c>
      <c r="D134">
        <v>71</v>
      </c>
      <c r="E134" t="s">
        <v>154</v>
      </c>
    </row>
    <row r="135" spans="1:5" x14ac:dyDescent="0.3">
      <c r="A135">
        <v>134</v>
      </c>
      <c r="B135" s="1" t="s">
        <v>101</v>
      </c>
      <c r="C135" t="s">
        <v>151</v>
      </c>
      <c r="D135">
        <v>82</v>
      </c>
      <c r="E135" t="s">
        <v>154</v>
      </c>
    </row>
    <row r="136" spans="1:5" x14ac:dyDescent="0.3">
      <c r="A136">
        <v>135</v>
      </c>
      <c r="B136" s="1" t="s">
        <v>105</v>
      </c>
      <c r="C136" t="s">
        <v>152</v>
      </c>
      <c r="D136">
        <v>27</v>
      </c>
      <c r="E136" t="s">
        <v>154</v>
      </c>
    </row>
    <row r="137" spans="1:5" x14ac:dyDescent="0.3">
      <c r="A137">
        <v>136</v>
      </c>
      <c r="B137" s="1" t="s">
        <v>99</v>
      </c>
      <c r="C137" t="s">
        <v>152</v>
      </c>
      <c r="D137">
        <v>36</v>
      </c>
      <c r="E137" t="s">
        <v>154</v>
      </c>
    </row>
    <row r="138" spans="1:5" x14ac:dyDescent="0.3">
      <c r="A138">
        <v>137</v>
      </c>
      <c r="B138" s="1" t="s">
        <v>113</v>
      </c>
      <c r="C138" t="s">
        <v>151</v>
      </c>
      <c r="D138">
        <v>25</v>
      </c>
      <c r="E138" t="s">
        <v>154</v>
      </c>
    </row>
    <row r="139" spans="1:5" x14ac:dyDescent="0.3">
      <c r="A139">
        <v>138</v>
      </c>
      <c r="B139" s="1" t="s">
        <v>99</v>
      </c>
      <c r="C139" t="s">
        <v>152</v>
      </c>
      <c r="D139">
        <v>27</v>
      </c>
      <c r="E139" t="s">
        <v>154</v>
      </c>
    </row>
    <row r="140" spans="1:5" x14ac:dyDescent="0.3">
      <c r="A140">
        <v>139</v>
      </c>
      <c r="B140" s="1" t="s">
        <v>99</v>
      </c>
      <c r="C140" t="s">
        <v>152</v>
      </c>
      <c r="D140">
        <v>75</v>
      </c>
      <c r="E140" t="s">
        <v>154</v>
      </c>
    </row>
    <row r="141" spans="1:5" x14ac:dyDescent="0.3">
      <c r="A141">
        <v>140</v>
      </c>
      <c r="B141" s="1" t="s">
        <v>99</v>
      </c>
      <c r="C141" t="s">
        <v>151</v>
      </c>
      <c r="D141">
        <v>58</v>
      </c>
      <c r="E141" t="s">
        <v>154</v>
      </c>
    </row>
    <row r="142" spans="1:5" x14ac:dyDescent="0.3">
      <c r="A142">
        <v>141</v>
      </c>
      <c r="B142" s="1" t="s">
        <v>99</v>
      </c>
      <c r="C142" t="s">
        <v>151</v>
      </c>
      <c r="D142">
        <v>38</v>
      </c>
      <c r="E142" t="s">
        <v>154</v>
      </c>
    </row>
    <row r="143" spans="1:5" x14ac:dyDescent="0.3">
      <c r="A143">
        <v>142</v>
      </c>
      <c r="B143" s="1" t="s">
        <v>113</v>
      </c>
      <c r="C143" t="s">
        <v>151</v>
      </c>
      <c r="D143">
        <v>77</v>
      </c>
      <c r="E143" t="s">
        <v>154</v>
      </c>
    </row>
    <row r="144" spans="1:5" x14ac:dyDescent="0.3">
      <c r="A144">
        <v>143</v>
      </c>
      <c r="B144" s="1" t="s">
        <v>99</v>
      </c>
      <c r="C144" t="s">
        <v>151</v>
      </c>
      <c r="D144">
        <v>46</v>
      </c>
      <c r="E144" t="s">
        <v>154</v>
      </c>
    </row>
    <row r="145" spans="1:5" x14ac:dyDescent="0.3">
      <c r="A145">
        <v>144</v>
      </c>
      <c r="B145" s="1" t="s">
        <v>108</v>
      </c>
      <c r="C145" t="s">
        <v>151</v>
      </c>
      <c r="D145">
        <v>27</v>
      </c>
      <c r="E145" t="s">
        <v>154</v>
      </c>
    </row>
    <row r="146" spans="1:5" x14ac:dyDescent="0.3">
      <c r="A146">
        <v>145</v>
      </c>
      <c r="B146" s="1" t="s">
        <v>107</v>
      </c>
      <c r="C146" t="s">
        <v>151</v>
      </c>
      <c r="D146">
        <v>18</v>
      </c>
      <c r="E146" t="s">
        <v>154</v>
      </c>
    </row>
    <row r="147" spans="1:5" x14ac:dyDescent="0.3">
      <c r="A147">
        <v>146</v>
      </c>
      <c r="B147" s="1" t="s">
        <v>103</v>
      </c>
      <c r="C147" t="s">
        <v>151</v>
      </c>
      <c r="D147">
        <v>85</v>
      </c>
      <c r="E147" t="s">
        <v>154</v>
      </c>
    </row>
    <row r="148" spans="1:5" x14ac:dyDescent="0.3">
      <c r="A148">
        <v>147</v>
      </c>
      <c r="B148" s="1" t="s">
        <v>99</v>
      </c>
      <c r="C148" t="s">
        <v>152</v>
      </c>
      <c r="D148">
        <v>29</v>
      </c>
      <c r="E148" t="s">
        <v>154</v>
      </c>
    </row>
    <row r="149" spans="1:5" x14ac:dyDescent="0.3">
      <c r="A149">
        <v>148</v>
      </c>
      <c r="B149" s="1" t="s">
        <v>105</v>
      </c>
      <c r="C149" t="s">
        <v>152</v>
      </c>
      <c r="D149">
        <v>33</v>
      </c>
      <c r="E149" t="s">
        <v>154</v>
      </c>
    </row>
    <row r="150" spans="1:5" x14ac:dyDescent="0.3">
      <c r="A150">
        <v>149</v>
      </c>
      <c r="B150" s="1" t="s">
        <v>108</v>
      </c>
      <c r="C150" t="s">
        <v>152</v>
      </c>
      <c r="D150">
        <v>73</v>
      </c>
      <c r="E150" t="s">
        <v>154</v>
      </c>
    </row>
    <row r="151" spans="1:5" x14ac:dyDescent="0.3">
      <c r="A151">
        <v>150</v>
      </c>
      <c r="B151" s="1" t="s">
        <v>99</v>
      </c>
      <c r="C151" t="s">
        <v>152</v>
      </c>
      <c r="D151">
        <v>31</v>
      </c>
      <c r="E151" t="s">
        <v>154</v>
      </c>
    </row>
    <row r="152" spans="1:5" x14ac:dyDescent="0.3">
      <c r="A152">
        <v>151</v>
      </c>
      <c r="B152" s="1" t="s">
        <v>109</v>
      </c>
      <c r="C152" t="s">
        <v>151</v>
      </c>
      <c r="D152">
        <v>76</v>
      </c>
      <c r="E152" t="s">
        <v>154</v>
      </c>
    </row>
    <row r="153" spans="1:5" x14ac:dyDescent="0.3">
      <c r="A153">
        <v>152</v>
      </c>
      <c r="B153" s="1" t="s">
        <v>107</v>
      </c>
      <c r="C153" t="s">
        <v>152</v>
      </c>
      <c r="D153">
        <v>26</v>
      </c>
      <c r="E153" t="s">
        <v>154</v>
      </c>
    </row>
    <row r="154" spans="1:5" x14ac:dyDescent="0.3">
      <c r="A154">
        <v>153</v>
      </c>
      <c r="B154" s="1" t="s">
        <v>99</v>
      </c>
      <c r="C154" t="s">
        <v>151</v>
      </c>
      <c r="D154">
        <v>19</v>
      </c>
      <c r="E154" t="s">
        <v>154</v>
      </c>
    </row>
    <row r="155" spans="1:5" x14ac:dyDescent="0.3">
      <c r="A155">
        <v>154</v>
      </c>
      <c r="B155" s="1" t="s">
        <v>107</v>
      </c>
      <c r="C155" t="s">
        <v>151</v>
      </c>
      <c r="D155">
        <v>37</v>
      </c>
      <c r="E155" t="s">
        <v>154</v>
      </c>
    </row>
    <row r="156" spans="1:5" x14ac:dyDescent="0.3">
      <c r="A156">
        <v>155</v>
      </c>
      <c r="B156" s="1" t="s">
        <v>113</v>
      </c>
      <c r="C156" t="s">
        <v>151</v>
      </c>
      <c r="D156">
        <v>56</v>
      </c>
      <c r="E156" t="s">
        <v>154</v>
      </c>
    </row>
    <row r="157" spans="1:5" x14ac:dyDescent="0.3">
      <c r="A157">
        <v>156</v>
      </c>
      <c r="B157" s="1" t="s">
        <v>100</v>
      </c>
      <c r="C157" t="s">
        <v>152</v>
      </c>
      <c r="D157">
        <v>32</v>
      </c>
      <c r="E157" t="s">
        <v>154</v>
      </c>
    </row>
    <row r="158" spans="1:5" x14ac:dyDescent="0.3">
      <c r="A158">
        <v>157</v>
      </c>
      <c r="B158" s="1" t="s">
        <v>101</v>
      </c>
      <c r="C158" t="s">
        <v>152</v>
      </c>
      <c r="D158">
        <v>50</v>
      </c>
      <c r="E158" t="s">
        <v>154</v>
      </c>
    </row>
    <row r="159" spans="1:5" x14ac:dyDescent="0.3">
      <c r="A159">
        <v>158</v>
      </c>
      <c r="B159" s="1" t="s">
        <v>99</v>
      </c>
      <c r="C159" t="s">
        <v>152</v>
      </c>
      <c r="D159">
        <v>41</v>
      </c>
      <c r="E159" t="s">
        <v>154</v>
      </c>
    </row>
    <row r="160" spans="1:5" x14ac:dyDescent="0.3">
      <c r="A160">
        <v>159</v>
      </c>
      <c r="B160" s="1" t="s">
        <v>99</v>
      </c>
      <c r="C160" t="s">
        <v>151</v>
      </c>
      <c r="D160">
        <v>25</v>
      </c>
      <c r="E160" t="s">
        <v>154</v>
      </c>
    </row>
    <row r="161" spans="1:5" x14ac:dyDescent="0.3">
      <c r="A161">
        <v>160</v>
      </c>
      <c r="B161" s="1" t="s">
        <v>99</v>
      </c>
      <c r="C161" t="s">
        <v>151</v>
      </c>
      <c r="D161">
        <v>48</v>
      </c>
      <c r="E161" t="s">
        <v>154</v>
      </c>
    </row>
    <row r="162" spans="1:5" x14ac:dyDescent="0.3">
      <c r="A162">
        <v>161</v>
      </c>
      <c r="B162" s="1" t="s">
        <v>100</v>
      </c>
      <c r="C162" t="s">
        <v>152</v>
      </c>
      <c r="D162">
        <v>68</v>
      </c>
      <c r="E162" t="s">
        <v>154</v>
      </c>
    </row>
    <row r="163" spans="1:5" x14ac:dyDescent="0.3">
      <c r="A163">
        <v>162</v>
      </c>
      <c r="B163" s="1" t="s">
        <v>99</v>
      </c>
      <c r="C163" t="s">
        <v>152</v>
      </c>
      <c r="D163">
        <v>63</v>
      </c>
      <c r="E163" t="s">
        <v>154</v>
      </c>
    </row>
    <row r="164" spans="1:5" x14ac:dyDescent="0.3">
      <c r="A164">
        <v>163</v>
      </c>
      <c r="B164" s="1" t="s">
        <v>99</v>
      </c>
      <c r="C164" t="s">
        <v>152</v>
      </c>
      <c r="D164">
        <v>81</v>
      </c>
      <c r="E164" t="s">
        <v>154</v>
      </c>
    </row>
    <row r="165" spans="1:5" x14ac:dyDescent="0.3">
      <c r="A165">
        <v>164</v>
      </c>
      <c r="B165" s="1" t="s">
        <v>99</v>
      </c>
      <c r="C165" t="s">
        <v>151</v>
      </c>
      <c r="D165">
        <v>36</v>
      </c>
      <c r="E165" t="s">
        <v>154</v>
      </c>
    </row>
    <row r="166" spans="1:5" x14ac:dyDescent="0.3">
      <c r="A166">
        <v>165</v>
      </c>
      <c r="B166" s="1" t="s">
        <v>110</v>
      </c>
      <c r="C166" t="s">
        <v>151</v>
      </c>
      <c r="D166">
        <v>32</v>
      </c>
      <c r="E166" t="s">
        <v>154</v>
      </c>
    </row>
    <row r="167" spans="1:5" x14ac:dyDescent="0.3">
      <c r="A167">
        <v>166</v>
      </c>
      <c r="B167" s="1" t="s">
        <v>100</v>
      </c>
      <c r="C167" t="s">
        <v>151</v>
      </c>
      <c r="D167">
        <v>27</v>
      </c>
      <c r="E167" t="s">
        <v>154</v>
      </c>
    </row>
    <row r="168" spans="1:5" x14ac:dyDescent="0.3">
      <c r="A168">
        <v>167</v>
      </c>
      <c r="B168" s="1" t="s">
        <v>101</v>
      </c>
      <c r="C168" t="s">
        <v>152</v>
      </c>
      <c r="D168">
        <v>27</v>
      </c>
      <c r="E168" t="s">
        <v>154</v>
      </c>
    </row>
    <row r="169" spans="1:5" x14ac:dyDescent="0.3">
      <c r="A169">
        <v>168</v>
      </c>
      <c r="B169" s="1" t="s">
        <v>100</v>
      </c>
      <c r="C169" t="s">
        <v>152</v>
      </c>
      <c r="D169">
        <v>55</v>
      </c>
      <c r="E169" t="s">
        <v>154</v>
      </c>
    </row>
    <row r="170" spans="1:5" x14ac:dyDescent="0.3">
      <c r="A170">
        <v>169</v>
      </c>
      <c r="B170" s="1" t="s">
        <v>100</v>
      </c>
      <c r="C170" t="s">
        <v>152</v>
      </c>
      <c r="D170">
        <v>42</v>
      </c>
      <c r="E170" t="s">
        <v>154</v>
      </c>
    </row>
    <row r="171" spans="1:5" x14ac:dyDescent="0.3">
      <c r="A171">
        <v>170</v>
      </c>
      <c r="B171" s="1" t="s">
        <v>107</v>
      </c>
      <c r="C171" t="s">
        <v>151</v>
      </c>
      <c r="D171">
        <v>83</v>
      </c>
      <c r="E171" t="s">
        <v>154</v>
      </c>
    </row>
    <row r="172" spans="1:5" x14ac:dyDescent="0.3">
      <c r="A172">
        <v>171</v>
      </c>
      <c r="B172" s="1" t="s">
        <v>99</v>
      </c>
      <c r="C172" t="s">
        <v>151</v>
      </c>
      <c r="D172">
        <v>31</v>
      </c>
      <c r="E172" t="s">
        <v>154</v>
      </c>
    </row>
    <row r="173" spans="1:5" x14ac:dyDescent="0.3">
      <c r="A173">
        <v>172</v>
      </c>
      <c r="B173" s="1" t="s">
        <v>99</v>
      </c>
      <c r="C173" t="s">
        <v>151</v>
      </c>
      <c r="D173">
        <v>36</v>
      </c>
      <c r="E173" t="s">
        <v>154</v>
      </c>
    </row>
    <row r="174" spans="1:5" x14ac:dyDescent="0.3">
      <c r="A174">
        <v>173</v>
      </c>
      <c r="B174" s="1" t="s">
        <v>113</v>
      </c>
      <c r="C174" t="s">
        <v>151</v>
      </c>
      <c r="D174">
        <v>59</v>
      </c>
      <c r="E174" t="s">
        <v>154</v>
      </c>
    </row>
    <row r="175" spans="1:5" x14ac:dyDescent="0.3">
      <c r="A175">
        <v>174</v>
      </c>
      <c r="B175" s="1" t="s">
        <v>107</v>
      </c>
      <c r="C175" t="s">
        <v>151</v>
      </c>
      <c r="D175">
        <v>68</v>
      </c>
      <c r="E175" t="s">
        <v>154</v>
      </c>
    </row>
    <row r="176" spans="1:5" x14ac:dyDescent="0.3">
      <c r="A176">
        <v>175</v>
      </c>
      <c r="B176" s="1" t="s">
        <v>99</v>
      </c>
      <c r="C176" t="s">
        <v>151</v>
      </c>
      <c r="D176">
        <v>70</v>
      </c>
      <c r="E176" t="s">
        <v>154</v>
      </c>
    </row>
    <row r="177" spans="1:5" x14ac:dyDescent="0.3">
      <c r="A177">
        <v>176</v>
      </c>
      <c r="B177" s="1" t="s">
        <v>100</v>
      </c>
      <c r="C177" t="s">
        <v>151</v>
      </c>
      <c r="D177">
        <v>46</v>
      </c>
      <c r="E177" t="s">
        <v>154</v>
      </c>
    </row>
    <row r="178" spans="1:5" x14ac:dyDescent="0.3">
      <c r="A178">
        <v>177</v>
      </c>
      <c r="B178" s="1" t="s">
        <v>113</v>
      </c>
      <c r="C178" t="s">
        <v>151</v>
      </c>
      <c r="D178">
        <v>75</v>
      </c>
      <c r="E178" t="s">
        <v>154</v>
      </c>
    </row>
    <row r="179" spans="1:5" x14ac:dyDescent="0.3">
      <c r="A179">
        <v>178</v>
      </c>
      <c r="B179" s="1" t="s">
        <v>113</v>
      </c>
      <c r="C179" t="s">
        <v>152</v>
      </c>
      <c r="D179">
        <v>24</v>
      </c>
      <c r="E179" t="s">
        <v>154</v>
      </c>
    </row>
    <row r="180" spans="1:5" x14ac:dyDescent="0.3">
      <c r="A180">
        <v>179</v>
      </c>
      <c r="B180" s="1" t="s">
        <v>100</v>
      </c>
      <c r="C180" t="s">
        <v>152</v>
      </c>
      <c r="D180">
        <v>27</v>
      </c>
      <c r="E180" t="s">
        <v>154</v>
      </c>
    </row>
    <row r="181" spans="1:5" x14ac:dyDescent="0.3">
      <c r="A181">
        <v>180</v>
      </c>
      <c r="B181" s="1" t="s">
        <v>99</v>
      </c>
      <c r="C181" t="s">
        <v>152</v>
      </c>
      <c r="D181">
        <v>81</v>
      </c>
      <c r="E181" t="s">
        <v>154</v>
      </c>
    </row>
    <row r="182" spans="1:5" x14ac:dyDescent="0.3">
      <c r="A182">
        <v>181</v>
      </c>
      <c r="B182" s="1" t="s">
        <v>104</v>
      </c>
      <c r="C182" t="s">
        <v>152</v>
      </c>
      <c r="D182">
        <v>28</v>
      </c>
      <c r="E182" t="s">
        <v>154</v>
      </c>
    </row>
    <row r="183" spans="1:5" x14ac:dyDescent="0.3">
      <c r="A183">
        <v>182</v>
      </c>
      <c r="B183" s="1" t="s">
        <v>101</v>
      </c>
      <c r="C183" t="s">
        <v>151</v>
      </c>
      <c r="D183">
        <v>77</v>
      </c>
      <c r="E183" t="s">
        <v>154</v>
      </c>
    </row>
    <row r="184" spans="1:5" x14ac:dyDescent="0.3">
      <c r="A184">
        <v>183</v>
      </c>
      <c r="B184" s="1" t="s">
        <v>113</v>
      </c>
      <c r="C184" t="s">
        <v>151</v>
      </c>
      <c r="D184">
        <v>66</v>
      </c>
      <c r="E184" t="s">
        <v>154</v>
      </c>
    </row>
    <row r="185" spans="1:5" x14ac:dyDescent="0.3">
      <c r="A185">
        <v>184</v>
      </c>
      <c r="B185" s="1" t="s">
        <v>106</v>
      </c>
      <c r="C185" t="s">
        <v>151</v>
      </c>
      <c r="D185">
        <v>79</v>
      </c>
      <c r="E185" t="s">
        <v>154</v>
      </c>
    </row>
    <row r="186" spans="1:5" x14ac:dyDescent="0.3">
      <c r="A186">
        <v>185</v>
      </c>
      <c r="B186" s="1" t="s">
        <v>104</v>
      </c>
      <c r="C186" t="s">
        <v>151</v>
      </c>
      <c r="D186">
        <v>86</v>
      </c>
      <c r="E186" t="s">
        <v>154</v>
      </c>
    </row>
    <row r="187" spans="1:5" x14ac:dyDescent="0.3">
      <c r="A187">
        <v>186</v>
      </c>
      <c r="B187" s="1" t="s">
        <v>106</v>
      </c>
      <c r="C187" t="s">
        <v>152</v>
      </c>
      <c r="D187">
        <v>63</v>
      </c>
      <c r="E187" t="s">
        <v>154</v>
      </c>
    </row>
    <row r="188" spans="1:5" x14ac:dyDescent="0.3">
      <c r="A188">
        <v>187</v>
      </c>
      <c r="B188" s="1" t="s">
        <v>100</v>
      </c>
      <c r="C188" t="s">
        <v>152</v>
      </c>
      <c r="D188">
        <v>68</v>
      </c>
      <c r="E188" t="s">
        <v>154</v>
      </c>
    </row>
    <row r="189" spans="1:5" x14ac:dyDescent="0.3">
      <c r="A189">
        <v>188</v>
      </c>
      <c r="B189" s="1" t="s">
        <v>113</v>
      </c>
      <c r="C189" t="s">
        <v>152</v>
      </c>
      <c r="D189">
        <v>72</v>
      </c>
      <c r="E189" t="s">
        <v>154</v>
      </c>
    </row>
    <row r="190" spans="1:5" x14ac:dyDescent="0.3">
      <c r="A190">
        <v>189</v>
      </c>
      <c r="B190" s="1" t="s">
        <v>99</v>
      </c>
      <c r="C190" t="s">
        <v>152</v>
      </c>
      <c r="D190">
        <v>59</v>
      </c>
      <c r="E190" t="s">
        <v>154</v>
      </c>
    </row>
    <row r="191" spans="1:5" x14ac:dyDescent="0.3">
      <c r="A191">
        <v>190</v>
      </c>
      <c r="B191" s="1" t="s">
        <v>100</v>
      </c>
      <c r="C191" t="s">
        <v>151</v>
      </c>
      <c r="D191">
        <v>71</v>
      </c>
      <c r="E191" t="s">
        <v>154</v>
      </c>
    </row>
    <row r="192" spans="1:5" x14ac:dyDescent="0.3">
      <c r="A192">
        <v>191</v>
      </c>
      <c r="B192" s="1" t="s">
        <v>109</v>
      </c>
      <c r="C192" t="s">
        <v>152</v>
      </c>
      <c r="D192">
        <v>23</v>
      </c>
      <c r="E192" t="s">
        <v>154</v>
      </c>
    </row>
    <row r="193" spans="1:5" x14ac:dyDescent="0.3">
      <c r="A193">
        <v>192</v>
      </c>
      <c r="B193" s="1" t="s">
        <v>99</v>
      </c>
      <c r="C193" t="s">
        <v>152</v>
      </c>
      <c r="D193">
        <v>66</v>
      </c>
      <c r="E193" t="s">
        <v>154</v>
      </c>
    </row>
    <row r="194" spans="1:5" x14ac:dyDescent="0.3">
      <c r="A194">
        <v>193</v>
      </c>
      <c r="B194" s="1" t="s">
        <v>113</v>
      </c>
      <c r="C194" t="s">
        <v>152</v>
      </c>
      <c r="D194">
        <v>84</v>
      </c>
      <c r="E194" t="s">
        <v>154</v>
      </c>
    </row>
    <row r="195" spans="1:5" x14ac:dyDescent="0.3">
      <c r="A195">
        <v>194</v>
      </c>
      <c r="B195" s="1" t="s">
        <v>113</v>
      </c>
      <c r="C195" t="s">
        <v>152</v>
      </c>
      <c r="D195">
        <v>64</v>
      </c>
      <c r="E195" t="s">
        <v>154</v>
      </c>
    </row>
    <row r="196" spans="1:5" x14ac:dyDescent="0.3">
      <c r="A196">
        <v>195</v>
      </c>
      <c r="B196" s="1" t="s">
        <v>99</v>
      </c>
      <c r="C196" t="s">
        <v>152</v>
      </c>
      <c r="D196">
        <v>51</v>
      </c>
      <c r="E196" t="s">
        <v>154</v>
      </c>
    </row>
    <row r="197" spans="1:5" x14ac:dyDescent="0.3">
      <c r="A197">
        <v>196</v>
      </c>
      <c r="B197" s="1" t="s">
        <v>99</v>
      </c>
      <c r="C197" t="s">
        <v>151</v>
      </c>
      <c r="D197">
        <v>77</v>
      </c>
      <c r="E197" t="s">
        <v>154</v>
      </c>
    </row>
    <row r="198" spans="1:5" x14ac:dyDescent="0.3">
      <c r="A198">
        <v>197</v>
      </c>
      <c r="B198" s="1" t="s">
        <v>99</v>
      </c>
      <c r="C198" t="s">
        <v>151</v>
      </c>
      <c r="D198">
        <v>38</v>
      </c>
      <c r="E198" t="s">
        <v>154</v>
      </c>
    </row>
    <row r="199" spans="1:5" x14ac:dyDescent="0.3">
      <c r="A199">
        <v>198</v>
      </c>
      <c r="B199" s="1" t="s">
        <v>99</v>
      </c>
      <c r="C199" t="s">
        <v>151</v>
      </c>
      <c r="D199">
        <v>30</v>
      </c>
      <c r="E199" t="s">
        <v>154</v>
      </c>
    </row>
    <row r="200" spans="1:5" x14ac:dyDescent="0.3">
      <c r="A200">
        <v>199</v>
      </c>
      <c r="B200" s="1" t="s">
        <v>101</v>
      </c>
      <c r="C200" t="s">
        <v>152</v>
      </c>
      <c r="D200">
        <v>67</v>
      </c>
      <c r="E200" t="s">
        <v>154</v>
      </c>
    </row>
    <row r="201" spans="1:5" x14ac:dyDescent="0.3">
      <c r="A201">
        <v>200</v>
      </c>
      <c r="B201" s="1" t="s">
        <v>107</v>
      </c>
      <c r="C201" t="s">
        <v>151</v>
      </c>
      <c r="D201">
        <v>27</v>
      </c>
      <c r="E201" t="s">
        <v>154</v>
      </c>
    </row>
    <row r="202" spans="1:5" x14ac:dyDescent="0.3">
      <c r="A202">
        <v>201</v>
      </c>
      <c r="B202" s="1" t="s">
        <v>101</v>
      </c>
      <c r="C202" t="s">
        <v>152</v>
      </c>
      <c r="D202">
        <v>50</v>
      </c>
      <c r="E202" t="s">
        <v>154</v>
      </c>
    </row>
    <row r="203" spans="1:5" x14ac:dyDescent="0.3">
      <c r="A203">
        <v>202</v>
      </c>
      <c r="B203" s="1" t="s">
        <v>99</v>
      </c>
      <c r="C203" t="s">
        <v>151</v>
      </c>
      <c r="D203">
        <v>86</v>
      </c>
      <c r="E203" t="s">
        <v>154</v>
      </c>
    </row>
    <row r="204" spans="1:5" x14ac:dyDescent="0.3">
      <c r="A204">
        <v>203</v>
      </c>
      <c r="B204" s="1" t="s">
        <v>102</v>
      </c>
      <c r="C204" t="s">
        <v>152</v>
      </c>
      <c r="D204">
        <v>75</v>
      </c>
      <c r="E204" t="s">
        <v>154</v>
      </c>
    </row>
    <row r="205" spans="1:5" x14ac:dyDescent="0.3">
      <c r="A205">
        <v>204</v>
      </c>
      <c r="B205" s="1" t="s">
        <v>100</v>
      </c>
      <c r="C205" t="s">
        <v>151</v>
      </c>
      <c r="D205">
        <v>89</v>
      </c>
      <c r="E205" t="s">
        <v>154</v>
      </c>
    </row>
    <row r="206" spans="1:5" x14ac:dyDescent="0.3">
      <c r="A206">
        <v>205</v>
      </c>
      <c r="B206" s="1" t="s">
        <v>107</v>
      </c>
      <c r="C206" t="s">
        <v>152</v>
      </c>
      <c r="D206">
        <v>45</v>
      </c>
      <c r="E206" t="s">
        <v>154</v>
      </c>
    </row>
    <row r="207" spans="1:5" x14ac:dyDescent="0.3">
      <c r="A207">
        <v>206</v>
      </c>
      <c r="B207" s="1" t="s">
        <v>99</v>
      </c>
      <c r="C207" t="s">
        <v>152</v>
      </c>
      <c r="D207">
        <v>56</v>
      </c>
      <c r="E207" t="s">
        <v>154</v>
      </c>
    </row>
    <row r="208" spans="1:5" x14ac:dyDescent="0.3">
      <c r="A208">
        <v>207</v>
      </c>
      <c r="B208" s="1" t="s">
        <v>108</v>
      </c>
      <c r="C208" t="s">
        <v>151</v>
      </c>
      <c r="D208">
        <v>76</v>
      </c>
      <c r="E208" t="s">
        <v>154</v>
      </c>
    </row>
    <row r="209" spans="1:5" x14ac:dyDescent="0.3">
      <c r="A209">
        <v>208</v>
      </c>
      <c r="B209" s="1" t="s">
        <v>99</v>
      </c>
      <c r="C209" t="s">
        <v>152</v>
      </c>
      <c r="D209">
        <v>19</v>
      </c>
      <c r="E209" t="s">
        <v>154</v>
      </c>
    </row>
    <row r="210" spans="1:5" x14ac:dyDescent="0.3">
      <c r="A210">
        <v>209</v>
      </c>
      <c r="B210" s="1" t="s">
        <v>100</v>
      </c>
      <c r="C210" t="s">
        <v>151</v>
      </c>
      <c r="D210">
        <v>79</v>
      </c>
      <c r="E210" t="s">
        <v>154</v>
      </c>
    </row>
    <row r="211" spans="1:5" x14ac:dyDescent="0.3">
      <c r="A211">
        <v>210</v>
      </c>
      <c r="B211" s="1" t="s">
        <v>99</v>
      </c>
      <c r="C211" t="s">
        <v>151</v>
      </c>
      <c r="D211">
        <v>59</v>
      </c>
      <c r="E211" t="s">
        <v>154</v>
      </c>
    </row>
    <row r="212" spans="1:5" x14ac:dyDescent="0.3">
      <c r="A212">
        <v>211</v>
      </c>
      <c r="B212" s="1" t="s">
        <v>100</v>
      </c>
      <c r="C212" t="s">
        <v>152</v>
      </c>
      <c r="D212">
        <v>79</v>
      </c>
      <c r="E212" t="s">
        <v>154</v>
      </c>
    </row>
    <row r="213" spans="1:5" x14ac:dyDescent="0.3">
      <c r="A213">
        <v>212</v>
      </c>
      <c r="B213" s="1" t="s">
        <v>109</v>
      </c>
      <c r="C213" t="s">
        <v>152</v>
      </c>
      <c r="D213">
        <v>19</v>
      </c>
      <c r="E213" t="s">
        <v>154</v>
      </c>
    </row>
    <row r="214" spans="1:5" x14ac:dyDescent="0.3">
      <c r="A214">
        <v>213</v>
      </c>
      <c r="B214" s="1" t="s">
        <v>99</v>
      </c>
      <c r="C214" t="s">
        <v>152</v>
      </c>
      <c r="D214">
        <v>52</v>
      </c>
      <c r="E214" t="s">
        <v>154</v>
      </c>
    </row>
    <row r="215" spans="1:5" x14ac:dyDescent="0.3">
      <c r="A215">
        <v>214</v>
      </c>
      <c r="B215" s="1" t="s">
        <v>99</v>
      </c>
      <c r="C215" t="s">
        <v>152</v>
      </c>
      <c r="D215">
        <v>18</v>
      </c>
      <c r="E215" t="s">
        <v>154</v>
      </c>
    </row>
    <row r="216" spans="1:5" x14ac:dyDescent="0.3">
      <c r="A216">
        <v>215</v>
      </c>
      <c r="B216" s="1" t="s">
        <v>99</v>
      </c>
      <c r="C216" t="s">
        <v>151</v>
      </c>
      <c r="D216">
        <v>60</v>
      </c>
      <c r="E216" t="s">
        <v>154</v>
      </c>
    </row>
    <row r="217" spans="1:5" x14ac:dyDescent="0.3">
      <c r="A217">
        <v>216</v>
      </c>
      <c r="B217" s="1" t="s">
        <v>113</v>
      </c>
      <c r="C217" t="s">
        <v>151</v>
      </c>
      <c r="D217">
        <v>45</v>
      </c>
      <c r="E217" t="s">
        <v>154</v>
      </c>
    </row>
    <row r="218" spans="1:5" x14ac:dyDescent="0.3">
      <c r="A218">
        <v>217</v>
      </c>
      <c r="B218" s="1" t="s">
        <v>99</v>
      </c>
      <c r="C218" t="s">
        <v>152</v>
      </c>
      <c r="D218">
        <v>60</v>
      </c>
      <c r="E218" t="s">
        <v>154</v>
      </c>
    </row>
    <row r="219" spans="1:5" x14ac:dyDescent="0.3">
      <c r="A219">
        <v>218</v>
      </c>
      <c r="B219" s="1" t="s">
        <v>100</v>
      </c>
      <c r="C219" t="s">
        <v>152</v>
      </c>
      <c r="D219">
        <v>34</v>
      </c>
      <c r="E219" t="s">
        <v>154</v>
      </c>
    </row>
    <row r="220" spans="1:5" x14ac:dyDescent="0.3">
      <c r="A220">
        <v>219</v>
      </c>
      <c r="B220" s="1" t="s">
        <v>99</v>
      </c>
      <c r="C220" t="s">
        <v>151</v>
      </c>
      <c r="D220">
        <v>36</v>
      </c>
      <c r="E220" t="s">
        <v>154</v>
      </c>
    </row>
    <row r="221" spans="1:5" x14ac:dyDescent="0.3">
      <c r="A221">
        <v>220</v>
      </c>
      <c r="B221" s="1" t="s">
        <v>101</v>
      </c>
      <c r="C221" t="s">
        <v>151</v>
      </c>
      <c r="D221">
        <v>71</v>
      </c>
      <c r="E221" t="s">
        <v>154</v>
      </c>
    </row>
    <row r="222" spans="1:5" x14ac:dyDescent="0.3">
      <c r="A222">
        <v>221</v>
      </c>
      <c r="B222" s="1" t="s">
        <v>101</v>
      </c>
      <c r="C222" t="s">
        <v>151</v>
      </c>
      <c r="D222">
        <v>64</v>
      </c>
      <c r="E222" t="s">
        <v>154</v>
      </c>
    </row>
    <row r="223" spans="1:5" x14ac:dyDescent="0.3">
      <c r="A223">
        <v>222</v>
      </c>
      <c r="B223" s="1" t="s">
        <v>103</v>
      </c>
      <c r="C223" t="s">
        <v>151</v>
      </c>
      <c r="D223">
        <v>37</v>
      </c>
      <c r="E223" t="s">
        <v>154</v>
      </c>
    </row>
    <row r="224" spans="1:5" x14ac:dyDescent="0.3">
      <c r="A224">
        <v>223</v>
      </c>
      <c r="B224" s="1" t="s">
        <v>113</v>
      </c>
      <c r="C224" t="s">
        <v>151</v>
      </c>
      <c r="D224">
        <v>41</v>
      </c>
      <c r="E224" t="s">
        <v>154</v>
      </c>
    </row>
    <row r="225" spans="1:5" x14ac:dyDescent="0.3">
      <c r="A225">
        <v>224</v>
      </c>
      <c r="B225" s="1" t="s">
        <v>113</v>
      </c>
      <c r="C225" t="s">
        <v>151</v>
      </c>
      <c r="D225">
        <v>64</v>
      </c>
      <c r="E225" t="s">
        <v>154</v>
      </c>
    </row>
    <row r="226" spans="1:5" x14ac:dyDescent="0.3">
      <c r="A226">
        <v>225</v>
      </c>
      <c r="B226" s="1" t="s">
        <v>106</v>
      </c>
      <c r="C226" t="s">
        <v>152</v>
      </c>
      <c r="D226">
        <v>83</v>
      </c>
      <c r="E226" t="s">
        <v>154</v>
      </c>
    </row>
    <row r="227" spans="1:5" x14ac:dyDescent="0.3">
      <c r="A227">
        <v>226</v>
      </c>
      <c r="B227" s="1" t="s">
        <v>99</v>
      </c>
      <c r="C227" t="s">
        <v>151</v>
      </c>
      <c r="D227">
        <v>31</v>
      </c>
      <c r="E227" t="s">
        <v>154</v>
      </c>
    </row>
    <row r="228" spans="1:5" x14ac:dyDescent="0.3">
      <c r="A228">
        <v>227</v>
      </c>
      <c r="B228" s="1" t="s">
        <v>99</v>
      </c>
      <c r="C228" t="s">
        <v>152</v>
      </c>
      <c r="D228">
        <v>77</v>
      </c>
      <c r="E228" t="s">
        <v>154</v>
      </c>
    </row>
    <row r="229" spans="1:5" x14ac:dyDescent="0.3">
      <c r="A229">
        <v>228</v>
      </c>
      <c r="B229" s="1" t="s">
        <v>100</v>
      </c>
      <c r="C229" t="s">
        <v>152</v>
      </c>
      <c r="D229">
        <v>34</v>
      </c>
      <c r="E229" t="s">
        <v>154</v>
      </c>
    </row>
    <row r="230" spans="1:5" x14ac:dyDescent="0.3">
      <c r="A230">
        <v>229</v>
      </c>
      <c r="B230" s="1" t="s">
        <v>100</v>
      </c>
      <c r="C230" t="s">
        <v>151</v>
      </c>
      <c r="D230">
        <v>54</v>
      </c>
      <c r="E230" t="s">
        <v>154</v>
      </c>
    </row>
    <row r="231" spans="1:5" x14ac:dyDescent="0.3">
      <c r="A231">
        <v>230</v>
      </c>
      <c r="B231" s="1" t="s">
        <v>99</v>
      </c>
      <c r="C231" t="s">
        <v>151</v>
      </c>
      <c r="D231">
        <v>79</v>
      </c>
      <c r="E231" t="s">
        <v>154</v>
      </c>
    </row>
    <row r="232" spans="1:5" x14ac:dyDescent="0.3">
      <c r="A232">
        <v>231</v>
      </c>
      <c r="B232" s="1" t="s">
        <v>99</v>
      </c>
      <c r="C232" t="s">
        <v>151</v>
      </c>
      <c r="D232">
        <v>41</v>
      </c>
      <c r="E232" t="s">
        <v>154</v>
      </c>
    </row>
    <row r="233" spans="1:5" x14ac:dyDescent="0.3">
      <c r="A233">
        <v>232</v>
      </c>
      <c r="B233" s="1" t="s">
        <v>99</v>
      </c>
      <c r="C233" t="s">
        <v>152</v>
      </c>
      <c r="D233">
        <v>45</v>
      </c>
      <c r="E233" t="s">
        <v>154</v>
      </c>
    </row>
    <row r="234" spans="1:5" x14ac:dyDescent="0.3">
      <c r="A234">
        <v>233</v>
      </c>
      <c r="B234" s="1" t="s">
        <v>107</v>
      </c>
      <c r="C234" t="s">
        <v>152</v>
      </c>
      <c r="D234">
        <v>30</v>
      </c>
      <c r="E234" t="s">
        <v>154</v>
      </c>
    </row>
    <row r="235" spans="1:5" x14ac:dyDescent="0.3">
      <c r="A235">
        <v>234</v>
      </c>
      <c r="B235" s="1" t="s">
        <v>104</v>
      </c>
      <c r="C235" t="s">
        <v>151</v>
      </c>
      <c r="D235">
        <v>37</v>
      </c>
      <c r="E235" t="s">
        <v>154</v>
      </c>
    </row>
    <row r="236" spans="1:5" x14ac:dyDescent="0.3">
      <c r="A236">
        <v>235</v>
      </c>
      <c r="B236" s="1" t="s">
        <v>99</v>
      </c>
      <c r="C236" t="s">
        <v>151</v>
      </c>
      <c r="D236">
        <v>41</v>
      </c>
      <c r="E236" t="s">
        <v>154</v>
      </c>
    </row>
    <row r="237" spans="1:5" x14ac:dyDescent="0.3">
      <c r="A237">
        <v>236</v>
      </c>
      <c r="B237" s="1" t="s">
        <v>99</v>
      </c>
      <c r="C237" t="s">
        <v>152</v>
      </c>
      <c r="D237">
        <v>80</v>
      </c>
      <c r="E237" t="s">
        <v>154</v>
      </c>
    </row>
    <row r="238" spans="1:5" x14ac:dyDescent="0.3">
      <c r="A238">
        <v>237</v>
      </c>
      <c r="B238" s="1" t="s">
        <v>100</v>
      </c>
      <c r="C238" t="s">
        <v>152</v>
      </c>
      <c r="D238">
        <v>57</v>
      </c>
      <c r="E238" t="s">
        <v>154</v>
      </c>
    </row>
    <row r="239" spans="1:5" x14ac:dyDescent="0.3">
      <c r="A239">
        <v>238</v>
      </c>
      <c r="B239" s="1" t="s">
        <v>107</v>
      </c>
      <c r="C239" t="s">
        <v>151</v>
      </c>
      <c r="D239">
        <v>41</v>
      </c>
      <c r="E239" t="s">
        <v>154</v>
      </c>
    </row>
    <row r="240" spans="1:5" x14ac:dyDescent="0.3">
      <c r="A240">
        <v>239</v>
      </c>
      <c r="B240" s="1" t="s">
        <v>113</v>
      </c>
      <c r="C240" t="s">
        <v>152</v>
      </c>
      <c r="D240">
        <v>77</v>
      </c>
      <c r="E240" t="s">
        <v>154</v>
      </c>
    </row>
    <row r="241" spans="1:5" x14ac:dyDescent="0.3">
      <c r="A241">
        <v>240</v>
      </c>
      <c r="B241" s="1" t="s">
        <v>99</v>
      </c>
      <c r="C241" t="s">
        <v>151</v>
      </c>
      <c r="D241">
        <v>63</v>
      </c>
      <c r="E241" t="s">
        <v>154</v>
      </c>
    </row>
    <row r="242" spans="1:5" x14ac:dyDescent="0.3">
      <c r="A242">
        <v>241</v>
      </c>
      <c r="B242" s="1" t="s">
        <v>99</v>
      </c>
      <c r="C242" t="s">
        <v>152</v>
      </c>
      <c r="D242">
        <v>22</v>
      </c>
      <c r="E242" t="s">
        <v>154</v>
      </c>
    </row>
    <row r="243" spans="1:5" x14ac:dyDescent="0.3">
      <c r="A243">
        <v>242</v>
      </c>
      <c r="B243" s="1" t="s">
        <v>99</v>
      </c>
      <c r="C243" t="s">
        <v>152</v>
      </c>
      <c r="D243">
        <v>87</v>
      </c>
      <c r="E243" t="s">
        <v>154</v>
      </c>
    </row>
    <row r="244" spans="1:5" x14ac:dyDescent="0.3">
      <c r="A244">
        <v>243</v>
      </c>
      <c r="B244" s="1" t="s">
        <v>99</v>
      </c>
      <c r="C244" t="s">
        <v>151</v>
      </c>
      <c r="D244">
        <v>18</v>
      </c>
      <c r="E244" t="s">
        <v>154</v>
      </c>
    </row>
    <row r="245" spans="1:5" x14ac:dyDescent="0.3">
      <c r="A245">
        <v>244</v>
      </c>
      <c r="B245" s="1" t="s">
        <v>106</v>
      </c>
      <c r="C245" t="s">
        <v>152</v>
      </c>
      <c r="D245">
        <v>69</v>
      </c>
      <c r="E245" t="s">
        <v>154</v>
      </c>
    </row>
    <row r="246" spans="1:5" x14ac:dyDescent="0.3">
      <c r="A246">
        <v>245</v>
      </c>
      <c r="B246" s="1" t="s">
        <v>113</v>
      </c>
      <c r="C246" t="s">
        <v>151</v>
      </c>
      <c r="D246">
        <v>63</v>
      </c>
      <c r="E246" t="s">
        <v>154</v>
      </c>
    </row>
    <row r="247" spans="1:5" x14ac:dyDescent="0.3">
      <c r="A247">
        <v>246</v>
      </c>
      <c r="B247" s="1" t="s">
        <v>100</v>
      </c>
      <c r="C247" t="s">
        <v>152</v>
      </c>
      <c r="D247">
        <v>67</v>
      </c>
      <c r="E247" t="s">
        <v>154</v>
      </c>
    </row>
    <row r="248" spans="1:5" x14ac:dyDescent="0.3">
      <c r="A248">
        <v>247</v>
      </c>
      <c r="B248" s="1" t="s">
        <v>100</v>
      </c>
      <c r="C248" t="s">
        <v>151</v>
      </c>
      <c r="D248">
        <v>45</v>
      </c>
      <c r="E248" t="s">
        <v>154</v>
      </c>
    </row>
    <row r="249" spans="1:5" x14ac:dyDescent="0.3">
      <c r="A249">
        <v>248</v>
      </c>
      <c r="B249" s="1" t="s">
        <v>99</v>
      </c>
      <c r="C249" t="s">
        <v>152</v>
      </c>
      <c r="D249">
        <v>47</v>
      </c>
      <c r="E249" t="s">
        <v>154</v>
      </c>
    </row>
    <row r="250" spans="1:5" x14ac:dyDescent="0.3">
      <c r="A250">
        <v>249</v>
      </c>
      <c r="B250" s="1" t="s">
        <v>99</v>
      </c>
      <c r="C250" t="s">
        <v>151</v>
      </c>
      <c r="D250">
        <v>58</v>
      </c>
      <c r="E250" t="s">
        <v>154</v>
      </c>
    </row>
    <row r="251" spans="1:5" x14ac:dyDescent="0.3">
      <c r="A251">
        <v>250</v>
      </c>
      <c r="B251" s="1" t="s">
        <v>113</v>
      </c>
      <c r="C251" t="s">
        <v>152</v>
      </c>
      <c r="D251">
        <v>51</v>
      </c>
      <c r="E251" t="s">
        <v>154</v>
      </c>
    </row>
    <row r="252" spans="1:5" x14ac:dyDescent="0.3">
      <c r="A252">
        <v>251</v>
      </c>
      <c r="B252" s="1" t="s">
        <v>100</v>
      </c>
      <c r="C252" t="s">
        <v>151</v>
      </c>
      <c r="D252">
        <v>49</v>
      </c>
      <c r="E252" t="s">
        <v>154</v>
      </c>
    </row>
    <row r="253" spans="1:5" x14ac:dyDescent="0.3">
      <c r="A253">
        <v>252</v>
      </c>
      <c r="B253" s="1" t="s">
        <v>99</v>
      </c>
      <c r="C253" t="s">
        <v>152</v>
      </c>
      <c r="D253">
        <v>89</v>
      </c>
      <c r="E253" t="s">
        <v>154</v>
      </c>
    </row>
    <row r="254" spans="1:5" x14ac:dyDescent="0.3">
      <c r="A254">
        <v>253</v>
      </c>
      <c r="B254" s="1" t="s">
        <v>100</v>
      </c>
      <c r="C254" t="s">
        <v>152</v>
      </c>
      <c r="D254">
        <v>67</v>
      </c>
      <c r="E254" t="s">
        <v>154</v>
      </c>
    </row>
    <row r="255" spans="1:5" x14ac:dyDescent="0.3">
      <c r="A255">
        <v>254</v>
      </c>
      <c r="B255" s="1" t="s">
        <v>100</v>
      </c>
      <c r="C255" t="s">
        <v>152</v>
      </c>
      <c r="D255">
        <v>88</v>
      </c>
      <c r="E255" t="s">
        <v>154</v>
      </c>
    </row>
    <row r="256" spans="1:5" x14ac:dyDescent="0.3">
      <c r="A256">
        <v>255</v>
      </c>
      <c r="B256" s="1" t="s">
        <v>107</v>
      </c>
      <c r="C256" t="s">
        <v>151</v>
      </c>
      <c r="D256">
        <v>62</v>
      </c>
      <c r="E256" t="s">
        <v>154</v>
      </c>
    </row>
    <row r="257" spans="1:5" x14ac:dyDescent="0.3">
      <c r="A257">
        <v>256</v>
      </c>
      <c r="B257" s="1" t="s">
        <v>101</v>
      </c>
      <c r="C257" t="s">
        <v>151</v>
      </c>
      <c r="D257">
        <v>72</v>
      </c>
      <c r="E257" t="s">
        <v>154</v>
      </c>
    </row>
    <row r="258" spans="1:5" x14ac:dyDescent="0.3">
      <c r="A258">
        <v>257</v>
      </c>
      <c r="B258" s="1" t="s">
        <v>99</v>
      </c>
      <c r="C258" t="s">
        <v>151</v>
      </c>
      <c r="D258">
        <v>32</v>
      </c>
      <c r="E258" t="s">
        <v>154</v>
      </c>
    </row>
    <row r="259" spans="1:5" x14ac:dyDescent="0.3">
      <c r="A259">
        <v>258</v>
      </c>
      <c r="B259" s="1" t="s">
        <v>113</v>
      </c>
      <c r="C259" t="s">
        <v>152</v>
      </c>
      <c r="D259">
        <v>40</v>
      </c>
      <c r="E259" t="s">
        <v>154</v>
      </c>
    </row>
    <row r="260" spans="1:5" x14ac:dyDescent="0.3">
      <c r="A260">
        <v>259</v>
      </c>
      <c r="B260" s="1" t="s">
        <v>113</v>
      </c>
      <c r="C260" t="s">
        <v>151</v>
      </c>
      <c r="D260">
        <v>58</v>
      </c>
      <c r="E260" t="s">
        <v>154</v>
      </c>
    </row>
    <row r="261" spans="1:5" x14ac:dyDescent="0.3">
      <c r="A261">
        <v>260</v>
      </c>
      <c r="B261" s="1" t="s">
        <v>99</v>
      </c>
      <c r="C261" t="s">
        <v>152</v>
      </c>
      <c r="D261">
        <v>88</v>
      </c>
      <c r="E261" t="s">
        <v>154</v>
      </c>
    </row>
    <row r="262" spans="1:5" x14ac:dyDescent="0.3">
      <c r="A262">
        <v>261</v>
      </c>
      <c r="B262" s="1" t="s">
        <v>100</v>
      </c>
      <c r="C262" t="s">
        <v>151</v>
      </c>
      <c r="D262">
        <v>21</v>
      </c>
      <c r="E262" t="s">
        <v>154</v>
      </c>
    </row>
    <row r="263" spans="1:5" x14ac:dyDescent="0.3">
      <c r="A263">
        <v>262</v>
      </c>
      <c r="B263" s="1" t="s">
        <v>102</v>
      </c>
      <c r="C263" t="s">
        <v>151</v>
      </c>
      <c r="D263">
        <v>78</v>
      </c>
      <c r="E263" t="s">
        <v>154</v>
      </c>
    </row>
    <row r="264" spans="1:5" x14ac:dyDescent="0.3">
      <c r="A264">
        <v>263</v>
      </c>
      <c r="B264" s="1" t="s">
        <v>99</v>
      </c>
      <c r="C264" t="s">
        <v>152</v>
      </c>
      <c r="D264">
        <v>76</v>
      </c>
      <c r="E264" t="s">
        <v>154</v>
      </c>
    </row>
    <row r="265" spans="1:5" x14ac:dyDescent="0.3">
      <c r="A265">
        <v>264</v>
      </c>
      <c r="B265" s="1" t="s">
        <v>99</v>
      </c>
      <c r="C265" t="s">
        <v>151</v>
      </c>
      <c r="D265">
        <v>46</v>
      </c>
      <c r="E265" t="s">
        <v>154</v>
      </c>
    </row>
    <row r="266" spans="1:5" x14ac:dyDescent="0.3">
      <c r="A266">
        <v>265</v>
      </c>
      <c r="B266" s="1" t="s">
        <v>101</v>
      </c>
      <c r="C266" t="s">
        <v>151</v>
      </c>
      <c r="D266">
        <v>66</v>
      </c>
      <c r="E266" t="s">
        <v>154</v>
      </c>
    </row>
    <row r="267" spans="1:5" x14ac:dyDescent="0.3">
      <c r="A267">
        <v>266</v>
      </c>
      <c r="B267" s="1" t="s">
        <v>99</v>
      </c>
      <c r="C267" t="s">
        <v>152</v>
      </c>
      <c r="D267">
        <v>37</v>
      </c>
      <c r="E267" t="s">
        <v>154</v>
      </c>
    </row>
    <row r="268" spans="1:5" x14ac:dyDescent="0.3">
      <c r="A268">
        <v>267</v>
      </c>
      <c r="B268" s="1" t="s">
        <v>99</v>
      </c>
      <c r="C268" t="s">
        <v>152</v>
      </c>
      <c r="D268">
        <v>31</v>
      </c>
      <c r="E268" t="s">
        <v>154</v>
      </c>
    </row>
    <row r="269" spans="1:5" x14ac:dyDescent="0.3">
      <c r="A269">
        <v>268</v>
      </c>
      <c r="B269" s="1" t="s">
        <v>113</v>
      </c>
      <c r="C269" t="s">
        <v>151</v>
      </c>
      <c r="D269">
        <v>47</v>
      </c>
      <c r="E269" t="s">
        <v>154</v>
      </c>
    </row>
    <row r="270" spans="1:5" x14ac:dyDescent="0.3">
      <c r="A270">
        <v>269</v>
      </c>
      <c r="B270" s="1" t="s">
        <v>99</v>
      </c>
      <c r="C270" t="s">
        <v>152</v>
      </c>
      <c r="D270">
        <v>86</v>
      </c>
      <c r="E270" t="s">
        <v>154</v>
      </c>
    </row>
    <row r="271" spans="1:5" x14ac:dyDescent="0.3">
      <c r="A271">
        <v>270</v>
      </c>
      <c r="B271" s="1" t="s">
        <v>101</v>
      </c>
      <c r="C271" t="s">
        <v>152</v>
      </c>
      <c r="D271">
        <v>74</v>
      </c>
      <c r="E271" t="s">
        <v>154</v>
      </c>
    </row>
    <row r="272" spans="1:5" x14ac:dyDescent="0.3">
      <c r="A272">
        <v>271</v>
      </c>
      <c r="B272" s="1" t="s">
        <v>99</v>
      </c>
      <c r="C272" t="s">
        <v>151</v>
      </c>
      <c r="D272">
        <v>68</v>
      </c>
      <c r="E272" t="s">
        <v>154</v>
      </c>
    </row>
    <row r="273" spans="1:5" x14ac:dyDescent="0.3">
      <c r="A273">
        <v>272</v>
      </c>
      <c r="B273" s="1" t="s">
        <v>100</v>
      </c>
      <c r="C273" t="s">
        <v>151</v>
      </c>
      <c r="D273">
        <v>43</v>
      </c>
      <c r="E273" t="s">
        <v>154</v>
      </c>
    </row>
    <row r="274" spans="1:5" x14ac:dyDescent="0.3">
      <c r="A274">
        <v>273</v>
      </c>
      <c r="B274" s="1" t="s">
        <v>99</v>
      </c>
      <c r="C274" t="s">
        <v>151</v>
      </c>
      <c r="D274">
        <v>34</v>
      </c>
      <c r="E274" t="s">
        <v>154</v>
      </c>
    </row>
    <row r="275" spans="1:5" x14ac:dyDescent="0.3">
      <c r="A275">
        <v>274</v>
      </c>
      <c r="B275" s="1" t="s">
        <v>99</v>
      </c>
      <c r="C275" t="s">
        <v>151</v>
      </c>
      <c r="D275">
        <v>44</v>
      </c>
      <c r="E275" t="s">
        <v>154</v>
      </c>
    </row>
    <row r="276" spans="1:5" x14ac:dyDescent="0.3">
      <c r="A276">
        <v>275</v>
      </c>
      <c r="B276" s="1" t="s">
        <v>107</v>
      </c>
      <c r="C276" t="s">
        <v>152</v>
      </c>
      <c r="D276">
        <v>42</v>
      </c>
      <c r="E276" t="s">
        <v>154</v>
      </c>
    </row>
    <row r="277" spans="1:5" x14ac:dyDescent="0.3">
      <c r="A277">
        <v>276</v>
      </c>
      <c r="B277" s="1" t="s">
        <v>113</v>
      </c>
      <c r="C277" t="s">
        <v>152</v>
      </c>
      <c r="D277">
        <v>59</v>
      </c>
      <c r="E277" t="s">
        <v>154</v>
      </c>
    </row>
    <row r="278" spans="1:5" x14ac:dyDescent="0.3">
      <c r="A278">
        <v>277</v>
      </c>
      <c r="B278" s="1" t="s">
        <v>99</v>
      </c>
      <c r="C278" t="s">
        <v>152</v>
      </c>
      <c r="D278">
        <v>85</v>
      </c>
      <c r="E278" t="s">
        <v>154</v>
      </c>
    </row>
    <row r="279" spans="1:5" x14ac:dyDescent="0.3">
      <c r="A279">
        <v>278</v>
      </c>
      <c r="B279" s="1" t="s">
        <v>99</v>
      </c>
      <c r="C279" t="s">
        <v>152</v>
      </c>
      <c r="D279">
        <v>26</v>
      </c>
      <c r="E279" t="s">
        <v>154</v>
      </c>
    </row>
    <row r="280" spans="1:5" x14ac:dyDescent="0.3">
      <c r="A280">
        <v>279</v>
      </c>
      <c r="B280" s="1" t="s">
        <v>113</v>
      </c>
      <c r="C280" t="s">
        <v>151</v>
      </c>
      <c r="D280">
        <v>80</v>
      </c>
      <c r="E280" t="s">
        <v>154</v>
      </c>
    </row>
    <row r="281" spans="1:5" x14ac:dyDescent="0.3">
      <c r="A281">
        <v>280</v>
      </c>
      <c r="B281" s="1" t="s">
        <v>99</v>
      </c>
      <c r="C281" t="s">
        <v>151</v>
      </c>
      <c r="D281">
        <v>51</v>
      </c>
      <c r="E281" t="s">
        <v>154</v>
      </c>
    </row>
    <row r="282" spans="1:5" x14ac:dyDescent="0.3">
      <c r="A282">
        <v>281</v>
      </c>
      <c r="B282" s="1" t="s">
        <v>99</v>
      </c>
      <c r="C282" t="s">
        <v>151</v>
      </c>
      <c r="D282">
        <v>75</v>
      </c>
      <c r="E282" t="s">
        <v>154</v>
      </c>
    </row>
    <row r="283" spans="1:5" x14ac:dyDescent="0.3">
      <c r="A283">
        <v>282</v>
      </c>
      <c r="B283" s="1" t="s">
        <v>99</v>
      </c>
      <c r="C283" t="s">
        <v>152</v>
      </c>
      <c r="D283">
        <v>43</v>
      </c>
      <c r="E283" t="s">
        <v>154</v>
      </c>
    </row>
    <row r="284" spans="1:5" x14ac:dyDescent="0.3">
      <c r="A284">
        <v>283</v>
      </c>
      <c r="B284" s="1" t="s">
        <v>99</v>
      </c>
      <c r="C284" t="s">
        <v>151</v>
      </c>
      <c r="D284">
        <v>18</v>
      </c>
      <c r="E284" t="s">
        <v>154</v>
      </c>
    </row>
    <row r="285" spans="1:5" x14ac:dyDescent="0.3">
      <c r="A285">
        <v>284</v>
      </c>
      <c r="B285" s="1" t="s">
        <v>99</v>
      </c>
      <c r="C285" t="s">
        <v>151</v>
      </c>
      <c r="D285">
        <v>82</v>
      </c>
      <c r="E285" t="s">
        <v>154</v>
      </c>
    </row>
    <row r="286" spans="1:5" x14ac:dyDescent="0.3">
      <c r="A286">
        <v>285</v>
      </c>
      <c r="B286" s="1" t="s">
        <v>101</v>
      </c>
      <c r="C286" t="s">
        <v>151</v>
      </c>
      <c r="D286">
        <v>36</v>
      </c>
      <c r="E286" t="s">
        <v>154</v>
      </c>
    </row>
    <row r="287" spans="1:5" x14ac:dyDescent="0.3">
      <c r="A287">
        <v>286</v>
      </c>
      <c r="B287" s="1" t="s">
        <v>99</v>
      </c>
      <c r="C287" t="s">
        <v>151</v>
      </c>
      <c r="D287">
        <v>79</v>
      </c>
      <c r="E287" t="s">
        <v>154</v>
      </c>
    </row>
    <row r="288" spans="1:5" x14ac:dyDescent="0.3">
      <c r="A288">
        <v>287</v>
      </c>
      <c r="B288" s="1" t="s">
        <v>106</v>
      </c>
      <c r="C288" t="s">
        <v>151</v>
      </c>
      <c r="D288">
        <v>86</v>
      </c>
      <c r="E288" t="s">
        <v>154</v>
      </c>
    </row>
    <row r="289" spans="1:5" x14ac:dyDescent="0.3">
      <c r="A289">
        <v>288</v>
      </c>
      <c r="B289" s="1" t="s">
        <v>99</v>
      </c>
      <c r="C289" t="s">
        <v>151</v>
      </c>
      <c r="D289">
        <v>38</v>
      </c>
      <c r="E289" t="s">
        <v>154</v>
      </c>
    </row>
    <row r="290" spans="1:5" x14ac:dyDescent="0.3">
      <c r="A290">
        <v>289</v>
      </c>
      <c r="B290" s="1" t="s">
        <v>100</v>
      </c>
      <c r="C290" t="s">
        <v>151</v>
      </c>
      <c r="D290">
        <v>82</v>
      </c>
      <c r="E290" t="s">
        <v>154</v>
      </c>
    </row>
    <row r="291" spans="1:5" x14ac:dyDescent="0.3">
      <c r="A291">
        <v>290</v>
      </c>
      <c r="B291" s="1" t="s">
        <v>105</v>
      </c>
      <c r="C291" t="s">
        <v>152</v>
      </c>
      <c r="D291">
        <v>71</v>
      </c>
      <c r="E291" t="s">
        <v>154</v>
      </c>
    </row>
    <row r="292" spans="1:5" x14ac:dyDescent="0.3">
      <c r="A292">
        <v>291</v>
      </c>
      <c r="B292" s="1" t="s">
        <v>113</v>
      </c>
      <c r="C292" t="s">
        <v>152</v>
      </c>
      <c r="D292">
        <v>44</v>
      </c>
      <c r="E292" t="s">
        <v>154</v>
      </c>
    </row>
    <row r="293" spans="1:5" x14ac:dyDescent="0.3">
      <c r="A293">
        <v>292</v>
      </c>
      <c r="B293" s="1" t="s">
        <v>113</v>
      </c>
      <c r="C293" t="s">
        <v>151</v>
      </c>
      <c r="D293">
        <v>66</v>
      </c>
      <c r="E293" t="s">
        <v>154</v>
      </c>
    </row>
    <row r="294" spans="1:5" x14ac:dyDescent="0.3">
      <c r="A294">
        <v>293</v>
      </c>
      <c r="B294" s="1" t="s">
        <v>113</v>
      </c>
      <c r="C294" t="s">
        <v>152</v>
      </c>
      <c r="D294">
        <v>76</v>
      </c>
      <c r="E294" t="s">
        <v>154</v>
      </c>
    </row>
    <row r="295" spans="1:5" x14ac:dyDescent="0.3">
      <c r="A295">
        <v>294</v>
      </c>
      <c r="B295" s="1" t="s">
        <v>100</v>
      </c>
      <c r="C295" t="s">
        <v>152</v>
      </c>
      <c r="D295">
        <v>30</v>
      </c>
      <c r="E295" t="s">
        <v>154</v>
      </c>
    </row>
    <row r="296" spans="1:5" x14ac:dyDescent="0.3">
      <c r="A296">
        <v>295</v>
      </c>
      <c r="B296" s="1" t="s">
        <v>113</v>
      </c>
      <c r="C296" t="s">
        <v>152</v>
      </c>
      <c r="D296">
        <v>44</v>
      </c>
      <c r="E296" t="s">
        <v>154</v>
      </c>
    </row>
    <row r="297" spans="1:5" x14ac:dyDescent="0.3">
      <c r="A297">
        <v>296</v>
      </c>
      <c r="B297" s="1" t="s">
        <v>108</v>
      </c>
      <c r="C297" t="s">
        <v>152</v>
      </c>
      <c r="D297">
        <v>70</v>
      </c>
      <c r="E297" t="s">
        <v>154</v>
      </c>
    </row>
    <row r="298" spans="1:5" x14ac:dyDescent="0.3">
      <c r="A298">
        <v>297</v>
      </c>
      <c r="B298" s="1" t="s">
        <v>113</v>
      </c>
      <c r="C298" t="s">
        <v>151</v>
      </c>
      <c r="D298">
        <v>25</v>
      </c>
      <c r="E298" t="s">
        <v>154</v>
      </c>
    </row>
    <row r="299" spans="1:5" x14ac:dyDescent="0.3">
      <c r="A299">
        <v>298</v>
      </c>
      <c r="B299" s="1" t="s">
        <v>105</v>
      </c>
      <c r="C299" t="s">
        <v>151</v>
      </c>
      <c r="D299">
        <v>34</v>
      </c>
      <c r="E299" t="s">
        <v>154</v>
      </c>
    </row>
    <row r="300" spans="1:5" x14ac:dyDescent="0.3">
      <c r="A300">
        <v>299</v>
      </c>
      <c r="B300" s="1" t="s">
        <v>113</v>
      </c>
      <c r="C300" t="s">
        <v>151</v>
      </c>
      <c r="D300">
        <v>58</v>
      </c>
      <c r="E300" t="s">
        <v>154</v>
      </c>
    </row>
    <row r="301" spans="1:5" x14ac:dyDescent="0.3">
      <c r="A301">
        <v>300</v>
      </c>
      <c r="B301" s="1" t="s">
        <v>113</v>
      </c>
      <c r="C301" t="s">
        <v>152</v>
      </c>
      <c r="D301">
        <v>66</v>
      </c>
      <c r="E301" t="s">
        <v>154</v>
      </c>
    </row>
    <row r="302" spans="1:5" x14ac:dyDescent="0.3">
      <c r="A302">
        <v>301</v>
      </c>
      <c r="B302" s="1" t="s">
        <v>113</v>
      </c>
      <c r="C302" t="s">
        <v>151</v>
      </c>
      <c r="D302">
        <v>46</v>
      </c>
      <c r="E302" t="s">
        <v>154</v>
      </c>
    </row>
    <row r="303" spans="1:5" x14ac:dyDescent="0.3">
      <c r="A303">
        <v>302</v>
      </c>
      <c r="B303" s="1" t="s">
        <v>109</v>
      </c>
      <c r="C303" t="s">
        <v>152</v>
      </c>
      <c r="D303">
        <v>29</v>
      </c>
      <c r="E303" t="s">
        <v>154</v>
      </c>
    </row>
    <row r="304" spans="1:5" x14ac:dyDescent="0.3">
      <c r="A304">
        <v>303</v>
      </c>
      <c r="B304" s="1" t="s">
        <v>113</v>
      </c>
      <c r="C304" t="s">
        <v>152</v>
      </c>
      <c r="D304">
        <v>73</v>
      </c>
      <c r="E304" t="s">
        <v>154</v>
      </c>
    </row>
    <row r="305" spans="1:5" x14ac:dyDescent="0.3">
      <c r="A305">
        <v>304</v>
      </c>
      <c r="B305" s="1" t="s">
        <v>113</v>
      </c>
      <c r="C305" t="s">
        <v>152</v>
      </c>
      <c r="D305">
        <v>71</v>
      </c>
      <c r="E305" t="s">
        <v>154</v>
      </c>
    </row>
    <row r="306" spans="1:5" x14ac:dyDescent="0.3">
      <c r="A306">
        <v>305</v>
      </c>
      <c r="B306" s="1" t="s">
        <v>101</v>
      </c>
      <c r="C306" t="s">
        <v>152</v>
      </c>
      <c r="D306">
        <v>58</v>
      </c>
      <c r="E306" t="s">
        <v>154</v>
      </c>
    </row>
    <row r="307" spans="1:5" x14ac:dyDescent="0.3">
      <c r="A307">
        <v>306</v>
      </c>
      <c r="B307" s="1" t="s">
        <v>113</v>
      </c>
      <c r="C307" t="s">
        <v>152</v>
      </c>
      <c r="D307">
        <v>20</v>
      </c>
      <c r="E307" t="s">
        <v>154</v>
      </c>
    </row>
    <row r="308" spans="1:5" x14ac:dyDescent="0.3">
      <c r="A308">
        <v>307</v>
      </c>
      <c r="B308" s="1" t="s">
        <v>100</v>
      </c>
      <c r="C308" t="s">
        <v>151</v>
      </c>
      <c r="D308">
        <v>65</v>
      </c>
      <c r="E308" t="s">
        <v>154</v>
      </c>
    </row>
    <row r="309" spans="1:5" x14ac:dyDescent="0.3">
      <c r="A309">
        <v>308</v>
      </c>
      <c r="B309" s="1" t="s">
        <v>105</v>
      </c>
      <c r="C309" t="s">
        <v>152</v>
      </c>
      <c r="D309">
        <v>40</v>
      </c>
      <c r="E309" t="s">
        <v>154</v>
      </c>
    </row>
    <row r="310" spans="1:5" x14ac:dyDescent="0.3">
      <c r="A310">
        <v>309</v>
      </c>
      <c r="B310" s="1" t="s">
        <v>104</v>
      </c>
      <c r="C310" t="s">
        <v>151</v>
      </c>
      <c r="D310">
        <v>70</v>
      </c>
      <c r="E310" t="s">
        <v>154</v>
      </c>
    </row>
    <row r="311" spans="1:5" x14ac:dyDescent="0.3">
      <c r="A311">
        <v>310</v>
      </c>
      <c r="B311" s="1" t="s">
        <v>100</v>
      </c>
      <c r="C311" t="s">
        <v>151</v>
      </c>
      <c r="D311">
        <v>22</v>
      </c>
      <c r="E311" t="s">
        <v>154</v>
      </c>
    </row>
    <row r="312" spans="1:5" x14ac:dyDescent="0.3">
      <c r="A312">
        <v>311</v>
      </c>
      <c r="B312" s="1" t="s">
        <v>101</v>
      </c>
      <c r="C312" t="s">
        <v>151</v>
      </c>
      <c r="D312">
        <v>45</v>
      </c>
      <c r="E312" t="s">
        <v>154</v>
      </c>
    </row>
    <row r="313" spans="1:5" x14ac:dyDescent="0.3">
      <c r="A313">
        <v>312</v>
      </c>
      <c r="B313" s="1" t="s">
        <v>107</v>
      </c>
      <c r="C313" t="s">
        <v>151</v>
      </c>
      <c r="D313">
        <v>38</v>
      </c>
      <c r="E313" t="s">
        <v>154</v>
      </c>
    </row>
    <row r="314" spans="1:5" x14ac:dyDescent="0.3">
      <c r="A314">
        <v>313</v>
      </c>
      <c r="B314" s="1" t="s">
        <v>113</v>
      </c>
      <c r="C314" t="s">
        <v>152</v>
      </c>
      <c r="D314">
        <v>61</v>
      </c>
      <c r="E314" t="s">
        <v>154</v>
      </c>
    </row>
    <row r="315" spans="1:5" x14ac:dyDescent="0.3">
      <c r="A315">
        <v>314</v>
      </c>
      <c r="B315" s="1" t="s">
        <v>105</v>
      </c>
      <c r="C315" t="s">
        <v>151</v>
      </c>
      <c r="D315">
        <v>38</v>
      </c>
      <c r="E315" t="s">
        <v>154</v>
      </c>
    </row>
    <row r="316" spans="1:5" x14ac:dyDescent="0.3">
      <c r="A316">
        <v>315</v>
      </c>
      <c r="B316" s="1" t="s">
        <v>113</v>
      </c>
      <c r="C316" t="s">
        <v>152</v>
      </c>
      <c r="D316">
        <v>85</v>
      </c>
      <c r="E316" t="s">
        <v>154</v>
      </c>
    </row>
    <row r="317" spans="1:5" x14ac:dyDescent="0.3">
      <c r="A317">
        <v>316</v>
      </c>
      <c r="B317" s="1" t="s">
        <v>113</v>
      </c>
      <c r="C317" t="s">
        <v>152</v>
      </c>
      <c r="D317">
        <v>89</v>
      </c>
      <c r="E317" t="s">
        <v>154</v>
      </c>
    </row>
    <row r="318" spans="1:5" x14ac:dyDescent="0.3">
      <c r="A318">
        <v>317</v>
      </c>
      <c r="B318" s="1" t="s">
        <v>100</v>
      </c>
      <c r="C318" t="s">
        <v>151</v>
      </c>
      <c r="D318">
        <v>24</v>
      </c>
      <c r="E318" t="s">
        <v>154</v>
      </c>
    </row>
    <row r="319" spans="1:5" x14ac:dyDescent="0.3">
      <c r="A319">
        <v>318</v>
      </c>
      <c r="B319" s="1" t="s">
        <v>113</v>
      </c>
      <c r="C319" t="s">
        <v>152</v>
      </c>
      <c r="D319">
        <v>35</v>
      </c>
      <c r="E319" t="s">
        <v>154</v>
      </c>
    </row>
    <row r="320" spans="1:5" x14ac:dyDescent="0.3">
      <c r="A320">
        <v>319</v>
      </c>
      <c r="B320" s="1" t="s">
        <v>113</v>
      </c>
      <c r="C320" t="s">
        <v>152</v>
      </c>
      <c r="D320">
        <v>39</v>
      </c>
      <c r="E320" t="s">
        <v>154</v>
      </c>
    </row>
    <row r="321" spans="1:5" x14ac:dyDescent="0.3">
      <c r="A321">
        <v>320</v>
      </c>
      <c r="B321" s="1" t="s">
        <v>109</v>
      </c>
      <c r="C321" t="s">
        <v>151</v>
      </c>
      <c r="D321">
        <v>47</v>
      </c>
      <c r="E321" t="s">
        <v>154</v>
      </c>
    </row>
    <row r="322" spans="1:5" x14ac:dyDescent="0.3">
      <c r="A322">
        <v>321</v>
      </c>
      <c r="B322" s="1" t="s">
        <v>113</v>
      </c>
      <c r="C322" t="s">
        <v>151</v>
      </c>
      <c r="D322">
        <v>30</v>
      </c>
      <c r="E322" t="s">
        <v>154</v>
      </c>
    </row>
    <row r="323" spans="1:5" x14ac:dyDescent="0.3">
      <c r="A323">
        <v>322</v>
      </c>
      <c r="B323" s="1" t="s">
        <v>113</v>
      </c>
      <c r="C323" t="s">
        <v>151</v>
      </c>
      <c r="D323">
        <v>22</v>
      </c>
      <c r="E323" t="s">
        <v>154</v>
      </c>
    </row>
    <row r="324" spans="1:5" x14ac:dyDescent="0.3">
      <c r="A324">
        <v>323</v>
      </c>
      <c r="B324" s="1" t="s">
        <v>100</v>
      </c>
      <c r="C324" t="s">
        <v>151</v>
      </c>
      <c r="D324">
        <v>49</v>
      </c>
      <c r="E324" t="s">
        <v>154</v>
      </c>
    </row>
    <row r="325" spans="1:5" x14ac:dyDescent="0.3">
      <c r="A325">
        <v>324</v>
      </c>
      <c r="B325" s="1" t="s">
        <v>101</v>
      </c>
      <c r="C325" t="s">
        <v>152</v>
      </c>
      <c r="D325">
        <v>28</v>
      </c>
      <c r="E325" t="s">
        <v>154</v>
      </c>
    </row>
    <row r="326" spans="1:5" x14ac:dyDescent="0.3">
      <c r="A326">
        <v>325</v>
      </c>
      <c r="B326" s="1" t="s">
        <v>100</v>
      </c>
      <c r="C326" t="s">
        <v>151</v>
      </c>
      <c r="D326">
        <v>30</v>
      </c>
      <c r="E326" t="s">
        <v>154</v>
      </c>
    </row>
    <row r="327" spans="1:5" x14ac:dyDescent="0.3">
      <c r="A327">
        <v>326</v>
      </c>
      <c r="B327" s="1" t="s">
        <v>111</v>
      </c>
      <c r="C327" t="s">
        <v>151</v>
      </c>
      <c r="D327">
        <v>54</v>
      </c>
      <c r="E327" t="s">
        <v>154</v>
      </c>
    </row>
    <row r="328" spans="1:5" x14ac:dyDescent="0.3">
      <c r="A328">
        <v>327</v>
      </c>
      <c r="B328" s="1" t="s">
        <v>113</v>
      </c>
      <c r="C328" t="s">
        <v>152</v>
      </c>
      <c r="D328">
        <v>32</v>
      </c>
      <c r="E328" t="s">
        <v>154</v>
      </c>
    </row>
    <row r="329" spans="1:5" x14ac:dyDescent="0.3">
      <c r="A329">
        <v>328</v>
      </c>
      <c r="B329" s="1" t="s">
        <v>113</v>
      </c>
      <c r="C329" t="s">
        <v>151</v>
      </c>
      <c r="D329">
        <v>44</v>
      </c>
      <c r="E329" t="s">
        <v>154</v>
      </c>
    </row>
    <row r="330" spans="1:5" x14ac:dyDescent="0.3">
      <c r="A330">
        <v>329</v>
      </c>
      <c r="B330" s="1" t="s">
        <v>105</v>
      </c>
      <c r="C330" t="s">
        <v>152</v>
      </c>
      <c r="D330">
        <v>55</v>
      </c>
      <c r="E330" t="s">
        <v>154</v>
      </c>
    </row>
    <row r="331" spans="1:5" x14ac:dyDescent="0.3">
      <c r="A331">
        <v>330</v>
      </c>
      <c r="B331" s="1" t="s">
        <v>113</v>
      </c>
      <c r="C331" t="s">
        <v>152</v>
      </c>
      <c r="D331">
        <v>43</v>
      </c>
      <c r="E331" t="s">
        <v>154</v>
      </c>
    </row>
    <row r="332" spans="1:5" x14ac:dyDescent="0.3">
      <c r="A332">
        <v>331</v>
      </c>
      <c r="B332" s="1" t="s">
        <v>106</v>
      </c>
      <c r="C332" t="s">
        <v>151</v>
      </c>
      <c r="D332">
        <v>24</v>
      </c>
      <c r="E332" t="s">
        <v>154</v>
      </c>
    </row>
    <row r="333" spans="1:5" x14ac:dyDescent="0.3">
      <c r="A333">
        <v>332</v>
      </c>
      <c r="B333" s="1" t="s">
        <v>113</v>
      </c>
      <c r="C333" t="s">
        <v>151</v>
      </c>
      <c r="D333">
        <v>78</v>
      </c>
      <c r="E333" t="s">
        <v>154</v>
      </c>
    </row>
    <row r="334" spans="1:5" x14ac:dyDescent="0.3">
      <c r="A334">
        <v>333</v>
      </c>
      <c r="B334" s="1" t="s">
        <v>109</v>
      </c>
      <c r="C334" t="s">
        <v>151</v>
      </c>
      <c r="D334">
        <v>43</v>
      </c>
      <c r="E334" t="s">
        <v>154</v>
      </c>
    </row>
    <row r="335" spans="1:5" x14ac:dyDescent="0.3">
      <c r="A335">
        <v>334</v>
      </c>
      <c r="B335" s="1" t="s">
        <v>100</v>
      </c>
      <c r="C335" t="s">
        <v>151</v>
      </c>
      <c r="D335">
        <v>18</v>
      </c>
      <c r="E335" t="s">
        <v>154</v>
      </c>
    </row>
    <row r="336" spans="1:5" x14ac:dyDescent="0.3">
      <c r="A336">
        <v>335</v>
      </c>
      <c r="B336" s="1" t="s">
        <v>113</v>
      </c>
      <c r="C336" t="s">
        <v>152</v>
      </c>
      <c r="D336">
        <v>65</v>
      </c>
      <c r="E336" t="s">
        <v>154</v>
      </c>
    </row>
    <row r="337" spans="1:5" x14ac:dyDescent="0.3">
      <c r="A337">
        <v>336</v>
      </c>
      <c r="B337" s="1" t="s">
        <v>105</v>
      </c>
      <c r="C337" t="s">
        <v>152</v>
      </c>
      <c r="D337">
        <v>26</v>
      </c>
      <c r="E337" t="s">
        <v>154</v>
      </c>
    </row>
    <row r="338" spans="1:5" x14ac:dyDescent="0.3">
      <c r="A338">
        <v>337</v>
      </c>
      <c r="B338" s="1" t="s">
        <v>106</v>
      </c>
      <c r="C338" t="s">
        <v>151</v>
      </c>
      <c r="D338">
        <v>58</v>
      </c>
      <c r="E338" t="s">
        <v>154</v>
      </c>
    </row>
    <row r="339" spans="1:5" x14ac:dyDescent="0.3">
      <c r="A339">
        <v>338</v>
      </c>
      <c r="B339" s="1" t="s">
        <v>113</v>
      </c>
      <c r="C339" t="s">
        <v>152</v>
      </c>
      <c r="D339">
        <v>51</v>
      </c>
      <c r="E339" t="s">
        <v>154</v>
      </c>
    </row>
    <row r="340" spans="1:5" x14ac:dyDescent="0.3">
      <c r="A340">
        <v>339</v>
      </c>
      <c r="B340" s="1" t="s">
        <v>100</v>
      </c>
      <c r="C340" t="s">
        <v>152</v>
      </c>
      <c r="D340">
        <v>25</v>
      </c>
      <c r="E340" t="s">
        <v>154</v>
      </c>
    </row>
    <row r="341" spans="1:5" x14ac:dyDescent="0.3">
      <c r="A341">
        <v>340</v>
      </c>
      <c r="B341" s="1" t="s">
        <v>100</v>
      </c>
      <c r="C341" t="s">
        <v>151</v>
      </c>
      <c r="D341">
        <v>68</v>
      </c>
      <c r="E341" t="s">
        <v>154</v>
      </c>
    </row>
    <row r="342" spans="1:5" x14ac:dyDescent="0.3">
      <c r="A342">
        <v>341</v>
      </c>
      <c r="B342" s="1" t="s">
        <v>105</v>
      </c>
      <c r="C342" t="s">
        <v>152</v>
      </c>
      <c r="D342">
        <v>44</v>
      </c>
      <c r="E342" t="s">
        <v>154</v>
      </c>
    </row>
    <row r="343" spans="1:5" x14ac:dyDescent="0.3">
      <c r="A343">
        <v>342</v>
      </c>
      <c r="B343" s="1" t="s">
        <v>113</v>
      </c>
      <c r="C343" t="s">
        <v>152</v>
      </c>
      <c r="D343">
        <v>65</v>
      </c>
      <c r="E343" t="s">
        <v>154</v>
      </c>
    </row>
    <row r="344" spans="1:5" x14ac:dyDescent="0.3">
      <c r="A344">
        <v>343</v>
      </c>
      <c r="B344" s="1" t="s">
        <v>113</v>
      </c>
      <c r="C344" t="s">
        <v>152</v>
      </c>
      <c r="D344">
        <v>88</v>
      </c>
      <c r="E344" t="s">
        <v>154</v>
      </c>
    </row>
    <row r="345" spans="1:5" x14ac:dyDescent="0.3">
      <c r="A345">
        <v>344</v>
      </c>
      <c r="B345" s="1" t="s">
        <v>102</v>
      </c>
      <c r="C345" t="s">
        <v>152</v>
      </c>
      <c r="D345">
        <v>84</v>
      </c>
      <c r="E345" t="s">
        <v>154</v>
      </c>
    </row>
    <row r="346" spans="1:5" x14ac:dyDescent="0.3">
      <c r="A346">
        <v>345</v>
      </c>
      <c r="B346" s="1" t="s">
        <v>113</v>
      </c>
      <c r="C346" t="s">
        <v>152</v>
      </c>
      <c r="D346">
        <v>31</v>
      </c>
      <c r="E346" t="s">
        <v>154</v>
      </c>
    </row>
    <row r="347" spans="1:5" x14ac:dyDescent="0.3">
      <c r="A347">
        <v>346</v>
      </c>
      <c r="B347" s="1" t="s">
        <v>105</v>
      </c>
      <c r="C347" t="s">
        <v>152</v>
      </c>
      <c r="D347">
        <v>27</v>
      </c>
      <c r="E347" t="s">
        <v>154</v>
      </c>
    </row>
    <row r="348" spans="1:5" x14ac:dyDescent="0.3">
      <c r="A348">
        <v>347</v>
      </c>
      <c r="B348" s="1" t="s">
        <v>108</v>
      </c>
      <c r="C348" t="s">
        <v>152</v>
      </c>
      <c r="D348">
        <v>59</v>
      </c>
      <c r="E348" t="s">
        <v>154</v>
      </c>
    </row>
    <row r="349" spans="1:5" x14ac:dyDescent="0.3">
      <c r="A349">
        <v>348</v>
      </c>
      <c r="B349" s="1" t="s">
        <v>100</v>
      </c>
      <c r="C349" t="s">
        <v>151</v>
      </c>
      <c r="D349">
        <v>61</v>
      </c>
      <c r="E349" t="s">
        <v>154</v>
      </c>
    </row>
    <row r="350" spans="1:5" x14ac:dyDescent="0.3">
      <c r="A350">
        <v>349</v>
      </c>
      <c r="B350" s="1" t="s">
        <v>108</v>
      </c>
      <c r="C350" t="s">
        <v>152</v>
      </c>
      <c r="D350">
        <v>55</v>
      </c>
      <c r="E350" t="s">
        <v>154</v>
      </c>
    </row>
    <row r="351" spans="1:5" x14ac:dyDescent="0.3">
      <c r="A351">
        <v>350</v>
      </c>
      <c r="B351" s="1" t="s">
        <v>109</v>
      </c>
      <c r="C351" t="s">
        <v>152</v>
      </c>
      <c r="D351">
        <v>39</v>
      </c>
      <c r="E351" t="s">
        <v>154</v>
      </c>
    </row>
    <row r="352" spans="1:5" x14ac:dyDescent="0.3">
      <c r="A352">
        <v>351</v>
      </c>
      <c r="B352" s="1" t="s">
        <v>101</v>
      </c>
      <c r="C352" t="s">
        <v>152</v>
      </c>
      <c r="D352">
        <v>87</v>
      </c>
      <c r="E352" t="s">
        <v>154</v>
      </c>
    </row>
    <row r="353" spans="1:5" x14ac:dyDescent="0.3">
      <c r="A353">
        <v>352</v>
      </c>
      <c r="B353" s="1" t="s">
        <v>100</v>
      </c>
      <c r="C353" t="s">
        <v>151</v>
      </c>
      <c r="D353">
        <v>72</v>
      </c>
      <c r="E353" t="s">
        <v>154</v>
      </c>
    </row>
    <row r="354" spans="1:5" x14ac:dyDescent="0.3">
      <c r="A354">
        <v>353</v>
      </c>
      <c r="B354" s="1" t="s">
        <v>100</v>
      </c>
      <c r="C354" t="s">
        <v>152</v>
      </c>
      <c r="D354">
        <v>66</v>
      </c>
      <c r="E354" t="s">
        <v>154</v>
      </c>
    </row>
    <row r="355" spans="1:5" x14ac:dyDescent="0.3">
      <c r="A355">
        <v>354</v>
      </c>
      <c r="B355" s="1" t="s">
        <v>113</v>
      </c>
      <c r="C355" t="s">
        <v>151</v>
      </c>
      <c r="D355">
        <v>29</v>
      </c>
      <c r="E355" t="s">
        <v>154</v>
      </c>
    </row>
    <row r="356" spans="1:5" x14ac:dyDescent="0.3">
      <c r="A356">
        <v>355</v>
      </c>
      <c r="B356" s="1" t="s">
        <v>100</v>
      </c>
      <c r="C356" t="s">
        <v>152</v>
      </c>
      <c r="D356">
        <v>49</v>
      </c>
      <c r="E356" t="s">
        <v>154</v>
      </c>
    </row>
    <row r="357" spans="1:5" x14ac:dyDescent="0.3">
      <c r="A357">
        <v>356</v>
      </c>
      <c r="B357" s="1" t="s">
        <v>113</v>
      </c>
      <c r="C357" t="s">
        <v>151</v>
      </c>
      <c r="D357">
        <v>41</v>
      </c>
      <c r="E357" t="s">
        <v>154</v>
      </c>
    </row>
    <row r="358" spans="1:5" x14ac:dyDescent="0.3">
      <c r="A358">
        <v>357</v>
      </c>
      <c r="B358" s="1" t="s">
        <v>103</v>
      </c>
      <c r="C358" t="s">
        <v>152</v>
      </c>
      <c r="D358">
        <v>70</v>
      </c>
      <c r="E358" t="s">
        <v>154</v>
      </c>
    </row>
    <row r="359" spans="1:5" x14ac:dyDescent="0.3">
      <c r="A359">
        <v>358</v>
      </c>
      <c r="B359" s="1" t="s">
        <v>105</v>
      </c>
      <c r="C359" t="s">
        <v>151</v>
      </c>
      <c r="D359">
        <v>50</v>
      </c>
      <c r="E359" t="s">
        <v>154</v>
      </c>
    </row>
    <row r="360" spans="1:5" x14ac:dyDescent="0.3">
      <c r="A360">
        <v>359</v>
      </c>
      <c r="B360" s="1" t="s">
        <v>100</v>
      </c>
      <c r="C360" t="s">
        <v>152</v>
      </c>
      <c r="D360">
        <v>37</v>
      </c>
      <c r="E360" t="s">
        <v>154</v>
      </c>
    </row>
    <row r="361" spans="1:5" x14ac:dyDescent="0.3">
      <c r="A361">
        <v>360</v>
      </c>
      <c r="B361" s="1" t="s">
        <v>113</v>
      </c>
      <c r="C361" t="s">
        <v>151</v>
      </c>
      <c r="D361">
        <v>32</v>
      </c>
      <c r="E361" t="s">
        <v>154</v>
      </c>
    </row>
    <row r="362" spans="1:5" x14ac:dyDescent="0.3">
      <c r="A362">
        <v>361</v>
      </c>
      <c r="B362" s="1" t="s">
        <v>107</v>
      </c>
      <c r="C362" t="s">
        <v>151</v>
      </c>
      <c r="D362">
        <v>87</v>
      </c>
      <c r="E362" t="s">
        <v>154</v>
      </c>
    </row>
    <row r="363" spans="1:5" x14ac:dyDescent="0.3">
      <c r="A363">
        <v>362</v>
      </c>
      <c r="B363" s="1" t="s">
        <v>113</v>
      </c>
      <c r="C363" t="s">
        <v>151</v>
      </c>
      <c r="D363">
        <v>68</v>
      </c>
      <c r="E363" t="s">
        <v>154</v>
      </c>
    </row>
    <row r="364" spans="1:5" x14ac:dyDescent="0.3">
      <c r="A364">
        <v>363</v>
      </c>
      <c r="B364" s="1" t="s">
        <v>113</v>
      </c>
      <c r="C364" t="s">
        <v>152</v>
      </c>
      <c r="D364">
        <v>48</v>
      </c>
      <c r="E364" t="s">
        <v>154</v>
      </c>
    </row>
    <row r="365" spans="1:5" x14ac:dyDescent="0.3">
      <c r="A365">
        <v>364</v>
      </c>
      <c r="B365" s="1" t="s">
        <v>105</v>
      </c>
      <c r="C365" t="s">
        <v>151</v>
      </c>
      <c r="D365">
        <v>18</v>
      </c>
      <c r="E365" t="s">
        <v>154</v>
      </c>
    </row>
    <row r="366" spans="1:5" x14ac:dyDescent="0.3">
      <c r="A366">
        <v>365</v>
      </c>
      <c r="B366" s="1" t="s">
        <v>100</v>
      </c>
      <c r="C366" t="s">
        <v>151</v>
      </c>
      <c r="D366">
        <v>46</v>
      </c>
      <c r="E366" t="s">
        <v>154</v>
      </c>
    </row>
    <row r="367" spans="1:5" x14ac:dyDescent="0.3">
      <c r="A367">
        <v>366</v>
      </c>
      <c r="B367" s="1" t="s">
        <v>113</v>
      </c>
      <c r="C367" t="s">
        <v>152</v>
      </c>
      <c r="D367">
        <v>79</v>
      </c>
      <c r="E367" t="s">
        <v>154</v>
      </c>
    </row>
    <row r="368" spans="1:5" x14ac:dyDescent="0.3">
      <c r="A368">
        <v>367</v>
      </c>
      <c r="B368" s="1" t="s">
        <v>113</v>
      </c>
      <c r="C368" t="s">
        <v>151</v>
      </c>
      <c r="D368">
        <v>23</v>
      </c>
      <c r="E368" t="s">
        <v>154</v>
      </c>
    </row>
    <row r="369" spans="1:5" x14ac:dyDescent="0.3">
      <c r="A369">
        <v>368</v>
      </c>
      <c r="B369" s="1" t="s">
        <v>102</v>
      </c>
      <c r="C369" t="s">
        <v>152</v>
      </c>
      <c r="D369">
        <v>58</v>
      </c>
      <c r="E369" t="s">
        <v>154</v>
      </c>
    </row>
    <row r="370" spans="1:5" x14ac:dyDescent="0.3">
      <c r="A370">
        <v>369</v>
      </c>
      <c r="B370" s="1" t="s">
        <v>100</v>
      </c>
      <c r="C370" t="s">
        <v>152</v>
      </c>
      <c r="D370">
        <v>39</v>
      </c>
      <c r="E370" t="s">
        <v>154</v>
      </c>
    </row>
    <row r="371" spans="1:5" x14ac:dyDescent="0.3">
      <c r="A371">
        <v>370</v>
      </c>
      <c r="B371" s="1" t="s">
        <v>101</v>
      </c>
      <c r="C371" t="s">
        <v>152</v>
      </c>
      <c r="D371">
        <v>35</v>
      </c>
      <c r="E371" t="s">
        <v>154</v>
      </c>
    </row>
    <row r="372" spans="1:5" x14ac:dyDescent="0.3">
      <c r="A372">
        <v>371</v>
      </c>
      <c r="B372" s="1" t="s">
        <v>105</v>
      </c>
      <c r="C372" t="s">
        <v>151</v>
      </c>
      <c r="D372">
        <v>68</v>
      </c>
      <c r="E372" t="s">
        <v>154</v>
      </c>
    </row>
    <row r="373" spans="1:5" x14ac:dyDescent="0.3">
      <c r="A373">
        <v>372</v>
      </c>
      <c r="B373" s="1" t="s">
        <v>113</v>
      </c>
      <c r="C373" t="s">
        <v>151</v>
      </c>
      <c r="D373">
        <v>60</v>
      </c>
      <c r="E373" t="s">
        <v>154</v>
      </c>
    </row>
    <row r="374" spans="1:5" x14ac:dyDescent="0.3">
      <c r="A374">
        <v>373</v>
      </c>
      <c r="B374" s="1" t="s">
        <v>113</v>
      </c>
      <c r="C374" t="s">
        <v>152</v>
      </c>
      <c r="D374">
        <v>89</v>
      </c>
      <c r="E374" t="s">
        <v>154</v>
      </c>
    </row>
    <row r="375" spans="1:5" x14ac:dyDescent="0.3">
      <c r="A375">
        <v>374</v>
      </c>
      <c r="B375" s="1" t="s">
        <v>108</v>
      </c>
      <c r="C375" t="s">
        <v>151</v>
      </c>
      <c r="D375">
        <v>71</v>
      </c>
      <c r="E375" t="s">
        <v>154</v>
      </c>
    </row>
    <row r="376" spans="1:5" x14ac:dyDescent="0.3">
      <c r="A376">
        <v>375</v>
      </c>
      <c r="B376" s="1" t="s">
        <v>101</v>
      </c>
      <c r="C376" t="s">
        <v>152</v>
      </c>
      <c r="D376">
        <v>45</v>
      </c>
      <c r="E376" t="s">
        <v>154</v>
      </c>
    </row>
    <row r="377" spans="1:5" x14ac:dyDescent="0.3">
      <c r="A377">
        <v>376</v>
      </c>
      <c r="B377" s="1" t="s">
        <v>113</v>
      </c>
      <c r="C377" t="s">
        <v>152</v>
      </c>
      <c r="D377">
        <v>89</v>
      </c>
      <c r="E377" t="s">
        <v>154</v>
      </c>
    </row>
    <row r="378" spans="1:5" x14ac:dyDescent="0.3">
      <c r="A378">
        <v>377</v>
      </c>
      <c r="B378" s="1" t="s">
        <v>113</v>
      </c>
      <c r="C378" t="s">
        <v>152</v>
      </c>
      <c r="D378">
        <v>56</v>
      </c>
      <c r="E378" t="s">
        <v>154</v>
      </c>
    </row>
    <row r="379" spans="1:5" x14ac:dyDescent="0.3">
      <c r="A379">
        <v>378</v>
      </c>
      <c r="B379" s="1" t="s">
        <v>110</v>
      </c>
      <c r="C379" t="s">
        <v>151</v>
      </c>
      <c r="D379">
        <v>69</v>
      </c>
      <c r="E379" t="s">
        <v>154</v>
      </c>
    </row>
    <row r="380" spans="1:5" x14ac:dyDescent="0.3">
      <c r="A380">
        <v>379</v>
      </c>
      <c r="B380" s="1" t="s">
        <v>113</v>
      </c>
      <c r="C380" t="s">
        <v>151</v>
      </c>
      <c r="D380">
        <v>58</v>
      </c>
      <c r="E380" t="s">
        <v>154</v>
      </c>
    </row>
    <row r="381" spans="1:5" x14ac:dyDescent="0.3">
      <c r="A381">
        <v>380</v>
      </c>
      <c r="B381" s="1" t="s">
        <v>100</v>
      </c>
      <c r="C381" t="s">
        <v>152</v>
      </c>
      <c r="D381">
        <v>29</v>
      </c>
      <c r="E381" t="s">
        <v>154</v>
      </c>
    </row>
    <row r="382" spans="1:5" x14ac:dyDescent="0.3">
      <c r="A382">
        <v>381</v>
      </c>
      <c r="B382" s="1" t="s">
        <v>107</v>
      </c>
      <c r="C382" t="s">
        <v>151</v>
      </c>
      <c r="D382">
        <v>86</v>
      </c>
      <c r="E382" t="s">
        <v>154</v>
      </c>
    </row>
    <row r="383" spans="1:5" x14ac:dyDescent="0.3">
      <c r="A383">
        <v>382</v>
      </c>
      <c r="B383" s="1" t="s">
        <v>113</v>
      </c>
      <c r="C383" t="s">
        <v>151</v>
      </c>
      <c r="D383">
        <v>81</v>
      </c>
      <c r="E383" t="s">
        <v>154</v>
      </c>
    </row>
    <row r="384" spans="1:5" x14ac:dyDescent="0.3">
      <c r="A384">
        <v>383</v>
      </c>
      <c r="B384" s="1" t="s">
        <v>100</v>
      </c>
      <c r="C384" t="s">
        <v>152</v>
      </c>
      <c r="D384">
        <v>57</v>
      </c>
      <c r="E384" t="s">
        <v>154</v>
      </c>
    </row>
    <row r="385" spans="1:5" x14ac:dyDescent="0.3">
      <c r="A385">
        <v>384</v>
      </c>
      <c r="B385" s="1" t="s">
        <v>101</v>
      </c>
      <c r="C385" t="s">
        <v>151</v>
      </c>
      <c r="D385">
        <v>87</v>
      </c>
      <c r="E385" t="s">
        <v>154</v>
      </c>
    </row>
    <row r="386" spans="1:5" x14ac:dyDescent="0.3">
      <c r="A386">
        <v>385</v>
      </c>
      <c r="B386" s="1" t="s">
        <v>101</v>
      </c>
      <c r="C386" t="s">
        <v>152</v>
      </c>
      <c r="D386">
        <v>54</v>
      </c>
      <c r="E386" t="s">
        <v>154</v>
      </c>
    </row>
    <row r="387" spans="1:5" x14ac:dyDescent="0.3">
      <c r="A387">
        <v>386</v>
      </c>
      <c r="B387" s="1" t="s">
        <v>113</v>
      </c>
      <c r="C387" t="s">
        <v>152</v>
      </c>
      <c r="D387">
        <v>75</v>
      </c>
      <c r="E387" t="s">
        <v>154</v>
      </c>
    </row>
    <row r="388" spans="1:5" x14ac:dyDescent="0.3">
      <c r="A388">
        <v>387</v>
      </c>
      <c r="B388" s="1" t="s">
        <v>101</v>
      </c>
      <c r="C388" t="s">
        <v>152</v>
      </c>
      <c r="D388">
        <v>41</v>
      </c>
      <c r="E388" t="s">
        <v>154</v>
      </c>
    </row>
    <row r="389" spans="1:5" x14ac:dyDescent="0.3">
      <c r="A389">
        <v>388</v>
      </c>
      <c r="B389" s="1" t="s">
        <v>103</v>
      </c>
      <c r="C389" t="s">
        <v>151</v>
      </c>
      <c r="D389">
        <v>68</v>
      </c>
      <c r="E389" t="s">
        <v>154</v>
      </c>
    </row>
    <row r="390" spans="1:5" x14ac:dyDescent="0.3">
      <c r="A390">
        <v>389</v>
      </c>
      <c r="B390" s="1" t="s">
        <v>101</v>
      </c>
      <c r="C390" t="s">
        <v>152</v>
      </c>
      <c r="D390">
        <v>22</v>
      </c>
      <c r="E390" t="s">
        <v>154</v>
      </c>
    </row>
    <row r="391" spans="1:5" x14ac:dyDescent="0.3">
      <c r="A391">
        <v>390</v>
      </c>
      <c r="B391" s="1" t="s">
        <v>113</v>
      </c>
      <c r="C391" t="s">
        <v>151</v>
      </c>
      <c r="D391">
        <v>89</v>
      </c>
      <c r="E391" t="s">
        <v>154</v>
      </c>
    </row>
    <row r="392" spans="1:5" x14ac:dyDescent="0.3">
      <c r="A392">
        <v>391</v>
      </c>
      <c r="B392" s="1" t="s">
        <v>100</v>
      </c>
      <c r="C392" t="s">
        <v>152</v>
      </c>
      <c r="D392">
        <v>86</v>
      </c>
      <c r="E392" t="s">
        <v>154</v>
      </c>
    </row>
    <row r="393" spans="1:5" x14ac:dyDescent="0.3">
      <c r="A393">
        <v>392</v>
      </c>
      <c r="B393" s="1" t="s">
        <v>113</v>
      </c>
      <c r="C393" t="s">
        <v>151</v>
      </c>
      <c r="D393">
        <v>79</v>
      </c>
      <c r="E393" t="s">
        <v>154</v>
      </c>
    </row>
    <row r="394" spans="1:5" x14ac:dyDescent="0.3">
      <c r="A394">
        <v>393</v>
      </c>
      <c r="B394" s="1" t="s">
        <v>113</v>
      </c>
      <c r="C394" t="s">
        <v>152</v>
      </c>
      <c r="D394">
        <v>19</v>
      </c>
      <c r="E394" t="s">
        <v>154</v>
      </c>
    </row>
    <row r="395" spans="1:5" x14ac:dyDescent="0.3">
      <c r="A395">
        <v>394</v>
      </c>
      <c r="B395" s="1" t="s">
        <v>113</v>
      </c>
      <c r="C395" t="s">
        <v>152</v>
      </c>
      <c r="D395">
        <v>65</v>
      </c>
      <c r="E395" t="s">
        <v>154</v>
      </c>
    </row>
    <row r="396" spans="1:5" x14ac:dyDescent="0.3">
      <c r="A396">
        <v>395</v>
      </c>
      <c r="B396" s="1" t="s">
        <v>113</v>
      </c>
      <c r="C396" t="s">
        <v>152</v>
      </c>
      <c r="D396">
        <v>22</v>
      </c>
      <c r="E396" t="s">
        <v>154</v>
      </c>
    </row>
    <row r="397" spans="1:5" x14ac:dyDescent="0.3">
      <c r="A397">
        <v>396</v>
      </c>
      <c r="B397" s="1" t="s">
        <v>105</v>
      </c>
      <c r="C397" t="s">
        <v>152</v>
      </c>
      <c r="D397">
        <v>53</v>
      </c>
      <c r="E397" t="s">
        <v>154</v>
      </c>
    </row>
    <row r="398" spans="1:5" x14ac:dyDescent="0.3">
      <c r="A398">
        <v>397</v>
      </c>
      <c r="B398" s="1" t="s">
        <v>105</v>
      </c>
      <c r="C398" t="s">
        <v>152</v>
      </c>
      <c r="D398">
        <v>30</v>
      </c>
      <c r="E398" t="s">
        <v>154</v>
      </c>
    </row>
    <row r="399" spans="1:5" x14ac:dyDescent="0.3">
      <c r="A399">
        <v>398</v>
      </c>
      <c r="B399" s="1" t="s">
        <v>100</v>
      </c>
      <c r="C399" t="s">
        <v>151</v>
      </c>
      <c r="D399">
        <v>50</v>
      </c>
      <c r="E399" t="s">
        <v>154</v>
      </c>
    </row>
    <row r="400" spans="1:5" x14ac:dyDescent="0.3">
      <c r="A400">
        <v>399</v>
      </c>
      <c r="B400" s="1" t="s">
        <v>113</v>
      </c>
      <c r="C400" t="s">
        <v>152</v>
      </c>
      <c r="D400">
        <v>83</v>
      </c>
      <c r="E400" t="s">
        <v>154</v>
      </c>
    </row>
    <row r="401" spans="1:5" x14ac:dyDescent="0.3">
      <c r="A401">
        <v>400</v>
      </c>
      <c r="B401" s="1" t="s">
        <v>101</v>
      </c>
      <c r="C401" t="s">
        <v>151</v>
      </c>
      <c r="D401">
        <v>80</v>
      </c>
      <c r="E401" t="s">
        <v>154</v>
      </c>
    </row>
    <row r="402" spans="1:5" x14ac:dyDescent="0.3">
      <c r="A402">
        <v>401</v>
      </c>
      <c r="B402" s="1" t="s">
        <v>113</v>
      </c>
      <c r="C402" t="s">
        <v>151</v>
      </c>
      <c r="D402">
        <v>36</v>
      </c>
      <c r="E402" t="s">
        <v>154</v>
      </c>
    </row>
    <row r="403" spans="1:5" x14ac:dyDescent="0.3">
      <c r="A403">
        <v>402</v>
      </c>
      <c r="B403" s="1" t="s">
        <v>113</v>
      </c>
      <c r="C403" t="s">
        <v>151</v>
      </c>
      <c r="D403">
        <v>27</v>
      </c>
      <c r="E403" t="s">
        <v>154</v>
      </c>
    </row>
    <row r="404" spans="1:5" x14ac:dyDescent="0.3">
      <c r="A404">
        <v>403</v>
      </c>
      <c r="B404" s="1" t="s">
        <v>102</v>
      </c>
      <c r="C404" t="s">
        <v>151</v>
      </c>
      <c r="D404">
        <v>61</v>
      </c>
      <c r="E404" t="s">
        <v>154</v>
      </c>
    </row>
    <row r="405" spans="1:5" x14ac:dyDescent="0.3">
      <c r="A405">
        <v>404</v>
      </c>
      <c r="B405" s="1" t="s">
        <v>109</v>
      </c>
      <c r="C405" t="s">
        <v>152</v>
      </c>
      <c r="D405">
        <v>26</v>
      </c>
      <c r="E405" t="s">
        <v>154</v>
      </c>
    </row>
    <row r="406" spans="1:5" x14ac:dyDescent="0.3">
      <c r="A406">
        <v>405</v>
      </c>
      <c r="B406" s="1" t="s">
        <v>113</v>
      </c>
      <c r="C406" t="s">
        <v>152</v>
      </c>
      <c r="D406">
        <v>83</v>
      </c>
      <c r="E406" t="s">
        <v>154</v>
      </c>
    </row>
    <row r="407" spans="1:5" x14ac:dyDescent="0.3">
      <c r="A407">
        <v>406</v>
      </c>
      <c r="B407" s="1" t="s">
        <v>113</v>
      </c>
      <c r="C407" t="s">
        <v>152</v>
      </c>
      <c r="D407">
        <v>34</v>
      </c>
      <c r="E407" t="s">
        <v>154</v>
      </c>
    </row>
    <row r="408" spans="1:5" x14ac:dyDescent="0.3">
      <c r="A408">
        <v>407</v>
      </c>
      <c r="B408" s="1" t="s">
        <v>100</v>
      </c>
      <c r="C408" t="s">
        <v>152</v>
      </c>
      <c r="D408">
        <v>90</v>
      </c>
      <c r="E408" t="s">
        <v>154</v>
      </c>
    </row>
    <row r="409" spans="1:5" x14ac:dyDescent="0.3">
      <c r="A409">
        <v>408</v>
      </c>
      <c r="B409" s="1" t="s">
        <v>100</v>
      </c>
      <c r="C409" t="s">
        <v>151</v>
      </c>
      <c r="D409">
        <v>38</v>
      </c>
      <c r="E409" t="s">
        <v>154</v>
      </c>
    </row>
    <row r="410" spans="1:5" x14ac:dyDescent="0.3">
      <c r="A410">
        <v>409</v>
      </c>
      <c r="B410" s="1" t="s">
        <v>105</v>
      </c>
      <c r="C410" t="s">
        <v>151</v>
      </c>
      <c r="D410">
        <v>64</v>
      </c>
      <c r="E410" t="s">
        <v>154</v>
      </c>
    </row>
    <row r="411" spans="1:5" x14ac:dyDescent="0.3">
      <c r="A411">
        <v>410</v>
      </c>
      <c r="B411" s="1" t="s">
        <v>113</v>
      </c>
      <c r="C411" t="s">
        <v>152</v>
      </c>
      <c r="D411">
        <v>39</v>
      </c>
      <c r="E411" t="s">
        <v>154</v>
      </c>
    </row>
    <row r="412" spans="1:5" x14ac:dyDescent="0.3">
      <c r="A412">
        <v>411</v>
      </c>
      <c r="B412" s="1" t="s">
        <v>106</v>
      </c>
      <c r="C412" t="s">
        <v>151</v>
      </c>
      <c r="D412">
        <v>31</v>
      </c>
      <c r="E412" t="s">
        <v>154</v>
      </c>
    </row>
    <row r="413" spans="1:5" x14ac:dyDescent="0.3">
      <c r="A413">
        <v>412</v>
      </c>
      <c r="B413" s="1" t="s">
        <v>113</v>
      </c>
      <c r="C413" t="s">
        <v>152</v>
      </c>
      <c r="D413">
        <v>41</v>
      </c>
      <c r="E413" t="s">
        <v>154</v>
      </c>
    </row>
    <row r="414" spans="1:5" x14ac:dyDescent="0.3">
      <c r="A414">
        <v>413</v>
      </c>
      <c r="B414" s="1" t="s">
        <v>105</v>
      </c>
      <c r="C414" t="s">
        <v>151</v>
      </c>
      <c r="D414">
        <v>47</v>
      </c>
      <c r="E414" t="s">
        <v>154</v>
      </c>
    </row>
    <row r="415" spans="1:5" x14ac:dyDescent="0.3">
      <c r="A415">
        <v>414</v>
      </c>
      <c r="B415" s="1" t="s">
        <v>113</v>
      </c>
      <c r="C415" t="s">
        <v>151</v>
      </c>
      <c r="D415">
        <v>86</v>
      </c>
      <c r="E415" t="s">
        <v>154</v>
      </c>
    </row>
    <row r="416" spans="1:5" x14ac:dyDescent="0.3">
      <c r="A416">
        <v>415</v>
      </c>
      <c r="B416" s="1" t="s">
        <v>113</v>
      </c>
      <c r="C416" t="s">
        <v>151</v>
      </c>
      <c r="D416">
        <v>60</v>
      </c>
      <c r="E416" t="s">
        <v>154</v>
      </c>
    </row>
    <row r="417" spans="1:5" x14ac:dyDescent="0.3">
      <c r="A417">
        <v>416</v>
      </c>
      <c r="B417" s="1" t="s">
        <v>113</v>
      </c>
      <c r="C417" t="s">
        <v>152</v>
      </c>
      <c r="D417">
        <v>64</v>
      </c>
      <c r="E417" t="s">
        <v>154</v>
      </c>
    </row>
    <row r="418" spans="1:5" x14ac:dyDescent="0.3">
      <c r="A418">
        <v>417</v>
      </c>
      <c r="B418" s="1" t="s">
        <v>100</v>
      </c>
      <c r="C418" t="s">
        <v>151</v>
      </c>
      <c r="D418">
        <v>53</v>
      </c>
      <c r="E418" t="s">
        <v>154</v>
      </c>
    </row>
    <row r="419" spans="1:5" x14ac:dyDescent="0.3">
      <c r="A419">
        <v>418</v>
      </c>
      <c r="B419" s="1" t="s">
        <v>106</v>
      </c>
      <c r="C419" t="s">
        <v>152</v>
      </c>
      <c r="D419">
        <v>22</v>
      </c>
      <c r="E419" t="s">
        <v>154</v>
      </c>
    </row>
    <row r="420" spans="1:5" x14ac:dyDescent="0.3">
      <c r="A420">
        <v>419</v>
      </c>
      <c r="B420" s="1" t="s">
        <v>100</v>
      </c>
      <c r="C420" t="s">
        <v>151</v>
      </c>
      <c r="D420">
        <v>66</v>
      </c>
      <c r="E420" t="s">
        <v>154</v>
      </c>
    </row>
    <row r="421" spans="1:5" x14ac:dyDescent="0.3">
      <c r="A421">
        <v>420</v>
      </c>
      <c r="B421" s="1" t="s">
        <v>105</v>
      </c>
      <c r="C421" t="s">
        <v>152</v>
      </c>
      <c r="D421">
        <v>72</v>
      </c>
      <c r="E421" t="s">
        <v>154</v>
      </c>
    </row>
    <row r="422" spans="1:5" x14ac:dyDescent="0.3">
      <c r="A422">
        <v>421</v>
      </c>
      <c r="B422" s="1" t="s">
        <v>107</v>
      </c>
      <c r="C422" t="s">
        <v>151</v>
      </c>
      <c r="D422">
        <v>90</v>
      </c>
      <c r="E422" t="s">
        <v>154</v>
      </c>
    </row>
    <row r="423" spans="1:5" x14ac:dyDescent="0.3">
      <c r="A423">
        <v>422</v>
      </c>
      <c r="B423" s="1" t="s">
        <v>113</v>
      </c>
      <c r="C423" t="s">
        <v>152</v>
      </c>
      <c r="D423">
        <v>64</v>
      </c>
      <c r="E423" t="s">
        <v>154</v>
      </c>
    </row>
    <row r="424" spans="1:5" x14ac:dyDescent="0.3">
      <c r="A424">
        <v>423</v>
      </c>
      <c r="B424" s="1" t="s">
        <v>106</v>
      </c>
      <c r="C424" t="s">
        <v>152</v>
      </c>
      <c r="D424">
        <v>27</v>
      </c>
      <c r="E424" t="s">
        <v>154</v>
      </c>
    </row>
    <row r="425" spans="1:5" x14ac:dyDescent="0.3">
      <c r="A425">
        <v>424</v>
      </c>
      <c r="B425" s="1" t="s">
        <v>105</v>
      </c>
      <c r="C425" t="s">
        <v>151</v>
      </c>
      <c r="D425">
        <v>66</v>
      </c>
      <c r="E425" t="s">
        <v>154</v>
      </c>
    </row>
    <row r="426" spans="1:5" x14ac:dyDescent="0.3">
      <c r="A426">
        <v>425</v>
      </c>
      <c r="B426" s="1" t="s">
        <v>113</v>
      </c>
      <c r="C426" t="s">
        <v>151</v>
      </c>
      <c r="D426">
        <v>51</v>
      </c>
      <c r="E426" t="s">
        <v>154</v>
      </c>
    </row>
    <row r="427" spans="1:5" x14ac:dyDescent="0.3">
      <c r="A427">
        <v>426</v>
      </c>
      <c r="B427" s="1" t="s">
        <v>106</v>
      </c>
      <c r="C427" t="s">
        <v>152</v>
      </c>
      <c r="D427">
        <v>78</v>
      </c>
      <c r="E427" t="s">
        <v>154</v>
      </c>
    </row>
    <row r="428" spans="1:5" x14ac:dyDescent="0.3">
      <c r="A428">
        <v>427</v>
      </c>
      <c r="B428" s="1" t="s">
        <v>113</v>
      </c>
      <c r="C428" t="s">
        <v>151</v>
      </c>
      <c r="D428">
        <v>59</v>
      </c>
      <c r="E428" t="s">
        <v>154</v>
      </c>
    </row>
    <row r="429" spans="1:5" x14ac:dyDescent="0.3">
      <c r="A429">
        <v>428</v>
      </c>
      <c r="B429" s="1" t="s">
        <v>101</v>
      </c>
      <c r="C429" t="s">
        <v>152</v>
      </c>
      <c r="D429">
        <v>87</v>
      </c>
      <c r="E429" t="s">
        <v>154</v>
      </c>
    </row>
    <row r="430" spans="1:5" x14ac:dyDescent="0.3">
      <c r="A430">
        <v>429</v>
      </c>
      <c r="B430" s="1" t="s">
        <v>109</v>
      </c>
      <c r="C430" t="s">
        <v>152</v>
      </c>
      <c r="D430">
        <v>58</v>
      </c>
      <c r="E430" t="s">
        <v>154</v>
      </c>
    </row>
    <row r="431" spans="1:5" x14ac:dyDescent="0.3">
      <c r="A431">
        <v>430</v>
      </c>
      <c r="B431" s="1" t="s">
        <v>113</v>
      </c>
      <c r="C431" t="s">
        <v>151</v>
      </c>
      <c r="D431">
        <v>82</v>
      </c>
      <c r="E431" t="s">
        <v>154</v>
      </c>
    </row>
    <row r="432" spans="1:5" x14ac:dyDescent="0.3">
      <c r="A432">
        <v>431</v>
      </c>
      <c r="B432" s="1" t="s">
        <v>113</v>
      </c>
      <c r="C432" t="s">
        <v>152</v>
      </c>
      <c r="D432">
        <v>34</v>
      </c>
      <c r="E432" t="s">
        <v>154</v>
      </c>
    </row>
    <row r="433" spans="1:5" x14ac:dyDescent="0.3">
      <c r="A433">
        <v>432</v>
      </c>
      <c r="B433" s="1" t="s">
        <v>105</v>
      </c>
      <c r="C433" t="s">
        <v>152</v>
      </c>
      <c r="D433">
        <v>32</v>
      </c>
      <c r="E433" t="s">
        <v>154</v>
      </c>
    </row>
    <row r="434" spans="1:5" x14ac:dyDescent="0.3">
      <c r="A434">
        <v>433</v>
      </c>
      <c r="B434" s="1" t="s">
        <v>113</v>
      </c>
      <c r="C434" t="s">
        <v>151</v>
      </c>
      <c r="D434">
        <v>55</v>
      </c>
      <c r="E434" t="s">
        <v>154</v>
      </c>
    </row>
    <row r="435" spans="1:5" x14ac:dyDescent="0.3">
      <c r="A435">
        <v>434</v>
      </c>
      <c r="B435" s="1" t="s">
        <v>103</v>
      </c>
      <c r="C435" t="s">
        <v>151</v>
      </c>
      <c r="D435">
        <v>21</v>
      </c>
      <c r="E435" t="s">
        <v>154</v>
      </c>
    </row>
    <row r="436" spans="1:5" x14ac:dyDescent="0.3">
      <c r="A436">
        <v>435</v>
      </c>
      <c r="B436" s="1" t="s">
        <v>113</v>
      </c>
      <c r="C436" t="s">
        <v>152</v>
      </c>
      <c r="D436">
        <v>89</v>
      </c>
      <c r="E436" t="s">
        <v>154</v>
      </c>
    </row>
    <row r="437" spans="1:5" x14ac:dyDescent="0.3">
      <c r="A437">
        <v>436</v>
      </c>
      <c r="B437" s="1" t="s">
        <v>105</v>
      </c>
      <c r="C437" t="s">
        <v>151</v>
      </c>
      <c r="D437">
        <v>81</v>
      </c>
      <c r="E437" t="s">
        <v>154</v>
      </c>
    </row>
    <row r="438" spans="1:5" x14ac:dyDescent="0.3">
      <c r="A438">
        <v>437</v>
      </c>
      <c r="B438" s="1" t="s">
        <v>99</v>
      </c>
      <c r="C438" t="s">
        <v>152</v>
      </c>
      <c r="D438">
        <v>22</v>
      </c>
      <c r="E438" t="s">
        <v>154</v>
      </c>
    </row>
    <row r="439" spans="1:5" x14ac:dyDescent="0.3">
      <c r="A439">
        <v>438</v>
      </c>
      <c r="B439" s="1" t="s">
        <v>99</v>
      </c>
      <c r="C439" t="s">
        <v>151</v>
      </c>
      <c r="D439">
        <v>25</v>
      </c>
      <c r="E439" t="s">
        <v>154</v>
      </c>
    </row>
    <row r="440" spans="1:5" x14ac:dyDescent="0.3">
      <c r="A440">
        <v>439</v>
      </c>
      <c r="B440" s="1" t="s">
        <v>105</v>
      </c>
      <c r="C440" t="s">
        <v>151</v>
      </c>
      <c r="D440">
        <v>74</v>
      </c>
      <c r="E440" t="s">
        <v>154</v>
      </c>
    </row>
    <row r="441" spans="1:5" x14ac:dyDescent="0.3">
      <c r="A441">
        <v>440</v>
      </c>
      <c r="B441" s="1" t="s">
        <v>109</v>
      </c>
      <c r="C441" t="s">
        <v>151</v>
      </c>
      <c r="D441">
        <v>83</v>
      </c>
      <c r="E441" t="s">
        <v>154</v>
      </c>
    </row>
    <row r="442" spans="1:5" x14ac:dyDescent="0.3">
      <c r="A442">
        <v>441</v>
      </c>
      <c r="B442" s="1" t="s">
        <v>99</v>
      </c>
      <c r="C442" t="s">
        <v>151</v>
      </c>
      <c r="D442">
        <v>77</v>
      </c>
      <c r="E442" t="s">
        <v>154</v>
      </c>
    </row>
    <row r="443" spans="1:5" x14ac:dyDescent="0.3">
      <c r="A443">
        <v>442</v>
      </c>
      <c r="B443" s="1" t="s">
        <v>99</v>
      </c>
      <c r="C443" t="s">
        <v>151</v>
      </c>
      <c r="D443">
        <v>62</v>
      </c>
      <c r="E443" t="s">
        <v>154</v>
      </c>
    </row>
    <row r="444" spans="1:5" x14ac:dyDescent="0.3">
      <c r="A444">
        <v>443</v>
      </c>
      <c r="B444" s="1" t="s">
        <v>99</v>
      </c>
      <c r="C444" t="s">
        <v>152</v>
      </c>
      <c r="D444">
        <v>18</v>
      </c>
      <c r="E444" t="s">
        <v>154</v>
      </c>
    </row>
    <row r="445" spans="1:5" x14ac:dyDescent="0.3">
      <c r="A445">
        <v>444</v>
      </c>
      <c r="B445" s="1" t="s">
        <v>105</v>
      </c>
      <c r="C445" t="s">
        <v>152</v>
      </c>
      <c r="D445">
        <v>23</v>
      </c>
      <c r="E445" t="s">
        <v>154</v>
      </c>
    </row>
    <row r="446" spans="1:5" x14ac:dyDescent="0.3">
      <c r="A446">
        <v>445</v>
      </c>
      <c r="B446" s="1" t="s">
        <v>99</v>
      </c>
      <c r="C446" t="s">
        <v>152</v>
      </c>
      <c r="D446">
        <v>47</v>
      </c>
      <c r="E446" t="s">
        <v>154</v>
      </c>
    </row>
    <row r="447" spans="1:5" x14ac:dyDescent="0.3">
      <c r="A447">
        <v>446</v>
      </c>
      <c r="B447" s="1" t="s">
        <v>99</v>
      </c>
      <c r="C447" t="s">
        <v>151</v>
      </c>
      <c r="D447">
        <v>67</v>
      </c>
      <c r="E447" t="s">
        <v>154</v>
      </c>
    </row>
    <row r="448" spans="1:5" x14ac:dyDescent="0.3">
      <c r="A448">
        <v>447</v>
      </c>
      <c r="B448" s="1" t="s">
        <v>99</v>
      </c>
      <c r="C448" t="s">
        <v>152</v>
      </c>
      <c r="D448">
        <v>77</v>
      </c>
      <c r="E448" t="s">
        <v>154</v>
      </c>
    </row>
    <row r="449" spans="1:5" x14ac:dyDescent="0.3">
      <c r="A449">
        <v>448</v>
      </c>
      <c r="B449" s="1" t="s">
        <v>101</v>
      </c>
      <c r="C449" t="s">
        <v>151</v>
      </c>
      <c r="D449">
        <v>64</v>
      </c>
      <c r="E449" t="s">
        <v>154</v>
      </c>
    </row>
    <row r="450" spans="1:5" x14ac:dyDescent="0.3">
      <c r="A450">
        <v>449</v>
      </c>
      <c r="B450" s="1" t="s">
        <v>99</v>
      </c>
      <c r="C450" t="s">
        <v>151</v>
      </c>
      <c r="D450">
        <v>53</v>
      </c>
      <c r="E450" t="s">
        <v>154</v>
      </c>
    </row>
    <row r="451" spans="1:5" x14ac:dyDescent="0.3">
      <c r="A451">
        <v>450</v>
      </c>
      <c r="B451" s="1" t="s">
        <v>107</v>
      </c>
      <c r="C451" t="s">
        <v>152</v>
      </c>
      <c r="D451">
        <v>53</v>
      </c>
      <c r="E451" t="s">
        <v>154</v>
      </c>
    </row>
    <row r="452" spans="1:5" x14ac:dyDescent="0.3">
      <c r="A452">
        <v>451</v>
      </c>
      <c r="B452" s="1" t="s">
        <v>103</v>
      </c>
      <c r="C452" t="s">
        <v>151</v>
      </c>
      <c r="D452">
        <v>74</v>
      </c>
      <c r="E452" t="s">
        <v>154</v>
      </c>
    </row>
    <row r="453" spans="1:5" x14ac:dyDescent="0.3">
      <c r="A453">
        <v>452</v>
      </c>
      <c r="B453" s="1" t="s">
        <v>105</v>
      </c>
      <c r="C453" t="s">
        <v>151</v>
      </c>
      <c r="D453">
        <v>75</v>
      </c>
      <c r="E453" t="s">
        <v>154</v>
      </c>
    </row>
    <row r="454" spans="1:5" x14ac:dyDescent="0.3">
      <c r="A454">
        <v>453</v>
      </c>
      <c r="B454" s="1" t="s">
        <v>100</v>
      </c>
      <c r="C454" t="s">
        <v>151</v>
      </c>
      <c r="D454">
        <v>52</v>
      </c>
      <c r="E454" t="s">
        <v>154</v>
      </c>
    </row>
    <row r="455" spans="1:5" x14ac:dyDescent="0.3">
      <c r="A455">
        <v>454</v>
      </c>
      <c r="B455" s="1" t="s">
        <v>99</v>
      </c>
      <c r="C455" t="s">
        <v>152</v>
      </c>
      <c r="D455">
        <v>37</v>
      </c>
      <c r="E455" t="s">
        <v>154</v>
      </c>
    </row>
    <row r="456" spans="1:5" x14ac:dyDescent="0.3">
      <c r="A456">
        <v>455</v>
      </c>
      <c r="B456" s="1" t="s">
        <v>109</v>
      </c>
      <c r="C456" t="s">
        <v>152</v>
      </c>
      <c r="D456">
        <v>52</v>
      </c>
      <c r="E456" t="s">
        <v>154</v>
      </c>
    </row>
    <row r="457" spans="1:5" x14ac:dyDescent="0.3">
      <c r="A457">
        <v>456</v>
      </c>
      <c r="B457" s="1" t="s">
        <v>101</v>
      </c>
      <c r="C457" t="s">
        <v>151</v>
      </c>
      <c r="D457">
        <v>75</v>
      </c>
      <c r="E457" t="s">
        <v>154</v>
      </c>
    </row>
    <row r="458" spans="1:5" x14ac:dyDescent="0.3">
      <c r="A458">
        <v>457</v>
      </c>
      <c r="B458" s="1" t="s">
        <v>108</v>
      </c>
      <c r="C458" t="s">
        <v>152</v>
      </c>
      <c r="D458">
        <v>54</v>
      </c>
      <c r="E458" t="s">
        <v>154</v>
      </c>
    </row>
    <row r="459" spans="1:5" x14ac:dyDescent="0.3">
      <c r="A459">
        <v>458</v>
      </c>
      <c r="B459" s="1" t="s">
        <v>102</v>
      </c>
      <c r="C459" t="s">
        <v>151</v>
      </c>
      <c r="D459">
        <v>60</v>
      </c>
      <c r="E459" t="s">
        <v>154</v>
      </c>
    </row>
    <row r="460" spans="1:5" x14ac:dyDescent="0.3">
      <c r="A460">
        <v>459</v>
      </c>
      <c r="B460" s="1" t="s">
        <v>107</v>
      </c>
      <c r="C460" t="s">
        <v>152</v>
      </c>
      <c r="D460">
        <v>30</v>
      </c>
      <c r="E460" t="s">
        <v>154</v>
      </c>
    </row>
    <row r="461" spans="1:5" x14ac:dyDescent="0.3">
      <c r="A461">
        <v>460</v>
      </c>
      <c r="B461" s="1" t="s">
        <v>101</v>
      </c>
      <c r="C461" t="s">
        <v>152</v>
      </c>
      <c r="D461">
        <v>58</v>
      </c>
      <c r="E461" t="s">
        <v>154</v>
      </c>
    </row>
    <row r="462" spans="1:5" x14ac:dyDescent="0.3">
      <c r="A462">
        <v>461</v>
      </c>
      <c r="B462" s="1" t="s">
        <v>101</v>
      </c>
      <c r="C462" t="s">
        <v>151</v>
      </c>
      <c r="D462">
        <v>77</v>
      </c>
      <c r="E462" t="s">
        <v>154</v>
      </c>
    </row>
    <row r="463" spans="1:5" x14ac:dyDescent="0.3">
      <c r="A463">
        <v>462</v>
      </c>
      <c r="B463" s="1" t="s">
        <v>99</v>
      </c>
      <c r="C463" t="s">
        <v>152</v>
      </c>
      <c r="D463">
        <v>80</v>
      </c>
      <c r="E463" t="s">
        <v>154</v>
      </c>
    </row>
    <row r="464" spans="1:5" x14ac:dyDescent="0.3">
      <c r="A464">
        <v>463</v>
      </c>
      <c r="B464" s="1" t="s">
        <v>109</v>
      </c>
      <c r="C464" t="s">
        <v>151</v>
      </c>
      <c r="D464">
        <v>55</v>
      </c>
      <c r="E464" t="s">
        <v>154</v>
      </c>
    </row>
    <row r="465" spans="1:5" x14ac:dyDescent="0.3">
      <c r="A465">
        <v>464</v>
      </c>
      <c r="B465" s="1" t="s">
        <v>107</v>
      </c>
      <c r="C465" t="s">
        <v>152</v>
      </c>
      <c r="D465">
        <v>26</v>
      </c>
      <c r="E465" t="s">
        <v>154</v>
      </c>
    </row>
    <row r="466" spans="1:5" x14ac:dyDescent="0.3">
      <c r="A466">
        <v>465</v>
      </c>
      <c r="B466" s="1" t="s">
        <v>99</v>
      </c>
      <c r="C466" t="s">
        <v>151</v>
      </c>
      <c r="D466">
        <v>49</v>
      </c>
      <c r="E466" t="s">
        <v>154</v>
      </c>
    </row>
    <row r="467" spans="1:5" x14ac:dyDescent="0.3">
      <c r="A467">
        <v>466</v>
      </c>
      <c r="B467" s="1" t="s">
        <v>107</v>
      </c>
      <c r="C467" t="s">
        <v>152</v>
      </c>
      <c r="D467">
        <v>32</v>
      </c>
      <c r="E467" t="s">
        <v>154</v>
      </c>
    </row>
    <row r="468" spans="1:5" x14ac:dyDescent="0.3">
      <c r="A468">
        <v>467</v>
      </c>
      <c r="B468" s="1" t="s">
        <v>100</v>
      </c>
      <c r="C468" t="s">
        <v>151</v>
      </c>
      <c r="D468">
        <v>62</v>
      </c>
      <c r="E468" t="s">
        <v>154</v>
      </c>
    </row>
    <row r="469" spans="1:5" x14ac:dyDescent="0.3">
      <c r="A469">
        <v>468</v>
      </c>
      <c r="B469" s="1" t="s">
        <v>103</v>
      </c>
      <c r="C469" t="s">
        <v>151</v>
      </c>
      <c r="D469">
        <v>64</v>
      </c>
      <c r="E469" t="s">
        <v>154</v>
      </c>
    </row>
    <row r="470" spans="1:5" x14ac:dyDescent="0.3">
      <c r="A470">
        <v>469</v>
      </c>
      <c r="B470" s="1" t="s">
        <v>100</v>
      </c>
      <c r="C470" t="s">
        <v>152</v>
      </c>
      <c r="D470">
        <v>90</v>
      </c>
      <c r="E470" t="s">
        <v>154</v>
      </c>
    </row>
    <row r="471" spans="1:5" x14ac:dyDescent="0.3">
      <c r="A471">
        <v>470</v>
      </c>
      <c r="B471" s="1" t="s">
        <v>99</v>
      </c>
      <c r="C471" t="s">
        <v>152</v>
      </c>
      <c r="D471">
        <v>32</v>
      </c>
      <c r="E471" t="s">
        <v>154</v>
      </c>
    </row>
    <row r="472" spans="1:5" x14ac:dyDescent="0.3">
      <c r="A472">
        <v>471</v>
      </c>
      <c r="B472" s="1" t="s">
        <v>102</v>
      </c>
      <c r="C472" t="s">
        <v>152</v>
      </c>
      <c r="D472">
        <v>79</v>
      </c>
      <c r="E472" t="s">
        <v>154</v>
      </c>
    </row>
    <row r="473" spans="1:5" x14ac:dyDescent="0.3">
      <c r="A473">
        <v>472</v>
      </c>
      <c r="B473" s="1" t="s">
        <v>100</v>
      </c>
      <c r="C473" t="s">
        <v>151</v>
      </c>
      <c r="D473">
        <v>45</v>
      </c>
      <c r="E473" t="s">
        <v>154</v>
      </c>
    </row>
    <row r="474" spans="1:5" x14ac:dyDescent="0.3">
      <c r="A474">
        <v>473</v>
      </c>
      <c r="B474" s="1" t="s">
        <v>111</v>
      </c>
      <c r="C474" t="s">
        <v>152</v>
      </c>
      <c r="D474">
        <v>19</v>
      </c>
      <c r="E474" t="s">
        <v>154</v>
      </c>
    </row>
    <row r="475" spans="1:5" x14ac:dyDescent="0.3">
      <c r="A475">
        <v>474</v>
      </c>
      <c r="B475" s="1" t="s">
        <v>102</v>
      </c>
      <c r="C475" t="s">
        <v>151</v>
      </c>
      <c r="D475">
        <v>74</v>
      </c>
      <c r="E475" t="s">
        <v>154</v>
      </c>
    </row>
    <row r="476" spans="1:5" x14ac:dyDescent="0.3">
      <c r="A476">
        <v>475</v>
      </c>
      <c r="B476" s="1" t="s">
        <v>99</v>
      </c>
      <c r="C476" t="s">
        <v>152</v>
      </c>
      <c r="D476">
        <v>51</v>
      </c>
      <c r="E476" t="s">
        <v>154</v>
      </c>
    </row>
    <row r="477" spans="1:5" x14ac:dyDescent="0.3">
      <c r="A477">
        <v>476</v>
      </c>
      <c r="B477" s="1" t="s">
        <v>99</v>
      </c>
      <c r="C477" t="s">
        <v>152</v>
      </c>
      <c r="D477">
        <v>80</v>
      </c>
      <c r="E477" t="s">
        <v>154</v>
      </c>
    </row>
    <row r="478" spans="1:5" x14ac:dyDescent="0.3">
      <c r="A478">
        <v>477</v>
      </c>
      <c r="B478" s="1" t="s">
        <v>101</v>
      </c>
      <c r="C478" t="s">
        <v>151</v>
      </c>
      <c r="D478">
        <v>31</v>
      </c>
      <c r="E478" t="s">
        <v>154</v>
      </c>
    </row>
    <row r="479" spans="1:5" x14ac:dyDescent="0.3">
      <c r="A479">
        <v>478</v>
      </c>
      <c r="B479" s="1" t="s">
        <v>105</v>
      </c>
      <c r="C479" t="s">
        <v>152</v>
      </c>
      <c r="D479">
        <v>38</v>
      </c>
      <c r="E479" t="s">
        <v>154</v>
      </c>
    </row>
    <row r="480" spans="1:5" x14ac:dyDescent="0.3">
      <c r="A480">
        <v>479</v>
      </c>
      <c r="B480" s="1" t="s">
        <v>102</v>
      </c>
      <c r="C480" t="s">
        <v>151</v>
      </c>
      <c r="D480">
        <v>81</v>
      </c>
      <c r="E480" t="s">
        <v>154</v>
      </c>
    </row>
    <row r="481" spans="1:5" x14ac:dyDescent="0.3">
      <c r="A481">
        <v>480</v>
      </c>
      <c r="B481" s="1" t="s">
        <v>102</v>
      </c>
      <c r="C481" t="s">
        <v>151</v>
      </c>
      <c r="D481">
        <v>46</v>
      </c>
      <c r="E481" t="s">
        <v>154</v>
      </c>
    </row>
    <row r="482" spans="1:5" x14ac:dyDescent="0.3">
      <c r="A482">
        <v>481</v>
      </c>
      <c r="B482" s="1" t="s">
        <v>101</v>
      </c>
      <c r="C482" t="s">
        <v>152</v>
      </c>
      <c r="D482">
        <v>49</v>
      </c>
      <c r="E482" t="s">
        <v>154</v>
      </c>
    </row>
    <row r="483" spans="1:5" x14ac:dyDescent="0.3">
      <c r="A483">
        <v>482</v>
      </c>
      <c r="B483" s="1" t="s">
        <v>100</v>
      </c>
      <c r="C483" t="s">
        <v>151</v>
      </c>
      <c r="D483">
        <v>82</v>
      </c>
      <c r="E483" t="s">
        <v>154</v>
      </c>
    </row>
    <row r="484" spans="1:5" x14ac:dyDescent="0.3">
      <c r="A484">
        <v>483</v>
      </c>
      <c r="B484" s="1" t="s">
        <v>100</v>
      </c>
      <c r="C484" t="s">
        <v>152</v>
      </c>
      <c r="D484">
        <v>27</v>
      </c>
      <c r="E484" t="s">
        <v>154</v>
      </c>
    </row>
    <row r="485" spans="1:5" x14ac:dyDescent="0.3">
      <c r="A485">
        <v>484</v>
      </c>
      <c r="B485" s="1" t="s">
        <v>99</v>
      </c>
      <c r="C485" t="s">
        <v>152</v>
      </c>
      <c r="D485">
        <v>70</v>
      </c>
      <c r="E485" t="s">
        <v>154</v>
      </c>
    </row>
    <row r="486" spans="1:5" x14ac:dyDescent="0.3">
      <c r="A486">
        <v>485</v>
      </c>
      <c r="B486" s="1" t="s">
        <v>100</v>
      </c>
      <c r="C486" t="s">
        <v>151</v>
      </c>
      <c r="D486">
        <v>19</v>
      </c>
      <c r="E486" t="s">
        <v>154</v>
      </c>
    </row>
    <row r="487" spans="1:5" x14ac:dyDescent="0.3">
      <c r="A487">
        <v>486</v>
      </c>
      <c r="B487" s="1" t="s">
        <v>104</v>
      </c>
      <c r="C487" t="s">
        <v>152</v>
      </c>
      <c r="D487">
        <v>66</v>
      </c>
      <c r="E487" t="s">
        <v>154</v>
      </c>
    </row>
    <row r="488" spans="1:5" x14ac:dyDescent="0.3">
      <c r="A488">
        <v>487</v>
      </c>
      <c r="B488" s="1" t="s">
        <v>101</v>
      </c>
      <c r="C488" t="s">
        <v>152</v>
      </c>
      <c r="D488">
        <v>81</v>
      </c>
      <c r="E488" t="s">
        <v>154</v>
      </c>
    </row>
    <row r="489" spans="1:5" x14ac:dyDescent="0.3">
      <c r="A489">
        <v>488</v>
      </c>
      <c r="B489" s="1" t="s">
        <v>99</v>
      </c>
      <c r="C489" t="s">
        <v>152</v>
      </c>
      <c r="D489">
        <v>19</v>
      </c>
      <c r="E489" t="s">
        <v>154</v>
      </c>
    </row>
    <row r="490" spans="1:5" x14ac:dyDescent="0.3">
      <c r="A490">
        <v>489</v>
      </c>
      <c r="B490" s="1" t="s">
        <v>99</v>
      </c>
      <c r="C490" t="s">
        <v>152</v>
      </c>
      <c r="D490">
        <v>76</v>
      </c>
      <c r="E490" t="s">
        <v>154</v>
      </c>
    </row>
    <row r="491" spans="1:5" x14ac:dyDescent="0.3">
      <c r="A491">
        <v>490</v>
      </c>
      <c r="B491" s="1" t="s">
        <v>105</v>
      </c>
      <c r="C491" t="s">
        <v>151</v>
      </c>
      <c r="D491">
        <v>37</v>
      </c>
      <c r="E491" t="s">
        <v>154</v>
      </c>
    </row>
    <row r="492" spans="1:5" x14ac:dyDescent="0.3">
      <c r="A492">
        <v>491</v>
      </c>
      <c r="B492" s="1" t="s">
        <v>101</v>
      </c>
      <c r="C492" t="s">
        <v>151</v>
      </c>
      <c r="D492">
        <v>59</v>
      </c>
      <c r="E492" t="s">
        <v>154</v>
      </c>
    </row>
    <row r="493" spans="1:5" x14ac:dyDescent="0.3">
      <c r="A493">
        <v>492</v>
      </c>
      <c r="B493" s="1" t="s">
        <v>105</v>
      </c>
      <c r="C493" t="s">
        <v>152</v>
      </c>
      <c r="D493">
        <v>32</v>
      </c>
      <c r="E493" t="s">
        <v>154</v>
      </c>
    </row>
    <row r="494" spans="1:5" x14ac:dyDescent="0.3">
      <c r="A494">
        <v>493</v>
      </c>
      <c r="B494" s="1" t="s">
        <v>99</v>
      </c>
      <c r="C494" t="s">
        <v>152</v>
      </c>
      <c r="D494">
        <v>82</v>
      </c>
      <c r="E494" t="s">
        <v>154</v>
      </c>
    </row>
    <row r="495" spans="1:5" x14ac:dyDescent="0.3">
      <c r="A495">
        <v>494</v>
      </c>
      <c r="B495" s="1" t="s">
        <v>100</v>
      </c>
      <c r="C495" t="s">
        <v>151</v>
      </c>
      <c r="D495">
        <v>19</v>
      </c>
      <c r="E495" t="s">
        <v>154</v>
      </c>
    </row>
    <row r="496" spans="1:5" x14ac:dyDescent="0.3">
      <c r="A496">
        <v>495</v>
      </c>
      <c r="B496" s="1" t="s">
        <v>99</v>
      </c>
      <c r="C496" t="s">
        <v>152</v>
      </c>
      <c r="D496">
        <v>52</v>
      </c>
      <c r="E496" t="s">
        <v>154</v>
      </c>
    </row>
    <row r="497" spans="1:5" x14ac:dyDescent="0.3">
      <c r="A497">
        <v>496</v>
      </c>
      <c r="B497" s="1" t="s">
        <v>101</v>
      </c>
      <c r="C497" t="s">
        <v>152</v>
      </c>
      <c r="D497">
        <v>24</v>
      </c>
      <c r="E497" t="s">
        <v>154</v>
      </c>
    </row>
    <row r="498" spans="1:5" x14ac:dyDescent="0.3">
      <c r="A498">
        <v>497</v>
      </c>
      <c r="B498" s="1" t="s">
        <v>99</v>
      </c>
      <c r="C498" t="s">
        <v>151</v>
      </c>
      <c r="D498">
        <v>88</v>
      </c>
      <c r="E498" t="s">
        <v>154</v>
      </c>
    </row>
    <row r="499" spans="1:5" x14ac:dyDescent="0.3">
      <c r="A499">
        <v>498</v>
      </c>
      <c r="B499" s="1" t="s">
        <v>109</v>
      </c>
      <c r="C499" t="s">
        <v>152</v>
      </c>
      <c r="D499">
        <v>32</v>
      </c>
      <c r="E499" t="s">
        <v>154</v>
      </c>
    </row>
    <row r="500" spans="1:5" x14ac:dyDescent="0.3">
      <c r="A500">
        <v>499</v>
      </c>
      <c r="B500" s="1" t="s">
        <v>101</v>
      </c>
      <c r="C500" t="s">
        <v>151</v>
      </c>
      <c r="D500">
        <v>89</v>
      </c>
      <c r="E500" t="s">
        <v>154</v>
      </c>
    </row>
    <row r="501" spans="1:5" x14ac:dyDescent="0.3">
      <c r="A501">
        <v>500</v>
      </c>
      <c r="B501" s="1" t="s">
        <v>99</v>
      </c>
      <c r="C501" t="s">
        <v>152</v>
      </c>
      <c r="D501">
        <v>77</v>
      </c>
      <c r="E501" t="s">
        <v>154</v>
      </c>
    </row>
    <row r="502" spans="1:5" x14ac:dyDescent="0.3">
      <c r="A502">
        <v>501</v>
      </c>
      <c r="B502" s="1" t="s">
        <v>105</v>
      </c>
      <c r="C502" t="s">
        <v>152</v>
      </c>
      <c r="D502">
        <v>45</v>
      </c>
      <c r="E502" t="s">
        <v>155</v>
      </c>
    </row>
    <row r="503" spans="1:5" x14ac:dyDescent="0.3">
      <c r="A503">
        <v>502</v>
      </c>
      <c r="B503" s="1" t="s">
        <v>105</v>
      </c>
      <c r="C503" t="s">
        <v>151</v>
      </c>
      <c r="D503">
        <v>72</v>
      </c>
      <c r="E503" t="s">
        <v>155</v>
      </c>
    </row>
    <row r="504" spans="1:5" x14ac:dyDescent="0.3">
      <c r="A504">
        <v>503</v>
      </c>
      <c r="B504" s="1" t="s">
        <v>99</v>
      </c>
      <c r="C504" t="s">
        <v>152</v>
      </c>
      <c r="D504">
        <v>58</v>
      </c>
      <c r="E504" t="s">
        <v>155</v>
      </c>
    </row>
    <row r="505" spans="1:5" x14ac:dyDescent="0.3">
      <c r="A505">
        <v>504</v>
      </c>
      <c r="B505" s="1" t="s">
        <v>102</v>
      </c>
      <c r="C505" t="s">
        <v>151</v>
      </c>
      <c r="D505">
        <v>48</v>
      </c>
      <c r="E505" t="s">
        <v>155</v>
      </c>
    </row>
    <row r="506" spans="1:5" x14ac:dyDescent="0.3">
      <c r="A506">
        <v>505</v>
      </c>
      <c r="B506" s="1" t="s">
        <v>105</v>
      </c>
      <c r="C506" t="s">
        <v>152</v>
      </c>
      <c r="D506">
        <v>63</v>
      </c>
      <c r="E506" t="s">
        <v>155</v>
      </c>
    </row>
    <row r="507" spans="1:5" x14ac:dyDescent="0.3">
      <c r="A507">
        <v>506</v>
      </c>
      <c r="B507" s="1" t="s">
        <v>99</v>
      </c>
      <c r="C507" t="s">
        <v>151</v>
      </c>
      <c r="D507">
        <v>45</v>
      </c>
      <c r="E507" t="s">
        <v>155</v>
      </c>
    </row>
    <row r="508" spans="1:5" x14ac:dyDescent="0.3">
      <c r="A508">
        <v>507</v>
      </c>
      <c r="B508" s="1" t="s">
        <v>99</v>
      </c>
      <c r="C508" t="s">
        <v>151</v>
      </c>
      <c r="D508">
        <v>35</v>
      </c>
      <c r="E508" t="s">
        <v>155</v>
      </c>
    </row>
    <row r="509" spans="1:5" x14ac:dyDescent="0.3">
      <c r="A509">
        <v>508</v>
      </c>
      <c r="B509" s="1" t="s">
        <v>110</v>
      </c>
      <c r="C509" t="s">
        <v>152</v>
      </c>
      <c r="D509">
        <v>65</v>
      </c>
      <c r="E509" t="s">
        <v>155</v>
      </c>
    </row>
    <row r="510" spans="1:5" x14ac:dyDescent="0.3">
      <c r="A510">
        <v>509</v>
      </c>
      <c r="B510" s="1" t="s">
        <v>100</v>
      </c>
      <c r="C510" t="s">
        <v>151</v>
      </c>
      <c r="D510">
        <v>24</v>
      </c>
      <c r="E510" t="s">
        <v>155</v>
      </c>
    </row>
    <row r="511" spans="1:5" x14ac:dyDescent="0.3">
      <c r="A511">
        <v>510</v>
      </c>
      <c r="B511" s="1" t="s">
        <v>99</v>
      </c>
      <c r="C511" t="s">
        <v>152</v>
      </c>
      <c r="D511">
        <v>39</v>
      </c>
      <c r="E511" t="s">
        <v>155</v>
      </c>
    </row>
    <row r="512" spans="1:5" x14ac:dyDescent="0.3">
      <c r="A512">
        <v>511</v>
      </c>
      <c r="B512" s="1" t="s">
        <v>99</v>
      </c>
      <c r="C512" t="s">
        <v>151</v>
      </c>
      <c r="D512">
        <v>60</v>
      </c>
      <c r="E512" t="s">
        <v>155</v>
      </c>
    </row>
    <row r="513" spans="1:5" x14ac:dyDescent="0.3">
      <c r="A513">
        <v>512</v>
      </c>
      <c r="B513" s="1" t="s">
        <v>105</v>
      </c>
      <c r="C513" t="s">
        <v>152</v>
      </c>
      <c r="D513">
        <v>74</v>
      </c>
      <c r="E513" t="s">
        <v>155</v>
      </c>
    </row>
    <row r="514" spans="1:5" x14ac:dyDescent="0.3">
      <c r="A514">
        <v>513</v>
      </c>
      <c r="B514" s="1" t="s">
        <v>99</v>
      </c>
      <c r="C514" t="s">
        <v>152</v>
      </c>
      <c r="D514">
        <v>29</v>
      </c>
      <c r="E514" t="s">
        <v>155</v>
      </c>
    </row>
    <row r="515" spans="1:5" x14ac:dyDescent="0.3">
      <c r="A515">
        <v>514</v>
      </c>
      <c r="B515" s="1" t="s">
        <v>99</v>
      </c>
      <c r="C515" t="s">
        <v>152</v>
      </c>
      <c r="D515">
        <v>89</v>
      </c>
      <c r="E515" t="s">
        <v>155</v>
      </c>
    </row>
    <row r="516" spans="1:5" x14ac:dyDescent="0.3">
      <c r="A516">
        <v>515</v>
      </c>
      <c r="B516" s="1" t="s">
        <v>105</v>
      </c>
      <c r="C516" t="s">
        <v>152</v>
      </c>
      <c r="D516">
        <v>37</v>
      </c>
      <c r="E516" t="s">
        <v>155</v>
      </c>
    </row>
    <row r="517" spans="1:5" x14ac:dyDescent="0.3">
      <c r="A517">
        <v>516</v>
      </c>
      <c r="B517" s="1" t="s">
        <v>100</v>
      </c>
      <c r="C517" t="s">
        <v>151</v>
      </c>
      <c r="D517">
        <v>51</v>
      </c>
      <c r="E517" t="s">
        <v>155</v>
      </c>
    </row>
    <row r="518" spans="1:5" x14ac:dyDescent="0.3">
      <c r="A518">
        <v>517</v>
      </c>
      <c r="B518" s="1" t="s">
        <v>101</v>
      </c>
      <c r="C518" t="s">
        <v>152</v>
      </c>
      <c r="D518">
        <v>77</v>
      </c>
      <c r="E518" t="s">
        <v>155</v>
      </c>
    </row>
    <row r="519" spans="1:5" x14ac:dyDescent="0.3">
      <c r="A519">
        <v>518</v>
      </c>
      <c r="B519" s="1" t="s">
        <v>105</v>
      </c>
      <c r="C519" t="s">
        <v>151</v>
      </c>
      <c r="D519">
        <v>53</v>
      </c>
      <c r="E519" t="s">
        <v>155</v>
      </c>
    </row>
    <row r="520" spans="1:5" x14ac:dyDescent="0.3">
      <c r="A520">
        <v>519</v>
      </c>
      <c r="B520" s="1" t="s">
        <v>100</v>
      </c>
      <c r="C520" t="s">
        <v>151</v>
      </c>
      <c r="D520">
        <v>70</v>
      </c>
      <c r="E520" t="s">
        <v>155</v>
      </c>
    </row>
    <row r="521" spans="1:5" x14ac:dyDescent="0.3">
      <c r="A521">
        <v>520</v>
      </c>
      <c r="B521" s="1" t="s">
        <v>105</v>
      </c>
      <c r="C521" t="s">
        <v>151</v>
      </c>
      <c r="D521">
        <v>81</v>
      </c>
      <c r="E521" t="s">
        <v>155</v>
      </c>
    </row>
    <row r="522" spans="1:5" x14ac:dyDescent="0.3">
      <c r="A522">
        <v>521</v>
      </c>
      <c r="B522" s="1" t="s">
        <v>113</v>
      </c>
      <c r="C522" t="s">
        <v>151</v>
      </c>
      <c r="D522">
        <v>66</v>
      </c>
      <c r="E522" t="s">
        <v>155</v>
      </c>
    </row>
    <row r="523" spans="1:5" x14ac:dyDescent="0.3">
      <c r="A523">
        <v>522</v>
      </c>
      <c r="B523" s="1" t="s">
        <v>99</v>
      </c>
      <c r="C523" t="s">
        <v>152</v>
      </c>
      <c r="D523">
        <v>77</v>
      </c>
      <c r="E523" t="s">
        <v>155</v>
      </c>
    </row>
    <row r="524" spans="1:5" x14ac:dyDescent="0.3">
      <c r="A524">
        <v>523</v>
      </c>
      <c r="B524" s="1" t="s">
        <v>99</v>
      </c>
      <c r="C524" t="s">
        <v>151</v>
      </c>
      <c r="D524">
        <v>26</v>
      </c>
      <c r="E524" t="s">
        <v>155</v>
      </c>
    </row>
    <row r="525" spans="1:5" x14ac:dyDescent="0.3">
      <c r="A525">
        <v>524</v>
      </c>
      <c r="B525" s="1" t="s">
        <v>110</v>
      </c>
      <c r="C525" t="s">
        <v>152</v>
      </c>
      <c r="D525">
        <v>63</v>
      </c>
      <c r="E525" t="s">
        <v>155</v>
      </c>
    </row>
    <row r="526" spans="1:5" x14ac:dyDescent="0.3">
      <c r="A526">
        <v>525</v>
      </c>
      <c r="B526" s="1" t="s">
        <v>113</v>
      </c>
      <c r="C526" t="s">
        <v>152</v>
      </c>
      <c r="D526">
        <v>20</v>
      </c>
      <c r="E526" t="s">
        <v>155</v>
      </c>
    </row>
    <row r="527" spans="1:5" x14ac:dyDescent="0.3">
      <c r="A527">
        <v>526</v>
      </c>
      <c r="B527" s="1" t="s">
        <v>99</v>
      </c>
      <c r="C527" t="s">
        <v>151</v>
      </c>
      <c r="D527">
        <v>49</v>
      </c>
      <c r="E527" t="s">
        <v>155</v>
      </c>
    </row>
    <row r="528" spans="1:5" x14ac:dyDescent="0.3">
      <c r="A528">
        <v>527</v>
      </c>
      <c r="B528" s="1" t="s">
        <v>99</v>
      </c>
      <c r="C528" t="s">
        <v>152</v>
      </c>
      <c r="D528">
        <v>19</v>
      </c>
      <c r="E528" t="s">
        <v>155</v>
      </c>
    </row>
    <row r="529" spans="1:5" x14ac:dyDescent="0.3">
      <c r="A529">
        <v>528</v>
      </c>
      <c r="B529" s="1" t="s">
        <v>99</v>
      </c>
      <c r="C529" t="s">
        <v>151</v>
      </c>
      <c r="D529">
        <v>36</v>
      </c>
      <c r="E529" t="s">
        <v>155</v>
      </c>
    </row>
    <row r="530" spans="1:5" x14ac:dyDescent="0.3">
      <c r="A530">
        <v>529</v>
      </c>
      <c r="B530" s="1" t="s">
        <v>113</v>
      </c>
      <c r="C530" t="s">
        <v>151</v>
      </c>
      <c r="D530">
        <v>44</v>
      </c>
      <c r="E530" t="s">
        <v>155</v>
      </c>
    </row>
    <row r="531" spans="1:5" x14ac:dyDescent="0.3">
      <c r="A531">
        <v>530</v>
      </c>
      <c r="B531" s="1" t="s">
        <v>101</v>
      </c>
      <c r="C531" t="s">
        <v>152</v>
      </c>
      <c r="D531">
        <v>23</v>
      </c>
      <c r="E531" t="s">
        <v>155</v>
      </c>
    </row>
    <row r="532" spans="1:5" x14ac:dyDescent="0.3">
      <c r="A532">
        <v>531</v>
      </c>
      <c r="B532" s="1" t="s">
        <v>99</v>
      </c>
      <c r="C532" t="s">
        <v>152</v>
      </c>
      <c r="D532">
        <v>43</v>
      </c>
      <c r="E532" t="s">
        <v>155</v>
      </c>
    </row>
    <row r="533" spans="1:5" x14ac:dyDescent="0.3">
      <c r="A533">
        <v>532</v>
      </c>
      <c r="B533" s="1" t="s">
        <v>99</v>
      </c>
      <c r="C533" t="s">
        <v>152</v>
      </c>
      <c r="D533">
        <v>84</v>
      </c>
      <c r="E533" t="s">
        <v>155</v>
      </c>
    </row>
    <row r="534" spans="1:5" x14ac:dyDescent="0.3">
      <c r="A534">
        <v>533</v>
      </c>
      <c r="B534" s="1" t="s">
        <v>99</v>
      </c>
      <c r="C534" t="s">
        <v>152</v>
      </c>
      <c r="D534">
        <v>55</v>
      </c>
      <c r="E534" t="s">
        <v>155</v>
      </c>
    </row>
    <row r="535" spans="1:5" x14ac:dyDescent="0.3">
      <c r="A535">
        <v>534</v>
      </c>
      <c r="B535" s="1" t="s">
        <v>113</v>
      </c>
      <c r="C535" t="s">
        <v>151</v>
      </c>
      <c r="D535">
        <v>90</v>
      </c>
      <c r="E535" t="s">
        <v>155</v>
      </c>
    </row>
    <row r="536" spans="1:5" x14ac:dyDescent="0.3">
      <c r="A536">
        <v>535</v>
      </c>
      <c r="B536" s="1" t="s">
        <v>104</v>
      </c>
      <c r="C536" t="s">
        <v>151</v>
      </c>
      <c r="D536">
        <v>45</v>
      </c>
      <c r="E536" t="s">
        <v>155</v>
      </c>
    </row>
    <row r="537" spans="1:5" x14ac:dyDescent="0.3">
      <c r="A537">
        <v>536</v>
      </c>
      <c r="B537" s="1" t="s">
        <v>109</v>
      </c>
      <c r="C537" t="s">
        <v>152</v>
      </c>
      <c r="D537">
        <v>69</v>
      </c>
      <c r="E537" t="s">
        <v>155</v>
      </c>
    </row>
    <row r="538" spans="1:5" x14ac:dyDescent="0.3">
      <c r="A538">
        <v>537</v>
      </c>
      <c r="B538" s="1" t="s">
        <v>101</v>
      </c>
      <c r="C538" t="s">
        <v>152</v>
      </c>
      <c r="D538">
        <v>58</v>
      </c>
      <c r="E538" t="s">
        <v>155</v>
      </c>
    </row>
    <row r="539" spans="1:5" x14ac:dyDescent="0.3">
      <c r="A539">
        <v>538</v>
      </c>
      <c r="B539" s="1" t="s">
        <v>113</v>
      </c>
      <c r="C539" t="s">
        <v>151</v>
      </c>
      <c r="D539">
        <v>32</v>
      </c>
      <c r="E539" t="s">
        <v>155</v>
      </c>
    </row>
    <row r="540" spans="1:5" x14ac:dyDescent="0.3">
      <c r="A540">
        <v>539</v>
      </c>
      <c r="B540" s="1" t="s">
        <v>113</v>
      </c>
      <c r="C540" t="s">
        <v>152</v>
      </c>
      <c r="D540">
        <v>24</v>
      </c>
      <c r="E540" t="s">
        <v>155</v>
      </c>
    </row>
    <row r="541" spans="1:5" x14ac:dyDescent="0.3">
      <c r="A541">
        <v>540</v>
      </c>
      <c r="B541" s="1" t="s">
        <v>101</v>
      </c>
      <c r="C541" t="s">
        <v>151</v>
      </c>
      <c r="D541">
        <v>27</v>
      </c>
      <c r="E541" t="s">
        <v>155</v>
      </c>
    </row>
    <row r="542" spans="1:5" x14ac:dyDescent="0.3">
      <c r="A542">
        <v>541</v>
      </c>
      <c r="B542" s="1" t="s">
        <v>99</v>
      </c>
      <c r="C542" t="s">
        <v>151</v>
      </c>
      <c r="D542">
        <v>85</v>
      </c>
      <c r="E542" t="s">
        <v>155</v>
      </c>
    </row>
    <row r="543" spans="1:5" x14ac:dyDescent="0.3">
      <c r="A543">
        <v>542</v>
      </c>
      <c r="B543" s="1" t="s">
        <v>101</v>
      </c>
      <c r="C543" t="s">
        <v>152</v>
      </c>
      <c r="D543">
        <v>33</v>
      </c>
      <c r="E543" t="s">
        <v>155</v>
      </c>
    </row>
    <row r="544" spans="1:5" x14ac:dyDescent="0.3">
      <c r="A544">
        <v>543</v>
      </c>
      <c r="B544" s="1" t="s">
        <v>100</v>
      </c>
      <c r="C544" t="s">
        <v>152</v>
      </c>
      <c r="D544">
        <v>80</v>
      </c>
      <c r="E544" t="s">
        <v>155</v>
      </c>
    </row>
    <row r="545" spans="1:5" x14ac:dyDescent="0.3">
      <c r="A545">
        <v>544</v>
      </c>
      <c r="B545" s="1" t="s">
        <v>106</v>
      </c>
      <c r="C545" t="s">
        <v>151</v>
      </c>
      <c r="D545">
        <v>39</v>
      </c>
      <c r="E545" t="s">
        <v>155</v>
      </c>
    </row>
    <row r="546" spans="1:5" x14ac:dyDescent="0.3">
      <c r="A546">
        <v>545</v>
      </c>
      <c r="B546" s="1" t="s">
        <v>99</v>
      </c>
      <c r="C546" t="s">
        <v>151</v>
      </c>
      <c r="D546">
        <v>76</v>
      </c>
      <c r="E546" t="s">
        <v>155</v>
      </c>
    </row>
    <row r="547" spans="1:5" x14ac:dyDescent="0.3">
      <c r="A547">
        <v>546</v>
      </c>
      <c r="B547" s="1" t="s">
        <v>99</v>
      </c>
      <c r="C547" t="s">
        <v>151</v>
      </c>
      <c r="D547">
        <v>57</v>
      </c>
      <c r="E547" t="s">
        <v>155</v>
      </c>
    </row>
    <row r="548" spans="1:5" x14ac:dyDescent="0.3">
      <c r="A548">
        <v>547</v>
      </c>
      <c r="B548" s="1" t="s">
        <v>99</v>
      </c>
      <c r="C548" t="s">
        <v>152</v>
      </c>
      <c r="D548">
        <v>69</v>
      </c>
      <c r="E548" t="s">
        <v>155</v>
      </c>
    </row>
    <row r="549" spans="1:5" x14ac:dyDescent="0.3">
      <c r="A549">
        <v>548</v>
      </c>
      <c r="B549" s="1" t="s">
        <v>99</v>
      </c>
      <c r="C549" t="s">
        <v>151</v>
      </c>
      <c r="D549">
        <v>48</v>
      </c>
      <c r="E549" t="s">
        <v>155</v>
      </c>
    </row>
    <row r="550" spans="1:5" x14ac:dyDescent="0.3">
      <c r="A550">
        <v>549</v>
      </c>
      <c r="B550" s="1" t="s">
        <v>99</v>
      </c>
      <c r="C550" t="s">
        <v>151</v>
      </c>
      <c r="D550">
        <v>70</v>
      </c>
      <c r="E550" t="s">
        <v>155</v>
      </c>
    </row>
    <row r="551" spans="1:5" x14ac:dyDescent="0.3">
      <c r="A551">
        <v>550</v>
      </c>
      <c r="B551" s="1" t="s">
        <v>99</v>
      </c>
      <c r="C551" t="s">
        <v>151</v>
      </c>
      <c r="D551">
        <v>31</v>
      </c>
      <c r="E551" t="s">
        <v>155</v>
      </c>
    </row>
    <row r="552" spans="1:5" x14ac:dyDescent="0.3">
      <c r="A552">
        <v>551</v>
      </c>
      <c r="B552" s="1" t="s">
        <v>110</v>
      </c>
      <c r="C552" t="s">
        <v>151</v>
      </c>
      <c r="D552">
        <v>20</v>
      </c>
      <c r="E552" t="s">
        <v>155</v>
      </c>
    </row>
    <row r="553" spans="1:5" x14ac:dyDescent="0.3">
      <c r="A553">
        <v>552</v>
      </c>
      <c r="B553" s="1" t="s">
        <v>113</v>
      </c>
      <c r="C553" t="s">
        <v>152</v>
      </c>
      <c r="D553">
        <v>67</v>
      </c>
      <c r="E553" t="s">
        <v>155</v>
      </c>
    </row>
    <row r="554" spans="1:5" x14ac:dyDescent="0.3">
      <c r="A554">
        <v>553</v>
      </c>
      <c r="B554" s="1" t="s">
        <v>101</v>
      </c>
      <c r="C554" t="s">
        <v>151</v>
      </c>
      <c r="D554">
        <v>34</v>
      </c>
      <c r="E554" t="s">
        <v>155</v>
      </c>
    </row>
    <row r="555" spans="1:5" x14ac:dyDescent="0.3">
      <c r="A555">
        <v>554</v>
      </c>
      <c r="B555" s="1" t="s">
        <v>113</v>
      </c>
      <c r="C555" t="s">
        <v>152</v>
      </c>
      <c r="D555">
        <v>29</v>
      </c>
      <c r="E555" t="s">
        <v>155</v>
      </c>
    </row>
    <row r="556" spans="1:5" x14ac:dyDescent="0.3">
      <c r="A556">
        <v>555</v>
      </c>
      <c r="B556" s="1" t="s">
        <v>99</v>
      </c>
      <c r="C556" t="s">
        <v>152</v>
      </c>
      <c r="D556">
        <v>90</v>
      </c>
      <c r="E556" t="s">
        <v>155</v>
      </c>
    </row>
    <row r="557" spans="1:5" x14ac:dyDescent="0.3">
      <c r="A557">
        <v>556</v>
      </c>
      <c r="B557" s="1" t="s">
        <v>100</v>
      </c>
      <c r="C557" t="s">
        <v>152</v>
      </c>
      <c r="D557">
        <v>72</v>
      </c>
      <c r="E557" t="s">
        <v>155</v>
      </c>
    </row>
    <row r="558" spans="1:5" x14ac:dyDescent="0.3">
      <c r="A558">
        <v>557</v>
      </c>
      <c r="B558" s="1" t="s">
        <v>109</v>
      </c>
      <c r="C558" t="s">
        <v>151</v>
      </c>
      <c r="D558">
        <v>84</v>
      </c>
      <c r="E558" t="s">
        <v>155</v>
      </c>
    </row>
    <row r="559" spans="1:5" x14ac:dyDescent="0.3">
      <c r="A559">
        <v>558</v>
      </c>
      <c r="B559" s="1" t="s">
        <v>113</v>
      </c>
      <c r="C559" t="s">
        <v>152</v>
      </c>
      <c r="D559">
        <v>72</v>
      </c>
      <c r="E559" t="s">
        <v>155</v>
      </c>
    </row>
    <row r="560" spans="1:5" x14ac:dyDescent="0.3">
      <c r="A560">
        <v>559</v>
      </c>
      <c r="B560" s="1" t="s">
        <v>108</v>
      </c>
      <c r="C560" t="s">
        <v>152</v>
      </c>
      <c r="D560">
        <v>70</v>
      </c>
      <c r="E560" t="s">
        <v>155</v>
      </c>
    </row>
    <row r="561" spans="1:5" x14ac:dyDescent="0.3">
      <c r="A561">
        <v>560</v>
      </c>
      <c r="B561" s="1" t="s">
        <v>108</v>
      </c>
      <c r="C561" t="s">
        <v>152</v>
      </c>
      <c r="D561">
        <v>81</v>
      </c>
      <c r="E561" t="s">
        <v>155</v>
      </c>
    </row>
    <row r="562" spans="1:5" x14ac:dyDescent="0.3">
      <c r="A562">
        <v>561</v>
      </c>
      <c r="B562" s="1" t="s">
        <v>102</v>
      </c>
      <c r="C562" t="s">
        <v>152</v>
      </c>
      <c r="D562">
        <v>33</v>
      </c>
      <c r="E562" t="s">
        <v>155</v>
      </c>
    </row>
    <row r="563" spans="1:5" x14ac:dyDescent="0.3">
      <c r="A563">
        <v>562</v>
      </c>
      <c r="B563" s="1" t="s">
        <v>106</v>
      </c>
      <c r="C563" t="s">
        <v>152</v>
      </c>
      <c r="D563">
        <v>75</v>
      </c>
      <c r="E563" t="s">
        <v>155</v>
      </c>
    </row>
    <row r="564" spans="1:5" x14ac:dyDescent="0.3">
      <c r="A564">
        <v>563</v>
      </c>
      <c r="B564" s="1" t="s">
        <v>100</v>
      </c>
      <c r="C564" t="s">
        <v>152</v>
      </c>
      <c r="D564">
        <v>80</v>
      </c>
      <c r="E564" t="s">
        <v>155</v>
      </c>
    </row>
    <row r="565" spans="1:5" x14ac:dyDescent="0.3">
      <c r="A565">
        <v>564</v>
      </c>
      <c r="B565" s="1" t="s">
        <v>99</v>
      </c>
      <c r="C565" t="s">
        <v>152</v>
      </c>
      <c r="D565">
        <v>83</v>
      </c>
      <c r="E565" t="s">
        <v>155</v>
      </c>
    </row>
    <row r="566" spans="1:5" x14ac:dyDescent="0.3">
      <c r="A566">
        <v>565</v>
      </c>
      <c r="B566" s="1" t="s">
        <v>100</v>
      </c>
      <c r="C566" t="s">
        <v>151</v>
      </c>
      <c r="D566">
        <v>62</v>
      </c>
      <c r="E566" t="s">
        <v>155</v>
      </c>
    </row>
    <row r="567" spans="1:5" x14ac:dyDescent="0.3">
      <c r="A567">
        <v>566</v>
      </c>
      <c r="B567" s="1" t="s">
        <v>99</v>
      </c>
      <c r="C567" t="s">
        <v>151</v>
      </c>
      <c r="D567">
        <v>74</v>
      </c>
      <c r="E567" t="s">
        <v>155</v>
      </c>
    </row>
    <row r="568" spans="1:5" x14ac:dyDescent="0.3">
      <c r="A568">
        <v>567</v>
      </c>
      <c r="B568" s="1" t="s">
        <v>101</v>
      </c>
      <c r="C568" t="s">
        <v>151</v>
      </c>
      <c r="D568">
        <v>37</v>
      </c>
      <c r="E568" t="s">
        <v>155</v>
      </c>
    </row>
    <row r="569" spans="1:5" x14ac:dyDescent="0.3">
      <c r="A569">
        <v>568</v>
      </c>
      <c r="B569" s="1" t="s">
        <v>100</v>
      </c>
      <c r="C569" t="s">
        <v>152</v>
      </c>
      <c r="D569">
        <v>82</v>
      </c>
      <c r="E569" t="s">
        <v>155</v>
      </c>
    </row>
    <row r="570" spans="1:5" x14ac:dyDescent="0.3">
      <c r="A570">
        <v>569</v>
      </c>
      <c r="B570" s="1" t="s">
        <v>99</v>
      </c>
      <c r="C570" t="s">
        <v>151</v>
      </c>
      <c r="D570">
        <v>62</v>
      </c>
      <c r="E570" t="s">
        <v>155</v>
      </c>
    </row>
    <row r="571" spans="1:5" x14ac:dyDescent="0.3">
      <c r="A571">
        <v>570</v>
      </c>
      <c r="B571" s="1" t="s">
        <v>113</v>
      </c>
      <c r="C571" t="s">
        <v>152</v>
      </c>
      <c r="D571">
        <v>66</v>
      </c>
      <c r="E571" t="s">
        <v>155</v>
      </c>
    </row>
    <row r="572" spans="1:5" x14ac:dyDescent="0.3">
      <c r="A572">
        <v>571</v>
      </c>
      <c r="B572" s="1" t="s">
        <v>102</v>
      </c>
      <c r="C572" t="s">
        <v>152</v>
      </c>
      <c r="D572">
        <v>88</v>
      </c>
      <c r="E572" t="s">
        <v>155</v>
      </c>
    </row>
    <row r="573" spans="1:5" x14ac:dyDescent="0.3">
      <c r="A573">
        <v>572</v>
      </c>
      <c r="B573" s="1" t="s">
        <v>100</v>
      </c>
      <c r="C573" t="s">
        <v>152</v>
      </c>
      <c r="D573">
        <v>79</v>
      </c>
      <c r="E573" t="s">
        <v>155</v>
      </c>
    </row>
    <row r="574" spans="1:5" x14ac:dyDescent="0.3">
      <c r="A574">
        <v>573</v>
      </c>
      <c r="B574" s="1" t="s">
        <v>100</v>
      </c>
      <c r="C574" t="s">
        <v>152</v>
      </c>
      <c r="D574">
        <v>69</v>
      </c>
      <c r="E574" t="s">
        <v>155</v>
      </c>
    </row>
    <row r="575" spans="1:5" x14ac:dyDescent="0.3">
      <c r="A575">
        <v>574</v>
      </c>
      <c r="B575" s="1" t="s">
        <v>99</v>
      </c>
      <c r="C575" t="s">
        <v>152</v>
      </c>
      <c r="D575">
        <v>41</v>
      </c>
      <c r="E575" t="s">
        <v>155</v>
      </c>
    </row>
    <row r="576" spans="1:5" x14ac:dyDescent="0.3">
      <c r="A576">
        <v>575</v>
      </c>
      <c r="B576" s="1" t="s">
        <v>113</v>
      </c>
      <c r="C576" t="s">
        <v>152</v>
      </c>
      <c r="D576">
        <v>85</v>
      </c>
      <c r="E576" t="s">
        <v>155</v>
      </c>
    </row>
    <row r="577" spans="1:5" x14ac:dyDescent="0.3">
      <c r="A577">
        <v>576</v>
      </c>
      <c r="B577" s="1" t="s">
        <v>99</v>
      </c>
      <c r="C577" t="s">
        <v>151</v>
      </c>
      <c r="D577">
        <v>47</v>
      </c>
      <c r="E577" t="s">
        <v>155</v>
      </c>
    </row>
    <row r="578" spans="1:5" x14ac:dyDescent="0.3">
      <c r="A578">
        <v>577</v>
      </c>
      <c r="B578" s="1" t="s">
        <v>100</v>
      </c>
      <c r="C578" t="s">
        <v>152</v>
      </c>
      <c r="D578">
        <v>74</v>
      </c>
      <c r="E578" t="s">
        <v>155</v>
      </c>
    </row>
    <row r="579" spans="1:5" x14ac:dyDescent="0.3">
      <c r="A579">
        <v>578</v>
      </c>
      <c r="B579" s="1" t="s">
        <v>101</v>
      </c>
      <c r="C579" t="s">
        <v>152</v>
      </c>
      <c r="D579">
        <v>29</v>
      </c>
      <c r="E579" t="s">
        <v>155</v>
      </c>
    </row>
    <row r="580" spans="1:5" x14ac:dyDescent="0.3">
      <c r="A580">
        <v>579</v>
      </c>
      <c r="B580" s="1" t="s">
        <v>99</v>
      </c>
      <c r="C580" t="s">
        <v>152</v>
      </c>
      <c r="D580">
        <v>62</v>
      </c>
      <c r="E580" t="s">
        <v>155</v>
      </c>
    </row>
    <row r="581" spans="1:5" x14ac:dyDescent="0.3">
      <c r="A581">
        <v>580</v>
      </c>
      <c r="B581" s="1" t="s">
        <v>99</v>
      </c>
      <c r="C581" t="s">
        <v>152</v>
      </c>
      <c r="D581">
        <v>24</v>
      </c>
      <c r="E581" t="s">
        <v>155</v>
      </c>
    </row>
    <row r="582" spans="1:5" x14ac:dyDescent="0.3">
      <c r="A582">
        <v>581</v>
      </c>
      <c r="B582" s="1" t="s">
        <v>99</v>
      </c>
      <c r="C582" t="s">
        <v>151</v>
      </c>
      <c r="D582">
        <v>53</v>
      </c>
      <c r="E582" t="s">
        <v>155</v>
      </c>
    </row>
    <row r="583" spans="1:5" x14ac:dyDescent="0.3">
      <c r="A583">
        <v>582</v>
      </c>
      <c r="B583" s="1" t="s">
        <v>113</v>
      </c>
      <c r="C583" t="s">
        <v>151</v>
      </c>
      <c r="D583">
        <v>20</v>
      </c>
      <c r="E583" t="s">
        <v>155</v>
      </c>
    </row>
    <row r="584" spans="1:5" x14ac:dyDescent="0.3">
      <c r="A584">
        <v>583</v>
      </c>
      <c r="B584" s="1" t="s">
        <v>101</v>
      </c>
      <c r="C584" t="s">
        <v>151</v>
      </c>
      <c r="D584">
        <v>88</v>
      </c>
      <c r="E584" t="s">
        <v>155</v>
      </c>
    </row>
    <row r="585" spans="1:5" x14ac:dyDescent="0.3">
      <c r="A585">
        <v>584</v>
      </c>
      <c r="B585" s="1" t="s">
        <v>99</v>
      </c>
      <c r="C585" t="s">
        <v>152</v>
      </c>
      <c r="D585">
        <v>70</v>
      </c>
      <c r="E585" t="s">
        <v>155</v>
      </c>
    </row>
    <row r="586" spans="1:5" x14ac:dyDescent="0.3">
      <c r="A586">
        <v>585</v>
      </c>
      <c r="B586" s="1" t="s">
        <v>107</v>
      </c>
      <c r="C586" t="s">
        <v>152</v>
      </c>
      <c r="D586">
        <v>47</v>
      </c>
      <c r="E586" t="s">
        <v>155</v>
      </c>
    </row>
    <row r="587" spans="1:5" x14ac:dyDescent="0.3">
      <c r="A587">
        <v>586</v>
      </c>
      <c r="B587" s="1" t="s">
        <v>113</v>
      </c>
      <c r="C587" t="s">
        <v>152</v>
      </c>
      <c r="D587">
        <v>53</v>
      </c>
      <c r="E587" t="s">
        <v>155</v>
      </c>
    </row>
    <row r="588" spans="1:5" x14ac:dyDescent="0.3">
      <c r="A588">
        <v>587</v>
      </c>
      <c r="B588" s="1" t="s">
        <v>99</v>
      </c>
      <c r="C588" t="s">
        <v>151</v>
      </c>
      <c r="D588">
        <v>51</v>
      </c>
      <c r="E588" t="s">
        <v>155</v>
      </c>
    </row>
    <row r="589" spans="1:5" x14ac:dyDescent="0.3">
      <c r="A589">
        <v>588</v>
      </c>
      <c r="B589" s="1" t="s">
        <v>107</v>
      </c>
      <c r="C589" t="s">
        <v>152</v>
      </c>
      <c r="D589">
        <v>42</v>
      </c>
      <c r="E589" t="s">
        <v>155</v>
      </c>
    </row>
    <row r="590" spans="1:5" x14ac:dyDescent="0.3">
      <c r="A590">
        <v>589</v>
      </c>
      <c r="B590" s="1" t="s">
        <v>99</v>
      </c>
      <c r="C590" t="s">
        <v>151</v>
      </c>
      <c r="D590">
        <v>37</v>
      </c>
      <c r="E590" t="s">
        <v>155</v>
      </c>
    </row>
    <row r="591" spans="1:5" x14ac:dyDescent="0.3">
      <c r="A591">
        <v>590</v>
      </c>
      <c r="B591" s="1" t="s">
        <v>113</v>
      </c>
      <c r="C591" t="s">
        <v>152</v>
      </c>
      <c r="D591">
        <v>25</v>
      </c>
      <c r="E591" t="s">
        <v>155</v>
      </c>
    </row>
    <row r="592" spans="1:5" x14ac:dyDescent="0.3">
      <c r="A592">
        <v>591</v>
      </c>
      <c r="B592" s="1" t="s">
        <v>113</v>
      </c>
      <c r="C592" t="s">
        <v>151</v>
      </c>
      <c r="D592">
        <v>49</v>
      </c>
      <c r="E592" t="s">
        <v>155</v>
      </c>
    </row>
    <row r="593" spans="1:5" x14ac:dyDescent="0.3">
      <c r="A593">
        <v>592</v>
      </c>
      <c r="B593" s="1" t="s">
        <v>111</v>
      </c>
      <c r="C593" t="s">
        <v>152</v>
      </c>
      <c r="D593">
        <v>66</v>
      </c>
      <c r="E593" t="s">
        <v>155</v>
      </c>
    </row>
    <row r="594" spans="1:5" x14ac:dyDescent="0.3">
      <c r="A594">
        <v>593</v>
      </c>
      <c r="B594" s="1" t="s">
        <v>99</v>
      </c>
      <c r="C594" t="s">
        <v>152</v>
      </c>
      <c r="D594">
        <v>48</v>
      </c>
      <c r="E594" t="s">
        <v>155</v>
      </c>
    </row>
    <row r="595" spans="1:5" x14ac:dyDescent="0.3">
      <c r="A595">
        <v>594</v>
      </c>
      <c r="B595" s="1" t="s">
        <v>99</v>
      </c>
      <c r="C595" t="s">
        <v>152</v>
      </c>
      <c r="D595">
        <v>58</v>
      </c>
      <c r="E595" t="s">
        <v>155</v>
      </c>
    </row>
    <row r="596" spans="1:5" x14ac:dyDescent="0.3">
      <c r="A596">
        <v>595</v>
      </c>
      <c r="B596" s="1" t="s">
        <v>99</v>
      </c>
      <c r="C596" t="s">
        <v>152</v>
      </c>
      <c r="D596">
        <v>90</v>
      </c>
      <c r="E596" t="s">
        <v>155</v>
      </c>
    </row>
    <row r="597" spans="1:5" x14ac:dyDescent="0.3">
      <c r="A597">
        <v>596</v>
      </c>
      <c r="B597" s="1" t="s">
        <v>102</v>
      </c>
      <c r="C597" t="s">
        <v>151</v>
      </c>
      <c r="D597">
        <v>66</v>
      </c>
      <c r="E597" t="s">
        <v>155</v>
      </c>
    </row>
    <row r="598" spans="1:5" x14ac:dyDescent="0.3">
      <c r="A598">
        <v>597</v>
      </c>
      <c r="B598" s="1" t="s">
        <v>100</v>
      </c>
      <c r="C598" t="s">
        <v>152</v>
      </c>
      <c r="D598">
        <v>43</v>
      </c>
      <c r="E598" t="s">
        <v>155</v>
      </c>
    </row>
    <row r="599" spans="1:5" x14ac:dyDescent="0.3">
      <c r="A599">
        <v>598</v>
      </c>
      <c r="B599" s="1" t="s">
        <v>99</v>
      </c>
      <c r="C599" t="s">
        <v>152</v>
      </c>
      <c r="D599">
        <v>76</v>
      </c>
      <c r="E599" t="s">
        <v>155</v>
      </c>
    </row>
    <row r="600" spans="1:5" x14ac:dyDescent="0.3">
      <c r="A600">
        <v>599</v>
      </c>
      <c r="B600" s="1" t="s">
        <v>101</v>
      </c>
      <c r="C600" t="s">
        <v>152</v>
      </c>
      <c r="D600">
        <v>32</v>
      </c>
      <c r="E600" t="s">
        <v>155</v>
      </c>
    </row>
    <row r="601" spans="1:5" x14ac:dyDescent="0.3">
      <c r="A601">
        <v>600</v>
      </c>
      <c r="B601" s="1" t="s">
        <v>99</v>
      </c>
      <c r="C601" t="s">
        <v>151</v>
      </c>
      <c r="D601">
        <v>77</v>
      </c>
      <c r="E601" t="s">
        <v>155</v>
      </c>
    </row>
    <row r="602" spans="1:5" x14ac:dyDescent="0.3">
      <c r="A602">
        <v>601</v>
      </c>
      <c r="B602" s="1" t="s">
        <v>113</v>
      </c>
      <c r="C602" t="s">
        <v>151</v>
      </c>
      <c r="D602">
        <v>57</v>
      </c>
      <c r="E602" t="s">
        <v>155</v>
      </c>
    </row>
    <row r="603" spans="1:5" x14ac:dyDescent="0.3">
      <c r="A603">
        <v>602</v>
      </c>
      <c r="B603" s="1" t="s">
        <v>104</v>
      </c>
      <c r="C603" t="s">
        <v>152</v>
      </c>
      <c r="D603">
        <v>24</v>
      </c>
      <c r="E603" t="s">
        <v>155</v>
      </c>
    </row>
    <row r="604" spans="1:5" x14ac:dyDescent="0.3">
      <c r="A604">
        <v>603</v>
      </c>
      <c r="B604" s="1" t="s">
        <v>113</v>
      </c>
      <c r="C604" t="s">
        <v>151</v>
      </c>
      <c r="D604">
        <v>41</v>
      </c>
      <c r="E604" t="s">
        <v>155</v>
      </c>
    </row>
    <row r="605" spans="1:5" x14ac:dyDescent="0.3">
      <c r="A605">
        <v>604</v>
      </c>
      <c r="B605" s="1" t="s">
        <v>104</v>
      </c>
      <c r="C605" t="s">
        <v>152</v>
      </c>
      <c r="D605">
        <v>85</v>
      </c>
      <c r="E605" t="s">
        <v>155</v>
      </c>
    </row>
    <row r="606" spans="1:5" x14ac:dyDescent="0.3">
      <c r="A606">
        <v>605</v>
      </c>
      <c r="B606" s="1" t="s">
        <v>99</v>
      </c>
      <c r="C606" t="s">
        <v>151</v>
      </c>
      <c r="D606">
        <v>58</v>
      </c>
      <c r="E606" t="s">
        <v>155</v>
      </c>
    </row>
    <row r="607" spans="1:5" x14ac:dyDescent="0.3">
      <c r="A607">
        <v>606</v>
      </c>
      <c r="B607" s="1" t="s">
        <v>99</v>
      </c>
      <c r="C607" t="s">
        <v>151</v>
      </c>
      <c r="D607">
        <v>18</v>
      </c>
      <c r="E607" t="s">
        <v>155</v>
      </c>
    </row>
    <row r="608" spans="1:5" x14ac:dyDescent="0.3">
      <c r="A608">
        <v>607</v>
      </c>
      <c r="B608" s="1" t="s">
        <v>106</v>
      </c>
      <c r="C608" t="s">
        <v>152</v>
      </c>
      <c r="D608">
        <v>41</v>
      </c>
      <c r="E608" t="s">
        <v>155</v>
      </c>
    </row>
    <row r="609" spans="1:5" x14ac:dyDescent="0.3">
      <c r="A609">
        <v>608</v>
      </c>
      <c r="B609" s="1" t="s">
        <v>108</v>
      </c>
      <c r="C609" t="s">
        <v>151</v>
      </c>
      <c r="D609">
        <v>57</v>
      </c>
      <c r="E609" t="s">
        <v>155</v>
      </c>
    </row>
    <row r="610" spans="1:5" x14ac:dyDescent="0.3">
      <c r="A610">
        <v>609</v>
      </c>
      <c r="B610" s="1" t="s">
        <v>99</v>
      </c>
      <c r="C610" t="s">
        <v>151</v>
      </c>
      <c r="D610">
        <v>87</v>
      </c>
      <c r="E610" t="s">
        <v>155</v>
      </c>
    </row>
    <row r="611" spans="1:5" x14ac:dyDescent="0.3">
      <c r="A611">
        <v>610</v>
      </c>
      <c r="B611" s="1" t="s">
        <v>100</v>
      </c>
      <c r="C611" t="s">
        <v>152</v>
      </c>
      <c r="D611">
        <v>62</v>
      </c>
      <c r="E611" t="s">
        <v>155</v>
      </c>
    </row>
    <row r="612" spans="1:5" x14ac:dyDescent="0.3">
      <c r="A612">
        <v>611</v>
      </c>
      <c r="B612" s="1" t="s">
        <v>113</v>
      </c>
      <c r="C612" t="s">
        <v>151</v>
      </c>
      <c r="D612">
        <v>31</v>
      </c>
      <c r="E612" t="s">
        <v>155</v>
      </c>
    </row>
    <row r="613" spans="1:5" x14ac:dyDescent="0.3">
      <c r="A613">
        <v>612</v>
      </c>
      <c r="B613" s="1" t="s">
        <v>99</v>
      </c>
      <c r="C613" t="s">
        <v>151</v>
      </c>
      <c r="D613">
        <v>18</v>
      </c>
      <c r="E613" t="s">
        <v>155</v>
      </c>
    </row>
    <row r="614" spans="1:5" x14ac:dyDescent="0.3">
      <c r="A614">
        <v>613</v>
      </c>
      <c r="B614" s="1" t="s">
        <v>113</v>
      </c>
      <c r="C614" t="s">
        <v>152</v>
      </c>
      <c r="D614">
        <v>51</v>
      </c>
      <c r="E614" t="s">
        <v>155</v>
      </c>
    </row>
    <row r="615" spans="1:5" x14ac:dyDescent="0.3">
      <c r="A615">
        <v>614</v>
      </c>
      <c r="B615" s="1" t="s">
        <v>99</v>
      </c>
      <c r="C615" t="s">
        <v>151</v>
      </c>
      <c r="D615">
        <v>36</v>
      </c>
      <c r="E615" t="s">
        <v>155</v>
      </c>
    </row>
    <row r="616" spans="1:5" x14ac:dyDescent="0.3">
      <c r="A616">
        <v>615</v>
      </c>
      <c r="B616" s="1" t="s">
        <v>100</v>
      </c>
      <c r="C616" t="s">
        <v>152</v>
      </c>
      <c r="D616">
        <v>53</v>
      </c>
      <c r="E616" t="s">
        <v>155</v>
      </c>
    </row>
    <row r="617" spans="1:5" x14ac:dyDescent="0.3">
      <c r="A617">
        <v>616</v>
      </c>
      <c r="B617" s="1" t="s">
        <v>100</v>
      </c>
      <c r="C617" t="s">
        <v>151</v>
      </c>
      <c r="D617">
        <v>40</v>
      </c>
      <c r="E617" t="s">
        <v>155</v>
      </c>
    </row>
    <row r="618" spans="1:5" x14ac:dyDescent="0.3">
      <c r="A618">
        <v>617</v>
      </c>
      <c r="B618" s="1" t="s">
        <v>99</v>
      </c>
      <c r="C618" t="s">
        <v>152</v>
      </c>
      <c r="D618">
        <v>45</v>
      </c>
      <c r="E618" t="s">
        <v>155</v>
      </c>
    </row>
    <row r="619" spans="1:5" x14ac:dyDescent="0.3">
      <c r="A619">
        <v>618</v>
      </c>
      <c r="B619" s="1" t="s">
        <v>102</v>
      </c>
      <c r="C619" t="s">
        <v>152</v>
      </c>
      <c r="D619">
        <v>58</v>
      </c>
      <c r="E619" t="s">
        <v>155</v>
      </c>
    </row>
    <row r="620" spans="1:5" x14ac:dyDescent="0.3">
      <c r="A620">
        <v>619</v>
      </c>
      <c r="B620" s="1" t="s">
        <v>99</v>
      </c>
      <c r="C620" t="s">
        <v>152</v>
      </c>
      <c r="D620">
        <v>38</v>
      </c>
      <c r="E620" t="s">
        <v>155</v>
      </c>
    </row>
    <row r="621" spans="1:5" x14ac:dyDescent="0.3">
      <c r="A621">
        <v>620</v>
      </c>
      <c r="B621" s="1" t="s">
        <v>106</v>
      </c>
      <c r="C621" t="s">
        <v>151</v>
      </c>
      <c r="D621">
        <v>41</v>
      </c>
      <c r="E621" t="s">
        <v>155</v>
      </c>
    </row>
    <row r="622" spans="1:5" x14ac:dyDescent="0.3">
      <c r="A622">
        <v>621</v>
      </c>
      <c r="B622" s="1" t="s">
        <v>99</v>
      </c>
      <c r="C622" t="s">
        <v>152</v>
      </c>
      <c r="D622">
        <v>50</v>
      </c>
      <c r="E622" t="s">
        <v>155</v>
      </c>
    </row>
    <row r="623" spans="1:5" x14ac:dyDescent="0.3">
      <c r="A623">
        <v>622</v>
      </c>
      <c r="B623" s="1" t="s">
        <v>113</v>
      </c>
      <c r="C623" t="s">
        <v>151</v>
      </c>
      <c r="D623">
        <v>71</v>
      </c>
      <c r="E623" t="s">
        <v>155</v>
      </c>
    </row>
    <row r="624" spans="1:5" x14ac:dyDescent="0.3">
      <c r="A624">
        <v>623</v>
      </c>
      <c r="B624" s="1" t="s">
        <v>113</v>
      </c>
      <c r="C624" t="s">
        <v>152</v>
      </c>
      <c r="D624">
        <v>80</v>
      </c>
      <c r="E624" t="s">
        <v>155</v>
      </c>
    </row>
    <row r="625" spans="1:5" x14ac:dyDescent="0.3">
      <c r="A625">
        <v>624</v>
      </c>
      <c r="B625" s="1" t="s">
        <v>101</v>
      </c>
      <c r="C625" t="s">
        <v>151</v>
      </c>
      <c r="D625">
        <v>43</v>
      </c>
      <c r="E625" t="s">
        <v>155</v>
      </c>
    </row>
    <row r="626" spans="1:5" x14ac:dyDescent="0.3">
      <c r="A626">
        <v>625</v>
      </c>
      <c r="B626" s="1" t="s">
        <v>113</v>
      </c>
      <c r="C626" t="s">
        <v>151</v>
      </c>
      <c r="D626">
        <v>54</v>
      </c>
      <c r="E626" t="s">
        <v>155</v>
      </c>
    </row>
    <row r="627" spans="1:5" x14ac:dyDescent="0.3">
      <c r="A627">
        <v>626</v>
      </c>
      <c r="B627" s="1" t="s">
        <v>99</v>
      </c>
      <c r="C627" t="s">
        <v>152</v>
      </c>
      <c r="D627">
        <v>59</v>
      </c>
      <c r="E627" t="s">
        <v>155</v>
      </c>
    </row>
    <row r="628" spans="1:5" x14ac:dyDescent="0.3">
      <c r="A628">
        <v>627</v>
      </c>
      <c r="B628" s="1" t="s">
        <v>102</v>
      </c>
      <c r="C628" t="s">
        <v>151</v>
      </c>
      <c r="D628">
        <v>62</v>
      </c>
      <c r="E628" t="s">
        <v>155</v>
      </c>
    </row>
    <row r="629" spans="1:5" x14ac:dyDescent="0.3">
      <c r="A629">
        <v>628</v>
      </c>
      <c r="B629" s="1" t="s">
        <v>100</v>
      </c>
      <c r="C629" t="s">
        <v>152</v>
      </c>
      <c r="D629">
        <v>85</v>
      </c>
      <c r="E629" t="s">
        <v>155</v>
      </c>
    </row>
    <row r="630" spans="1:5" x14ac:dyDescent="0.3">
      <c r="A630">
        <v>629</v>
      </c>
      <c r="B630" s="1" t="s">
        <v>99</v>
      </c>
      <c r="C630" t="s">
        <v>151</v>
      </c>
      <c r="D630">
        <v>82</v>
      </c>
      <c r="E630" t="s">
        <v>155</v>
      </c>
    </row>
    <row r="631" spans="1:5" x14ac:dyDescent="0.3">
      <c r="A631">
        <v>630</v>
      </c>
      <c r="B631" s="1" t="s">
        <v>113</v>
      </c>
      <c r="C631" t="s">
        <v>152</v>
      </c>
      <c r="D631">
        <v>86</v>
      </c>
      <c r="E631" t="s">
        <v>155</v>
      </c>
    </row>
    <row r="632" spans="1:5" x14ac:dyDescent="0.3">
      <c r="A632">
        <v>631</v>
      </c>
      <c r="B632" s="1" t="s">
        <v>113</v>
      </c>
      <c r="C632" t="s">
        <v>152</v>
      </c>
      <c r="D632">
        <v>53</v>
      </c>
      <c r="E632" t="s">
        <v>155</v>
      </c>
    </row>
    <row r="633" spans="1:5" x14ac:dyDescent="0.3">
      <c r="A633">
        <v>632</v>
      </c>
      <c r="B633" s="1" t="s">
        <v>99</v>
      </c>
      <c r="C633" t="s">
        <v>152</v>
      </c>
      <c r="D633">
        <v>67</v>
      </c>
      <c r="E633" t="s">
        <v>155</v>
      </c>
    </row>
    <row r="634" spans="1:5" x14ac:dyDescent="0.3">
      <c r="A634">
        <v>633</v>
      </c>
      <c r="B634" s="1" t="s">
        <v>100</v>
      </c>
      <c r="C634" t="s">
        <v>152</v>
      </c>
      <c r="D634">
        <v>88</v>
      </c>
      <c r="E634" t="s">
        <v>155</v>
      </c>
    </row>
    <row r="635" spans="1:5" x14ac:dyDescent="0.3">
      <c r="A635">
        <v>634</v>
      </c>
      <c r="B635" s="1" t="s">
        <v>99</v>
      </c>
      <c r="C635" t="s">
        <v>151</v>
      </c>
      <c r="D635">
        <v>62</v>
      </c>
      <c r="E635" t="s">
        <v>155</v>
      </c>
    </row>
    <row r="636" spans="1:5" x14ac:dyDescent="0.3">
      <c r="A636">
        <v>635</v>
      </c>
      <c r="B636" s="1" t="s">
        <v>99</v>
      </c>
      <c r="C636" t="s">
        <v>151</v>
      </c>
      <c r="D636">
        <v>32</v>
      </c>
      <c r="E636" t="s">
        <v>155</v>
      </c>
    </row>
    <row r="637" spans="1:5" x14ac:dyDescent="0.3">
      <c r="A637">
        <v>636</v>
      </c>
      <c r="B637" s="1" t="s">
        <v>99</v>
      </c>
      <c r="C637" t="s">
        <v>151</v>
      </c>
      <c r="D637">
        <v>57</v>
      </c>
      <c r="E637" t="s">
        <v>155</v>
      </c>
    </row>
    <row r="638" spans="1:5" x14ac:dyDescent="0.3">
      <c r="A638">
        <v>637</v>
      </c>
      <c r="B638" s="1" t="s">
        <v>99</v>
      </c>
      <c r="C638" t="s">
        <v>151</v>
      </c>
      <c r="D638">
        <v>38</v>
      </c>
      <c r="E638" t="s">
        <v>155</v>
      </c>
    </row>
    <row r="639" spans="1:5" x14ac:dyDescent="0.3">
      <c r="A639">
        <v>638</v>
      </c>
      <c r="B639" s="1" t="s">
        <v>100</v>
      </c>
      <c r="C639" t="s">
        <v>151</v>
      </c>
      <c r="D639">
        <v>65</v>
      </c>
      <c r="E639" t="s">
        <v>155</v>
      </c>
    </row>
    <row r="640" spans="1:5" x14ac:dyDescent="0.3">
      <c r="A640">
        <v>639</v>
      </c>
      <c r="B640" s="1" t="s">
        <v>99</v>
      </c>
      <c r="C640" t="s">
        <v>152</v>
      </c>
      <c r="D640">
        <v>59</v>
      </c>
      <c r="E640" t="s">
        <v>155</v>
      </c>
    </row>
    <row r="641" spans="1:5" x14ac:dyDescent="0.3">
      <c r="A641">
        <v>640</v>
      </c>
      <c r="B641" s="1" t="s">
        <v>100</v>
      </c>
      <c r="C641" t="s">
        <v>152</v>
      </c>
      <c r="D641">
        <v>51</v>
      </c>
      <c r="E641" t="s">
        <v>155</v>
      </c>
    </row>
    <row r="642" spans="1:5" x14ac:dyDescent="0.3">
      <c r="A642">
        <v>641</v>
      </c>
      <c r="B642" s="1" t="s">
        <v>99</v>
      </c>
      <c r="C642" t="s">
        <v>151</v>
      </c>
      <c r="D642">
        <v>28</v>
      </c>
      <c r="E642" t="s">
        <v>155</v>
      </c>
    </row>
    <row r="643" spans="1:5" x14ac:dyDescent="0.3">
      <c r="A643">
        <v>642</v>
      </c>
      <c r="B643" s="1" t="s">
        <v>100</v>
      </c>
      <c r="C643" t="s">
        <v>152</v>
      </c>
      <c r="D643">
        <v>32</v>
      </c>
      <c r="E643" t="s">
        <v>155</v>
      </c>
    </row>
    <row r="644" spans="1:5" x14ac:dyDescent="0.3">
      <c r="A644">
        <v>643</v>
      </c>
      <c r="B644" s="1" t="s">
        <v>113</v>
      </c>
      <c r="C644" t="s">
        <v>152</v>
      </c>
      <c r="D644">
        <v>39</v>
      </c>
      <c r="E644" t="s">
        <v>155</v>
      </c>
    </row>
    <row r="645" spans="1:5" x14ac:dyDescent="0.3">
      <c r="A645">
        <v>644</v>
      </c>
      <c r="B645" s="1" t="s">
        <v>106</v>
      </c>
      <c r="C645" t="s">
        <v>151</v>
      </c>
      <c r="D645">
        <v>61</v>
      </c>
      <c r="E645" t="s">
        <v>155</v>
      </c>
    </row>
    <row r="646" spans="1:5" x14ac:dyDescent="0.3">
      <c r="A646">
        <v>645</v>
      </c>
      <c r="B646" s="1" t="s">
        <v>108</v>
      </c>
      <c r="C646" t="s">
        <v>152</v>
      </c>
      <c r="D646">
        <v>40</v>
      </c>
      <c r="E646" t="s">
        <v>155</v>
      </c>
    </row>
    <row r="647" spans="1:5" x14ac:dyDescent="0.3">
      <c r="A647">
        <v>646</v>
      </c>
      <c r="B647" s="1" t="s">
        <v>106</v>
      </c>
      <c r="C647" t="s">
        <v>152</v>
      </c>
      <c r="D647">
        <v>69</v>
      </c>
      <c r="E647" t="s">
        <v>155</v>
      </c>
    </row>
    <row r="648" spans="1:5" x14ac:dyDescent="0.3">
      <c r="A648">
        <v>647</v>
      </c>
      <c r="B648" s="1" t="s">
        <v>101</v>
      </c>
      <c r="C648" t="s">
        <v>151</v>
      </c>
      <c r="D648">
        <v>76</v>
      </c>
      <c r="E648" t="s">
        <v>155</v>
      </c>
    </row>
    <row r="649" spans="1:5" x14ac:dyDescent="0.3">
      <c r="A649">
        <v>648</v>
      </c>
      <c r="B649" s="1" t="s">
        <v>104</v>
      </c>
      <c r="C649" t="s">
        <v>152</v>
      </c>
      <c r="D649">
        <v>34</v>
      </c>
      <c r="E649" t="s">
        <v>155</v>
      </c>
    </row>
    <row r="650" spans="1:5" x14ac:dyDescent="0.3">
      <c r="A650">
        <v>649</v>
      </c>
      <c r="B650" s="1" t="s">
        <v>99</v>
      </c>
      <c r="C650" t="s">
        <v>152</v>
      </c>
      <c r="D650">
        <v>72</v>
      </c>
      <c r="E650" t="s">
        <v>155</v>
      </c>
    </row>
    <row r="651" spans="1:5" x14ac:dyDescent="0.3">
      <c r="A651">
        <v>650</v>
      </c>
      <c r="B651" s="1" t="s">
        <v>100</v>
      </c>
      <c r="C651" t="s">
        <v>152</v>
      </c>
      <c r="D651">
        <v>38</v>
      </c>
      <c r="E651" t="s">
        <v>155</v>
      </c>
    </row>
    <row r="652" spans="1:5" x14ac:dyDescent="0.3">
      <c r="A652">
        <v>651</v>
      </c>
      <c r="B652" s="1" t="s">
        <v>99</v>
      </c>
      <c r="C652" t="s">
        <v>152</v>
      </c>
      <c r="D652">
        <v>61</v>
      </c>
      <c r="E652" t="s">
        <v>155</v>
      </c>
    </row>
    <row r="653" spans="1:5" x14ac:dyDescent="0.3">
      <c r="A653">
        <v>652</v>
      </c>
      <c r="B653" s="1" t="s">
        <v>99</v>
      </c>
      <c r="C653" t="s">
        <v>152</v>
      </c>
      <c r="D653">
        <v>79</v>
      </c>
      <c r="E653" t="s">
        <v>155</v>
      </c>
    </row>
    <row r="654" spans="1:5" x14ac:dyDescent="0.3">
      <c r="A654">
        <v>653</v>
      </c>
      <c r="B654" s="1" t="s">
        <v>100</v>
      </c>
      <c r="C654" t="s">
        <v>152</v>
      </c>
      <c r="D654">
        <v>68</v>
      </c>
      <c r="E654" t="s">
        <v>155</v>
      </c>
    </row>
    <row r="655" spans="1:5" x14ac:dyDescent="0.3">
      <c r="A655">
        <v>654</v>
      </c>
      <c r="B655" s="1" t="s">
        <v>100</v>
      </c>
      <c r="C655" t="s">
        <v>151</v>
      </c>
      <c r="D655">
        <v>51</v>
      </c>
      <c r="E655" t="s">
        <v>155</v>
      </c>
    </row>
    <row r="656" spans="1:5" x14ac:dyDescent="0.3">
      <c r="A656">
        <v>655</v>
      </c>
      <c r="B656" s="1" t="s">
        <v>99</v>
      </c>
      <c r="C656" t="s">
        <v>151</v>
      </c>
      <c r="D656">
        <v>22</v>
      </c>
      <c r="E656" t="s">
        <v>155</v>
      </c>
    </row>
    <row r="657" spans="1:5" x14ac:dyDescent="0.3">
      <c r="A657">
        <v>656</v>
      </c>
      <c r="B657" s="1" t="s">
        <v>99</v>
      </c>
      <c r="C657" t="s">
        <v>152</v>
      </c>
      <c r="D657">
        <v>30</v>
      </c>
      <c r="E657" t="s">
        <v>155</v>
      </c>
    </row>
    <row r="658" spans="1:5" x14ac:dyDescent="0.3">
      <c r="A658">
        <v>657</v>
      </c>
      <c r="B658" s="1" t="s">
        <v>100</v>
      </c>
      <c r="C658" t="s">
        <v>151</v>
      </c>
      <c r="D658">
        <v>63</v>
      </c>
      <c r="E658" t="s">
        <v>155</v>
      </c>
    </row>
    <row r="659" spans="1:5" x14ac:dyDescent="0.3">
      <c r="A659">
        <v>658</v>
      </c>
      <c r="B659" s="1" t="s">
        <v>113</v>
      </c>
      <c r="C659" t="s">
        <v>151</v>
      </c>
      <c r="D659">
        <v>42</v>
      </c>
      <c r="E659" t="s">
        <v>155</v>
      </c>
    </row>
    <row r="660" spans="1:5" x14ac:dyDescent="0.3">
      <c r="A660">
        <v>659</v>
      </c>
      <c r="B660" s="1" t="s">
        <v>101</v>
      </c>
      <c r="C660" t="s">
        <v>152</v>
      </c>
      <c r="D660">
        <v>61</v>
      </c>
      <c r="E660" t="s">
        <v>155</v>
      </c>
    </row>
    <row r="661" spans="1:5" x14ac:dyDescent="0.3">
      <c r="A661">
        <v>660</v>
      </c>
      <c r="B661" s="1" t="s">
        <v>99</v>
      </c>
      <c r="C661" t="s">
        <v>151</v>
      </c>
      <c r="D661">
        <v>23</v>
      </c>
      <c r="E661" t="s">
        <v>155</v>
      </c>
    </row>
    <row r="662" spans="1:5" x14ac:dyDescent="0.3">
      <c r="A662">
        <v>661</v>
      </c>
      <c r="B662" s="1" t="s">
        <v>99</v>
      </c>
      <c r="C662" t="s">
        <v>152</v>
      </c>
      <c r="D662">
        <v>50</v>
      </c>
      <c r="E662" t="s">
        <v>155</v>
      </c>
    </row>
    <row r="663" spans="1:5" x14ac:dyDescent="0.3">
      <c r="A663">
        <v>662</v>
      </c>
      <c r="B663" s="1" t="s">
        <v>99</v>
      </c>
      <c r="C663" t="s">
        <v>152</v>
      </c>
      <c r="D663">
        <v>23</v>
      </c>
      <c r="E663" t="s">
        <v>155</v>
      </c>
    </row>
    <row r="664" spans="1:5" x14ac:dyDescent="0.3">
      <c r="A664">
        <v>663</v>
      </c>
      <c r="B664" s="1" t="s">
        <v>113</v>
      </c>
      <c r="C664" t="s">
        <v>151</v>
      </c>
      <c r="D664">
        <v>26</v>
      </c>
      <c r="E664" t="s">
        <v>155</v>
      </c>
    </row>
    <row r="665" spans="1:5" x14ac:dyDescent="0.3">
      <c r="A665">
        <v>664</v>
      </c>
      <c r="B665" s="1" t="s">
        <v>99</v>
      </c>
      <c r="C665" t="s">
        <v>151</v>
      </c>
      <c r="D665">
        <v>19</v>
      </c>
      <c r="E665" t="s">
        <v>155</v>
      </c>
    </row>
    <row r="666" spans="1:5" x14ac:dyDescent="0.3">
      <c r="A666">
        <v>665</v>
      </c>
      <c r="B666" s="1" t="s">
        <v>100</v>
      </c>
      <c r="C666" t="s">
        <v>151</v>
      </c>
      <c r="D666">
        <v>42</v>
      </c>
      <c r="E666" t="s">
        <v>155</v>
      </c>
    </row>
    <row r="667" spans="1:5" x14ac:dyDescent="0.3">
      <c r="A667">
        <v>666</v>
      </c>
      <c r="B667" s="1" t="s">
        <v>100</v>
      </c>
      <c r="C667" t="s">
        <v>152</v>
      </c>
      <c r="D667">
        <v>24</v>
      </c>
      <c r="E667" t="s">
        <v>155</v>
      </c>
    </row>
    <row r="668" spans="1:5" x14ac:dyDescent="0.3">
      <c r="A668">
        <v>667</v>
      </c>
      <c r="B668" s="1" t="s">
        <v>100</v>
      </c>
      <c r="C668" t="s">
        <v>151</v>
      </c>
      <c r="D668">
        <v>64</v>
      </c>
      <c r="E668" t="s">
        <v>155</v>
      </c>
    </row>
    <row r="669" spans="1:5" x14ac:dyDescent="0.3">
      <c r="A669">
        <v>668</v>
      </c>
      <c r="B669" s="1" t="s">
        <v>100</v>
      </c>
      <c r="C669" t="s">
        <v>152</v>
      </c>
      <c r="D669">
        <v>90</v>
      </c>
      <c r="E669" t="s">
        <v>155</v>
      </c>
    </row>
    <row r="670" spans="1:5" x14ac:dyDescent="0.3">
      <c r="A670">
        <v>669</v>
      </c>
      <c r="B670" s="1" t="s">
        <v>99</v>
      </c>
      <c r="C670" t="s">
        <v>151</v>
      </c>
      <c r="D670">
        <v>33</v>
      </c>
      <c r="E670" t="s">
        <v>155</v>
      </c>
    </row>
    <row r="671" spans="1:5" x14ac:dyDescent="0.3">
      <c r="A671">
        <v>670</v>
      </c>
      <c r="B671" s="1" t="s">
        <v>101</v>
      </c>
      <c r="C671" t="s">
        <v>152</v>
      </c>
      <c r="D671">
        <v>57</v>
      </c>
      <c r="E671" t="s">
        <v>155</v>
      </c>
    </row>
    <row r="672" spans="1:5" x14ac:dyDescent="0.3">
      <c r="A672">
        <v>671</v>
      </c>
      <c r="B672" s="1" t="s">
        <v>113</v>
      </c>
      <c r="C672" t="s">
        <v>151</v>
      </c>
      <c r="D672">
        <v>59</v>
      </c>
      <c r="E672" t="s">
        <v>155</v>
      </c>
    </row>
    <row r="673" spans="1:5" x14ac:dyDescent="0.3">
      <c r="A673">
        <v>672</v>
      </c>
      <c r="B673" s="1" t="s">
        <v>99</v>
      </c>
      <c r="C673" t="s">
        <v>152</v>
      </c>
      <c r="D673">
        <v>78</v>
      </c>
      <c r="E673" t="s">
        <v>155</v>
      </c>
    </row>
    <row r="674" spans="1:5" x14ac:dyDescent="0.3">
      <c r="A674">
        <v>673</v>
      </c>
      <c r="B674" s="1" t="s">
        <v>99</v>
      </c>
      <c r="C674" t="s">
        <v>151</v>
      </c>
      <c r="D674">
        <v>78</v>
      </c>
      <c r="E674" t="s">
        <v>155</v>
      </c>
    </row>
    <row r="675" spans="1:5" x14ac:dyDescent="0.3">
      <c r="A675">
        <v>674</v>
      </c>
      <c r="B675" s="1" t="s">
        <v>99</v>
      </c>
      <c r="C675" t="s">
        <v>152</v>
      </c>
      <c r="D675">
        <v>71</v>
      </c>
      <c r="E675" t="s">
        <v>155</v>
      </c>
    </row>
    <row r="676" spans="1:5" x14ac:dyDescent="0.3">
      <c r="A676">
        <v>675</v>
      </c>
      <c r="B676" s="1" t="s">
        <v>107</v>
      </c>
      <c r="C676" t="s">
        <v>152</v>
      </c>
      <c r="D676">
        <v>52</v>
      </c>
      <c r="E676" t="s">
        <v>155</v>
      </c>
    </row>
    <row r="677" spans="1:5" x14ac:dyDescent="0.3">
      <c r="A677">
        <v>676</v>
      </c>
      <c r="B677" s="1" t="s">
        <v>113</v>
      </c>
      <c r="C677" t="s">
        <v>152</v>
      </c>
      <c r="D677">
        <v>74</v>
      </c>
      <c r="E677" t="s">
        <v>155</v>
      </c>
    </row>
    <row r="678" spans="1:5" x14ac:dyDescent="0.3">
      <c r="A678">
        <v>677</v>
      </c>
      <c r="B678" s="1" t="s">
        <v>104</v>
      </c>
      <c r="C678" t="s">
        <v>151</v>
      </c>
      <c r="D678">
        <v>75</v>
      </c>
      <c r="E678" t="s">
        <v>155</v>
      </c>
    </row>
    <row r="679" spans="1:5" x14ac:dyDescent="0.3">
      <c r="A679">
        <v>678</v>
      </c>
      <c r="B679" s="1" t="s">
        <v>100</v>
      </c>
      <c r="C679" t="s">
        <v>152</v>
      </c>
      <c r="D679">
        <v>29</v>
      </c>
      <c r="E679" t="s">
        <v>155</v>
      </c>
    </row>
    <row r="680" spans="1:5" x14ac:dyDescent="0.3">
      <c r="A680">
        <v>679</v>
      </c>
      <c r="B680" s="1" t="s">
        <v>106</v>
      </c>
      <c r="C680" t="s">
        <v>151</v>
      </c>
      <c r="D680">
        <v>34</v>
      </c>
      <c r="E680" t="s">
        <v>155</v>
      </c>
    </row>
    <row r="681" spans="1:5" x14ac:dyDescent="0.3">
      <c r="A681">
        <v>680</v>
      </c>
      <c r="B681" s="1" t="s">
        <v>99</v>
      </c>
      <c r="C681" t="s">
        <v>151</v>
      </c>
      <c r="D681">
        <v>81</v>
      </c>
      <c r="E681" t="s">
        <v>155</v>
      </c>
    </row>
    <row r="682" spans="1:5" x14ac:dyDescent="0.3">
      <c r="A682">
        <v>681</v>
      </c>
      <c r="B682" s="1" t="s">
        <v>99</v>
      </c>
      <c r="C682" t="s">
        <v>151</v>
      </c>
      <c r="D682">
        <v>62</v>
      </c>
      <c r="E682" t="s">
        <v>155</v>
      </c>
    </row>
    <row r="683" spans="1:5" x14ac:dyDescent="0.3">
      <c r="A683">
        <v>682</v>
      </c>
      <c r="B683" s="1" t="s">
        <v>99</v>
      </c>
      <c r="C683" t="s">
        <v>151</v>
      </c>
      <c r="D683">
        <v>83</v>
      </c>
      <c r="E683" t="s">
        <v>155</v>
      </c>
    </row>
    <row r="684" spans="1:5" x14ac:dyDescent="0.3">
      <c r="A684">
        <v>683</v>
      </c>
      <c r="B684" s="1" t="s">
        <v>101</v>
      </c>
      <c r="C684" t="s">
        <v>152</v>
      </c>
      <c r="D684">
        <v>47</v>
      </c>
      <c r="E684" t="s">
        <v>155</v>
      </c>
    </row>
    <row r="685" spans="1:5" x14ac:dyDescent="0.3">
      <c r="A685">
        <v>684</v>
      </c>
      <c r="B685" s="1" t="s">
        <v>102</v>
      </c>
      <c r="C685" t="s">
        <v>152</v>
      </c>
      <c r="D685">
        <v>88</v>
      </c>
      <c r="E685" t="s">
        <v>155</v>
      </c>
    </row>
    <row r="686" spans="1:5" x14ac:dyDescent="0.3">
      <c r="A686">
        <v>685</v>
      </c>
      <c r="B686" s="1" t="s">
        <v>101</v>
      </c>
      <c r="C686" t="s">
        <v>151</v>
      </c>
      <c r="D686">
        <v>50</v>
      </c>
      <c r="E686" t="s">
        <v>155</v>
      </c>
    </row>
    <row r="687" spans="1:5" x14ac:dyDescent="0.3">
      <c r="A687">
        <v>686</v>
      </c>
      <c r="B687" s="1" t="s">
        <v>113</v>
      </c>
      <c r="C687" t="s">
        <v>152</v>
      </c>
      <c r="D687">
        <v>64</v>
      </c>
      <c r="E687" t="s">
        <v>155</v>
      </c>
    </row>
    <row r="688" spans="1:5" x14ac:dyDescent="0.3">
      <c r="A688">
        <v>687</v>
      </c>
      <c r="B688" s="1" t="s">
        <v>100</v>
      </c>
      <c r="C688" t="s">
        <v>152</v>
      </c>
      <c r="D688">
        <v>50</v>
      </c>
      <c r="E688" t="s">
        <v>155</v>
      </c>
    </row>
    <row r="689" spans="1:5" x14ac:dyDescent="0.3">
      <c r="A689">
        <v>688</v>
      </c>
      <c r="B689" s="1" t="s">
        <v>108</v>
      </c>
      <c r="C689" t="s">
        <v>152</v>
      </c>
      <c r="D689">
        <v>89</v>
      </c>
      <c r="E689" t="s">
        <v>155</v>
      </c>
    </row>
    <row r="690" spans="1:5" x14ac:dyDescent="0.3">
      <c r="A690">
        <v>689</v>
      </c>
      <c r="B690" s="1" t="s">
        <v>100</v>
      </c>
      <c r="C690" t="s">
        <v>152</v>
      </c>
      <c r="D690">
        <v>41</v>
      </c>
      <c r="E690" t="s">
        <v>155</v>
      </c>
    </row>
    <row r="691" spans="1:5" x14ac:dyDescent="0.3">
      <c r="A691">
        <v>690</v>
      </c>
      <c r="B691" s="1" t="s">
        <v>109</v>
      </c>
      <c r="C691" t="s">
        <v>151</v>
      </c>
      <c r="D691">
        <v>37</v>
      </c>
      <c r="E691" t="s">
        <v>155</v>
      </c>
    </row>
    <row r="692" spans="1:5" x14ac:dyDescent="0.3">
      <c r="A692">
        <v>691</v>
      </c>
      <c r="B692" s="1" t="s">
        <v>103</v>
      </c>
      <c r="C692" t="s">
        <v>152</v>
      </c>
      <c r="D692">
        <v>33</v>
      </c>
      <c r="E692" t="s">
        <v>155</v>
      </c>
    </row>
    <row r="693" spans="1:5" x14ac:dyDescent="0.3">
      <c r="A693">
        <v>692</v>
      </c>
      <c r="B693" s="1" t="s">
        <v>99</v>
      </c>
      <c r="C693" t="s">
        <v>152</v>
      </c>
      <c r="D693">
        <v>53</v>
      </c>
      <c r="E693" t="s">
        <v>155</v>
      </c>
    </row>
    <row r="694" spans="1:5" x14ac:dyDescent="0.3">
      <c r="A694">
        <v>693</v>
      </c>
      <c r="B694" s="1" t="s">
        <v>100</v>
      </c>
      <c r="C694" t="s">
        <v>151</v>
      </c>
      <c r="D694">
        <v>59</v>
      </c>
      <c r="E694" t="s">
        <v>155</v>
      </c>
    </row>
    <row r="695" spans="1:5" x14ac:dyDescent="0.3">
      <c r="A695">
        <v>694</v>
      </c>
      <c r="B695" s="1" t="s">
        <v>102</v>
      </c>
      <c r="C695" t="s">
        <v>151</v>
      </c>
      <c r="D695">
        <v>36</v>
      </c>
      <c r="E695" t="s">
        <v>155</v>
      </c>
    </row>
    <row r="696" spans="1:5" x14ac:dyDescent="0.3">
      <c r="A696">
        <v>695</v>
      </c>
      <c r="B696" s="1" t="s">
        <v>100</v>
      </c>
      <c r="C696" t="s">
        <v>151</v>
      </c>
      <c r="D696">
        <v>25</v>
      </c>
      <c r="E696" t="s">
        <v>155</v>
      </c>
    </row>
    <row r="697" spans="1:5" x14ac:dyDescent="0.3">
      <c r="A697">
        <v>696</v>
      </c>
      <c r="B697" s="1" t="s">
        <v>100</v>
      </c>
      <c r="C697" t="s">
        <v>152</v>
      </c>
      <c r="D697">
        <v>30</v>
      </c>
      <c r="E697" t="s">
        <v>155</v>
      </c>
    </row>
    <row r="698" spans="1:5" x14ac:dyDescent="0.3">
      <c r="A698">
        <v>697</v>
      </c>
      <c r="B698" s="1" t="s">
        <v>99</v>
      </c>
      <c r="C698" t="s">
        <v>152</v>
      </c>
      <c r="D698">
        <v>63</v>
      </c>
      <c r="E698" t="s">
        <v>155</v>
      </c>
    </row>
    <row r="699" spans="1:5" x14ac:dyDescent="0.3">
      <c r="A699">
        <v>698</v>
      </c>
      <c r="B699" s="1" t="s">
        <v>101</v>
      </c>
      <c r="C699" t="s">
        <v>151</v>
      </c>
      <c r="D699">
        <v>61</v>
      </c>
      <c r="E699" t="s">
        <v>155</v>
      </c>
    </row>
    <row r="700" spans="1:5" x14ac:dyDescent="0.3">
      <c r="A700">
        <v>699</v>
      </c>
      <c r="B700" s="1" t="s">
        <v>99</v>
      </c>
      <c r="C700" t="s">
        <v>152</v>
      </c>
      <c r="D700">
        <v>68</v>
      </c>
      <c r="E700" t="s">
        <v>155</v>
      </c>
    </row>
    <row r="701" spans="1:5" x14ac:dyDescent="0.3">
      <c r="A701">
        <v>700</v>
      </c>
      <c r="B701" s="1" t="s">
        <v>99</v>
      </c>
      <c r="C701" t="s">
        <v>152</v>
      </c>
      <c r="D701">
        <v>53</v>
      </c>
      <c r="E701" t="s">
        <v>155</v>
      </c>
    </row>
    <row r="702" spans="1:5" x14ac:dyDescent="0.3">
      <c r="A702">
        <v>701</v>
      </c>
      <c r="B702" s="1" t="s">
        <v>113</v>
      </c>
      <c r="C702" t="s">
        <v>151</v>
      </c>
      <c r="D702">
        <v>72</v>
      </c>
      <c r="E702" t="s">
        <v>155</v>
      </c>
    </row>
    <row r="703" spans="1:5" x14ac:dyDescent="0.3">
      <c r="A703">
        <v>702</v>
      </c>
      <c r="B703" s="1" t="s">
        <v>101</v>
      </c>
      <c r="C703" t="s">
        <v>152</v>
      </c>
      <c r="D703">
        <v>75</v>
      </c>
      <c r="E703" t="s">
        <v>155</v>
      </c>
    </row>
    <row r="704" spans="1:5" x14ac:dyDescent="0.3">
      <c r="A704">
        <v>703</v>
      </c>
      <c r="B704" s="1" t="s">
        <v>99</v>
      </c>
      <c r="C704" t="s">
        <v>151</v>
      </c>
      <c r="D704">
        <v>84</v>
      </c>
      <c r="E704" t="s">
        <v>155</v>
      </c>
    </row>
    <row r="705" spans="1:5" x14ac:dyDescent="0.3">
      <c r="A705">
        <v>704</v>
      </c>
      <c r="B705" s="1" t="s">
        <v>99</v>
      </c>
      <c r="C705" t="s">
        <v>152</v>
      </c>
      <c r="D705">
        <v>76</v>
      </c>
      <c r="E705" t="s">
        <v>155</v>
      </c>
    </row>
    <row r="706" spans="1:5" x14ac:dyDescent="0.3">
      <c r="A706">
        <v>705</v>
      </c>
      <c r="B706" s="1" t="s">
        <v>99</v>
      </c>
      <c r="C706" t="s">
        <v>152</v>
      </c>
      <c r="D706">
        <v>20</v>
      </c>
      <c r="E706" t="s">
        <v>155</v>
      </c>
    </row>
    <row r="707" spans="1:5" x14ac:dyDescent="0.3">
      <c r="A707">
        <v>706</v>
      </c>
      <c r="B707" s="1" t="s">
        <v>100</v>
      </c>
      <c r="C707" t="s">
        <v>151</v>
      </c>
      <c r="D707">
        <v>29</v>
      </c>
      <c r="E707" t="s">
        <v>155</v>
      </c>
    </row>
    <row r="708" spans="1:5" x14ac:dyDescent="0.3">
      <c r="A708">
        <v>707</v>
      </c>
      <c r="B708" s="1" t="s">
        <v>100</v>
      </c>
      <c r="C708" t="s">
        <v>151</v>
      </c>
      <c r="D708">
        <v>23</v>
      </c>
      <c r="E708" t="s">
        <v>155</v>
      </c>
    </row>
    <row r="709" spans="1:5" x14ac:dyDescent="0.3">
      <c r="A709">
        <v>708</v>
      </c>
      <c r="B709" s="1" t="s">
        <v>108</v>
      </c>
      <c r="C709" t="s">
        <v>151</v>
      </c>
      <c r="D709">
        <v>39</v>
      </c>
      <c r="E709" t="s">
        <v>155</v>
      </c>
    </row>
    <row r="710" spans="1:5" x14ac:dyDescent="0.3">
      <c r="A710">
        <v>709</v>
      </c>
      <c r="B710" s="1" t="s">
        <v>100</v>
      </c>
      <c r="C710" t="s">
        <v>152</v>
      </c>
      <c r="D710">
        <v>58</v>
      </c>
      <c r="E710" t="s">
        <v>155</v>
      </c>
    </row>
    <row r="711" spans="1:5" x14ac:dyDescent="0.3">
      <c r="A711">
        <v>710</v>
      </c>
      <c r="B711" s="1" t="s">
        <v>99</v>
      </c>
      <c r="C711" t="s">
        <v>151</v>
      </c>
      <c r="D711">
        <v>34</v>
      </c>
      <c r="E711" t="s">
        <v>155</v>
      </c>
    </row>
    <row r="712" spans="1:5" x14ac:dyDescent="0.3">
      <c r="A712">
        <v>711</v>
      </c>
      <c r="B712" s="1" t="s">
        <v>99</v>
      </c>
      <c r="C712" t="s">
        <v>151</v>
      </c>
      <c r="D712">
        <v>56</v>
      </c>
      <c r="E712" t="s">
        <v>155</v>
      </c>
    </row>
    <row r="713" spans="1:5" x14ac:dyDescent="0.3">
      <c r="A713">
        <v>712</v>
      </c>
      <c r="B713" s="1" t="s">
        <v>99</v>
      </c>
      <c r="C713" t="s">
        <v>151</v>
      </c>
      <c r="D713">
        <v>90</v>
      </c>
      <c r="E713" t="s">
        <v>155</v>
      </c>
    </row>
    <row r="714" spans="1:5" x14ac:dyDescent="0.3">
      <c r="A714">
        <v>713</v>
      </c>
      <c r="B714" s="1" t="s">
        <v>102</v>
      </c>
      <c r="C714" t="s">
        <v>151</v>
      </c>
      <c r="D714">
        <v>89</v>
      </c>
      <c r="E714" t="s">
        <v>155</v>
      </c>
    </row>
    <row r="715" spans="1:5" x14ac:dyDescent="0.3">
      <c r="A715">
        <v>714</v>
      </c>
      <c r="B715" s="1" t="s">
        <v>99</v>
      </c>
      <c r="C715" t="s">
        <v>151</v>
      </c>
      <c r="D715">
        <v>25</v>
      </c>
      <c r="E715" t="s">
        <v>155</v>
      </c>
    </row>
    <row r="716" spans="1:5" x14ac:dyDescent="0.3">
      <c r="A716">
        <v>715</v>
      </c>
      <c r="B716" s="1" t="s">
        <v>99</v>
      </c>
      <c r="C716" t="s">
        <v>151</v>
      </c>
      <c r="D716">
        <v>81</v>
      </c>
      <c r="E716" t="s">
        <v>155</v>
      </c>
    </row>
    <row r="717" spans="1:5" x14ac:dyDescent="0.3">
      <c r="A717">
        <v>716</v>
      </c>
      <c r="B717" s="1" t="s">
        <v>113</v>
      </c>
      <c r="C717" t="s">
        <v>151</v>
      </c>
      <c r="D717">
        <v>86</v>
      </c>
      <c r="E717" t="s">
        <v>155</v>
      </c>
    </row>
    <row r="718" spans="1:5" x14ac:dyDescent="0.3">
      <c r="A718">
        <v>717</v>
      </c>
      <c r="B718" s="1" t="s">
        <v>101</v>
      </c>
      <c r="C718" t="s">
        <v>151</v>
      </c>
      <c r="D718">
        <v>90</v>
      </c>
      <c r="E718" t="s">
        <v>155</v>
      </c>
    </row>
    <row r="719" spans="1:5" x14ac:dyDescent="0.3">
      <c r="A719">
        <v>718</v>
      </c>
      <c r="B719" s="1" t="s">
        <v>103</v>
      </c>
      <c r="C719" t="s">
        <v>152</v>
      </c>
      <c r="D719">
        <v>77</v>
      </c>
      <c r="E719" t="s">
        <v>155</v>
      </c>
    </row>
    <row r="720" spans="1:5" x14ac:dyDescent="0.3">
      <c r="A720">
        <v>719</v>
      </c>
      <c r="B720" s="1" t="s">
        <v>103</v>
      </c>
      <c r="C720" t="s">
        <v>151</v>
      </c>
      <c r="D720">
        <v>29</v>
      </c>
      <c r="E720" t="s">
        <v>155</v>
      </c>
    </row>
    <row r="721" spans="1:5" x14ac:dyDescent="0.3">
      <c r="A721">
        <v>720</v>
      </c>
      <c r="B721" s="1" t="s">
        <v>107</v>
      </c>
      <c r="C721" t="s">
        <v>151</v>
      </c>
      <c r="D721">
        <v>36</v>
      </c>
      <c r="E721" t="s">
        <v>155</v>
      </c>
    </row>
    <row r="722" spans="1:5" x14ac:dyDescent="0.3">
      <c r="A722">
        <v>721</v>
      </c>
      <c r="B722" s="1" t="s">
        <v>113</v>
      </c>
      <c r="C722" t="s">
        <v>151</v>
      </c>
      <c r="D722">
        <v>46</v>
      </c>
      <c r="E722" t="s">
        <v>155</v>
      </c>
    </row>
    <row r="723" spans="1:5" x14ac:dyDescent="0.3">
      <c r="A723">
        <v>722</v>
      </c>
      <c r="B723" s="1" t="s">
        <v>99</v>
      </c>
      <c r="C723" t="s">
        <v>152</v>
      </c>
      <c r="D723">
        <v>27</v>
      </c>
      <c r="E723" t="s">
        <v>155</v>
      </c>
    </row>
    <row r="724" spans="1:5" x14ac:dyDescent="0.3">
      <c r="A724">
        <v>723</v>
      </c>
      <c r="B724" s="1" t="s">
        <v>108</v>
      </c>
      <c r="C724" t="s">
        <v>152</v>
      </c>
      <c r="D724">
        <v>80</v>
      </c>
      <c r="E724" t="s">
        <v>155</v>
      </c>
    </row>
    <row r="725" spans="1:5" x14ac:dyDescent="0.3">
      <c r="A725">
        <v>724</v>
      </c>
      <c r="B725" s="1" t="s">
        <v>99</v>
      </c>
      <c r="C725" t="s">
        <v>151</v>
      </c>
      <c r="D725">
        <v>30</v>
      </c>
      <c r="E725" t="s">
        <v>155</v>
      </c>
    </row>
    <row r="726" spans="1:5" x14ac:dyDescent="0.3">
      <c r="A726">
        <v>725</v>
      </c>
      <c r="B726" s="1" t="s">
        <v>99</v>
      </c>
      <c r="C726" t="s">
        <v>151</v>
      </c>
      <c r="D726">
        <v>22</v>
      </c>
      <c r="E726" t="s">
        <v>155</v>
      </c>
    </row>
    <row r="727" spans="1:5" x14ac:dyDescent="0.3">
      <c r="A727">
        <v>726</v>
      </c>
      <c r="B727" s="1" t="s">
        <v>99</v>
      </c>
      <c r="C727" t="s">
        <v>151</v>
      </c>
      <c r="D727">
        <v>73</v>
      </c>
      <c r="E727" t="s">
        <v>155</v>
      </c>
    </row>
    <row r="728" spans="1:5" x14ac:dyDescent="0.3">
      <c r="A728">
        <v>727</v>
      </c>
      <c r="B728" s="1" t="s">
        <v>100</v>
      </c>
      <c r="C728" t="s">
        <v>151</v>
      </c>
      <c r="D728">
        <v>64</v>
      </c>
      <c r="E728" t="s">
        <v>155</v>
      </c>
    </row>
    <row r="729" spans="1:5" x14ac:dyDescent="0.3">
      <c r="A729">
        <v>728</v>
      </c>
      <c r="B729" s="1" t="s">
        <v>113</v>
      </c>
      <c r="C729" t="s">
        <v>152</v>
      </c>
      <c r="D729">
        <v>64</v>
      </c>
      <c r="E729" t="s">
        <v>155</v>
      </c>
    </row>
    <row r="730" spans="1:5" x14ac:dyDescent="0.3">
      <c r="A730">
        <v>729</v>
      </c>
      <c r="B730" s="1" t="s">
        <v>107</v>
      </c>
      <c r="C730" t="s">
        <v>151</v>
      </c>
      <c r="D730">
        <v>66</v>
      </c>
      <c r="E730" t="s">
        <v>155</v>
      </c>
    </row>
    <row r="731" spans="1:5" x14ac:dyDescent="0.3">
      <c r="A731">
        <v>730</v>
      </c>
      <c r="B731" s="1" t="s">
        <v>104</v>
      </c>
      <c r="C731" t="s">
        <v>152</v>
      </c>
      <c r="D731">
        <v>61</v>
      </c>
      <c r="E731" t="s">
        <v>155</v>
      </c>
    </row>
    <row r="732" spans="1:5" x14ac:dyDescent="0.3">
      <c r="A732">
        <v>731</v>
      </c>
      <c r="B732" s="1" t="s">
        <v>100</v>
      </c>
      <c r="C732" t="s">
        <v>151</v>
      </c>
      <c r="D732">
        <v>78</v>
      </c>
      <c r="E732" t="s">
        <v>155</v>
      </c>
    </row>
    <row r="733" spans="1:5" x14ac:dyDescent="0.3">
      <c r="A733">
        <v>732</v>
      </c>
      <c r="B733" s="1" t="s">
        <v>113</v>
      </c>
      <c r="C733" t="s">
        <v>152</v>
      </c>
      <c r="D733">
        <v>86</v>
      </c>
      <c r="E733" t="s">
        <v>155</v>
      </c>
    </row>
    <row r="734" spans="1:5" x14ac:dyDescent="0.3">
      <c r="A734">
        <v>733</v>
      </c>
      <c r="B734" s="1" t="s">
        <v>99</v>
      </c>
      <c r="C734" t="s">
        <v>151</v>
      </c>
      <c r="D734">
        <v>83</v>
      </c>
      <c r="E734" t="s">
        <v>155</v>
      </c>
    </row>
    <row r="735" spans="1:5" x14ac:dyDescent="0.3">
      <c r="A735">
        <v>734</v>
      </c>
      <c r="B735" s="1" t="s">
        <v>107</v>
      </c>
      <c r="C735" t="s">
        <v>152</v>
      </c>
      <c r="D735">
        <v>75</v>
      </c>
      <c r="E735" t="s">
        <v>155</v>
      </c>
    </row>
    <row r="736" spans="1:5" x14ac:dyDescent="0.3">
      <c r="A736">
        <v>735</v>
      </c>
      <c r="B736" s="1" t="s">
        <v>113</v>
      </c>
      <c r="C736" t="s">
        <v>152</v>
      </c>
      <c r="D736">
        <v>42</v>
      </c>
      <c r="E736" t="s">
        <v>155</v>
      </c>
    </row>
    <row r="737" spans="1:5" x14ac:dyDescent="0.3">
      <c r="A737">
        <v>736</v>
      </c>
      <c r="B737" s="1" t="s">
        <v>99</v>
      </c>
      <c r="C737" t="s">
        <v>151</v>
      </c>
      <c r="D737">
        <v>50</v>
      </c>
      <c r="E737" t="s">
        <v>155</v>
      </c>
    </row>
    <row r="738" spans="1:5" x14ac:dyDescent="0.3">
      <c r="A738">
        <v>737</v>
      </c>
      <c r="B738" s="1" t="s">
        <v>113</v>
      </c>
      <c r="C738" t="s">
        <v>151</v>
      </c>
      <c r="D738">
        <v>42</v>
      </c>
      <c r="E738" t="s">
        <v>155</v>
      </c>
    </row>
    <row r="739" spans="1:5" x14ac:dyDescent="0.3">
      <c r="A739">
        <v>738</v>
      </c>
      <c r="B739" s="1" t="s">
        <v>100</v>
      </c>
      <c r="C739" t="s">
        <v>151</v>
      </c>
      <c r="D739">
        <v>25</v>
      </c>
      <c r="E739" t="s">
        <v>155</v>
      </c>
    </row>
    <row r="740" spans="1:5" x14ac:dyDescent="0.3">
      <c r="A740">
        <v>739</v>
      </c>
      <c r="B740" s="1" t="s">
        <v>113</v>
      </c>
      <c r="C740" t="s">
        <v>152</v>
      </c>
      <c r="D740">
        <v>51</v>
      </c>
      <c r="E740" t="s">
        <v>155</v>
      </c>
    </row>
    <row r="741" spans="1:5" x14ac:dyDescent="0.3">
      <c r="A741">
        <v>740</v>
      </c>
      <c r="B741" s="1" t="s">
        <v>113</v>
      </c>
      <c r="C741" t="s">
        <v>151</v>
      </c>
      <c r="D741">
        <v>64</v>
      </c>
      <c r="E741" t="s">
        <v>155</v>
      </c>
    </row>
    <row r="742" spans="1:5" x14ac:dyDescent="0.3">
      <c r="A742">
        <v>741</v>
      </c>
      <c r="B742" s="1" t="s">
        <v>99</v>
      </c>
      <c r="C742" t="s">
        <v>152</v>
      </c>
      <c r="D742">
        <v>25</v>
      </c>
      <c r="E742" t="s">
        <v>155</v>
      </c>
    </row>
    <row r="743" spans="1:5" x14ac:dyDescent="0.3">
      <c r="A743">
        <v>742</v>
      </c>
      <c r="B743" s="1" t="s">
        <v>99</v>
      </c>
      <c r="C743" t="s">
        <v>152</v>
      </c>
      <c r="D743">
        <v>63</v>
      </c>
      <c r="E743" t="s">
        <v>155</v>
      </c>
    </row>
    <row r="744" spans="1:5" x14ac:dyDescent="0.3">
      <c r="A744">
        <v>743</v>
      </c>
      <c r="B744" s="1" t="s">
        <v>99</v>
      </c>
      <c r="C744" t="s">
        <v>152</v>
      </c>
      <c r="D744">
        <v>29</v>
      </c>
      <c r="E744" t="s">
        <v>155</v>
      </c>
    </row>
    <row r="745" spans="1:5" x14ac:dyDescent="0.3">
      <c r="A745">
        <v>744</v>
      </c>
      <c r="B745" s="1" t="s">
        <v>102</v>
      </c>
      <c r="C745" t="s">
        <v>151</v>
      </c>
      <c r="D745">
        <v>33</v>
      </c>
      <c r="E745" t="s">
        <v>155</v>
      </c>
    </row>
    <row r="746" spans="1:5" x14ac:dyDescent="0.3">
      <c r="A746">
        <v>745</v>
      </c>
      <c r="B746" s="1" t="s">
        <v>101</v>
      </c>
      <c r="C746" t="s">
        <v>151</v>
      </c>
      <c r="D746">
        <v>27</v>
      </c>
      <c r="E746" t="s">
        <v>155</v>
      </c>
    </row>
    <row r="747" spans="1:5" x14ac:dyDescent="0.3">
      <c r="A747">
        <v>746</v>
      </c>
      <c r="B747" s="1" t="s">
        <v>99</v>
      </c>
      <c r="C747" t="s">
        <v>152</v>
      </c>
      <c r="D747">
        <v>75</v>
      </c>
      <c r="E747" t="s">
        <v>155</v>
      </c>
    </row>
    <row r="748" spans="1:5" x14ac:dyDescent="0.3">
      <c r="A748">
        <v>747</v>
      </c>
      <c r="B748" s="1" t="s">
        <v>107</v>
      </c>
      <c r="C748" t="s">
        <v>152</v>
      </c>
      <c r="D748">
        <v>64</v>
      </c>
      <c r="E748" t="s">
        <v>155</v>
      </c>
    </row>
    <row r="749" spans="1:5" x14ac:dyDescent="0.3">
      <c r="A749">
        <v>748</v>
      </c>
      <c r="B749" s="1" t="s">
        <v>99</v>
      </c>
      <c r="C749" t="s">
        <v>152</v>
      </c>
      <c r="D749">
        <v>40</v>
      </c>
      <c r="E749" t="s">
        <v>155</v>
      </c>
    </row>
    <row r="750" spans="1:5" x14ac:dyDescent="0.3">
      <c r="A750">
        <v>749</v>
      </c>
      <c r="B750" s="1" t="s">
        <v>106</v>
      </c>
      <c r="C750" t="s">
        <v>152</v>
      </c>
      <c r="D750">
        <v>82</v>
      </c>
      <c r="E750" t="s">
        <v>155</v>
      </c>
    </row>
    <row r="751" spans="1:5" x14ac:dyDescent="0.3">
      <c r="A751">
        <v>750</v>
      </c>
      <c r="B751" s="1" t="s">
        <v>102</v>
      </c>
      <c r="C751" t="s">
        <v>151</v>
      </c>
      <c r="D751">
        <v>40</v>
      </c>
      <c r="E751" t="s">
        <v>155</v>
      </c>
    </row>
    <row r="752" spans="1:5" x14ac:dyDescent="0.3">
      <c r="A752">
        <v>751</v>
      </c>
      <c r="B752" s="1" t="s">
        <v>113</v>
      </c>
      <c r="C752" t="s">
        <v>151</v>
      </c>
      <c r="D752">
        <v>82</v>
      </c>
      <c r="E752" t="s">
        <v>155</v>
      </c>
    </row>
    <row r="753" spans="1:5" x14ac:dyDescent="0.3">
      <c r="A753">
        <v>752</v>
      </c>
      <c r="B753" s="1" t="s">
        <v>104</v>
      </c>
      <c r="C753" t="s">
        <v>151</v>
      </c>
      <c r="D753">
        <v>42</v>
      </c>
      <c r="E753" t="s">
        <v>155</v>
      </c>
    </row>
    <row r="754" spans="1:5" x14ac:dyDescent="0.3">
      <c r="A754">
        <v>753</v>
      </c>
      <c r="B754" s="1" t="s">
        <v>99</v>
      </c>
      <c r="C754" t="s">
        <v>151</v>
      </c>
      <c r="D754">
        <v>18</v>
      </c>
      <c r="E754" t="s">
        <v>155</v>
      </c>
    </row>
    <row r="755" spans="1:5" x14ac:dyDescent="0.3">
      <c r="A755">
        <v>754</v>
      </c>
      <c r="B755" s="1" t="s">
        <v>107</v>
      </c>
      <c r="C755" t="s">
        <v>152</v>
      </c>
      <c r="D755">
        <v>58</v>
      </c>
      <c r="E755" t="s">
        <v>155</v>
      </c>
    </row>
    <row r="756" spans="1:5" x14ac:dyDescent="0.3">
      <c r="A756">
        <v>755</v>
      </c>
      <c r="B756" s="1" t="s">
        <v>99</v>
      </c>
      <c r="C756" t="s">
        <v>151</v>
      </c>
      <c r="D756">
        <v>54</v>
      </c>
      <c r="E756" t="s">
        <v>155</v>
      </c>
    </row>
    <row r="757" spans="1:5" x14ac:dyDescent="0.3">
      <c r="A757">
        <v>756</v>
      </c>
      <c r="B757" s="1" t="s">
        <v>109</v>
      </c>
      <c r="C757" t="s">
        <v>152</v>
      </c>
      <c r="D757">
        <v>42</v>
      </c>
      <c r="E757" t="s">
        <v>155</v>
      </c>
    </row>
    <row r="758" spans="1:5" x14ac:dyDescent="0.3">
      <c r="A758">
        <v>757</v>
      </c>
      <c r="B758" s="1" t="s">
        <v>99</v>
      </c>
      <c r="C758" t="s">
        <v>152</v>
      </c>
      <c r="D758">
        <v>59</v>
      </c>
      <c r="E758" t="s">
        <v>155</v>
      </c>
    </row>
    <row r="759" spans="1:5" x14ac:dyDescent="0.3">
      <c r="A759">
        <v>758</v>
      </c>
      <c r="B759" s="1" t="s">
        <v>99</v>
      </c>
      <c r="C759" t="s">
        <v>152</v>
      </c>
      <c r="D759">
        <v>22</v>
      </c>
      <c r="E759" t="s">
        <v>155</v>
      </c>
    </row>
    <row r="760" spans="1:5" x14ac:dyDescent="0.3">
      <c r="A760">
        <v>759</v>
      </c>
      <c r="B760" s="1" t="s">
        <v>99</v>
      </c>
      <c r="C760" t="s">
        <v>151</v>
      </c>
      <c r="D760">
        <v>19</v>
      </c>
      <c r="E760" t="s">
        <v>155</v>
      </c>
    </row>
    <row r="761" spans="1:5" x14ac:dyDescent="0.3">
      <c r="A761">
        <v>760</v>
      </c>
      <c r="B761" s="1" t="s">
        <v>113</v>
      </c>
      <c r="C761" t="s">
        <v>151</v>
      </c>
      <c r="D761">
        <v>22</v>
      </c>
      <c r="E761" t="s">
        <v>155</v>
      </c>
    </row>
    <row r="762" spans="1:5" x14ac:dyDescent="0.3">
      <c r="A762">
        <v>761</v>
      </c>
      <c r="B762" s="1" t="s">
        <v>108</v>
      </c>
      <c r="C762" t="s">
        <v>151</v>
      </c>
      <c r="D762">
        <v>42</v>
      </c>
      <c r="E762" t="s">
        <v>155</v>
      </c>
    </row>
    <row r="763" spans="1:5" x14ac:dyDescent="0.3">
      <c r="A763">
        <v>762</v>
      </c>
      <c r="B763" s="1" t="s">
        <v>108</v>
      </c>
      <c r="C763" t="s">
        <v>152</v>
      </c>
      <c r="D763">
        <v>21</v>
      </c>
      <c r="E763" t="s">
        <v>155</v>
      </c>
    </row>
    <row r="764" spans="1:5" x14ac:dyDescent="0.3">
      <c r="A764">
        <v>763</v>
      </c>
      <c r="B764" s="1" t="s">
        <v>99</v>
      </c>
      <c r="C764" t="s">
        <v>151</v>
      </c>
      <c r="D764">
        <v>86</v>
      </c>
      <c r="E764" t="s">
        <v>155</v>
      </c>
    </row>
    <row r="765" spans="1:5" x14ac:dyDescent="0.3">
      <c r="A765">
        <v>764</v>
      </c>
      <c r="B765" s="1" t="s">
        <v>100</v>
      </c>
      <c r="C765" t="s">
        <v>152</v>
      </c>
      <c r="D765">
        <v>28</v>
      </c>
      <c r="E765" t="s">
        <v>155</v>
      </c>
    </row>
    <row r="766" spans="1:5" x14ac:dyDescent="0.3">
      <c r="A766">
        <v>765</v>
      </c>
      <c r="B766" s="1" t="s">
        <v>103</v>
      </c>
      <c r="C766" t="s">
        <v>152</v>
      </c>
      <c r="D766">
        <v>46</v>
      </c>
      <c r="E766" t="s">
        <v>155</v>
      </c>
    </row>
    <row r="767" spans="1:5" x14ac:dyDescent="0.3">
      <c r="A767">
        <v>766</v>
      </c>
      <c r="B767" s="1" t="s">
        <v>99</v>
      </c>
      <c r="C767" t="s">
        <v>152</v>
      </c>
      <c r="D767">
        <v>89</v>
      </c>
      <c r="E767" t="s">
        <v>155</v>
      </c>
    </row>
    <row r="768" spans="1:5" x14ac:dyDescent="0.3">
      <c r="A768">
        <v>767</v>
      </c>
      <c r="B768" s="1" t="s">
        <v>99</v>
      </c>
      <c r="C768" t="s">
        <v>151</v>
      </c>
      <c r="D768">
        <v>30</v>
      </c>
      <c r="E768" t="s">
        <v>155</v>
      </c>
    </row>
    <row r="769" spans="1:5" x14ac:dyDescent="0.3">
      <c r="A769">
        <v>768</v>
      </c>
      <c r="B769" s="1" t="s">
        <v>99</v>
      </c>
      <c r="C769" t="s">
        <v>152</v>
      </c>
      <c r="D769">
        <v>38</v>
      </c>
      <c r="E769" t="s">
        <v>155</v>
      </c>
    </row>
    <row r="770" spans="1:5" x14ac:dyDescent="0.3">
      <c r="A770">
        <v>769</v>
      </c>
      <c r="B770" s="1" t="s">
        <v>100</v>
      </c>
      <c r="C770" t="s">
        <v>151</v>
      </c>
      <c r="D770">
        <v>22</v>
      </c>
      <c r="E770" t="s">
        <v>155</v>
      </c>
    </row>
    <row r="771" spans="1:5" x14ac:dyDescent="0.3">
      <c r="A771">
        <v>770</v>
      </c>
      <c r="B771" s="1" t="s">
        <v>113</v>
      </c>
      <c r="C771" t="s">
        <v>151</v>
      </c>
      <c r="D771">
        <v>72</v>
      </c>
      <c r="E771" t="s">
        <v>155</v>
      </c>
    </row>
    <row r="772" spans="1:5" x14ac:dyDescent="0.3">
      <c r="A772">
        <v>771</v>
      </c>
      <c r="B772" s="1" t="s">
        <v>108</v>
      </c>
      <c r="C772" t="s">
        <v>151</v>
      </c>
      <c r="D772">
        <v>82</v>
      </c>
      <c r="E772" t="s">
        <v>155</v>
      </c>
    </row>
    <row r="773" spans="1:5" x14ac:dyDescent="0.3">
      <c r="A773">
        <v>772</v>
      </c>
      <c r="B773" s="1" t="s">
        <v>100</v>
      </c>
      <c r="C773" t="s">
        <v>152</v>
      </c>
      <c r="D773">
        <v>37</v>
      </c>
      <c r="E773" t="s">
        <v>155</v>
      </c>
    </row>
    <row r="774" spans="1:5" x14ac:dyDescent="0.3">
      <c r="A774">
        <v>773</v>
      </c>
      <c r="B774" s="1" t="s">
        <v>99</v>
      </c>
      <c r="C774" t="s">
        <v>151</v>
      </c>
      <c r="D774">
        <v>77</v>
      </c>
      <c r="E774" t="s">
        <v>155</v>
      </c>
    </row>
    <row r="775" spans="1:5" x14ac:dyDescent="0.3">
      <c r="A775">
        <v>774</v>
      </c>
      <c r="B775" s="1" t="s">
        <v>113</v>
      </c>
      <c r="C775" t="s">
        <v>151</v>
      </c>
      <c r="D775">
        <v>84</v>
      </c>
      <c r="E775" t="s">
        <v>155</v>
      </c>
    </row>
    <row r="776" spans="1:5" x14ac:dyDescent="0.3">
      <c r="A776">
        <v>775</v>
      </c>
      <c r="B776" s="1" t="s">
        <v>106</v>
      </c>
      <c r="C776" t="s">
        <v>151</v>
      </c>
      <c r="D776">
        <v>68</v>
      </c>
      <c r="E776" t="s">
        <v>155</v>
      </c>
    </row>
    <row r="777" spans="1:5" x14ac:dyDescent="0.3">
      <c r="A777">
        <v>776</v>
      </c>
      <c r="B777" s="1" t="s">
        <v>107</v>
      </c>
      <c r="C777" t="s">
        <v>151</v>
      </c>
      <c r="D777">
        <v>38</v>
      </c>
      <c r="E777" t="s">
        <v>155</v>
      </c>
    </row>
    <row r="778" spans="1:5" x14ac:dyDescent="0.3">
      <c r="A778">
        <v>777</v>
      </c>
      <c r="B778" s="1" t="s">
        <v>99</v>
      </c>
      <c r="C778" t="s">
        <v>151</v>
      </c>
      <c r="D778">
        <v>53</v>
      </c>
      <c r="E778" t="s">
        <v>155</v>
      </c>
    </row>
    <row r="779" spans="1:5" x14ac:dyDescent="0.3">
      <c r="A779">
        <v>778</v>
      </c>
      <c r="B779" s="1" t="s">
        <v>100</v>
      </c>
      <c r="C779" t="s">
        <v>152</v>
      </c>
      <c r="D779">
        <v>26</v>
      </c>
      <c r="E779" t="s">
        <v>155</v>
      </c>
    </row>
    <row r="780" spans="1:5" x14ac:dyDescent="0.3">
      <c r="A780">
        <v>779</v>
      </c>
      <c r="B780" s="1" t="s">
        <v>99</v>
      </c>
      <c r="C780" t="s">
        <v>151</v>
      </c>
      <c r="D780">
        <v>41</v>
      </c>
      <c r="E780" t="s">
        <v>155</v>
      </c>
    </row>
    <row r="781" spans="1:5" x14ac:dyDescent="0.3">
      <c r="A781">
        <v>780</v>
      </c>
      <c r="B781" s="1" t="s">
        <v>113</v>
      </c>
      <c r="C781" t="s">
        <v>151</v>
      </c>
      <c r="D781">
        <v>43</v>
      </c>
      <c r="E781" t="s">
        <v>155</v>
      </c>
    </row>
    <row r="782" spans="1:5" x14ac:dyDescent="0.3">
      <c r="A782">
        <v>781</v>
      </c>
      <c r="B782" s="1" t="s">
        <v>102</v>
      </c>
      <c r="C782" t="s">
        <v>152</v>
      </c>
      <c r="D782">
        <v>66</v>
      </c>
      <c r="E782" t="s">
        <v>155</v>
      </c>
    </row>
    <row r="783" spans="1:5" x14ac:dyDescent="0.3">
      <c r="A783">
        <v>782</v>
      </c>
      <c r="B783" s="1" t="s">
        <v>99</v>
      </c>
      <c r="C783" t="s">
        <v>152</v>
      </c>
      <c r="D783">
        <v>74</v>
      </c>
      <c r="E783" t="s">
        <v>155</v>
      </c>
    </row>
    <row r="784" spans="1:5" x14ac:dyDescent="0.3">
      <c r="A784">
        <v>783</v>
      </c>
      <c r="B784" s="1" t="s">
        <v>99</v>
      </c>
      <c r="C784" t="s">
        <v>152</v>
      </c>
      <c r="D784">
        <v>42</v>
      </c>
      <c r="E784" t="s">
        <v>155</v>
      </c>
    </row>
    <row r="785" spans="1:5" x14ac:dyDescent="0.3">
      <c r="A785">
        <v>784</v>
      </c>
      <c r="B785" s="1" t="s">
        <v>99</v>
      </c>
      <c r="C785" t="s">
        <v>151</v>
      </c>
      <c r="D785">
        <v>38</v>
      </c>
      <c r="E785" t="s">
        <v>155</v>
      </c>
    </row>
    <row r="786" spans="1:5" x14ac:dyDescent="0.3">
      <c r="A786">
        <v>785</v>
      </c>
      <c r="B786" s="1" t="s">
        <v>111</v>
      </c>
      <c r="C786" t="s">
        <v>151</v>
      </c>
      <c r="D786">
        <v>44</v>
      </c>
      <c r="E786" t="s">
        <v>155</v>
      </c>
    </row>
    <row r="787" spans="1:5" x14ac:dyDescent="0.3">
      <c r="A787">
        <v>786</v>
      </c>
      <c r="B787" s="1" t="s">
        <v>108</v>
      </c>
      <c r="C787" t="s">
        <v>151</v>
      </c>
      <c r="D787">
        <v>61</v>
      </c>
      <c r="E787" t="s">
        <v>155</v>
      </c>
    </row>
    <row r="788" spans="1:5" x14ac:dyDescent="0.3">
      <c r="A788">
        <v>787</v>
      </c>
      <c r="B788" s="1" t="s">
        <v>104</v>
      </c>
      <c r="C788" t="s">
        <v>152</v>
      </c>
      <c r="D788">
        <v>40</v>
      </c>
      <c r="E788" t="s">
        <v>155</v>
      </c>
    </row>
    <row r="789" spans="1:5" x14ac:dyDescent="0.3">
      <c r="A789">
        <v>788</v>
      </c>
      <c r="B789" s="1" t="s">
        <v>101</v>
      </c>
      <c r="C789" t="s">
        <v>151</v>
      </c>
      <c r="D789">
        <v>57</v>
      </c>
      <c r="E789" t="s">
        <v>155</v>
      </c>
    </row>
    <row r="790" spans="1:5" x14ac:dyDescent="0.3">
      <c r="A790">
        <v>789</v>
      </c>
      <c r="B790" s="1" t="s">
        <v>100</v>
      </c>
      <c r="C790" t="s">
        <v>151</v>
      </c>
      <c r="D790">
        <v>62</v>
      </c>
      <c r="E790" t="s">
        <v>155</v>
      </c>
    </row>
    <row r="791" spans="1:5" x14ac:dyDescent="0.3">
      <c r="A791">
        <v>790</v>
      </c>
      <c r="B791" s="1" t="s">
        <v>113</v>
      </c>
      <c r="C791" t="s">
        <v>151</v>
      </c>
      <c r="D791">
        <v>85</v>
      </c>
      <c r="E791" t="s">
        <v>155</v>
      </c>
    </row>
    <row r="792" spans="1:5" x14ac:dyDescent="0.3">
      <c r="A792">
        <v>791</v>
      </c>
      <c r="B792" s="1" t="s">
        <v>99</v>
      </c>
      <c r="C792" t="s">
        <v>151</v>
      </c>
      <c r="D792">
        <v>72</v>
      </c>
      <c r="E792" t="s">
        <v>155</v>
      </c>
    </row>
    <row r="793" spans="1:5" x14ac:dyDescent="0.3">
      <c r="A793">
        <v>792</v>
      </c>
      <c r="B793" s="1" t="s">
        <v>99</v>
      </c>
      <c r="C793" t="s">
        <v>152</v>
      </c>
      <c r="D793">
        <v>23</v>
      </c>
      <c r="E793" t="s">
        <v>155</v>
      </c>
    </row>
    <row r="794" spans="1:5" x14ac:dyDescent="0.3">
      <c r="A794">
        <v>793</v>
      </c>
      <c r="B794" s="1" t="s">
        <v>99</v>
      </c>
      <c r="C794" t="s">
        <v>152</v>
      </c>
      <c r="D794">
        <v>87</v>
      </c>
      <c r="E794" t="s">
        <v>155</v>
      </c>
    </row>
    <row r="795" spans="1:5" x14ac:dyDescent="0.3">
      <c r="A795">
        <v>794</v>
      </c>
      <c r="B795" s="1" t="s">
        <v>102</v>
      </c>
      <c r="C795" t="s">
        <v>151</v>
      </c>
      <c r="D795">
        <v>58</v>
      </c>
      <c r="E795" t="s">
        <v>155</v>
      </c>
    </row>
    <row r="796" spans="1:5" x14ac:dyDescent="0.3">
      <c r="A796">
        <v>795</v>
      </c>
      <c r="B796" s="1" t="s">
        <v>102</v>
      </c>
      <c r="C796" t="s">
        <v>151</v>
      </c>
      <c r="D796">
        <v>83</v>
      </c>
      <c r="E796" t="s">
        <v>155</v>
      </c>
    </row>
    <row r="797" spans="1:5" x14ac:dyDescent="0.3">
      <c r="A797">
        <v>796</v>
      </c>
      <c r="B797" s="1" t="s">
        <v>102</v>
      </c>
      <c r="C797" t="s">
        <v>152</v>
      </c>
      <c r="D797">
        <v>27</v>
      </c>
      <c r="E797" t="s">
        <v>155</v>
      </c>
    </row>
    <row r="798" spans="1:5" x14ac:dyDescent="0.3">
      <c r="A798">
        <v>797</v>
      </c>
      <c r="B798" s="1" t="s">
        <v>99</v>
      </c>
      <c r="C798" t="s">
        <v>152</v>
      </c>
      <c r="D798">
        <v>45</v>
      </c>
      <c r="E798" t="s">
        <v>155</v>
      </c>
    </row>
    <row r="799" spans="1:5" x14ac:dyDescent="0.3">
      <c r="A799">
        <v>798</v>
      </c>
      <c r="B799" s="1" t="s">
        <v>99</v>
      </c>
      <c r="C799" t="s">
        <v>151</v>
      </c>
      <c r="D799">
        <v>52</v>
      </c>
      <c r="E799" t="s">
        <v>155</v>
      </c>
    </row>
    <row r="800" spans="1:5" x14ac:dyDescent="0.3">
      <c r="A800">
        <v>799</v>
      </c>
      <c r="B800" s="1" t="s">
        <v>99</v>
      </c>
      <c r="C800" t="s">
        <v>152</v>
      </c>
      <c r="D800">
        <v>59</v>
      </c>
      <c r="E800" t="s">
        <v>155</v>
      </c>
    </row>
    <row r="801" spans="1:5" x14ac:dyDescent="0.3">
      <c r="A801">
        <v>800</v>
      </c>
      <c r="B801" s="1" t="s">
        <v>111</v>
      </c>
      <c r="C801" t="s">
        <v>151</v>
      </c>
      <c r="D801">
        <v>87</v>
      </c>
      <c r="E801" t="s">
        <v>155</v>
      </c>
    </row>
    <row r="802" spans="1:5" x14ac:dyDescent="0.3">
      <c r="A802">
        <v>801</v>
      </c>
      <c r="B802" s="1" t="s">
        <v>100</v>
      </c>
      <c r="C802" t="s">
        <v>151</v>
      </c>
      <c r="D802">
        <v>77</v>
      </c>
      <c r="E802" t="s">
        <v>155</v>
      </c>
    </row>
    <row r="803" spans="1:5" x14ac:dyDescent="0.3">
      <c r="A803">
        <v>802</v>
      </c>
      <c r="B803" s="1" t="s">
        <v>100</v>
      </c>
      <c r="C803" t="s">
        <v>152</v>
      </c>
      <c r="D803">
        <v>89</v>
      </c>
      <c r="E803" t="s">
        <v>155</v>
      </c>
    </row>
    <row r="804" spans="1:5" x14ac:dyDescent="0.3">
      <c r="A804">
        <v>803</v>
      </c>
      <c r="B804" s="1" t="s">
        <v>102</v>
      </c>
      <c r="C804" t="s">
        <v>151</v>
      </c>
      <c r="D804">
        <v>43</v>
      </c>
      <c r="E804" t="s">
        <v>155</v>
      </c>
    </row>
    <row r="805" spans="1:5" x14ac:dyDescent="0.3">
      <c r="A805">
        <v>804</v>
      </c>
      <c r="B805" s="1" t="s">
        <v>109</v>
      </c>
      <c r="C805" t="s">
        <v>152</v>
      </c>
      <c r="D805">
        <v>56</v>
      </c>
      <c r="E805" t="s">
        <v>155</v>
      </c>
    </row>
    <row r="806" spans="1:5" x14ac:dyDescent="0.3">
      <c r="A806">
        <v>805</v>
      </c>
      <c r="B806" s="1" t="s">
        <v>107</v>
      </c>
      <c r="C806" t="s">
        <v>151</v>
      </c>
      <c r="D806">
        <v>18</v>
      </c>
      <c r="E806" t="s">
        <v>155</v>
      </c>
    </row>
    <row r="807" spans="1:5" x14ac:dyDescent="0.3">
      <c r="A807">
        <v>806</v>
      </c>
      <c r="B807" s="1" t="s">
        <v>108</v>
      </c>
      <c r="C807" t="s">
        <v>151</v>
      </c>
      <c r="D807">
        <v>43</v>
      </c>
      <c r="E807" t="s">
        <v>155</v>
      </c>
    </row>
    <row r="808" spans="1:5" x14ac:dyDescent="0.3">
      <c r="A808">
        <v>807</v>
      </c>
      <c r="B808" s="1" t="s">
        <v>102</v>
      </c>
      <c r="C808" t="s">
        <v>152</v>
      </c>
      <c r="D808">
        <v>56</v>
      </c>
      <c r="E808" t="s">
        <v>155</v>
      </c>
    </row>
    <row r="809" spans="1:5" x14ac:dyDescent="0.3">
      <c r="A809">
        <v>808</v>
      </c>
      <c r="B809" s="1" t="s">
        <v>99</v>
      </c>
      <c r="C809" t="s">
        <v>152</v>
      </c>
      <c r="D809">
        <v>41</v>
      </c>
      <c r="E809" t="s">
        <v>155</v>
      </c>
    </row>
    <row r="810" spans="1:5" x14ac:dyDescent="0.3">
      <c r="A810">
        <v>809</v>
      </c>
      <c r="B810" s="1" t="s">
        <v>99</v>
      </c>
      <c r="C810" t="s">
        <v>151</v>
      </c>
      <c r="D810">
        <v>87</v>
      </c>
      <c r="E810" t="s">
        <v>155</v>
      </c>
    </row>
    <row r="811" spans="1:5" x14ac:dyDescent="0.3">
      <c r="A811">
        <v>810</v>
      </c>
      <c r="B811" s="1" t="s">
        <v>107</v>
      </c>
      <c r="C811" t="s">
        <v>151</v>
      </c>
      <c r="D811">
        <v>45</v>
      </c>
      <c r="E811" t="s">
        <v>155</v>
      </c>
    </row>
    <row r="812" spans="1:5" x14ac:dyDescent="0.3">
      <c r="A812">
        <v>811</v>
      </c>
      <c r="B812" s="1" t="s">
        <v>113</v>
      </c>
      <c r="C812" t="s">
        <v>152</v>
      </c>
      <c r="D812">
        <v>32</v>
      </c>
      <c r="E812" t="s">
        <v>155</v>
      </c>
    </row>
    <row r="813" spans="1:5" x14ac:dyDescent="0.3">
      <c r="A813">
        <v>812</v>
      </c>
      <c r="B813" s="1" t="s">
        <v>102</v>
      </c>
      <c r="C813" t="s">
        <v>152</v>
      </c>
      <c r="D813">
        <v>90</v>
      </c>
      <c r="E813" t="s">
        <v>155</v>
      </c>
    </row>
    <row r="814" spans="1:5" x14ac:dyDescent="0.3">
      <c r="A814">
        <v>813</v>
      </c>
      <c r="B814" s="1" t="s">
        <v>106</v>
      </c>
      <c r="C814" t="s">
        <v>151</v>
      </c>
      <c r="D814">
        <v>51</v>
      </c>
      <c r="E814" t="s">
        <v>155</v>
      </c>
    </row>
    <row r="815" spans="1:5" x14ac:dyDescent="0.3">
      <c r="A815">
        <v>814</v>
      </c>
      <c r="B815" s="1" t="s">
        <v>99</v>
      </c>
      <c r="C815" t="s">
        <v>152</v>
      </c>
      <c r="D815">
        <v>60</v>
      </c>
      <c r="E815" t="s">
        <v>155</v>
      </c>
    </row>
    <row r="816" spans="1:5" x14ac:dyDescent="0.3">
      <c r="A816">
        <v>815</v>
      </c>
      <c r="B816" s="1" t="s">
        <v>99</v>
      </c>
      <c r="C816" t="s">
        <v>151</v>
      </c>
      <c r="D816">
        <v>65</v>
      </c>
      <c r="E816" t="s">
        <v>155</v>
      </c>
    </row>
    <row r="817" spans="1:5" x14ac:dyDescent="0.3">
      <c r="A817">
        <v>816</v>
      </c>
      <c r="B817" s="1" t="s">
        <v>113</v>
      </c>
      <c r="C817" t="s">
        <v>151</v>
      </c>
      <c r="D817">
        <v>46</v>
      </c>
      <c r="E817" t="s">
        <v>155</v>
      </c>
    </row>
    <row r="818" spans="1:5" x14ac:dyDescent="0.3">
      <c r="A818">
        <v>817</v>
      </c>
      <c r="B818" s="1" t="s">
        <v>99</v>
      </c>
      <c r="C818" t="s">
        <v>151</v>
      </c>
      <c r="D818">
        <v>39</v>
      </c>
      <c r="E818" t="s">
        <v>155</v>
      </c>
    </row>
    <row r="819" spans="1:5" x14ac:dyDescent="0.3">
      <c r="A819">
        <v>818</v>
      </c>
      <c r="B819" s="1" t="s">
        <v>100</v>
      </c>
      <c r="C819" t="s">
        <v>152</v>
      </c>
      <c r="D819">
        <v>87</v>
      </c>
      <c r="E819" t="s">
        <v>155</v>
      </c>
    </row>
    <row r="820" spans="1:5" x14ac:dyDescent="0.3">
      <c r="A820">
        <v>819</v>
      </c>
      <c r="B820" s="1" t="s">
        <v>111</v>
      </c>
      <c r="C820" t="s">
        <v>152</v>
      </c>
      <c r="D820">
        <v>75</v>
      </c>
      <c r="E820" t="s">
        <v>155</v>
      </c>
    </row>
    <row r="821" spans="1:5" x14ac:dyDescent="0.3">
      <c r="A821">
        <v>820</v>
      </c>
      <c r="B821" s="1" t="s">
        <v>107</v>
      </c>
      <c r="C821" t="s">
        <v>151</v>
      </c>
      <c r="D821">
        <v>29</v>
      </c>
      <c r="E821" t="s">
        <v>155</v>
      </c>
    </row>
    <row r="822" spans="1:5" x14ac:dyDescent="0.3">
      <c r="A822">
        <v>821</v>
      </c>
      <c r="B822" s="1" t="s">
        <v>107</v>
      </c>
      <c r="C822" t="s">
        <v>152</v>
      </c>
      <c r="D822">
        <v>53</v>
      </c>
      <c r="E822" t="s">
        <v>155</v>
      </c>
    </row>
    <row r="823" spans="1:5" x14ac:dyDescent="0.3">
      <c r="A823">
        <v>822</v>
      </c>
      <c r="B823" s="1" t="s">
        <v>99</v>
      </c>
      <c r="C823" t="s">
        <v>152</v>
      </c>
      <c r="D823">
        <v>18</v>
      </c>
      <c r="E823" t="s">
        <v>155</v>
      </c>
    </row>
    <row r="824" spans="1:5" x14ac:dyDescent="0.3">
      <c r="A824">
        <v>823</v>
      </c>
      <c r="B824" s="1" t="s">
        <v>100</v>
      </c>
      <c r="C824" t="s">
        <v>152</v>
      </c>
      <c r="D824">
        <v>63</v>
      </c>
      <c r="E824" t="s">
        <v>155</v>
      </c>
    </row>
    <row r="825" spans="1:5" x14ac:dyDescent="0.3">
      <c r="A825">
        <v>824</v>
      </c>
      <c r="B825" s="1" t="s">
        <v>99</v>
      </c>
      <c r="C825" t="s">
        <v>152</v>
      </c>
      <c r="D825">
        <v>35</v>
      </c>
      <c r="E825" t="s">
        <v>155</v>
      </c>
    </row>
    <row r="826" spans="1:5" x14ac:dyDescent="0.3">
      <c r="A826">
        <v>825</v>
      </c>
      <c r="B826" s="1" t="s">
        <v>104</v>
      </c>
      <c r="C826" t="s">
        <v>151</v>
      </c>
      <c r="D826">
        <v>90</v>
      </c>
      <c r="E826" t="s">
        <v>155</v>
      </c>
    </row>
    <row r="827" spans="1:5" x14ac:dyDescent="0.3">
      <c r="A827">
        <v>826</v>
      </c>
      <c r="B827" s="1" t="s">
        <v>104</v>
      </c>
      <c r="C827" t="s">
        <v>151</v>
      </c>
      <c r="D827">
        <v>25</v>
      </c>
      <c r="E827" t="s">
        <v>155</v>
      </c>
    </row>
    <row r="828" spans="1:5" x14ac:dyDescent="0.3">
      <c r="A828">
        <v>827</v>
      </c>
      <c r="B828" s="1" t="s">
        <v>106</v>
      </c>
      <c r="C828" t="s">
        <v>151</v>
      </c>
      <c r="D828">
        <v>40</v>
      </c>
      <c r="E828" t="s">
        <v>155</v>
      </c>
    </row>
    <row r="829" spans="1:5" x14ac:dyDescent="0.3">
      <c r="A829">
        <v>828</v>
      </c>
      <c r="B829" s="1" t="s">
        <v>99</v>
      </c>
      <c r="C829" t="s">
        <v>152</v>
      </c>
      <c r="D829">
        <v>48</v>
      </c>
      <c r="E829" t="s">
        <v>155</v>
      </c>
    </row>
    <row r="830" spans="1:5" x14ac:dyDescent="0.3">
      <c r="A830">
        <v>829</v>
      </c>
      <c r="B830" s="1" t="s">
        <v>99</v>
      </c>
      <c r="C830" t="s">
        <v>152</v>
      </c>
      <c r="D830">
        <v>65</v>
      </c>
      <c r="E830" t="s">
        <v>155</v>
      </c>
    </row>
    <row r="831" spans="1:5" x14ac:dyDescent="0.3">
      <c r="A831">
        <v>830</v>
      </c>
      <c r="B831" s="1" t="s">
        <v>100</v>
      </c>
      <c r="C831" t="s">
        <v>151</v>
      </c>
      <c r="D831">
        <v>75</v>
      </c>
      <c r="E831" t="s">
        <v>155</v>
      </c>
    </row>
    <row r="832" spans="1:5" x14ac:dyDescent="0.3">
      <c r="A832">
        <v>831</v>
      </c>
      <c r="B832" s="1" t="s">
        <v>107</v>
      </c>
      <c r="C832" t="s">
        <v>152</v>
      </c>
      <c r="D832">
        <v>69</v>
      </c>
      <c r="E832" t="s">
        <v>155</v>
      </c>
    </row>
    <row r="833" spans="1:5" x14ac:dyDescent="0.3">
      <c r="A833">
        <v>832</v>
      </c>
      <c r="B833" s="1" t="s">
        <v>102</v>
      </c>
      <c r="C833" t="s">
        <v>151</v>
      </c>
      <c r="D833">
        <v>30</v>
      </c>
      <c r="E833" t="s">
        <v>155</v>
      </c>
    </row>
    <row r="834" spans="1:5" x14ac:dyDescent="0.3">
      <c r="A834">
        <v>833</v>
      </c>
      <c r="B834" s="1" t="s">
        <v>110</v>
      </c>
      <c r="C834" t="s">
        <v>152</v>
      </c>
      <c r="D834">
        <v>52</v>
      </c>
      <c r="E834" t="s">
        <v>155</v>
      </c>
    </row>
    <row r="835" spans="1:5" x14ac:dyDescent="0.3">
      <c r="A835">
        <v>834</v>
      </c>
      <c r="B835" s="1" t="s">
        <v>102</v>
      </c>
      <c r="C835" t="s">
        <v>151</v>
      </c>
      <c r="D835">
        <v>76</v>
      </c>
      <c r="E835" t="s">
        <v>155</v>
      </c>
    </row>
    <row r="836" spans="1:5" x14ac:dyDescent="0.3">
      <c r="A836">
        <v>835</v>
      </c>
      <c r="B836" s="1" t="s">
        <v>101</v>
      </c>
      <c r="C836" t="s">
        <v>152</v>
      </c>
      <c r="D836">
        <v>50</v>
      </c>
      <c r="E836" t="s">
        <v>155</v>
      </c>
    </row>
    <row r="837" spans="1:5" x14ac:dyDescent="0.3">
      <c r="A837">
        <v>836</v>
      </c>
      <c r="B837" s="1" t="s">
        <v>113</v>
      </c>
      <c r="C837" t="s">
        <v>151</v>
      </c>
      <c r="D837">
        <v>70</v>
      </c>
      <c r="E837" t="s">
        <v>155</v>
      </c>
    </row>
    <row r="838" spans="1:5" x14ac:dyDescent="0.3">
      <c r="A838">
        <v>837</v>
      </c>
      <c r="B838" s="1" t="s">
        <v>101</v>
      </c>
      <c r="C838" t="s">
        <v>152</v>
      </c>
      <c r="D838">
        <v>55</v>
      </c>
      <c r="E838" t="s">
        <v>155</v>
      </c>
    </row>
    <row r="839" spans="1:5" x14ac:dyDescent="0.3">
      <c r="A839">
        <v>838</v>
      </c>
      <c r="B839" s="1" t="s">
        <v>107</v>
      </c>
      <c r="C839" t="s">
        <v>152</v>
      </c>
      <c r="D839">
        <v>73</v>
      </c>
      <c r="E839" t="s">
        <v>155</v>
      </c>
    </row>
    <row r="840" spans="1:5" x14ac:dyDescent="0.3">
      <c r="A840">
        <v>839</v>
      </c>
      <c r="B840" s="1" t="s">
        <v>113</v>
      </c>
      <c r="C840" t="s">
        <v>151</v>
      </c>
      <c r="D840">
        <v>36</v>
      </c>
      <c r="E840" t="s">
        <v>155</v>
      </c>
    </row>
    <row r="841" spans="1:5" x14ac:dyDescent="0.3">
      <c r="A841">
        <v>840</v>
      </c>
      <c r="B841" s="1" t="s">
        <v>102</v>
      </c>
      <c r="C841" t="s">
        <v>152</v>
      </c>
      <c r="D841">
        <v>47</v>
      </c>
      <c r="E841" t="s">
        <v>155</v>
      </c>
    </row>
    <row r="842" spans="1:5" x14ac:dyDescent="0.3">
      <c r="A842">
        <v>841</v>
      </c>
      <c r="B842" s="1" t="s">
        <v>99</v>
      </c>
      <c r="C842" t="s">
        <v>152</v>
      </c>
      <c r="D842">
        <v>42</v>
      </c>
      <c r="E842" t="s">
        <v>155</v>
      </c>
    </row>
    <row r="843" spans="1:5" x14ac:dyDescent="0.3">
      <c r="A843">
        <v>842</v>
      </c>
      <c r="B843" s="1" t="s">
        <v>100</v>
      </c>
      <c r="C843" t="s">
        <v>151</v>
      </c>
      <c r="D843">
        <v>41</v>
      </c>
      <c r="E843" t="s">
        <v>155</v>
      </c>
    </row>
    <row r="844" spans="1:5" x14ac:dyDescent="0.3">
      <c r="A844">
        <v>843</v>
      </c>
      <c r="B844" s="1" t="s">
        <v>99</v>
      </c>
      <c r="C844" t="s">
        <v>152</v>
      </c>
      <c r="D844">
        <v>37</v>
      </c>
      <c r="E844" t="s">
        <v>155</v>
      </c>
    </row>
    <row r="845" spans="1:5" x14ac:dyDescent="0.3">
      <c r="A845">
        <v>844</v>
      </c>
      <c r="B845" s="1" t="s">
        <v>107</v>
      </c>
      <c r="C845" t="s">
        <v>151</v>
      </c>
      <c r="D845">
        <v>90</v>
      </c>
      <c r="E845" t="s">
        <v>155</v>
      </c>
    </row>
    <row r="846" spans="1:5" x14ac:dyDescent="0.3">
      <c r="A846">
        <v>845</v>
      </c>
      <c r="B846" s="1" t="s">
        <v>104</v>
      </c>
      <c r="C846" t="s">
        <v>151</v>
      </c>
      <c r="D846">
        <v>26</v>
      </c>
      <c r="E846" t="s">
        <v>155</v>
      </c>
    </row>
    <row r="847" spans="1:5" x14ac:dyDescent="0.3">
      <c r="A847">
        <v>846</v>
      </c>
      <c r="B847" s="1" t="s">
        <v>99</v>
      </c>
      <c r="C847" t="s">
        <v>151</v>
      </c>
      <c r="D847">
        <v>80</v>
      </c>
      <c r="E847" t="s">
        <v>155</v>
      </c>
    </row>
    <row r="848" spans="1:5" x14ac:dyDescent="0.3">
      <c r="A848">
        <v>847</v>
      </c>
      <c r="B848" s="1" t="s">
        <v>113</v>
      </c>
      <c r="C848" t="s">
        <v>151</v>
      </c>
      <c r="D848">
        <v>76</v>
      </c>
      <c r="E848" t="s">
        <v>155</v>
      </c>
    </row>
    <row r="849" spans="1:5" x14ac:dyDescent="0.3">
      <c r="A849">
        <v>848</v>
      </c>
      <c r="B849" s="1" t="s">
        <v>99</v>
      </c>
      <c r="C849" t="s">
        <v>152</v>
      </c>
      <c r="D849">
        <v>44</v>
      </c>
      <c r="E849" t="s">
        <v>155</v>
      </c>
    </row>
    <row r="850" spans="1:5" x14ac:dyDescent="0.3">
      <c r="A850">
        <v>849</v>
      </c>
      <c r="B850" s="1" t="s">
        <v>100</v>
      </c>
      <c r="C850" t="s">
        <v>151</v>
      </c>
      <c r="D850">
        <v>19</v>
      </c>
      <c r="E850" t="s">
        <v>155</v>
      </c>
    </row>
    <row r="851" spans="1:5" x14ac:dyDescent="0.3">
      <c r="A851">
        <v>850</v>
      </c>
      <c r="B851" s="1" t="s">
        <v>99</v>
      </c>
      <c r="C851" t="s">
        <v>152</v>
      </c>
      <c r="D851">
        <v>52</v>
      </c>
      <c r="E851" t="s">
        <v>155</v>
      </c>
    </row>
    <row r="852" spans="1:5" x14ac:dyDescent="0.3">
      <c r="A852">
        <v>851</v>
      </c>
      <c r="B852" s="1" t="s">
        <v>106</v>
      </c>
      <c r="C852" t="s">
        <v>152</v>
      </c>
      <c r="D852">
        <v>58</v>
      </c>
      <c r="E852" t="s">
        <v>155</v>
      </c>
    </row>
    <row r="853" spans="1:5" x14ac:dyDescent="0.3">
      <c r="A853">
        <v>852</v>
      </c>
      <c r="B853" s="1" t="s">
        <v>99</v>
      </c>
      <c r="C853" t="s">
        <v>151</v>
      </c>
      <c r="D853">
        <v>84</v>
      </c>
      <c r="E853" t="s">
        <v>155</v>
      </c>
    </row>
    <row r="854" spans="1:5" x14ac:dyDescent="0.3">
      <c r="A854">
        <v>853</v>
      </c>
      <c r="B854" s="1" t="s">
        <v>99</v>
      </c>
      <c r="C854" t="s">
        <v>151</v>
      </c>
      <c r="D854">
        <v>57</v>
      </c>
      <c r="E854" t="s">
        <v>155</v>
      </c>
    </row>
    <row r="855" spans="1:5" x14ac:dyDescent="0.3">
      <c r="A855">
        <v>854</v>
      </c>
      <c r="B855" s="1" t="s">
        <v>99</v>
      </c>
      <c r="C855" t="s">
        <v>152</v>
      </c>
      <c r="D855">
        <v>61</v>
      </c>
      <c r="E855" t="s">
        <v>155</v>
      </c>
    </row>
    <row r="856" spans="1:5" x14ac:dyDescent="0.3">
      <c r="A856">
        <v>855</v>
      </c>
      <c r="B856" s="1" t="s">
        <v>101</v>
      </c>
      <c r="C856" t="s">
        <v>151</v>
      </c>
      <c r="D856">
        <v>43</v>
      </c>
      <c r="E856" t="s">
        <v>155</v>
      </c>
    </row>
    <row r="857" spans="1:5" x14ac:dyDescent="0.3">
      <c r="A857">
        <v>856</v>
      </c>
      <c r="B857" s="1" t="s">
        <v>99</v>
      </c>
      <c r="C857" t="s">
        <v>151</v>
      </c>
      <c r="D857">
        <v>59</v>
      </c>
      <c r="E857" t="s">
        <v>155</v>
      </c>
    </row>
    <row r="858" spans="1:5" x14ac:dyDescent="0.3">
      <c r="A858">
        <v>857</v>
      </c>
      <c r="B858" s="1" t="s">
        <v>99</v>
      </c>
      <c r="C858" t="s">
        <v>152</v>
      </c>
      <c r="D858">
        <v>34</v>
      </c>
      <c r="E858" t="s">
        <v>155</v>
      </c>
    </row>
    <row r="859" spans="1:5" x14ac:dyDescent="0.3">
      <c r="A859">
        <v>858</v>
      </c>
      <c r="B859" s="1" t="s">
        <v>99</v>
      </c>
      <c r="C859" t="s">
        <v>152</v>
      </c>
      <c r="D859">
        <v>35</v>
      </c>
      <c r="E859" t="s">
        <v>155</v>
      </c>
    </row>
    <row r="860" spans="1:5" x14ac:dyDescent="0.3">
      <c r="A860">
        <v>859</v>
      </c>
      <c r="B860" s="1" t="s">
        <v>99</v>
      </c>
      <c r="C860" t="s">
        <v>151</v>
      </c>
      <c r="D860">
        <v>34</v>
      </c>
      <c r="E860" t="s">
        <v>155</v>
      </c>
    </row>
    <row r="861" spans="1:5" x14ac:dyDescent="0.3">
      <c r="A861">
        <v>860</v>
      </c>
      <c r="B861" s="1" t="s">
        <v>104</v>
      </c>
      <c r="C861" t="s">
        <v>151</v>
      </c>
      <c r="D861">
        <v>84</v>
      </c>
      <c r="E861" t="s">
        <v>155</v>
      </c>
    </row>
    <row r="862" spans="1:5" x14ac:dyDescent="0.3">
      <c r="A862">
        <v>861</v>
      </c>
      <c r="B862" s="1" t="s">
        <v>99</v>
      </c>
      <c r="C862" t="s">
        <v>152</v>
      </c>
      <c r="D862">
        <v>78</v>
      </c>
      <c r="E862" t="s">
        <v>155</v>
      </c>
    </row>
    <row r="863" spans="1:5" x14ac:dyDescent="0.3">
      <c r="A863">
        <v>862</v>
      </c>
      <c r="B863" s="1" t="s">
        <v>99</v>
      </c>
      <c r="C863" t="s">
        <v>152</v>
      </c>
      <c r="D863">
        <v>68</v>
      </c>
      <c r="E863" t="s">
        <v>155</v>
      </c>
    </row>
    <row r="864" spans="1:5" x14ac:dyDescent="0.3">
      <c r="A864">
        <v>863</v>
      </c>
      <c r="B864" s="1" t="s">
        <v>111</v>
      </c>
      <c r="C864" t="s">
        <v>152</v>
      </c>
      <c r="D864">
        <v>63</v>
      </c>
      <c r="E864" t="s">
        <v>155</v>
      </c>
    </row>
    <row r="865" spans="1:5" x14ac:dyDescent="0.3">
      <c r="A865">
        <v>864</v>
      </c>
      <c r="B865" s="1" t="s">
        <v>99</v>
      </c>
      <c r="C865" t="s">
        <v>152</v>
      </c>
      <c r="D865">
        <v>78</v>
      </c>
      <c r="E865" t="s">
        <v>155</v>
      </c>
    </row>
    <row r="866" spans="1:5" x14ac:dyDescent="0.3">
      <c r="A866">
        <v>865</v>
      </c>
      <c r="B866" s="1" t="s">
        <v>99</v>
      </c>
      <c r="C866" t="s">
        <v>151</v>
      </c>
      <c r="D866">
        <v>20</v>
      </c>
      <c r="E866" t="s">
        <v>155</v>
      </c>
    </row>
    <row r="867" spans="1:5" x14ac:dyDescent="0.3">
      <c r="A867">
        <v>866</v>
      </c>
      <c r="B867" s="1" t="s">
        <v>106</v>
      </c>
      <c r="C867" t="s">
        <v>152</v>
      </c>
      <c r="D867">
        <v>66</v>
      </c>
      <c r="E867" t="s">
        <v>155</v>
      </c>
    </row>
    <row r="868" spans="1:5" x14ac:dyDescent="0.3">
      <c r="A868">
        <v>867</v>
      </c>
      <c r="B868" s="1" t="s">
        <v>99</v>
      </c>
      <c r="C868" t="s">
        <v>152</v>
      </c>
      <c r="D868">
        <v>76</v>
      </c>
      <c r="E868" t="s">
        <v>155</v>
      </c>
    </row>
    <row r="869" spans="1:5" x14ac:dyDescent="0.3">
      <c r="A869">
        <v>868</v>
      </c>
      <c r="B869" s="1" t="s">
        <v>110</v>
      </c>
      <c r="C869" t="s">
        <v>152</v>
      </c>
      <c r="D869">
        <v>31</v>
      </c>
      <c r="E869" t="s">
        <v>155</v>
      </c>
    </row>
    <row r="870" spans="1:5" x14ac:dyDescent="0.3">
      <c r="A870">
        <v>869</v>
      </c>
      <c r="B870" s="1" t="s">
        <v>104</v>
      </c>
      <c r="C870" t="s">
        <v>152</v>
      </c>
      <c r="D870">
        <v>56</v>
      </c>
      <c r="E870" t="s">
        <v>155</v>
      </c>
    </row>
    <row r="871" spans="1:5" x14ac:dyDescent="0.3">
      <c r="A871">
        <v>870</v>
      </c>
      <c r="B871" s="1" t="s">
        <v>113</v>
      </c>
      <c r="C871" t="s">
        <v>151</v>
      </c>
      <c r="D871">
        <v>65</v>
      </c>
      <c r="E871" t="s">
        <v>155</v>
      </c>
    </row>
    <row r="872" spans="1:5" x14ac:dyDescent="0.3">
      <c r="A872">
        <v>871</v>
      </c>
      <c r="B872" s="1" t="s">
        <v>107</v>
      </c>
      <c r="C872" t="s">
        <v>152</v>
      </c>
      <c r="D872">
        <v>76</v>
      </c>
      <c r="E872" t="s">
        <v>155</v>
      </c>
    </row>
    <row r="873" spans="1:5" x14ac:dyDescent="0.3">
      <c r="A873">
        <v>872</v>
      </c>
      <c r="B873" s="1" t="s">
        <v>100</v>
      </c>
      <c r="C873" t="s">
        <v>152</v>
      </c>
      <c r="D873">
        <v>20</v>
      </c>
      <c r="E873" t="s">
        <v>155</v>
      </c>
    </row>
    <row r="874" spans="1:5" x14ac:dyDescent="0.3">
      <c r="A874">
        <v>873</v>
      </c>
      <c r="B874" s="1" t="s">
        <v>102</v>
      </c>
      <c r="C874" t="s">
        <v>151</v>
      </c>
      <c r="D874">
        <v>75</v>
      </c>
      <c r="E874" t="s">
        <v>155</v>
      </c>
    </row>
    <row r="875" spans="1:5" x14ac:dyDescent="0.3">
      <c r="A875">
        <v>874</v>
      </c>
      <c r="B875" s="1" t="s">
        <v>99</v>
      </c>
      <c r="C875" t="s">
        <v>152</v>
      </c>
      <c r="D875">
        <v>40</v>
      </c>
      <c r="E875" t="s">
        <v>155</v>
      </c>
    </row>
    <row r="876" spans="1:5" x14ac:dyDescent="0.3">
      <c r="A876">
        <v>875</v>
      </c>
      <c r="B876" s="1" t="s">
        <v>99</v>
      </c>
      <c r="C876" t="s">
        <v>151</v>
      </c>
      <c r="D876">
        <v>54</v>
      </c>
      <c r="E876" t="s">
        <v>155</v>
      </c>
    </row>
    <row r="877" spans="1:5" x14ac:dyDescent="0.3">
      <c r="A877">
        <v>876</v>
      </c>
      <c r="B877" s="1" t="s">
        <v>99</v>
      </c>
      <c r="C877" t="s">
        <v>151</v>
      </c>
      <c r="D877">
        <v>76</v>
      </c>
      <c r="E877" t="s">
        <v>155</v>
      </c>
    </row>
    <row r="878" spans="1:5" x14ac:dyDescent="0.3">
      <c r="A878">
        <v>877</v>
      </c>
      <c r="B878" s="1" t="s">
        <v>113</v>
      </c>
      <c r="C878" t="s">
        <v>151</v>
      </c>
      <c r="D878">
        <v>78</v>
      </c>
      <c r="E878" t="s">
        <v>155</v>
      </c>
    </row>
    <row r="879" spans="1:5" x14ac:dyDescent="0.3">
      <c r="A879">
        <v>878</v>
      </c>
      <c r="B879" s="1" t="s">
        <v>113</v>
      </c>
      <c r="C879" t="s">
        <v>152</v>
      </c>
      <c r="D879">
        <v>45</v>
      </c>
      <c r="E879" t="s">
        <v>155</v>
      </c>
    </row>
    <row r="880" spans="1:5" x14ac:dyDescent="0.3">
      <c r="A880">
        <v>879</v>
      </c>
      <c r="B880" s="1" t="s">
        <v>99</v>
      </c>
      <c r="C880" t="s">
        <v>152</v>
      </c>
      <c r="D880">
        <v>70</v>
      </c>
      <c r="E880" t="s">
        <v>155</v>
      </c>
    </row>
    <row r="881" spans="1:5" x14ac:dyDescent="0.3">
      <c r="A881">
        <v>880</v>
      </c>
      <c r="B881" s="1" t="s">
        <v>113</v>
      </c>
      <c r="C881" t="s">
        <v>151</v>
      </c>
      <c r="D881">
        <v>44</v>
      </c>
      <c r="E881" t="s">
        <v>155</v>
      </c>
    </row>
    <row r="882" spans="1:5" x14ac:dyDescent="0.3">
      <c r="A882">
        <v>881</v>
      </c>
      <c r="B882" s="1" t="s">
        <v>100</v>
      </c>
      <c r="C882" t="s">
        <v>151</v>
      </c>
      <c r="D882">
        <v>67</v>
      </c>
      <c r="E882" t="s">
        <v>155</v>
      </c>
    </row>
    <row r="883" spans="1:5" x14ac:dyDescent="0.3">
      <c r="A883">
        <v>882</v>
      </c>
      <c r="B883" s="1" t="s">
        <v>106</v>
      </c>
      <c r="C883" t="s">
        <v>151</v>
      </c>
      <c r="D883">
        <v>20</v>
      </c>
      <c r="E883" t="s">
        <v>155</v>
      </c>
    </row>
    <row r="884" spans="1:5" x14ac:dyDescent="0.3">
      <c r="A884">
        <v>883</v>
      </c>
      <c r="B884" s="1" t="s">
        <v>99</v>
      </c>
      <c r="C884" t="s">
        <v>151</v>
      </c>
      <c r="D884">
        <v>81</v>
      </c>
      <c r="E884" t="s">
        <v>155</v>
      </c>
    </row>
    <row r="885" spans="1:5" x14ac:dyDescent="0.3">
      <c r="A885">
        <v>884</v>
      </c>
      <c r="B885" s="1" t="s">
        <v>113</v>
      </c>
      <c r="C885" t="s">
        <v>151</v>
      </c>
      <c r="D885">
        <v>53</v>
      </c>
      <c r="E885" t="s">
        <v>155</v>
      </c>
    </row>
    <row r="886" spans="1:5" x14ac:dyDescent="0.3">
      <c r="A886">
        <v>885</v>
      </c>
      <c r="B886" s="1" t="s">
        <v>109</v>
      </c>
      <c r="C886" t="s">
        <v>152</v>
      </c>
      <c r="D886">
        <v>53</v>
      </c>
      <c r="E886" t="s">
        <v>155</v>
      </c>
    </row>
    <row r="887" spans="1:5" x14ac:dyDescent="0.3">
      <c r="A887">
        <v>886</v>
      </c>
      <c r="B887" s="1" t="s">
        <v>99</v>
      </c>
      <c r="C887" t="s">
        <v>151</v>
      </c>
      <c r="D887">
        <v>72</v>
      </c>
      <c r="E887" t="s">
        <v>155</v>
      </c>
    </row>
    <row r="888" spans="1:5" x14ac:dyDescent="0.3">
      <c r="A888">
        <v>887</v>
      </c>
      <c r="B888" s="1" t="s">
        <v>99</v>
      </c>
      <c r="C888" t="s">
        <v>152</v>
      </c>
      <c r="D888">
        <v>28</v>
      </c>
      <c r="E888" t="s">
        <v>155</v>
      </c>
    </row>
    <row r="889" spans="1:5" x14ac:dyDescent="0.3">
      <c r="A889">
        <v>888</v>
      </c>
      <c r="B889" s="1" t="s">
        <v>108</v>
      </c>
      <c r="C889" t="s">
        <v>151</v>
      </c>
      <c r="D889">
        <v>71</v>
      </c>
      <c r="E889" t="s">
        <v>155</v>
      </c>
    </row>
    <row r="890" spans="1:5" x14ac:dyDescent="0.3">
      <c r="A890">
        <v>889</v>
      </c>
      <c r="B890" s="1" t="s">
        <v>107</v>
      </c>
      <c r="C890" t="s">
        <v>152</v>
      </c>
      <c r="D890">
        <v>30</v>
      </c>
      <c r="E890" t="s">
        <v>155</v>
      </c>
    </row>
    <row r="891" spans="1:5" x14ac:dyDescent="0.3">
      <c r="A891">
        <v>890</v>
      </c>
      <c r="B891" s="1" t="s">
        <v>99</v>
      </c>
      <c r="C891" t="s">
        <v>152</v>
      </c>
      <c r="D891">
        <v>84</v>
      </c>
      <c r="E891" t="s">
        <v>155</v>
      </c>
    </row>
    <row r="892" spans="1:5" x14ac:dyDescent="0.3">
      <c r="A892">
        <v>891</v>
      </c>
      <c r="B892" s="1" t="s">
        <v>99</v>
      </c>
      <c r="C892" t="s">
        <v>151</v>
      </c>
      <c r="D892">
        <v>45</v>
      </c>
      <c r="E892" t="s">
        <v>155</v>
      </c>
    </row>
    <row r="893" spans="1:5" x14ac:dyDescent="0.3">
      <c r="A893">
        <v>892</v>
      </c>
      <c r="B893" s="1" t="s">
        <v>99</v>
      </c>
      <c r="C893" t="s">
        <v>152</v>
      </c>
      <c r="D893">
        <v>34</v>
      </c>
      <c r="E893" t="s">
        <v>155</v>
      </c>
    </row>
    <row r="894" spans="1:5" x14ac:dyDescent="0.3">
      <c r="A894">
        <v>893</v>
      </c>
      <c r="B894" s="1" t="s">
        <v>99</v>
      </c>
      <c r="C894" t="s">
        <v>151</v>
      </c>
      <c r="D894">
        <v>53</v>
      </c>
      <c r="E894" t="s">
        <v>155</v>
      </c>
    </row>
    <row r="895" spans="1:5" x14ac:dyDescent="0.3">
      <c r="A895">
        <v>894</v>
      </c>
      <c r="B895" s="1" t="s">
        <v>101</v>
      </c>
      <c r="C895" t="s">
        <v>152</v>
      </c>
      <c r="D895">
        <v>37</v>
      </c>
      <c r="E895" t="s">
        <v>155</v>
      </c>
    </row>
    <row r="896" spans="1:5" x14ac:dyDescent="0.3">
      <c r="A896">
        <v>895</v>
      </c>
      <c r="B896" s="1" t="s">
        <v>110</v>
      </c>
      <c r="C896" t="s">
        <v>151</v>
      </c>
      <c r="D896">
        <v>38</v>
      </c>
      <c r="E896" t="s">
        <v>155</v>
      </c>
    </row>
    <row r="897" spans="1:5" x14ac:dyDescent="0.3">
      <c r="A897">
        <v>896</v>
      </c>
      <c r="B897" s="1" t="s">
        <v>101</v>
      </c>
      <c r="C897" t="s">
        <v>152</v>
      </c>
      <c r="D897">
        <v>79</v>
      </c>
      <c r="E897" t="s">
        <v>155</v>
      </c>
    </row>
    <row r="898" spans="1:5" x14ac:dyDescent="0.3">
      <c r="A898">
        <v>897</v>
      </c>
      <c r="B898" s="1" t="s">
        <v>99</v>
      </c>
      <c r="C898" t="s">
        <v>151</v>
      </c>
      <c r="D898">
        <v>46</v>
      </c>
      <c r="E898" t="s">
        <v>155</v>
      </c>
    </row>
    <row r="899" spans="1:5" x14ac:dyDescent="0.3">
      <c r="A899">
        <v>898</v>
      </c>
      <c r="B899" s="1" t="s">
        <v>99</v>
      </c>
      <c r="C899" t="s">
        <v>151</v>
      </c>
      <c r="D899">
        <v>64</v>
      </c>
      <c r="E899" t="s">
        <v>155</v>
      </c>
    </row>
    <row r="900" spans="1:5" x14ac:dyDescent="0.3">
      <c r="A900">
        <v>899</v>
      </c>
      <c r="B900" s="1" t="s">
        <v>99</v>
      </c>
      <c r="C900" t="s">
        <v>152</v>
      </c>
      <c r="D900">
        <v>75</v>
      </c>
      <c r="E900" t="s">
        <v>155</v>
      </c>
    </row>
    <row r="901" spans="1:5" x14ac:dyDescent="0.3">
      <c r="A901">
        <v>900</v>
      </c>
      <c r="B901" s="1" t="s">
        <v>99</v>
      </c>
      <c r="C901" t="s">
        <v>151</v>
      </c>
      <c r="D901">
        <v>54</v>
      </c>
      <c r="E901" t="s">
        <v>155</v>
      </c>
    </row>
    <row r="902" spans="1:5" x14ac:dyDescent="0.3">
      <c r="A902">
        <v>901</v>
      </c>
      <c r="B902" s="1" t="s">
        <v>99</v>
      </c>
      <c r="C902" t="s">
        <v>152</v>
      </c>
      <c r="D902">
        <v>44</v>
      </c>
      <c r="E902" t="s">
        <v>155</v>
      </c>
    </row>
    <row r="903" spans="1:5" x14ac:dyDescent="0.3">
      <c r="A903">
        <v>902</v>
      </c>
      <c r="B903" s="1" t="s">
        <v>99</v>
      </c>
      <c r="C903" t="s">
        <v>152</v>
      </c>
      <c r="D903">
        <v>82</v>
      </c>
      <c r="E903" t="s">
        <v>155</v>
      </c>
    </row>
    <row r="904" spans="1:5" x14ac:dyDescent="0.3">
      <c r="A904">
        <v>903</v>
      </c>
      <c r="B904" s="1" t="s">
        <v>99</v>
      </c>
      <c r="C904" t="s">
        <v>151</v>
      </c>
      <c r="D904">
        <v>27</v>
      </c>
      <c r="E904" t="s">
        <v>155</v>
      </c>
    </row>
    <row r="905" spans="1:5" x14ac:dyDescent="0.3">
      <c r="A905">
        <v>904</v>
      </c>
      <c r="B905" s="1" t="s">
        <v>113</v>
      </c>
      <c r="C905" t="s">
        <v>152</v>
      </c>
      <c r="D905">
        <v>34</v>
      </c>
      <c r="E905" t="s">
        <v>155</v>
      </c>
    </row>
    <row r="906" spans="1:5" x14ac:dyDescent="0.3">
      <c r="A906">
        <v>905</v>
      </c>
      <c r="B906" s="1" t="s">
        <v>99</v>
      </c>
      <c r="C906" t="s">
        <v>152</v>
      </c>
      <c r="D906">
        <v>25</v>
      </c>
      <c r="E906" t="s">
        <v>155</v>
      </c>
    </row>
    <row r="907" spans="1:5" x14ac:dyDescent="0.3">
      <c r="A907">
        <v>906</v>
      </c>
      <c r="B907" s="1" t="s">
        <v>100</v>
      </c>
      <c r="C907" t="s">
        <v>151</v>
      </c>
      <c r="D907">
        <v>79</v>
      </c>
      <c r="E907" t="s">
        <v>155</v>
      </c>
    </row>
    <row r="908" spans="1:5" x14ac:dyDescent="0.3">
      <c r="A908">
        <v>907</v>
      </c>
      <c r="B908" s="1" t="s">
        <v>108</v>
      </c>
      <c r="C908" t="s">
        <v>151</v>
      </c>
      <c r="D908">
        <v>55</v>
      </c>
      <c r="E908" t="s">
        <v>155</v>
      </c>
    </row>
    <row r="909" spans="1:5" x14ac:dyDescent="0.3">
      <c r="A909">
        <v>908</v>
      </c>
      <c r="B909" s="1" t="s">
        <v>99</v>
      </c>
      <c r="C909" t="s">
        <v>152</v>
      </c>
      <c r="D909">
        <v>75</v>
      </c>
      <c r="E909" t="s">
        <v>155</v>
      </c>
    </row>
    <row r="910" spans="1:5" x14ac:dyDescent="0.3">
      <c r="A910">
        <v>909</v>
      </c>
      <c r="B910" s="1" t="s">
        <v>113</v>
      </c>
      <c r="C910" t="s">
        <v>151</v>
      </c>
      <c r="D910">
        <v>71</v>
      </c>
      <c r="E910" t="s">
        <v>155</v>
      </c>
    </row>
    <row r="911" spans="1:5" x14ac:dyDescent="0.3">
      <c r="A911">
        <v>910</v>
      </c>
      <c r="B911" s="1" t="s">
        <v>99</v>
      </c>
      <c r="C911" t="s">
        <v>151</v>
      </c>
      <c r="D911">
        <v>68</v>
      </c>
      <c r="E911" t="s">
        <v>155</v>
      </c>
    </row>
    <row r="912" spans="1:5" x14ac:dyDescent="0.3">
      <c r="A912">
        <v>911</v>
      </c>
      <c r="B912" s="1" t="s">
        <v>99</v>
      </c>
      <c r="C912" t="s">
        <v>152</v>
      </c>
      <c r="D912">
        <v>27</v>
      </c>
      <c r="E912" t="s">
        <v>155</v>
      </c>
    </row>
    <row r="913" spans="1:5" x14ac:dyDescent="0.3">
      <c r="A913">
        <v>912</v>
      </c>
      <c r="B913" s="1" t="s">
        <v>99</v>
      </c>
      <c r="C913" t="s">
        <v>151</v>
      </c>
      <c r="D913">
        <v>33</v>
      </c>
      <c r="E913" t="s">
        <v>155</v>
      </c>
    </row>
    <row r="914" spans="1:5" x14ac:dyDescent="0.3">
      <c r="A914">
        <v>913</v>
      </c>
      <c r="B914" s="1" t="s">
        <v>99</v>
      </c>
      <c r="C914" t="s">
        <v>152</v>
      </c>
      <c r="D914">
        <v>28</v>
      </c>
      <c r="E914" t="s">
        <v>155</v>
      </c>
    </row>
    <row r="915" spans="1:5" x14ac:dyDescent="0.3">
      <c r="A915">
        <v>914</v>
      </c>
      <c r="B915" s="1" t="s">
        <v>99</v>
      </c>
      <c r="C915" t="s">
        <v>152</v>
      </c>
      <c r="D915">
        <v>80</v>
      </c>
      <c r="E915" t="s">
        <v>155</v>
      </c>
    </row>
    <row r="916" spans="1:5" x14ac:dyDescent="0.3">
      <c r="A916">
        <v>915</v>
      </c>
      <c r="B916" s="1" t="s">
        <v>100</v>
      </c>
      <c r="C916" t="s">
        <v>151</v>
      </c>
      <c r="D916">
        <v>39</v>
      </c>
      <c r="E916" t="s">
        <v>155</v>
      </c>
    </row>
    <row r="917" spans="1:5" x14ac:dyDescent="0.3">
      <c r="A917">
        <v>916</v>
      </c>
      <c r="B917" s="1" t="s">
        <v>100</v>
      </c>
      <c r="C917" t="s">
        <v>151</v>
      </c>
      <c r="D917">
        <v>61</v>
      </c>
      <c r="E917" t="s">
        <v>155</v>
      </c>
    </row>
    <row r="918" spans="1:5" x14ac:dyDescent="0.3">
      <c r="A918">
        <v>917</v>
      </c>
      <c r="B918" s="1" t="s">
        <v>103</v>
      </c>
      <c r="C918" t="s">
        <v>152</v>
      </c>
      <c r="D918">
        <v>41</v>
      </c>
      <c r="E918" t="s">
        <v>155</v>
      </c>
    </row>
    <row r="919" spans="1:5" x14ac:dyDescent="0.3">
      <c r="A919">
        <v>918</v>
      </c>
      <c r="B919" s="1" t="s">
        <v>101</v>
      </c>
      <c r="C919" t="s">
        <v>151</v>
      </c>
      <c r="D919">
        <v>75</v>
      </c>
      <c r="E919" t="s">
        <v>155</v>
      </c>
    </row>
    <row r="920" spans="1:5" x14ac:dyDescent="0.3">
      <c r="A920">
        <v>919</v>
      </c>
      <c r="B920" s="1" t="s">
        <v>108</v>
      </c>
      <c r="C920" t="s">
        <v>151</v>
      </c>
      <c r="D920">
        <v>27</v>
      </c>
      <c r="E920" t="s">
        <v>155</v>
      </c>
    </row>
    <row r="921" spans="1:5" x14ac:dyDescent="0.3">
      <c r="A921">
        <v>920</v>
      </c>
      <c r="B921" s="1" t="s">
        <v>99</v>
      </c>
      <c r="C921" t="s">
        <v>151</v>
      </c>
      <c r="D921">
        <v>67</v>
      </c>
      <c r="E921" t="s">
        <v>155</v>
      </c>
    </row>
    <row r="922" spans="1:5" x14ac:dyDescent="0.3">
      <c r="A922">
        <v>921</v>
      </c>
      <c r="B922" s="1" t="s">
        <v>99</v>
      </c>
      <c r="C922" t="s">
        <v>152</v>
      </c>
      <c r="D922">
        <v>52</v>
      </c>
      <c r="E922" t="s">
        <v>155</v>
      </c>
    </row>
    <row r="923" spans="1:5" x14ac:dyDescent="0.3">
      <c r="A923">
        <v>922</v>
      </c>
      <c r="B923" s="1" t="s">
        <v>110</v>
      </c>
      <c r="C923" t="s">
        <v>152</v>
      </c>
      <c r="D923">
        <v>31</v>
      </c>
      <c r="E923" t="s">
        <v>155</v>
      </c>
    </row>
    <row r="924" spans="1:5" x14ac:dyDescent="0.3">
      <c r="A924">
        <v>923</v>
      </c>
      <c r="B924" s="1" t="s">
        <v>99</v>
      </c>
      <c r="C924" t="s">
        <v>152</v>
      </c>
      <c r="D924">
        <v>44</v>
      </c>
      <c r="E924" t="s">
        <v>155</v>
      </c>
    </row>
    <row r="925" spans="1:5" x14ac:dyDescent="0.3">
      <c r="A925">
        <v>924</v>
      </c>
      <c r="B925" s="1" t="s">
        <v>113</v>
      </c>
      <c r="C925" t="s">
        <v>151</v>
      </c>
      <c r="D925">
        <v>64</v>
      </c>
      <c r="E925" t="s">
        <v>155</v>
      </c>
    </row>
    <row r="926" spans="1:5" x14ac:dyDescent="0.3">
      <c r="A926">
        <v>925</v>
      </c>
      <c r="B926" s="1" t="s">
        <v>99</v>
      </c>
      <c r="C926" t="s">
        <v>152</v>
      </c>
      <c r="D926">
        <v>34</v>
      </c>
      <c r="E926" t="s">
        <v>155</v>
      </c>
    </row>
    <row r="927" spans="1:5" x14ac:dyDescent="0.3">
      <c r="A927">
        <v>926</v>
      </c>
      <c r="B927" s="1" t="s">
        <v>99</v>
      </c>
      <c r="C927" t="s">
        <v>152</v>
      </c>
      <c r="D927">
        <v>19</v>
      </c>
      <c r="E927" t="s">
        <v>155</v>
      </c>
    </row>
    <row r="928" spans="1:5" x14ac:dyDescent="0.3">
      <c r="A928">
        <v>927</v>
      </c>
      <c r="B928" s="1" t="s">
        <v>113</v>
      </c>
      <c r="C928" t="s">
        <v>151</v>
      </c>
      <c r="D928">
        <v>77</v>
      </c>
      <c r="E928" t="s">
        <v>155</v>
      </c>
    </row>
    <row r="929" spans="1:5" x14ac:dyDescent="0.3">
      <c r="A929">
        <v>928</v>
      </c>
      <c r="B929" s="1" t="s">
        <v>104</v>
      </c>
      <c r="C929" t="s">
        <v>152</v>
      </c>
      <c r="D929">
        <v>56</v>
      </c>
      <c r="E929" t="s">
        <v>155</v>
      </c>
    </row>
    <row r="930" spans="1:5" x14ac:dyDescent="0.3">
      <c r="A930">
        <v>929</v>
      </c>
      <c r="B930" s="1" t="s">
        <v>99</v>
      </c>
      <c r="C930" t="s">
        <v>151</v>
      </c>
      <c r="D930">
        <v>18</v>
      </c>
      <c r="E930" t="s">
        <v>155</v>
      </c>
    </row>
    <row r="931" spans="1:5" x14ac:dyDescent="0.3">
      <c r="A931">
        <v>930</v>
      </c>
      <c r="B931" s="1" t="s">
        <v>101</v>
      </c>
      <c r="C931" t="s">
        <v>151</v>
      </c>
      <c r="D931">
        <v>21</v>
      </c>
      <c r="E931" t="s">
        <v>155</v>
      </c>
    </row>
    <row r="932" spans="1:5" x14ac:dyDescent="0.3">
      <c r="A932">
        <v>931</v>
      </c>
      <c r="B932" s="1" t="s">
        <v>99</v>
      </c>
      <c r="C932" t="s">
        <v>152</v>
      </c>
      <c r="D932">
        <v>58</v>
      </c>
      <c r="E932" t="s">
        <v>155</v>
      </c>
    </row>
    <row r="933" spans="1:5" x14ac:dyDescent="0.3">
      <c r="A933">
        <v>932</v>
      </c>
      <c r="B933" s="1" t="s">
        <v>110</v>
      </c>
      <c r="C933" t="s">
        <v>152</v>
      </c>
      <c r="D933">
        <v>61</v>
      </c>
      <c r="E933" t="s">
        <v>155</v>
      </c>
    </row>
    <row r="934" spans="1:5" x14ac:dyDescent="0.3">
      <c r="A934">
        <v>933</v>
      </c>
      <c r="B934" s="1" t="s">
        <v>99</v>
      </c>
      <c r="C934" t="s">
        <v>152</v>
      </c>
      <c r="D934">
        <v>24</v>
      </c>
      <c r="E934" t="s">
        <v>155</v>
      </c>
    </row>
    <row r="935" spans="1:5" x14ac:dyDescent="0.3">
      <c r="A935">
        <v>934</v>
      </c>
      <c r="B935" s="1" t="s">
        <v>99</v>
      </c>
      <c r="C935" t="s">
        <v>151</v>
      </c>
      <c r="D935">
        <v>70</v>
      </c>
      <c r="E935" t="s">
        <v>155</v>
      </c>
    </row>
    <row r="936" spans="1:5" x14ac:dyDescent="0.3">
      <c r="A936">
        <v>935</v>
      </c>
      <c r="B936" s="1" t="s">
        <v>100</v>
      </c>
      <c r="C936" t="s">
        <v>151</v>
      </c>
      <c r="D936">
        <v>38</v>
      </c>
      <c r="E936" t="s">
        <v>155</v>
      </c>
    </row>
    <row r="937" spans="1:5" x14ac:dyDescent="0.3">
      <c r="A937">
        <v>936</v>
      </c>
      <c r="B937" s="1" t="s">
        <v>106</v>
      </c>
      <c r="C937" t="s">
        <v>151</v>
      </c>
      <c r="D937">
        <v>34</v>
      </c>
      <c r="E937" t="s">
        <v>155</v>
      </c>
    </row>
    <row r="938" spans="1:5" x14ac:dyDescent="0.3">
      <c r="A938">
        <v>937</v>
      </c>
      <c r="B938" s="1" t="s">
        <v>109</v>
      </c>
      <c r="C938" t="s">
        <v>152</v>
      </c>
      <c r="D938">
        <v>21</v>
      </c>
      <c r="E938" t="s">
        <v>155</v>
      </c>
    </row>
    <row r="939" spans="1:5" x14ac:dyDescent="0.3">
      <c r="A939">
        <v>938</v>
      </c>
      <c r="B939" s="1" t="s">
        <v>109</v>
      </c>
      <c r="C939" t="s">
        <v>152</v>
      </c>
      <c r="D939">
        <v>42</v>
      </c>
      <c r="E939" t="s">
        <v>155</v>
      </c>
    </row>
    <row r="940" spans="1:5" x14ac:dyDescent="0.3">
      <c r="A940">
        <v>939</v>
      </c>
      <c r="B940" s="1" t="s">
        <v>99</v>
      </c>
      <c r="C940" t="s">
        <v>151</v>
      </c>
      <c r="D940">
        <v>73</v>
      </c>
      <c r="E940" t="s">
        <v>155</v>
      </c>
    </row>
    <row r="941" spans="1:5" x14ac:dyDescent="0.3">
      <c r="A941">
        <v>940</v>
      </c>
      <c r="B941" s="1" t="s">
        <v>99</v>
      </c>
      <c r="C941" t="s">
        <v>151</v>
      </c>
      <c r="D941">
        <v>79</v>
      </c>
      <c r="E941" t="s">
        <v>155</v>
      </c>
    </row>
    <row r="942" spans="1:5" x14ac:dyDescent="0.3">
      <c r="A942">
        <v>941</v>
      </c>
      <c r="B942" s="1" t="s">
        <v>99</v>
      </c>
      <c r="C942" t="s">
        <v>151</v>
      </c>
      <c r="D942">
        <v>81</v>
      </c>
      <c r="E942" t="s">
        <v>155</v>
      </c>
    </row>
    <row r="943" spans="1:5" x14ac:dyDescent="0.3">
      <c r="A943">
        <v>942</v>
      </c>
      <c r="B943" s="1" t="s">
        <v>99</v>
      </c>
      <c r="C943" t="s">
        <v>152</v>
      </c>
      <c r="D943">
        <v>72</v>
      </c>
      <c r="E943" t="s">
        <v>155</v>
      </c>
    </row>
    <row r="944" spans="1:5" x14ac:dyDescent="0.3">
      <c r="A944">
        <v>943</v>
      </c>
      <c r="B944" s="1" t="s">
        <v>99</v>
      </c>
      <c r="C944" t="s">
        <v>152</v>
      </c>
      <c r="D944">
        <v>48</v>
      </c>
      <c r="E944" t="s">
        <v>155</v>
      </c>
    </row>
    <row r="945" spans="1:5" x14ac:dyDescent="0.3">
      <c r="A945">
        <v>944</v>
      </c>
      <c r="B945" s="1" t="s">
        <v>113</v>
      </c>
      <c r="C945" t="s">
        <v>151</v>
      </c>
      <c r="D945">
        <v>38</v>
      </c>
      <c r="E945" t="s">
        <v>155</v>
      </c>
    </row>
    <row r="946" spans="1:5" x14ac:dyDescent="0.3">
      <c r="A946">
        <v>945</v>
      </c>
      <c r="B946" s="1" t="s">
        <v>100</v>
      </c>
      <c r="C946" t="s">
        <v>151</v>
      </c>
      <c r="D946">
        <v>34</v>
      </c>
      <c r="E946" t="s">
        <v>155</v>
      </c>
    </row>
    <row r="947" spans="1:5" x14ac:dyDescent="0.3">
      <c r="A947">
        <v>946</v>
      </c>
      <c r="B947" s="1" t="s">
        <v>113</v>
      </c>
      <c r="C947" t="s">
        <v>151</v>
      </c>
      <c r="D947">
        <v>27</v>
      </c>
      <c r="E947" t="s">
        <v>155</v>
      </c>
    </row>
    <row r="948" spans="1:5" x14ac:dyDescent="0.3">
      <c r="A948">
        <v>947</v>
      </c>
      <c r="B948" s="1" t="s">
        <v>101</v>
      </c>
      <c r="C948" t="s">
        <v>152</v>
      </c>
      <c r="D948">
        <v>22</v>
      </c>
      <c r="E948" t="s">
        <v>155</v>
      </c>
    </row>
    <row r="949" spans="1:5" x14ac:dyDescent="0.3">
      <c r="A949">
        <v>948</v>
      </c>
      <c r="B949" s="1" t="s">
        <v>102</v>
      </c>
      <c r="C949" t="s">
        <v>151</v>
      </c>
      <c r="D949">
        <v>27</v>
      </c>
      <c r="E949" t="s">
        <v>155</v>
      </c>
    </row>
    <row r="950" spans="1:5" x14ac:dyDescent="0.3">
      <c r="A950">
        <v>949</v>
      </c>
      <c r="B950" s="1" t="s">
        <v>103</v>
      </c>
      <c r="C950" t="s">
        <v>151</v>
      </c>
      <c r="D950">
        <v>71</v>
      </c>
      <c r="E950" t="s">
        <v>155</v>
      </c>
    </row>
    <row r="951" spans="1:5" x14ac:dyDescent="0.3">
      <c r="A951">
        <v>950</v>
      </c>
      <c r="B951" s="1" t="s">
        <v>100</v>
      </c>
      <c r="C951" t="s">
        <v>151</v>
      </c>
      <c r="D951">
        <v>72</v>
      </c>
      <c r="E951" t="s">
        <v>155</v>
      </c>
    </row>
    <row r="952" spans="1:5" x14ac:dyDescent="0.3">
      <c r="A952">
        <v>951</v>
      </c>
      <c r="B952" s="1" t="s">
        <v>109</v>
      </c>
      <c r="C952" t="s">
        <v>151</v>
      </c>
      <c r="D952">
        <v>22</v>
      </c>
      <c r="E952" t="s">
        <v>155</v>
      </c>
    </row>
    <row r="953" spans="1:5" x14ac:dyDescent="0.3">
      <c r="A953">
        <v>952</v>
      </c>
      <c r="B953" s="1" t="s">
        <v>104</v>
      </c>
      <c r="C953" t="s">
        <v>152</v>
      </c>
      <c r="D953">
        <v>40</v>
      </c>
      <c r="E953" t="s">
        <v>155</v>
      </c>
    </row>
    <row r="954" spans="1:5" x14ac:dyDescent="0.3">
      <c r="A954">
        <v>953</v>
      </c>
      <c r="B954" s="1" t="s">
        <v>99</v>
      </c>
      <c r="C954" t="s">
        <v>152</v>
      </c>
      <c r="D954">
        <v>67</v>
      </c>
      <c r="E954" t="s">
        <v>155</v>
      </c>
    </row>
    <row r="955" spans="1:5" x14ac:dyDescent="0.3">
      <c r="A955">
        <v>954</v>
      </c>
      <c r="B955" s="1" t="s">
        <v>113</v>
      </c>
      <c r="C955" t="s">
        <v>151</v>
      </c>
      <c r="D955">
        <v>35</v>
      </c>
      <c r="E955" t="s">
        <v>155</v>
      </c>
    </row>
    <row r="956" spans="1:5" x14ac:dyDescent="0.3">
      <c r="A956">
        <v>955</v>
      </c>
      <c r="B956" s="1" t="s">
        <v>113</v>
      </c>
      <c r="C956" t="s">
        <v>151</v>
      </c>
      <c r="D956">
        <v>85</v>
      </c>
      <c r="E956" t="s">
        <v>155</v>
      </c>
    </row>
    <row r="957" spans="1:5" x14ac:dyDescent="0.3">
      <c r="A957">
        <v>956</v>
      </c>
      <c r="B957" s="1" t="s">
        <v>100</v>
      </c>
      <c r="C957" t="s">
        <v>151</v>
      </c>
      <c r="D957">
        <v>27</v>
      </c>
      <c r="E957" t="s">
        <v>155</v>
      </c>
    </row>
    <row r="958" spans="1:5" x14ac:dyDescent="0.3">
      <c r="A958">
        <v>957</v>
      </c>
      <c r="B958" s="1" t="s">
        <v>103</v>
      </c>
      <c r="C958" t="s">
        <v>152</v>
      </c>
      <c r="D958">
        <v>24</v>
      </c>
      <c r="E958" t="s">
        <v>155</v>
      </c>
    </row>
    <row r="959" spans="1:5" x14ac:dyDescent="0.3">
      <c r="A959">
        <v>958</v>
      </c>
      <c r="B959" s="1" t="s">
        <v>99</v>
      </c>
      <c r="C959" t="s">
        <v>151</v>
      </c>
      <c r="D959">
        <v>89</v>
      </c>
      <c r="E959" t="s">
        <v>155</v>
      </c>
    </row>
    <row r="960" spans="1:5" x14ac:dyDescent="0.3">
      <c r="A960">
        <v>959</v>
      </c>
      <c r="B960" s="1" t="s">
        <v>99</v>
      </c>
      <c r="C960" t="s">
        <v>152</v>
      </c>
      <c r="D960">
        <v>72</v>
      </c>
      <c r="E960" t="s">
        <v>155</v>
      </c>
    </row>
    <row r="961" spans="1:5" x14ac:dyDescent="0.3">
      <c r="A961">
        <v>960</v>
      </c>
      <c r="B961" s="1" t="s">
        <v>99</v>
      </c>
      <c r="C961" t="s">
        <v>152</v>
      </c>
      <c r="D961">
        <v>69</v>
      </c>
      <c r="E961" t="s">
        <v>155</v>
      </c>
    </row>
    <row r="962" spans="1:5" x14ac:dyDescent="0.3">
      <c r="A962">
        <v>961</v>
      </c>
      <c r="B962" s="1" t="s">
        <v>99</v>
      </c>
      <c r="C962" t="s">
        <v>152</v>
      </c>
      <c r="D962">
        <v>82</v>
      </c>
      <c r="E962" t="s">
        <v>155</v>
      </c>
    </row>
    <row r="963" spans="1:5" x14ac:dyDescent="0.3">
      <c r="A963">
        <v>962</v>
      </c>
      <c r="B963" s="1" t="s">
        <v>99</v>
      </c>
      <c r="C963" t="s">
        <v>152</v>
      </c>
      <c r="D963">
        <v>75</v>
      </c>
      <c r="E963" t="s">
        <v>155</v>
      </c>
    </row>
    <row r="964" spans="1:5" x14ac:dyDescent="0.3">
      <c r="A964">
        <v>963</v>
      </c>
      <c r="B964" s="1" t="s">
        <v>99</v>
      </c>
      <c r="C964" t="s">
        <v>152</v>
      </c>
      <c r="D964">
        <v>67</v>
      </c>
      <c r="E964" t="s">
        <v>155</v>
      </c>
    </row>
    <row r="965" spans="1:5" x14ac:dyDescent="0.3">
      <c r="A965">
        <v>964</v>
      </c>
      <c r="B965" s="1" t="s">
        <v>100</v>
      </c>
      <c r="C965" t="s">
        <v>152</v>
      </c>
      <c r="D965">
        <v>53</v>
      </c>
      <c r="E965" t="s">
        <v>155</v>
      </c>
    </row>
    <row r="966" spans="1:5" x14ac:dyDescent="0.3">
      <c r="A966">
        <v>965</v>
      </c>
      <c r="B966" s="1" t="s">
        <v>101</v>
      </c>
      <c r="C966" t="s">
        <v>152</v>
      </c>
      <c r="D966">
        <v>50</v>
      </c>
      <c r="E966" t="s">
        <v>155</v>
      </c>
    </row>
    <row r="967" spans="1:5" x14ac:dyDescent="0.3">
      <c r="A967">
        <v>966</v>
      </c>
      <c r="B967" s="1" t="s">
        <v>99</v>
      </c>
      <c r="C967" t="s">
        <v>152</v>
      </c>
      <c r="D967">
        <v>49</v>
      </c>
      <c r="E967" t="s">
        <v>155</v>
      </c>
    </row>
    <row r="968" spans="1:5" x14ac:dyDescent="0.3">
      <c r="A968">
        <v>967</v>
      </c>
      <c r="B968" s="1" t="s">
        <v>101</v>
      </c>
      <c r="C968" t="s">
        <v>152</v>
      </c>
      <c r="D968">
        <v>54</v>
      </c>
      <c r="E968" t="s">
        <v>155</v>
      </c>
    </row>
    <row r="969" spans="1:5" x14ac:dyDescent="0.3">
      <c r="A969">
        <v>968</v>
      </c>
      <c r="B969" s="1" t="s">
        <v>108</v>
      </c>
      <c r="C969" t="s">
        <v>152</v>
      </c>
      <c r="D969">
        <v>44</v>
      </c>
      <c r="E969" t="s">
        <v>155</v>
      </c>
    </row>
    <row r="970" spans="1:5" x14ac:dyDescent="0.3">
      <c r="A970">
        <v>969</v>
      </c>
      <c r="B970" s="1" t="s">
        <v>99</v>
      </c>
      <c r="C970" t="s">
        <v>152</v>
      </c>
      <c r="D970">
        <v>27</v>
      </c>
      <c r="E970" t="s">
        <v>155</v>
      </c>
    </row>
    <row r="971" spans="1:5" x14ac:dyDescent="0.3">
      <c r="A971">
        <v>970</v>
      </c>
      <c r="B971" s="1" t="s">
        <v>99</v>
      </c>
      <c r="C971" t="s">
        <v>151</v>
      </c>
      <c r="D971">
        <v>72</v>
      </c>
      <c r="E971" t="s">
        <v>155</v>
      </c>
    </row>
    <row r="972" spans="1:5" x14ac:dyDescent="0.3">
      <c r="A972">
        <v>971</v>
      </c>
      <c r="B972" s="1" t="s">
        <v>100</v>
      </c>
      <c r="C972" t="s">
        <v>151</v>
      </c>
      <c r="D972">
        <v>22</v>
      </c>
      <c r="E972" t="s">
        <v>155</v>
      </c>
    </row>
    <row r="973" spans="1:5" x14ac:dyDescent="0.3">
      <c r="A973">
        <v>972</v>
      </c>
      <c r="B973" s="1" t="s">
        <v>100</v>
      </c>
      <c r="C973" t="s">
        <v>152</v>
      </c>
      <c r="D973">
        <v>35</v>
      </c>
      <c r="E973" t="s">
        <v>155</v>
      </c>
    </row>
    <row r="974" spans="1:5" x14ac:dyDescent="0.3">
      <c r="A974">
        <v>973</v>
      </c>
      <c r="B974" s="1" t="s">
        <v>99</v>
      </c>
      <c r="C974" t="s">
        <v>151</v>
      </c>
      <c r="D974">
        <v>50</v>
      </c>
      <c r="E974" t="s">
        <v>155</v>
      </c>
    </row>
    <row r="975" spans="1:5" x14ac:dyDescent="0.3">
      <c r="A975">
        <v>974</v>
      </c>
      <c r="B975" s="1" t="s">
        <v>100</v>
      </c>
      <c r="C975" t="s">
        <v>151</v>
      </c>
      <c r="D975">
        <v>60</v>
      </c>
      <c r="E975" t="s">
        <v>155</v>
      </c>
    </row>
    <row r="976" spans="1:5" x14ac:dyDescent="0.3">
      <c r="A976">
        <v>975</v>
      </c>
      <c r="B976" s="1" t="s">
        <v>100</v>
      </c>
      <c r="C976" t="s">
        <v>151</v>
      </c>
      <c r="D976">
        <v>45</v>
      </c>
      <c r="E976" t="s">
        <v>155</v>
      </c>
    </row>
    <row r="977" spans="1:5" x14ac:dyDescent="0.3">
      <c r="A977">
        <v>976</v>
      </c>
      <c r="B977" s="1" t="s">
        <v>106</v>
      </c>
      <c r="C977" t="s">
        <v>152</v>
      </c>
      <c r="D977">
        <v>48</v>
      </c>
      <c r="E977" t="s">
        <v>155</v>
      </c>
    </row>
    <row r="978" spans="1:5" x14ac:dyDescent="0.3">
      <c r="A978">
        <v>977</v>
      </c>
      <c r="B978" s="1" t="s">
        <v>113</v>
      </c>
      <c r="C978" t="s">
        <v>151</v>
      </c>
      <c r="D978">
        <v>31</v>
      </c>
      <c r="E978" t="s">
        <v>155</v>
      </c>
    </row>
    <row r="979" spans="1:5" x14ac:dyDescent="0.3">
      <c r="A979">
        <v>978</v>
      </c>
      <c r="B979" s="1" t="s">
        <v>99</v>
      </c>
      <c r="C979" t="s">
        <v>151</v>
      </c>
      <c r="D979">
        <v>80</v>
      </c>
      <c r="E979" t="s">
        <v>155</v>
      </c>
    </row>
    <row r="980" spans="1:5" x14ac:dyDescent="0.3">
      <c r="A980">
        <v>979</v>
      </c>
      <c r="B980" s="1" t="s">
        <v>101</v>
      </c>
      <c r="C980" t="s">
        <v>152</v>
      </c>
      <c r="D980">
        <v>47</v>
      </c>
      <c r="E980" t="s">
        <v>155</v>
      </c>
    </row>
    <row r="981" spans="1:5" x14ac:dyDescent="0.3">
      <c r="A981">
        <v>980</v>
      </c>
      <c r="B981" s="1" t="s">
        <v>99</v>
      </c>
      <c r="C981" t="s">
        <v>152</v>
      </c>
      <c r="D981">
        <v>31</v>
      </c>
      <c r="E981" t="s">
        <v>155</v>
      </c>
    </row>
    <row r="982" spans="1:5" x14ac:dyDescent="0.3">
      <c r="A982">
        <v>981</v>
      </c>
      <c r="B982" s="1" t="s">
        <v>99</v>
      </c>
      <c r="C982" t="s">
        <v>152</v>
      </c>
      <c r="D982">
        <v>78</v>
      </c>
      <c r="E982" t="s">
        <v>155</v>
      </c>
    </row>
    <row r="983" spans="1:5" x14ac:dyDescent="0.3">
      <c r="A983">
        <v>982</v>
      </c>
      <c r="B983" s="1" t="s">
        <v>99</v>
      </c>
      <c r="C983" t="s">
        <v>152</v>
      </c>
      <c r="D983">
        <v>35</v>
      </c>
      <c r="E983" t="s">
        <v>155</v>
      </c>
    </row>
    <row r="984" spans="1:5" x14ac:dyDescent="0.3">
      <c r="A984">
        <v>983</v>
      </c>
      <c r="B984" s="1" t="s">
        <v>99</v>
      </c>
      <c r="C984" t="s">
        <v>151</v>
      </c>
      <c r="D984">
        <v>58</v>
      </c>
      <c r="E984" t="s">
        <v>155</v>
      </c>
    </row>
    <row r="985" spans="1:5" x14ac:dyDescent="0.3">
      <c r="A985">
        <v>984</v>
      </c>
      <c r="B985" s="1" t="s">
        <v>100</v>
      </c>
      <c r="C985" t="s">
        <v>152</v>
      </c>
      <c r="D985">
        <v>33</v>
      </c>
      <c r="E985" t="s">
        <v>155</v>
      </c>
    </row>
    <row r="986" spans="1:5" x14ac:dyDescent="0.3">
      <c r="A986">
        <v>985</v>
      </c>
      <c r="B986" s="1" t="s">
        <v>99</v>
      </c>
      <c r="C986" t="s">
        <v>151</v>
      </c>
      <c r="D986">
        <v>69</v>
      </c>
      <c r="E986" t="s">
        <v>155</v>
      </c>
    </row>
    <row r="987" spans="1:5" x14ac:dyDescent="0.3">
      <c r="A987">
        <v>986</v>
      </c>
      <c r="B987" s="1" t="s">
        <v>101</v>
      </c>
      <c r="C987" t="s">
        <v>152</v>
      </c>
      <c r="D987">
        <v>44</v>
      </c>
      <c r="E987" t="s">
        <v>155</v>
      </c>
    </row>
    <row r="988" spans="1:5" x14ac:dyDescent="0.3">
      <c r="A988">
        <v>987</v>
      </c>
      <c r="B988" s="1" t="s">
        <v>99</v>
      </c>
      <c r="C988" t="s">
        <v>152</v>
      </c>
      <c r="D988">
        <v>23</v>
      </c>
      <c r="E988" t="s">
        <v>155</v>
      </c>
    </row>
    <row r="989" spans="1:5" x14ac:dyDescent="0.3">
      <c r="A989">
        <v>988</v>
      </c>
      <c r="B989" s="1" t="s">
        <v>99</v>
      </c>
      <c r="C989" t="s">
        <v>151</v>
      </c>
      <c r="D989">
        <v>62</v>
      </c>
      <c r="E989" t="s">
        <v>155</v>
      </c>
    </row>
    <row r="990" spans="1:5" x14ac:dyDescent="0.3">
      <c r="A990">
        <v>989</v>
      </c>
      <c r="B990" s="1" t="s">
        <v>113</v>
      </c>
      <c r="C990" t="s">
        <v>152</v>
      </c>
      <c r="D990">
        <v>32</v>
      </c>
      <c r="E990" t="s">
        <v>155</v>
      </c>
    </row>
    <row r="991" spans="1:5" x14ac:dyDescent="0.3">
      <c r="A991">
        <v>990</v>
      </c>
      <c r="B991" s="1" t="s">
        <v>109</v>
      </c>
      <c r="C991" t="s">
        <v>151</v>
      </c>
      <c r="D991">
        <v>37</v>
      </c>
      <c r="E991" t="s">
        <v>155</v>
      </c>
    </row>
    <row r="992" spans="1:5" x14ac:dyDescent="0.3">
      <c r="A992">
        <v>991</v>
      </c>
      <c r="B992" s="1" t="s">
        <v>99</v>
      </c>
      <c r="C992" t="s">
        <v>152</v>
      </c>
      <c r="D992">
        <v>55</v>
      </c>
      <c r="E992" t="s">
        <v>155</v>
      </c>
    </row>
    <row r="993" spans="1:5" x14ac:dyDescent="0.3">
      <c r="A993">
        <v>992</v>
      </c>
      <c r="B993" s="1" t="s">
        <v>99</v>
      </c>
      <c r="C993" t="s">
        <v>151</v>
      </c>
      <c r="D993">
        <v>51</v>
      </c>
      <c r="E993" t="s">
        <v>155</v>
      </c>
    </row>
    <row r="994" spans="1:5" x14ac:dyDescent="0.3">
      <c r="A994">
        <v>993</v>
      </c>
      <c r="B994" s="1" t="s">
        <v>102</v>
      </c>
      <c r="C994" t="s">
        <v>152</v>
      </c>
      <c r="D994">
        <v>86</v>
      </c>
      <c r="E994" t="s">
        <v>155</v>
      </c>
    </row>
    <row r="995" spans="1:5" x14ac:dyDescent="0.3">
      <c r="A995">
        <v>994</v>
      </c>
      <c r="B995" s="1" t="s">
        <v>99</v>
      </c>
      <c r="C995" t="s">
        <v>151</v>
      </c>
      <c r="D995">
        <v>37</v>
      </c>
      <c r="E995" t="s">
        <v>155</v>
      </c>
    </row>
    <row r="996" spans="1:5" x14ac:dyDescent="0.3">
      <c r="A996">
        <v>995</v>
      </c>
      <c r="B996" s="1" t="s">
        <v>100</v>
      </c>
      <c r="C996" t="s">
        <v>152</v>
      </c>
      <c r="D996">
        <v>82</v>
      </c>
      <c r="E996" t="s">
        <v>155</v>
      </c>
    </row>
    <row r="997" spans="1:5" x14ac:dyDescent="0.3">
      <c r="A997">
        <v>996</v>
      </c>
      <c r="B997" s="1" t="s">
        <v>113</v>
      </c>
      <c r="C997" t="s">
        <v>152</v>
      </c>
      <c r="D997">
        <v>27</v>
      </c>
      <c r="E997" t="s">
        <v>155</v>
      </c>
    </row>
    <row r="998" spans="1:5" x14ac:dyDescent="0.3">
      <c r="A998">
        <v>997</v>
      </c>
      <c r="B998" s="1" t="s">
        <v>113</v>
      </c>
      <c r="C998" t="s">
        <v>152</v>
      </c>
      <c r="D998">
        <v>58</v>
      </c>
      <c r="E998" t="s">
        <v>155</v>
      </c>
    </row>
    <row r="999" spans="1:5" x14ac:dyDescent="0.3">
      <c r="A999">
        <v>998</v>
      </c>
      <c r="B999" s="1" t="s">
        <v>103</v>
      </c>
      <c r="C999" t="s">
        <v>152</v>
      </c>
      <c r="D999">
        <v>89</v>
      </c>
      <c r="E999" t="s">
        <v>155</v>
      </c>
    </row>
    <row r="1000" spans="1:5" x14ac:dyDescent="0.3">
      <c r="A1000">
        <v>999</v>
      </c>
      <c r="B1000" s="1" t="s">
        <v>99</v>
      </c>
      <c r="C1000" t="s">
        <v>151</v>
      </c>
      <c r="D1000">
        <v>74</v>
      </c>
      <c r="E1000" t="s">
        <v>155</v>
      </c>
    </row>
    <row r="1001" spans="1:5" x14ac:dyDescent="0.3">
      <c r="A1001">
        <v>1000</v>
      </c>
      <c r="B1001" s="1" t="s">
        <v>113</v>
      </c>
      <c r="C1001" t="s">
        <v>152</v>
      </c>
      <c r="D1001">
        <v>69</v>
      </c>
      <c r="E1001" t="s">
        <v>155</v>
      </c>
    </row>
    <row r="1002" spans="1:5" x14ac:dyDescent="0.3">
      <c r="A1002">
        <v>1001</v>
      </c>
      <c r="B1002" s="1" t="s">
        <v>99</v>
      </c>
      <c r="C1002" t="s">
        <v>152</v>
      </c>
      <c r="D1002">
        <v>41</v>
      </c>
      <c r="E1002" t="s">
        <v>156</v>
      </c>
    </row>
    <row r="1003" spans="1:5" x14ac:dyDescent="0.3">
      <c r="A1003">
        <v>1002</v>
      </c>
      <c r="B1003" s="1" t="s">
        <v>113</v>
      </c>
      <c r="C1003" t="s">
        <v>151</v>
      </c>
      <c r="D1003">
        <v>86</v>
      </c>
      <c r="E1003" t="s">
        <v>156</v>
      </c>
    </row>
    <row r="1004" spans="1:5" x14ac:dyDescent="0.3">
      <c r="A1004">
        <v>1003</v>
      </c>
      <c r="B1004" s="1" t="s">
        <v>99</v>
      </c>
      <c r="C1004" t="s">
        <v>152</v>
      </c>
      <c r="D1004">
        <v>64</v>
      </c>
      <c r="E1004" t="s">
        <v>156</v>
      </c>
    </row>
    <row r="1005" spans="1:5" x14ac:dyDescent="0.3">
      <c r="A1005">
        <v>1004</v>
      </c>
      <c r="B1005" s="1" t="s">
        <v>99</v>
      </c>
      <c r="C1005" t="s">
        <v>151</v>
      </c>
      <c r="D1005">
        <v>55</v>
      </c>
      <c r="E1005" t="s">
        <v>156</v>
      </c>
    </row>
    <row r="1006" spans="1:5" x14ac:dyDescent="0.3">
      <c r="A1006">
        <v>1005</v>
      </c>
      <c r="B1006" s="1" t="s">
        <v>100</v>
      </c>
      <c r="C1006" t="s">
        <v>151</v>
      </c>
      <c r="D1006">
        <v>60</v>
      </c>
      <c r="E1006" t="s">
        <v>156</v>
      </c>
    </row>
    <row r="1007" spans="1:5" x14ac:dyDescent="0.3">
      <c r="A1007">
        <v>1006</v>
      </c>
      <c r="B1007" s="1" t="s">
        <v>101</v>
      </c>
      <c r="C1007" t="s">
        <v>152</v>
      </c>
      <c r="D1007">
        <v>18</v>
      </c>
      <c r="E1007" t="s">
        <v>156</v>
      </c>
    </row>
    <row r="1008" spans="1:5" x14ac:dyDescent="0.3">
      <c r="A1008">
        <v>1007</v>
      </c>
      <c r="B1008" s="1" t="s">
        <v>99</v>
      </c>
      <c r="C1008" t="s">
        <v>152</v>
      </c>
      <c r="D1008">
        <v>62</v>
      </c>
      <c r="E1008" t="s">
        <v>156</v>
      </c>
    </row>
    <row r="1009" spans="1:5" x14ac:dyDescent="0.3">
      <c r="A1009">
        <v>1008</v>
      </c>
      <c r="B1009" s="1" t="s">
        <v>106</v>
      </c>
      <c r="C1009" t="s">
        <v>152</v>
      </c>
      <c r="D1009">
        <v>27</v>
      </c>
      <c r="E1009" t="s">
        <v>156</v>
      </c>
    </row>
    <row r="1010" spans="1:5" x14ac:dyDescent="0.3">
      <c r="A1010">
        <v>1009</v>
      </c>
      <c r="B1010" s="1" t="s">
        <v>99</v>
      </c>
      <c r="C1010" t="s">
        <v>152</v>
      </c>
      <c r="D1010">
        <v>44</v>
      </c>
      <c r="E1010" t="s">
        <v>156</v>
      </c>
    </row>
    <row r="1011" spans="1:5" x14ac:dyDescent="0.3">
      <c r="A1011">
        <v>1010</v>
      </c>
      <c r="B1011" s="1" t="s">
        <v>105</v>
      </c>
      <c r="C1011" t="s">
        <v>152</v>
      </c>
      <c r="D1011">
        <v>28</v>
      </c>
      <c r="E1011" t="s">
        <v>156</v>
      </c>
    </row>
    <row r="1012" spans="1:5" x14ac:dyDescent="0.3">
      <c r="A1012">
        <v>1011</v>
      </c>
      <c r="B1012" s="1" t="s">
        <v>100</v>
      </c>
      <c r="C1012" t="s">
        <v>151</v>
      </c>
      <c r="D1012">
        <v>20</v>
      </c>
      <c r="E1012" t="s">
        <v>156</v>
      </c>
    </row>
    <row r="1013" spans="1:5" x14ac:dyDescent="0.3">
      <c r="A1013">
        <v>1012</v>
      </c>
      <c r="B1013" s="1" t="s">
        <v>105</v>
      </c>
      <c r="C1013" t="s">
        <v>151</v>
      </c>
      <c r="D1013">
        <v>42</v>
      </c>
      <c r="E1013" t="s">
        <v>156</v>
      </c>
    </row>
    <row r="1014" spans="1:5" x14ac:dyDescent="0.3">
      <c r="A1014">
        <v>1013</v>
      </c>
      <c r="B1014" s="1" t="s">
        <v>113</v>
      </c>
      <c r="C1014" t="s">
        <v>152</v>
      </c>
      <c r="D1014">
        <v>54</v>
      </c>
      <c r="E1014" t="s">
        <v>156</v>
      </c>
    </row>
    <row r="1015" spans="1:5" x14ac:dyDescent="0.3">
      <c r="A1015">
        <v>1014</v>
      </c>
      <c r="B1015" s="1" t="s">
        <v>113</v>
      </c>
      <c r="C1015" t="s">
        <v>152</v>
      </c>
      <c r="D1015">
        <v>69</v>
      </c>
      <c r="E1015" t="s">
        <v>156</v>
      </c>
    </row>
    <row r="1016" spans="1:5" x14ac:dyDescent="0.3">
      <c r="A1016">
        <v>1015</v>
      </c>
      <c r="B1016" s="1" t="s">
        <v>107</v>
      </c>
      <c r="C1016" t="s">
        <v>152</v>
      </c>
      <c r="D1016">
        <v>50</v>
      </c>
      <c r="E1016" t="s">
        <v>156</v>
      </c>
    </row>
    <row r="1017" spans="1:5" x14ac:dyDescent="0.3">
      <c r="A1017">
        <v>1016</v>
      </c>
      <c r="B1017" s="1" t="s">
        <v>113</v>
      </c>
      <c r="C1017" t="s">
        <v>152</v>
      </c>
      <c r="D1017">
        <v>23</v>
      </c>
      <c r="E1017" t="s">
        <v>156</v>
      </c>
    </row>
    <row r="1018" spans="1:5" x14ac:dyDescent="0.3">
      <c r="A1018">
        <v>1017</v>
      </c>
      <c r="B1018" s="1" t="s">
        <v>113</v>
      </c>
      <c r="C1018" t="s">
        <v>151</v>
      </c>
      <c r="D1018">
        <v>38</v>
      </c>
      <c r="E1018" t="s">
        <v>156</v>
      </c>
    </row>
    <row r="1019" spans="1:5" x14ac:dyDescent="0.3">
      <c r="A1019">
        <v>1018</v>
      </c>
      <c r="B1019" s="1" t="s">
        <v>100</v>
      </c>
      <c r="C1019" t="s">
        <v>152</v>
      </c>
      <c r="D1019">
        <v>52</v>
      </c>
      <c r="E1019" t="s">
        <v>156</v>
      </c>
    </row>
    <row r="1020" spans="1:5" x14ac:dyDescent="0.3">
      <c r="A1020">
        <v>1019</v>
      </c>
      <c r="B1020" s="1" t="s">
        <v>107</v>
      </c>
      <c r="C1020" t="s">
        <v>152</v>
      </c>
      <c r="D1020">
        <v>64</v>
      </c>
      <c r="E1020" t="s">
        <v>156</v>
      </c>
    </row>
    <row r="1021" spans="1:5" x14ac:dyDescent="0.3">
      <c r="A1021">
        <v>1020</v>
      </c>
      <c r="B1021" s="1" t="s">
        <v>101</v>
      </c>
      <c r="C1021" t="s">
        <v>152</v>
      </c>
      <c r="D1021">
        <v>86</v>
      </c>
      <c r="E1021" t="s">
        <v>156</v>
      </c>
    </row>
    <row r="1022" spans="1:5" x14ac:dyDescent="0.3">
      <c r="A1022">
        <v>1021</v>
      </c>
      <c r="B1022" s="1" t="s">
        <v>106</v>
      </c>
      <c r="C1022" t="s">
        <v>151</v>
      </c>
      <c r="D1022">
        <v>49</v>
      </c>
      <c r="E1022" t="s">
        <v>156</v>
      </c>
    </row>
    <row r="1023" spans="1:5" x14ac:dyDescent="0.3">
      <c r="A1023">
        <v>1022</v>
      </c>
      <c r="B1023" s="1" t="s">
        <v>113</v>
      </c>
      <c r="C1023" t="s">
        <v>152</v>
      </c>
      <c r="D1023">
        <v>60</v>
      </c>
      <c r="E1023" t="s">
        <v>156</v>
      </c>
    </row>
    <row r="1024" spans="1:5" x14ac:dyDescent="0.3">
      <c r="A1024">
        <v>1023</v>
      </c>
      <c r="B1024" s="1" t="s">
        <v>109</v>
      </c>
      <c r="C1024" t="s">
        <v>151</v>
      </c>
      <c r="D1024">
        <v>52</v>
      </c>
      <c r="E1024" t="s">
        <v>156</v>
      </c>
    </row>
    <row r="1025" spans="1:5" x14ac:dyDescent="0.3">
      <c r="A1025">
        <v>1024</v>
      </c>
      <c r="B1025" s="1" t="s">
        <v>105</v>
      </c>
      <c r="C1025" t="s">
        <v>152</v>
      </c>
      <c r="D1025">
        <v>80</v>
      </c>
      <c r="E1025" t="s">
        <v>156</v>
      </c>
    </row>
    <row r="1026" spans="1:5" x14ac:dyDescent="0.3">
      <c r="A1026">
        <v>1025</v>
      </c>
      <c r="B1026" s="1" t="s">
        <v>101</v>
      </c>
      <c r="C1026" t="s">
        <v>151</v>
      </c>
      <c r="D1026">
        <v>48</v>
      </c>
      <c r="E1026" t="s">
        <v>156</v>
      </c>
    </row>
    <row r="1027" spans="1:5" x14ac:dyDescent="0.3">
      <c r="A1027">
        <v>1026</v>
      </c>
      <c r="B1027" s="1" t="s">
        <v>108</v>
      </c>
      <c r="C1027" t="s">
        <v>152</v>
      </c>
      <c r="D1027">
        <v>62</v>
      </c>
      <c r="E1027" t="s">
        <v>156</v>
      </c>
    </row>
    <row r="1028" spans="1:5" x14ac:dyDescent="0.3">
      <c r="A1028">
        <v>1027</v>
      </c>
      <c r="B1028" s="1" t="s">
        <v>105</v>
      </c>
      <c r="C1028" t="s">
        <v>151</v>
      </c>
      <c r="D1028">
        <v>45</v>
      </c>
      <c r="E1028" t="s">
        <v>156</v>
      </c>
    </row>
    <row r="1029" spans="1:5" x14ac:dyDescent="0.3">
      <c r="A1029">
        <v>1028</v>
      </c>
      <c r="B1029" s="1" t="s">
        <v>113</v>
      </c>
      <c r="C1029" t="s">
        <v>152</v>
      </c>
      <c r="D1029">
        <v>82</v>
      </c>
      <c r="E1029" t="s">
        <v>156</v>
      </c>
    </row>
    <row r="1030" spans="1:5" x14ac:dyDescent="0.3">
      <c r="A1030">
        <v>1029</v>
      </c>
      <c r="B1030" s="1" t="s">
        <v>105</v>
      </c>
      <c r="C1030" t="s">
        <v>152</v>
      </c>
      <c r="D1030">
        <v>45</v>
      </c>
      <c r="E1030" t="s">
        <v>156</v>
      </c>
    </row>
    <row r="1031" spans="1:5" x14ac:dyDescent="0.3">
      <c r="A1031">
        <v>1030</v>
      </c>
      <c r="B1031" s="1" t="s">
        <v>113</v>
      </c>
      <c r="C1031" t="s">
        <v>152</v>
      </c>
      <c r="D1031">
        <v>68</v>
      </c>
      <c r="E1031" t="s">
        <v>156</v>
      </c>
    </row>
    <row r="1032" spans="1:5" x14ac:dyDescent="0.3">
      <c r="A1032">
        <v>1031</v>
      </c>
      <c r="B1032" s="1" t="s">
        <v>101</v>
      </c>
      <c r="C1032" t="s">
        <v>151</v>
      </c>
      <c r="D1032">
        <v>40</v>
      </c>
      <c r="E1032" t="s">
        <v>156</v>
      </c>
    </row>
    <row r="1033" spans="1:5" x14ac:dyDescent="0.3">
      <c r="A1033">
        <v>1032</v>
      </c>
      <c r="B1033" s="1" t="s">
        <v>100</v>
      </c>
      <c r="C1033" t="s">
        <v>151</v>
      </c>
      <c r="D1033">
        <v>21</v>
      </c>
      <c r="E1033" t="s">
        <v>156</v>
      </c>
    </row>
    <row r="1034" spans="1:5" x14ac:dyDescent="0.3">
      <c r="A1034">
        <v>1033</v>
      </c>
      <c r="B1034" s="1" t="s">
        <v>113</v>
      </c>
      <c r="C1034" t="s">
        <v>152</v>
      </c>
      <c r="D1034">
        <v>56</v>
      </c>
      <c r="E1034" t="s">
        <v>156</v>
      </c>
    </row>
    <row r="1035" spans="1:5" x14ac:dyDescent="0.3">
      <c r="A1035">
        <v>1034</v>
      </c>
      <c r="B1035" s="1" t="s">
        <v>107</v>
      </c>
      <c r="C1035" t="s">
        <v>152</v>
      </c>
      <c r="D1035">
        <v>31</v>
      </c>
      <c r="E1035" t="s">
        <v>156</v>
      </c>
    </row>
    <row r="1036" spans="1:5" x14ac:dyDescent="0.3">
      <c r="A1036">
        <v>1035</v>
      </c>
      <c r="B1036" s="1" t="s">
        <v>113</v>
      </c>
      <c r="C1036" t="s">
        <v>151</v>
      </c>
      <c r="D1036">
        <v>56</v>
      </c>
      <c r="E1036" t="s">
        <v>156</v>
      </c>
    </row>
    <row r="1037" spans="1:5" x14ac:dyDescent="0.3">
      <c r="A1037">
        <v>1036</v>
      </c>
      <c r="B1037" s="1" t="s">
        <v>113</v>
      </c>
      <c r="C1037" t="s">
        <v>152</v>
      </c>
      <c r="D1037">
        <v>29</v>
      </c>
      <c r="E1037" t="s">
        <v>156</v>
      </c>
    </row>
    <row r="1038" spans="1:5" x14ac:dyDescent="0.3">
      <c r="A1038">
        <v>1037</v>
      </c>
      <c r="B1038" s="1" t="s">
        <v>113</v>
      </c>
      <c r="C1038" t="s">
        <v>152</v>
      </c>
      <c r="D1038">
        <v>21</v>
      </c>
      <c r="E1038" t="s">
        <v>156</v>
      </c>
    </row>
    <row r="1039" spans="1:5" x14ac:dyDescent="0.3">
      <c r="A1039">
        <v>1038</v>
      </c>
      <c r="B1039" s="1" t="s">
        <v>100</v>
      </c>
      <c r="C1039" t="s">
        <v>151</v>
      </c>
      <c r="D1039">
        <v>32</v>
      </c>
      <c r="E1039" t="s">
        <v>156</v>
      </c>
    </row>
    <row r="1040" spans="1:5" x14ac:dyDescent="0.3">
      <c r="A1040">
        <v>1039</v>
      </c>
      <c r="B1040" s="1" t="s">
        <v>105</v>
      </c>
      <c r="C1040" t="s">
        <v>152</v>
      </c>
      <c r="D1040">
        <v>66</v>
      </c>
      <c r="E1040" t="s">
        <v>156</v>
      </c>
    </row>
    <row r="1041" spans="1:5" x14ac:dyDescent="0.3">
      <c r="A1041">
        <v>1040</v>
      </c>
      <c r="B1041" s="1" t="s">
        <v>113</v>
      </c>
      <c r="C1041" t="s">
        <v>152</v>
      </c>
      <c r="D1041">
        <v>63</v>
      </c>
      <c r="E1041" t="s">
        <v>156</v>
      </c>
    </row>
    <row r="1042" spans="1:5" x14ac:dyDescent="0.3">
      <c r="A1042">
        <v>1041</v>
      </c>
      <c r="B1042" s="1" t="s">
        <v>107</v>
      </c>
      <c r="C1042" t="s">
        <v>151</v>
      </c>
      <c r="D1042">
        <v>30</v>
      </c>
      <c r="E1042" t="s">
        <v>156</v>
      </c>
    </row>
    <row r="1043" spans="1:5" x14ac:dyDescent="0.3">
      <c r="A1043">
        <v>1042</v>
      </c>
      <c r="B1043" s="1" t="s">
        <v>100</v>
      </c>
      <c r="C1043" t="s">
        <v>151</v>
      </c>
      <c r="D1043">
        <v>57</v>
      </c>
      <c r="E1043" t="s">
        <v>156</v>
      </c>
    </row>
    <row r="1044" spans="1:5" x14ac:dyDescent="0.3">
      <c r="A1044">
        <v>1043</v>
      </c>
      <c r="B1044" s="1" t="s">
        <v>113</v>
      </c>
      <c r="C1044" t="s">
        <v>152</v>
      </c>
      <c r="D1044">
        <v>42</v>
      </c>
      <c r="E1044" t="s">
        <v>156</v>
      </c>
    </row>
    <row r="1045" spans="1:5" x14ac:dyDescent="0.3">
      <c r="A1045">
        <v>1044</v>
      </c>
      <c r="B1045" s="1" t="s">
        <v>113</v>
      </c>
      <c r="C1045" t="s">
        <v>151</v>
      </c>
      <c r="D1045">
        <v>26</v>
      </c>
      <c r="E1045" t="s">
        <v>156</v>
      </c>
    </row>
    <row r="1046" spans="1:5" x14ac:dyDescent="0.3">
      <c r="A1046">
        <v>1045</v>
      </c>
      <c r="B1046" s="1" t="s">
        <v>105</v>
      </c>
      <c r="C1046" t="s">
        <v>152</v>
      </c>
      <c r="D1046">
        <v>19</v>
      </c>
      <c r="E1046" t="s">
        <v>156</v>
      </c>
    </row>
    <row r="1047" spans="1:5" x14ac:dyDescent="0.3">
      <c r="A1047">
        <v>1046</v>
      </c>
      <c r="B1047" s="1" t="s">
        <v>113</v>
      </c>
      <c r="C1047" t="s">
        <v>151</v>
      </c>
      <c r="D1047">
        <v>52</v>
      </c>
      <c r="E1047" t="s">
        <v>156</v>
      </c>
    </row>
    <row r="1048" spans="1:5" x14ac:dyDescent="0.3">
      <c r="A1048">
        <v>1047</v>
      </c>
      <c r="B1048" s="1" t="s">
        <v>107</v>
      </c>
      <c r="C1048" t="s">
        <v>152</v>
      </c>
      <c r="D1048">
        <v>20</v>
      </c>
      <c r="E1048" t="s">
        <v>156</v>
      </c>
    </row>
    <row r="1049" spans="1:5" x14ac:dyDescent="0.3">
      <c r="A1049">
        <v>1048</v>
      </c>
      <c r="B1049" s="1" t="s">
        <v>113</v>
      </c>
      <c r="C1049" t="s">
        <v>152</v>
      </c>
      <c r="D1049">
        <v>26</v>
      </c>
      <c r="E1049" t="s">
        <v>156</v>
      </c>
    </row>
    <row r="1050" spans="1:5" x14ac:dyDescent="0.3">
      <c r="A1050">
        <v>1049</v>
      </c>
      <c r="B1050" s="1" t="s">
        <v>105</v>
      </c>
      <c r="C1050" t="s">
        <v>151</v>
      </c>
      <c r="D1050">
        <v>83</v>
      </c>
      <c r="E1050" t="s">
        <v>156</v>
      </c>
    </row>
    <row r="1051" spans="1:5" x14ac:dyDescent="0.3">
      <c r="A1051">
        <v>1050</v>
      </c>
      <c r="B1051" s="1" t="s">
        <v>100</v>
      </c>
      <c r="C1051" t="s">
        <v>152</v>
      </c>
      <c r="D1051">
        <v>31</v>
      </c>
      <c r="E1051" t="s">
        <v>156</v>
      </c>
    </row>
    <row r="1052" spans="1:5" x14ac:dyDescent="0.3">
      <c r="A1052">
        <v>1051</v>
      </c>
      <c r="B1052" s="1" t="s">
        <v>105</v>
      </c>
      <c r="C1052" t="s">
        <v>151</v>
      </c>
      <c r="D1052">
        <v>36</v>
      </c>
      <c r="E1052" t="s">
        <v>156</v>
      </c>
    </row>
    <row r="1053" spans="1:5" x14ac:dyDescent="0.3">
      <c r="A1053">
        <v>1052</v>
      </c>
      <c r="B1053" s="1" t="s">
        <v>109</v>
      </c>
      <c r="C1053" t="s">
        <v>151</v>
      </c>
      <c r="D1053">
        <v>66</v>
      </c>
      <c r="E1053" t="s">
        <v>156</v>
      </c>
    </row>
    <row r="1054" spans="1:5" x14ac:dyDescent="0.3">
      <c r="A1054">
        <v>1053</v>
      </c>
      <c r="B1054" s="1" t="s">
        <v>113</v>
      </c>
      <c r="C1054" t="s">
        <v>152</v>
      </c>
      <c r="D1054">
        <v>67</v>
      </c>
      <c r="E1054" t="s">
        <v>156</v>
      </c>
    </row>
    <row r="1055" spans="1:5" x14ac:dyDescent="0.3">
      <c r="A1055">
        <v>1054</v>
      </c>
      <c r="B1055" s="1" t="s">
        <v>113</v>
      </c>
      <c r="C1055" t="s">
        <v>151</v>
      </c>
      <c r="D1055">
        <v>86</v>
      </c>
      <c r="E1055" t="s">
        <v>156</v>
      </c>
    </row>
    <row r="1056" spans="1:5" x14ac:dyDescent="0.3">
      <c r="A1056">
        <v>1055</v>
      </c>
      <c r="B1056" s="1" t="s">
        <v>113</v>
      </c>
      <c r="C1056" t="s">
        <v>151</v>
      </c>
      <c r="D1056">
        <v>21</v>
      </c>
      <c r="E1056" t="s">
        <v>156</v>
      </c>
    </row>
    <row r="1057" spans="1:5" x14ac:dyDescent="0.3">
      <c r="A1057">
        <v>1056</v>
      </c>
      <c r="B1057" s="1" t="s">
        <v>105</v>
      </c>
      <c r="C1057" t="s">
        <v>151</v>
      </c>
      <c r="D1057">
        <v>83</v>
      </c>
      <c r="E1057" t="s">
        <v>156</v>
      </c>
    </row>
    <row r="1058" spans="1:5" x14ac:dyDescent="0.3">
      <c r="A1058">
        <v>1057</v>
      </c>
      <c r="B1058" s="1" t="s">
        <v>105</v>
      </c>
      <c r="C1058" t="s">
        <v>151</v>
      </c>
      <c r="D1058">
        <v>71</v>
      </c>
      <c r="E1058" t="s">
        <v>156</v>
      </c>
    </row>
    <row r="1059" spans="1:5" x14ac:dyDescent="0.3">
      <c r="A1059">
        <v>1058</v>
      </c>
      <c r="B1059" s="1" t="s">
        <v>113</v>
      </c>
      <c r="C1059" t="s">
        <v>152</v>
      </c>
      <c r="D1059">
        <v>74</v>
      </c>
      <c r="E1059" t="s">
        <v>156</v>
      </c>
    </row>
    <row r="1060" spans="1:5" x14ac:dyDescent="0.3">
      <c r="A1060">
        <v>1059</v>
      </c>
      <c r="B1060" s="1" t="s">
        <v>113</v>
      </c>
      <c r="C1060" t="s">
        <v>152</v>
      </c>
      <c r="D1060">
        <v>75</v>
      </c>
      <c r="E1060" t="s">
        <v>156</v>
      </c>
    </row>
    <row r="1061" spans="1:5" x14ac:dyDescent="0.3">
      <c r="A1061">
        <v>1060</v>
      </c>
      <c r="B1061" s="1" t="s">
        <v>113</v>
      </c>
      <c r="C1061" t="s">
        <v>152</v>
      </c>
      <c r="D1061">
        <v>62</v>
      </c>
      <c r="E1061" t="s">
        <v>156</v>
      </c>
    </row>
    <row r="1062" spans="1:5" x14ac:dyDescent="0.3">
      <c r="A1062">
        <v>1061</v>
      </c>
      <c r="B1062" s="1" t="s">
        <v>102</v>
      </c>
      <c r="C1062" t="s">
        <v>152</v>
      </c>
      <c r="D1062">
        <v>61</v>
      </c>
      <c r="E1062" t="s">
        <v>156</v>
      </c>
    </row>
    <row r="1063" spans="1:5" x14ac:dyDescent="0.3">
      <c r="A1063">
        <v>1062</v>
      </c>
      <c r="B1063" s="1" t="s">
        <v>113</v>
      </c>
      <c r="C1063" t="s">
        <v>152</v>
      </c>
      <c r="D1063">
        <v>68</v>
      </c>
      <c r="E1063" t="s">
        <v>156</v>
      </c>
    </row>
    <row r="1064" spans="1:5" x14ac:dyDescent="0.3">
      <c r="A1064">
        <v>1063</v>
      </c>
      <c r="B1064" s="1" t="s">
        <v>113</v>
      </c>
      <c r="C1064" t="s">
        <v>152</v>
      </c>
      <c r="D1064">
        <v>82</v>
      </c>
      <c r="E1064" t="s">
        <v>156</v>
      </c>
    </row>
    <row r="1065" spans="1:5" x14ac:dyDescent="0.3">
      <c r="A1065">
        <v>1064</v>
      </c>
      <c r="B1065" s="1" t="s">
        <v>104</v>
      </c>
      <c r="C1065" t="s">
        <v>151</v>
      </c>
      <c r="D1065">
        <v>75</v>
      </c>
      <c r="E1065" t="s">
        <v>156</v>
      </c>
    </row>
    <row r="1066" spans="1:5" x14ac:dyDescent="0.3">
      <c r="A1066">
        <v>1065</v>
      </c>
      <c r="B1066" s="1" t="s">
        <v>103</v>
      </c>
      <c r="C1066" t="s">
        <v>152</v>
      </c>
      <c r="D1066">
        <v>25</v>
      </c>
      <c r="E1066" t="s">
        <v>156</v>
      </c>
    </row>
    <row r="1067" spans="1:5" x14ac:dyDescent="0.3">
      <c r="A1067">
        <v>1066</v>
      </c>
      <c r="B1067" s="1" t="s">
        <v>113</v>
      </c>
      <c r="C1067" t="s">
        <v>151</v>
      </c>
      <c r="D1067">
        <v>70</v>
      </c>
      <c r="E1067" t="s">
        <v>156</v>
      </c>
    </row>
    <row r="1068" spans="1:5" x14ac:dyDescent="0.3">
      <c r="A1068">
        <v>1067</v>
      </c>
      <c r="B1068" s="1" t="s">
        <v>113</v>
      </c>
      <c r="C1068" t="s">
        <v>152</v>
      </c>
      <c r="D1068">
        <v>60</v>
      </c>
      <c r="E1068" t="s">
        <v>156</v>
      </c>
    </row>
    <row r="1069" spans="1:5" x14ac:dyDescent="0.3">
      <c r="A1069">
        <v>1068</v>
      </c>
      <c r="B1069" s="1" t="s">
        <v>105</v>
      </c>
      <c r="C1069" t="s">
        <v>151</v>
      </c>
      <c r="D1069">
        <v>56</v>
      </c>
      <c r="E1069" t="s">
        <v>156</v>
      </c>
    </row>
    <row r="1070" spans="1:5" x14ac:dyDescent="0.3">
      <c r="A1070">
        <v>1069</v>
      </c>
      <c r="B1070" s="1" t="s">
        <v>101</v>
      </c>
      <c r="C1070" t="s">
        <v>151</v>
      </c>
      <c r="D1070">
        <v>80</v>
      </c>
      <c r="E1070" t="s">
        <v>156</v>
      </c>
    </row>
    <row r="1071" spans="1:5" x14ac:dyDescent="0.3">
      <c r="A1071">
        <v>1070</v>
      </c>
      <c r="B1071" s="1" t="s">
        <v>106</v>
      </c>
      <c r="C1071" t="s">
        <v>152</v>
      </c>
      <c r="D1071">
        <v>60</v>
      </c>
      <c r="E1071" t="s">
        <v>156</v>
      </c>
    </row>
    <row r="1072" spans="1:5" x14ac:dyDescent="0.3">
      <c r="A1072">
        <v>1071</v>
      </c>
      <c r="B1072" s="1" t="s">
        <v>113</v>
      </c>
      <c r="C1072" t="s">
        <v>152</v>
      </c>
      <c r="D1072">
        <v>32</v>
      </c>
      <c r="E1072" t="s">
        <v>156</v>
      </c>
    </row>
    <row r="1073" spans="1:5" x14ac:dyDescent="0.3">
      <c r="A1073">
        <v>1072</v>
      </c>
      <c r="B1073" s="1" t="s">
        <v>113</v>
      </c>
      <c r="C1073" t="s">
        <v>152</v>
      </c>
      <c r="D1073">
        <v>78</v>
      </c>
      <c r="E1073" t="s">
        <v>156</v>
      </c>
    </row>
    <row r="1074" spans="1:5" x14ac:dyDescent="0.3">
      <c r="A1074">
        <v>1073</v>
      </c>
      <c r="B1074" s="1" t="s">
        <v>105</v>
      </c>
      <c r="C1074" t="s">
        <v>152</v>
      </c>
      <c r="D1074">
        <v>60</v>
      </c>
      <c r="E1074" t="s">
        <v>156</v>
      </c>
    </row>
    <row r="1075" spans="1:5" x14ac:dyDescent="0.3">
      <c r="A1075">
        <v>1074</v>
      </c>
      <c r="B1075" s="1" t="s">
        <v>105</v>
      </c>
      <c r="C1075" t="s">
        <v>152</v>
      </c>
      <c r="D1075">
        <v>48</v>
      </c>
      <c r="E1075" t="s">
        <v>156</v>
      </c>
    </row>
    <row r="1076" spans="1:5" x14ac:dyDescent="0.3">
      <c r="A1076">
        <v>1075</v>
      </c>
      <c r="B1076" s="1" t="s">
        <v>108</v>
      </c>
      <c r="C1076" t="s">
        <v>151</v>
      </c>
      <c r="D1076">
        <v>55</v>
      </c>
      <c r="E1076" t="s">
        <v>156</v>
      </c>
    </row>
    <row r="1077" spans="1:5" x14ac:dyDescent="0.3">
      <c r="A1077">
        <v>1076</v>
      </c>
      <c r="B1077" s="1" t="s">
        <v>113</v>
      </c>
      <c r="C1077" t="s">
        <v>152</v>
      </c>
      <c r="D1077">
        <v>18</v>
      </c>
      <c r="E1077" t="s">
        <v>156</v>
      </c>
    </row>
    <row r="1078" spans="1:5" x14ac:dyDescent="0.3">
      <c r="A1078">
        <v>1077</v>
      </c>
      <c r="B1078" s="1" t="s">
        <v>113</v>
      </c>
      <c r="C1078" t="s">
        <v>151</v>
      </c>
      <c r="D1078">
        <v>24</v>
      </c>
      <c r="E1078" t="s">
        <v>156</v>
      </c>
    </row>
    <row r="1079" spans="1:5" x14ac:dyDescent="0.3">
      <c r="A1079">
        <v>1078</v>
      </c>
      <c r="B1079" s="1" t="s">
        <v>101</v>
      </c>
      <c r="C1079" t="s">
        <v>152</v>
      </c>
      <c r="D1079">
        <v>55</v>
      </c>
      <c r="E1079" t="s">
        <v>156</v>
      </c>
    </row>
    <row r="1080" spans="1:5" x14ac:dyDescent="0.3">
      <c r="A1080">
        <v>1079</v>
      </c>
      <c r="B1080" s="1" t="s">
        <v>113</v>
      </c>
      <c r="C1080" t="s">
        <v>152</v>
      </c>
      <c r="D1080">
        <v>29</v>
      </c>
      <c r="E1080" t="s">
        <v>156</v>
      </c>
    </row>
    <row r="1081" spans="1:5" x14ac:dyDescent="0.3">
      <c r="A1081">
        <v>1080</v>
      </c>
      <c r="B1081" s="1" t="s">
        <v>113</v>
      </c>
      <c r="C1081" t="s">
        <v>151</v>
      </c>
      <c r="D1081">
        <v>78</v>
      </c>
      <c r="E1081" t="s">
        <v>156</v>
      </c>
    </row>
    <row r="1082" spans="1:5" x14ac:dyDescent="0.3">
      <c r="A1082">
        <v>1081</v>
      </c>
      <c r="B1082" s="1" t="s">
        <v>107</v>
      </c>
      <c r="C1082" t="s">
        <v>152</v>
      </c>
      <c r="D1082">
        <v>77</v>
      </c>
      <c r="E1082" t="s">
        <v>156</v>
      </c>
    </row>
    <row r="1083" spans="1:5" x14ac:dyDescent="0.3">
      <c r="A1083">
        <v>1082</v>
      </c>
      <c r="B1083" s="1" t="s">
        <v>113</v>
      </c>
      <c r="C1083" t="s">
        <v>151</v>
      </c>
      <c r="D1083">
        <v>70</v>
      </c>
      <c r="E1083" t="s">
        <v>156</v>
      </c>
    </row>
    <row r="1084" spans="1:5" x14ac:dyDescent="0.3">
      <c r="A1084">
        <v>1083</v>
      </c>
      <c r="B1084" s="1" t="s">
        <v>105</v>
      </c>
      <c r="C1084" t="s">
        <v>152</v>
      </c>
      <c r="D1084">
        <v>25</v>
      </c>
      <c r="E1084" t="s">
        <v>156</v>
      </c>
    </row>
    <row r="1085" spans="1:5" x14ac:dyDescent="0.3">
      <c r="A1085">
        <v>1084</v>
      </c>
      <c r="B1085" s="1" t="s">
        <v>113</v>
      </c>
      <c r="C1085" t="s">
        <v>151</v>
      </c>
      <c r="D1085">
        <v>75</v>
      </c>
      <c r="E1085" t="s">
        <v>156</v>
      </c>
    </row>
    <row r="1086" spans="1:5" x14ac:dyDescent="0.3">
      <c r="A1086">
        <v>1085</v>
      </c>
      <c r="B1086" s="1" t="s">
        <v>105</v>
      </c>
      <c r="C1086" t="s">
        <v>151</v>
      </c>
      <c r="D1086">
        <v>78</v>
      </c>
      <c r="E1086" t="s">
        <v>156</v>
      </c>
    </row>
    <row r="1087" spans="1:5" x14ac:dyDescent="0.3">
      <c r="A1087">
        <v>1086</v>
      </c>
      <c r="B1087" s="1" t="s">
        <v>100</v>
      </c>
      <c r="C1087" t="s">
        <v>151</v>
      </c>
      <c r="D1087">
        <v>63</v>
      </c>
      <c r="E1087" t="s">
        <v>156</v>
      </c>
    </row>
    <row r="1088" spans="1:5" x14ac:dyDescent="0.3">
      <c r="A1088">
        <v>1087</v>
      </c>
      <c r="B1088" s="1" t="s">
        <v>113</v>
      </c>
      <c r="C1088" t="s">
        <v>152</v>
      </c>
      <c r="D1088">
        <v>32</v>
      </c>
      <c r="E1088" t="s">
        <v>156</v>
      </c>
    </row>
    <row r="1089" spans="1:5" x14ac:dyDescent="0.3">
      <c r="A1089">
        <v>1088</v>
      </c>
      <c r="B1089" s="1" t="s">
        <v>113</v>
      </c>
      <c r="C1089" t="s">
        <v>152</v>
      </c>
      <c r="D1089">
        <v>72</v>
      </c>
      <c r="E1089" t="s">
        <v>156</v>
      </c>
    </row>
    <row r="1090" spans="1:5" x14ac:dyDescent="0.3">
      <c r="A1090">
        <v>1089</v>
      </c>
      <c r="B1090" s="1" t="s">
        <v>100</v>
      </c>
      <c r="C1090" t="s">
        <v>151</v>
      </c>
      <c r="D1090">
        <v>28</v>
      </c>
      <c r="E1090" t="s">
        <v>156</v>
      </c>
    </row>
    <row r="1091" spans="1:5" x14ac:dyDescent="0.3">
      <c r="A1091">
        <v>1090</v>
      </c>
      <c r="B1091" s="1" t="s">
        <v>100</v>
      </c>
      <c r="C1091" t="s">
        <v>152</v>
      </c>
      <c r="D1091">
        <v>19</v>
      </c>
      <c r="E1091" t="s">
        <v>156</v>
      </c>
    </row>
    <row r="1092" spans="1:5" x14ac:dyDescent="0.3">
      <c r="A1092">
        <v>1091</v>
      </c>
      <c r="B1092" s="1" t="s">
        <v>100</v>
      </c>
      <c r="C1092" t="s">
        <v>152</v>
      </c>
      <c r="D1092">
        <v>26</v>
      </c>
      <c r="E1092" t="s">
        <v>156</v>
      </c>
    </row>
    <row r="1093" spans="1:5" x14ac:dyDescent="0.3">
      <c r="A1093">
        <v>1092</v>
      </c>
      <c r="B1093" s="1" t="s">
        <v>113</v>
      </c>
      <c r="C1093" t="s">
        <v>151</v>
      </c>
      <c r="D1093">
        <v>35</v>
      </c>
      <c r="E1093" t="s">
        <v>156</v>
      </c>
    </row>
    <row r="1094" spans="1:5" x14ac:dyDescent="0.3">
      <c r="A1094">
        <v>1093</v>
      </c>
      <c r="B1094" s="1" t="s">
        <v>113</v>
      </c>
      <c r="C1094" t="s">
        <v>152</v>
      </c>
      <c r="D1094">
        <v>34</v>
      </c>
      <c r="E1094" t="s">
        <v>156</v>
      </c>
    </row>
    <row r="1095" spans="1:5" x14ac:dyDescent="0.3">
      <c r="A1095">
        <v>1094</v>
      </c>
      <c r="B1095" s="1" t="s">
        <v>113</v>
      </c>
      <c r="C1095" t="s">
        <v>151</v>
      </c>
      <c r="D1095">
        <v>66</v>
      </c>
      <c r="E1095" t="s">
        <v>156</v>
      </c>
    </row>
    <row r="1096" spans="1:5" x14ac:dyDescent="0.3">
      <c r="A1096">
        <v>1095</v>
      </c>
      <c r="B1096" s="1" t="s">
        <v>113</v>
      </c>
      <c r="C1096" t="s">
        <v>151</v>
      </c>
      <c r="D1096">
        <v>58</v>
      </c>
      <c r="E1096" t="s">
        <v>156</v>
      </c>
    </row>
    <row r="1097" spans="1:5" x14ac:dyDescent="0.3">
      <c r="A1097">
        <v>1096</v>
      </c>
      <c r="B1097" s="1" t="s">
        <v>105</v>
      </c>
      <c r="C1097" t="s">
        <v>151</v>
      </c>
      <c r="D1097">
        <v>87</v>
      </c>
      <c r="E1097" t="s">
        <v>156</v>
      </c>
    </row>
    <row r="1098" spans="1:5" x14ac:dyDescent="0.3">
      <c r="A1098">
        <v>1097</v>
      </c>
      <c r="B1098" s="1" t="s">
        <v>113</v>
      </c>
      <c r="C1098" t="s">
        <v>152</v>
      </c>
      <c r="D1098">
        <v>81</v>
      </c>
      <c r="E1098" t="s">
        <v>156</v>
      </c>
    </row>
    <row r="1099" spans="1:5" x14ac:dyDescent="0.3">
      <c r="A1099">
        <v>1098</v>
      </c>
      <c r="B1099" s="1" t="s">
        <v>106</v>
      </c>
      <c r="C1099" t="s">
        <v>151</v>
      </c>
      <c r="D1099">
        <v>31</v>
      </c>
      <c r="E1099" t="s">
        <v>156</v>
      </c>
    </row>
    <row r="1100" spans="1:5" x14ac:dyDescent="0.3">
      <c r="A1100">
        <v>1099</v>
      </c>
      <c r="B1100" s="1" t="s">
        <v>100</v>
      </c>
      <c r="C1100" t="s">
        <v>152</v>
      </c>
      <c r="D1100">
        <v>76</v>
      </c>
      <c r="E1100" t="s">
        <v>156</v>
      </c>
    </row>
    <row r="1101" spans="1:5" x14ac:dyDescent="0.3">
      <c r="A1101">
        <v>1100</v>
      </c>
      <c r="B1101" s="1" t="s">
        <v>105</v>
      </c>
      <c r="C1101" t="s">
        <v>152</v>
      </c>
      <c r="D1101">
        <v>30</v>
      </c>
      <c r="E1101" t="s">
        <v>156</v>
      </c>
    </row>
    <row r="1102" spans="1:5" x14ac:dyDescent="0.3">
      <c r="A1102">
        <v>1101</v>
      </c>
      <c r="B1102" s="1" t="s">
        <v>113</v>
      </c>
      <c r="C1102" t="s">
        <v>152</v>
      </c>
      <c r="D1102">
        <v>27</v>
      </c>
      <c r="E1102" t="s">
        <v>156</v>
      </c>
    </row>
    <row r="1103" spans="1:5" x14ac:dyDescent="0.3">
      <c r="A1103">
        <v>1102</v>
      </c>
      <c r="B1103" s="1" t="s">
        <v>113</v>
      </c>
      <c r="C1103" t="s">
        <v>151</v>
      </c>
      <c r="D1103">
        <v>66</v>
      </c>
      <c r="E1103" t="s">
        <v>156</v>
      </c>
    </row>
    <row r="1104" spans="1:5" x14ac:dyDescent="0.3">
      <c r="A1104">
        <v>1103</v>
      </c>
      <c r="B1104" s="1" t="s">
        <v>113</v>
      </c>
      <c r="C1104" t="s">
        <v>152</v>
      </c>
      <c r="D1104">
        <v>32</v>
      </c>
      <c r="E1104" t="s">
        <v>156</v>
      </c>
    </row>
    <row r="1105" spans="1:5" x14ac:dyDescent="0.3">
      <c r="A1105">
        <v>1104</v>
      </c>
      <c r="B1105" s="1" t="s">
        <v>105</v>
      </c>
      <c r="C1105" t="s">
        <v>152</v>
      </c>
      <c r="D1105">
        <v>21</v>
      </c>
      <c r="E1105" t="s">
        <v>156</v>
      </c>
    </row>
    <row r="1106" spans="1:5" x14ac:dyDescent="0.3">
      <c r="A1106">
        <v>1105</v>
      </c>
      <c r="B1106" s="1" t="s">
        <v>100</v>
      </c>
      <c r="C1106" t="s">
        <v>152</v>
      </c>
      <c r="D1106">
        <v>79</v>
      </c>
      <c r="E1106" t="s">
        <v>156</v>
      </c>
    </row>
    <row r="1107" spans="1:5" x14ac:dyDescent="0.3">
      <c r="A1107">
        <v>1106</v>
      </c>
      <c r="B1107" s="1" t="s">
        <v>106</v>
      </c>
      <c r="C1107" t="s">
        <v>151</v>
      </c>
      <c r="D1107">
        <v>70</v>
      </c>
      <c r="E1107" t="s">
        <v>156</v>
      </c>
    </row>
    <row r="1108" spans="1:5" x14ac:dyDescent="0.3">
      <c r="A1108">
        <v>1107</v>
      </c>
      <c r="B1108" s="1" t="s">
        <v>113</v>
      </c>
      <c r="C1108" t="s">
        <v>152</v>
      </c>
      <c r="D1108">
        <v>40</v>
      </c>
      <c r="E1108" t="s">
        <v>156</v>
      </c>
    </row>
    <row r="1109" spans="1:5" x14ac:dyDescent="0.3">
      <c r="A1109">
        <v>1108</v>
      </c>
      <c r="B1109" s="1" t="s">
        <v>113</v>
      </c>
      <c r="C1109" t="s">
        <v>152</v>
      </c>
      <c r="D1109">
        <v>47</v>
      </c>
      <c r="E1109" t="s">
        <v>156</v>
      </c>
    </row>
    <row r="1110" spans="1:5" x14ac:dyDescent="0.3">
      <c r="A1110">
        <v>1109</v>
      </c>
      <c r="B1110" s="1" t="s">
        <v>113</v>
      </c>
      <c r="C1110" t="s">
        <v>152</v>
      </c>
      <c r="D1110">
        <v>86</v>
      </c>
      <c r="E1110" t="s">
        <v>156</v>
      </c>
    </row>
    <row r="1111" spans="1:5" x14ac:dyDescent="0.3">
      <c r="A1111">
        <v>1110</v>
      </c>
      <c r="B1111" s="1" t="s">
        <v>108</v>
      </c>
      <c r="C1111" t="s">
        <v>152</v>
      </c>
      <c r="D1111">
        <v>43</v>
      </c>
      <c r="E1111" t="s">
        <v>156</v>
      </c>
    </row>
    <row r="1112" spans="1:5" x14ac:dyDescent="0.3">
      <c r="A1112">
        <v>1111</v>
      </c>
      <c r="B1112" s="1" t="s">
        <v>110</v>
      </c>
      <c r="C1112" t="s">
        <v>152</v>
      </c>
      <c r="D1112">
        <v>31</v>
      </c>
      <c r="E1112" t="s">
        <v>156</v>
      </c>
    </row>
    <row r="1113" spans="1:5" x14ac:dyDescent="0.3">
      <c r="A1113">
        <v>1112</v>
      </c>
      <c r="B1113" s="1" t="s">
        <v>105</v>
      </c>
      <c r="C1113" t="s">
        <v>152</v>
      </c>
      <c r="D1113">
        <v>30</v>
      </c>
      <c r="E1113" t="s">
        <v>156</v>
      </c>
    </row>
    <row r="1114" spans="1:5" x14ac:dyDescent="0.3">
      <c r="A1114">
        <v>1113</v>
      </c>
      <c r="B1114" s="1" t="s">
        <v>106</v>
      </c>
      <c r="C1114" t="s">
        <v>152</v>
      </c>
      <c r="D1114">
        <v>39</v>
      </c>
      <c r="E1114" t="s">
        <v>156</v>
      </c>
    </row>
    <row r="1115" spans="1:5" x14ac:dyDescent="0.3">
      <c r="A1115">
        <v>1114</v>
      </c>
      <c r="B1115" s="1" t="s">
        <v>113</v>
      </c>
      <c r="C1115" t="s">
        <v>152</v>
      </c>
      <c r="D1115">
        <v>39</v>
      </c>
      <c r="E1115" t="s">
        <v>156</v>
      </c>
    </row>
    <row r="1116" spans="1:5" x14ac:dyDescent="0.3">
      <c r="A1116">
        <v>1115</v>
      </c>
      <c r="B1116" s="1" t="s">
        <v>102</v>
      </c>
      <c r="C1116" t="s">
        <v>151</v>
      </c>
      <c r="D1116">
        <v>22</v>
      </c>
      <c r="E1116" t="s">
        <v>156</v>
      </c>
    </row>
    <row r="1117" spans="1:5" x14ac:dyDescent="0.3">
      <c r="A1117">
        <v>1116</v>
      </c>
      <c r="B1117" s="1" t="s">
        <v>100</v>
      </c>
      <c r="C1117" t="s">
        <v>151</v>
      </c>
      <c r="D1117">
        <v>79</v>
      </c>
      <c r="E1117" t="s">
        <v>156</v>
      </c>
    </row>
    <row r="1118" spans="1:5" x14ac:dyDescent="0.3">
      <c r="A1118">
        <v>1117</v>
      </c>
      <c r="B1118" s="1" t="s">
        <v>101</v>
      </c>
      <c r="C1118" t="s">
        <v>152</v>
      </c>
      <c r="D1118">
        <v>63</v>
      </c>
      <c r="E1118" t="s">
        <v>156</v>
      </c>
    </row>
    <row r="1119" spans="1:5" x14ac:dyDescent="0.3">
      <c r="A1119">
        <v>1118</v>
      </c>
      <c r="B1119" s="1" t="s">
        <v>101</v>
      </c>
      <c r="C1119" t="s">
        <v>151</v>
      </c>
      <c r="D1119">
        <v>45</v>
      </c>
      <c r="E1119" t="s">
        <v>156</v>
      </c>
    </row>
    <row r="1120" spans="1:5" x14ac:dyDescent="0.3">
      <c r="A1120">
        <v>1119</v>
      </c>
      <c r="B1120" s="1" t="s">
        <v>101</v>
      </c>
      <c r="C1120" t="s">
        <v>151</v>
      </c>
      <c r="D1120">
        <v>89</v>
      </c>
      <c r="E1120" t="s">
        <v>156</v>
      </c>
    </row>
    <row r="1121" spans="1:5" x14ac:dyDescent="0.3">
      <c r="A1121">
        <v>1120</v>
      </c>
      <c r="B1121" s="1" t="s">
        <v>108</v>
      </c>
      <c r="C1121" t="s">
        <v>152</v>
      </c>
      <c r="D1121">
        <v>53</v>
      </c>
      <c r="E1121" t="s">
        <v>156</v>
      </c>
    </row>
    <row r="1122" spans="1:5" x14ac:dyDescent="0.3">
      <c r="A1122">
        <v>1121</v>
      </c>
      <c r="B1122" s="1" t="s">
        <v>113</v>
      </c>
      <c r="C1122" t="s">
        <v>152</v>
      </c>
      <c r="D1122">
        <v>51</v>
      </c>
      <c r="E1122" t="s">
        <v>156</v>
      </c>
    </row>
    <row r="1123" spans="1:5" x14ac:dyDescent="0.3">
      <c r="A1123">
        <v>1122</v>
      </c>
      <c r="B1123" s="1" t="s">
        <v>109</v>
      </c>
      <c r="C1123" t="s">
        <v>151</v>
      </c>
      <c r="D1123">
        <v>33</v>
      </c>
      <c r="E1123" t="s">
        <v>156</v>
      </c>
    </row>
    <row r="1124" spans="1:5" x14ac:dyDescent="0.3">
      <c r="A1124">
        <v>1123</v>
      </c>
      <c r="B1124" s="1" t="s">
        <v>100</v>
      </c>
      <c r="C1124" t="s">
        <v>152</v>
      </c>
      <c r="D1124">
        <v>54</v>
      </c>
      <c r="E1124" t="s">
        <v>156</v>
      </c>
    </row>
    <row r="1125" spans="1:5" x14ac:dyDescent="0.3">
      <c r="A1125">
        <v>1124</v>
      </c>
      <c r="B1125" s="1" t="s">
        <v>105</v>
      </c>
      <c r="C1125" t="s">
        <v>151</v>
      </c>
      <c r="D1125">
        <v>36</v>
      </c>
      <c r="E1125" t="s">
        <v>156</v>
      </c>
    </row>
    <row r="1126" spans="1:5" x14ac:dyDescent="0.3">
      <c r="A1126">
        <v>1125</v>
      </c>
      <c r="B1126" s="1" t="s">
        <v>106</v>
      </c>
      <c r="C1126" t="s">
        <v>151</v>
      </c>
      <c r="D1126">
        <v>18</v>
      </c>
      <c r="E1126" t="s">
        <v>156</v>
      </c>
    </row>
    <row r="1127" spans="1:5" x14ac:dyDescent="0.3">
      <c r="A1127">
        <v>1126</v>
      </c>
      <c r="B1127" s="1" t="s">
        <v>100</v>
      </c>
      <c r="C1127" t="s">
        <v>151</v>
      </c>
      <c r="D1127">
        <v>65</v>
      </c>
      <c r="E1127" t="s">
        <v>156</v>
      </c>
    </row>
    <row r="1128" spans="1:5" x14ac:dyDescent="0.3">
      <c r="A1128">
        <v>1127</v>
      </c>
      <c r="B1128" s="1" t="s">
        <v>103</v>
      </c>
      <c r="C1128" t="s">
        <v>152</v>
      </c>
      <c r="D1128">
        <v>83</v>
      </c>
      <c r="E1128" t="s">
        <v>156</v>
      </c>
    </row>
    <row r="1129" spans="1:5" x14ac:dyDescent="0.3">
      <c r="A1129">
        <v>1128</v>
      </c>
      <c r="B1129" s="1" t="s">
        <v>100</v>
      </c>
      <c r="C1129" t="s">
        <v>152</v>
      </c>
      <c r="D1129">
        <v>18</v>
      </c>
      <c r="E1129" t="s">
        <v>156</v>
      </c>
    </row>
    <row r="1130" spans="1:5" x14ac:dyDescent="0.3">
      <c r="A1130">
        <v>1129</v>
      </c>
      <c r="B1130" s="1" t="s">
        <v>113</v>
      </c>
      <c r="C1130" t="s">
        <v>151</v>
      </c>
      <c r="D1130">
        <v>67</v>
      </c>
      <c r="E1130" t="s">
        <v>156</v>
      </c>
    </row>
    <row r="1131" spans="1:5" x14ac:dyDescent="0.3">
      <c r="A1131">
        <v>1130</v>
      </c>
      <c r="B1131" s="1" t="s">
        <v>113</v>
      </c>
      <c r="C1131" t="s">
        <v>151</v>
      </c>
      <c r="D1131">
        <v>30</v>
      </c>
      <c r="E1131" t="s">
        <v>156</v>
      </c>
    </row>
    <row r="1132" spans="1:5" x14ac:dyDescent="0.3">
      <c r="A1132">
        <v>1131</v>
      </c>
      <c r="B1132" s="1" t="s">
        <v>101</v>
      </c>
      <c r="C1132" t="s">
        <v>152</v>
      </c>
      <c r="D1132">
        <v>38</v>
      </c>
      <c r="E1132" t="s">
        <v>156</v>
      </c>
    </row>
    <row r="1133" spans="1:5" x14ac:dyDescent="0.3">
      <c r="A1133">
        <v>1132</v>
      </c>
      <c r="B1133" s="1" t="s">
        <v>100</v>
      </c>
      <c r="C1133" t="s">
        <v>151</v>
      </c>
      <c r="D1133">
        <v>27</v>
      </c>
      <c r="E1133" t="s">
        <v>156</v>
      </c>
    </row>
    <row r="1134" spans="1:5" x14ac:dyDescent="0.3">
      <c r="A1134">
        <v>1133</v>
      </c>
      <c r="B1134" s="1" t="s">
        <v>113</v>
      </c>
      <c r="C1134" t="s">
        <v>152</v>
      </c>
      <c r="D1134">
        <v>59</v>
      </c>
      <c r="E1134" t="s">
        <v>156</v>
      </c>
    </row>
    <row r="1135" spans="1:5" x14ac:dyDescent="0.3">
      <c r="A1135">
        <v>1134</v>
      </c>
      <c r="B1135" s="1" t="s">
        <v>107</v>
      </c>
      <c r="C1135" t="s">
        <v>151</v>
      </c>
      <c r="D1135">
        <v>53</v>
      </c>
      <c r="E1135" t="s">
        <v>156</v>
      </c>
    </row>
    <row r="1136" spans="1:5" x14ac:dyDescent="0.3">
      <c r="A1136">
        <v>1135</v>
      </c>
      <c r="B1136" s="1" t="s">
        <v>113</v>
      </c>
      <c r="C1136" t="s">
        <v>151</v>
      </c>
      <c r="D1136">
        <v>74</v>
      </c>
      <c r="E1136" t="s">
        <v>156</v>
      </c>
    </row>
    <row r="1137" spans="1:5" x14ac:dyDescent="0.3">
      <c r="A1137">
        <v>1136</v>
      </c>
      <c r="B1137" s="1" t="s">
        <v>106</v>
      </c>
      <c r="C1137" t="s">
        <v>152</v>
      </c>
      <c r="D1137">
        <v>89</v>
      </c>
      <c r="E1137" t="s">
        <v>156</v>
      </c>
    </row>
    <row r="1138" spans="1:5" x14ac:dyDescent="0.3">
      <c r="A1138">
        <v>1137</v>
      </c>
      <c r="B1138" s="1" t="s">
        <v>100</v>
      </c>
      <c r="C1138" t="s">
        <v>151</v>
      </c>
      <c r="D1138">
        <v>52</v>
      </c>
      <c r="E1138" t="s">
        <v>156</v>
      </c>
    </row>
    <row r="1139" spans="1:5" x14ac:dyDescent="0.3">
      <c r="A1139">
        <v>1138</v>
      </c>
      <c r="B1139" s="1" t="s">
        <v>101</v>
      </c>
      <c r="C1139" t="s">
        <v>152</v>
      </c>
      <c r="D1139">
        <v>83</v>
      </c>
      <c r="E1139" t="s">
        <v>156</v>
      </c>
    </row>
    <row r="1140" spans="1:5" x14ac:dyDescent="0.3">
      <c r="A1140">
        <v>1139</v>
      </c>
      <c r="B1140" s="1" t="s">
        <v>99</v>
      </c>
      <c r="C1140" t="s">
        <v>152</v>
      </c>
      <c r="D1140">
        <v>84</v>
      </c>
      <c r="E1140" t="s">
        <v>156</v>
      </c>
    </row>
    <row r="1141" spans="1:5" x14ac:dyDescent="0.3">
      <c r="A1141">
        <v>1140</v>
      </c>
      <c r="B1141" s="1" t="s">
        <v>102</v>
      </c>
      <c r="C1141" t="s">
        <v>151</v>
      </c>
      <c r="D1141">
        <v>69</v>
      </c>
      <c r="E1141" t="s">
        <v>156</v>
      </c>
    </row>
    <row r="1142" spans="1:5" x14ac:dyDescent="0.3">
      <c r="A1142">
        <v>1141</v>
      </c>
      <c r="B1142" s="1" t="s">
        <v>100</v>
      </c>
      <c r="C1142" t="s">
        <v>151</v>
      </c>
      <c r="D1142">
        <v>60</v>
      </c>
      <c r="E1142" t="s">
        <v>156</v>
      </c>
    </row>
    <row r="1143" spans="1:5" x14ac:dyDescent="0.3">
      <c r="A1143">
        <v>1142</v>
      </c>
      <c r="B1143" s="1" t="s">
        <v>99</v>
      </c>
      <c r="C1143" t="s">
        <v>152</v>
      </c>
      <c r="D1143">
        <v>59</v>
      </c>
      <c r="E1143" t="s">
        <v>156</v>
      </c>
    </row>
    <row r="1144" spans="1:5" x14ac:dyDescent="0.3">
      <c r="A1144">
        <v>1143</v>
      </c>
      <c r="B1144" s="1" t="s">
        <v>107</v>
      </c>
      <c r="C1144" t="s">
        <v>151</v>
      </c>
      <c r="D1144">
        <v>59</v>
      </c>
      <c r="E1144" t="s">
        <v>156</v>
      </c>
    </row>
    <row r="1145" spans="1:5" x14ac:dyDescent="0.3">
      <c r="A1145">
        <v>1144</v>
      </c>
      <c r="B1145" s="1" t="s">
        <v>99</v>
      </c>
      <c r="C1145" t="s">
        <v>152</v>
      </c>
      <c r="D1145">
        <v>61</v>
      </c>
      <c r="E1145" t="s">
        <v>156</v>
      </c>
    </row>
    <row r="1146" spans="1:5" x14ac:dyDescent="0.3">
      <c r="A1146">
        <v>1145</v>
      </c>
      <c r="B1146" s="1" t="s">
        <v>99</v>
      </c>
      <c r="C1146" t="s">
        <v>152</v>
      </c>
      <c r="D1146">
        <v>50</v>
      </c>
      <c r="E1146" t="s">
        <v>156</v>
      </c>
    </row>
    <row r="1147" spans="1:5" x14ac:dyDescent="0.3">
      <c r="A1147">
        <v>1146</v>
      </c>
      <c r="B1147" s="1" t="s">
        <v>99</v>
      </c>
      <c r="C1147" t="s">
        <v>151</v>
      </c>
      <c r="D1147">
        <v>23</v>
      </c>
      <c r="E1147" t="s">
        <v>156</v>
      </c>
    </row>
    <row r="1148" spans="1:5" x14ac:dyDescent="0.3">
      <c r="A1148">
        <v>1147</v>
      </c>
      <c r="B1148" s="1" t="s">
        <v>100</v>
      </c>
      <c r="C1148" t="s">
        <v>151</v>
      </c>
      <c r="D1148">
        <v>53</v>
      </c>
      <c r="E1148" t="s">
        <v>156</v>
      </c>
    </row>
    <row r="1149" spans="1:5" x14ac:dyDescent="0.3">
      <c r="A1149">
        <v>1148</v>
      </c>
      <c r="B1149" s="1" t="s">
        <v>102</v>
      </c>
      <c r="C1149" t="s">
        <v>152</v>
      </c>
      <c r="D1149">
        <v>53</v>
      </c>
      <c r="E1149" t="s">
        <v>156</v>
      </c>
    </row>
    <row r="1150" spans="1:5" x14ac:dyDescent="0.3">
      <c r="A1150">
        <v>1149</v>
      </c>
      <c r="B1150" s="1" t="s">
        <v>99</v>
      </c>
      <c r="C1150" t="s">
        <v>151</v>
      </c>
      <c r="D1150">
        <v>31</v>
      </c>
      <c r="E1150" t="s">
        <v>156</v>
      </c>
    </row>
    <row r="1151" spans="1:5" x14ac:dyDescent="0.3">
      <c r="A1151">
        <v>1150</v>
      </c>
      <c r="B1151" s="1" t="s">
        <v>99</v>
      </c>
      <c r="C1151" t="s">
        <v>151</v>
      </c>
      <c r="D1151">
        <v>77</v>
      </c>
      <c r="E1151" t="s">
        <v>156</v>
      </c>
    </row>
    <row r="1152" spans="1:5" x14ac:dyDescent="0.3">
      <c r="A1152">
        <v>1151</v>
      </c>
      <c r="B1152" s="1" t="s">
        <v>101</v>
      </c>
      <c r="C1152" t="s">
        <v>152</v>
      </c>
      <c r="D1152">
        <v>76</v>
      </c>
      <c r="E1152" t="s">
        <v>156</v>
      </c>
    </row>
    <row r="1153" spans="1:5" x14ac:dyDescent="0.3">
      <c r="A1153">
        <v>1152</v>
      </c>
      <c r="B1153" s="1" t="s">
        <v>105</v>
      </c>
      <c r="C1153" t="s">
        <v>151</v>
      </c>
      <c r="D1153">
        <v>67</v>
      </c>
      <c r="E1153" t="s">
        <v>156</v>
      </c>
    </row>
    <row r="1154" spans="1:5" x14ac:dyDescent="0.3">
      <c r="A1154">
        <v>1153</v>
      </c>
      <c r="B1154" s="1" t="s">
        <v>107</v>
      </c>
      <c r="C1154" t="s">
        <v>152</v>
      </c>
      <c r="D1154">
        <v>39</v>
      </c>
      <c r="E1154" t="s">
        <v>156</v>
      </c>
    </row>
    <row r="1155" spans="1:5" x14ac:dyDescent="0.3">
      <c r="A1155">
        <v>1154</v>
      </c>
      <c r="B1155" s="1" t="s">
        <v>105</v>
      </c>
      <c r="C1155" t="s">
        <v>151</v>
      </c>
      <c r="D1155">
        <v>88</v>
      </c>
      <c r="E1155" t="s">
        <v>156</v>
      </c>
    </row>
    <row r="1156" spans="1:5" x14ac:dyDescent="0.3">
      <c r="A1156">
        <v>1155</v>
      </c>
      <c r="B1156" s="1" t="s">
        <v>105</v>
      </c>
      <c r="C1156" t="s">
        <v>151</v>
      </c>
      <c r="D1156">
        <v>58</v>
      </c>
      <c r="E1156" t="s">
        <v>156</v>
      </c>
    </row>
    <row r="1157" spans="1:5" x14ac:dyDescent="0.3">
      <c r="A1157">
        <v>1156</v>
      </c>
      <c r="B1157" s="1" t="s">
        <v>103</v>
      </c>
      <c r="C1157" t="s">
        <v>151</v>
      </c>
      <c r="D1157">
        <v>35</v>
      </c>
      <c r="E1157" t="s">
        <v>156</v>
      </c>
    </row>
    <row r="1158" spans="1:5" x14ac:dyDescent="0.3">
      <c r="A1158">
        <v>1157</v>
      </c>
      <c r="B1158" s="1" t="s">
        <v>106</v>
      </c>
      <c r="C1158" t="s">
        <v>152</v>
      </c>
      <c r="D1158">
        <v>70</v>
      </c>
      <c r="E1158" t="s">
        <v>156</v>
      </c>
    </row>
    <row r="1159" spans="1:5" x14ac:dyDescent="0.3">
      <c r="A1159">
        <v>1158</v>
      </c>
      <c r="B1159" s="1" t="s">
        <v>103</v>
      </c>
      <c r="C1159" t="s">
        <v>151</v>
      </c>
      <c r="D1159">
        <v>59</v>
      </c>
      <c r="E1159" t="s">
        <v>156</v>
      </c>
    </row>
    <row r="1160" spans="1:5" x14ac:dyDescent="0.3">
      <c r="A1160">
        <v>1159</v>
      </c>
      <c r="B1160" s="1" t="s">
        <v>99</v>
      </c>
      <c r="C1160" t="s">
        <v>152</v>
      </c>
      <c r="D1160">
        <v>58</v>
      </c>
      <c r="E1160" t="s">
        <v>156</v>
      </c>
    </row>
    <row r="1161" spans="1:5" x14ac:dyDescent="0.3">
      <c r="A1161">
        <v>1160</v>
      </c>
      <c r="B1161" s="1" t="s">
        <v>101</v>
      </c>
      <c r="C1161" t="s">
        <v>151</v>
      </c>
      <c r="D1161">
        <v>58</v>
      </c>
      <c r="E1161" t="s">
        <v>156</v>
      </c>
    </row>
    <row r="1162" spans="1:5" x14ac:dyDescent="0.3">
      <c r="A1162">
        <v>1161</v>
      </c>
      <c r="B1162" s="1" t="s">
        <v>105</v>
      </c>
      <c r="C1162" t="s">
        <v>152</v>
      </c>
      <c r="D1162">
        <v>36</v>
      </c>
      <c r="E1162" t="s">
        <v>156</v>
      </c>
    </row>
    <row r="1163" spans="1:5" x14ac:dyDescent="0.3">
      <c r="A1163">
        <v>1162</v>
      </c>
      <c r="B1163" s="1" t="s">
        <v>99</v>
      </c>
      <c r="C1163" t="s">
        <v>152</v>
      </c>
      <c r="D1163">
        <v>87</v>
      </c>
      <c r="E1163" t="s">
        <v>156</v>
      </c>
    </row>
    <row r="1164" spans="1:5" x14ac:dyDescent="0.3">
      <c r="A1164">
        <v>1163</v>
      </c>
      <c r="B1164" s="1" t="s">
        <v>108</v>
      </c>
      <c r="C1164" t="s">
        <v>152</v>
      </c>
      <c r="D1164">
        <v>72</v>
      </c>
      <c r="E1164" t="s">
        <v>156</v>
      </c>
    </row>
    <row r="1165" spans="1:5" x14ac:dyDescent="0.3">
      <c r="A1165">
        <v>1164</v>
      </c>
      <c r="B1165" s="1" t="s">
        <v>99</v>
      </c>
      <c r="C1165" t="s">
        <v>151</v>
      </c>
      <c r="D1165">
        <v>63</v>
      </c>
      <c r="E1165" t="s">
        <v>156</v>
      </c>
    </row>
    <row r="1166" spans="1:5" x14ac:dyDescent="0.3">
      <c r="A1166">
        <v>1165</v>
      </c>
      <c r="B1166" s="1" t="s">
        <v>105</v>
      </c>
      <c r="C1166" t="s">
        <v>151</v>
      </c>
      <c r="D1166">
        <v>28</v>
      </c>
      <c r="E1166" t="s">
        <v>156</v>
      </c>
    </row>
    <row r="1167" spans="1:5" x14ac:dyDescent="0.3">
      <c r="A1167">
        <v>1166</v>
      </c>
      <c r="B1167" s="1" t="s">
        <v>99</v>
      </c>
      <c r="C1167" t="s">
        <v>152</v>
      </c>
      <c r="D1167">
        <v>31</v>
      </c>
      <c r="E1167" t="s">
        <v>156</v>
      </c>
    </row>
    <row r="1168" spans="1:5" x14ac:dyDescent="0.3">
      <c r="A1168">
        <v>1167</v>
      </c>
      <c r="B1168" s="1" t="s">
        <v>99</v>
      </c>
      <c r="C1168" t="s">
        <v>151</v>
      </c>
      <c r="D1168">
        <v>78</v>
      </c>
      <c r="E1168" t="s">
        <v>156</v>
      </c>
    </row>
    <row r="1169" spans="1:5" x14ac:dyDescent="0.3">
      <c r="A1169">
        <v>1168</v>
      </c>
      <c r="B1169" s="1" t="s">
        <v>99</v>
      </c>
      <c r="C1169" t="s">
        <v>152</v>
      </c>
      <c r="D1169">
        <v>41</v>
      </c>
      <c r="E1169" t="s">
        <v>156</v>
      </c>
    </row>
    <row r="1170" spans="1:5" x14ac:dyDescent="0.3">
      <c r="A1170">
        <v>1169</v>
      </c>
      <c r="B1170" s="1" t="s">
        <v>100</v>
      </c>
      <c r="C1170" t="s">
        <v>151</v>
      </c>
      <c r="D1170">
        <v>26</v>
      </c>
      <c r="E1170" t="s">
        <v>156</v>
      </c>
    </row>
    <row r="1171" spans="1:5" x14ac:dyDescent="0.3">
      <c r="A1171">
        <v>1170</v>
      </c>
      <c r="B1171" s="1" t="s">
        <v>109</v>
      </c>
      <c r="C1171" t="s">
        <v>152</v>
      </c>
      <c r="D1171">
        <v>65</v>
      </c>
      <c r="E1171" t="s">
        <v>156</v>
      </c>
    </row>
    <row r="1172" spans="1:5" x14ac:dyDescent="0.3">
      <c r="A1172">
        <v>1171</v>
      </c>
      <c r="B1172" s="1" t="s">
        <v>100</v>
      </c>
      <c r="C1172" t="s">
        <v>151</v>
      </c>
      <c r="D1172">
        <v>53</v>
      </c>
      <c r="E1172" t="s">
        <v>156</v>
      </c>
    </row>
    <row r="1173" spans="1:5" x14ac:dyDescent="0.3">
      <c r="A1173">
        <v>1172</v>
      </c>
      <c r="B1173" s="1" t="s">
        <v>101</v>
      </c>
      <c r="C1173" t="s">
        <v>152</v>
      </c>
      <c r="D1173">
        <v>23</v>
      </c>
      <c r="E1173" t="s">
        <v>156</v>
      </c>
    </row>
    <row r="1174" spans="1:5" x14ac:dyDescent="0.3">
      <c r="A1174">
        <v>1173</v>
      </c>
      <c r="B1174" s="1" t="s">
        <v>99</v>
      </c>
      <c r="C1174" t="s">
        <v>151</v>
      </c>
      <c r="D1174">
        <v>84</v>
      </c>
      <c r="E1174" t="s">
        <v>156</v>
      </c>
    </row>
    <row r="1175" spans="1:5" x14ac:dyDescent="0.3">
      <c r="A1175">
        <v>1174</v>
      </c>
      <c r="B1175" s="1" t="s">
        <v>99</v>
      </c>
      <c r="C1175" t="s">
        <v>151</v>
      </c>
      <c r="D1175">
        <v>60</v>
      </c>
      <c r="E1175" t="s">
        <v>156</v>
      </c>
    </row>
    <row r="1176" spans="1:5" x14ac:dyDescent="0.3">
      <c r="A1176">
        <v>1175</v>
      </c>
      <c r="B1176" s="1" t="s">
        <v>109</v>
      </c>
      <c r="C1176" t="s">
        <v>152</v>
      </c>
      <c r="D1176">
        <v>87</v>
      </c>
      <c r="E1176" t="s">
        <v>156</v>
      </c>
    </row>
    <row r="1177" spans="1:5" x14ac:dyDescent="0.3">
      <c r="A1177">
        <v>1176</v>
      </c>
      <c r="B1177" s="1" t="s">
        <v>99</v>
      </c>
      <c r="C1177" t="s">
        <v>152</v>
      </c>
      <c r="D1177">
        <v>89</v>
      </c>
      <c r="E1177" t="s">
        <v>156</v>
      </c>
    </row>
    <row r="1178" spans="1:5" x14ac:dyDescent="0.3">
      <c r="A1178">
        <v>1177</v>
      </c>
      <c r="B1178" s="1" t="s">
        <v>108</v>
      </c>
      <c r="C1178" t="s">
        <v>152</v>
      </c>
      <c r="D1178">
        <v>90</v>
      </c>
      <c r="E1178" t="s">
        <v>156</v>
      </c>
    </row>
    <row r="1179" spans="1:5" x14ac:dyDescent="0.3">
      <c r="A1179">
        <v>1178</v>
      </c>
      <c r="B1179" s="1" t="s">
        <v>101</v>
      </c>
      <c r="C1179" t="s">
        <v>152</v>
      </c>
      <c r="D1179">
        <v>56</v>
      </c>
      <c r="E1179" t="s">
        <v>156</v>
      </c>
    </row>
    <row r="1180" spans="1:5" x14ac:dyDescent="0.3">
      <c r="A1180">
        <v>1179</v>
      </c>
      <c r="B1180" s="1" t="s">
        <v>105</v>
      </c>
      <c r="C1180" t="s">
        <v>152</v>
      </c>
      <c r="D1180">
        <v>49</v>
      </c>
      <c r="E1180" t="s">
        <v>156</v>
      </c>
    </row>
    <row r="1181" spans="1:5" x14ac:dyDescent="0.3">
      <c r="A1181">
        <v>1180</v>
      </c>
      <c r="B1181" s="1" t="s">
        <v>105</v>
      </c>
      <c r="C1181" t="s">
        <v>152</v>
      </c>
      <c r="D1181">
        <v>85</v>
      </c>
      <c r="E1181" t="s">
        <v>156</v>
      </c>
    </row>
    <row r="1182" spans="1:5" x14ac:dyDescent="0.3">
      <c r="A1182">
        <v>1181</v>
      </c>
      <c r="B1182" s="1" t="s">
        <v>106</v>
      </c>
      <c r="C1182" t="s">
        <v>152</v>
      </c>
      <c r="D1182">
        <v>68</v>
      </c>
      <c r="E1182" t="s">
        <v>156</v>
      </c>
    </row>
    <row r="1183" spans="1:5" x14ac:dyDescent="0.3">
      <c r="A1183">
        <v>1182</v>
      </c>
      <c r="B1183" s="1" t="s">
        <v>99</v>
      </c>
      <c r="C1183" t="s">
        <v>151</v>
      </c>
      <c r="D1183">
        <v>36</v>
      </c>
      <c r="E1183" t="s">
        <v>156</v>
      </c>
    </row>
    <row r="1184" spans="1:5" x14ac:dyDescent="0.3">
      <c r="A1184">
        <v>1183</v>
      </c>
      <c r="B1184" s="1" t="s">
        <v>100</v>
      </c>
      <c r="C1184" t="s">
        <v>151</v>
      </c>
      <c r="D1184">
        <v>66</v>
      </c>
      <c r="E1184" t="s">
        <v>156</v>
      </c>
    </row>
    <row r="1185" spans="1:5" x14ac:dyDescent="0.3">
      <c r="A1185">
        <v>1184</v>
      </c>
      <c r="B1185" s="1" t="s">
        <v>100</v>
      </c>
      <c r="C1185" t="s">
        <v>152</v>
      </c>
      <c r="D1185">
        <v>64</v>
      </c>
      <c r="E1185" t="s">
        <v>156</v>
      </c>
    </row>
    <row r="1186" spans="1:5" x14ac:dyDescent="0.3">
      <c r="A1186">
        <v>1185</v>
      </c>
      <c r="B1186" s="1" t="s">
        <v>101</v>
      </c>
      <c r="C1186" t="s">
        <v>152</v>
      </c>
      <c r="D1186">
        <v>34</v>
      </c>
      <c r="E1186" t="s">
        <v>156</v>
      </c>
    </row>
    <row r="1187" spans="1:5" x14ac:dyDescent="0.3">
      <c r="A1187">
        <v>1186</v>
      </c>
      <c r="B1187" s="1" t="s">
        <v>106</v>
      </c>
      <c r="C1187" t="s">
        <v>151</v>
      </c>
      <c r="D1187">
        <v>89</v>
      </c>
      <c r="E1187" t="s">
        <v>156</v>
      </c>
    </row>
    <row r="1188" spans="1:5" x14ac:dyDescent="0.3">
      <c r="A1188">
        <v>1187</v>
      </c>
      <c r="B1188" s="1" t="s">
        <v>101</v>
      </c>
      <c r="C1188" t="s">
        <v>151</v>
      </c>
      <c r="D1188">
        <v>31</v>
      </c>
      <c r="E1188" t="s">
        <v>156</v>
      </c>
    </row>
    <row r="1189" spans="1:5" x14ac:dyDescent="0.3">
      <c r="A1189">
        <v>1188</v>
      </c>
      <c r="B1189" s="1" t="s">
        <v>99</v>
      </c>
      <c r="C1189" t="s">
        <v>151</v>
      </c>
      <c r="D1189">
        <v>89</v>
      </c>
      <c r="E1189" t="s">
        <v>156</v>
      </c>
    </row>
    <row r="1190" spans="1:5" x14ac:dyDescent="0.3">
      <c r="A1190">
        <v>1189</v>
      </c>
      <c r="B1190" s="1" t="s">
        <v>100</v>
      </c>
      <c r="C1190" t="s">
        <v>152</v>
      </c>
      <c r="D1190">
        <v>69</v>
      </c>
      <c r="E1190" t="s">
        <v>156</v>
      </c>
    </row>
    <row r="1191" spans="1:5" x14ac:dyDescent="0.3">
      <c r="A1191">
        <v>1190</v>
      </c>
      <c r="B1191" s="1" t="s">
        <v>103</v>
      </c>
      <c r="C1191" t="s">
        <v>151</v>
      </c>
      <c r="D1191">
        <v>50</v>
      </c>
      <c r="E1191" t="s">
        <v>156</v>
      </c>
    </row>
    <row r="1192" spans="1:5" x14ac:dyDescent="0.3">
      <c r="A1192">
        <v>1191</v>
      </c>
      <c r="B1192" s="1" t="s">
        <v>101</v>
      </c>
      <c r="C1192" t="s">
        <v>151</v>
      </c>
      <c r="D1192">
        <v>48</v>
      </c>
      <c r="E1192" t="s">
        <v>156</v>
      </c>
    </row>
    <row r="1193" spans="1:5" x14ac:dyDescent="0.3">
      <c r="A1193">
        <v>1192</v>
      </c>
      <c r="B1193" s="1" t="s">
        <v>99</v>
      </c>
      <c r="C1193" t="s">
        <v>152</v>
      </c>
      <c r="D1193">
        <v>87</v>
      </c>
      <c r="E1193" t="s">
        <v>156</v>
      </c>
    </row>
    <row r="1194" spans="1:5" x14ac:dyDescent="0.3">
      <c r="A1194">
        <v>1193</v>
      </c>
      <c r="B1194" s="1" t="s">
        <v>107</v>
      </c>
      <c r="C1194" t="s">
        <v>151</v>
      </c>
      <c r="D1194">
        <v>69</v>
      </c>
      <c r="E1194" t="s">
        <v>156</v>
      </c>
    </row>
    <row r="1195" spans="1:5" x14ac:dyDescent="0.3">
      <c r="A1195">
        <v>1194</v>
      </c>
      <c r="B1195" s="1" t="s">
        <v>104</v>
      </c>
      <c r="C1195" t="s">
        <v>151</v>
      </c>
      <c r="D1195">
        <v>64</v>
      </c>
      <c r="E1195" t="s">
        <v>156</v>
      </c>
    </row>
    <row r="1196" spans="1:5" x14ac:dyDescent="0.3">
      <c r="A1196">
        <v>1195</v>
      </c>
      <c r="B1196" s="1" t="s">
        <v>105</v>
      </c>
      <c r="C1196" t="s">
        <v>151</v>
      </c>
      <c r="D1196">
        <v>35</v>
      </c>
      <c r="E1196" t="s">
        <v>156</v>
      </c>
    </row>
    <row r="1197" spans="1:5" x14ac:dyDescent="0.3">
      <c r="A1197">
        <v>1196</v>
      </c>
      <c r="B1197" s="1" t="s">
        <v>99</v>
      </c>
      <c r="C1197" t="s">
        <v>151</v>
      </c>
      <c r="D1197">
        <v>82</v>
      </c>
      <c r="E1197" t="s">
        <v>156</v>
      </c>
    </row>
    <row r="1198" spans="1:5" x14ac:dyDescent="0.3">
      <c r="A1198">
        <v>1197</v>
      </c>
      <c r="B1198" s="1" t="s">
        <v>106</v>
      </c>
      <c r="C1198" t="s">
        <v>152</v>
      </c>
      <c r="D1198">
        <v>55</v>
      </c>
      <c r="E1198" t="s">
        <v>156</v>
      </c>
    </row>
    <row r="1199" spans="1:5" x14ac:dyDescent="0.3">
      <c r="A1199">
        <v>1198</v>
      </c>
      <c r="B1199" s="1" t="s">
        <v>99</v>
      </c>
      <c r="C1199" t="s">
        <v>151</v>
      </c>
      <c r="D1199">
        <v>63</v>
      </c>
      <c r="E1199" t="s">
        <v>156</v>
      </c>
    </row>
    <row r="1200" spans="1:5" x14ac:dyDescent="0.3">
      <c r="A1200">
        <v>1199</v>
      </c>
      <c r="B1200" s="1" t="s">
        <v>107</v>
      </c>
      <c r="C1200" t="s">
        <v>151</v>
      </c>
      <c r="D1200">
        <v>38</v>
      </c>
      <c r="E1200" t="s">
        <v>156</v>
      </c>
    </row>
    <row r="1201" spans="1:5" x14ac:dyDescent="0.3">
      <c r="A1201">
        <v>1200</v>
      </c>
      <c r="B1201" s="1" t="s">
        <v>99</v>
      </c>
      <c r="C1201" t="s">
        <v>152</v>
      </c>
      <c r="D1201">
        <v>31</v>
      </c>
      <c r="E1201" t="s">
        <v>156</v>
      </c>
    </row>
    <row r="1202" spans="1:5" x14ac:dyDescent="0.3">
      <c r="A1202">
        <v>1201</v>
      </c>
      <c r="B1202" s="1" t="s">
        <v>100</v>
      </c>
      <c r="C1202" t="s">
        <v>151</v>
      </c>
      <c r="D1202">
        <v>89</v>
      </c>
      <c r="E1202" t="s">
        <v>156</v>
      </c>
    </row>
    <row r="1203" spans="1:5" x14ac:dyDescent="0.3">
      <c r="A1203">
        <v>1202</v>
      </c>
      <c r="B1203" s="1" t="s">
        <v>100</v>
      </c>
      <c r="C1203" t="s">
        <v>152</v>
      </c>
      <c r="D1203">
        <v>25</v>
      </c>
      <c r="E1203" t="s">
        <v>156</v>
      </c>
    </row>
    <row r="1204" spans="1:5" x14ac:dyDescent="0.3">
      <c r="A1204">
        <v>1203</v>
      </c>
      <c r="B1204" s="1" t="s">
        <v>99</v>
      </c>
      <c r="C1204" t="s">
        <v>151</v>
      </c>
      <c r="D1204">
        <v>64</v>
      </c>
      <c r="E1204" t="s">
        <v>156</v>
      </c>
    </row>
    <row r="1205" spans="1:5" x14ac:dyDescent="0.3">
      <c r="A1205">
        <v>1204</v>
      </c>
      <c r="B1205" s="1" t="s">
        <v>99</v>
      </c>
      <c r="C1205" t="s">
        <v>152</v>
      </c>
      <c r="D1205">
        <v>89</v>
      </c>
      <c r="E1205" t="s">
        <v>156</v>
      </c>
    </row>
    <row r="1206" spans="1:5" x14ac:dyDescent="0.3">
      <c r="A1206">
        <v>1205</v>
      </c>
      <c r="B1206" s="1" t="s">
        <v>105</v>
      </c>
      <c r="C1206" t="s">
        <v>152</v>
      </c>
      <c r="D1206">
        <v>89</v>
      </c>
      <c r="E1206" t="s">
        <v>156</v>
      </c>
    </row>
    <row r="1207" spans="1:5" x14ac:dyDescent="0.3">
      <c r="A1207">
        <v>1206</v>
      </c>
      <c r="B1207" s="1" t="s">
        <v>99</v>
      </c>
      <c r="C1207" t="s">
        <v>152</v>
      </c>
      <c r="D1207">
        <v>89</v>
      </c>
      <c r="E1207" t="s">
        <v>156</v>
      </c>
    </row>
    <row r="1208" spans="1:5" x14ac:dyDescent="0.3">
      <c r="A1208">
        <v>1207</v>
      </c>
      <c r="B1208" s="1" t="s">
        <v>107</v>
      </c>
      <c r="C1208" t="s">
        <v>152</v>
      </c>
      <c r="D1208">
        <v>44</v>
      </c>
      <c r="E1208" t="s">
        <v>156</v>
      </c>
    </row>
    <row r="1209" spans="1:5" x14ac:dyDescent="0.3">
      <c r="A1209">
        <v>1208</v>
      </c>
      <c r="B1209" s="1" t="s">
        <v>99</v>
      </c>
      <c r="C1209" t="s">
        <v>151</v>
      </c>
      <c r="D1209">
        <v>73</v>
      </c>
      <c r="E1209" t="s">
        <v>156</v>
      </c>
    </row>
    <row r="1210" spans="1:5" x14ac:dyDescent="0.3">
      <c r="A1210">
        <v>1209</v>
      </c>
      <c r="B1210" s="1" t="s">
        <v>102</v>
      </c>
      <c r="C1210" t="s">
        <v>151</v>
      </c>
      <c r="D1210">
        <v>38</v>
      </c>
      <c r="E1210" t="s">
        <v>156</v>
      </c>
    </row>
    <row r="1211" spans="1:5" x14ac:dyDescent="0.3">
      <c r="A1211">
        <v>1210</v>
      </c>
      <c r="B1211" s="1" t="s">
        <v>105</v>
      </c>
      <c r="C1211" t="s">
        <v>151</v>
      </c>
      <c r="D1211">
        <v>88</v>
      </c>
      <c r="E1211" t="s">
        <v>156</v>
      </c>
    </row>
    <row r="1212" spans="1:5" x14ac:dyDescent="0.3">
      <c r="A1212">
        <v>1211</v>
      </c>
      <c r="B1212" s="1" t="s">
        <v>99</v>
      </c>
      <c r="C1212" t="s">
        <v>152</v>
      </c>
      <c r="D1212">
        <v>41</v>
      </c>
      <c r="E1212" t="s">
        <v>156</v>
      </c>
    </row>
    <row r="1213" spans="1:5" x14ac:dyDescent="0.3">
      <c r="A1213">
        <v>1212</v>
      </c>
      <c r="B1213" s="1" t="s">
        <v>106</v>
      </c>
      <c r="C1213" t="s">
        <v>152</v>
      </c>
      <c r="D1213">
        <v>43</v>
      </c>
      <c r="E1213" t="s">
        <v>156</v>
      </c>
    </row>
    <row r="1214" spans="1:5" x14ac:dyDescent="0.3">
      <c r="A1214">
        <v>1213</v>
      </c>
      <c r="B1214" s="1" t="s">
        <v>105</v>
      </c>
      <c r="C1214" t="s">
        <v>152</v>
      </c>
      <c r="D1214">
        <v>75</v>
      </c>
      <c r="E1214" t="s">
        <v>156</v>
      </c>
    </row>
    <row r="1215" spans="1:5" x14ac:dyDescent="0.3">
      <c r="A1215">
        <v>1214</v>
      </c>
      <c r="B1215" s="1" t="s">
        <v>100</v>
      </c>
      <c r="C1215" t="s">
        <v>151</v>
      </c>
      <c r="D1215">
        <v>29</v>
      </c>
      <c r="E1215" t="s">
        <v>156</v>
      </c>
    </row>
    <row r="1216" spans="1:5" x14ac:dyDescent="0.3">
      <c r="A1216">
        <v>1215</v>
      </c>
      <c r="B1216" s="1" t="s">
        <v>99</v>
      </c>
      <c r="C1216" t="s">
        <v>151</v>
      </c>
      <c r="D1216">
        <v>33</v>
      </c>
      <c r="E1216" t="s">
        <v>156</v>
      </c>
    </row>
    <row r="1217" spans="1:5" x14ac:dyDescent="0.3">
      <c r="A1217">
        <v>1216</v>
      </c>
      <c r="B1217" s="1" t="s">
        <v>101</v>
      </c>
      <c r="C1217" t="s">
        <v>151</v>
      </c>
      <c r="D1217">
        <v>63</v>
      </c>
      <c r="E1217" t="s">
        <v>156</v>
      </c>
    </row>
    <row r="1218" spans="1:5" x14ac:dyDescent="0.3">
      <c r="A1218">
        <v>1217</v>
      </c>
      <c r="B1218" s="1" t="s">
        <v>99</v>
      </c>
      <c r="C1218" t="s">
        <v>152</v>
      </c>
      <c r="D1218">
        <v>68</v>
      </c>
      <c r="E1218" t="s">
        <v>156</v>
      </c>
    </row>
    <row r="1219" spans="1:5" x14ac:dyDescent="0.3">
      <c r="A1219">
        <v>1218</v>
      </c>
      <c r="B1219" s="1" t="s">
        <v>99</v>
      </c>
      <c r="C1219" t="s">
        <v>151</v>
      </c>
      <c r="D1219">
        <v>68</v>
      </c>
      <c r="E1219" t="s">
        <v>156</v>
      </c>
    </row>
    <row r="1220" spans="1:5" x14ac:dyDescent="0.3">
      <c r="A1220">
        <v>1219</v>
      </c>
      <c r="B1220" s="1" t="s">
        <v>99</v>
      </c>
      <c r="C1220" t="s">
        <v>151</v>
      </c>
      <c r="D1220">
        <v>19</v>
      </c>
      <c r="E1220" t="s">
        <v>156</v>
      </c>
    </row>
    <row r="1221" spans="1:5" x14ac:dyDescent="0.3">
      <c r="A1221">
        <v>1220</v>
      </c>
      <c r="B1221" s="1" t="s">
        <v>99</v>
      </c>
      <c r="C1221" t="s">
        <v>151</v>
      </c>
      <c r="D1221">
        <v>58</v>
      </c>
      <c r="E1221" t="s">
        <v>156</v>
      </c>
    </row>
    <row r="1222" spans="1:5" x14ac:dyDescent="0.3">
      <c r="A1222">
        <v>1221</v>
      </c>
      <c r="B1222" s="1" t="s">
        <v>108</v>
      </c>
      <c r="C1222" t="s">
        <v>151</v>
      </c>
      <c r="D1222">
        <v>54</v>
      </c>
      <c r="E1222" t="s">
        <v>156</v>
      </c>
    </row>
    <row r="1223" spans="1:5" x14ac:dyDescent="0.3">
      <c r="A1223">
        <v>1222</v>
      </c>
      <c r="B1223" s="1" t="s">
        <v>105</v>
      </c>
      <c r="C1223" t="s">
        <v>152</v>
      </c>
      <c r="D1223">
        <v>58</v>
      </c>
      <c r="E1223" t="s">
        <v>156</v>
      </c>
    </row>
    <row r="1224" spans="1:5" x14ac:dyDescent="0.3">
      <c r="A1224">
        <v>1223</v>
      </c>
      <c r="B1224" s="1" t="s">
        <v>99</v>
      </c>
      <c r="C1224" t="s">
        <v>151</v>
      </c>
      <c r="D1224">
        <v>63</v>
      </c>
      <c r="E1224" t="s">
        <v>156</v>
      </c>
    </row>
    <row r="1225" spans="1:5" x14ac:dyDescent="0.3">
      <c r="A1225">
        <v>1224</v>
      </c>
      <c r="B1225" s="1" t="s">
        <v>100</v>
      </c>
      <c r="C1225" t="s">
        <v>152</v>
      </c>
      <c r="D1225">
        <v>71</v>
      </c>
      <c r="E1225" t="s">
        <v>156</v>
      </c>
    </row>
    <row r="1226" spans="1:5" x14ac:dyDescent="0.3">
      <c r="A1226">
        <v>1225</v>
      </c>
      <c r="B1226" s="1" t="s">
        <v>105</v>
      </c>
      <c r="C1226" t="s">
        <v>151</v>
      </c>
      <c r="D1226">
        <v>84</v>
      </c>
      <c r="E1226" t="s">
        <v>156</v>
      </c>
    </row>
    <row r="1227" spans="1:5" x14ac:dyDescent="0.3">
      <c r="A1227">
        <v>1226</v>
      </c>
      <c r="B1227" s="1" t="s">
        <v>103</v>
      </c>
      <c r="C1227" t="s">
        <v>151</v>
      </c>
      <c r="D1227">
        <v>55</v>
      </c>
      <c r="E1227" t="s">
        <v>156</v>
      </c>
    </row>
    <row r="1228" spans="1:5" x14ac:dyDescent="0.3">
      <c r="A1228">
        <v>1227</v>
      </c>
      <c r="B1228" s="1" t="s">
        <v>99</v>
      </c>
      <c r="C1228" t="s">
        <v>152</v>
      </c>
      <c r="D1228">
        <v>40</v>
      </c>
      <c r="E1228" t="s">
        <v>156</v>
      </c>
    </row>
    <row r="1229" spans="1:5" x14ac:dyDescent="0.3">
      <c r="A1229">
        <v>1228</v>
      </c>
      <c r="B1229" s="1" t="s">
        <v>99</v>
      </c>
      <c r="C1229" t="s">
        <v>151</v>
      </c>
      <c r="D1229">
        <v>87</v>
      </c>
      <c r="E1229" t="s">
        <v>156</v>
      </c>
    </row>
    <row r="1230" spans="1:5" x14ac:dyDescent="0.3">
      <c r="A1230">
        <v>1229</v>
      </c>
      <c r="B1230" s="1" t="s">
        <v>101</v>
      </c>
      <c r="C1230" t="s">
        <v>152</v>
      </c>
      <c r="D1230">
        <v>67</v>
      </c>
      <c r="E1230" t="s">
        <v>156</v>
      </c>
    </row>
    <row r="1231" spans="1:5" x14ac:dyDescent="0.3">
      <c r="A1231">
        <v>1230</v>
      </c>
      <c r="B1231" s="1" t="s">
        <v>105</v>
      </c>
      <c r="C1231" t="s">
        <v>152</v>
      </c>
      <c r="D1231">
        <v>80</v>
      </c>
      <c r="E1231" t="s">
        <v>156</v>
      </c>
    </row>
    <row r="1232" spans="1:5" x14ac:dyDescent="0.3">
      <c r="A1232">
        <v>1231</v>
      </c>
      <c r="B1232" s="1" t="s">
        <v>104</v>
      </c>
      <c r="C1232" t="s">
        <v>151</v>
      </c>
      <c r="D1232">
        <v>83</v>
      </c>
      <c r="E1232" t="s">
        <v>156</v>
      </c>
    </row>
    <row r="1233" spans="1:5" x14ac:dyDescent="0.3">
      <c r="A1233">
        <v>1232</v>
      </c>
      <c r="B1233" s="1" t="s">
        <v>105</v>
      </c>
      <c r="C1233" t="s">
        <v>151</v>
      </c>
      <c r="D1233">
        <v>31</v>
      </c>
      <c r="E1233" t="s">
        <v>156</v>
      </c>
    </row>
    <row r="1234" spans="1:5" x14ac:dyDescent="0.3">
      <c r="A1234">
        <v>1233</v>
      </c>
      <c r="B1234" s="1" t="s">
        <v>111</v>
      </c>
      <c r="C1234" t="s">
        <v>152</v>
      </c>
      <c r="D1234">
        <v>47</v>
      </c>
      <c r="E1234" t="s">
        <v>156</v>
      </c>
    </row>
    <row r="1235" spans="1:5" x14ac:dyDescent="0.3">
      <c r="A1235">
        <v>1234</v>
      </c>
      <c r="B1235" s="1" t="s">
        <v>99</v>
      </c>
      <c r="C1235" t="s">
        <v>151</v>
      </c>
      <c r="D1235">
        <v>89</v>
      </c>
      <c r="E1235" t="s">
        <v>156</v>
      </c>
    </row>
    <row r="1236" spans="1:5" x14ac:dyDescent="0.3">
      <c r="A1236">
        <v>1235</v>
      </c>
      <c r="B1236" s="1" t="s">
        <v>106</v>
      </c>
      <c r="C1236" t="s">
        <v>151</v>
      </c>
      <c r="D1236">
        <v>69</v>
      </c>
      <c r="E1236" t="s">
        <v>156</v>
      </c>
    </row>
    <row r="1237" spans="1:5" x14ac:dyDescent="0.3">
      <c r="A1237">
        <v>1236</v>
      </c>
      <c r="B1237" s="1" t="s">
        <v>99</v>
      </c>
      <c r="C1237" t="s">
        <v>151</v>
      </c>
      <c r="D1237">
        <v>47</v>
      </c>
      <c r="E1237" t="s">
        <v>156</v>
      </c>
    </row>
    <row r="1238" spans="1:5" x14ac:dyDescent="0.3">
      <c r="A1238">
        <v>1237</v>
      </c>
      <c r="B1238" s="1" t="s">
        <v>99</v>
      </c>
      <c r="C1238" t="s">
        <v>152</v>
      </c>
      <c r="D1238">
        <v>87</v>
      </c>
      <c r="E1238" t="s">
        <v>156</v>
      </c>
    </row>
    <row r="1239" spans="1:5" x14ac:dyDescent="0.3">
      <c r="A1239">
        <v>1238</v>
      </c>
      <c r="B1239" s="1" t="s">
        <v>99</v>
      </c>
      <c r="C1239" t="s">
        <v>152</v>
      </c>
      <c r="D1239">
        <v>65</v>
      </c>
      <c r="E1239" t="s">
        <v>156</v>
      </c>
    </row>
    <row r="1240" spans="1:5" x14ac:dyDescent="0.3">
      <c r="A1240">
        <v>1239</v>
      </c>
      <c r="B1240" s="1" t="s">
        <v>105</v>
      </c>
      <c r="C1240" t="s">
        <v>152</v>
      </c>
      <c r="D1240">
        <v>86</v>
      </c>
      <c r="E1240" t="s">
        <v>156</v>
      </c>
    </row>
    <row r="1241" spans="1:5" x14ac:dyDescent="0.3">
      <c r="A1241">
        <v>1240</v>
      </c>
      <c r="B1241" s="1" t="s">
        <v>109</v>
      </c>
      <c r="C1241" t="s">
        <v>151</v>
      </c>
      <c r="D1241">
        <v>24</v>
      </c>
      <c r="E1241" t="s">
        <v>156</v>
      </c>
    </row>
    <row r="1242" spans="1:5" x14ac:dyDescent="0.3">
      <c r="A1242">
        <v>1241</v>
      </c>
      <c r="B1242" s="1" t="s">
        <v>104</v>
      </c>
      <c r="C1242" t="s">
        <v>152</v>
      </c>
      <c r="D1242">
        <v>34</v>
      </c>
      <c r="E1242" t="s">
        <v>156</v>
      </c>
    </row>
    <row r="1243" spans="1:5" x14ac:dyDescent="0.3">
      <c r="A1243">
        <v>1242</v>
      </c>
      <c r="B1243" s="1" t="s">
        <v>105</v>
      </c>
      <c r="C1243" t="s">
        <v>152</v>
      </c>
      <c r="D1243">
        <v>55</v>
      </c>
      <c r="E1243" t="s">
        <v>156</v>
      </c>
    </row>
    <row r="1244" spans="1:5" x14ac:dyDescent="0.3">
      <c r="A1244">
        <v>1243</v>
      </c>
      <c r="B1244" s="1" t="s">
        <v>105</v>
      </c>
      <c r="C1244" t="s">
        <v>151</v>
      </c>
      <c r="D1244">
        <v>24</v>
      </c>
      <c r="E1244" t="s">
        <v>156</v>
      </c>
    </row>
    <row r="1245" spans="1:5" x14ac:dyDescent="0.3">
      <c r="A1245">
        <v>1244</v>
      </c>
      <c r="B1245" s="1" t="s">
        <v>105</v>
      </c>
      <c r="C1245" t="s">
        <v>152</v>
      </c>
      <c r="D1245">
        <v>20</v>
      </c>
      <c r="E1245" t="s">
        <v>156</v>
      </c>
    </row>
    <row r="1246" spans="1:5" x14ac:dyDescent="0.3">
      <c r="A1246">
        <v>1245</v>
      </c>
      <c r="B1246" s="1" t="s">
        <v>105</v>
      </c>
      <c r="C1246" t="s">
        <v>152</v>
      </c>
      <c r="D1246">
        <v>62</v>
      </c>
      <c r="E1246" t="s">
        <v>156</v>
      </c>
    </row>
    <row r="1247" spans="1:5" x14ac:dyDescent="0.3">
      <c r="A1247">
        <v>1246</v>
      </c>
      <c r="B1247" s="1" t="s">
        <v>100</v>
      </c>
      <c r="C1247" t="s">
        <v>151</v>
      </c>
      <c r="D1247">
        <v>85</v>
      </c>
      <c r="E1247" t="s">
        <v>156</v>
      </c>
    </row>
    <row r="1248" spans="1:5" x14ac:dyDescent="0.3">
      <c r="A1248">
        <v>1247</v>
      </c>
      <c r="B1248" s="1" t="s">
        <v>99</v>
      </c>
      <c r="C1248" t="s">
        <v>152</v>
      </c>
      <c r="D1248">
        <v>24</v>
      </c>
      <c r="E1248" t="s">
        <v>156</v>
      </c>
    </row>
    <row r="1249" spans="1:5" x14ac:dyDescent="0.3">
      <c r="A1249">
        <v>1248</v>
      </c>
      <c r="B1249" s="1" t="s">
        <v>99</v>
      </c>
      <c r="C1249" t="s">
        <v>151</v>
      </c>
      <c r="D1249">
        <v>87</v>
      </c>
      <c r="E1249" t="s">
        <v>156</v>
      </c>
    </row>
    <row r="1250" spans="1:5" x14ac:dyDescent="0.3">
      <c r="A1250">
        <v>1249</v>
      </c>
      <c r="B1250" s="1" t="s">
        <v>99</v>
      </c>
      <c r="C1250" t="s">
        <v>152</v>
      </c>
      <c r="D1250">
        <v>76</v>
      </c>
      <c r="E1250" t="s">
        <v>156</v>
      </c>
    </row>
    <row r="1251" spans="1:5" x14ac:dyDescent="0.3">
      <c r="A1251">
        <v>1250</v>
      </c>
      <c r="B1251" s="1" t="s">
        <v>99</v>
      </c>
      <c r="C1251" t="s">
        <v>151</v>
      </c>
      <c r="D1251">
        <v>57</v>
      </c>
      <c r="E1251" t="s">
        <v>156</v>
      </c>
    </row>
    <row r="1252" spans="1:5" x14ac:dyDescent="0.3">
      <c r="A1252">
        <v>1251</v>
      </c>
      <c r="B1252" s="1" t="s">
        <v>99</v>
      </c>
      <c r="C1252" t="s">
        <v>151</v>
      </c>
      <c r="D1252">
        <v>31</v>
      </c>
      <c r="E1252" t="s">
        <v>156</v>
      </c>
    </row>
    <row r="1253" spans="1:5" x14ac:dyDescent="0.3">
      <c r="A1253">
        <v>1252</v>
      </c>
      <c r="B1253" s="1" t="s">
        <v>99</v>
      </c>
      <c r="C1253" t="s">
        <v>152</v>
      </c>
      <c r="D1253">
        <v>66</v>
      </c>
      <c r="E1253" t="s">
        <v>156</v>
      </c>
    </row>
    <row r="1254" spans="1:5" x14ac:dyDescent="0.3">
      <c r="A1254">
        <v>1253</v>
      </c>
      <c r="B1254" s="1" t="s">
        <v>99</v>
      </c>
      <c r="C1254" t="s">
        <v>152</v>
      </c>
      <c r="D1254">
        <v>79</v>
      </c>
      <c r="E1254" t="s">
        <v>156</v>
      </c>
    </row>
    <row r="1255" spans="1:5" x14ac:dyDescent="0.3">
      <c r="A1255">
        <v>1254</v>
      </c>
      <c r="B1255" s="1" t="s">
        <v>100</v>
      </c>
      <c r="C1255" t="s">
        <v>151</v>
      </c>
      <c r="D1255">
        <v>71</v>
      </c>
      <c r="E1255" t="s">
        <v>156</v>
      </c>
    </row>
    <row r="1256" spans="1:5" x14ac:dyDescent="0.3">
      <c r="A1256">
        <v>1255</v>
      </c>
      <c r="B1256" s="1" t="s">
        <v>105</v>
      </c>
      <c r="C1256" t="s">
        <v>151</v>
      </c>
      <c r="D1256">
        <v>77</v>
      </c>
      <c r="E1256" t="s">
        <v>156</v>
      </c>
    </row>
    <row r="1257" spans="1:5" x14ac:dyDescent="0.3">
      <c r="A1257">
        <v>1256</v>
      </c>
      <c r="B1257" s="1" t="s">
        <v>105</v>
      </c>
      <c r="C1257" t="s">
        <v>151</v>
      </c>
      <c r="D1257">
        <v>29</v>
      </c>
      <c r="E1257" t="s">
        <v>156</v>
      </c>
    </row>
    <row r="1258" spans="1:5" x14ac:dyDescent="0.3">
      <c r="A1258">
        <v>1257</v>
      </c>
      <c r="B1258" s="1" t="s">
        <v>99</v>
      </c>
      <c r="C1258" t="s">
        <v>151</v>
      </c>
      <c r="D1258">
        <v>69</v>
      </c>
      <c r="E1258" t="s">
        <v>156</v>
      </c>
    </row>
    <row r="1259" spans="1:5" x14ac:dyDescent="0.3">
      <c r="A1259">
        <v>1258</v>
      </c>
      <c r="B1259" s="1" t="s">
        <v>99</v>
      </c>
      <c r="C1259" t="s">
        <v>151</v>
      </c>
      <c r="D1259">
        <v>87</v>
      </c>
      <c r="E1259" t="s">
        <v>156</v>
      </c>
    </row>
    <row r="1260" spans="1:5" x14ac:dyDescent="0.3">
      <c r="A1260">
        <v>1259</v>
      </c>
      <c r="B1260" s="1" t="s">
        <v>99</v>
      </c>
      <c r="C1260" t="s">
        <v>151</v>
      </c>
      <c r="D1260">
        <v>45</v>
      </c>
      <c r="E1260" t="s">
        <v>156</v>
      </c>
    </row>
    <row r="1261" spans="1:5" x14ac:dyDescent="0.3">
      <c r="A1261">
        <v>1260</v>
      </c>
      <c r="B1261" s="1" t="s">
        <v>100</v>
      </c>
      <c r="C1261" t="s">
        <v>151</v>
      </c>
      <c r="E1261" t="s">
        <v>156</v>
      </c>
    </row>
    <row r="1262" spans="1:5" x14ac:dyDescent="0.3">
      <c r="A1262">
        <v>1261</v>
      </c>
      <c r="B1262" s="1" t="s">
        <v>99</v>
      </c>
      <c r="C1262" t="s">
        <v>151</v>
      </c>
      <c r="D1262">
        <v>49</v>
      </c>
      <c r="E1262" t="s">
        <v>156</v>
      </c>
    </row>
    <row r="1263" spans="1:5" x14ac:dyDescent="0.3">
      <c r="A1263">
        <v>1262</v>
      </c>
      <c r="B1263" s="1" t="s">
        <v>99</v>
      </c>
      <c r="C1263" t="s">
        <v>151</v>
      </c>
      <c r="D1263">
        <v>41</v>
      </c>
      <c r="E1263" t="s">
        <v>156</v>
      </c>
    </row>
    <row r="1264" spans="1:5" x14ac:dyDescent="0.3">
      <c r="A1264">
        <v>1263</v>
      </c>
      <c r="B1264" s="1" t="s">
        <v>99</v>
      </c>
      <c r="C1264" t="s">
        <v>152</v>
      </c>
      <c r="D1264">
        <v>78</v>
      </c>
      <c r="E1264" t="s">
        <v>156</v>
      </c>
    </row>
    <row r="1265" spans="1:5" x14ac:dyDescent="0.3">
      <c r="A1265">
        <v>1264</v>
      </c>
      <c r="B1265" s="1" t="s">
        <v>107</v>
      </c>
      <c r="C1265" t="s">
        <v>152</v>
      </c>
      <c r="D1265">
        <v>47</v>
      </c>
      <c r="E1265" t="s">
        <v>156</v>
      </c>
    </row>
    <row r="1266" spans="1:5" x14ac:dyDescent="0.3">
      <c r="A1266">
        <v>1265</v>
      </c>
      <c r="B1266" s="1" t="s">
        <v>99</v>
      </c>
      <c r="C1266" t="s">
        <v>151</v>
      </c>
      <c r="D1266">
        <v>72</v>
      </c>
      <c r="E1266" t="s">
        <v>156</v>
      </c>
    </row>
    <row r="1267" spans="1:5" x14ac:dyDescent="0.3">
      <c r="A1267">
        <v>1266</v>
      </c>
      <c r="B1267" s="1" t="s">
        <v>99</v>
      </c>
      <c r="C1267" t="s">
        <v>151</v>
      </c>
      <c r="D1267">
        <v>42</v>
      </c>
      <c r="E1267" t="s">
        <v>156</v>
      </c>
    </row>
    <row r="1268" spans="1:5" x14ac:dyDescent="0.3">
      <c r="A1268">
        <v>1267</v>
      </c>
      <c r="B1268" s="1" t="s">
        <v>107</v>
      </c>
      <c r="C1268" t="s">
        <v>151</v>
      </c>
      <c r="D1268">
        <v>62</v>
      </c>
      <c r="E1268" t="s">
        <v>156</v>
      </c>
    </row>
    <row r="1269" spans="1:5" x14ac:dyDescent="0.3">
      <c r="A1269">
        <v>1268</v>
      </c>
      <c r="B1269" s="1" t="s">
        <v>99</v>
      </c>
      <c r="C1269" t="s">
        <v>151</v>
      </c>
      <c r="D1269">
        <v>48</v>
      </c>
      <c r="E1269" t="s">
        <v>156</v>
      </c>
    </row>
    <row r="1270" spans="1:5" x14ac:dyDescent="0.3">
      <c r="A1270">
        <v>1269</v>
      </c>
      <c r="B1270" s="1" t="s">
        <v>110</v>
      </c>
      <c r="C1270" t="s">
        <v>151</v>
      </c>
      <c r="D1270">
        <v>48</v>
      </c>
      <c r="E1270" t="s">
        <v>156</v>
      </c>
    </row>
    <row r="1271" spans="1:5" x14ac:dyDescent="0.3">
      <c r="A1271">
        <v>1270</v>
      </c>
      <c r="B1271" s="1" t="s">
        <v>99</v>
      </c>
      <c r="C1271" t="s">
        <v>151</v>
      </c>
      <c r="D1271">
        <v>48</v>
      </c>
      <c r="E1271" t="s">
        <v>156</v>
      </c>
    </row>
    <row r="1272" spans="1:5" x14ac:dyDescent="0.3">
      <c r="A1272">
        <v>1271</v>
      </c>
      <c r="B1272" s="1" t="s">
        <v>100</v>
      </c>
      <c r="C1272" t="s">
        <v>152</v>
      </c>
      <c r="D1272">
        <v>43</v>
      </c>
      <c r="E1272" t="s">
        <v>156</v>
      </c>
    </row>
    <row r="1273" spans="1:5" x14ac:dyDescent="0.3">
      <c r="A1273">
        <v>1272</v>
      </c>
      <c r="B1273" s="1" t="s">
        <v>101</v>
      </c>
      <c r="C1273" t="s">
        <v>152</v>
      </c>
      <c r="D1273">
        <v>39</v>
      </c>
      <c r="E1273" t="s">
        <v>156</v>
      </c>
    </row>
    <row r="1274" spans="1:5" x14ac:dyDescent="0.3">
      <c r="A1274">
        <v>1273</v>
      </c>
      <c r="B1274" s="1" t="s">
        <v>105</v>
      </c>
      <c r="C1274" t="s">
        <v>152</v>
      </c>
      <c r="D1274">
        <v>18</v>
      </c>
      <c r="E1274" t="s">
        <v>156</v>
      </c>
    </row>
    <row r="1275" spans="1:5" x14ac:dyDescent="0.3">
      <c r="A1275">
        <v>1274</v>
      </c>
      <c r="B1275" s="1" t="s">
        <v>99</v>
      </c>
      <c r="C1275" t="s">
        <v>152</v>
      </c>
      <c r="D1275">
        <v>78</v>
      </c>
      <c r="E1275" t="s">
        <v>156</v>
      </c>
    </row>
    <row r="1276" spans="1:5" x14ac:dyDescent="0.3">
      <c r="A1276">
        <v>1275</v>
      </c>
      <c r="B1276" s="1" t="s">
        <v>106</v>
      </c>
      <c r="C1276" t="s">
        <v>152</v>
      </c>
      <c r="D1276">
        <v>88</v>
      </c>
      <c r="E1276" t="s">
        <v>156</v>
      </c>
    </row>
    <row r="1277" spans="1:5" x14ac:dyDescent="0.3">
      <c r="A1277">
        <v>1276</v>
      </c>
      <c r="B1277" s="1" t="s">
        <v>100</v>
      </c>
      <c r="C1277" t="s">
        <v>151</v>
      </c>
      <c r="D1277">
        <v>88</v>
      </c>
      <c r="E1277" t="s">
        <v>156</v>
      </c>
    </row>
    <row r="1278" spans="1:5" x14ac:dyDescent="0.3">
      <c r="A1278">
        <v>1277</v>
      </c>
      <c r="B1278" s="1" t="s">
        <v>110</v>
      </c>
      <c r="C1278" t="s">
        <v>152</v>
      </c>
      <c r="D1278">
        <v>73</v>
      </c>
      <c r="E1278" t="s">
        <v>156</v>
      </c>
    </row>
    <row r="1279" spans="1:5" x14ac:dyDescent="0.3">
      <c r="A1279">
        <v>1278</v>
      </c>
      <c r="B1279" s="1" t="s">
        <v>99</v>
      </c>
      <c r="C1279" t="s">
        <v>152</v>
      </c>
      <c r="D1279">
        <v>69</v>
      </c>
      <c r="E1279" t="s">
        <v>156</v>
      </c>
    </row>
    <row r="1280" spans="1:5" x14ac:dyDescent="0.3">
      <c r="A1280">
        <v>1279</v>
      </c>
      <c r="B1280" s="1" t="s">
        <v>99</v>
      </c>
      <c r="C1280" t="s">
        <v>152</v>
      </c>
      <c r="D1280">
        <v>52</v>
      </c>
      <c r="E1280" t="s">
        <v>156</v>
      </c>
    </row>
    <row r="1281" spans="1:5" x14ac:dyDescent="0.3">
      <c r="A1281">
        <v>1280</v>
      </c>
      <c r="B1281" s="1" t="s">
        <v>99</v>
      </c>
      <c r="C1281" t="s">
        <v>151</v>
      </c>
      <c r="D1281">
        <v>69</v>
      </c>
      <c r="E1281" t="s">
        <v>156</v>
      </c>
    </row>
    <row r="1282" spans="1:5" x14ac:dyDescent="0.3">
      <c r="A1282">
        <v>1281</v>
      </c>
      <c r="B1282" s="1" t="s">
        <v>105</v>
      </c>
      <c r="C1282" t="s">
        <v>152</v>
      </c>
      <c r="D1282">
        <v>61</v>
      </c>
      <c r="E1282" t="s">
        <v>156</v>
      </c>
    </row>
    <row r="1283" spans="1:5" x14ac:dyDescent="0.3">
      <c r="A1283">
        <v>1282</v>
      </c>
      <c r="B1283" s="1" t="s">
        <v>100</v>
      </c>
      <c r="C1283" t="s">
        <v>151</v>
      </c>
      <c r="D1283">
        <v>35</v>
      </c>
      <c r="E1283" t="s">
        <v>156</v>
      </c>
    </row>
    <row r="1284" spans="1:5" x14ac:dyDescent="0.3">
      <c r="A1284">
        <v>1283</v>
      </c>
      <c r="B1284" s="1" t="s">
        <v>99</v>
      </c>
      <c r="C1284" t="s">
        <v>151</v>
      </c>
      <c r="D1284">
        <v>30</v>
      </c>
      <c r="E1284" t="s">
        <v>156</v>
      </c>
    </row>
    <row r="1285" spans="1:5" x14ac:dyDescent="0.3">
      <c r="A1285">
        <v>1284</v>
      </c>
      <c r="B1285" s="1" t="s">
        <v>105</v>
      </c>
      <c r="C1285" t="s">
        <v>151</v>
      </c>
      <c r="D1285">
        <v>73</v>
      </c>
      <c r="E1285" t="s">
        <v>156</v>
      </c>
    </row>
    <row r="1286" spans="1:5" x14ac:dyDescent="0.3">
      <c r="A1286">
        <v>1285</v>
      </c>
      <c r="B1286" s="1" t="s">
        <v>105</v>
      </c>
      <c r="C1286" t="s">
        <v>152</v>
      </c>
      <c r="D1286">
        <v>56</v>
      </c>
      <c r="E1286" t="s">
        <v>156</v>
      </c>
    </row>
    <row r="1287" spans="1:5" x14ac:dyDescent="0.3">
      <c r="A1287">
        <v>1286</v>
      </c>
      <c r="B1287" s="1" t="s">
        <v>99</v>
      </c>
      <c r="C1287" t="s">
        <v>151</v>
      </c>
      <c r="D1287">
        <v>61</v>
      </c>
      <c r="E1287" t="s">
        <v>156</v>
      </c>
    </row>
    <row r="1288" spans="1:5" x14ac:dyDescent="0.3">
      <c r="A1288">
        <v>1287</v>
      </c>
      <c r="B1288" s="1" t="s">
        <v>99</v>
      </c>
      <c r="C1288" t="s">
        <v>151</v>
      </c>
      <c r="D1288">
        <v>55</v>
      </c>
      <c r="E1288" t="s">
        <v>156</v>
      </c>
    </row>
    <row r="1289" spans="1:5" x14ac:dyDescent="0.3">
      <c r="A1289">
        <v>1288</v>
      </c>
      <c r="B1289" s="1" t="s">
        <v>99</v>
      </c>
      <c r="C1289" t="s">
        <v>151</v>
      </c>
      <c r="D1289">
        <v>39</v>
      </c>
      <c r="E1289" t="s">
        <v>156</v>
      </c>
    </row>
    <row r="1290" spans="1:5" x14ac:dyDescent="0.3">
      <c r="A1290">
        <v>1289</v>
      </c>
      <c r="B1290" s="1" t="s">
        <v>99</v>
      </c>
      <c r="C1290" t="s">
        <v>152</v>
      </c>
      <c r="D1290">
        <v>30</v>
      </c>
      <c r="E1290" t="s">
        <v>156</v>
      </c>
    </row>
    <row r="1291" spans="1:5" x14ac:dyDescent="0.3">
      <c r="A1291">
        <v>1290</v>
      </c>
      <c r="B1291" s="1" t="s">
        <v>99</v>
      </c>
      <c r="C1291" t="s">
        <v>151</v>
      </c>
      <c r="D1291">
        <v>31</v>
      </c>
      <c r="E1291" t="s">
        <v>156</v>
      </c>
    </row>
    <row r="1292" spans="1:5" x14ac:dyDescent="0.3">
      <c r="A1292">
        <v>1291</v>
      </c>
      <c r="B1292" s="1" t="s">
        <v>99</v>
      </c>
      <c r="C1292" t="s">
        <v>152</v>
      </c>
      <c r="D1292">
        <v>72</v>
      </c>
      <c r="E1292" t="s">
        <v>156</v>
      </c>
    </row>
    <row r="1293" spans="1:5" x14ac:dyDescent="0.3">
      <c r="A1293">
        <v>1292</v>
      </c>
      <c r="B1293" s="1" t="s">
        <v>99</v>
      </c>
      <c r="C1293" t="s">
        <v>152</v>
      </c>
      <c r="D1293">
        <v>38</v>
      </c>
      <c r="E1293" t="s">
        <v>156</v>
      </c>
    </row>
    <row r="1294" spans="1:5" x14ac:dyDescent="0.3">
      <c r="A1294">
        <v>1293</v>
      </c>
      <c r="B1294" s="1" t="s">
        <v>99</v>
      </c>
      <c r="C1294" t="s">
        <v>151</v>
      </c>
      <c r="D1294">
        <v>38</v>
      </c>
      <c r="E1294" t="s">
        <v>156</v>
      </c>
    </row>
    <row r="1295" spans="1:5" x14ac:dyDescent="0.3">
      <c r="A1295">
        <v>1294</v>
      </c>
      <c r="B1295" s="1" t="s">
        <v>100</v>
      </c>
      <c r="C1295" t="s">
        <v>152</v>
      </c>
      <c r="D1295">
        <v>54</v>
      </c>
      <c r="E1295" t="s">
        <v>156</v>
      </c>
    </row>
    <row r="1296" spans="1:5" x14ac:dyDescent="0.3">
      <c r="A1296">
        <v>1295</v>
      </c>
      <c r="B1296" s="1" t="s">
        <v>102</v>
      </c>
      <c r="C1296" t="s">
        <v>152</v>
      </c>
      <c r="D1296">
        <v>86</v>
      </c>
      <c r="E1296" t="s">
        <v>156</v>
      </c>
    </row>
    <row r="1297" spans="1:5" x14ac:dyDescent="0.3">
      <c r="A1297">
        <v>1296</v>
      </c>
      <c r="B1297" s="1" t="s">
        <v>105</v>
      </c>
      <c r="C1297" t="s">
        <v>151</v>
      </c>
      <c r="D1297">
        <v>20</v>
      </c>
      <c r="E1297" t="s">
        <v>156</v>
      </c>
    </row>
    <row r="1298" spans="1:5" x14ac:dyDescent="0.3">
      <c r="A1298">
        <v>1297</v>
      </c>
      <c r="B1298" s="1" t="s">
        <v>99</v>
      </c>
      <c r="C1298" t="s">
        <v>152</v>
      </c>
      <c r="D1298">
        <v>86</v>
      </c>
      <c r="E1298" t="s">
        <v>156</v>
      </c>
    </row>
    <row r="1299" spans="1:5" x14ac:dyDescent="0.3">
      <c r="A1299">
        <v>1298</v>
      </c>
      <c r="B1299" s="1" t="s">
        <v>101</v>
      </c>
      <c r="C1299" t="s">
        <v>151</v>
      </c>
      <c r="D1299">
        <v>31</v>
      </c>
      <c r="E1299" t="s">
        <v>156</v>
      </c>
    </row>
    <row r="1300" spans="1:5" x14ac:dyDescent="0.3">
      <c r="A1300">
        <v>1299</v>
      </c>
      <c r="B1300" s="1" t="s">
        <v>99</v>
      </c>
      <c r="C1300" t="s">
        <v>151</v>
      </c>
      <c r="D1300">
        <v>44</v>
      </c>
      <c r="E1300" t="s">
        <v>156</v>
      </c>
    </row>
    <row r="1301" spans="1:5" x14ac:dyDescent="0.3">
      <c r="A1301">
        <v>1300</v>
      </c>
      <c r="B1301" s="1" t="s">
        <v>109</v>
      </c>
      <c r="C1301" t="s">
        <v>151</v>
      </c>
      <c r="D1301">
        <v>74</v>
      </c>
      <c r="E1301" t="s">
        <v>156</v>
      </c>
    </row>
    <row r="1302" spans="1:5" x14ac:dyDescent="0.3">
      <c r="A1302">
        <v>1301</v>
      </c>
      <c r="B1302" s="1" t="s">
        <v>105</v>
      </c>
      <c r="C1302" t="s">
        <v>151</v>
      </c>
      <c r="D1302">
        <v>84</v>
      </c>
      <c r="E1302" t="s">
        <v>156</v>
      </c>
    </row>
    <row r="1303" spans="1:5" x14ac:dyDescent="0.3">
      <c r="A1303">
        <v>1302</v>
      </c>
      <c r="B1303" s="1" t="s">
        <v>100</v>
      </c>
      <c r="C1303" t="s">
        <v>152</v>
      </c>
      <c r="D1303">
        <v>28</v>
      </c>
      <c r="E1303" t="s">
        <v>156</v>
      </c>
    </row>
    <row r="1304" spans="1:5" x14ac:dyDescent="0.3">
      <c r="A1304">
        <v>1303</v>
      </c>
      <c r="B1304" s="1" t="s">
        <v>105</v>
      </c>
      <c r="C1304" t="s">
        <v>151</v>
      </c>
      <c r="D1304">
        <v>81</v>
      </c>
      <c r="E1304" t="s">
        <v>156</v>
      </c>
    </row>
    <row r="1305" spans="1:5" x14ac:dyDescent="0.3">
      <c r="A1305">
        <v>1304</v>
      </c>
      <c r="B1305" s="1" t="s">
        <v>107</v>
      </c>
      <c r="C1305" t="s">
        <v>152</v>
      </c>
      <c r="D1305">
        <v>18</v>
      </c>
      <c r="E1305" t="s">
        <v>156</v>
      </c>
    </row>
    <row r="1306" spans="1:5" x14ac:dyDescent="0.3">
      <c r="A1306">
        <v>1305</v>
      </c>
      <c r="B1306" s="1" t="s">
        <v>100</v>
      </c>
      <c r="C1306" t="s">
        <v>151</v>
      </c>
      <c r="D1306">
        <v>58</v>
      </c>
      <c r="E1306" t="s">
        <v>156</v>
      </c>
    </row>
    <row r="1307" spans="1:5" x14ac:dyDescent="0.3">
      <c r="A1307">
        <v>1306</v>
      </c>
      <c r="B1307" s="1" t="s">
        <v>99</v>
      </c>
      <c r="C1307" t="s">
        <v>151</v>
      </c>
      <c r="D1307">
        <v>65</v>
      </c>
      <c r="E1307" t="s">
        <v>156</v>
      </c>
    </row>
    <row r="1308" spans="1:5" x14ac:dyDescent="0.3">
      <c r="A1308">
        <v>1307</v>
      </c>
      <c r="B1308" s="1" t="s">
        <v>100</v>
      </c>
      <c r="C1308" t="s">
        <v>152</v>
      </c>
      <c r="D1308">
        <v>78</v>
      </c>
      <c r="E1308" t="s">
        <v>156</v>
      </c>
    </row>
    <row r="1309" spans="1:5" x14ac:dyDescent="0.3">
      <c r="A1309">
        <v>1308</v>
      </c>
      <c r="B1309" s="1" t="s">
        <v>105</v>
      </c>
      <c r="C1309" t="s">
        <v>152</v>
      </c>
      <c r="D1309">
        <v>56</v>
      </c>
      <c r="E1309" t="s">
        <v>156</v>
      </c>
    </row>
    <row r="1310" spans="1:5" x14ac:dyDescent="0.3">
      <c r="A1310">
        <v>1309</v>
      </c>
      <c r="B1310" s="1" t="s">
        <v>99</v>
      </c>
      <c r="C1310" t="s">
        <v>152</v>
      </c>
      <c r="D1310">
        <v>88</v>
      </c>
      <c r="E1310" t="s">
        <v>156</v>
      </c>
    </row>
    <row r="1311" spans="1:5" x14ac:dyDescent="0.3">
      <c r="A1311">
        <v>1310</v>
      </c>
      <c r="B1311" s="1" t="s">
        <v>105</v>
      </c>
      <c r="C1311" t="s">
        <v>151</v>
      </c>
      <c r="D1311">
        <v>70</v>
      </c>
      <c r="E1311" t="s">
        <v>156</v>
      </c>
    </row>
    <row r="1312" spans="1:5" x14ac:dyDescent="0.3">
      <c r="A1312">
        <v>1311</v>
      </c>
      <c r="B1312" s="1" t="s">
        <v>99</v>
      </c>
      <c r="C1312" t="s">
        <v>151</v>
      </c>
      <c r="D1312">
        <v>20</v>
      </c>
      <c r="E1312" t="s">
        <v>156</v>
      </c>
    </row>
    <row r="1313" spans="1:5" x14ac:dyDescent="0.3">
      <c r="A1313">
        <v>1312</v>
      </c>
      <c r="B1313" s="1" t="s">
        <v>99</v>
      </c>
      <c r="C1313" t="s">
        <v>152</v>
      </c>
      <c r="D1313">
        <v>59</v>
      </c>
      <c r="E1313" t="s">
        <v>156</v>
      </c>
    </row>
    <row r="1314" spans="1:5" x14ac:dyDescent="0.3">
      <c r="A1314">
        <v>1313</v>
      </c>
      <c r="B1314" s="1" t="s">
        <v>99</v>
      </c>
      <c r="C1314" t="s">
        <v>151</v>
      </c>
      <c r="D1314">
        <v>61</v>
      </c>
      <c r="E1314" t="s">
        <v>156</v>
      </c>
    </row>
    <row r="1315" spans="1:5" x14ac:dyDescent="0.3">
      <c r="A1315">
        <v>1314</v>
      </c>
      <c r="B1315" s="1" t="s">
        <v>99</v>
      </c>
      <c r="C1315" t="s">
        <v>152</v>
      </c>
      <c r="D1315">
        <v>86</v>
      </c>
      <c r="E1315" t="s">
        <v>156</v>
      </c>
    </row>
    <row r="1316" spans="1:5" x14ac:dyDescent="0.3">
      <c r="A1316">
        <v>1315</v>
      </c>
      <c r="B1316" s="1" t="s">
        <v>99</v>
      </c>
      <c r="C1316" t="s">
        <v>152</v>
      </c>
      <c r="D1316">
        <v>76</v>
      </c>
      <c r="E1316" t="s">
        <v>156</v>
      </c>
    </row>
    <row r="1317" spans="1:5" x14ac:dyDescent="0.3">
      <c r="A1317">
        <v>1316</v>
      </c>
      <c r="B1317" s="1" t="s">
        <v>101</v>
      </c>
      <c r="C1317" t="s">
        <v>152</v>
      </c>
      <c r="D1317">
        <v>70</v>
      </c>
      <c r="E1317" t="s">
        <v>156</v>
      </c>
    </row>
    <row r="1318" spans="1:5" x14ac:dyDescent="0.3">
      <c r="A1318">
        <v>1317</v>
      </c>
      <c r="B1318" s="1" t="s">
        <v>100</v>
      </c>
      <c r="C1318" t="s">
        <v>151</v>
      </c>
      <c r="D1318">
        <v>54</v>
      </c>
      <c r="E1318" t="s">
        <v>156</v>
      </c>
    </row>
    <row r="1319" spans="1:5" x14ac:dyDescent="0.3">
      <c r="A1319">
        <v>1318</v>
      </c>
      <c r="B1319" s="1" t="s">
        <v>99</v>
      </c>
      <c r="C1319" t="s">
        <v>151</v>
      </c>
      <c r="D1319">
        <v>24</v>
      </c>
      <c r="E1319" t="s">
        <v>156</v>
      </c>
    </row>
    <row r="1320" spans="1:5" x14ac:dyDescent="0.3">
      <c r="A1320">
        <v>1319</v>
      </c>
      <c r="B1320" s="1" t="s">
        <v>99</v>
      </c>
      <c r="C1320" t="s">
        <v>152</v>
      </c>
      <c r="D1320">
        <v>19</v>
      </c>
      <c r="E1320" t="s">
        <v>156</v>
      </c>
    </row>
    <row r="1321" spans="1:5" x14ac:dyDescent="0.3">
      <c r="A1321">
        <v>1320</v>
      </c>
      <c r="B1321" s="1" t="s">
        <v>109</v>
      </c>
      <c r="C1321" t="s">
        <v>151</v>
      </c>
      <c r="D1321">
        <v>71</v>
      </c>
      <c r="E1321" t="s">
        <v>156</v>
      </c>
    </row>
    <row r="1322" spans="1:5" x14ac:dyDescent="0.3">
      <c r="A1322">
        <v>1321</v>
      </c>
      <c r="B1322" s="1" t="s">
        <v>107</v>
      </c>
      <c r="C1322" t="s">
        <v>152</v>
      </c>
      <c r="D1322">
        <v>83</v>
      </c>
      <c r="E1322" t="s">
        <v>156</v>
      </c>
    </row>
    <row r="1323" spans="1:5" x14ac:dyDescent="0.3">
      <c r="A1323">
        <v>1322</v>
      </c>
      <c r="B1323" s="1" t="s">
        <v>99</v>
      </c>
      <c r="C1323" t="s">
        <v>152</v>
      </c>
      <c r="D1323">
        <v>49</v>
      </c>
      <c r="E1323" t="s">
        <v>156</v>
      </c>
    </row>
    <row r="1324" spans="1:5" x14ac:dyDescent="0.3">
      <c r="A1324">
        <v>1323</v>
      </c>
      <c r="B1324" s="1" t="s">
        <v>110</v>
      </c>
      <c r="C1324" t="s">
        <v>152</v>
      </c>
      <c r="D1324">
        <v>81</v>
      </c>
      <c r="E1324" t="s">
        <v>156</v>
      </c>
    </row>
    <row r="1325" spans="1:5" x14ac:dyDescent="0.3">
      <c r="A1325">
        <v>1324</v>
      </c>
      <c r="B1325" s="1" t="s">
        <v>99</v>
      </c>
      <c r="C1325" t="s">
        <v>151</v>
      </c>
      <c r="D1325">
        <v>67</v>
      </c>
      <c r="E1325" t="s">
        <v>156</v>
      </c>
    </row>
    <row r="1326" spans="1:5" x14ac:dyDescent="0.3">
      <c r="A1326">
        <v>1325</v>
      </c>
      <c r="B1326" s="1" t="s">
        <v>105</v>
      </c>
      <c r="C1326" t="s">
        <v>152</v>
      </c>
      <c r="D1326">
        <v>29</v>
      </c>
      <c r="E1326" t="s">
        <v>156</v>
      </c>
    </row>
    <row r="1327" spans="1:5" x14ac:dyDescent="0.3">
      <c r="A1327">
        <v>1326</v>
      </c>
      <c r="B1327" s="1" t="s">
        <v>100</v>
      </c>
      <c r="C1327" t="s">
        <v>151</v>
      </c>
      <c r="D1327">
        <v>84</v>
      </c>
      <c r="E1327" t="s">
        <v>156</v>
      </c>
    </row>
    <row r="1328" spans="1:5" x14ac:dyDescent="0.3">
      <c r="A1328">
        <v>1327</v>
      </c>
      <c r="B1328" s="1" t="s">
        <v>100</v>
      </c>
      <c r="C1328" t="s">
        <v>151</v>
      </c>
      <c r="D1328">
        <v>34</v>
      </c>
      <c r="E1328" t="s">
        <v>156</v>
      </c>
    </row>
    <row r="1329" spans="1:5" x14ac:dyDescent="0.3">
      <c r="A1329">
        <v>1328</v>
      </c>
      <c r="B1329" s="1" t="s">
        <v>99</v>
      </c>
      <c r="C1329" t="s">
        <v>151</v>
      </c>
      <c r="D1329">
        <v>38</v>
      </c>
      <c r="E1329" t="s">
        <v>156</v>
      </c>
    </row>
    <row r="1330" spans="1:5" x14ac:dyDescent="0.3">
      <c r="A1330">
        <v>1329</v>
      </c>
      <c r="B1330" s="1" t="s">
        <v>99</v>
      </c>
      <c r="C1330" t="s">
        <v>151</v>
      </c>
      <c r="D1330">
        <v>62</v>
      </c>
      <c r="E1330" t="s">
        <v>156</v>
      </c>
    </row>
    <row r="1331" spans="1:5" x14ac:dyDescent="0.3">
      <c r="A1331">
        <v>1330</v>
      </c>
      <c r="B1331" s="1" t="s">
        <v>101</v>
      </c>
      <c r="C1331" t="s">
        <v>151</v>
      </c>
      <c r="D1331">
        <v>59</v>
      </c>
      <c r="E1331" t="s">
        <v>156</v>
      </c>
    </row>
    <row r="1332" spans="1:5" x14ac:dyDescent="0.3">
      <c r="A1332">
        <v>1331</v>
      </c>
      <c r="B1332" s="1" t="s">
        <v>99</v>
      </c>
      <c r="C1332" t="s">
        <v>152</v>
      </c>
      <c r="D1332">
        <v>84</v>
      </c>
      <c r="E1332" t="s">
        <v>156</v>
      </c>
    </row>
    <row r="1333" spans="1:5" x14ac:dyDescent="0.3">
      <c r="A1333">
        <v>1332</v>
      </c>
      <c r="B1333" s="1" t="s">
        <v>102</v>
      </c>
      <c r="C1333" t="s">
        <v>151</v>
      </c>
      <c r="D1333">
        <v>49</v>
      </c>
      <c r="E1333" t="s">
        <v>156</v>
      </c>
    </row>
    <row r="1334" spans="1:5" x14ac:dyDescent="0.3">
      <c r="A1334">
        <v>1333</v>
      </c>
      <c r="B1334" s="1" t="s">
        <v>99</v>
      </c>
      <c r="C1334" t="s">
        <v>151</v>
      </c>
      <c r="D1334">
        <v>31</v>
      </c>
      <c r="E1334" t="s">
        <v>156</v>
      </c>
    </row>
    <row r="1335" spans="1:5" x14ac:dyDescent="0.3">
      <c r="A1335">
        <v>1334</v>
      </c>
      <c r="B1335" s="1" t="s">
        <v>99</v>
      </c>
      <c r="C1335" t="s">
        <v>152</v>
      </c>
      <c r="D1335">
        <v>30</v>
      </c>
      <c r="E1335" t="s">
        <v>156</v>
      </c>
    </row>
    <row r="1336" spans="1:5" x14ac:dyDescent="0.3">
      <c r="A1336">
        <v>1335</v>
      </c>
      <c r="B1336" s="1" t="s">
        <v>99</v>
      </c>
      <c r="C1336" t="s">
        <v>152</v>
      </c>
      <c r="D1336">
        <v>70</v>
      </c>
      <c r="E1336" t="s">
        <v>156</v>
      </c>
    </row>
    <row r="1337" spans="1:5" x14ac:dyDescent="0.3">
      <c r="A1337">
        <v>1336</v>
      </c>
      <c r="B1337" s="1" t="s">
        <v>99</v>
      </c>
      <c r="C1337" t="s">
        <v>151</v>
      </c>
      <c r="D1337">
        <v>89</v>
      </c>
      <c r="E1337" t="s">
        <v>156</v>
      </c>
    </row>
    <row r="1338" spans="1:5" x14ac:dyDescent="0.3">
      <c r="A1338">
        <v>1337</v>
      </c>
      <c r="B1338" s="1" t="s">
        <v>105</v>
      </c>
      <c r="C1338" t="s">
        <v>152</v>
      </c>
      <c r="D1338">
        <v>54</v>
      </c>
      <c r="E1338" t="s">
        <v>156</v>
      </c>
    </row>
    <row r="1339" spans="1:5" x14ac:dyDescent="0.3">
      <c r="A1339">
        <v>1338</v>
      </c>
      <c r="B1339" s="1" t="s">
        <v>107</v>
      </c>
      <c r="C1339" t="s">
        <v>151</v>
      </c>
      <c r="D1339">
        <v>37</v>
      </c>
      <c r="E1339" t="s">
        <v>156</v>
      </c>
    </row>
    <row r="1340" spans="1:5" x14ac:dyDescent="0.3">
      <c r="A1340">
        <v>1339</v>
      </c>
      <c r="B1340" s="1" t="s">
        <v>100</v>
      </c>
      <c r="C1340" t="s">
        <v>151</v>
      </c>
      <c r="D1340">
        <v>34</v>
      </c>
      <c r="E1340" t="s">
        <v>156</v>
      </c>
    </row>
    <row r="1341" spans="1:5" x14ac:dyDescent="0.3">
      <c r="A1341">
        <v>1340</v>
      </c>
      <c r="B1341" s="1" t="s">
        <v>107</v>
      </c>
      <c r="C1341" t="s">
        <v>152</v>
      </c>
      <c r="D1341">
        <v>40</v>
      </c>
      <c r="E1341" t="s">
        <v>156</v>
      </c>
    </row>
    <row r="1342" spans="1:5" x14ac:dyDescent="0.3">
      <c r="A1342">
        <v>1341</v>
      </c>
      <c r="B1342" s="1" t="s">
        <v>100</v>
      </c>
      <c r="C1342" t="s">
        <v>152</v>
      </c>
      <c r="D1342">
        <v>56</v>
      </c>
      <c r="E1342" t="s">
        <v>156</v>
      </c>
    </row>
    <row r="1343" spans="1:5" x14ac:dyDescent="0.3">
      <c r="A1343">
        <v>1342</v>
      </c>
      <c r="B1343" s="1" t="s">
        <v>99</v>
      </c>
      <c r="C1343" t="s">
        <v>151</v>
      </c>
      <c r="D1343">
        <v>24</v>
      </c>
      <c r="E1343" t="s">
        <v>156</v>
      </c>
    </row>
    <row r="1344" spans="1:5" x14ac:dyDescent="0.3">
      <c r="A1344">
        <v>1343</v>
      </c>
      <c r="B1344" s="1" t="s">
        <v>99</v>
      </c>
      <c r="C1344" t="s">
        <v>152</v>
      </c>
      <c r="D1344">
        <v>32</v>
      </c>
      <c r="E1344" t="s">
        <v>156</v>
      </c>
    </row>
    <row r="1345" spans="1:5" x14ac:dyDescent="0.3">
      <c r="A1345">
        <v>1344</v>
      </c>
      <c r="B1345" s="1" t="s">
        <v>105</v>
      </c>
      <c r="C1345" t="s">
        <v>151</v>
      </c>
      <c r="D1345">
        <v>40</v>
      </c>
      <c r="E1345" t="s">
        <v>156</v>
      </c>
    </row>
    <row r="1346" spans="1:5" x14ac:dyDescent="0.3">
      <c r="A1346">
        <v>1345</v>
      </c>
      <c r="B1346" s="1" t="s">
        <v>99</v>
      </c>
      <c r="C1346" t="s">
        <v>151</v>
      </c>
      <c r="D1346">
        <v>58</v>
      </c>
      <c r="E1346" t="s">
        <v>156</v>
      </c>
    </row>
    <row r="1347" spans="1:5" x14ac:dyDescent="0.3">
      <c r="A1347">
        <v>1346</v>
      </c>
      <c r="B1347" s="1" t="s">
        <v>99</v>
      </c>
      <c r="C1347" t="s">
        <v>151</v>
      </c>
      <c r="D1347">
        <v>81</v>
      </c>
      <c r="E1347" t="s">
        <v>156</v>
      </c>
    </row>
    <row r="1348" spans="1:5" x14ac:dyDescent="0.3">
      <c r="A1348">
        <v>1347</v>
      </c>
      <c r="B1348" s="1" t="s">
        <v>100</v>
      </c>
      <c r="C1348" t="s">
        <v>151</v>
      </c>
      <c r="D1348">
        <v>55</v>
      </c>
      <c r="E1348" t="s">
        <v>156</v>
      </c>
    </row>
    <row r="1349" spans="1:5" x14ac:dyDescent="0.3">
      <c r="A1349">
        <v>1348</v>
      </c>
      <c r="B1349" s="1" t="s">
        <v>99</v>
      </c>
      <c r="C1349" t="s">
        <v>151</v>
      </c>
      <c r="D1349">
        <v>87</v>
      </c>
      <c r="E1349" t="s">
        <v>156</v>
      </c>
    </row>
    <row r="1350" spans="1:5" x14ac:dyDescent="0.3">
      <c r="A1350">
        <v>1349</v>
      </c>
      <c r="B1350" s="1" t="s">
        <v>101</v>
      </c>
      <c r="C1350" t="s">
        <v>151</v>
      </c>
      <c r="D1350">
        <v>66</v>
      </c>
      <c r="E1350" t="s">
        <v>156</v>
      </c>
    </row>
    <row r="1351" spans="1:5" x14ac:dyDescent="0.3">
      <c r="A1351">
        <v>1350</v>
      </c>
      <c r="B1351" s="1" t="s">
        <v>105</v>
      </c>
      <c r="C1351" t="s">
        <v>151</v>
      </c>
      <c r="D1351">
        <v>51</v>
      </c>
      <c r="E1351" t="s">
        <v>156</v>
      </c>
    </row>
    <row r="1352" spans="1:5" x14ac:dyDescent="0.3">
      <c r="A1352">
        <v>1351</v>
      </c>
      <c r="B1352" s="1" t="s">
        <v>105</v>
      </c>
      <c r="C1352" t="s">
        <v>152</v>
      </c>
      <c r="D1352">
        <v>42</v>
      </c>
      <c r="E1352" t="s">
        <v>156</v>
      </c>
    </row>
    <row r="1353" spans="1:5" x14ac:dyDescent="0.3">
      <c r="A1353">
        <v>1352</v>
      </c>
      <c r="B1353" s="1" t="s">
        <v>99</v>
      </c>
      <c r="C1353" t="s">
        <v>152</v>
      </c>
      <c r="D1353">
        <v>20</v>
      </c>
      <c r="E1353" t="s">
        <v>156</v>
      </c>
    </row>
    <row r="1354" spans="1:5" x14ac:dyDescent="0.3">
      <c r="A1354">
        <v>1353</v>
      </c>
      <c r="B1354" s="1" t="s">
        <v>99</v>
      </c>
      <c r="C1354" t="s">
        <v>151</v>
      </c>
      <c r="D1354">
        <v>27</v>
      </c>
      <c r="E1354" t="s">
        <v>156</v>
      </c>
    </row>
    <row r="1355" spans="1:5" x14ac:dyDescent="0.3">
      <c r="A1355">
        <v>1354</v>
      </c>
      <c r="B1355" s="1" t="s">
        <v>106</v>
      </c>
      <c r="C1355" t="s">
        <v>151</v>
      </c>
      <c r="D1355">
        <v>68</v>
      </c>
      <c r="E1355" t="s">
        <v>156</v>
      </c>
    </row>
    <row r="1356" spans="1:5" x14ac:dyDescent="0.3">
      <c r="A1356">
        <v>1355</v>
      </c>
      <c r="B1356" s="1" t="s">
        <v>105</v>
      </c>
      <c r="C1356" t="s">
        <v>151</v>
      </c>
      <c r="D1356">
        <v>83</v>
      </c>
      <c r="E1356" t="s">
        <v>156</v>
      </c>
    </row>
    <row r="1357" spans="1:5" x14ac:dyDescent="0.3">
      <c r="A1357">
        <v>1356</v>
      </c>
      <c r="B1357" s="1" t="s">
        <v>105</v>
      </c>
      <c r="C1357" t="s">
        <v>151</v>
      </c>
      <c r="D1357">
        <v>26</v>
      </c>
      <c r="E1357" t="s">
        <v>156</v>
      </c>
    </row>
    <row r="1358" spans="1:5" x14ac:dyDescent="0.3">
      <c r="A1358">
        <v>1357</v>
      </c>
      <c r="B1358" s="1" t="s">
        <v>111</v>
      </c>
      <c r="C1358" t="s">
        <v>151</v>
      </c>
      <c r="D1358">
        <v>43</v>
      </c>
      <c r="E1358" t="s">
        <v>156</v>
      </c>
    </row>
    <row r="1359" spans="1:5" x14ac:dyDescent="0.3">
      <c r="A1359">
        <v>1358</v>
      </c>
      <c r="B1359" s="1" t="s">
        <v>101</v>
      </c>
      <c r="C1359" t="s">
        <v>152</v>
      </c>
      <c r="D1359">
        <v>60</v>
      </c>
      <c r="E1359" t="s">
        <v>156</v>
      </c>
    </row>
    <row r="1360" spans="1:5" x14ac:dyDescent="0.3">
      <c r="A1360">
        <v>1359</v>
      </c>
      <c r="B1360" s="1" t="s">
        <v>99</v>
      </c>
      <c r="C1360" t="s">
        <v>151</v>
      </c>
      <c r="D1360">
        <v>78</v>
      </c>
      <c r="E1360" t="s">
        <v>156</v>
      </c>
    </row>
    <row r="1361" spans="1:5" x14ac:dyDescent="0.3">
      <c r="A1361">
        <v>1360</v>
      </c>
      <c r="B1361" s="1" t="s">
        <v>105</v>
      </c>
      <c r="C1361" t="s">
        <v>152</v>
      </c>
      <c r="D1361">
        <v>40</v>
      </c>
      <c r="E1361" t="s">
        <v>156</v>
      </c>
    </row>
    <row r="1362" spans="1:5" x14ac:dyDescent="0.3">
      <c r="A1362">
        <v>1361</v>
      </c>
      <c r="B1362" s="1" t="s">
        <v>105</v>
      </c>
      <c r="C1362" t="s">
        <v>152</v>
      </c>
      <c r="D1362">
        <v>50</v>
      </c>
      <c r="E1362" t="s">
        <v>156</v>
      </c>
    </row>
    <row r="1363" spans="1:5" x14ac:dyDescent="0.3">
      <c r="A1363">
        <v>1362</v>
      </c>
      <c r="B1363" s="1" t="s">
        <v>102</v>
      </c>
      <c r="C1363" t="s">
        <v>151</v>
      </c>
      <c r="D1363">
        <v>40</v>
      </c>
      <c r="E1363" t="s">
        <v>156</v>
      </c>
    </row>
    <row r="1364" spans="1:5" x14ac:dyDescent="0.3">
      <c r="A1364">
        <v>1363</v>
      </c>
      <c r="B1364" s="1" t="s">
        <v>100</v>
      </c>
      <c r="C1364" t="s">
        <v>152</v>
      </c>
      <c r="D1364">
        <v>81</v>
      </c>
      <c r="E1364" t="s">
        <v>156</v>
      </c>
    </row>
    <row r="1365" spans="1:5" x14ac:dyDescent="0.3">
      <c r="A1365">
        <v>1364</v>
      </c>
      <c r="B1365" s="1" t="s">
        <v>100</v>
      </c>
      <c r="C1365" t="s">
        <v>151</v>
      </c>
      <c r="D1365">
        <v>82</v>
      </c>
      <c r="E1365" t="s">
        <v>156</v>
      </c>
    </row>
    <row r="1366" spans="1:5" x14ac:dyDescent="0.3">
      <c r="A1366">
        <v>1365</v>
      </c>
      <c r="B1366" s="1" t="s">
        <v>99</v>
      </c>
      <c r="C1366" t="s">
        <v>152</v>
      </c>
      <c r="D1366">
        <v>53</v>
      </c>
      <c r="E1366" t="s">
        <v>156</v>
      </c>
    </row>
    <row r="1367" spans="1:5" x14ac:dyDescent="0.3">
      <c r="A1367">
        <v>1366</v>
      </c>
      <c r="B1367" s="1" t="s">
        <v>99</v>
      </c>
      <c r="C1367" t="s">
        <v>151</v>
      </c>
      <c r="D1367">
        <v>44</v>
      </c>
      <c r="E1367" t="s">
        <v>156</v>
      </c>
    </row>
    <row r="1368" spans="1:5" x14ac:dyDescent="0.3">
      <c r="A1368">
        <v>1367</v>
      </c>
      <c r="B1368" s="1" t="s">
        <v>107</v>
      </c>
      <c r="C1368" t="s">
        <v>152</v>
      </c>
      <c r="D1368">
        <v>25</v>
      </c>
      <c r="E1368" t="s">
        <v>156</v>
      </c>
    </row>
    <row r="1369" spans="1:5" x14ac:dyDescent="0.3">
      <c r="A1369">
        <v>1368</v>
      </c>
      <c r="B1369" s="1" t="s">
        <v>99</v>
      </c>
      <c r="C1369" t="s">
        <v>151</v>
      </c>
      <c r="D1369">
        <v>54</v>
      </c>
      <c r="E1369" t="s">
        <v>156</v>
      </c>
    </row>
    <row r="1370" spans="1:5" x14ac:dyDescent="0.3">
      <c r="A1370">
        <v>1369</v>
      </c>
      <c r="B1370" s="1" t="s">
        <v>99</v>
      </c>
      <c r="C1370" t="s">
        <v>152</v>
      </c>
      <c r="D1370">
        <v>87</v>
      </c>
      <c r="E1370" t="s">
        <v>156</v>
      </c>
    </row>
    <row r="1371" spans="1:5" x14ac:dyDescent="0.3">
      <c r="A1371">
        <v>1370</v>
      </c>
      <c r="B1371" s="1" t="s">
        <v>111</v>
      </c>
      <c r="C1371" t="s">
        <v>151</v>
      </c>
      <c r="D1371">
        <v>89</v>
      </c>
      <c r="E1371" t="s">
        <v>156</v>
      </c>
    </row>
    <row r="1372" spans="1:5" x14ac:dyDescent="0.3">
      <c r="A1372">
        <v>1371</v>
      </c>
      <c r="B1372" s="1" t="s">
        <v>99</v>
      </c>
      <c r="C1372" t="s">
        <v>151</v>
      </c>
      <c r="D1372">
        <v>29</v>
      </c>
      <c r="E1372" t="s">
        <v>156</v>
      </c>
    </row>
    <row r="1373" spans="1:5" x14ac:dyDescent="0.3">
      <c r="A1373">
        <v>1372</v>
      </c>
      <c r="B1373" s="1" t="s">
        <v>100</v>
      </c>
      <c r="C1373" t="s">
        <v>151</v>
      </c>
      <c r="D1373">
        <v>28</v>
      </c>
      <c r="E1373" t="s">
        <v>156</v>
      </c>
    </row>
    <row r="1374" spans="1:5" x14ac:dyDescent="0.3">
      <c r="A1374">
        <v>1373</v>
      </c>
      <c r="B1374" s="1" t="s">
        <v>101</v>
      </c>
      <c r="C1374" t="s">
        <v>152</v>
      </c>
      <c r="D1374">
        <v>43</v>
      </c>
      <c r="E1374" t="s">
        <v>156</v>
      </c>
    </row>
    <row r="1375" spans="1:5" x14ac:dyDescent="0.3">
      <c r="A1375">
        <v>1374</v>
      </c>
      <c r="B1375" s="1" t="s">
        <v>100</v>
      </c>
      <c r="C1375" t="s">
        <v>151</v>
      </c>
      <c r="D1375">
        <v>80</v>
      </c>
      <c r="E1375" t="s">
        <v>156</v>
      </c>
    </row>
    <row r="1376" spans="1:5" x14ac:dyDescent="0.3">
      <c r="A1376">
        <v>1375</v>
      </c>
      <c r="B1376" s="1" t="s">
        <v>99</v>
      </c>
      <c r="C1376" t="s">
        <v>151</v>
      </c>
      <c r="D1376">
        <v>59</v>
      </c>
      <c r="E1376" t="s">
        <v>156</v>
      </c>
    </row>
    <row r="1377" spans="1:5" x14ac:dyDescent="0.3">
      <c r="A1377">
        <v>1376</v>
      </c>
      <c r="B1377" s="1" t="s">
        <v>99</v>
      </c>
      <c r="C1377" t="s">
        <v>152</v>
      </c>
      <c r="D1377">
        <v>74</v>
      </c>
      <c r="E1377" t="s">
        <v>156</v>
      </c>
    </row>
    <row r="1378" spans="1:5" x14ac:dyDescent="0.3">
      <c r="A1378">
        <v>1377</v>
      </c>
      <c r="B1378" s="1" t="s">
        <v>109</v>
      </c>
      <c r="C1378" t="s">
        <v>151</v>
      </c>
      <c r="D1378">
        <v>33</v>
      </c>
      <c r="E1378" t="s">
        <v>156</v>
      </c>
    </row>
    <row r="1379" spans="1:5" x14ac:dyDescent="0.3">
      <c r="A1379">
        <v>1378</v>
      </c>
      <c r="B1379" s="1" t="s">
        <v>105</v>
      </c>
      <c r="C1379" t="s">
        <v>151</v>
      </c>
      <c r="D1379">
        <v>31</v>
      </c>
      <c r="E1379" t="s">
        <v>156</v>
      </c>
    </row>
    <row r="1380" spans="1:5" x14ac:dyDescent="0.3">
      <c r="A1380">
        <v>1379</v>
      </c>
      <c r="B1380" s="1" t="s">
        <v>99</v>
      </c>
      <c r="C1380" t="s">
        <v>151</v>
      </c>
      <c r="D1380">
        <v>62</v>
      </c>
      <c r="E1380" t="s">
        <v>156</v>
      </c>
    </row>
    <row r="1381" spans="1:5" x14ac:dyDescent="0.3">
      <c r="A1381">
        <v>1380</v>
      </c>
      <c r="B1381" s="1" t="s">
        <v>99</v>
      </c>
      <c r="C1381" t="s">
        <v>152</v>
      </c>
      <c r="D1381">
        <v>68</v>
      </c>
      <c r="E1381" t="s">
        <v>156</v>
      </c>
    </row>
    <row r="1382" spans="1:5" x14ac:dyDescent="0.3">
      <c r="A1382">
        <v>1381</v>
      </c>
      <c r="B1382" s="1" t="s">
        <v>99</v>
      </c>
      <c r="C1382" t="s">
        <v>151</v>
      </c>
      <c r="D1382">
        <v>28</v>
      </c>
      <c r="E1382" t="s">
        <v>156</v>
      </c>
    </row>
    <row r="1383" spans="1:5" x14ac:dyDescent="0.3">
      <c r="A1383">
        <v>1382</v>
      </c>
      <c r="B1383" s="1" t="s">
        <v>105</v>
      </c>
      <c r="C1383" t="s">
        <v>151</v>
      </c>
      <c r="D1383">
        <v>69</v>
      </c>
      <c r="E1383" t="s">
        <v>156</v>
      </c>
    </row>
    <row r="1384" spans="1:5" x14ac:dyDescent="0.3">
      <c r="A1384">
        <v>1383</v>
      </c>
      <c r="B1384" s="1" t="s">
        <v>100</v>
      </c>
      <c r="C1384" t="s">
        <v>151</v>
      </c>
      <c r="D1384">
        <v>50</v>
      </c>
      <c r="E1384" t="s">
        <v>156</v>
      </c>
    </row>
    <row r="1385" spans="1:5" x14ac:dyDescent="0.3">
      <c r="A1385">
        <v>1384</v>
      </c>
      <c r="B1385" s="1" t="s">
        <v>99</v>
      </c>
      <c r="C1385" t="s">
        <v>152</v>
      </c>
      <c r="D1385">
        <v>39</v>
      </c>
      <c r="E1385" t="s">
        <v>156</v>
      </c>
    </row>
    <row r="1386" spans="1:5" x14ac:dyDescent="0.3">
      <c r="A1386">
        <v>1385</v>
      </c>
      <c r="B1386" s="1" t="s">
        <v>99</v>
      </c>
      <c r="C1386" t="s">
        <v>151</v>
      </c>
      <c r="D1386">
        <v>32</v>
      </c>
      <c r="E1386" t="s">
        <v>156</v>
      </c>
    </row>
    <row r="1387" spans="1:5" x14ac:dyDescent="0.3">
      <c r="A1387">
        <v>1386</v>
      </c>
      <c r="B1387" s="1" t="s">
        <v>104</v>
      </c>
      <c r="C1387" t="s">
        <v>151</v>
      </c>
      <c r="D1387">
        <v>18</v>
      </c>
      <c r="E1387" t="s">
        <v>156</v>
      </c>
    </row>
    <row r="1388" spans="1:5" x14ac:dyDescent="0.3">
      <c r="A1388">
        <v>1387</v>
      </c>
      <c r="B1388" s="1" t="s">
        <v>99</v>
      </c>
      <c r="C1388" t="s">
        <v>151</v>
      </c>
      <c r="D1388">
        <v>90</v>
      </c>
      <c r="E1388" t="s">
        <v>156</v>
      </c>
    </row>
    <row r="1389" spans="1:5" x14ac:dyDescent="0.3">
      <c r="A1389">
        <v>1388</v>
      </c>
      <c r="B1389" s="1" t="s">
        <v>106</v>
      </c>
      <c r="C1389" t="s">
        <v>152</v>
      </c>
      <c r="D1389">
        <v>65</v>
      </c>
      <c r="E1389" t="s">
        <v>156</v>
      </c>
    </row>
    <row r="1390" spans="1:5" x14ac:dyDescent="0.3">
      <c r="A1390">
        <v>1389</v>
      </c>
      <c r="B1390" s="1" t="s">
        <v>99</v>
      </c>
      <c r="C1390" t="s">
        <v>152</v>
      </c>
      <c r="D1390">
        <v>29</v>
      </c>
      <c r="E1390" t="s">
        <v>156</v>
      </c>
    </row>
    <row r="1391" spans="1:5" x14ac:dyDescent="0.3">
      <c r="A1391">
        <v>1390</v>
      </c>
      <c r="B1391" s="1" t="s">
        <v>107</v>
      </c>
      <c r="C1391" t="s">
        <v>152</v>
      </c>
      <c r="D1391">
        <v>27</v>
      </c>
      <c r="E1391" t="s">
        <v>156</v>
      </c>
    </row>
    <row r="1392" spans="1:5" x14ac:dyDescent="0.3">
      <c r="A1392">
        <v>1391</v>
      </c>
      <c r="B1392" s="1" t="s">
        <v>99</v>
      </c>
      <c r="C1392" t="s">
        <v>151</v>
      </c>
      <c r="D1392">
        <v>61</v>
      </c>
      <c r="E1392" t="s">
        <v>156</v>
      </c>
    </row>
    <row r="1393" spans="1:5" x14ac:dyDescent="0.3">
      <c r="A1393">
        <v>1392</v>
      </c>
      <c r="B1393" s="1" t="s">
        <v>111</v>
      </c>
      <c r="C1393" t="s">
        <v>152</v>
      </c>
      <c r="D1393">
        <v>81</v>
      </c>
      <c r="E1393" t="s">
        <v>156</v>
      </c>
    </row>
    <row r="1394" spans="1:5" x14ac:dyDescent="0.3">
      <c r="A1394">
        <v>1393</v>
      </c>
      <c r="B1394" s="1" t="s">
        <v>107</v>
      </c>
      <c r="C1394" t="s">
        <v>152</v>
      </c>
      <c r="D1394">
        <v>76</v>
      </c>
      <c r="E1394" t="s">
        <v>156</v>
      </c>
    </row>
    <row r="1395" spans="1:5" x14ac:dyDescent="0.3">
      <c r="A1395">
        <v>1394</v>
      </c>
      <c r="B1395" s="1" t="s">
        <v>99</v>
      </c>
      <c r="C1395" t="s">
        <v>152</v>
      </c>
      <c r="D1395">
        <v>58</v>
      </c>
      <c r="E1395" t="s">
        <v>156</v>
      </c>
    </row>
    <row r="1396" spans="1:5" x14ac:dyDescent="0.3">
      <c r="A1396">
        <v>1395</v>
      </c>
      <c r="B1396" s="1" t="s">
        <v>99</v>
      </c>
      <c r="C1396" t="s">
        <v>152</v>
      </c>
      <c r="D1396">
        <v>63</v>
      </c>
      <c r="E1396" t="s">
        <v>156</v>
      </c>
    </row>
    <row r="1397" spans="1:5" x14ac:dyDescent="0.3">
      <c r="A1397">
        <v>1396</v>
      </c>
      <c r="B1397" s="1" t="s">
        <v>99</v>
      </c>
      <c r="C1397" t="s">
        <v>151</v>
      </c>
      <c r="D1397">
        <v>90</v>
      </c>
      <c r="E1397" t="s">
        <v>156</v>
      </c>
    </row>
    <row r="1398" spans="1:5" x14ac:dyDescent="0.3">
      <c r="A1398">
        <v>1397</v>
      </c>
      <c r="B1398" s="1" t="s">
        <v>105</v>
      </c>
      <c r="C1398" t="s">
        <v>151</v>
      </c>
      <c r="D1398">
        <v>22</v>
      </c>
      <c r="E1398" t="s">
        <v>156</v>
      </c>
    </row>
    <row r="1399" spans="1:5" x14ac:dyDescent="0.3">
      <c r="A1399">
        <v>1398</v>
      </c>
      <c r="B1399" s="1" t="s">
        <v>108</v>
      </c>
      <c r="C1399" t="s">
        <v>152</v>
      </c>
      <c r="D1399">
        <v>44</v>
      </c>
      <c r="E1399" t="s">
        <v>156</v>
      </c>
    </row>
    <row r="1400" spans="1:5" x14ac:dyDescent="0.3">
      <c r="A1400">
        <v>1399</v>
      </c>
      <c r="B1400" s="1" t="s">
        <v>101</v>
      </c>
      <c r="C1400" t="s">
        <v>152</v>
      </c>
      <c r="D1400">
        <v>24</v>
      </c>
      <c r="E1400" t="s">
        <v>156</v>
      </c>
    </row>
    <row r="1401" spans="1:5" x14ac:dyDescent="0.3">
      <c r="A1401">
        <v>1400</v>
      </c>
      <c r="B1401" s="1" t="s">
        <v>99</v>
      </c>
      <c r="C1401" t="s">
        <v>152</v>
      </c>
      <c r="D1401">
        <v>34</v>
      </c>
      <c r="E1401" t="s">
        <v>156</v>
      </c>
    </row>
    <row r="1402" spans="1:5" x14ac:dyDescent="0.3">
      <c r="A1402">
        <v>1401</v>
      </c>
      <c r="B1402" s="1" t="s">
        <v>102</v>
      </c>
      <c r="C1402" t="s">
        <v>151</v>
      </c>
      <c r="D1402">
        <v>53</v>
      </c>
      <c r="E1402" t="s">
        <v>156</v>
      </c>
    </row>
    <row r="1403" spans="1:5" x14ac:dyDescent="0.3">
      <c r="A1403">
        <v>1402</v>
      </c>
      <c r="B1403" s="1" t="s">
        <v>99</v>
      </c>
      <c r="C1403" t="s">
        <v>151</v>
      </c>
      <c r="D1403">
        <v>80</v>
      </c>
      <c r="E1403" t="s">
        <v>156</v>
      </c>
    </row>
    <row r="1404" spans="1:5" x14ac:dyDescent="0.3">
      <c r="A1404">
        <v>1403</v>
      </c>
      <c r="B1404" s="1" t="s">
        <v>99</v>
      </c>
      <c r="C1404" t="s">
        <v>151</v>
      </c>
      <c r="D1404">
        <v>81</v>
      </c>
      <c r="E1404" t="s">
        <v>156</v>
      </c>
    </row>
    <row r="1405" spans="1:5" x14ac:dyDescent="0.3">
      <c r="A1405">
        <v>1404</v>
      </c>
      <c r="B1405" s="1" t="s">
        <v>99</v>
      </c>
      <c r="C1405" t="s">
        <v>152</v>
      </c>
      <c r="D1405">
        <v>59</v>
      </c>
      <c r="E1405" t="s">
        <v>156</v>
      </c>
    </row>
    <row r="1406" spans="1:5" x14ac:dyDescent="0.3">
      <c r="A1406">
        <v>1405</v>
      </c>
      <c r="B1406" s="1" t="s">
        <v>99</v>
      </c>
      <c r="C1406" t="s">
        <v>152</v>
      </c>
      <c r="D1406">
        <v>65</v>
      </c>
      <c r="E1406" t="s">
        <v>156</v>
      </c>
    </row>
    <row r="1407" spans="1:5" x14ac:dyDescent="0.3">
      <c r="A1407">
        <v>1406</v>
      </c>
      <c r="B1407" s="1" t="s">
        <v>101</v>
      </c>
      <c r="C1407" t="s">
        <v>151</v>
      </c>
      <c r="D1407">
        <v>18</v>
      </c>
      <c r="E1407" t="s">
        <v>156</v>
      </c>
    </row>
    <row r="1408" spans="1:5" x14ac:dyDescent="0.3">
      <c r="A1408">
        <v>1407</v>
      </c>
      <c r="B1408" s="1" t="s">
        <v>99</v>
      </c>
      <c r="C1408" t="s">
        <v>152</v>
      </c>
      <c r="D1408">
        <v>37</v>
      </c>
      <c r="E1408" t="s">
        <v>156</v>
      </c>
    </row>
    <row r="1409" spans="1:5" x14ac:dyDescent="0.3">
      <c r="A1409">
        <v>1408</v>
      </c>
      <c r="B1409" s="1" t="s">
        <v>99</v>
      </c>
      <c r="C1409" t="s">
        <v>152</v>
      </c>
      <c r="D1409">
        <v>68</v>
      </c>
      <c r="E1409" t="s">
        <v>156</v>
      </c>
    </row>
    <row r="1410" spans="1:5" x14ac:dyDescent="0.3">
      <c r="A1410">
        <v>1409</v>
      </c>
      <c r="B1410" s="1" t="s">
        <v>99</v>
      </c>
      <c r="C1410" t="s">
        <v>152</v>
      </c>
      <c r="D1410">
        <v>63</v>
      </c>
      <c r="E1410" t="s">
        <v>156</v>
      </c>
    </row>
    <row r="1411" spans="1:5" x14ac:dyDescent="0.3">
      <c r="A1411">
        <v>1410</v>
      </c>
      <c r="B1411" s="1" t="s">
        <v>99</v>
      </c>
      <c r="C1411" t="s">
        <v>151</v>
      </c>
      <c r="D1411">
        <v>55</v>
      </c>
      <c r="E1411" t="s">
        <v>156</v>
      </c>
    </row>
    <row r="1412" spans="1:5" x14ac:dyDescent="0.3">
      <c r="A1412">
        <v>1411</v>
      </c>
      <c r="B1412" s="1" t="s">
        <v>105</v>
      </c>
      <c r="C1412" t="s">
        <v>152</v>
      </c>
      <c r="D1412">
        <v>52</v>
      </c>
      <c r="E1412" t="s">
        <v>156</v>
      </c>
    </row>
    <row r="1413" spans="1:5" x14ac:dyDescent="0.3">
      <c r="A1413">
        <v>1412</v>
      </c>
      <c r="B1413" s="1" t="s">
        <v>107</v>
      </c>
      <c r="C1413" t="s">
        <v>152</v>
      </c>
      <c r="D1413">
        <v>33</v>
      </c>
      <c r="E1413" t="s">
        <v>156</v>
      </c>
    </row>
    <row r="1414" spans="1:5" x14ac:dyDescent="0.3">
      <c r="A1414">
        <v>1413</v>
      </c>
      <c r="B1414" s="1" t="s">
        <v>105</v>
      </c>
      <c r="C1414" t="s">
        <v>151</v>
      </c>
      <c r="D1414">
        <v>26</v>
      </c>
      <c r="E1414" t="s">
        <v>156</v>
      </c>
    </row>
    <row r="1415" spans="1:5" x14ac:dyDescent="0.3">
      <c r="A1415">
        <v>1414</v>
      </c>
      <c r="B1415" s="1" t="s">
        <v>99</v>
      </c>
      <c r="C1415" t="s">
        <v>152</v>
      </c>
      <c r="D1415">
        <v>28</v>
      </c>
      <c r="E1415" t="s">
        <v>156</v>
      </c>
    </row>
    <row r="1416" spans="1:5" x14ac:dyDescent="0.3">
      <c r="A1416">
        <v>1415</v>
      </c>
      <c r="B1416" s="1" t="s">
        <v>100</v>
      </c>
      <c r="C1416" t="s">
        <v>152</v>
      </c>
      <c r="D1416">
        <v>71</v>
      </c>
      <c r="E1416" t="s">
        <v>156</v>
      </c>
    </row>
    <row r="1417" spans="1:5" x14ac:dyDescent="0.3">
      <c r="A1417">
        <v>1416</v>
      </c>
      <c r="B1417" s="1" t="s">
        <v>99</v>
      </c>
      <c r="C1417" t="s">
        <v>152</v>
      </c>
      <c r="D1417">
        <v>84</v>
      </c>
      <c r="E1417" t="s">
        <v>156</v>
      </c>
    </row>
    <row r="1418" spans="1:5" x14ac:dyDescent="0.3">
      <c r="A1418">
        <v>1417</v>
      </c>
      <c r="B1418" s="1" t="s">
        <v>100</v>
      </c>
      <c r="C1418" t="s">
        <v>152</v>
      </c>
      <c r="D1418">
        <v>73</v>
      </c>
      <c r="E1418" t="s">
        <v>156</v>
      </c>
    </row>
    <row r="1419" spans="1:5" x14ac:dyDescent="0.3">
      <c r="A1419">
        <v>1418</v>
      </c>
      <c r="B1419" s="1" t="s">
        <v>99</v>
      </c>
      <c r="C1419" t="s">
        <v>151</v>
      </c>
      <c r="D1419">
        <v>24</v>
      </c>
      <c r="E1419" t="s">
        <v>156</v>
      </c>
    </row>
    <row r="1420" spans="1:5" x14ac:dyDescent="0.3">
      <c r="A1420">
        <v>1419</v>
      </c>
      <c r="B1420" s="1" t="s">
        <v>99</v>
      </c>
      <c r="C1420" t="s">
        <v>152</v>
      </c>
      <c r="D1420">
        <v>50</v>
      </c>
      <c r="E1420" t="s">
        <v>156</v>
      </c>
    </row>
    <row r="1421" spans="1:5" x14ac:dyDescent="0.3">
      <c r="A1421">
        <v>1420</v>
      </c>
      <c r="B1421" s="1" t="s">
        <v>99</v>
      </c>
      <c r="C1421" t="s">
        <v>151</v>
      </c>
      <c r="D1421">
        <v>28</v>
      </c>
      <c r="E1421" t="s">
        <v>156</v>
      </c>
    </row>
    <row r="1422" spans="1:5" x14ac:dyDescent="0.3">
      <c r="A1422">
        <v>1421</v>
      </c>
      <c r="B1422" s="1" t="s">
        <v>105</v>
      </c>
      <c r="C1422" t="s">
        <v>151</v>
      </c>
      <c r="D1422">
        <v>21</v>
      </c>
      <c r="E1422" t="s">
        <v>156</v>
      </c>
    </row>
    <row r="1423" spans="1:5" x14ac:dyDescent="0.3">
      <c r="A1423">
        <v>1422</v>
      </c>
      <c r="B1423" s="1" t="s">
        <v>99</v>
      </c>
      <c r="C1423" t="s">
        <v>151</v>
      </c>
      <c r="D1423">
        <v>61</v>
      </c>
      <c r="E1423" t="s">
        <v>156</v>
      </c>
    </row>
    <row r="1424" spans="1:5" x14ac:dyDescent="0.3">
      <c r="A1424">
        <v>1423</v>
      </c>
      <c r="B1424" s="1" t="s">
        <v>99</v>
      </c>
      <c r="C1424" t="s">
        <v>151</v>
      </c>
      <c r="D1424">
        <v>78</v>
      </c>
      <c r="E1424" t="s">
        <v>156</v>
      </c>
    </row>
    <row r="1425" spans="1:5" x14ac:dyDescent="0.3">
      <c r="A1425">
        <v>1424</v>
      </c>
      <c r="B1425" s="1" t="s">
        <v>105</v>
      </c>
      <c r="C1425" t="s">
        <v>151</v>
      </c>
      <c r="D1425">
        <v>39</v>
      </c>
      <c r="E1425" t="s">
        <v>156</v>
      </c>
    </row>
    <row r="1426" spans="1:5" x14ac:dyDescent="0.3">
      <c r="A1426">
        <v>1425</v>
      </c>
      <c r="B1426" s="1" t="s">
        <v>101</v>
      </c>
      <c r="C1426" t="s">
        <v>152</v>
      </c>
      <c r="D1426">
        <v>79</v>
      </c>
      <c r="E1426" t="s">
        <v>156</v>
      </c>
    </row>
    <row r="1427" spans="1:5" x14ac:dyDescent="0.3">
      <c r="A1427">
        <v>1426</v>
      </c>
      <c r="B1427" s="1" t="s">
        <v>99</v>
      </c>
      <c r="C1427" t="s">
        <v>152</v>
      </c>
      <c r="D1427">
        <v>37</v>
      </c>
      <c r="E1427" t="s">
        <v>156</v>
      </c>
    </row>
    <row r="1428" spans="1:5" x14ac:dyDescent="0.3">
      <c r="A1428">
        <v>1427</v>
      </c>
      <c r="B1428" s="1" t="s">
        <v>107</v>
      </c>
      <c r="C1428" t="s">
        <v>152</v>
      </c>
      <c r="D1428">
        <v>18</v>
      </c>
      <c r="E1428" t="s">
        <v>156</v>
      </c>
    </row>
    <row r="1429" spans="1:5" x14ac:dyDescent="0.3">
      <c r="A1429">
        <v>1428</v>
      </c>
      <c r="B1429" s="1" t="s">
        <v>100</v>
      </c>
      <c r="C1429" t="s">
        <v>152</v>
      </c>
      <c r="D1429">
        <v>57</v>
      </c>
      <c r="E1429" t="s">
        <v>156</v>
      </c>
    </row>
    <row r="1430" spans="1:5" x14ac:dyDescent="0.3">
      <c r="A1430">
        <v>1429</v>
      </c>
      <c r="B1430" s="1" t="s">
        <v>104</v>
      </c>
      <c r="C1430" t="s">
        <v>152</v>
      </c>
      <c r="D1430">
        <v>47</v>
      </c>
      <c r="E1430" t="s">
        <v>156</v>
      </c>
    </row>
    <row r="1431" spans="1:5" x14ac:dyDescent="0.3">
      <c r="A1431">
        <v>1430</v>
      </c>
      <c r="B1431" s="1" t="s">
        <v>99</v>
      </c>
      <c r="C1431" t="s">
        <v>152</v>
      </c>
      <c r="D1431">
        <v>82</v>
      </c>
      <c r="E1431" t="s">
        <v>156</v>
      </c>
    </row>
    <row r="1432" spans="1:5" x14ac:dyDescent="0.3">
      <c r="A1432">
        <v>1431</v>
      </c>
      <c r="B1432" s="1" t="s">
        <v>99</v>
      </c>
      <c r="C1432" t="s">
        <v>151</v>
      </c>
      <c r="D1432">
        <v>63</v>
      </c>
      <c r="E1432" t="s">
        <v>156</v>
      </c>
    </row>
    <row r="1433" spans="1:5" x14ac:dyDescent="0.3">
      <c r="A1433">
        <v>1432</v>
      </c>
      <c r="B1433" s="1" t="s">
        <v>99</v>
      </c>
      <c r="C1433" t="s">
        <v>152</v>
      </c>
      <c r="D1433">
        <v>30</v>
      </c>
      <c r="E1433" t="s">
        <v>156</v>
      </c>
    </row>
    <row r="1434" spans="1:5" x14ac:dyDescent="0.3">
      <c r="A1434">
        <v>1433</v>
      </c>
      <c r="B1434" s="1" t="s">
        <v>101</v>
      </c>
      <c r="C1434" t="s">
        <v>152</v>
      </c>
      <c r="D1434">
        <v>28</v>
      </c>
      <c r="E1434" t="s">
        <v>156</v>
      </c>
    </row>
    <row r="1435" spans="1:5" x14ac:dyDescent="0.3">
      <c r="A1435">
        <v>1434</v>
      </c>
      <c r="B1435" s="1" t="s">
        <v>99</v>
      </c>
      <c r="C1435" t="s">
        <v>152</v>
      </c>
      <c r="D1435">
        <v>65</v>
      </c>
      <c r="E1435" t="s">
        <v>156</v>
      </c>
    </row>
    <row r="1436" spans="1:5" x14ac:dyDescent="0.3">
      <c r="A1436">
        <v>1435</v>
      </c>
      <c r="B1436" s="1" t="s">
        <v>100</v>
      </c>
      <c r="C1436" t="s">
        <v>152</v>
      </c>
      <c r="D1436">
        <v>45</v>
      </c>
      <c r="E1436" t="s">
        <v>156</v>
      </c>
    </row>
    <row r="1437" spans="1:5" x14ac:dyDescent="0.3">
      <c r="A1437">
        <v>1436</v>
      </c>
      <c r="B1437" s="1" t="s">
        <v>105</v>
      </c>
      <c r="C1437" t="s">
        <v>151</v>
      </c>
      <c r="D1437">
        <v>40</v>
      </c>
      <c r="E1437" t="s">
        <v>156</v>
      </c>
    </row>
    <row r="1438" spans="1:5" x14ac:dyDescent="0.3">
      <c r="A1438">
        <v>1437</v>
      </c>
      <c r="B1438" s="1" t="s">
        <v>99</v>
      </c>
      <c r="C1438" t="s">
        <v>151</v>
      </c>
      <c r="D1438">
        <v>80</v>
      </c>
      <c r="E1438" t="s">
        <v>156</v>
      </c>
    </row>
    <row r="1439" spans="1:5" x14ac:dyDescent="0.3">
      <c r="A1439">
        <v>1438</v>
      </c>
      <c r="B1439" s="1" t="s">
        <v>106</v>
      </c>
      <c r="C1439" t="s">
        <v>151</v>
      </c>
      <c r="D1439">
        <v>35</v>
      </c>
      <c r="E1439" t="s">
        <v>156</v>
      </c>
    </row>
    <row r="1440" spans="1:5" x14ac:dyDescent="0.3">
      <c r="A1440">
        <v>1439</v>
      </c>
      <c r="B1440" s="1" t="s">
        <v>105</v>
      </c>
      <c r="C1440" t="s">
        <v>151</v>
      </c>
      <c r="D1440">
        <v>40</v>
      </c>
      <c r="E1440" t="s">
        <v>156</v>
      </c>
    </row>
    <row r="1441" spans="1:5" x14ac:dyDescent="0.3">
      <c r="A1441">
        <v>1440</v>
      </c>
      <c r="B1441" s="1" t="s">
        <v>105</v>
      </c>
      <c r="C1441" t="s">
        <v>152</v>
      </c>
      <c r="D1441">
        <v>60</v>
      </c>
      <c r="E1441" t="s">
        <v>156</v>
      </c>
    </row>
    <row r="1442" spans="1:5" x14ac:dyDescent="0.3">
      <c r="A1442">
        <v>1441</v>
      </c>
      <c r="B1442" s="1" t="s">
        <v>101</v>
      </c>
      <c r="C1442" t="s">
        <v>151</v>
      </c>
      <c r="D1442">
        <v>65</v>
      </c>
      <c r="E1442" t="s">
        <v>156</v>
      </c>
    </row>
    <row r="1443" spans="1:5" x14ac:dyDescent="0.3">
      <c r="A1443">
        <v>1442</v>
      </c>
      <c r="B1443" s="1" t="s">
        <v>99</v>
      </c>
      <c r="C1443" t="s">
        <v>151</v>
      </c>
      <c r="D1443">
        <v>82</v>
      </c>
      <c r="E1443" t="s">
        <v>156</v>
      </c>
    </row>
    <row r="1444" spans="1:5" x14ac:dyDescent="0.3">
      <c r="A1444">
        <v>1443</v>
      </c>
      <c r="B1444" s="1" t="s">
        <v>99</v>
      </c>
      <c r="C1444" t="s">
        <v>152</v>
      </c>
      <c r="D1444">
        <v>43</v>
      </c>
      <c r="E1444" t="s">
        <v>156</v>
      </c>
    </row>
    <row r="1445" spans="1:5" x14ac:dyDescent="0.3">
      <c r="A1445">
        <v>1444</v>
      </c>
      <c r="B1445" s="1" t="s">
        <v>105</v>
      </c>
      <c r="C1445" t="s">
        <v>151</v>
      </c>
      <c r="D1445">
        <v>65</v>
      </c>
      <c r="E1445" t="s">
        <v>156</v>
      </c>
    </row>
    <row r="1446" spans="1:5" x14ac:dyDescent="0.3">
      <c r="A1446">
        <v>1445</v>
      </c>
      <c r="B1446" s="1" t="s">
        <v>99</v>
      </c>
      <c r="C1446" t="s">
        <v>151</v>
      </c>
      <c r="D1446">
        <v>51</v>
      </c>
      <c r="E1446" t="s">
        <v>156</v>
      </c>
    </row>
    <row r="1447" spans="1:5" x14ac:dyDescent="0.3">
      <c r="A1447">
        <v>1446</v>
      </c>
      <c r="B1447" s="1" t="s">
        <v>109</v>
      </c>
      <c r="C1447" t="s">
        <v>152</v>
      </c>
      <c r="D1447">
        <v>52</v>
      </c>
      <c r="E1447" t="s">
        <v>156</v>
      </c>
    </row>
    <row r="1448" spans="1:5" x14ac:dyDescent="0.3">
      <c r="A1448">
        <v>1447</v>
      </c>
      <c r="B1448" s="1" t="s">
        <v>106</v>
      </c>
      <c r="C1448" t="s">
        <v>152</v>
      </c>
      <c r="D1448">
        <v>20</v>
      </c>
      <c r="E1448" t="s">
        <v>156</v>
      </c>
    </row>
    <row r="1449" spans="1:5" x14ac:dyDescent="0.3">
      <c r="A1449">
        <v>1448</v>
      </c>
      <c r="B1449" s="1" t="s">
        <v>108</v>
      </c>
      <c r="C1449" t="s">
        <v>151</v>
      </c>
      <c r="D1449">
        <v>84</v>
      </c>
      <c r="E1449" t="s">
        <v>156</v>
      </c>
    </row>
    <row r="1450" spans="1:5" x14ac:dyDescent="0.3">
      <c r="A1450">
        <v>1449</v>
      </c>
      <c r="B1450" s="1" t="s">
        <v>99</v>
      </c>
      <c r="C1450" t="s">
        <v>152</v>
      </c>
      <c r="D1450">
        <v>82</v>
      </c>
      <c r="E1450" t="s">
        <v>156</v>
      </c>
    </row>
    <row r="1451" spans="1:5" x14ac:dyDescent="0.3">
      <c r="A1451">
        <v>1450</v>
      </c>
      <c r="B1451" s="1" t="s">
        <v>100</v>
      </c>
      <c r="C1451" t="s">
        <v>151</v>
      </c>
      <c r="D1451">
        <v>27</v>
      </c>
      <c r="E1451" t="s">
        <v>156</v>
      </c>
    </row>
    <row r="1452" spans="1:5" x14ac:dyDescent="0.3">
      <c r="A1452">
        <v>1451</v>
      </c>
      <c r="B1452" s="1" t="s">
        <v>99</v>
      </c>
      <c r="C1452" t="s">
        <v>152</v>
      </c>
      <c r="D1452">
        <v>51</v>
      </c>
      <c r="E1452" t="s">
        <v>156</v>
      </c>
    </row>
    <row r="1453" spans="1:5" x14ac:dyDescent="0.3">
      <c r="A1453">
        <v>1452</v>
      </c>
      <c r="B1453" s="1" t="s">
        <v>100</v>
      </c>
      <c r="C1453" t="s">
        <v>152</v>
      </c>
      <c r="D1453">
        <v>22</v>
      </c>
      <c r="E1453" t="s">
        <v>156</v>
      </c>
    </row>
    <row r="1454" spans="1:5" x14ac:dyDescent="0.3">
      <c r="A1454">
        <v>1453</v>
      </c>
      <c r="B1454" s="1" t="s">
        <v>106</v>
      </c>
      <c r="C1454" t="s">
        <v>151</v>
      </c>
      <c r="D1454">
        <v>24</v>
      </c>
      <c r="E1454" t="s">
        <v>156</v>
      </c>
    </row>
    <row r="1455" spans="1:5" x14ac:dyDescent="0.3">
      <c r="A1455">
        <v>1454</v>
      </c>
      <c r="B1455" s="1" t="s">
        <v>105</v>
      </c>
      <c r="C1455" t="s">
        <v>152</v>
      </c>
      <c r="D1455">
        <v>71</v>
      </c>
      <c r="E1455" t="s">
        <v>156</v>
      </c>
    </row>
    <row r="1456" spans="1:5" x14ac:dyDescent="0.3">
      <c r="A1456">
        <v>1455</v>
      </c>
      <c r="B1456" s="1" t="s">
        <v>99</v>
      </c>
      <c r="C1456" t="s">
        <v>152</v>
      </c>
      <c r="D1456">
        <v>87</v>
      </c>
      <c r="E1456" t="s">
        <v>156</v>
      </c>
    </row>
    <row r="1457" spans="1:5" x14ac:dyDescent="0.3">
      <c r="A1457">
        <v>1456</v>
      </c>
      <c r="B1457" s="1" t="s">
        <v>105</v>
      </c>
      <c r="C1457" t="s">
        <v>152</v>
      </c>
      <c r="D1457">
        <v>35</v>
      </c>
      <c r="E1457" t="s">
        <v>156</v>
      </c>
    </row>
    <row r="1458" spans="1:5" x14ac:dyDescent="0.3">
      <c r="A1458">
        <v>1457</v>
      </c>
      <c r="B1458" s="1" t="s">
        <v>101</v>
      </c>
      <c r="C1458" t="s">
        <v>151</v>
      </c>
      <c r="D1458">
        <v>49</v>
      </c>
      <c r="E1458" t="s">
        <v>156</v>
      </c>
    </row>
    <row r="1459" spans="1:5" x14ac:dyDescent="0.3">
      <c r="A1459">
        <v>1458</v>
      </c>
      <c r="B1459" s="1" t="s">
        <v>100</v>
      </c>
      <c r="C1459" t="s">
        <v>151</v>
      </c>
      <c r="D1459">
        <v>67</v>
      </c>
      <c r="E1459" t="s">
        <v>156</v>
      </c>
    </row>
    <row r="1460" spans="1:5" x14ac:dyDescent="0.3">
      <c r="A1460">
        <v>1459</v>
      </c>
      <c r="B1460" s="1" t="s">
        <v>100</v>
      </c>
      <c r="C1460" t="s">
        <v>151</v>
      </c>
      <c r="D1460">
        <v>59</v>
      </c>
      <c r="E1460" t="s">
        <v>156</v>
      </c>
    </row>
    <row r="1461" spans="1:5" x14ac:dyDescent="0.3">
      <c r="A1461">
        <v>1460</v>
      </c>
      <c r="B1461" s="1" t="s">
        <v>107</v>
      </c>
      <c r="C1461" t="s">
        <v>151</v>
      </c>
      <c r="D1461">
        <v>63</v>
      </c>
      <c r="E1461" t="s">
        <v>156</v>
      </c>
    </row>
    <row r="1462" spans="1:5" x14ac:dyDescent="0.3">
      <c r="A1462">
        <v>1461</v>
      </c>
      <c r="B1462" s="1" t="s">
        <v>99</v>
      </c>
      <c r="C1462" t="s">
        <v>151</v>
      </c>
      <c r="D1462">
        <v>77</v>
      </c>
      <c r="E1462" t="s">
        <v>156</v>
      </c>
    </row>
    <row r="1463" spans="1:5" x14ac:dyDescent="0.3">
      <c r="A1463">
        <v>1462</v>
      </c>
      <c r="B1463" s="1" t="s">
        <v>99</v>
      </c>
      <c r="C1463" t="s">
        <v>151</v>
      </c>
      <c r="D1463">
        <v>65</v>
      </c>
      <c r="E1463" t="s">
        <v>156</v>
      </c>
    </row>
    <row r="1464" spans="1:5" x14ac:dyDescent="0.3">
      <c r="A1464">
        <v>1463</v>
      </c>
      <c r="B1464" s="1" t="s">
        <v>101</v>
      </c>
      <c r="C1464" t="s">
        <v>152</v>
      </c>
      <c r="D1464">
        <v>31</v>
      </c>
      <c r="E1464" t="s">
        <v>156</v>
      </c>
    </row>
    <row r="1465" spans="1:5" x14ac:dyDescent="0.3">
      <c r="A1465">
        <v>1464</v>
      </c>
      <c r="B1465" s="1" t="s">
        <v>100</v>
      </c>
      <c r="C1465" t="s">
        <v>152</v>
      </c>
      <c r="D1465">
        <v>73</v>
      </c>
      <c r="E1465" t="s">
        <v>156</v>
      </c>
    </row>
    <row r="1466" spans="1:5" x14ac:dyDescent="0.3">
      <c r="A1466">
        <v>1465</v>
      </c>
      <c r="B1466" s="1" t="s">
        <v>100</v>
      </c>
      <c r="C1466" t="s">
        <v>151</v>
      </c>
      <c r="D1466">
        <v>71</v>
      </c>
      <c r="E1466" t="s">
        <v>156</v>
      </c>
    </row>
    <row r="1467" spans="1:5" x14ac:dyDescent="0.3">
      <c r="A1467">
        <v>1466</v>
      </c>
      <c r="B1467" s="1" t="s">
        <v>111</v>
      </c>
      <c r="C1467" t="s">
        <v>152</v>
      </c>
      <c r="D1467">
        <v>39</v>
      </c>
      <c r="E1467" t="s">
        <v>156</v>
      </c>
    </row>
    <row r="1468" spans="1:5" x14ac:dyDescent="0.3">
      <c r="A1468">
        <v>1467</v>
      </c>
      <c r="B1468" s="1" t="s">
        <v>99</v>
      </c>
      <c r="C1468" t="s">
        <v>152</v>
      </c>
      <c r="D1468">
        <v>18</v>
      </c>
      <c r="E1468" t="s">
        <v>156</v>
      </c>
    </row>
    <row r="1469" spans="1:5" x14ac:dyDescent="0.3">
      <c r="A1469">
        <v>1468</v>
      </c>
      <c r="B1469" s="1" t="s">
        <v>99</v>
      </c>
      <c r="C1469" t="s">
        <v>152</v>
      </c>
      <c r="D1469">
        <v>71</v>
      </c>
      <c r="E1469" t="s">
        <v>156</v>
      </c>
    </row>
    <row r="1470" spans="1:5" x14ac:dyDescent="0.3">
      <c r="A1470">
        <v>1469</v>
      </c>
      <c r="B1470" s="1" t="s">
        <v>107</v>
      </c>
      <c r="C1470" t="s">
        <v>152</v>
      </c>
      <c r="D1470">
        <v>38</v>
      </c>
      <c r="E1470" t="s">
        <v>156</v>
      </c>
    </row>
    <row r="1471" spans="1:5" x14ac:dyDescent="0.3">
      <c r="A1471">
        <v>1470</v>
      </c>
      <c r="B1471" s="1" t="s">
        <v>99</v>
      </c>
      <c r="C1471" t="s">
        <v>152</v>
      </c>
      <c r="D1471">
        <v>34</v>
      </c>
      <c r="E1471" t="s">
        <v>156</v>
      </c>
    </row>
    <row r="1472" spans="1:5" x14ac:dyDescent="0.3">
      <c r="A1472">
        <v>1471</v>
      </c>
      <c r="B1472" s="1" t="s">
        <v>107</v>
      </c>
      <c r="C1472" t="s">
        <v>152</v>
      </c>
      <c r="D1472">
        <v>69</v>
      </c>
      <c r="E1472" t="s">
        <v>156</v>
      </c>
    </row>
    <row r="1473" spans="1:5" x14ac:dyDescent="0.3">
      <c r="A1473">
        <v>1472</v>
      </c>
      <c r="B1473" s="1" t="s">
        <v>99</v>
      </c>
      <c r="C1473" t="s">
        <v>152</v>
      </c>
      <c r="D1473">
        <v>83</v>
      </c>
      <c r="E1473" t="s">
        <v>156</v>
      </c>
    </row>
    <row r="1474" spans="1:5" x14ac:dyDescent="0.3">
      <c r="A1474">
        <v>1473</v>
      </c>
      <c r="B1474" s="1" t="s">
        <v>99</v>
      </c>
      <c r="C1474" t="s">
        <v>152</v>
      </c>
      <c r="D1474">
        <v>40</v>
      </c>
      <c r="E1474" t="s">
        <v>156</v>
      </c>
    </row>
    <row r="1475" spans="1:5" x14ac:dyDescent="0.3">
      <c r="A1475">
        <v>1474</v>
      </c>
      <c r="B1475" s="1" t="s">
        <v>99</v>
      </c>
      <c r="C1475" t="s">
        <v>151</v>
      </c>
      <c r="D1475">
        <v>25</v>
      </c>
      <c r="E1475" t="s">
        <v>156</v>
      </c>
    </row>
    <row r="1476" spans="1:5" x14ac:dyDescent="0.3">
      <c r="A1476">
        <v>1475</v>
      </c>
      <c r="B1476" s="1" t="s">
        <v>105</v>
      </c>
      <c r="C1476" t="s">
        <v>152</v>
      </c>
      <c r="D1476">
        <v>25</v>
      </c>
      <c r="E1476" t="s">
        <v>156</v>
      </c>
    </row>
    <row r="1477" spans="1:5" x14ac:dyDescent="0.3">
      <c r="A1477">
        <v>1476</v>
      </c>
      <c r="B1477" s="1" t="s">
        <v>107</v>
      </c>
      <c r="C1477" t="s">
        <v>151</v>
      </c>
      <c r="D1477">
        <v>23</v>
      </c>
      <c r="E1477" t="s">
        <v>156</v>
      </c>
    </row>
    <row r="1478" spans="1:5" x14ac:dyDescent="0.3">
      <c r="A1478">
        <v>1477</v>
      </c>
      <c r="B1478" s="1" t="s">
        <v>105</v>
      </c>
      <c r="C1478" t="s">
        <v>152</v>
      </c>
      <c r="D1478">
        <v>73</v>
      </c>
      <c r="E1478" t="s">
        <v>156</v>
      </c>
    </row>
    <row r="1479" spans="1:5" x14ac:dyDescent="0.3">
      <c r="A1479">
        <v>1478</v>
      </c>
      <c r="B1479" s="1" t="s">
        <v>104</v>
      </c>
      <c r="C1479" t="s">
        <v>151</v>
      </c>
      <c r="D1479">
        <v>43</v>
      </c>
      <c r="E1479" t="s">
        <v>156</v>
      </c>
    </row>
    <row r="1480" spans="1:5" x14ac:dyDescent="0.3">
      <c r="A1480">
        <v>1479</v>
      </c>
      <c r="B1480" s="1" t="s">
        <v>99</v>
      </c>
      <c r="C1480" t="s">
        <v>152</v>
      </c>
      <c r="D1480">
        <v>87</v>
      </c>
      <c r="E1480" t="s">
        <v>156</v>
      </c>
    </row>
    <row r="1481" spans="1:5" x14ac:dyDescent="0.3">
      <c r="A1481">
        <v>1480</v>
      </c>
      <c r="B1481" s="1" t="s">
        <v>102</v>
      </c>
      <c r="C1481" t="s">
        <v>151</v>
      </c>
      <c r="D1481">
        <v>43</v>
      </c>
      <c r="E1481" t="s">
        <v>156</v>
      </c>
    </row>
    <row r="1482" spans="1:5" x14ac:dyDescent="0.3">
      <c r="A1482">
        <v>1481</v>
      </c>
      <c r="B1482" s="1" t="s">
        <v>99</v>
      </c>
      <c r="C1482" t="s">
        <v>151</v>
      </c>
      <c r="D1482">
        <v>53</v>
      </c>
      <c r="E1482" t="s">
        <v>156</v>
      </c>
    </row>
    <row r="1483" spans="1:5" x14ac:dyDescent="0.3">
      <c r="A1483">
        <v>1482</v>
      </c>
      <c r="B1483" s="1" t="s">
        <v>100</v>
      </c>
      <c r="C1483" t="s">
        <v>151</v>
      </c>
      <c r="D1483">
        <v>24</v>
      </c>
      <c r="E1483" t="s">
        <v>156</v>
      </c>
    </row>
    <row r="1484" spans="1:5" x14ac:dyDescent="0.3">
      <c r="A1484">
        <v>1483</v>
      </c>
      <c r="B1484" s="1" t="s">
        <v>99</v>
      </c>
      <c r="C1484" t="s">
        <v>151</v>
      </c>
      <c r="D1484">
        <v>82</v>
      </c>
      <c r="E1484" t="s">
        <v>156</v>
      </c>
    </row>
    <row r="1485" spans="1:5" x14ac:dyDescent="0.3">
      <c r="A1485">
        <v>1484</v>
      </c>
      <c r="B1485" s="1" t="s">
        <v>99</v>
      </c>
      <c r="C1485" t="s">
        <v>152</v>
      </c>
      <c r="D1485">
        <v>84</v>
      </c>
      <c r="E1485" t="s">
        <v>156</v>
      </c>
    </row>
    <row r="1486" spans="1:5" x14ac:dyDescent="0.3">
      <c r="A1486">
        <v>1485</v>
      </c>
      <c r="B1486" s="1" t="s">
        <v>105</v>
      </c>
      <c r="C1486" t="s">
        <v>152</v>
      </c>
      <c r="D1486">
        <v>38</v>
      </c>
      <c r="E1486" t="s">
        <v>156</v>
      </c>
    </row>
    <row r="1487" spans="1:5" x14ac:dyDescent="0.3">
      <c r="A1487">
        <v>1486</v>
      </c>
      <c r="B1487" s="1" t="s">
        <v>99</v>
      </c>
      <c r="C1487" t="s">
        <v>152</v>
      </c>
      <c r="D1487">
        <v>30</v>
      </c>
      <c r="E1487" t="s">
        <v>156</v>
      </c>
    </row>
    <row r="1488" spans="1:5" x14ac:dyDescent="0.3">
      <c r="A1488">
        <v>1487</v>
      </c>
      <c r="B1488" s="1" t="s">
        <v>107</v>
      </c>
      <c r="C1488" t="s">
        <v>151</v>
      </c>
      <c r="D1488">
        <v>76</v>
      </c>
      <c r="E1488" t="s">
        <v>156</v>
      </c>
    </row>
    <row r="1489" spans="1:5" x14ac:dyDescent="0.3">
      <c r="A1489">
        <v>1488</v>
      </c>
      <c r="B1489" s="1" t="s">
        <v>99</v>
      </c>
      <c r="C1489" t="s">
        <v>151</v>
      </c>
      <c r="D1489">
        <v>35</v>
      </c>
      <c r="E1489" t="s">
        <v>156</v>
      </c>
    </row>
    <row r="1490" spans="1:5" x14ac:dyDescent="0.3">
      <c r="A1490">
        <v>1489</v>
      </c>
      <c r="B1490" s="1" t="s">
        <v>105</v>
      </c>
      <c r="C1490" t="s">
        <v>152</v>
      </c>
      <c r="D1490">
        <v>46</v>
      </c>
      <c r="E1490" t="s">
        <v>156</v>
      </c>
    </row>
    <row r="1491" spans="1:5" x14ac:dyDescent="0.3">
      <c r="A1491">
        <v>1490</v>
      </c>
      <c r="B1491" s="1" t="s">
        <v>105</v>
      </c>
      <c r="C1491" t="s">
        <v>152</v>
      </c>
      <c r="D1491">
        <v>30</v>
      </c>
      <c r="E1491" t="s">
        <v>156</v>
      </c>
    </row>
    <row r="1492" spans="1:5" x14ac:dyDescent="0.3">
      <c r="A1492">
        <v>1491</v>
      </c>
      <c r="B1492" s="1" t="s">
        <v>99</v>
      </c>
      <c r="C1492" t="s">
        <v>152</v>
      </c>
      <c r="D1492">
        <v>67</v>
      </c>
      <c r="E1492" t="s">
        <v>156</v>
      </c>
    </row>
    <row r="1493" spans="1:5" x14ac:dyDescent="0.3">
      <c r="A1493">
        <v>1492</v>
      </c>
      <c r="B1493" s="1" t="s">
        <v>99</v>
      </c>
      <c r="C1493" t="s">
        <v>152</v>
      </c>
      <c r="D1493">
        <v>78</v>
      </c>
      <c r="E1493" t="s">
        <v>156</v>
      </c>
    </row>
    <row r="1494" spans="1:5" x14ac:dyDescent="0.3">
      <c r="A1494">
        <v>1493</v>
      </c>
      <c r="B1494" s="1" t="s">
        <v>108</v>
      </c>
      <c r="C1494" t="s">
        <v>152</v>
      </c>
      <c r="D1494">
        <v>25</v>
      </c>
      <c r="E1494" t="s">
        <v>156</v>
      </c>
    </row>
    <row r="1495" spans="1:5" x14ac:dyDescent="0.3">
      <c r="A1495">
        <v>1494</v>
      </c>
      <c r="B1495" s="1" t="s">
        <v>105</v>
      </c>
      <c r="C1495" t="s">
        <v>151</v>
      </c>
      <c r="D1495">
        <v>35</v>
      </c>
      <c r="E1495" t="s">
        <v>156</v>
      </c>
    </row>
    <row r="1496" spans="1:5" x14ac:dyDescent="0.3">
      <c r="A1496">
        <v>1495</v>
      </c>
      <c r="B1496" s="1" t="s">
        <v>108</v>
      </c>
      <c r="C1496" t="s">
        <v>151</v>
      </c>
      <c r="D1496">
        <v>34</v>
      </c>
      <c r="E1496" t="s">
        <v>156</v>
      </c>
    </row>
    <row r="1497" spans="1:5" x14ac:dyDescent="0.3">
      <c r="A1497">
        <v>1496</v>
      </c>
      <c r="B1497" s="1" t="s">
        <v>99</v>
      </c>
      <c r="C1497" t="s">
        <v>152</v>
      </c>
      <c r="D1497">
        <v>74</v>
      </c>
      <c r="E1497" t="s">
        <v>156</v>
      </c>
    </row>
    <row r="1498" spans="1:5" x14ac:dyDescent="0.3">
      <c r="A1498">
        <v>1497</v>
      </c>
      <c r="B1498" s="1" t="s">
        <v>105</v>
      </c>
      <c r="C1498" t="s">
        <v>152</v>
      </c>
      <c r="E1498" t="s">
        <v>156</v>
      </c>
    </row>
    <row r="1499" spans="1:5" x14ac:dyDescent="0.3">
      <c r="A1499">
        <v>1498</v>
      </c>
      <c r="B1499" s="1" t="s">
        <v>109</v>
      </c>
      <c r="C1499" t="s">
        <v>152</v>
      </c>
      <c r="D1499">
        <v>75</v>
      </c>
      <c r="E1499" t="s">
        <v>156</v>
      </c>
    </row>
    <row r="1500" spans="1:5" x14ac:dyDescent="0.3">
      <c r="A1500">
        <v>1499</v>
      </c>
      <c r="B1500" s="1" t="s">
        <v>99</v>
      </c>
      <c r="C1500" t="s">
        <v>152</v>
      </c>
      <c r="D1500">
        <v>48</v>
      </c>
      <c r="E1500" t="s">
        <v>156</v>
      </c>
    </row>
    <row r="1501" spans="1:5" x14ac:dyDescent="0.3">
      <c r="A1501">
        <v>1500</v>
      </c>
      <c r="B1501" s="1" t="s">
        <v>99</v>
      </c>
      <c r="C1501" t="s">
        <v>151</v>
      </c>
      <c r="D1501">
        <v>19</v>
      </c>
      <c r="E1501" t="s">
        <v>156</v>
      </c>
    </row>
    <row r="1502" spans="1:5" x14ac:dyDescent="0.3">
      <c r="A1502">
        <v>1501</v>
      </c>
      <c r="B1502" s="1" t="s">
        <v>99</v>
      </c>
      <c r="C1502" t="s">
        <v>151</v>
      </c>
      <c r="D1502">
        <v>51</v>
      </c>
      <c r="E1502" t="s">
        <v>157</v>
      </c>
    </row>
    <row r="1503" spans="1:5" x14ac:dyDescent="0.3">
      <c r="A1503">
        <v>1502</v>
      </c>
      <c r="B1503" s="1" t="s">
        <v>105</v>
      </c>
      <c r="C1503" t="s">
        <v>152</v>
      </c>
      <c r="D1503">
        <v>33</v>
      </c>
      <c r="E1503" t="s">
        <v>157</v>
      </c>
    </row>
    <row r="1504" spans="1:5" x14ac:dyDescent="0.3">
      <c r="A1504">
        <v>1503</v>
      </c>
      <c r="B1504" s="1" t="s">
        <v>103</v>
      </c>
      <c r="C1504" t="s">
        <v>152</v>
      </c>
      <c r="D1504">
        <v>79</v>
      </c>
      <c r="E1504" t="s">
        <v>157</v>
      </c>
    </row>
    <row r="1505" spans="1:5" x14ac:dyDescent="0.3">
      <c r="A1505">
        <v>1504</v>
      </c>
      <c r="B1505" s="1" t="s">
        <v>100</v>
      </c>
      <c r="C1505" t="s">
        <v>152</v>
      </c>
      <c r="D1505">
        <v>33</v>
      </c>
      <c r="E1505" t="s">
        <v>157</v>
      </c>
    </row>
    <row r="1506" spans="1:5" x14ac:dyDescent="0.3">
      <c r="A1506">
        <v>1505</v>
      </c>
      <c r="B1506" s="1" t="s">
        <v>99</v>
      </c>
      <c r="C1506" t="s">
        <v>151</v>
      </c>
      <c r="D1506">
        <v>48</v>
      </c>
      <c r="E1506" t="s">
        <v>157</v>
      </c>
    </row>
    <row r="1507" spans="1:5" x14ac:dyDescent="0.3">
      <c r="A1507">
        <v>1506</v>
      </c>
      <c r="B1507" s="1" t="s">
        <v>99</v>
      </c>
      <c r="C1507" t="s">
        <v>151</v>
      </c>
      <c r="D1507">
        <v>18</v>
      </c>
      <c r="E1507" t="s">
        <v>157</v>
      </c>
    </row>
    <row r="1508" spans="1:5" x14ac:dyDescent="0.3">
      <c r="A1508">
        <v>1507</v>
      </c>
      <c r="B1508" s="1" t="s">
        <v>99</v>
      </c>
      <c r="C1508" t="s">
        <v>152</v>
      </c>
      <c r="D1508">
        <v>78</v>
      </c>
      <c r="E1508" t="s">
        <v>157</v>
      </c>
    </row>
    <row r="1509" spans="1:5" x14ac:dyDescent="0.3">
      <c r="A1509">
        <v>1508</v>
      </c>
      <c r="B1509" s="1" t="s">
        <v>99</v>
      </c>
      <c r="C1509" t="s">
        <v>151</v>
      </c>
      <c r="D1509">
        <v>73</v>
      </c>
      <c r="E1509" t="s">
        <v>157</v>
      </c>
    </row>
    <row r="1510" spans="1:5" x14ac:dyDescent="0.3">
      <c r="A1510">
        <v>1509</v>
      </c>
      <c r="B1510" s="1" t="s">
        <v>99</v>
      </c>
      <c r="C1510" t="s">
        <v>151</v>
      </c>
      <c r="D1510">
        <v>31</v>
      </c>
      <c r="E1510" t="s">
        <v>157</v>
      </c>
    </row>
    <row r="1511" spans="1:5" x14ac:dyDescent="0.3">
      <c r="A1511">
        <v>1510</v>
      </c>
      <c r="B1511" s="1" t="s">
        <v>103</v>
      </c>
      <c r="C1511" t="s">
        <v>151</v>
      </c>
      <c r="D1511">
        <v>23</v>
      </c>
      <c r="E1511" t="s">
        <v>157</v>
      </c>
    </row>
    <row r="1512" spans="1:5" x14ac:dyDescent="0.3">
      <c r="A1512">
        <v>1511</v>
      </c>
      <c r="B1512" s="1" t="s">
        <v>99</v>
      </c>
      <c r="C1512" t="s">
        <v>151</v>
      </c>
      <c r="D1512">
        <v>19</v>
      </c>
      <c r="E1512" t="s">
        <v>157</v>
      </c>
    </row>
    <row r="1513" spans="1:5" x14ac:dyDescent="0.3">
      <c r="A1513">
        <v>1512</v>
      </c>
      <c r="B1513" s="1" t="s">
        <v>108</v>
      </c>
      <c r="C1513" t="s">
        <v>152</v>
      </c>
      <c r="D1513">
        <v>28</v>
      </c>
      <c r="E1513" t="s">
        <v>157</v>
      </c>
    </row>
    <row r="1514" spans="1:5" x14ac:dyDescent="0.3">
      <c r="A1514">
        <v>1513</v>
      </c>
      <c r="B1514" s="1" t="s">
        <v>99</v>
      </c>
      <c r="C1514" t="s">
        <v>152</v>
      </c>
      <c r="D1514">
        <v>76</v>
      </c>
      <c r="E1514" t="s">
        <v>157</v>
      </c>
    </row>
    <row r="1515" spans="1:5" x14ac:dyDescent="0.3">
      <c r="A1515">
        <v>1514</v>
      </c>
      <c r="B1515" s="1" t="s">
        <v>100</v>
      </c>
      <c r="C1515" t="s">
        <v>151</v>
      </c>
      <c r="D1515">
        <v>42</v>
      </c>
      <c r="E1515" t="s">
        <v>157</v>
      </c>
    </row>
    <row r="1516" spans="1:5" x14ac:dyDescent="0.3">
      <c r="A1516">
        <v>1515</v>
      </c>
      <c r="B1516" s="1" t="s">
        <v>99</v>
      </c>
      <c r="C1516" t="s">
        <v>151</v>
      </c>
      <c r="D1516">
        <v>54</v>
      </c>
      <c r="E1516" t="s">
        <v>157</v>
      </c>
    </row>
    <row r="1517" spans="1:5" x14ac:dyDescent="0.3">
      <c r="A1517">
        <v>1516</v>
      </c>
      <c r="B1517" s="1" t="s">
        <v>103</v>
      </c>
      <c r="C1517" t="s">
        <v>152</v>
      </c>
      <c r="D1517">
        <v>25</v>
      </c>
      <c r="E1517" t="s">
        <v>157</v>
      </c>
    </row>
    <row r="1518" spans="1:5" x14ac:dyDescent="0.3">
      <c r="A1518">
        <v>1517</v>
      </c>
      <c r="B1518" s="1" t="s">
        <v>100</v>
      </c>
      <c r="C1518" t="s">
        <v>152</v>
      </c>
      <c r="D1518">
        <v>48</v>
      </c>
      <c r="E1518" t="s">
        <v>157</v>
      </c>
    </row>
    <row r="1519" spans="1:5" x14ac:dyDescent="0.3">
      <c r="A1519">
        <v>1518</v>
      </c>
      <c r="B1519" s="1" t="s">
        <v>99</v>
      </c>
      <c r="C1519" t="s">
        <v>152</v>
      </c>
      <c r="D1519">
        <v>66</v>
      </c>
      <c r="E1519" t="s">
        <v>157</v>
      </c>
    </row>
    <row r="1520" spans="1:5" x14ac:dyDescent="0.3">
      <c r="A1520">
        <v>1519</v>
      </c>
      <c r="B1520" s="1" t="s">
        <v>105</v>
      </c>
      <c r="C1520" t="s">
        <v>151</v>
      </c>
      <c r="D1520">
        <v>20</v>
      </c>
      <c r="E1520" t="s">
        <v>157</v>
      </c>
    </row>
    <row r="1521" spans="1:5" x14ac:dyDescent="0.3">
      <c r="A1521">
        <v>1520</v>
      </c>
      <c r="B1521" s="1" t="s">
        <v>99</v>
      </c>
      <c r="C1521" t="s">
        <v>152</v>
      </c>
      <c r="D1521">
        <v>28</v>
      </c>
      <c r="E1521" t="s">
        <v>157</v>
      </c>
    </row>
    <row r="1522" spans="1:5" x14ac:dyDescent="0.3">
      <c r="A1522">
        <v>1521</v>
      </c>
      <c r="B1522" s="1" t="s">
        <v>99</v>
      </c>
      <c r="C1522" t="s">
        <v>152</v>
      </c>
      <c r="D1522">
        <v>88</v>
      </c>
      <c r="E1522" t="s">
        <v>157</v>
      </c>
    </row>
    <row r="1523" spans="1:5" x14ac:dyDescent="0.3">
      <c r="A1523">
        <v>1522</v>
      </c>
      <c r="B1523" s="1" t="s">
        <v>99</v>
      </c>
      <c r="C1523" t="s">
        <v>151</v>
      </c>
      <c r="D1523">
        <v>81</v>
      </c>
      <c r="E1523" t="s">
        <v>157</v>
      </c>
    </row>
    <row r="1524" spans="1:5" x14ac:dyDescent="0.3">
      <c r="A1524">
        <v>1523</v>
      </c>
      <c r="B1524" s="1" t="s">
        <v>105</v>
      </c>
      <c r="C1524" t="s">
        <v>151</v>
      </c>
      <c r="D1524">
        <v>50</v>
      </c>
      <c r="E1524" t="s">
        <v>157</v>
      </c>
    </row>
    <row r="1525" spans="1:5" x14ac:dyDescent="0.3">
      <c r="A1525">
        <v>1524</v>
      </c>
      <c r="B1525" s="1" t="s">
        <v>100</v>
      </c>
      <c r="C1525" t="s">
        <v>152</v>
      </c>
      <c r="D1525">
        <v>75</v>
      </c>
      <c r="E1525" t="s">
        <v>157</v>
      </c>
    </row>
    <row r="1526" spans="1:5" x14ac:dyDescent="0.3">
      <c r="A1526">
        <v>1525</v>
      </c>
      <c r="B1526" s="1" t="s">
        <v>107</v>
      </c>
      <c r="C1526" t="s">
        <v>152</v>
      </c>
      <c r="D1526">
        <v>87</v>
      </c>
      <c r="E1526" t="s">
        <v>157</v>
      </c>
    </row>
    <row r="1527" spans="1:5" x14ac:dyDescent="0.3">
      <c r="A1527">
        <v>1526</v>
      </c>
      <c r="B1527" s="1" t="s">
        <v>99</v>
      </c>
      <c r="C1527" t="s">
        <v>152</v>
      </c>
      <c r="D1527">
        <v>50</v>
      </c>
      <c r="E1527" t="s">
        <v>157</v>
      </c>
    </row>
    <row r="1528" spans="1:5" x14ac:dyDescent="0.3">
      <c r="A1528">
        <v>1527</v>
      </c>
      <c r="B1528" s="1" t="s">
        <v>107</v>
      </c>
      <c r="C1528" t="s">
        <v>152</v>
      </c>
      <c r="D1528">
        <v>73</v>
      </c>
      <c r="E1528" t="s">
        <v>157</v>
      </c>
    </row>
    <row r="1529" spans="1:5" x14ac:dyDescent="0.3">
      <c r="A1529">
        <v>1528</v>
      </c>
      <c r="B1529" s="1" t="s">
        <v>99</v>
      </c>
      <c r="C1529" t="s">
        <v>152</v>
      </c>
      <c r="D1529">
        <v>58</v>
      </c>
      <c r="E1529" t="s">
        <v>157</v>
      </c>
    </row>
    <row r="1530" spans="1:5" x14ac:dyDescent="0.3">
      <c r="A1530">
        <v>1529</v>
      </c>
      <c r="B1530" s="1" t="s">
        <v>102</v>
      </c>
      <c r="C1530" t="s">
        <v>151</v>
      </c>
      <c r="D1530">
        <v>27</v>
      </c>
      <c r="E1530" t="s">
        <v>157</v>
      </c>
    </row>
    <row r="1531" spans="1:5" x14ac:dyDescent="0.3">
      <c r="A1531">
        <v>1530</v>
      </c>
      <c r="B1531" s="1" t="s">
        <v>104</v>
      </c>
      <c r="C1531" t="s">
        <v>152</v>
      </c>
      <c r="D1531">
        <v>79</v>
      </c>
      <c r="E1531" t="s">
        <v>157</v>
      </c>
    </row>
    <row r="1532" spans="1:5" x14ac:dyDescent="0.3">
      <c r="A1532">
        <v>1531</v>
      </c>
      <c r="B1532" s="1" t="s">
        <v>106</v>
      </c>
      <c r="C1532" t="s">
        <v>152</v>
      </c>
      <c r="D1532">
        <v>41</v>
      </c>
      <c r="E1532" t="s">
        <v>157</v>
      </c>
    </row>
    <row r="1533" spans="1:5" x14ac:dyDescent="0.3">
      <c r="A1533">
        <v>1532</v>
      </c>
      <c r="B1533" s="1" t="s">
        <v>105</v>
      </c>
      <c r="C1533" t="s">
        <v>151</v>
      </c>
      <c r="D1533">
        <v>43</v>
      </c>
      <c r="E1533" t="s">
        <v>157</v>
      </c>
    </row>
    <row r="1534" spans="1:5" x14ac:dyDescent="0.3">
      <c r="A1534">
        <v>1533</v>
      </c>
      <c r="B1534" s="1" t="s">
        <v>102</v>
      </c>
      <c r="C1534" t="s">
        <v>151</v>
      </c>
      <c r="D1534">
        <v>49</v>
      </c>
      <c r="E1534" t="s">
        <v>157</v>
      </c>
    </row>
    <row r="1535" spans="1:5" x14ac:dyDescent="0.3">
      <c r="A1535">
        <v>1534</v>
      </c>
      <c r="B1535" s="1" t="s">
        <v>99</v>
      </c>
      <c r="C1535" t="s">
        <v>152</v>
      </c>
      <c r="D1535">
        <v>18</v>
      </c>
      <c r="E1535" t="s">
        <v>157</v>
      </c>
    </row>
    <row r="1536" spans="1:5" x14ac:dyDescent="0.3">
      <c r="A1536">
        <v>1535</v>
      </c>
      <c r="B1536" s="1" t="s">
        <v>100</v>
      </c>
      <c r="C1536" t="s">
        <v>151</v>
      </c>
      <c r="D1536">
        <v>41</v>
      </c>
      <c r="E1536" t="s">
        <v>157</v>
      </c>
    </row>
    <row r="1537" spans="1:5" x14ac:dyDescent="0.3">
      <c r="A1537">
        <v>1536</v>
      </c>
      <c r="B1537" s="1" t="s">
        <v>99</v>
      </c>
      <c r="C1537" t="s">
        <v>152</v>
      </c>
      <c r="D1537">
        <v>50</v>
      </c>
      <c r="E1537" t="s">
        <v>157</v>
      </c>
    </row>
    <row r="1538" spans="1:5" x14ac:dyDescent="0.3">
      <c r="A1538">
        <v>1537</v>
      </c>
      <c r="B1538" s="1" t="s">
        <v>99</v>
      </c>
      <c r="C1538" t="s">
        <v>152</v>
      </c>
      <c r="D1538">
        <v>83</v>
      </c>
      <c r="E1538" t="s">
        <v>157</v>
      </c>
    </row>
    <row r="1539" spans="1:5" x14ac:dyDescent="0.3">
      <c r="A1539">
        <v>1538</v>
      </c>
      <c r="B1539" s="1" t="s">
        <v>99</v>
      </c>
      <c r="C1539" t="s">
        <v>152</v>
      </c>
      <c r="D1539">
        <v>21</v>
      </c>
      <c r="E1539" t="s">
        <v>157</v>
      </c>
    </row>
    <row r="1540" spans="1:5" x14ac:dyDescent="0.3">
      <c r="A1540">
        <v>1539</v>
      </c>
      <c r="B1540" s="1" t="s">
        <v>99</v>
      </c>
      <c r="C1540" t="s">
        <v>152</v>
      </c>
      <c r="D1540">
        <v>73</v>
      </c>
      <c r="E1540" t="s">
        <v>157</v>
      </c>
    </row>
    <row r="1541" spans="1:5" x14ac:dyDescent="0.3">
      <c r="A1541">
        <v>1540</v>
      </c>
      <c r="B1541" s="1" t="s">
        <v>101</v>
      </c>
      <c r="C1541" t="s">
        <v>151</v>
      </c>
      <c r="D1541">
        <v>58</v>
      </c>
      <c r="E1541" t="s">
        <v>157</v>
      </c>
    </row>
    <row r="1542" spans="1:5" x14ac:dyDescent="0.3">
      <c r="A1542">
        <v>1541</v>
      </c>
      <c r="B1542" s="1" t="s">
        <v>100</v>
      </c>
      <c r="C1542" t="s">
        <v>151</v>
      </c>
      <c r="D1542">
        <v>50</v>
      </c>
      <c r="E1542" t="s">
        <v>157</v>
      </c>
    </row>
    <row r="1543" spans="1:5" x14ac:dyDescent="0.3">
      <c r="A1543">
        <v>1542</v>
      </c>
      <c r="B1543" s="1" t="s">
        <v>100</v>
      </c>
      <c r="C1543" t="s">
        <v>151</v>
      </c>
      <c r="D1543">
        <v>65</v>
      </c>
      <c r="E1543" t="s">
        <v>157</v>
      </c>
    </row>
    <row r="1544" spans="1:5" x14ac:dyDescent="0.3">
      <c r="A1544">
        <v>1543</v>
      </c>
      <c r="B1544" s="1" t="s">
        <v>99</v>
      </c>
      <c r="C1544" t="s">
        <v>151</v>
      </c>
      <c r="D1544">
        <v>68</v>
      </c>
      <c r="E1544" t="s">
        <v>157</v>
      </c>
    </row>
    <row r="1545" spans="1:5" x14ac:dyDescent="0.3">
      <c r="A1545">
        <v>1544</v>
      </c>
      <c r="B1545" s="1" t="s">
        <v>99</v>
      </c>
      <c r="C1545" t="s">
        <v>151</v>
      </c>
      <c r="D1545">
        <v>77</v>
      </c>
      <c r="E1545" t="s">
        <v>157</v>
      </c>
    </row>
    <row r="1546" spans="1:5" x14ac:dyDescent="0.3">
      <c r="A1546">
        <v>1545</v>
      </c>
      <c r="B1546" s="1" t="s">
        <v>103</v>
      </c>
      <c r="C1546" t="s">
        <v>152</v>
      </c>
      <c r="D1546">
        <v>30</v>
      </c>
      <c r="E1546" t="s">
        <v>157</v>
      </c>
    </row>
    <row r="1547" spans="1:5" x14ac:dyDescent="0.3">
      <c r="A1547">
        <v>1546</v>
      </c>
      <c r="B1547" s="1" t="s">
        <v>104</v>
      </c>
      <c r="C1547" t="s">
        <v>152</v>
      </c>
      <c r="D1547">
        <v>33</v>
      </c>
      <c r="E1547" t="s">
        <v>157</v>
      </c>
    </row>
    <row r="1548" spans="1:5" x14ac:dyDescent="0.3">
      <c r="A1548">
        <v>1547</v>
      </c>
      <c r="B1548" s="1" t="s">
        <v>100</v>
      </c>
      <c r="C1548" t="s">
        <v>151</v>
      </c>
      <c r="D1548">
        <v>37</v>
      </c>
      <c r="E1548" t="s">
        <v>157</v>
      </c>
    </row>
    <row r="1549" spans="1:5" x14ac:dyDescent="0.3">
      <c r="A1549">
        <v>1548</v>
      </c>
      <c r="B1549" s="1" t="s">
        <v>100</v>
      </c>
      <c r="C1549" t="s">
        <v>151</v>
      </c>
      <c r="D1549">
        <v>46</v>
      </c>
      <c r="E1549" t="s">
        <v>157</v>
      </c>
    </row>
    <row r="1550" spans="1:5" x14ac:dyDescent="0.3">
      <c r="A1550">
        <v>1549</v>
      </c>
      <c r="B1550" s="1" t="s">
        <v>99</v>
      </c>
      <c r="C1550" t="s">
        <v>152</v>
      </c>
      <c r="D1550">
        <v>70</v>
      </c>
      <c r="E1550" t="s">
        <v>157</v>
      </c>
    </row>
    <row r="1551" spans="1:5" x14ac:dyDescent="0.3">
      <c r="A1551">
        <v>1550</v>
      </c>
      <c r="B1551" s="1" t="s">
        <v>99</v>
      </c>
      <c r="C1551" t="s">
        <v>151</v>
      </c>
      <c r="D1551">
        <v>67</v>
      </c>
      <c r="E1551" t="s">
        <v>157</v>
      </c>
    </row>
    <row r="1552" spans="1:5" x14ac:dyDescent="0.3">
      <c r="A1552">
        <v>1551</v>
      </c>
      <c r="B1552" s="1" t="s">
        <v>99</v>
      </c>
      <c r="C1552" t="s">
        <v>151</v>
      </c>
      <c r="D1552">
        <v>21</v>
      </c>
      <c r="E1552" t="s">
        <v>157</v>
      </c>
    </row>
    <row r="1553" spans="1:5" x14ac:dyDescent="0.3">
      <c r="A1553">
        <v>1552</v>
      </c>
      <c r="B1553" s="1" t="s">
        <v>107</v>
      </c>
      <c r="C1553" t="s">
        <v>152</v>
      </c>
      <c r="D1553">
        <v>37</v>
      </c>
      <c r="E1553" t="s">
        <v>157</v>
      </c>
    </row>
    <row r="1554" spans="1:5" x14ac:dyDescent="0.3">
      <c r="A1554">
        <v>1553</v>
      </c>
      <c r="B1554" s="1" t="s">
        <v>100</v>
      </c>
      <c r="C1554" t="s">
        <v>151</v>
      </c>
      <c r="D1554">
        <v>81</v>
      </c>
      <c r="E1554" t="s">
        <v>157</v>
      </c>
    </row>
    <row r="1555" spans="1:5" x14ac:dyDescent="0.3">
      <c r="A1555">
        <v>1554</v>
      </c>
      <c r="B1555" s="1" t="s">
        <v>109</v>
      </c>
      <c r="C1555" t="s">
        <v>152</v>
      </c>
      <c r="D1555">
        <v>52</v>
      </c>
      <c r="E1555" t="s">
        <v>157</v>
      </c>
    </row>
    <row r="1556" spans="1:5" x14ac:dyDescent="0.3">
      <c r="A1556">
        <v>1555</v>
      </c>
      <c r="B1556" s="1" t="s">
        <v>99</v>
      </c>
      <c r="C1556" t="s">
        <v>152</v>
      </c>
      <c r="D1556">
        <v>28</v>
      </c>
      <c r="E1556" t="s">
        <v>157</v>
      </c>
    </row>
    <row r="1557" spans="1:5" x14ac:dyDescent="0.3">
      <c r="A1557">
        <v>1556</v>
      </c>
      <c r="B1557" s="1" t="s">
        <v>101</v>
      </c>
      <c r="C1557" t="s">
        <v>152</v>
      </c>
      <c r="D1557">
        <v>76</v>
      </c>
      <c r="E1557" t="s">
        <v>157</v>
      </c>
    </row>
    <row r="1558" spans="1:5" x14ac:dyDescent="0.3">
      <c r="A1558">
        <v>1557</v>
      </c>
      <c r="B1558" s="1" t="s">
        <v>99</v>
      </c>
      <c r="C1558" t="s">
        <v>151</v>
      </c>
      <c r="D1558">
        <v>28</v>
      </c>
      <c r="E1558" t="s">
        <v>157</v>
      </c>
    </row>
    <row r="1559" spans="1:5" x14ac:dyDescent="0.3">
      <c r="A1559">
        <v>1558</v>
      </c>
      <c r="B1559" s="1" t="s">
        <v>102</v>
      </c>
      <c r="C1559" t="s">
        <v>152</v>
      </c>
      <c r="D1559">
        <v>83</v>
      </c>
      <c r="E1559" t="s">
        <v>157</v>
      </c>
    </row>
    <row r="1560" spans="1:5" x14ac:dyDescent="0.3">
      <c r="A1560">
        <v>1559</v>
      </c>
      <c r="B1560" s="1" t="s">
        <v>105</v>
      </c>
      <c r="C1560" t="s">
        <v>152</v>
      </c>
      <c r="D1560">
        <v>68</v>
      </c>
      <c r="E1560" t="s">
        <v>157</v>
      </c>
    </row>
    <row r="1561" spans="1:5" x14ac:dyDescent="0.3">
      <c r="A1561">
        <v>1560</v>
      </c>
      <c r="B1561" s="1" t="s">
        <v>106</v>
      </c>
      <c r="C1561" t="s">
        <v>151</v>
      </c>
      <c r="D1561">
        <v>36</v>
      </c>
      <c r="E1561" t="s">
        <v>157</v>
      </c>
    </row>
    <row r="1562" spans="1:5" x14ac:dyDescent="0.3">
      <c r="A1562">
        <v>1561</v>
      </c>
      <c r="B1562" s="1" t="s">
        <v>110</v>
      </c>
      <c r="C1562" t="s">
        <v>152</v>
      </c>
      <c r="D1562">
        <v>28</v>
      </c>
      <c r="E1562" t="s">
        <v>157</v>
      </c>
    </row>
    <row r="1563" spans="1:5" x14ac:dyDescent="0.3">
      <c r="A1563">
        <v>1562</v>
      </c>
      <c r="B1563" s="1" t="s">
        <v>105</v>
      </c>
      <c r="C1563" t="s">
        <v>151</v>
      </c>
      <c r="D1563">
        <v>20</v>
      </c>
      <c r="E1563" t="s">
        <v>157</v>
      </c>
    </row>
    <row r="1564" spans="1:5" x14ac:dyDescent="0.3">
      <c r="A1564">
        <v>1563</v>
      </c>
      <c r="B1564" s="1" t="s">
        <v>103</v>
      </c>
      <c r="C1564" t="s">
        <v>152</v>
      </c>
      <c r="D1564">
        <v>65</v>
      </c>
      <c r="E1564" t="s">
        <v>157</v>
      </c>
    </row>
    <row r="1565" spans="1:5" x14ac:dyDescent="0.3">
      <c r="A1565">
        <v>1564</v>
      </c>
      <c r="B1565" s="1" t="s">
        <v>106</v>
      </c>
      <c r="C1565" t="s">
        <v>151</v>
      </c>
      <c r="D1565">
        <v>89</v>
      </c>
      <c r="E1565" t="s">
        <v>157</v>
      </c>
    </row>
    <row r="1566" spans="1:5" x14ac:dyDescent="0.3">
      <c r="A1566">
        <v>1565</v>
      </c>
      <c r="B1566" s="1" t="s">
        <v>102</v>
      </c>
      <c r="C1566" t="s">
        <v>151</v>
      </c>
      <c r="D1566">
        <v>64</v>
      </c>
      <c r="E1566" t="s">
        <v>157</v>
      </c>
    </row>
    <row r="1567" spans="1:5" x14ac:dyDescent="0.3">
      <c r="A1567">
        <v>1566</v>
      </c>
      <c r="B1567" s="1" t="s">
        <v>99</v>
      </c>
      <c r="C1567" t="s">
        <v>151</v>
      </c>
      <c r="D1567">
        <v>64</v>
      </c>
      <c r="E1567" t="s">
        <v>157</v>
      </c>
    </row>
    <row r="1568" spans="1:5" x14ac:dyDescent="0.3">
      <c r="A1568">
        <v>1567</v>
      </c>
      <c r="B1568" s="1" t="s">
        <v>99</v>
      </c>
      <c r="C1568" t="s">
        <v>151</v>
      </c>
      <c r="D1568">
        <v>25</v>
      </c>
      <c r="E1568" t="s">
        <v>157</v>
      </c>
    </row>
    <row r="1569" spans="1:5" x14ac:dyDescent="0.3">
      <c r="A1569">
        <v>1568</v>
      </c>
      <c r="B1569" s="1" t="s">
        <v>105</v>
      </c>
      <c r="C1569" t="s">
        <v>152</v>
      </c>
      <c r="D1569">
        <v>47</v>
      </c>
      <c r="E1569" t="s">
        <v>157</v>
      </c>
    </row>
    <row r="1570" spans="1:5" x14ac:dyDescent="0.3">
      <c r="A1570">
        <v>1569</v>
      </c>
      <c r="B1570" s="1" t="s">
        <v>105</v>
      </c>
      <c r="C1570" t="s">
        <v>152</v>
      </c>
      <c r="D1570">
        <v>20</v>
      </c>
      <c r="E1570" t="s">
        <v>157</v>
      </c>
    </row>
    <row r="1571" spans="1:5" x14ac:dyDescent="0.3">
      <c r="A1571">
        <v>1570</v>
      </c>
      <c r="B1571" s="1" t="s">
        <v>99</v>
      </c>
      <c r="C1571" t="s">
        <v>151</v>
      </c>
      <c r="D1571">
        <v>46</v>
      </c>
      <c r="E1571" t="s">
        <v>157</v>
      </c>
    </row>
    <row r="1572" spans="1:5" x14ac:dyDescent="0.3">
      <c r="A1572">
        <v>1571</v>
      </c>
      <c r="B1572" s="1" t="s">
        <v>99</v>
      </c>
      <c r="C1572" t="s">
        <v>152</v>
      </c>
      <c r="D1572">
        <v>71</v>
      </c>
      <c r="E1572" t="s">
        <v>157</v>
      </c>
    </row>
    <row r="1573" spans="1:5" x14ac:dyDescent="0.3">
      <c r="A1573">
        <v>1572</v>
      </c>
      <c r="B1573" s="1" t="s">
        <v>99</v>
      </c>
      <c r="C1573" t="s">
        <v>152</v>
      </c>
      <c r="D1573">
        <v>47</v>
      </c>
      <c r="E1573" t="s">
        <v>157</v>
      </c>
    </row>
    <row r="1574" spans="1:5" x14ac:dyDescent="0.3">
      <c r="A1574">
        <v>1573</v>
      </c>
      <c r="B1574" s="1" t="s">
        <v>107</v>
      </c>
      <c r="C1574" t="s">
        <v>152</v>
      </c>
      <c r="D1574">
        <v>72</v>
      </c>
      <c r="E1574" t="s">
        <v>157</v>
      </c>
    </row>
    <row r="1575" spans="1:5" x14ac:dyDescent="0.3">
      <c r="A1575">
        <v>1574</v>
      </c>
      <c r="B1575" s="1" t="s">
        <v>104</v>
      </c>
      <c r="C1575" t="s">
        <v>152</v>
      </c>
      <c r="D1575">
        <v>36</v>
      </c>
      <c r="E1575" t="s">
        <v>157</v>
      </c>
    </row>
    <row r="1576" spans="1:5" x14ac:dyDescent="0.3">
      <c r="A1576">
        <v>1575</v>
      </c>
      <c r="B1576" s="1" t="s">
        <v>99</v>
      </c>
      <c r="C1576" t="s">
        <v>151</v>
      </c>
      <c r="D1576">
        <v>84</v>
      </c>
      <c r="E1576" t="s">
        <v>157</v>
      </c>
    </row>
    <row r="1577" spans="1:5" x14ac:dyDescent="0.3">
      <c r="A1577">
        <v>1576</v>
      </c>
      <c r="B1577" s="1" t="s">
        <v>99</v>
      </c>
      <c r="C1577" t="s">
        <v>151</v>
      </c>
      <c r="D1577">
        <v>70</v>
      </c>
      <c r="E1577" t="s">
        <v>157</v>
      </c>
    </row>
    <row r="1578" spans="1:5" x14ac:dyDescent="0.3">
      <c r="A1578">
        <v>1577</v>
      </c>
      <c r="B1578" s="1" t="s">
        <v>100</v>
      </c>
      <c r="C1578" t="s">
        <v>151</v>
      </c>
      <c r="D1578">
        <v>55</v>
      </c>
      <c r="E1578" t="s">
        <v>157</v>
      </c>
    </row>
    <row r="1579" spans="1:5" x14ac:dyDescent="0.3">
      <c r="A1579">
        <v>1578</v>
      </c>
      <c r="B1579" s="1" t="s">
        <v>107</v>
      </c>
      <c r="C1579" t="s">
        <v>151</v>
      </c>
      <c r="D1579">
        <v>24</v>
      </c>
      <c r="E1579" t="s">
        <v>157</v>
      </c>
    </row>
    <row r="1580" spans="1:5" x14ac:dyDescent="0.3">
      <c r="A1580">
        <v>1579</v>
      </c>
      <c r="B1580" s="1" t="s">
        <v>100</v>
      </c>
      <c r="C1580" t="s">
        <v>152</v>
      </c>
      <c r="D1580">
        <v>74</v>
      </c>
      <c r="E1580" t="s">
        <v>157</v>
      </c>
    </row>
    <row r="1581" spans="1:5" x14ac:dyDescent="0.3">
      <c r="A1581">
        <v>1580</v>
      </c>
      <c r="B1581" s="1" t="s">
        <v>101</v>
      </c>
      <c r="C1581" t="s">
        <v>151</v>
      </c>
      <c r="D1581">
        <v>85</v>
      </c>
      <c r="E1581" t="s">
        <v>157</v>
      </c>
    </row>
    <row r="1582" spans="1:5" x14ac:dyDescent="0.3">
      <c r="A1582">
        <v>1581</v>
      </c>
      <c r="B1582" s="1" t="s">
        <v>99</v>
      </c>
      <c r="C1582" t="s">
        <v>151</v>
      </c>
      <c r="D1582">
        <v>79</v>
      </c>
      <c r="E1582" t="s">
        <v>157</v>
      </c>
    </row>
    <row r="1583" spans="1:5" x14ac:dyDescent="0.3">
      <c r="A1583">
        <v>1582</v>
      </c>
      <c r="B1583" s="1" t="s">
        <v>100</v>
      </c>
      <c r="C1583" t="s">
        <v>151</v>
      </c>
      <c r="D1583">
        <v>69</v>
      </c>
      <c r="E1583" t="s">
        <v>157</v>
      </c>
    </row>
    <row r="1584" spans="1:5" x14ac:dyDescent="0.3">
      <c r="A1584">
        <v>1583</v>
      </c>
      <c r="B1584" s="1" t="s">
        <v>106</v>
      </c>
      <c r="C1584" t="s">
        <v>152</v>
      </c>
      <c r="D1584">
        <v>73</v>
      </c>
      <c r="E1584" t="s">
        <v>157</v>
      </c>
    </row>
    <row r="1585" spans="1:5" x14ac:dyDescent="0.3">
      <c r="A1585">
        <v>1584</v>
      </c>
      <c r="B1585" s="1" t="s">
        <v>99</v>
      </c>
      <c r="C1585" t="s">
        <v>152</v>
      </c>
      <c r="D1585">
        <v>30</v>
      </c>
      <c r="E1585" t="s">
        <v>157</v>
      </c>
    </row>
    <row r="1586" spans="1:5" x14ac:dyDescent="0.3">
      <c r="A1586">
        <v>1585</v>
      </c>
      <c r="B1586" s="1" t="s">
        <v>100</v>
      </c>
      <c r="C1586" t="s">
        <v>152</v>
      </c>
      <c r="D1586">
        <v>51</v>
      </c>
      <c r="E1586" t="s">
        <v>157</v>
      </c>
    </row>
    <row r="1587" spans="1:5" x14ac:dyDescent="0.3">
      <c r="A1587">
        <v>1586</v>
      </c>
      <c r="B1587" s="1" t="s">
        <v>100</v>
      </c>
      <c r="C1587" t="s">
        <v>152</v>
      </c>
      <c r="D1587">
        <v>42</v>
      </c>
      <c r="E1587" t="s">
        <v>157</v>
      </c>
    </row>
    <row r="1588" spans="1:5" x14ac:dyDescent="0.3">
      <c r="A1588">
        <v>1587</v>
      </c>
      <c r="B1588" s="1" t="s">
        <v>99</v>
      </c>
      <c r="C1588" t="s">
        <v>151</v>
      </c>
      <c r="D1588">
        <v>41</v>
      </c>
      <c r="E1588" t="s">
        <v>157</v>
      </c>
    </row>
    <row r="1589" spans="1:5" x14ac:dyDescent="0.3">
      <c r="A1589">
        <v>1588</v>
      </c>
      <c r="B1589" s="1" t="s">
        <v>100</v>
      </c>
      <c r="C1589" t="s">
        <v>151</v>
      </c>
      <c r="D1589">
        <v>74</v>
      </c>
      <c r="E1589" t="s">
        <v>157</v>
      </c>
    </row>
    <row r="1590" spans="1:5" x14ac:dyDescent="0.3">
      <c r="A1590">
        <v>1589</v>
      </c>
      <c r="B1590" s="1" t="s">
        <v>99</v>
      </c>
      <c r="C1590" t="s">
        <v>152</v>
      </c>
      <c r="D1590">
        <v>20</v>
      </c>
      <c r="E1590" t="s">
        <v>157</v>
      </c>
    </row>
    <row r="1591" spans="1:5" x14ac:dyDescent="0.3">
      <c r="A1591">
        <v>1590</v>
      </c>
      <c r="B1591" s="1" t="s">
        <v>106</v>
      </c>
      <c r="C1591" t="s">
        <v>151</v>
      </c>
      <c r="D1591">
        <v>69</v>
      </c>
      <c r="E1591" t="s">
        <v>157</v>
      </c>
    </row>
    <row r="1592" spans="1:5" x14ac:dyDescent="0.3">
      <c r="A1592">
        <v>1591</v>
      </c>
      <c r="B1592" s="1" t="s">
        <v>99</v>
      </c>
      <c r="C1592" t="s">
        <v>151</v>
      </c>
      <c r="D1592">
        <v>61</v>
      </c>
      <c r="E1592" t="s">
        <v>157</v>
      </c>
    </row>
    <row r="1593" spans="1:5" x14ac:dyDescent="0.3">
      <c r="A1593">
        <v>1592</v>
      </c>
      <c r="B1593" s="1" t="s">
        <v>101</v>
      </c>
      <c r="C1593" t="s">
        <v>151</v>
      </c>
      <c r="D1593">
        <v>67</v>
      </c>
      <c r="E1593" t="s">
        <v>157</v>
      </c>
    </row>
    <row r="1594" spans="1:5" x14ac:dyDescent="0.3">
      <c r="A1594">
        <v>1593</v>
      </c>
      <c r="B1594" s="1" t="s">
        <v>100</v>
      </c>
      <c r="C1594" t="s">
        <v>152</v>
      </c>
      <c r="D1594">
        <v>34</v>
      </c>
      <c r="E1594" t="s">
        <v>157</v>
      </c>
    </row>
    <row r="1595" spans="1:5" x14ac:dyDescent="0.3">
      <c r="A1595">
        <v>1594</v>
      </c>
      <c r="B1595" s="1" t="s">
        <v>101</v>
      </c>
      <c r="C1595" t="s">
        <v>151</v>
      </c>
      <c r="D1595">
        <v>27</v>
      </c>
      <c r="E1595" t="s">
        <v>157</v>
      </c>
    </row>
    <row r="1596" spans="1:5" x14ac:dyDescent="0.3">
      <c r="A1596">
        <v>1595</v>
      </c>
      <c r="B1596" s="1" t="s">
        <v>99</v>
      </c>
      <c r="C1596" t="s">
        <v>152</v>
      </c>
      <c r="D1596">
        <v>67</v>
      </c>
      <c r="E1596" t="s">
        <v>157</v>
      </c>
    </row>
    <row r="1597" spans="1:5" x14ac:dyDescent="0.3">
      <c r="A1597">
        <v>1596</v>
      </c>
      <c r="B1597" s="1" t="s">
        <v>99</v>
      </c>
      <c r="C1597" t="s">
        <v>152</v>
      </c>
      <c r="D1597">
        <v>44</v>
      </c>
      <c r="E1597" t="s">
        <v>157</v>
      </c>
    </row>
    <row r="1598" spans="1:5" x14ac:dyDescent="0.3">
      <c r="A1598">
        <v>1597</v>
      </c>
      <c r="B1598" s="1" t="s">
        <v>108</v>
      </c>
      <c r="C1598" t="s">
        <v>152</v>
      </c>
      <c r="D1598">
        <v>44</v>
      </c>
      <c r="E1598" t="s">
        <v>157</v>
      </c>
    </row>
    <row r="1599" spans="1:5" x14ac:dyDescent="0.3">
      <c r="A1599">
        <v>1598</v>
      </c>
      <c r="B1599" s="1" t="s">
        <v>110</v>
      </c>
      <c r="C1599" t="s">
        <v>152</v>
      </c>
      <c r="D1599">
        <v>29</v>
      </c>
      <c r="E1599" t="s">
        <v>157</v>
      </c>
    </row>
    <row r="1600" spans="1:5" x14ac:dyDescent="0.3">
      <c r="A1600">
        <v>1599</v>
      </c>
      <c r="B1600" s="1" t="s">
        <v>99</v>
      </c>
      <c r="C1600" t="s">
        <v>151</v>
      </c>
      <c r="D1600">
        <v>81</v>
      </c>
      <c r="E1600" t="s">
        <v>157</v>
      </c>
    </row>
    <row r="1601" spans="1:5" x14ac:dyDescent="0.3">
      <c r="A1601">
        <v>1600</v>
      </c>
      <c r="B1601" s="1" t="s">
        <v>105</v>
      </c>
      <c r="C1601" t="s">
        <v>152</v>
      </c>
      <c r="D1601">
        <v>87</v>
      </c>
      <c r="E1601" t="s">
        <v>157</v>
      </c>
    </row>
    <row r="1602" spans="1:5" x14ac:dyDescent="0.3">
      <c r="A1602">
        <v>1601</v>
      </c>
      <c r="B1602" s="1" t="s">
        <v>100</v>
      </c>
      <c r="C1602" t="s">
        <v>152</v>
      </c>
      <c r="D1602">
        <v>22</v>
      </c>
      <c r="E1602" t="s">
        <v>157</v>
      </c>
    </row>
    <row r="1603" spans="1:5" x14ac:dyDescent="0.3">
      <c r="A1603">
        <v>1602</v>
      </c>
      <c r="B1603" s="1" t="s">
        <v>99</v>
      </c>
      <c r="C1603" t="s">
        <v>151</v>
      </c>
      <c r="D1603">
        <v>53</v>
      </c>
      <c r="E1603" t="s">
        <v>157</v>
      </c>
    </row>
    <row r="1604" spans="1:5" x14ac:dyDescent="0.3">
      <c r="A1604">
        <v>1603</v>
      </c>
      <c r="B1604" s="1" t="s">
        <v>99</v>
      </c>
      <c r="C1604" t="s">
        <v>151</v>
      </c>
      <c r="D1604">
        <v>73</v>
      </c>
      <c r="E1604" t="s">
        <v>157</v>
      </c>
    </row>
    <row r="1605" spans="1:5" x14ac:dyDescent="0.3">
      <c r="A1605">
        <v>1604</v>
      </c>
      <c r="B1605" s="1" t="s">
        <v>105</v>
      </c>
      <c r="C1605" t="s">
        <v>152</v>
      </c>
      <c r="D1605">
        <v>76</v>
      </c>
      <c r="E1605" t="s">
        <v>157</v>
      </c>
    </row>
    <row r="1606" spans="1:5" x14ac:dyDescent="0.3">
      <c r="A1606">
        <v>1605</v>
      </c>
      <c r="B1606" s="1" t="s">
        <v>105</v>
      </c>
      <c r="C1606" t="s">
        <v>152</v>
      </c>
      <c r="D1606">
        <v>45</v>
      </c>
      <c r="E1606" t="s">
        <v>157</v>
      </c>
    </row>
    <row r="1607" spans="1:5" x14ac:dyDescent="0.3">
      <c r="A1607">
        <v>1606</v>
      </c>
      <c r="B1607" s="1" t="s">
        <v>100</v>
      </c>
      <c r="C1607" t="s">
        <v>151</v>
      </c>
      <c r="D1607">
        <v>23</v>
      </c>
      <c r="E1607" t="s">
        <v>157</v>
      </c>
    </row>
    <row r="1608" spans="1:5" x14ac:dyDescent="0.3">
      <c r="A1608">
        <v>1607</v>
      </c>
      <c r="B1608" s="1" t="s">
        <v>101</v>
      </c>
      <c r="C1608" t="s">
        <v>151</v>
      </c>
      <c r="D1608">
        <v>65</v>
      </c>
      <c r="E1608" t="s">
        <v>157</v>
      </c>
    </row>
    <row r="1609" spans="1:5" x14ac:dyDescent="0.3">
      <c r="A1609">
        <v>1608</v>
      </c>
      <c r="B1609" s="1" t="s">
        <v>99</v>
      </c>
      <c r="C1609" t="s">
        <v>151</v>
      </c>
      <c r="D1609">
        <v>43</v>
      </c>
      <c r="E1609" t="s">
        <v>157</v>
      </c>
    </row>
    <row r="1610" spans="1:5" x14ac:dyDescent="0.3">
      <c r="A1610">
        <v>1609</v>
      </c>
      <c r="B1610" s="1" t="s">
        <v>99</v>
      </c>
      <c r="C1610" t="s">
        <v>152</v>
      </c>
      <c r="D1610">
        <v>64</v>
      </c>
      <c r="E1610" t="s">
        <v>157</v>
      </c>
    </row>
    <row r="1611" spans="1:5" x14ac:dyDescent="0.3">
      <c r="A1611">
        <v>1610</v>
      </c>
      <c r="B1611" s="1" t="s">
        <v>101</v>
      </c>
      <c r="C1611" t="s">
        <v>152</v>
      </c>
      <c r="D1611">
        <v>72</v>
      </c>
      <c r="E1611" t="s">
        <v>157</v>
      </c>
    </row>
    <row r="1612" spans="1:5" x14ac:dyDescent="0.3">
      <c r="A1612">
        <v>1611</v>
      </c>
      <c r="B1612" s="1" t="s">
        <v>100</v>
      </c>
      <c r="C1612" t="s">
        <v>151</v>
      </c>
      <c r="D1612">
        <v>37</v>
      </c>
      <c r="E1612" t="s">
        <v>157</v>
      </c>
    </row>
    <row r="1613" spans="1:5" x14ac:dyDescent="0.3">
      <c r="A1613">
        <v>1612</v>
      </c>
      <c r="B1613" s="1" t="s">
        <v>105</v>
      </c>
      <c r="C1613" t="s">
        <v>151</v>
      </c>
      <c r="D1613">
        <v>75</v>
      </c>
      <c r="E1613" t="s">
        <v>157</v>
      </c>
    </row>
    <row r="1614" spans="1:5" x14ac:dyDescent="0.3">
      <c r="A1614">
        <v>1613</v>
      </c>
      <c r="B1614" s="1" t="s">
        <v>99</v>
      </c>
      <c r="C1614" t="s">
        <v>151</v>
      </c>
      <c r="D1614">
        <v>71</v>
      </c>
      <c r="E1614" t="s">
        <v>157</v>
      </c>
    </row>
    <row r="1615" spans="1:5" x14ac:dyDescent="0.3">
      <c r="A1615">
        <v>1614</v>
      </c>
      <c r="B1615" s="1" t="s">
        <v>99</v>
      </c>
      <c r="C1615" t="s">
        <v>151</v>
      </c>
      <c r="D1615">
        <v>37</v>
      </c>
      <c r="E1615" t="s">
        <v>157</v>
      </c>
    </row>
    <row r="1616" spans="1:5" x14ac:dyDescent="0.3">
      <c r="A1616">
        <v>1615</v>
      </c>
      <c r="B1616" s="1" t="s">
        <v>105</v>
      </c>
      <c r="C1616" t="s">
        <v>151</v>
      </c>
      <c r="D1616">
        <v>64</v>
      </c>
      <c r="E1616" t="s">
        <v>157</v>
      </c>
    </row>
    <row r="1617" spans="1:5" x14ac:dyDescent="0.3">
      <c r="A1617">
        <v>1616</v>
      </c>
      <c r="B1617" s="1" t="s">
        <v>99</v>
      </c>
      <c r="C1617" t="s">
        <v>152</v>
      </c>
      <c r="D1617">
        <v>38</v>
      </c>
      <c r="E1617" t="s">
        <v>157</v>
      </c>
    </row>
    <row r="1618" spans="1:5" x14ac:dyDescent="0.3">
      <c r="A1618">
        <v>1617</v>
      </c>
      <c r="B1618" s="1" t="s">
        <v>104</v>
      </c>
      <c r="C1618" t="s">
        <v>151</v>
      </c>
      <c r="D1618">
        <v>50</v>
      </c>
      <c r="E1618" t="s">
        <v>157</v>
      </c>
    </row>
    <row r="1619" spans="1:5" x14ac:dyDescent="0.3">
      <c r="A1619">
        <v>1618</v>
      </c>
      <c r="B1619" s="1" t="s">
        <v>99</v>
      </c>
      <c r="C1619" t="s">
        <v>151</v>
      </c>
      <c r="D1619">
        <v>50</v>
      </c>
      <c r="E1619" t="s">
        <v>157</v>
      </c>
    </row>
    <row r="1620" spans="1:5" x14ac:dyDescent="0.3">
      <c r="A1620">
        <v>1619</v>
      </c>
      <c r="B1620" s="1" t="s">
        <v>99</v>
      </c>
      <c r="C1620" t="s">
        <v>151</v>
      </c>
      <c r="D1620">
        <v>56</v>
      </c>
      <c r="E1620" t="s">
        <v>157</v>
      </c>
    </row>
    <row r="1621" spans="1:5" x14ac:dyDescent="0.3">
      <c r="A1621">
        <v>1620</v>
      </c>
      <c r="B1621" s="1" t="s">
        <v>99</v>
      </c>
      <c r="C1621" t="s">
        <v>152</v>
      </c>
      <c r="D1621">
        <v>61</v>
      </c>
      <c r="E1621" t="s">
        <v>157</v>
      </c>
    </row>
    <row r="1622" spans="1:5" x14ac:dyDescent="0.3">
      <c r="A1622">
        <v>1621</v>
      </c>
      <c r="B1622" s="1" t="s">
        <v>101</v>
      </c>
      <c r="C1622" t="s">
        <v>151</v>
      </c>
      <c r="D1622">
        <v>21</v>
      </c>
      <c r="E1622" t="s">
        <v>157</v>
      </c>
    </row>
    <row r="1623" spans="1:5" x14ac:dyDescent="0.3">
      <c r="A1623">
        <v>1622</v>
      </c>
      <c r="B1623" s="1" t="s">
        <v>100</v>
      </c>
      <c r="C1623" t="s">
        <v>152</v>
      </c>
      <c r="D1623">
        <v>87</v>
      </c>
      <c r="E1623" t="s">
        <v>157</v>
      </c>
    </row>
    <row r="1624" spans="1:5" x14ac:dyDescent="0.3">
      <c r="A1624">
        <v>1623</v>
      </c>
      <c r="B1624" s="1" t="s">
        <v>105</v>
      </c>
      <c r="C1624" t="s">
        <v>151</v>
      </c>
      <c r="D1624">
        <v>46</v>
      </c>
      <c r="E1624" t="s">
        <v>157</v>
      </c>
    </row>
    <row r="1625" spans="1:5" x14ac:dyDescent="0.3">
      <c r="A1625">
        <v>1624</v>
      </c>
      <c r="B1625" s="1" t="s">
        <v>99</v>
      </c>
      <c r="C1625" t="s">
        <v>151</v>
      </c>
      <c r="D1625">
        <v>32</v>
      </c>
      <c r="E1625" t="s">
        <v>157</v>
      </c>
    </row>
    <row r="1626" spans="1:5" x14ac:dyDescent="0.3">
      <c r="A1626">
        <v>1625</v>
      </c>
      <c r="B1626" s="1" t="s">
        <v>109</v>
      </c>
      <c r="C1626" t="s">
        <v>152</v>
      </c>
      <c r="D1626">
        <v>61</v>
      </c>
      <c r="E1626" t="s">
        <v>157</v>
      </c>
    </row>
    <row r="1627" spans="1:5" x14ac:dyDescent="0.3">
      <c r="A1627">
        <v>1626</v>
      </c>
      <c r="B1627" s="1" t="s">
        <v>99</v>
      </c>
      <c r="C1627" t="s">
        <v>152</v>
      </c>
      <c r="D1627">
        <v>31</v>
      </c>
      <c r="E1627" t="s">
        <v>157</v>
      </c>
    </row>
    <row r="1628" spans="1:5" x14ac:dyDescent="0.3">
      <c r="A1628">
        <v>1627</v>
      </c>
      <c r="B1628" s="1" t="s">
        <v>101</v>
      </c>
      <c r="C1628" t="s">
        <v>152</v>
      </c>
      <c r="D1628">
        <v>61</v>
      </c>
      <c r="E1628" t="s">
        <v>157</v>
      </c>
    </row>
    <row r="1629" spans="1:5" x14ac:dyDescent="0.3">
      <c r="A1629">
        <v>1628</v>
      </c>
      <c r="B1629" s="1" t="s">
        <v>99</v>
      </c>
      <c r="C1629" t="s">
        <v>152</v>
      </c>
      <c r="D1629">
        <v>79</v>
      </c>
      <c r="E1629" t="s">
        <v>157</v>
      </c>
    </row>
    <row r="1630" spans="1:5" x14ac:dyDescent="0.3">
      <c r="A1630">
        <v>1629</v>
      </c>
      <c r="B1630" s="1" t="s">
        <v>99</v>
      </c>
      <c r="C1630" t="s">
        <v>152</v>
      </c>
      <c r="D1630">
        <v>73</v>
      </c>
      <c r="E1630" t="s">
        <v>157</v>
      </c>
    </row>
    <row r="1631" spans="1:5" x14ac:dyDescent="0.3">
      <c r="A1631">
        <v>1630</v>
      </c>
      <c r="B1631" s="1" t="s">
        <v>100</v>
      </c>
      <c r="C1631" t="s">
        <v>152</v>
      </c>
      <c r="D1631">
        <v>21</v>
      </c>
      <c r="E1631" t="s">
        <v>157</v>
      </c>
    </row>
    <row r="1632" spans="1:5" x14ac:dyDescent="0.3">
      <c r="A1632">
        <v>1631</v>
      </c>
      <c r="B1632" s="1" t="s">
        <v>99</v>
      </c>
      <c r="C1632" t="s">
        <v>152</v>
      </c>
      <c r="D1632">
        <v>80</v>
      </c>
      <c r="E1632" t="s">
        <v>157</v>
      </c>
    </row>
    <row r="1633" spans="1:5" x14ac:dyDescent="0.3">
      <c r="A1633">
        <v>1632</v>
      </c>
      <c r="B1633" s="1" t="s">
        <v>105</v>
      </c>
      <c r="C1633" t="s">
        <v>152</v>
      </c>
      <c r="D1633">
        <v>27</v>
      </c>
      <c r="E1633" t="s">
        <v>157</v>
      </c>
    </row>
    <row r="1634" spans="1:5" x14ac:dyDescent="0.3">
      <c r="A1634">
        <v>1633</v>
      </c>
      <c r="B1634" s="1" t="s">
        <v>101</v>
      </c>
      <c r="C1634" t="s">
        <v>151</v>
      </c>
      <c r="D1634">
        <v>64</v>
      </c>
      <c r="E1634" t="s">
        <v>157</v>
      </c>
    </row>
    <row r="1635" spans="1:5" x14ac:dyDescent="0.3">
      <c r="A1635">
        <v>1634</v>
      </c>
      <c r="B1635" s="1" t="s">
        <v>105</v>
      </c>
      <c r="C1635" t="s">
        <v>151</v>
      </c>
      <c r="D1635">
        <v>34</v>
      </c>
      <c r="E1635" t="s">
        <v>157</v>
      </c>
    </row>
    <row r="1636" spans="1:5" x14ac:dyDescent="0.3">
      <c r="A1636">
        <v>1635</v>
      </c>
      <c r="B1636" s="1" t="s">
        <v>99</v>
      </c>
      <c r="C1636" t="s">
        <v>151</v>
      </c>
      <c r="D1636">
        <v>41</v>
      </c>
      <c r="E1636" t="s">
        <v>157</v>
      </c>
    </row>
    <row r="1637" spans="1:5" x14ac:dyDescent="0.3">
      <c r="A1637">
        <v>1636</v>
      </c>
      <c r="B1637" s="1" t="s">
        <v>104</v>
      </c>
      <c r="C1637" t="s">
        <v>152</v>
      </c>
      <c r="D1637">
        <v>20</v>
      </c>
      <c r="E1637" t="s">
        <v>157</v>
      </c>
    </row>
    <row r="1638" spans="1:5" x14ac:dyDescent="0.3">
      <c r="A1638">
        <v>1637</v>
      </c>
      <c r="B1638" s="1" t="s">
        <v>109</v>
      </c>
      <c r="C1638" t="s">
        <v>152</v>
      </c>
      <c r="D1638">
        <v>55</v>
      </c>
      <c r="E1638" t="s">
        <v>157</v>
      </c>
    </row>
    <row r="1639" spans="1:5" x14ac:dyDescent="0.3">
      <c r="A1639">
        <v>1638</v>
      </c>
      <c r="B1639" s="1" t="s">
        <v>100</v>
      </c>
      <c r="C1639" t="s">
        <v>151</v>
      </c>
      <c r="D1639">
        <v>86</v>
      </c>
      <c r="E1639" t="s">
        <v>157</v>
      </c>
    </row>
    <row r="1640" spans="1:5" x14ac:dyDescent="0.3">
      <c r="A1640">
        <v>1639</v>
      </c>
      <c r="B1640" s="1" t="s">
        <v>101</v>
      </c>
      <c r="C1640" t="s">
        <v>151</v>
      </c>
      <c r="D1640">
        <v>57</v>
      </c>
      <c r="E1640" t="s">
        <v>157</v>
      </c>
    </row>
    <row r="1641" spans="1:5" x14ac:dyDescent="0.3">
      <c r="A1641">
        <v>1640</v>
      </c>
      <c r="B1641" s="1" t="s">
        <v>105</v>
      </c>
      <c r="C1641" t="s">
        <v>152</v>
      </c>
      <c r="D1641">
        <v>22</v>
      </c>
      <c r="E1641" t="s">
        <v>157</v>
      </c>
    </row>
    <row r="1642" spans="1:5" x14ac:dyDescent="0.3">
      <c r="A1642">
        <v>1641</v>
      </c>
      <c r="B1642" s="1" t="s">
        <v>109</v>
      </c>
      <c r="C1642" t="s">
        <v>151</v>
      </c>
      <c r="D1642">
        <v>85</v>
      </c>
      <c r="E1642" t="s">
        <v>157</v>
      </c>
    </row>
    <row r="1643" spans="1:5" x14ac:dyDescent="0.3">
      <c r="A1643">
        <v>1642</v>
      </c>
      <c r="B1643" s="1" t="s">
        <v>107</v>
      </c>
      <c r="C1643" t="s">
        <v>151</v>
      </c>
      <c r="D1643">
        <v>28</v>
      </c>
      <c r="E1643" t="s">
        <v>157</v>
      </c>
    </row>
    <row r="1644" spans="1:5" x14ac:dyDescent="0.3">
      <c r="A1644">
        <v>1643</v>
      </c>
      <c r="B1644" s="1" t="s">
        <v>101</v>
      </c>
      <c r="C1644" t="s">
        <v>152</v>
      </c>
      <c r="D1644">
        <v>29</v>
      </c>
      <c r="E1644" t="s">
        <v>157</v>
      </c>
    </row>
    <row r="1645" spans="1:5" x14ac:dyDescent="0.3">
      <c r="A1645">
        <v>1644</v>
      </c>
      <c r="B1645" s="1" t="s">
        <v>101</v>
      </c>
      <c r="C1645" t="s">
        <v>152</v>
      </c>
      <c r="D1645">
        <v>25</v>
      </c>
      <c r="E1645" t="s">
        <v>157</v>
      </c>
    </row>
    <row r="1646" spans="1:5" x14ac:dyDescent="0.3">
      <c r="A1646">
        <v>1645</v>
      </c>
      <c r="B1646" s="1" t="s">
        <v>101</v>
      </c>
      <c r="C1646" t="s">
        <v>151</v>
      </c>
      <c r="D1646">
        <v>86</v>
      </c>
      <c r="E1646" t="s">
        <v>157</v>
      </c>
    </row>
    <row r="1647" spans="1:5" x14ac:dyDescent="0.3">
      <c r="A1647">
        <v>1646</v>
      </c>
      <c r="B1647" s="1" t="s">
        <v>105</v>
      </c>
      <c r="C1647" t="s">
        <v>152</v>
      </c>
      <c r="D1647">
        <v>51</v>
      </c>
      <c r="E1647" t="s">
        <v>157</v>
      </c>
    </row>
    <row r="1648" spans="1:5" x14ac:dyDescent="0.3">
      <c r="A1648">
        <v>1647</v>
      </c>
      <c r="B1648" s="1" t="s">
        <v>99</v>
      </c>
      <c r="C1648" t="s">
        <v>152</v>
      </c>
      <c r="D1648">
        <v>22</v>
      </c>
      <c r="E1648" t="s">
        <v>157</v>
      </c>
    </row>
    <row r="1649" spans="1:5" x14ac:dyDescent="0.3">
      <c r="A1649">
        <v>1648</v>
      </c>
      <c r="B1649" s="1" t="s">
        <v>109</v>
      </c>
      <c r="C1649" t="s">
        <v>151</v>
      </c>
      <c r="D1649">
        <v>78</v>
      </c>
      <c r="E1649" t="s">
        <v>157</v>
      </c>
    </row>
    <row r="1650" spans="1:5" x14ac:dyDescent="0.3">
      <c r="A1650">
        <v>1649</v>
      </c>
      <c r="B1650" s="1" t="s">
        <v>99</v>
      </c>
      <c r="C1650" t="s">
        <v>151</v>
      </c>
      <c r="D1650">
        <v>27</v>
      </c>
      <c r="E1650" t="s">
        <v>157</v>
      </c>
    </row>
    <row r="1651" spans="1:5" x14ac:dyDescent="0.3">
      <c r="A1651">
        <v>1650</v>
      </c>
      <c r="B1651" s="1" t="s">
        <v>105</v>
      </c>
      <c r="C1651" t="s">
        <v>151</v>
      </c>
      <c r="D1651">
        <v>42</v>
      </c>
      <c r="E1651" t="s">
        <v>157</v>
      </c>
    </row>
    <row r="1652" spans="1:5" x14ac:dyDescent="0.3">
      <c r="A1652">
        <v>1651</v>
      </c>
      <c r="B1652" s="1" t="s">
        <v>101</v>
      </c>
      <c r="C1652" t="s">
        <v>151</v>
      </c>
      <c r="D1652">
        <v>53</v>
      </c>
      <c r="E1652" t="s">
        <v>157</v>
      </c>
    </row>
    <row r="1653" spans="1:5" x14ac:dyDescent="0.3">
      <c r="A1653">
        <v>1652</v>
      </c>
      <c r="B1653" s="1" t="s">
        <v>99</v>
      </c>
      <c r="C1653" t="s">
        <v>152</v>
      </c>
      <c r="D1653">
        <v>83</v>
      </c>
      <c r="E1653" t="s">
        <v>157</v>
      </c>
    </row>
    <row r="1654" spans="1:5" x14ac:dyDescent="0.3">
      <c r="A1654">
        <v>1653</v>
      </c>
      <c r="B1654" s="1" t="s">
        <v>100</v>
      </c>
      <c r="C1654" t="s">
        <v>151</v>
      </c>
      <c r="D1654">
        <v>30</v>
      </c>
      <c r="E1654" t="s">
        <v>157</v>
      </c>
    </row>
    <row r="1655" spans="1:5" x14ac:dyDescent="0.3">
      <c r="A1655">
        <v>1654</v>
      </c>
      <c r="B1655" s="1" t="s">
        <v>99</v>
      </c>
      <c r="C1655" t="s">
        <v>152</v>
      </c>
      <c r="D1655">
        <v>56</v>
      </c>
      <c r="E1655" t="s">
        <v>157</v>
      </c>
    </row>
    <row r="1656" spans="1:5" x14ac:dyDescent="0.3">
      <c r="A1656">
        <v>1655</v>
      </c>
      <c r="B1656" s="1" t="s">
        <v>99</v>
      </c>
      <c r="C1656" t="s">
        <v>152</v>
      </c>
      <c r="D1656">
        <v>72</v>
      </c>
      <c r="E1656" t="s">
        <v>157</v>
      </c>
    </row>
    <row r="1657" spans="1:5" x14ac:dyDescent="0.3">
      <c r="A1657">
        <v>1656</v>
      </c>
      <c r="B1657" s="1" t="s">
        <v>99</v>
      </c>
      <c r="C1657" t="s">
        <v>152</v>
      </c>
      <c r="D1657">
        <v>24</v>
      </c>
      <c r="E1657" t="s">
        <v>157</v>
      </c>
    </row>
    <row r="1658" spans="1:5" x14ac:dyDescent="0.3">
      <c r="A1658">
        <v>1657</v>
      </c>
      <c r="B1658" s="1" t="s">
        <v>109</v>
      </c>
      <c r="C1658" t="s">
        <v>152</v>
      </c>
      <c r="D1658">
        <v>21</v>
      </c>
      <c r="E1658" t="s">
        <v>157</v>
      </c>
    </row>
    <row r="1659" spans="1:5" x14ac:dyDescent="0.3">
      <c r="A1659">
        <v>1658</v>
      </c>
      <c r="B1659" s="1" t="s">
        <v>99</v>
      </c>
      <c r="C1659" t="s">
        <v>152</v>
      </c>
      <c r="D1659">
        <v>41</v>
      </c>
      <c r="E1659" t="s">
        <v>157</v>
      </c>
    </row>
    <row r="1660" spans="1:5" x14ac:dyDescent="0.3">
      <c r="A1660">
        <v>1659</v>
      </c>
      <c r="B1660" s="1" t="s">
        <v>105</v>
      </c>
      <c r="C1660" t="s">
        <v>151</v>
      </c>
      <c r="D1660">
        <v>59</v>
      </c>
      <c r="E1660" t="s">
        <v>157</v>
      </c>
    </row>
    <row r="1661" spans="1:5" x14ac:dyDescent="0.3">
      <c r="A1661">
        <v>1660</v>
      </c>
      <c r="B1661" s="1" t="s">
        <v>101</v>
      </c>
      <c r="C1661" t="s">
        <v>151</v>
      </c>
      <c r="D1661">
        <v>38</v>
      </c>
      <c r="E1661" t="s">
        <v>157</v>
      </c>
    </row>
    <row r="1662" spans="1:5" x14ac:dyDescent="0.3">
      <c r="A1662">
        <v>1661</v>
      </c>
      <c r="B1662" s="1" t="s">
        <v>100</v>
      </c>
      <c r="C1662" t="s">
        <v>152</v>
      </c>
      <c r="D1662">
        <v>33</v>
      </c>
      <c r="E1662" t="s">
        <v>157</v>
      </c>
    </row>
    <row r="1663" spans="1:5" x14ac:dyDescent="0.3">
      <c r="A1663">
        <v>1662</v>
      </c>
      <c r="B1663" s="1" t="s">
        <v>101</v>
      </c>
      <c r="C1663" t="s">
        <v>152</v>
      </c>
      <c r="D1663">
        <v>25</v>
      </c>
      <c r="E1663" t="s">
        <v>157</v>
      </c>
    </row>
    <row r="1664" spans="1:5" x14ac:dyDescent="0.3">
      <c r="A1664">
        <v>1663</v>
      </c>
      <c r="B1664" s="1" t="s">
        <v>104</v>
      </c>
      <c r="C1664" t="s">
        <v>152</v>
      </c>
      <c r="D1664">
        <v>60</v>
      </c>
      <c r="E1664" t="s">
        <v>157</v>
      </c>
    </row>
    <row r="1665" spans="1:5" x14ac:dyDescent="0.3">
      <c r="A1665">
        <v>1664</v>
      </c>
      <c r="B1665" s="1" t="s">
        <v>99</v>
      </c>
      <c r="C1665" t="s">
        <v>151</v>
      </c>
      <c r="D1665">
        <v>27</v>
      </c>
      <c r="E1665" t="s">
        <v>157</v>
      </c>
    </row>
    <row r="1666" spans="1:5" x14ac:dyDescent="0.3">
      <c r="A1666">
        <v>1665</v>
      </c>
      <c r="B1666" s="1" t="s">
        <v>110</v>
      </c>
      <c r="C1666" t="s">
        <v>152</v>
      </c>
      <c r="D1666">
        <v>19</v>
      </c>
      <c r="E1666" t="s">
        <v>157</v>
      </c>
    </row>
    <row r="1667" spans="1:5" x14ac:dyDescent="0.3">
      <c r="A1667">
        <v>1666</v>
      </c>
      <c r="B1667" s="1" t="s">
        <v>105</v>
      </c>
      <c r="C1667" t="s">
        <v>152</v>
      </c>
      <c r="D1667">
        <v>21</v>
      </c>
      <c r="E1667" t="s">
        <v>157</v>
      </c>
    </row>
    <row r="1668" spans="1:5" x14ac:dyDescent="0.3">
      <c r="A1668">
        <v>1667</v>
      </c>
      <c r="B1668" s="1" t="s">
        <v>100</v>
      </c>
      <c r="C1668" t="s">
        <v>152</v>
      </c>
      <c r="D1668">
        <v>73</v>
      </c>
      <c r="E1668" t="s">
        <v>157</v>
      </c>
    </row>
    <row r="1669" spans="1:5" x14ac:dyDescent="0.3">
      <c r="A1669">
        <v>1668</v>
      </c>
      <c r="B1669" s="1" t="s">
        <v>99</v>
      </c>
      <c r="C1669" t="s">
        <v>152</v>
      </c>
      <c r="D1669">
        <v>68</v>
      </c>
      <c r="E1669" t="s">
        <v>157</v>
      </c>
    </row>
    <row r="1670" spans="1:5" x14ac:dyDescent="0.3">
      <c r="A1670">
        <v>1669</v>
      </c>
      <c r="B1670" s="1" t="s">
        <v>101</v>
      </c>
      <c r="C1670" t="s">
        <v>151</v>
      </c>
      <c r="D1670">
        <v>28</v>
      </c>
      <c r="E1670" t="s">
        <v>157</v>
      </c>
    </row>
    <row r="1671" spans="1:5" x14ac:dyDescent="0.3">
      <c r="A1671">
        <v>1670</v>
      </c>
      <c r="B1671" s="1" t="s">
        <v>99</v>
      </c>
      <c r="C1671" t="s">
        <v>152</v>
      </c>
      <c r="D1671">
        <v>80</v>
      </c>
      <c r="E1671" t="s">
        <v>157</v>
      </c>
    </row>
    <row r="1672" spans="1:5" x14ac:dyDescent="0.3">
      <c r="A1672">
        <v>1671</v>
      </c>
      <c r="B1672" s="1" t="s">
        <v>99</v>
      </c>
      <c r="C1672" t="s">
        <v>151</v>
      </c>
      <c r="D1672">
        <v>56</v>
      </c>
      <c r="E1672" t="s">
        <v>157</v>
      </c>
    </row>
    <row r="1673" spans="1:5" x14ac:dyDescent="0.3">
      <c r="A1673">
        <v>1672</v>
      </c>
      <c r="B1673" s="1" t="s">
        <v>104</v>
      </c>
      <c r="C1673" t="s">
        <v>151</v>
      </c>
      <c r="D1673">
        <v>84</v>
      </c>
      <c r="E1673" t="s">
        <v>157</v>
      </c>
    </row>
    <row r="1674" spans="1:5" x14ac:dyDescent="0.3">
      <c r="A1674">
        <v>1673</v>
      </c>
      <c r="B1674" s="1" t="s">
        <v>105</v>
      </c>
      <c r="C1674" t="s">
        <v>151</v>
      </c>
      <c r="D1674">
        <v>30</v>
      </c>
      <c r="E1674" t="s">
        <v>157</v>
      </c>
    </row>
    <row r="1675" spans="1:5" x14ac:dyDescent="0.3">
      <c r="A1675">
        <v>1674</v>
      </c>
      <c r="B1675" s="1" t="s">
        <v>100</v>
      </c>
      <c r="C1675" t="s">
        <v>151</v>
      </c>
      <c r="D1675">
        <v>88</v>
      </c>
      <c r="E1675" t="s">
        <v>157</v>
      </c>
    </row>
    <row r="1676" spans="1:5" x14ac:dyDescent="0.3">
      <c r="A1676">
        <v>1675</v>
      </c>
      <c r="B1676" s="1" t="s">
        <v>99</v>
      </c>
      <c r="C1676" t="s">
        <v>152</v>
      </c>
      <c r="D1676">
        <v>57</v>
      </c>
      <c r="E1676" t="s">
        <v>157</v>
      </c>
    </row>
    <row r="1677" spans="1:5" x14ac:dyDescent="0.3">
      <c r="A1677">
        <v>1676</v>
      </c>
      <c r="B1677" s="1" t="s">
        <v>104</v>
      </c>
      <c r="C1677" t="s">
        <v>151</v>
      </c>
      <c r="D1677">
        <v>25</v>
      </c>
      <c r="E1677" t="s">
        <v>157</v>
      </c>
    </row>
    <row r="1678" spans="1:5" x14ac:dyDescent="0.3">
      <c r="A1678">
        <v>1677</v>
      </c>
      <c r="B1678" s="1" t="s">
        <v>107</v>
      </c>
      <c r="C1678" t="s">
        <v>152</v>
      </c>
      <c r="D1678">
        <v>51</v>
      </c>
      <c r="E1678" t="s">
        <v>157</v>
      </c>
    </row>
    <row r="1679" spans="1:5" x14ac:dyDescent="0.3">
      <c r="A1679">
        <v>1678</v>
      </c>
      <c r="B1679" s="1" t="s">
        <v>99</v>
      </c>
      <c r="C1679" t="s">
        <v>152</v>
      </c>
      <c r="D1679">
        <v>25</v>
      </c>
      <c r="E1679" t="s">
        <v>157</v>
      </c>
    </row>
    <row r="1680" spans="1:5" x14ac:dyDescent="0.3">
      <c r="A1680">
        <v>1679</v>
      </c>
      <c r="B1680" s="1" t="s">
        <v>101</v>
      </c>
      <c r="C1680" t="s">
        <v>152</v>
      </c>
      <c r="D1680">
        <v>59</v>
      </c>
      <c r="E1680" t="s">
        <v>157</v>
      </c>
    </row>
    <row r="1681" spans="1:5" x14ac:dyDescent="0.3">
      <c r="A1681">
        <v>1680</v>
      </c>
      <c r="B1681" s="1" t="s">
        <v>99</v>
      </c>
      <c r="C1681" t="s">
        <v>151</v>
      </c>
      <c r="D1681">
        <v>41</v>
      </c>
      <c r="E1681" t="s">
        <v>157</v>
      </c>
    </row>
    <row r="1682" spans="1:5" x14ac:dyDescent="0.3">
      <c r="A1682">
        <v>1681</v>
      </c>
      <c r="B1682" s="1" t="s">
        <v>105</v>
      </c>
      <c r="C1682" t="s">
        <v>152</v>
      </c>
      <c r="D1682">
        <v>38</v>
      </c>
      <c r="E1682" t="s">
        <v>157</v>
      </c>
    </row>
    <row r="1683" spans="1:5" x14ac:dyDescent="0.3">
      <c r="A1683">
        <v>1682</v>
      </c>
      <c r="B1683" s="1" t="s">
        <v>100</v>
      </c>
      <c r="C1683" t="s">
        <v>151</v>
      </c>
      <c r="D1683">
        <v>72</v>
      </c>
      <c r="E1683" t="s">
        <v>157</v>
      </c>
    </row>
    <row r="1684" spans="1:5" x14ac:dyDescent="0.3">
      <c r="A1684">
        <v>1683</v>
      </c>
      <c r="B1684" s="1" t="s">
        <v>108</v>
      </c>
      <c r="C1684" t="s">
        <v>151</v>
      </c>
      <c r="D1684">
        <v>37</v>
      </c>
      <c r="E1684" t="s">
        <v>157</v>
      </c>
    </row>
    <row r="1685" spans="1:5" x14ac:dyDescent="0.3">
      <c r="A1685">
        <v>1684</v>
      </c>
      <c r="B1685" s="1" t="s">
        <v>99</v>
      </c>
      <c r="C1685" t="s">
        <v>151</v>
      </c>
      <c r="D1685">
        <v>81</v>
      </c>
      <c r="E1685" t="s">
        <v>157</v>
      </c>
    </row>
    <row r="1686" spans="1:5" x14ac:dyDescent="0.3">
      <c r="A1686">
        <v>1685</v>
      </c>
      <c r="B1686" s="1" t="s">
        <v>99</v>
      </c>
      <c r="C1686" t="s">
        <v>152</v>
      </c>
      <c r="D1686">
        <v>74</v>
      </c>
      <c r="E1686" t="s">
        <v>157</v>
      </c>
    </row>
    <row r="1687" spans="1:5" x14ac:dyDescent="0.3">
      <c r="A1687">
        <v>1686</v>
      </c>
      <c r="B1687" s="1" t="s">
        <v>100</v>
      </c>
      <c r="C1687" t="s">
        <v>151</v>
      </c>
      <c r="D1687">
        <v>53</v>
      </c>
      <c r="E1687" t="s">
        <v>157</v>
      </c>
    </row>
    <row r="1688" spans="1:5" x14ac:dyDescent="0.3">
      <c r="A1688">
        <v>1687</v>
      </c>
      <c r="B1688" s="1" t="s">
        <v>101</v>
      </c>
      <c r="C1688" t="s">
        <v>151</v>
      </c>
      <c r="D1688">
        <v>38</v>
      </c>
      <c r="E1688" t="s">
        <v>157</v>
      </c>
    </row>
    <row r="1689" spans="1:5" x14ac:dyDescent="0.3">
      <c r="A1689">
        <v>1688</v>
      </c>
      <c r="B1689" s="1" t="s">
        <v>101</v>
      </c>
      <c r="C1689" t="s">
        <v>152</v>
      </c>
      <c r="D1689">
        <v>49</v>
      </c>
      <c r="E1689" t="s">
        <v>157</v>
      </c>
    </row>
    <row r="1690" spans="1:5" x14ac:dyDescent="0.3">
      <c r="A1690">
        <v>1689</v>
      </c>
      <c r="B1690" s="1" t="s">
        <v>101</v>
      </c>
      <c r="C1690" t="s">
        <v>151</v>
      </c>
      <c r="D1690">
        <v>50</v>
      </c>
      <c r="E1690" t="s">
        <v>157</v>
      </c>
    </row>
    <row r="1691" spans="1:5" x14ac:dyDescent="0.3">
      <c r="A1691">
        <v>1690</v>
      </c>
      <c r="B1691" s="1" t="s">
        <v>101</v>
      </c>
      <c r="C1691" t="s">
        <v>152</v>
      </c>
      <c r="D1691">
        <v>57</v>
      </c>
      <c r="E1691" t="s">
        <v>157</v>
      </c>
    </row>
    <row r="1692" spans="1:5" x14ac:dyDescent="0.3">
      <c r="A1692">
        <v>1691</v>
      </c>
      <c r="B1692" s="1" t="s">
        <v>99</v>
      </c>
      <c r="C1692" t="s">
        <v>151</v>
      </c>
      <c r="D1692">
        <v>43</v>
      </c>
      <c r="E1692" t="s">
        <v>157</v>
      </c>
    </row>
    <row r="1693" spans="1:5" x14ac:dyDescent="0.3">
      <c r="A1693">
        <v>1692</v>
      </c>
      <c r="B1693" s="1" t="s">
        <v>99</v>
      </c>
      <c r="C1693" t="s">
        <v>152</v>
      </c>
      <c r="D1693">
        <v>78</v>
      </c>
      <c r="E1693" t="s">
        <v>157</v>
      </c>
    </row>
    <row r="1694" spans="1:5" x14ac:dyDescent="0.3">
      <c r="A1694">
        <v>1693</v>
      </c>
      <c r="B1694" s="1" t="s">
        <v>100</v>
      </c>
      <c r="C1694" t="s">
        <v>152</v>
      </c>
      <c r="D1694">
        <v>63</v>
      </c>
      <c r="E1694" t="s">
        <v>157</v>
      </c>
    </row>
    <row r="1695" spans="1:5" x14ac:dyDescent="0.3">
      <c r="A1695">
        <v>1694</v>
      </c>
      <c r="B1695" s="1" t="s">
        <v>111</v>
      </c>
      <c r="C1695" t="s">
        <v>151</v>
      </c>
      <c r="D1695">
        <v>83</v>
      </c>
      <c r="E1695" t="s">
        <v>157</v>
      </c>
    </row>
    <row r="1696" spans="1:5" x14ac:dyDescent="0.3">
      <c r="A1696">
        <v>1695</v>
      </c>
      <c r="B1696" s="1" t="s">
        <v>105</v>
      </c>
      <c r="C1696" t="s">
        <v>152</v>
      </c>
      <c r="D1696">
        <v>37</v>
      </c>
      <c r="E1696" t="s">
        <v>157</v>
      </c>
    </row>
    <row r="1697" spans="1:5" x14ac:dyDescent="0.3">
      <c r="A1697">
        <v>1696</v>
      </c>
      <c r="B1697" s="1" t="s">
        <v>99</v>
      </c>
      <c r="C1697" t="s">
        <v>151</v>
      </c>
      <c r="D1697">
        <v>68</v>
      </c>
      <c r="E1697" t="s">
        <v>157</v>
      </c>
    </row>
    <row r="1698" spans="1:5" x14ac:dyDescent="0.3">
      <c r="A1698">
        <v>1697</v>
      </c>
      <c r="B1698" s="1" t="s">
        <v>100</v>
      </c>
      <c r="C1698" t="s">
        <v>152</v>
      </c>
      <c r="D1698">
        <v>65</v>
      </c>
      <c r="E1698" t="s">
        <v>157</v>
      </c>
    </row>
    <row r="1699" spans="1:5" x14ac:dyDescent="0.3">
      <c r="A1699">
        <v>1698</v>
      </c>
      <c r="B1699" s="1" t="s">
        <v>100</v>
      </c>
      <c r="C1699" t="s">
        <v>152</v>
      </c>
      <c r="D1699">
        <v>34</v>
      </c>
      <c r="E1699" t="s">
        <v>157</v>
      </c>
    </row>
    <row r="1700" spans="1:5" x14ac:dyDescent="0.3">
      <c r="A1700">
        <v>1699</v>
      </c>
      <c r="B1700" s="1" t="s">
        <v>101</v>
      </c>
      <c r="C1700" t="s">
        <v>152</v>
      </c>
      <c r="D1700">
        <v>21</v>
      </c>
      <c r="E1700" t="s">
        <v>157</v>
      </c>
    </row>
    <row r="1701" spans="1:5" x14ac:dyDescent="0.3">
      <c r="A1701">
        <v>1700</v>
      </c>
      <c r="B1701" s="1" t="s">
        <v>99</v>
      </c>
      <c r="C1701" t="s">
        <v>151</v>
      </c>
      <c r="D1701">
        <v>37</v>
      </c>
      <c r="E1701" t="s">
        <v>157</v>
      </c>
    </row>
    <row r="1702" spans="1:5" x14ac:dyDescent="0.3">
      <c r="A1702">
        <v>1701</v>
      </c>
      <c r="B1702" s="1" t="s">
        <v>99</v>
      </c>
      <c r="C1702" t="s">
        <v>152</v>
      </c>
      <c r="D1702">
        <v>41</v>
      </c>
      <c r="E1702" t="s">
        <v>157</v>
      </c>
    </row>
    <row r="1703" spans="1:5" x14ac:dyDescent="0.3">
      <c r="A1703">
        <v>1702</v>
      </c>
      <c r="B1703" s="1" t="s">
        <v>107</v>
      </c>
      <c r="C1703" t="s">
        <v>151</v>
      </c>
      <c r="D1703">
        <v>26</v>
      </c>
      <c r="E1703" t="s">
        <v>157</v>
      </c>
    </row>
    <row r="1704" spans="1:5" x14ac:dyDescent="0.3">
      <c r="A1704">
        <v>1703</v>
      </c>
      <c r="B1704" s="1" t="s">
        <v>100</v>
      </c>
      <c r="C1704" t="s">
        <v>152</v>
      </c>
      <c r="D1704">
        <v>85</v>
      </c>
      <c r="E1704" t="s">
        <v>157</v>
      </c>
    </row>
    <row r="1705" spans="1:5" x14ac:dyDescent="0.3">
      <c r="A1705">
        <v>1704</v>
      </c>
      <c r="B1705" s="1" t="s">
        <v>99</v>
      </c>
      <c r="C1705" t="s">
        <v>151</v>
      </c>
      <c r="D1705">
        <v>67</v>
      </c>
      <c r="E1705" t="s">
        <v>157</v>
      </c>
    </row>
    <row r="1706" spans="1:5" x14ac:dyDescent="0.3">
      <c r="A1706">
        <v>1705</v>
      </c>
      <c r="B1706" s="1" t="s">
        <v>100</v>
      </c>
      <c r="C1706" t="s">
        <v>152</v>
      </c>
      <c r="D1706">
        <v>30</v>
      </c>
      <c r="E1706" t="s">
        <v>157</v>
      </c>
    </row>
    <row r="1707" spans="1:5" x14ac:dyDescent="0.3">
      <c r="A1707">
        <v>1706</v>
      </c>
      <c r="B1707" s="1" t="s">
        <v>99</v>
      </c>
      <c r="C1707" t="s">
        <v>152</v>
      </c>
      <c r="D1707">
        <v>47</v>
      </c>
      <c r="E1707" t="s">
        <v>157</v>
      </c>
    </row>
    <row r="1708" spans="1:5" x14ac:dyDescent="0.3">
      <c r="A1708">
        <v>1707</v>
      </c>
      <c r="B1708" s="1" t="s">
        <v>100</v>
      </c>
      <c r="C1708" t="s">
        <v>152</v>
      </c>
      <c r="D1708">
        <v>85</v>
      </c>
      <c r="E1708" t="s">
        <v>157</v>
      </c>
    </row>
    <row r="1709" spans="1:5" x14ac:dyDescent="0.3">
      <c r="A1709">
        <v>1708</v>
      </c>
      <c r="B1709" s="1" t="s">
        <v>100</v>
      </c>
      <c r="C1709" t="s">
        <v>151</v>
      </c>
      <c r="D1709">
        <v>87</v>
      </c>
      <c r="E1709" t="s">
        <v>157</v>
      </c>
    </row>
    <row r="1710" spans="1:5" x14ac:dyDescent="0.3">
      <c r="A1710">
        <v>1709</v>
      </c>
      <c r="B1710" s="1" t="s">
        <v>99</v>
      </c>
      <c r="C1710" t="s">
        <v>151</v>
      </c>
      <c r="D1710">
        <v>26</v>
      </c>
      <c r="E1710" t="s">
        <v>157</v>
      </c>
    </row>
    <row r="1711" spans="1:5" x14ac:dyDescent="0.3">
      <c r="A1711">
        <v>1710</v>
      </c>
      <c r="B1711" s="1" t="s">
        <v>105</v>
      </c>
      <c r="C1711" t="s">
        <v>152</v>
      </c>
      <c r="D1711">
        <v>84</v>
      </c>
      <c r="E1711" t="s">
        <v>157</v>
      </c>
    </row>
    <row r="1712" spans="1:5" x14ac:dyDescent="0.3">
      <c r="A1712">
        <v>1711</v>
      </c>
      <c r="B1712" s="1" t="s">
        <v>99</v>
      </c>
      <c r="C1712" t="s">
        <v>152</v>
      </c>
      <c r="D1712">
        <v>39</v>
      </c>
      <c r="E1712" t="s">
        <v>157</v>
      </c>
    </row>
    <row r="1713" spans="1:5" x14ac:dyDescent="0.3">
      <c r="A1713">
        <v>1712</v>
      </c>
      <c r="B1713" s="1" t="s">
        <v>109</v>
      </c>
      <c r="C1713" t="s">
        <v>152</v>
      </c>
      <c r="D1713">
        <v>82</v>
      </c>
      <c r="E1713" t="s">
        <v>157</v>
      </c>
    </row>
    <row r="1714" spans="1:5" x14ac:dyDescent="0.3">
      <c r="A1714">
        <v>1713</v>
      </c>
      <c r="B1714" s="1" t="s">
        <v>100</v>
      </c>
      <c r="C1714" t="s">
        <v>151</v>
      </c>
      <c r="D1714">
        <v>87</v>
      </c>
      <c r="E1714" t="s">
        <v>157</v>
      </c>
    </row>
    <row r="1715" spans="1:5" x14ac:dyDescent="0.3">
      <c r="A1715">
        <v>1714</v>
      </c>
      <c r="B1715" s="1" t="s">
        <v>105</v>
      </c>
      <c r="C1715" t="s">
        <v>151</v>
      </c>
      <c r="D1715">
        <v>33</v>
      </c>
      <c r="E1715" t="s">
        <v>157</v>
      </c>
    </row>
    <row r="1716" spans="1:5" x14ac:dyDescent="0.3">
      <c r="A1716">
        <v>1715</v>
      </c>
      <c r="B1716" s="1" t="s">
        <v>99</v>
      </c>
      <c r="C1716" t="s">
        <v>151</v>
      </c>
      <c r="D1716">
        <v>41</v>
      </c>
      <c r="E1716" t="s">
        <v>157</v>
      </c>
    </row>
    <row r="1717" spans="1:5" x14ac:dyDescent="0.3">
      <c r="A1717">
        <v>1716</v>
      </c>
      <c r="B1717" s="1" t="s">
        <v>99</v>
      </c>
      <c r="C1717" t="s">
        <v>152</v>
      </c>
      <c r="D1717">
        <v>18</v>
      </c>
      <c r="E1717" t="s">
        <v>157</v>
      </c>
    </row>
    <row r="1718" spans="1:5" x14ac:dyDescent="0.3">
      <c r="A1718">
        <v>1717</v>
      </c>
      <c r="B1718" s="1" t="s">
        <v>101</v>
      </c>
      <c r="C1718" t="s">
        <v>151</v>
      </c>
      <c r="D1718">
        <v>33</v>
      </c>
      <c r="E1718" t="s">
        <v>157</v>
      </c>
    </row>
    <row r="1719" spans="1:5" x14ac:dyDescent="0.3">
      <c r="A1719">
        <v>1718</v>
      </c>
      <c r="B1719" s="1" t="s">
        <v>99</v>
      </c>
      <c r="C1719" t="s">
        <v>151</v>
      </c>
      <c r="D1719">
        <v>26</v>
      </c>
      <c r="E1719" t="s">
        <v>157</v>
      </c>
    </row>
    <row r="1720" spans="1:5" x14ac:dyDescent="0.3">
      <c r="A1720">
        <v>1719</v>
      </c>
      <c r="B1720" s="1" t="s">
        <v>107</v>
      </c>
      <c r="C1720" t="s">
        <v>152</v>
      </c>
      <c r="D1720">
        <v>23</v>
      </c>
      <c r="E1720" t="s">
        <v>157</v>
      </c>
    </row>
    <row r="1721" spans="1:5" x14ac:dyDescent="0.3">
      <c r="A1721">
        <v>1720</v>
      </c>
      <c r="B1721" s="1" t="s">
        <v>99</v>
      </c>
      <c r="C1721" t="s">
        <v>151</v>
      </c>
      <c r="D1721">
        <v>85</v>
      </c>
      <c r="E1721" t="s">
        <v>157</v>
      </c>
    </row>
    <row r="1722" spans="1:5" x14ac:dyDescent="0.3">
      <c r="A1722">
        <v>1721</v>
      </c>
      <c r="B1722" s="1" t="s">
        <v>109</v>
      </c>
      <c r="C1722" t="s">
        <v>152</v>
      </c>
      <c r="D1722">
        <v>22</v>
      </c>
      <c r="E1722" t="s">
        <v>157</v>
      </c>
    </row>
    <row r="1723" spans="1:5" x14ac:dyDescent="0.3">
      <c r="A1723">
        <v>1722</v>
      </c>
      <c r="B1723" s="1" t="s">
        <v>99</v>
      </c>
      <c r="C1723" t="s">
        <v>151</v>
      </c>
      <c r="D1723">
        <v>46</v>
      </c>
      <c r="E1723" t="s">
        <v>157</v>
      </c>
    </row>
    <row r="1724" spans="1:5" x14ac:dyDescent="0.3">
      <c r="A1724">
        <v>1723</v>
      </c>
      <c r="B1724" s="1" t="s">
        <v>105</v>
      </c>
      <c r="C1724" t="s">
        <v>151</v>
      </c>
      <c r="D1724">
        <v>82</v>
      </c>
      <c r="E1724" t="s">
        <v>157</v>
      </c>
    </row>
    <row r="1725" spans="1:5" x14ac:dyDescent="0.3">
      <c r="A1725">
        <v>1724</v>
      </c>
      <c r="B1725" s="1" t="s">
        <v>101</v>
      </c>
      <c r="C1725" t="s">
        <v>151</v>
      </c>
      <c r="D1725">
        <v>76</v>
      </c>
      <c r="E1725" t="s">
        <v>157</v>
      </c>
    </row>
    <row r="1726" spans="1:5" x14ac:dyDescent="0.3">
      <c r="A1726">
        <v>1725</v>
      </c>
      <c r="B1726" s="1" t="s">
        <v>99</v>
      </c>
      <c r="C1726" t="s">
        <v>151</v>
      </c>
      <c r="D1726">
        <v>81</v>
      </c>
      <c r="E1726" t="s">
        <v>157</v>
      </c>
    </row>
    <row r="1727" spans="1:5" x14ac:dyDescent="0.3">
      <c r="A1727">
        <v>1726</v>
      </c>
      <c r="B1727" s="1" t="s">
        <v>105</v>
      </c>
      <c r="C1727" t="s">
        <v>152</v>
      </c>
      <c r="D1727">
        <v>36</v>
      </c>
      <c r="E1727" t="s">
        <v>157</v>
      </c>
    </row>
    <row r="1728" spans="1:5" x14ac:dyDescent="0.3">
      <c r="A1728">
        <v>1727</v>
      </c>
      <c r="B1728" s="1" t="s">
        <v>99</v>
      </c>
      <c r="C1728" t="s">
        <v>151</v>
      </c>
      <c r="D1728">
        <v>75</v>
      </c>
      <c r="E1728" t="s">
        <v>157</v>
      </c>
    </row>
    <row r="1729" spans="1:5" x14ac:dyDescent="0.3">
      <c r="A1729">
        <v>1728</v>
      </c>
      <c r="B1729" s="1" t="s">
        <v>100</v>
      </c>
      <c r="C1729" t="s">
        <v>152</v>
      </c>
      <c r="D1729">
        <v>27</v>
      </c>
      <c r="E1729" t="s">
        <v>157</v>
      </c>
    </row>
    <row r="1730" spans="1:5" x14ac:dyDescent="0.3">
      <c r="A1730">
        <v>1729</v>
      </c>
      <c r="B1730" s="1" t="s">
        <v>101</v>
      </c>
      <c r="C1730" t="s">
        <v>151</v>
      </c>
      <c r="D1730">
        <v>72</v>
      </c>
      <c r="E1730" t="s">
        <v>157</v>
      </c>
    </row>
    <row r="1731" spans="1:5" x14ac:dyDescent="0.3">
      <c r="A1731">
        <v>1730</v>
      </c>
      <c r="B1731" s="1" t="s">
        <v>100</v>
      </c>
      <c r="C1731" t="s">
        <v>152</v>
      </c>
      <c r="D1731">
        <v>73</v>
      </c>
      <c r="E1731" t="s">
        <v>157</v>
      </c>
    </row>
    <row r="1732" spans="1:5" x14ac:dyDescent="0.3">
      <c r="A1732">
        <v>1731</v>
      </c>
      <c r="B1732" s="1" t="s">
        <v>105</v>
      </c>
      <c r="C1732" t="s">
        <v>151</v>
      </c>
      <c r="D1732">
        <v>65</v>
      </c>
      <c r="E1732" t="s">
        <v>157</v>
      </c>
    </row>
    <row r="1733" spans="1:5" x14ac:dyDescent="0.3">
      <c r="A1733">
        <v>1732</v>
      </c>
      <c r="B1733" s="1" t="s">
        <v>99</v>
      </c>
      <c r="C1733" t="s">
        <v>151</v>
      </c>
      <c r="D1733">
        <v>90</v>
      </c>
      <c r="E1733" t="s">
        <v>157</v>
      </c>
    </row>
    <row r="1734" spans="1:5" x14ac:dyDescent="0.3">
      <c r="A1734">
        <v>1733</v>
      </c>
      <c r="B1734" s="1" t="s">
        <v>107</v>
      </c>
      <c r="C1734" t="s">
        <v>151</v>
      </c>
      <c r="D1734">
        <v>32</v>
      </c>
      <c r="E1734" t="s">
        <v>157</v>
      </c>
    </row>
    <row r="1735" spans="1:5" x14ac:dyDescent="0.3">
      <c r="A1735">
        <v>1734</v>
      </c>
      <c r="B1735" s="1" t="s">
        <v>99</v>
      </c>
      <c r="C1735" t="s">
        <v>151</v>
      </c>
      <c r="D1735">
        <v>62</v>
      </c>
      <c r="E1735" t="s">
        <v>157</v>
      </c>
    </row>
    <row r="1736" spans="1:5" x14ac:dyDescent="0.3">
      <c r="A1736">
        <v>1735</v>
      </c>
      <c r="B1736" s="1" t="s">
        <v>102</v>
      </c>
      <c r="C1736" t="s">
        <v>151</v>
      </c>
      <c r="D1736">
        <v>76</v>
      </c>
      <c r="E1736" t="s">
        <v>157</v>
      </c>
    </row>
    <row r="1737" spans="1:5" x14ac:dyDescent="0.3">
      <c r="A1737">
        <v>1736</v>
      </c>
      <c r="B1737" s="1" t="s">
        <v>99</v>
      </c>
      <c r="C1737" t="s">
        <v>151</v>
      </c>
      <c r="D1737">
        <v>23</v>
      </c>
      <c r="E1737" t="s">
        <v>157</v>
      </c>
    </row>
    <row r="1738" spans="1:5" x14ac:dyDescent="0.3">
      <c r="A1738">
        <v>1737</v>
      </c>
      <c r="B1738" s="1" t="s">
        <v>106</v>
      </c>
      <c r="C1738" t="s">
        <v>151</v>
      </c>
      <c r="D1738">
        <v>60</v>
      </c>
      <c r="E1738" t="s">
        <v>157</v>
      </c>
    </row>
    <row r="1739" spans="1:5" x14ac:dyDescent="0.3">
      <c r="A1739">
        <v>1738</v>
      </c>
      <c r="B1739" s="1" t="s">
        <v>100</v>
      </c>
      <c r="C1739" t="s">
        <v>151</v>
      </c>
      <c r="D1739">
        <v>27</v>
      </c>
      <c r="E1739" t="s">
        <v>157</v>
      </c>
    </row>
    <row r="1740" spans="1:5" x14ac:dyDescent="0.3">
      <c r="A1740">
        <v>1739</v>
      </c>
      <c r="B1740" s="1" t="s">
        <v>105</v>
      </c>
      <c r="C1740" t="s">
        <v>152</v>
      </c>
      <c r="D1740">
        <v>44</v>
      </c>
      <c r="E1740" t="s">
        <v>157</v>
      </c>
    </row>
    <row r="1741" spans="1:5" x14ac:dyDescent="0.3">
      <c r="A1741">
        <v>1740</v>
      </c>
      <c r="B1741" s="1" t="s">
        <v>99</v>
      </c>
      <c r="C1741" t="s">
        <v>152</v>
      </c>
      <c r="D1741">
        <v>25</v>
      </c>
      <c r="E1741" t="s">
        <v>157</v>
      </c>
    </row>
    <row r="1742" spans="1:5" x14ac:dyDescent="0.3">
      <c r="A1742">
        <v>1741</v>
      </c>
      <c r="B1742" s="1" t="s">
        <v>99</v>
      </c>
      <c r="C1742" t="s">
        <v>152</v>
      </c>
      <c r="D1742">
        <v>71</v>
      </c>
      <c r="E1742" t="s">
        <v>157</v>
      </c>
    </row>
    <row r="1743" spans="1:5" x14ac:dyDescent="0.3">
      <c r="A1743">
        <v>1742</v>
      </c>
      <c r="B1743" s="1" t="s">
        <v>99</v>
      </c>
      <c r="C1743" t="s">
        <v>152</v>
      </c>
      <c r="D1743">
        <v>49</v>
      </c>
      <c r="E1743" t="s">
        <v>157</v>
      </c>
    </row>
    <row r="1744" spans="1:5" x14ac:dyDescent="0.3">
      <c r="A1744">
        <v>1743</v>
      </c>
      <c r="B1744" s="1" t="s">
        <v>99</v>
      </c>
      <c r="C1744" t="s">
        <v>152</v>
      </c>
      <c r="D1744">
        <v>30</v>
      </c>
      <c r="E1744" t="s">
        <v>157</v>
      </c>
    </row>
    <row r="1745" spans="1:5" x14ac:dyDescent="0.3">
      <c r="A1745">
        <v>1744</v>
      </c>
      <c r="B1745" s="1" t="s">
        <v>99</v>
      </c>
      <c r="C1745" t="s">
        <v>152</v>
      </c>
      <c r="D1745">
        <v>36</v>
      </c>
      <c r="E1745" t="s">
        <v>157</v>
      </c>
    </row>
    <row r="1746" spans="1:5" x14ac:dyDescent="0.3">
      <c r="A1746">
        <v>1745</v>
      </c>
      <c r="B1746" s="1" t="s">
        <v>99</v>
      </c>
      <c r="C1746" t="s">
        <v>152</v>
      </c>
      <c r="D1746">
        <v>54</v>
      </c>
      <c r="E1746" t="s">
        <v>157</v>
      </c>
    </row>
    <row r="1747" spans="1:5" x14ac:dyDescent="0.3">
      <c r="A1747">
        <v>1746</v>
      </c>
      <c r="B1747" s="1" t="s">
        <v>107</v>
      </c>
      <c r="C1747" t="s">
        <v>151</v>
      </c>
      <c r="D1747">
        <v>66</v>
      </c>
      <c r="E1747" t="s">
        <v>157</v>
      </c>
    </row>
    <row r="1748" spans="1:5" x14ac:dyDescent="0.3">
      <c r="A1748">
        <v>1747</v>
      </c>
      <c r="B1748" s="1" t="s">
        <v>99</v>
      </c>
      <c r="C1748" t="s">
        <v>152</v>
      </c>
      <c r="D1748">
        <v>61</v>
      </c>
      <c r="E1748" t="s">
        <v>157</v>
      </c>
    </row>
    <row r="1749" spans="1:5" x14ac:dyDescent="0.3">
      <c r="A1749">
        <v>1748</v>
      </c>
      <c r="B1749" s="1" t="s">
        <v>100</v>
      </c>
      <c r="C1749" t="s">
        <v>151</v>
      </c>
      <c r="D1749">
        <v>44</v>
      </c>
      <c r="E1749" t="s">
        <v>157</v>
      </c>
    </row>
    <row r="1750" spans="1:5" x14ac:dyDescent="0.3">
      <c r="A1750">
        <v>1749</v>
      </c>
      <c r="B1750" s="1" t="s">
        <v>104</v>
      </c>
      <c r="C1750" t="s">
        <v>151</v>
      </c>
      <c r="D1750">
        <v>30</v>
      </c>
      <c r="E1750" t="s">
        <v>157</v>
      </c>
    </row>
    <row r="1751" spans="1:5" x14ac:dyDescent="0.3">
      <c r="A1751">
        <v>1750</v>
      </c>
      <c r="B1751" s="1" t="s">
        <v>102</v>
      </c>
      <c r="C1751" t="s">
        <v>152</v>
      </c>
      <c r="D1751">
        <v>85</v>
      </c>
      <c r="E1751" t="s">
        <v>157</v>
      </c>
    </row>
    <row r="1752" spans="1:5" x14ac:dyDescent="0.3">
      <c r="A1752">
        <v>1751</v>
      </c>
      <c r="B1752" s="1" t="s">
        <v>99</v>
      </c>
      <c r="C1752" t="s">
        <v>151</v>
      </c>
      <c r="D1752">
        <v>78</v>
      </c>
      <c r="E1752" t="s">
        <v>157</v>
      </c>
    </row>
    <row r="1753" spans="1:5" x14ac:dyDescent="0.3">
      <c r="A1753">
        <v>1752</v>
      </c>
      <c r="B1753" s="1" t="s">
        <v>101</v>
      </c>
      <c r="C1753" t="s">
        <v>152</v>
      </c>
      <c r="D1753">
        <v>50</v>
      </c>
      <c r="E1753" t="s">
        <v>157</v>
      </c>
    </row>
    <row r="1754" spans="1:5" x14ac:dyDescent="0.3">
      <c r="A1754">
        <v>1753</v>
      </c>
      <c r="B1754" s="1" t="s">
        <v>99</v>
      </c>
      <c r="C1754" t="s">
        <v>152</v>
      </c>
      <c r="D1754">
        <v>68</v>
      </c>
      <c r="E1754" t="s">
        <v>157</v>
      </c>
    </row>
    <row r="1755" spans="1:5" x14ac:dyDescent="0.3">
      <c r="A1755">
        <v>1754</v>
      </c>
      <c r="B1755" s="1" t="s">
        <v>99</v>
      </c>
      <c r="C1755" t="s">
        <v>152</v>
      </c>
      <c r="D1755">
        <v>63</v>
      </c>
      <c r="E1755" t="s">
        <v>157</v>
      </c>
    </row>
    <row r="1756" spans="1:5" x14ac:dyDescent="0.3">
      <c r="A1756">
        <v>1755</v>
      </c>
      <c r="B1756" s="1" t="s">
        <v>105</v>
      </c>
      <c r="C1756" t="s">
        <v>151</v>
      </c>
      <c r="D1756">
        <v>66</v>
      </c>
      <c r="E1756" t="s">
        <v>157</v>
      </c>
    </row>
    <row r="1757" spans="1:5" x14ac:dyDescent="0.3">
      <c r="A1757">
        <v>1756</v>
      </c>
      <c r="B1757" s="1" t="s">
        <v>99</v>
      </c>
      <c r="C1757" t="s">
        <v>152</v>
      </c>
      <c r="D1757">
        <v>54</v>
      </c>
      <c r="E1757" t="s">
        <v>157</v>
      </c>
    </row>
    <row r="1758" spans="1:5" x14ac:dyDescent="0.3">
      <c r="A1758">
        <v>1757</v>
      </c>
      <c r="B1758" s="1" t="s">
        <v>105</v>
      </c>
      <c r="C1758" t="s">
        <v>151</v>
      </c>
      <c r="D1758">
        <v>20</v>
      </c>
      <c r="E1758" t="s">
        <v>157</v>
      </c>
    </row>
    <row r="1759" spans="1:5" x14ac:dyDescent="0.3">
      <c r="A1759">
        <v>1758</v>
      </c>
      <c r="B1759" s="1" t="s">
        <v>99</v>
      </c>
      <c r="C1759" t="s">
        <v>152</v>
      </c>
      <c r="D1759">
        <v>81</v>
      </c>
      <c r="E1759" t="s">
        <v>157</v>
      </c>
    </row>
    <row r="1760" spans="1:5" x14ac:dyDescent="0.3">
      <c r="A1760">
        <v>1759</v>
      </c>
      <c r="B1760" s="1" t="s">
        <v>105</v>
      </c>
      <c r="C1760" t="s">
        <v>152</v>
      </c>
      <c r="D1760">
        <v>22</v>
      </c>
      <c r="E1760" t="s">
        <v>157</v>
      </c>
    </row>
    <row r="1761" spans="1:5" x14ac:dyDescent="0.3">
      <c r="A1761">
        <v>1760</v>
      </c>
      <c r="B1761" s="1" t="s">
        <v>100</v>
      </c>
      <c r="C1761" t="s">
        <v>152</v>
      </c>
      <c r="D1761">
        <v>19</v>
      </c>
      <c r="E1761" t="s">
        <v>157</v>
      </c>
    </row>
    <row r="1762" spans="1:5" x14ac:dyDescent="0.3">
      <c r="A1762">
        <v>1761</v>
      </c>
      <c r="B1762" s="1" t="s">
        <v>105</v>
      </c>
      <c r="C1762" t="s">
        <v>152</v>
      </c>
      <c r="D1762">
        <v>30</v>
      </c>
      <c r="E1762" t="s">
        <v>157</v>
      </c>
    </row>
    <row r="1763" spans="1:5" x14ac:dyDescent="0.3">
      <c r="A1763">
        <v>1762</v>
      </c>
      <c r="B1763" s="1" t="s">
        <v>99</v>
      </c>
      <c r="C1763" t="s">
        <v>151</v>
      </c>
      <c r="D1763">
        <v>29</v>
      </c>
      <c r="E1763" t="s">
        <v>157</v>
      </c>
    </row>
    <row r="1764" spans="1:5" x14ac:dyDescent="0.3">
      <c r="A1764">
        <v>1763</v>
      </c>
      <c r="B1764" s="1" t="s">
        <v>99</v>
      </c>
      <c r="C1764" t="s">
        <v>152</v>
      </c>
      <c r="D1764">
        <v>84</v>
      </c>
      <c r="E1764" t="s">
        <v>157</v>
      </c>
    </row>
    <row r="1765" spans="1:5" x14ac:dyDescent="0.3">
      <c r="A1765">
        <v>1764</v>
      </c>
      <c r="B1765" s="1" t="s">
        <v>102</v>
      </c>
      <c r="C1765" t="s">
        <v>152</v>
      </c>
      <c r="D1765">
        <v>37</v>
      </c>
      <c r="E1765" t="s">
        <v>157</v>
      </c>
    </row>
    <row r="1766" spans="1:5" x14ac:dyDescent="0.3">
      <c r="A1766">
        <v>1765</v>
      </c>
      <c r="B1766" s="1" t="s">
        <v>99</v>
      </c>
      <c r="C1766" t="s">
        <v>152</v>
      </c>
      <c r="D1766">
        <v>18</v>
      </c>
      <c r="E1766" t="s">
        <v>157</v>
      </c>
    </row>
    <row r="1767" spans="1:5" x14ac:dyDescent="0.3">
      <c r="A1767">
        <v>1766</v>
      </c>
      <c r="B1767" s="1" t="s">
        <v>105</v>
      </c>
      <c r="C1767" t="s">
        <v>151</v>
      </c>
      <c r="D1767">
        <v>42</v>
      </c>
      <c r="E1767" t="s">
        <v>157</v>
      </c>
    </row>
    <row r="1768" spans="1:5" x14ac:dyDescent="0.3">
      <c r="A1768">
        <v>1767</v>
      </c>
      <c r="B1768" s="1" t="s">
        <v>100</v>
      </c>
      <c r="C1768" t="s">
        <v>152</v>
      </c>
      <c r="D1768">
        <v>52</v>
      </c>
      <c r="E1768" t="s">
        <v>157</v>
      </c>
    </row>
    <row r="1769" spans="1:5" x14ac:dyDescent="0.3">
      <c r="A1769">
        <v>1768</v>
      </c>
      <c r="B1769" s="1" t="s">
        <v>99</v>
      </c>
      <c r="C1769" t="s">
        <v>152</v>
      </c>
      <c r="D1769">
        <v>81</v>
      </c>
      <c r="E1769" t="s">
        <v>157</v>
      </c>
    </row>
    <row r="1770" spans="1:5" x14ac:dyDescent="0.3">
      <c r="A1770">
        <v>1769</v>
      </c>
      <c r="B1770" s="1" t="s">
        <v>105</v>
      </c>
      <c r="C1770" t="s">
        <v>151</v>
      </c>
      <c r="D1770">
        <v>27</v>
      </c>
      <c r="E1770" t="s">
        <v>157</v>
      </c>
    </row>
    <row r="1771" spans="1:5" x14ac:dyDescent="0.3">
      <c r="A1771">
        <v>1770</v>
      </c>
      <c r="B1771" s="1" t="s">
        <v>104</v>
      </c>
      <c r="C1771" t="s">
        <v>151</v>
      </c>
      <c r="D1771">
        <v>88</v>
      </c>
      <c r="E1771" t="s">
        <v>157</v>
      </c>
    </row>
    <row r="1772" spans="1:5" x14ac:dyDescent="0.3">
      <c r="A1772">
        <v>1771</v>
      </c>
      <c r="B1772" s="1" t="s">
        <v>107</v>
      </c>
      <c r="C1772" t="s">
        <v>151</v>
      </c>
      <c r="D1772">
        <v>80</v>
      </c>
      <c r="E1772" t="s">
        <v>157</v>
      </c>
    </row>
    <row r="1773" spans="1:5" x14ac:dyDescent="0.3">
      <c r="A1773">
        <v>1772</v>
      </c>
      <c r="B1773" s="1" t="s">
        <v>99</v>
      </c>
      <c r="C1773" t="s">
        <v>151</v>
      </c>
      <c r="D1773">
        <v>42</v>
      </c>
      <c r="E1773" t="s">
        <v>157</v>
      </c>
    </row>
    <row r="1774" spans="1:5" x14ac:dyDescent="0.3">
      <c r="A1774">
        <v>1773</v>
      </c>
      <c r="B1774" s="1" t="s">
        <v>99</v>
      </c>
      <c r="C1774" t="s">
        <v>152</v>
      </c>
      <c r="D1774">
        <v>22</v>
      </c>
      <c r="E1774" t="s">
        <v>157</v>
      </c>
    </row>
    <row r="1775" spans="1:5" x14ac:dyDescent="0.3">
      <c r="A1775">
        <v>1774</v>
      </c>
      <c r="B1775" s="1" t="s">
        <v>99</v>
      </c>
      <c r="C1775" t="s">
        <v>151</v>
      </c>
      <c r="D1775">
        <v>46</v>
      </c>
      <c r="E1775" t="s">
        <v>157</v>
      </c>
    </row>
    <row r="1776" spans="1:5" x14ac:dyDescent="0.3">
      <c r="A1776">
        <v>1775</v>
      </c>
      <c r="B1776" s="1" t="s">
        <v>99</v>
      </c>
      <c r="C1776" t="s">
        <v>152</v>
      </c>
      <c r="D1776">
        <v>42</v>
      </c>
      <c r="E1776" t="s">
        <v>157</v>
      </c>
    </row>
    <row r="1777" spans="1:5" x14ac:dyDescent="0.3">
      <c r="A1777">
        <v>1776</v>
      </c>
      <c r="B1777" s="1" t="s">
        <v>99</v>
      </c>
      <c r="C1777" t="s">
        <v>152</v>
      </c>
      <c r="D1777">
        <v>77</v>
      </c>
      <c r="E1777" t="s">
        <v>157</v>
      </c>
    </row>
    <row r="1778" spans="1:5" x14ac:dyDescent="0.3">
      <c r="A1778">
        <v>1777</v>
      </c>
      <c r="B1778" s="1" t="s">
        <v>99</v>
      </c>
      <c r="C1778" t="s">
        <v>152</v>
      </c>
      <c r="D1778">
        <v>58</v>
      </c>
      <c r="E1778" t="s">
        <v>157</v>
      </c>
    </row>
    <row r="1779" spans="1:5" x14ac:dyDescent="0.3">
      <c r="A1779">
        <v>1778</v>
      </c>
      <c r="B1779" s="1" t="s">
        <v>99</v>
      </c>
      <c r="C1779" t="s">
        <v>151</v>
      </c>
      <c r="D1779">
        <v>20</v>
      </c>
      <c r="E1779" t="s">
        <v>157</v>
      </c>
    </row>
    <row r="1780" spans="1:5" x14ac:dyDescent="0.3">
      <c r="A1780">
        <v>1779</v>
      </c>
      <c r="B1780" s="1" t="s">
        <v>99</v>
      </c>
      <c r="C1780" t="s">
        <v>152</v>
      </c>
      <c r="D1780">
        <v>88</v>
      </c>
      <c r="E1780" t="s">
        <v>157</v>
      </c>
    </row>
    <row r="1781" spans="1:5" x14ac:dyDescent="0.3">
      <c r="A1781">
        <v>1780</v>
      </c>
      <c r="B1781" s="1" t="s">
        <v>106</v>
      </c>
      <c r="C1781" t="s">
        <v>152</v>
      </c>
      <c r="D1781">
        <v>49</v>
      </c>
      <c r="E1781" t="s">
        <v>157</v>
      </c>
    </row>
    <row r="1782" spans="1:5" x14ac:dyDescent="0.3">
      <c r="A1782">
        <v>1781</v>
      </c>
      <c r="B1782" s="1" t="s">
        <v>108</v>
      </c>
      <c r="C1782" t="s">
        <v>152</v>
      </c>
      <c r="D1782">
        <v>29</v>
      </c>
      <c r="E1782" t="s">
        <v>157</v>
      </c>
    </row>
    <row r="1783" spans="1:5" x14ac:dyDescent="0.3">
      <c r="A1783">
        <v>1782</v>
      </c>
      <c r="B1783" s="1" t="s">
        <v>105</v>
      </c>
      <c r="C1783" t="s">
        <v>151</v>
      </c>
      <c r="D1783">
        <v>50</v>
      </c>
      <c r="E1783" t="s">
        <v>157</v>
      </c>
    </row>
    <row r="1784" spans="1:5" x14ac:dyDescent="0.3">
      <c r="A1784">
        <v>1783</v>
      </c>
      <c r="B1784" s="1" t="s">
        <v>99</v>
      </c>
      <c r="C1784" t="s">
        <v>151</v>
      </c>
      <c r="D1784">
        <v>27</v>
      </c>
      <c r="E1784" t="s">
        <v>157</v>
      </c>
    </row>
    <row r="1785" spans="1:5" x14ac:dyDescent="0.3">
      <c r="A1785">
        <v>1784</v>
      </c>
      <c r="B1785" s="1" t="s">
        <v>99</v>
      </c>
      <c r="C1785" t="s">
        <v>151</v>
      </c>
      <c r="D1785">
        <v>57</v>
      </c>
      <c r="E1785" t="s">
        <v>157</v>
      </c>
    </row>
    <row r="1786" spans="1:5" x14ac:dyDescent="0.3">
      <c r="A1786">
        <v>1785</v>
      </c>
      <c r="B1786" s="1" t="s">
        <v>106</v>
      </c>
      <c r="C1786" t="s">
        <v>152</v>
      </c>
      <c r="D1786">
        <v>42</v>
      </c>
      <c r="E1786" t="s">
        <v>157</v>
      </c>
    </row>
    <row r="1787" spans="1:5" x14ac:dyDescent="0.3">
      <c r="A1787">
        <v>1786</v>
      </c>
      <c r="B1787" s="1" t="s">
        <v>106</v>
      </c>
      <c r="C1787" t="s">
        <v>152</v>
      </c>
      <c r="D1787">
        <v>78</v>
      </c>
      <c r="E1787" t="s">
        <v>157</v>
      </c>
    </row>
    <row r="1788" spans="1:5" x14ac:dyDescent="0.3">
      <c r="A1788">
        <v>1787</v>
      </c>
      <c r="B1788" s="1" t="s">
        <v>100</v>
      </c>
      <c r="C1788" t="s">
        <v>152</v>
      </c>
      <c r="D1788">
        <v>48</v>
      </c>
      <c r="E1788" t="s">
        <v>157</v>
      </c>
    </row>
    <row r="1789" spans="1:5" x14ac:dyDescent="0.3">
      <c r="A1789">
        <v>1788</v>
      </c>
      <c r="B1789" s="1" t="s">
        <v>100</v>
      </c>
      <c r="C1789" t="s">
        <v>152</v>
      </c>
      <c r="D1789">
        <v>82</v>
      </c>
      <c r="E1789" t="s">
        <v>157</v>
      </c>
    </row>
    <row r="1790" spans="1:5" x14ac:dyDescent="0.3">
      <c r="A1790">
        <v>1789</v>
      </c>
      <c r="B1790" s="1" t="s">
        <v>109</v>
      </c>
      <c r="C1790" t="s">
        <v>152</v>
      </c>
      <c r="D1790">
        <v>35</v>
      </c>
      <c r="E1790" t="s">
        <v>157</v>
      </c>
    </row>
    <row r="1791" spans="1:5" x14ac:dyDescent="0.3">
      <c r="A1791">
        <v>1790</v>
      </c>
      <c r="B1791" s="1" t="s">
        <v>99</v>
      </c>
      <c r="C1791" t="s">
        <v>151</v>
      </c>
      <c r="D1791">
        <v>85</v>
      </c>
      <c r="E1791" t="s">
        <v>157</v>
      </c>
    </row>
    <row r="1792" spans="1:5" x14ac:dyDescent="0.3">
      <c r="A1792">
        <v>1791</v>
      </c>
      <c r="B1792" s="1" t="s">
        <v>99</v>
      </c>
      <c r="C1792" t="s">
        <v>151</v>
      </c>
      <c r="D1792">
        <v>33</v>
      </c>
      <c r="E1792" t="s">
        <v>157</v>
      </c>
    </row>
    <row r="1793" spans="1:5" x14ac:dyDescent="0.3">
      <c r="A1793">
        <v>1792</v>
      </c>
      <c r="B1793" s="1" t="s">
        <v>108</v>
      </c>
      <c r="C1793" t="s">
        <v>151</v>
      </c>
      <c r="D1793">
        <v>59</v>
      </c>
      <c r="E1793" t="s">
        <v>157</v>
      </c>
    </row>
    <row r="1794" spans="1:5" x14ac:dyDescent="0.3">
      <c r="A1794">
        <v>1793</v>
      </c>
      <c r="B1794" s="1" t="s">
        <v>100</v>
      </c>
      <c r="C1794" t="s">
        <v>152</v>
      </c>
      <c r="D1794">
        <v>66</v>
      </c>
      <c r="E1794" t="s">
        <v>157</v>
      </c>
    </row>
    <row r="1795" spans="1:5" x14ac:dyDescent="0.3">
      <c r="A1795">
        <v>1794</v>
      </c>
      <c r="B1795" s="1" t="s">
        <v>101</v>
      </c>
      <c r="C1795" t="s">
        <v>151</v>
      </c>
      <c r="D1795">
        <v>41</v>
      </c>
      <c r="E1795" t="s">
        <v>157</v>
      </c>
    </row>
    <row r="1796" spans="1:5" x14ac:dyDescent="0.3">
      <c r="A1796">
        <v>1795</v>
      </c>
      <c r="B1796" s="1" t="s">
        <v>100</v>
      </c>
      <c r="C1796" t="s">
        <v>151</v>
      </c>
      <c r="D1796">
        <v>53</v>
      </c>
      <c r="E1796" t="s">
        <v>157</v>
      </c>
    </row>
    <row r="1797" spans="1:5" x14ac:dyDescent="0.3">
      <c r="A1797">
        <v>1796</v>
      </c>
      <c r="B1797" s="1" t="s">
        <v>108</v>
      </c>
      <c r="C1797" t="s">
        <v>152</v>
      </c>
      <c r="D1797">
        <v>86</v>
      </c>
      <c r="E1797" t="s">
        <v>157</v>
      </c>
    </row>
    <row r="1798" spans="1:5" x14ac:dyDescent="0.3">
      <c r="A1798">
        <v>1797</v>
      </c>
      <c r="B1798" s="1" t="s">
        <v>99</v>
      </c>
      <c r="C1798" t="s">
        <v>151</v>
      </c>
      <c r="D1798">
        <v>45</v>
      </c>
      <c r="E1798" t="s">
        <v>157</v>
      </c>
    </row>
    <row r="1799" spans="1:5" x14ac:dyDescent="0.3">
      <c r="A1799">
        <v>1798</v>
      </c>
      <c r="B1799" s="1" t="s">
        <v>99</v>
      </c>
      <c r="C1799" t="s">
        <v>151</v>
      </c>
      <c r="D1799">
        <v>31</v>
      </c>
      <c r="E1799" t="s">
        <v>157</v>
      </c>
    </row>
    <row r="1800" spans="1:5" x14ac:dyDescent="0.3">
      <c r="A1800">
        <v>1799</v>
      </c>
      <c r="B1800" s="1" t="s">
        <v>100</v>
      </c>
      <c r="C1800" t="s">
        <v>152</v>
      </c>
      <c r="D1800">
        <v>75</v>
      </c>
      <c r="E1800" t="s">
        <v>157</v>
      </c>
    </row>
    <row r="1801" spans="1:5" x14ac:dyDescent="0.3">
      <c r="A1801">
        <v>1800</v>
      </c>
      <c r="B1801" s="1" t="s">
        <v>101</v>
      </c>
      <c r="C1801" t="s">
        <v>151</v>
      </c>
      <c r="D1801">
        <v>63</v>
      </c>
      <c r="E1801" t="s">
        <v>157</v>
      </c>
    </row>
    <row r="1802" spans="1:5" x14ac:dyDescent="0.3">
      <c r="A1802">
        <v>1801</v>
      </c>
      <c r="B1802" s="1" t="s">
        <v>105</v>
      </c>
      <c r="C1802" t="s">
        <v>152</v>
      </c>
      <c r="D1802">
        <v>53</v>
      </c>
      <c r="E1802" t="s">
        <v>157</v>
      </c>
    </row>
    <row r="1803" spans="1:5" x14ac:dyDescent="0.3">
      <c r="A1803">
        <v>1802</v>
      </c>
      <c r="B1803" s="1" t="s">
        <v>100</v>
      </c>
      <c r="C1803" t="s">
        <v>152</v>
      </c>
      <c r="D1803">
        <v>61</v>
      </c>
      <c r="E1803" t="s">
        <v>157</v>
      </c>
    </row>
    <row r="1804" spans="1:5" x14ac:dyDescent="0.3">
      <c r="A1804">
        <v>1803</v>
      </c>
      <c r="B1804" s="1" t="s">
        <v>105</v>
      </c>
      <c r="C1804" t="s">
        <v>152</v>
      </c>
      <c r="E1804" t="s">
        <v>157</v>
      </c>
    </row>
    <row r="1805" spans="1:5" x14ac:dyDescent="0.3">
      <c r="A1805">
        <v>1804</v>
      </c>
      <c r="B1805" s="1" t="s">
        <v>101</v>
      </c>
      <c r="C1805" t="s">
        <v>152</v>
      </c>
      <c r="D1805">
        <v>81</v>
      </c>
      <c r="E1805" t="s">
        <v>157</v>
      </c>
    </row>
    <row r="1806" spans="1:5" x14ac:dyDescent="0.3">
      <c r="A1806">
        <v>1805</v>
      </c>
      <c r="B1806" s="1" t="s">
        <v>100</v>
      </c>
      <c r="C1806" t="s">
        <v>152</v>
      </c>
      <c r="D1806">
        <v>39</v>
      </c>
      <c r="E1806" t="s">
        <v>157</v>
      </c>
    </row>
    <row r="1807" spans="1:5" x14ac:dyDescent="0.3">
      <c r="A1807">
        <v>1806</v>
      </c>
      <c r="B1807" s="1" t="s">
        <v>99</v>
      </c>
      <c r="C1807" t="s">
        <v>151</v>
      </c>
      <c r="D1807">
        <v>35</v>
      </c>
      <c r="E1807" t="s">
        <v>157</v>
      </c>
    </row>
    <row r="1808" spans="1:5" x14ac:dyDescent="0.3">
      <c r="A1808">
        <v>1807</v>
      </c>
      <c r="B1808" s="1" t="s">
        <v>101</v>
      </c>
      <c r="C1808" t="s">
        <v>152</v>
      </c>
      <c r="D1808">
        <v>77</v>
      </c>
      <c r="E1808" t="s">
        <v>157</v>
      </c>
    </row>
    <row r="1809" spans="1:5" x14ac:dyDescent="0.3">
      <c r="A1809">
        <v>1808</v>
      </c>
      <c r="B1809" s="1" t="s">
        <v>107</v>
      </c>
      <c r="C1809" t="s">
        <v>152</v>
      </c>
      <c r="D1809">
        <v>28</v>
      </c>
      <c r="E1809" t="s">
        <v>157</v>
      </c>
    </row>
    <row r="1810" spans="1:5" x14ac:dyDescent="0.3">
      <c r="A1810">
        <v>1809</v>
      </c>
      <c r="B1810" s="1" t="s">
        <v>99</v>
      </c>
      <c r="C1810" t="s">
        <v>152</v>
      </c>
      <c r="D1810">
        <v>57</v>
      </c>
      <c r="E1810" t="s">
        <v>157</v>
      </c>
    </row>
    <row r="1811" spans="1:5" x14ac:dyDescent="0.3">
      <c r="A1811">
        <v>1810</v>
      </c>
      <c r="B1811" s="1" t="s">
        <v>99</v>
      </c>
      <c r="C1811" t="s">
        <v>151</v>
      </c>
      <c r="D1811">
        <v>86</v>
      </c>
      <c r="E1811" t="s">
        <v>157</v>
      </c>
    </row>
    <row r="1812" spans="1:5" x14ac:dyDescent="0.3">
      <c r="A1812">
        <v>1811</v>
      </c>
      <c r="B1812" s="1" t="s">
        <v>99</v>
      </c>
      <c r="C1812" t="s">
        <v>152</v>
      </c>
      <c r="D1812">
        <v>79</v>
      </c>
      <c r="E1812" t="s">
        <v>157</v>
      </c>
    </row>
    <row r="1813" spans="1:5" x14ac:dyDescent="0.3">
      <c r="A1813">
        <v>1812</v>
      </c>
      <c r="B1813" s="1" t="s">
        <v>105</v>
      </c>
      <c r="C1813" t="s">
        <v>151</v>
      </c>
      <c r="D1813">
        <v>49</v>
      </c>
      <c r="E1813" t="s">
        <v>157</v>
      </c>
    </row>
    <row r="1814" spans="1:5" x14ac:dyDescent="0.3">
      <c r="A1814">
        <v>1813</v>
      </c>
      <c r="B1814" s="1" t="s">
        <v>99</v>
      </c>
      <c r="C1814" t="s">
        <v>151</v>
      </c>
      <c r="D1814">
        <v>21</v>
      </c>
      <c r="E1814" t="s">
        <v>157</v>
      </c>
    </row>
    <row r="1815" spans="1:5" x14ac:dyDescent="0.3">
      <c r="A1815">
        <v>1814</v>
      </c>
      <c r="B1815" s="1" t="s">
        <v>99</v>
      </c>
      <c r="C1815" t="s">
        <v>151</v>
      </c>
      <c r="D1815">
        <v>86</v>
      </c>
      <c r="E1815" t="s">
        <v>157</v>
      </c>
    </row>
    <row r="1816" spans="1:5" x14ac:dyDescent="0.3">
      <c r="A1816">
        <v>1815</v>
      </c>
      <c r="B1816" s="1" t="s">
        <v>104</v>
      </c>
      <c r="C1816" t="s">
        <v>151</v>
      </c>
      <c r="D1816">
        <v>43</v>
      </c>
      <c r="E1816" t="s">
        <v>157</v>
      </c>
    </row>
    <row r="1817" spans="1:5" x14ac:dyDescent="0.3">
      <c r="A1817">
        <v>1816</v>
      </c>
      <c r="B1817" s="1" t="s">
        <v>105</v>
      </c>
      <c r="C1817" t="s">
        <v>151</v>
      </c>
      <c r="D1817">
        <v>75</v>
      </c>
      <c r="E1817" t="s">
        <v>157</v>
      </c>
    </row>
    <row r="1818" spans="1:5" x14ac:dyDescent="0.3">
      <c r="A1818">
        <v>1817</v>
      </c>
      <c r="B1818" s="1" t="s">
        <v>99</v>
      </c>
      <c r="C1818" t="s">
        <v>151</v>
      </c>
      <c r="D1818">
        <v>21</v>
      </c>
      <c r="E1818" t="s">
        <v>157</v>
      </c>
    </row>
    <row r="1819" spans="1:5" x14ac:dyDescent="0.3">
      <c r="A1819">
        <v>1818</v>
      </c>
      <c r="B1819" s="1" t="s">
        <v>99</v>
      </c>
      <c r="C1819" t="s">
        <v>151</v>
      </c>
      <c r="D1819">
        <v>20</v>
      </c>
      <c r="E1819" t="s">
        <v>157</v>
      </c>
    </row>
    <row r="1820" spans="1:5" x14ac:dyDescent="0.3">
      <c r="A1820">
        <v>1819</v>
      </c>
      <c r="B1820" s="1" t="s">
        <v>99</v>
      </c>
      <c r="C1820" t="s">
        <v>151</v>
      </c>
      <c r="D1820">
        <v>82</v>
      </c>
      <c r="E1820" t="s">
        <v>157</v>
      </c>
    </row>
    <row r="1821" spans="1:5" x14ac:dyDescent="0.3">
      <c r="A1821">
        <v>1820</v>
      </c>
      <c r="B1821" s="1" t="s">
        <v>99</v>
      </c>
      <c r="C1821" t="s">
        <v>151</v>
      </c>
      <c r="D1821">
        <v>71</v>
      </c>
      <c r="E1821" t="s">
        <v>157</v>
      </c>
    </row>
    <row r="1822" spans="1:5" x14ac:dyDescent="0.3">
      <c r="A1822">
        <v>1821</v>
      </c>
      <c r="B1822" s="1" t="s">
        <v>99</v>
      </c>
      <c r="C1822" t="s">
        <v>152</v>
      </c>
      <c r="D1822">
        <v>32</v>
      </c>
      <c r="E1822" t="s">
        <v>157</v>
      </c>
    </row>
    <row r="1823" spans="1:5" x14ac:dyDescent="0.3">
      <c r="A1823">
        <v>1822</v>
      </c>
      <c r="B1823" s="1" t="s">
        <v>99</v>
      </c>
      <c r="C1823" t="s">
        <v>151</v>
      </c>
      <c r="D1823">
        <v>56</v>
      </c>
      <c r="E1823" t="s">
        <v>157</v>
      </c>
    </row>
    <row r="1824" spans="1:5" x14ac:dyDescent="0.3">
      <c r="A1824">
        <v>1823</v>
      </c>
      <c r="B1824" s="1" t="s">
        <v>105</v>
      </c>
      <c r="C1824" t="s">
        <v>151</v>
      </c>
      <c r="D1824">
        <v>18</v>
      </c>
      <c r="E1824" t="s">
        <v>157</v>
      </c>
    </row>
    <row r="1825" spans="1:5" x14ac:dyDescent="0.3">
      <c r="A1825">
        <v>1824</v>
      </c>
      <c r="B1825" s="1" t="s">
        <v>99</v>
      </c>
      <c r="C1825" t="s">
        <v>152</v>
      </c>
      <c r="D1825">
        <v>35</v>
      </c>
      <c r="E1825" t="s">
        <v>157</v>
      </c>
    </row>
    <row r="1826" spans="1:5" x14ac:dyDescent="0.3">
      <c r="A1826">
        <v>1825</v>
      </c>
      <c r="B1826" s="1" t="s">
        <v>101</v>
      </c>
      <c r="C1826" t="s">
        <v>152</v>
      </c>
      <c r="D1826">
        <v>22</v>
      </c>
      <c r="E1826" t="s">
        <v>157</v>
      </c>
    </row>
    <row r="1827" spans="1:5" x14ac:dyDescent="0.3">
      <c r="A1827">
        <v>1826</v>
      </c>
      <c r="B1827" s="1" t="s">
        <v>107</v>
      </c>
      <c r="C1827" t="s">
        <v>151</v>
      </c>
      <c r="D1827">
        <v>21</v>
      </c>
      <c r="E1827" t="s">
        <v>157</v>
      </c>
    </row>
    <row r="1828" spans="1:5" x14ac:dyDescent="0.3">
      <c r="A1828">
        <v>1827</v>
      </c>
      <c r="B1828" s="1" t="s">
        <v>99</v>
      </c>
      <c r="C1828" t="s">
        <v>151</v>
      </c>
      <c r="D1828">
        <v>61</v>
      </c>
      <c r="E1828" t="s">
        <v>157</v>
      </c>
    </row>
    <row r="1829" spans="1:5" x14ac:dyDescent="0.3">
      <c r="A1829">
        <v>1828</v>
      </c>
      <c r="B1829" s="1" t="s">
        <v>102</v>
      </c>
      <c r="C1829" t="s">
        <v>152</v>
      </c>
      <c r="D1829">
        <v>51</v>
      </c>
      <c r="E1829" t="s">
        <v>157</v>
      </c>
    </row>
    <row r="1830" spans="1:5" x14ac:dyDescent="0.3">
      <c r="A1830">
        <v>1829</v>
      </c>
      <c r="B1830" s="1" t="s">
        <v>101</v>
      </c>
      <c r="C1830" t="s">
        <v>151</v>
      </c>
      <c r="D1830">
        <v>82</v>
      </c>
      <c r="E1830" t="s">
        <v>157</v>
      </c>
    </row>
    <row r="1831" spans="1:5" x14ac:dyDescent="0.3">
      <c r="A1831">
        <v>1830</v>
      </c>
      <c r="B1831" s="1" t="s">
        <v>101</v>
      </c>
      <c r="C1831" t="s">
        <v>152</v>
      </c>
      <c r="D1831">
        <v>44</v>
      </c>
      <c r="E1831" t="s">
        <v>157</v>
      </c>
    </row>
    <row r="1832" spans="1:5" x14ac:dyDescent="0.3">
      <c r="A1832">
        <v>1831</v>
      </c>
      <c r="B1832" s="1" t="s">
        <v>99</v>
      </c>
      <c r="C1832" t="s">
        <v>151</v>
      </c>
      <c r="D1832">
        <v>48</v>
      </c>
      <c r="E1832" t="s">
        <v>157</v>
      </c>
    </row>
    <row r="1833" spans="1:5" x14ac:dyDescent="0.3">
      <c r="A1833">
        <v>1832</v>
      </c>
      <c r="B1833" s="1" t="s">
        <v>99</v>
      </c>
      <c r="C1833" t="s">
        <v>152</v>
      </c>
      <c r="D1833">
        <v>82</v>
      </c>
      <c r="E1833" t="s">
        <v>157</v>
      </c>
    </row>
    <row r="1834" spans="1:5" x14ac:dyDescent="0.3">
      <c r="A1834">
        <v>1833</v>
      </c>
      <c r="B1834" s="1" t="s">
        <v>106</v>
      </c>
      <c r="C1834" t="s">
        <v>152</v>
      </c>
      <c r="D1834">
        <v>29</v>
      </c>
      <c r="E1834" t="s">
        <v>157</v>
      </c>
    </row>
    <row r="1835" spans="1:5" x14ac:dyDescent="0.3">
      <c r="A1835">
        <v>1834</v>
      </c>
      <c r="B1835" s="1" t="s">
        <v>101</v>
      </c>
      <c r="C1835" t="s">
        <v>151</v>
      </c>
      <c r="D1835">
        <v>60</v>
      </c>
      <c r="E1835" t="s">
        <v>157</v>
      </c>
    </row>
    <row r="1836" spans="1:5" x14ac:dyDescent="0.3">
      <c r="A1836">
        <v>1835</v>
      </c>
      <c r="B1836" s="1" t="s">
        <v>102</v>
      </c>
      <c r="C1836" t="s">
        <v>151</v>
      </c>
      <c r="D1836">
        <v>43</v>
      </c>
      <c r="E1836" t="s">
        <v>157</v>
      </c>
    </row>
    <row r="1837" spans="1:5" x14ac:dyDescent="0.3">
      <c r="A1837">
        <v>1836</v>
      </c>
      <c r="B1837" s="1" t="s">
        <v>100</v>
      </c>
      <c r="C1837" t="s">
        <v>151</v>
      </c>
      <c r="D1837">
        <v>36</v>
      </c>
      <c r="E1837" t="s">
        <v>157</v>
      </c>
    </row>
    <row r="1838" spans="1:5" x14ac:dyDescent="0.3">
      <c r="A1838">
        <v>1837</v>
      </c>
      <c r="B1838" s="1" t="s">
        <v>110</v>
      </c>
      <c r="C1838" t="s">
        <v>152</v>
      </c>
      <c r="D1838">
        <v>87</v>
      </c>
      <c r="E1838" t="s">
        <v>157</v>
      </c>
    </row>
    <row r="1839" spans="1:5" x14ac:dyDescent="0.3">
      <c r="A1839">
        <v>1838</v>
      </c>
      <c r="B1839" s="1" t="s">
        <v>99</v>
      </c>
      <c r="C1839" t="s">
        <v>152</v>
      </c>
      <c r="D1839">
        <v>48</v>
      </c>
      <c r="E1839" t="s">
        <v>157</v>
      </c>
    </row>
    <row r="1840" spans="1:5" x14ac:dyDescent="0.3">
      <c r="A1840">
        <v>1839</v>
      </c>
      <c r="B1840" s="1" t="s">
        <v>109</v>
      </c>
      <c r="C1840" t="s">
        <v>152</v>
      </c>
      <c r="D1840">
        <v>33</v>
      </c>
      <c r="E1840" t="s">
        <v>157</v>
      </c>
    </row>
    <row r="1841" spans="1:5" x14ac:dyDescent="0.3">
      <c r="A1841">
        <v>1840</v>
      </c>
      <c r="B1841" s="1" t="s">
        <v>99</v>
      </c>
      <c r="C1841" t="s">
        <v>151</v>
      </c>
      <c r="D1841">
        <v>83</v>
      </c>
      <c r="E1841" t="s">
        <v>157</v>
      </c>
    </row>
    <row r="1842" spans="1:5" x14ac:dyDescent="0.3">
      <c r="A1842">
        <v>1841</v>
      </c>
      <c r="B1842" s="1" t="s">
        <v>106</v>
      </c>
      <c r="C1842" t="s">
        <v>151</v>
      </c>
      <c r="D1842">
        <v>82</v>
      </c>
      <c r="E1842" t="s">
        <v>157</v>
      </c>
    </row>
    <row r="1843" spans="1:5" x14ac:dyDescent="0.3">
      <c r="A1843">
        <v>1842</v>
      </c>
      <c r="B1843" s="1" t="s">
        <v>106</v>
      </c>
      <c r="C1843" t="s">
        <v>151</v>
      </c>
      <c r="D1843">
        <v>61</v>
      </c>
      <c r="E1843" t="s">
        <v>157</v>
      </c>
    </row>
    <row r="1844" spans="1:5" x14ac:dyDescent="0.3">
      <c r="A1844">
        <v>1843</v>
      </c>
      <c r="B1844" s="1" t="s">
        <v>99</v>
      </c>
      <c r="C1844" t="s">
        <v>152</v>
      </c>
      <c r="D1844">
        <v>20</v>
      </c>
      <c r="E1844" t="s">
        <v>157</v>
      </c>
    </row>
    <row r="1845" spans="1:5" x14ac:dyDescent="0.3">
      <c r="A1845">
        <v>1844</v>
      </c>
      <c r="B1845" s="1" t="s">
        <v>106</v>
      </c>
      <c r="C1845" t="s">
        <v>152</v>
      </c>
      <c r="D1845">
        <v>88</v>
      </c>
      <c r="E1845" t="s">
        <v>157</v>
      </c>
    </row>
    <row r="1846" spans="1:5" x14ac:dyDescent="0.3">
      <c r="A1846">
        <v>1845</v>
      </c>
      <c r="B1846" s="1" t="s">
        <v>102</v>
      </c>
      <c r="C1846" t="s">
        <v>152</v>
      </c>
      <c r="D1846">
        <v>83</v>
      </c>
      <c r="E1846" t="s">
        <v>157</v>
      </c>
    </row>
    <row r="1847" spans="1:5" x14ac:dyDescent="0.3">
      <c r="A1847">
        <v>1846</v>
      </c>
      <c r="B1847" s="1" t="s">
        <v>101</v>
      </c>
      <c r="C1847" t="s">
        <v>151</v>
      </c>
      <c r="D1847">
        <v>41</v>
      </c>
      <c r="E1847" t="s">
        <v>157</v>
      </c>
    </row>
    <row r="1848" spans="1:5" x14ac:dyDescent="0.3">
      <c r="A1848">
        <v>1847</v>
      </c>
      <c r="B1848" s="1" t="s">
        <v>100</v>
      </c>
      <c r="C1848" t="s">
        <v>151</v>
      </c>
      <c r="D1848">
        <v>33</v>
      </c>
      <c r="E1848" t="s">
        <v>157</v>
      </c>
    </row>
    <row r="1849" spans="1:5" x14ac:dyDescent="0.3">
      <c r="A1849">
        <v>1848</v>
      </c>
      <c r="B1849" s="1" t="s">
        <v>99</v>
      </c>
      <c r="C1849" t="s">
        <v>151</v>
      </c>
      <c r="D1849">
        <v>63</v>
      </c>
      <c r="E1849" t="s">
        <v>157</v>
      </c>
    </row>
    <row r="1850" spans="1:5" x14ac:dyDescent="0.3">
      <c r="A1850">
        <v>1849</v>
      </c>
      <c r="B1850" s="1" t="s">
        <v>108</v>
      </c>
      <c r="C1850" t="s">
        <v>151</v>
      </c>
      <c r="D1850">
        <v>35</v>
      </c>
      <c r="E1850" t="s">
        <v>157</v>
      </c>
    </row>
    <row r="1851" spans="1:5" x14ac:dyDescent="0.3">
      <c r="A1851">
        <v>1850</v>
      </c>
      <c r="B1851" s="1" t="s">
        <v>109</v>
      </c>
      <c r="C1851" t="s">
        <v>151</v>
      </c>
      <c r="D1851">
        <v>60</v>
      </c>
      <c r="E1851" t="s">
        <v>157</v>
      </c>
    </row>
    <row r="1852" spans="1:5" x14ac:dyDescent="0.3">
      <c r="A1852">
        <v>1851</v>
      </c>
      <c r="B1852" s="1" t="s">
        <v>105</v>
      </c>
      <c r="C1852" t="s">
        <v>152</v>
      </c>
      <c r="D1852">
        <v>76</v>
      </c>
      <c r="E1852" t="s">
        <v>157</v>
      </c>
    </row>
    <row r="1853" spans="1:5" x14ac:dyDescent="0.3">
      <c r="A1853">
        <v>1852</v>
      </c>
      <c r="B1853" s="1" t="s">
        <v>107</v>
      </c>
      <c r="C1853" t="s">
        <v>151</v>
      </c>
      <c r="D1853">
        <v>87</v>
      </c>
      <c r="E1853" t="s">
        <v>157</v>
      </c>
    </row>
    <row r="1854" spans="1:5" x14ac:dyDescent="0.3">
      <c r="A1854">
        <v>1853</v>
      </c>
      <c r="B1854" s="1" t="s">
        <v>100</v>
      </c>
      <c r="C1854" t="s">
        <v>151</v>
      </c>
      <c r="D1854">
        <v>65</v>
      </c>
      <c r="E1854" t="s">
        <v>157</v>
      </c>
    </row>
    <row r="1855" spans="1:5" x14ac:dyDescent="0.3">
      <c r="A1855">
        <v>1854</v>
      </c>
      <c r="B1855" s="1" t="s">
        <v>99</v>
      </c>
      <c r="C1855" t="s">
        <v>152</v>
      </c>
      <c r="D1855">
        <v>87</v>
      </c>
      <c r="E1855" t="s">
        <v>157</v>
      </c>
    </row>
    <row r="1856" spans="1:5" x14ac:dyDescent="0.3">
      <c r="A1856">
        <v>1855</v>
      </c>
      <c r="B1856" s="1" t="s">
        <v>108</v>
      </c>
      <c r="C1856" t="s">
        <v>152</v>
      </c>
      <c r="D1856">
        <v>44</v>
      </c>
      <c r="E1856" t="s">
        <v>157</v>
      </c>
    </row>
    <row r="1857" spans="1:5" x14ac:dyDescent="0.3">
      <c r="A1857">
        <v>1856</v>
      </c>
      <c r="B1857" s="1" t="s">
        <v>99</v>
      </c>
      <c r="C1857" t="s">
        <v>152</v>
      </c>
      <c r="D1857">
        <v>78</v>
      </c>
      <c r="E1857" t="s">
        <v>157</v>
      </c>
    </row>
    <row r="1858" spans="1:5" x14ac:dyDescent="0.3">
      <c r="A1858">
        <v>1857</v>
      </c>
      <c r="B1858" s="1" t="s">
        <v>100</v>
      </c>
      <c r="C1858" t="s">
        <v>152</v>
      </c>
      <c r="D1858">
        <v>75</v>
      </c>
      <c r="E1858" t="s">
        <v>157</v>
      </c>
    </row>
    <row r="1859" spans="1:5" x14ac:dyDescent="0.3">
      <c r="A1859">
        <v>1858</v>
      </c>
      <c r="B1859" s="1" t="s">
        <v>99</v>
      </c>
      <c r="C1859" t="s">
        <v>152</v>
      </c>
      <c r="D1859">
        <v>59</v>
      </c>
      <c r="E1859" t="s">
        <v>157</v>
      </c>
    </row>
    <row r="1860" spans="1:5" x14ac:dyDescent="0.3">
      <c r="A1860">
        <v>1859</v>
      </c>
      <c r="B1860" s="1" t="s">
        <v>105</v>
      </c>
      <c r="C1860" t="s">
        <v>152</v>
      </c>
      <c r="D1860">
        <v>64</v>
      </c>
      <c r="E1860" t="s">
        <v>157</v>
      </c>
    </row>
    <row r="1861" spans="1:5" x14ac:dyDescent="0.3">
      <c r="A1861">
        <v>1860</v>
      </c>
      <c r="B1861" s="1" t="s">
        <v>105</v>
      </c>
      <c r="C1861" t="s">
        <v>152</v>
      </c>
      <c r="D1861">
        <v>61</v>
      </c>
      <c r="E1861" t="s">
        <v>157</v>
      </c>
    </row>
    <row r="1862" spans="1:5" x14ac:dyDescent="0.3">
      <c r="A1862">
        <v>1861</v>
      </c>
      <c r="B1862" s="1" t="s">
        <v>99</v>
      </c>
      <c r="C1862" t="s">
        <v>151</v>
      </c>
      <c r="D1862">
        <v>84</v>
      </c>
      <c r="E1862" t="s">
        <v>157</v>
      </c>
    </row>
    <row r="1863" spans="1:5" x14ac:dyDescent="0.3">
      <c r="A1863">
        <v>1862</v>
      </c>
      <c r="B1863" s="1" t="s">
        <v>101</v>
      </c>
      <c r="C1863" t="s">
        <v>152</v>
      </c>
      <c r="D1863">
        <v>70</v>
      </c>
      <c r="E1863" t="s">
        <v>157</v>
      </c>
    </row>
    <row r="1864" spans="1:5" x14ac:dyDescent="0.3">
      <c r="A1864">
        <v>1863</v>
      </c>
      <c r="B1864" s="1" t="s">
        <v>105</v>
      </c>
      <c r="C1864" t="s">
        <v>152</v>
      </c>
      <c r="D1864">
        <v>21</v>
      </c>
      <c r="E1864" t="s">
        <v>157</v>
      </c>
    </row>
    <row r="1865" spans="1:5" x14ac:dyDescent="0.3">
      <c r="A1865">
        <v>1864</v>
      </c>
      <c r="B1865" s="1" t="s">
        <v>101</v>
      </c>
      <c r="C1865" t="s">
        <v>152</v>
      </c>
      <c r="D1865">
        <v>83</v>
      </c>
      <c r="E1865" t="s">
        <v>157</v>
      </c>
    </row>
    <row r="1866" spans="1:5" x14ac:dyDescent="0.3">
      <c r="A1866">
        <v>1865</v>
      </c>
      <c r="B1866" s="1" t="s">
        <v>100</v>
      </c>
      <c r="C1866" t="s">
        <v>151</v>
      </c>
      <c r="D1866">
        <v>90</v>
      </c>
      <c r="E1866" t="s">
        <v>157</v>
      </c>
    </row>
    <row r="1867" spans="1:5" x14ac:dyDescent="0.3">
      <c r="A1867">
        <v>1866</v>
      </c>
      <c r="B1867" s="1" t="s">
        <v>105</v>
      </c>
      <c r="C1867" t="s">
        <v>151</v>
      </c>
      <c r="D1867">
        <v>53</v>
      </c>
      <c r="E1867" t="s">
        <v>157</v>
      </c>
    </row>
    <row r="1868" spans="1:5" x14ac:dyDescent="0.3">
      <c r="A1868">
        <v>1867</v>
      </c>
      <c r="B1868" s="1" t="s">
        <v>99</v>
      </c>
      <c r="C1868" t="s">
        <v>151</v>
      </c>
      <c r="D1868">
        <v>57</v>
      </c>
      <c r="E1868" t="s">
        <v>157</v>
      </c>
    </row>
    <row r="1869" spans="1:5" x14ac:dyDescent="0.3">
      <c r="A1869">
        <v>1868</v>
      </c>
      <c r="B1869" s="1" t="s">
        <v>100</v>
      </c>
      <c r="C1869" t="s">
        <v>151</v>
      </c>
      <c r="D1869">
        <v>49</v>
      </c>
      <c r="E1869" t="s">
        <v>157</v>
      </c>
    </row>
    <row r="1870" spans="1:5" x14ac:dyDescent="0.3">
      <c r="A1870">
        <v>1869</v>
      </c>
      <c r="B1870" s="1" t="s">
        <v>106</v>
      </c>
      <c r="C1870" t="s">
        <v>152</v>
      </c>
      <c r="D1870">
        <v>60</v>
      </c>
      <c r="E1870" t="s">
        <v>157</v>
      </c>
    </row>
    <row r="1871" spans="1:5" x14ac:dyDescent="0.3">
      <c r="A1871">
        <v>1870</v>
      </c>
      <c r="B1871" s="1" t="s">
        <v>99</v>
      </c>
      <c r="C1871" t="s">
        <v>152</v>
      </c>
      <c r="D1871">
        <v>39</v>
      </c>
      <c r="E1871" t="s">
        <v>157</v>
      </c>
    </row>
    <row r="1872" spans="1:5" x14ac:dyDescent="0.3">
      <c r="A1872">
        <v>1871</v>
      </c>
      <c r="B1872" s="1" t="s">
        <v>107</v>
      </c>
      <c r="C1872" t="s">
        <v>152</v>
      </c>
      <c r="D1872">
        <v>49</v>
      </c>
      <c r="E1872" t="s">
        <v>157</v>
      </c>
    </row>
    <row r="1873" spans="1:5" x14ac:dyDescent="0.3">
      <c r="A1873">
        <v>1872</v>
      </c>
      <c r="B1873" s="1" t="s">
        <v>100</v>
      </c>
      <c r="C1873" t="s">
        <v>152</v>
      </c>
      <c r="D1873">
        <v>34</v>
      </c>
      <c r="E1873" t="s">
        <v>157</v>
      </c>
    </row>
    <row r="1874" spans="1:5" x14ac:dyDescent="0.3">
      <c r="A1874">
        <v>1873</v>
      </c>
      <c r="B1874" s="1" t="s">
        <v>101</v>
      </c>
      <c r="C1874" t="s">
        <v>152</v>
      </c>
      <c r="D1874">
        <v>20</v>
      </c>
      <c r="E1874" t="s">
        <v>157</v>
      </c>
    </row>
    <row r="1875" spans="1:5" x14ac:dyDescent="0.3">
      <c r="A1875">
        <v>1874</v>
      </c>
      <c r="B1875" s="1" t="s">
        <v>99</v>
      </c>
      <c r="C1875" t="s">
        <v>151</v>
      </c>
      <c r="D1875">
        <v>51</v>
      </c>
      <c r="E1875" t="s">
        <v>157</v>
      </c>
    </row>
    <row r="1876" spans="1:5" x14ac:dyDescent="0.3">
      <c r="A1876">
        <v>1875</v>
      </c>
      <c r="B1876" s="1" t="s">
        <v>100</v>
      </c>
      <c r="C1876" t="s">
        <v>152</v>
      </c>
      <c r="D1876">
        <v>62</v>
      </c>
      <c r="E1876" t="s">
        <v>157</v>
      </c>
    </row>
    <row r="1877" spans="1:5" x14ac:dyDescent="0.3">
      <c r="A1877">
        <v>1876</v>
      </c>
      <c r="B1877" s="1" t="s">
        <v>103</v>
      </c>
      <c r="C1877" t="s">
        <v>151</v>
      </c>
      <c r="D1877">
        <v>27</v>
      </c>
      <c r="E1877" t="s">
        <v>157</v>
      </c>
    </row>
    <row r="1878" spans="1:5" x14ac:dyDescent="0.3">
      <c r="A1878">
        <v>1877</v>
      </c>
      <c r="B1878" s="1" t="s">
        <v>105</v>
      </c>
      <c r="C1878" t="s">
        <v>151</v>
      </c>
      <c r="D1878">
        <v>22</v>
      </c>
      <c r="E1878" t="s">
        <v>157</v>
      </c>
    </row>
    <row r="1879" spans="1:5" x14ac:dyDescent="0.3">
      <c r="A1879">
        <v>1878</v>
      </c>
      <c r="B1879" s="1" t="s">
        <v>105</v>
      </c>
      <c r="C1879" t="s">
        <v>151</v>
      </c>
      <c r="D1879">
        <v>24</v>
      </c>
      <c r="E1879" t="s">
        <v>157</v>
      </c>
    </row>
    <row r="1880" spans="1:5" x14ac:dyDescent="0.3">
      <c r="A1880">
        <v>1879</v>
      </c>
      <c r="B1880" s="1" t="s">
        <v>99</v>
      </c>
      <c r="C1880" t="s">
        <v>151</v>
      </c>
      <c r="D1880">
        <v>76</v>
      </c>
      <c r="E1880" t="s">
        <v>157</v>
      </c>
    </row>
    <row r="1881" spans="1:5" x14ac:dyDescent="0.3">
      <c r="A1881">
        <v>1880</v>
      </c>
      <c r="B1881" s="1" t="s">
        <v>105</v>
      </c>
      <c r="C1881" t="s">
        <v>152</v>
      </c>
      <c r="D1881">
        <v>73</v>
      </c>
      <c r="E1881" t="s">
        <v>157</v>
      </c>
    </row>
    <row r="1882" spans="1:5" x14ac:dyDescent="0.3">
      <c r="A1882">
        <v>1881</v>
      </c>
      <c r="B1882" s="1" t="s">
        <v>100</v>
      </c>
      <c r="C1882" t="s">
        <v>152</v>
      </c>
      <c r="D1882">
        <v>83</v>
      </c>
      <c r="E1882" t="s">
        <v>157</v>
      </c>
    </row>
    <row r="1883" spans="1:5" x14ac:dyDescent="0.3">
      <c r="A1883">
        <v>1882</v>
      </c>
      <c r="B1883" s="1" t="s">
        <v>99</v>
      </c>
      <c r="C1883" t="s">
        <v>151</v>
      </c>
      <c r="D1883">
        <v>18</v>
      </c>
      <c r="E1883" t="s">
        <v>157</v>
      </c>
    </row>
    <row r="1884" spans="1:5" x14ac:dyDescent="0.3">
      <c r="A1884">
        <v>1883</v>
      </c>
      <c r="B1884" s="1" t="s">
        <v>99</v>
      </c>
      <c r="C1884" t="s">
        <v>151</v>
      </c>
      <c r="D1884">
        <v>20</v>
      </c>
      <c r="E1884" t="s">
        <v>157</v>
      </c>
    </row>
    <row r="1885" spans="1:5" x14ac:dyDescent="0.3">
      <c r="A1885">
        <v>1884</v>
      </c>
      <c r="B1885" s="1" t="s">
        <v>99</v>
      </c>
      <c r="C1885" t="s">
        <v>152</v>
      </c>
      <c r="D1885">
        <v>31</v>
      </c>
      <c r="E1885" t="s">
        <v>157</v>
      </c>
    </row>
    <row r="1886" spans="1:5" x14ac:dyDescent="0.3">
      <c r="A1886">
        <v>1885</v>
      </c>
      <c r="B1886" s="1" t="s">
        <v>104</v>
      </c>
      <c r="C1886" t="s">
        <v>152</v>
      </c>
      <c r="D1886">
        <v>27</v>
      </c>
      <c r="E1886" t="s">
        <v>157</v>
      </c>
    </row>
    <row r="1887" spans="1:5" x14ac:dyDescent="0.3">
      <c r="A1887">
        <v>1886</v>
      </c>
      <c r="B1887" s="1" t="s">
        <v>101</v>
      </c>
      <c r="C1887" t="s">
        <v>152</v>
      </c>
      <c r="D1887">
        <v>28</v>
      </c>
      <c r="E1887" t="s">
        <v>157</v>
      </c>
    </row>
    <row r="1888" spans="1:5" x14ac:dyDescent="0.3">
      <c r="A1888">
        <v>1887</v>
      </c>
      <c r="B1888" s="1" t="s">
        <v>105</v>
      </c>
      <c r="C1888" t="s">
        <v>151</v>
      </c>
      <c r="D1888">
        <v>89</v>
      </c>
      <c r="E1888" t="s">
        <v>157</v>
      </c>
    </row>
    <row r="1889" spans="1:5" x14ac:dyDescent="0.3">
      <c r="A1889">
        <v>1888</v>
      </c>
      <c r="B1889" s="1" t="s">
        <v>101</v>
      </c>
      <c r="C1889" t="s">
        <v>151</v>
      </c>
      <c r="D1889">
        <v>71</v>
      </c>
      <c r="E1889" t="s">
        <v>157</v>
      </c>
    </row>
    <row r="1890" spans="1:5" x14ac:dyDescent="0.3">
      <c r="A1890">
        <v>1889</v>
      </c>
      <c r="B1890" s="1" t="s">
        <v>106</v>
      </c>
      <c r="C1890" t="s">
        <v>151</v>
      </c>
      <c r="D1890">
        <v>42</v>
      </c>
      <c r="E1890" t="s">
        <v>157</v>
      </c>
    </row>
    <row r="1891" spans="1:5" x14ac:dyDescent="0.3">
      <c r="A1891">
        <v>1890</v>
      </c>
      <c r="B1891" s="1" t="s">
        <v>99</v>
      </c>
      <c r="C1891" t="s">
        <v>151</v>
      </c>
      <c r="D1891">
        <v>87</v>
      </c>
      <c r="E1891" t="s">
        <v>157</v>
      </c>
    </row>
    <row r="1892" spans="1:5" x14ac:dyDescent="0.3">
      <c r="A1892">
        <v>1891</v>
      </c>
      <c r="B1892" s="1" t="s">
        <v>106</v>
      </c>
      <c r="C1892" t="s">
        <v>151</v>
      </c>
      <c r="D1892">
        <v>54</v>
      </c>
      <c r="E1892" t="s">
        <v>157</v>
      </c>
    </row>
    <row r="1893" spans="1:5" x14ac:dyDescent="0.3">
      <c r="A1893">
        <v>1892</v>
      </c>
      <c r="B1893" s="1" t="s">
        <v>99</v>
      </c>
      <c r="C1893" t="s">
        <v>151</v>
      </c>
      <c r="D1893">
        <v>64</v>
      </c>
      <c r="E1893" t="s">
        <v>157</v>
      </c>
    </row>
    <row r="1894" spans="1:5" x14ac:dyDescent="0.3">
      <c r="A1894">
        <v>1893</v>
      </c>
      <c r="B1894" s="1" t="s">
        <v>101</v>
      </c>
      <c r="C1894" t="s">
        <v>151</v>
      </c>
      <c r="D1894">
        <v>47</v>
      </c>
      <c r="E1894" t="s">
        <v>157</v>
      </c>
    </row>
    <row r="1895" spans="1:5" x14ac:dyDescent="0.3">
      <c r="A1895">
        <v>1894</v>
      </c>
      <c r="B1895" s="1" t="s">
        <v>105</v>
      </c>
      <c r="C1895" t="s">
        <v>151</v>
      </c>
      <c r="D1895">
        <v>69</v>
      </c>
      <c r="E1895" t="s">
        <v>157</v>
      </c>
    </row>
    <row r="1896" spans="1:5" x14ac:dyDescent="0.3">
      <c r="A1896">
        <v>1895</v>
      </c>
      <c r="B1896" s="1" t="s">
        <v>100</v>
      </c>
      <c r="C1896" t="s">
        <v>151</v>
      </c>
      <c r="E1896" t="s">
        <v>157</v>
      </c>
    </row>
    <row r="1897" spans="1:5" x14ac:dyDescent="0.3">
      <c r="A1897">
        <v>1896</v>
      </c>
      <c r="B1897" s="1" t="s">
        <v>100</v>
      </c>
      <c r="C1897" t="s">
        <v>152</v>
      </c>
      <c r="D1897">
        <v>22</v>
      </c>
      <c r="E1897" t="s">
        <v>157</v>
      </c>
    </row>
    <row r="1898" spans="1:5" x14ac:dyDescent="0.3">
      <c r="A1898">
        <v>1897</v>
      </c>
      <c r="B1898" s="1" t="s">
        <v>99</v>
      </c>
      <c r="C1898" t="s">
        <v>152</v>
      </c>
      <c r="D1898">
        <v>28</v>
      </c>
      <c r="E1898" t="s">
        <v>157</v>
      </c>
    </row>
    <row r="1899" spans="1:5" x14ac:dyDescent="0.3">
      <c r="A1899">
        <v>1898</v>
      </c>
      <c r="B1899" s="1" t="s">
        <v>101</v>
      </c>
      <c r="C1899" t="s">
        <v>151</v>
      </c>
      <c r="D1899">
        <v>74</v>
      </c>
      <c r="E1899" t="s">
        <v>157</v>
      </c>
    </row>
    <row r="1900" spans="1:5" x14ac:dyDescent="0.3">
      <c r="A1900">
        <v>1899</v>
      </c>
      <c r="B1900" s="1" t="s">
        <v>99</v>
      </c>
      <c r="C1900" t="s">
        <v>152</v>
      </c>
      <c r="D1900">
        <v>63</v>
      </c>
      <c r="E1900" t="s">
        <v>157</v>
      </c>
    </row>
    <row r="1901" spans="1:5" x14ac:dyDescent="0.3">
      <c r="A1901">
        <v>1900</v>
      </c>
      <c r="B1901" s="1" t="s">
        <v>106</v>
      </c>
      <c r="C1901" t="s">
        <v>152</v>
      </c>
      <c r="D1901">
        <v>28</v>
      </c>
      <c r="E1901" t="s">
        <v>157</v>
      </c>
    </row>
    <row r="1902" spans="1:5" x14ac:dyDescent="0.3">
      <c r="A1902">
        <v>1901</v>
      </c>
      <c r="B1902" s="1" t="s">
        <v>99</v>
      </c>
      <c r="C1902" t="s">
        <v>152</v>
      </c>
      <c r="D1902">
        <v>34</v>
      </c>
      <c r="E1902" t="s">
        <v>157</v>
      </c>
    </row>
    <row r="1903" spans="1:5" x14ac:dyDescent="0.3">
      <c r="A1903">
        <v>1902</v>
      </c>
      <c r="B1903" s="1" t="s">
        <v>104</v>
      </c>
      <c r="C1903" t="s">
        <v>152</v>
      </c>
      <c r="D1903">
        <v>46</v>
      </c>
      <c r="E1903" t="s">
        <v>157</v>
      </c>
    </row>
    <row r="1904" spans="1:5" x14ac:dyDescent="0.3">
      <c r="A1904">
        <v>1903</v>
      </c>
      <c r="B1904" s="1" t="s">
        <v>101</v>
      </c>
      <c r="C1904" t="s">
        <v>151</v>
      </c>
      <c r="D1904">
        <v>71</v>
      </c>
      <c r="E1904" t="s">
        <v>157</v>
      </c>
    </row>
    <row r="1905" spans="1:5" x14ac:dyDescent="0.3">
      <c r="A1905">
        <v>1904</v>
      </c>
      <c r="B1905" s="1" t="s">
        <v>108</v>
      </c>
      <c r="C1905" t="s">
        <v>151</v>
      </c>
      <c r="D1905">
        <v>70</v>
      </c>
      <c r="E1905" t="s">
        <v>157</v>
      </c>
    </row>
    <row r="1906" spans="1:5" x14ac:dyDescent="0.3">
      <c r="A1906">
        <v>1905</v>
      </c>
      <c r="B1906" s="1" t="s">
        <v>105</v>
      </c>
      <c r="C1906" t="s">
        <v>151</v>
      </c>
      <c r="D1906">
        <v>48</v>
      </c>
      <c r="E1906" t="s">
        <v>157</v>
      </c>
    </row>
    <row r="1907" spans="1:5" x14ac:dyDescent="0.3">
      <c r="A1907">
        <v>1906</v>
      </c>
      <c r="B1907" s="1" t="s">
        <v>110</v>
      </c>
      <c r="C1907" t="s">
        <v>152</v>
      </c>
      <c r="D1907">
        <v>81</v>
      </c>
      <c r="E1907" t="s">
        <v>157</v>
      </c>
    </row>
    <row r="1908" spans="1:5" x14ac:dyDescent="0.3">
      <c r="A1908">
        <v>1907</v>
      </c>
      <c r="B1908" s="1" t="s">
        <v>101</v>
      </c>
      <c r="C1908" t="s">
        <v>152</v>
      </c>
      <c r="D1908">
        <v>83</v>
      </c>
      <c r="E1908" t="s">
        <v>157</v>
      </c>
    </row>
    <row r="1909" spans="1:5" x14ac:dyDescent="0.3">
      <c r="A1909">
        <v>1908</v>
      </c>
      <c r="B1909" s="1" t="s">
        <v>99</v>
      </c>
      <c r="C1909" t="s">
        <v>151</v>
      </c>
      <c r="D1909">
        <v>20</v>
      </c>
      <c r="E1909" t="s">
        <v>157</v>
      </c>
    </row>
    <row r="1910" spans="1:5" x14ac:dyDescent="0.3">
      <c r="A1910">
        <v>1909</v>
      </c>
      <c r="B1910" s="1" t="s">
        <v>108</v>
      </c>
      <c r="C1910" t="s">
        <v>151</v>
      </c>
      <c r="D1910">
        <v>40</v>
      </c>
      <c r="E1910" t="s">
        <v>157</v>
      </c>
    </row>
    <row r="1911" spans="1:5" x14ac:dyDescent="0.3">
      <c r="A1911">
        <v>1910</v>
      </c>
      <c r="B1911" s="1" t="s">
        <v>100</v>
      </c>
      <c r="C1911" t="s">
        <v>151</v>
      </c>
      <c r="D1911">
        <v>51</v>
      </c>
      <c r="E1911" t="s">
        <v>157</v>
      </c>
    </row>
    <row r="1912" spans="1:5" x14ac:dyDescent="0.3">
      <c r="A1912">
        <v>1911</v>
      </c>
      <c r="B1912" s="1" t="s">
        <v>101</v>
      </c>
      <c r="C1912" t="s">
        <v>152</v>
      </c>
      <c r="D1912">
        <v>78</v>
      </c>
      <c r="E1912" t="s">
        <v>157</v>
      </c>
    </row>
    <row r="1913" spans="1:5" x14ac:dyDescent="0.3">
      <c r="A1913">
        <v>1912</v>
      </c>
      <c r="B1913" s="1" t="s">
        <v>101</v>
      </c>
      <c r="C1913" t="s">
        <v>152</v>
      </c>
      <c r="D1913">
        <v>90</v>
      </c>
      <c r="E1913" t="s">
        <v>157</v>
      </c>
    </row>
    <row r="1914" spans="1:5" x14ac:dyDescent="0.3">
      <c r="A1914">
        <v>1913</v>
      </c>
      <c r="B1914" s="1" t="s">
        <v>107</v>
      </c>
      <c r="C1914" t="s">
        <v>152</v>
      </c>
      <c r="D1914">
        <v>51</v>
      </c>
      <c r="E1914" t="s">
        <v>157</v>
      </c>
    </row>
    <row r="1915" spans="1:5" x14ac:dyDescent="0.3">
      <c r="A1915">
        <v>1914</v>
      </c>
      <c r="B1915" s="1" t="s">
        <v>101</v>
      </c>
      <c r="C1915" t="s">
        <v>151</v>
      </c>
      <c r="D1915">
        <v>34</v>
      </c>
      <c r="E1915" t="s">
        <v>157</v>
      </c>
    </row>
    <row r="1916" spans="1:5" x14ac:dyDescent="0.3">
      <c r="A1916">
        <v>1915</v>
      </c>
      <c r="B1916" s="1" t="s">
        <v>99</v>
      </c>
      <c r="C1916" t="s">
        <v>151</v>
      </c>
      <c r="D1916">
        <v>74</v>
      </c>
      <c r="E1916" t="s">
        <v>157</v>
      </c>
    </row>
    <row r="1917" spans="1:5" x14ac:dyDescent="0.3">
      <c r="A1917">
        <v>1916</v>
      </c>
      <c r="B1917" s="1" t="s">
        <v>110</v>
      </c>
      <c r="C1917" t="s">
        <v>151</v>
      </c>
      <c r="D1917">
        <v>34</v>
      </c>
      <c r="E1917" t="s">
        <v>157</v>
      </c>
    </row>
    <row r="1918" spans="1:5" x14ac:dyDescent="0.3">
      <c r="A1918">
        <v>1917</v>
      </c>
      <c r="B1918" s="1" t="s">
        <v>99</v>
      </c>
      <c r="C1918" t="s">
        <v>152</v>
      </c>
      <c r="D1918">
        <v>63</v>
      </c>
      <c r="E1918" t="s">
        <v>157</v>
      </c>
    </row>
    <row r="1919" spans="1:5" x14ac:dyDescent="0.3">
      <c r="A1919">
        <v>1918</v>
      </c>
      <c r="B1919" s="1" t="s">
        <v>100</v>
      </c>
      <c r="C1919" t="s">
        <v>151</v>
      </c>
      <c r="E1919" t="s">
        <v>157</v>
      </c>
    </row>
    <row r="1920" spans="1:5" x14ac:dyDescent="0.3">
      <c r="A1920">
        <v>1919</v>
      </c>
      <c r="B1920" s="1" t="s">
        <v>100</v>
      </c>
      <c r="C1920" t="s">
        <v>151</v>
      </c>
      <c r="D1920">
        <v>86</v>
      </c>
      <c r="E1920" t="s">
        <v>157</v>
      </c>
    </row>
    <row r="1921" spans="1:5" x14ac:dyDescent="0.3">
      <c r="A1921">
        <v>1920</v>
      </c>
      <c r="B1921" s="1" t="s">
        <v>99</v>
      </c>
      <c r="C1921" t="s">
        <v>151</v>
      </c>
      <c r="D1921">
        <v>43</v>
      </c>
      <c r="E1921" t="s">
        <v>157</v>
      </c>
    </row>
    <row r="1922" spans="1:5" x14ac:dyDescent="0.3">
      <c r="A1922">
        <v>1921</v>
      </c>
      <c r="B1922" s="1" t="s">
        <v>99</v>
      </c>
      <c r="C1922" t="s">
        <v>152</v>
      </c>
      <c r="D1922">
        <v>62</v>
      </c>
      <c r="E1922" t="s">
        <v>157</v>
      </c>
    </row>
    <row r="1923" spans="1:5" x14ac:dyDescent="0.3">
      <c r="A1923">
        <v>1922</v>
      </c>
      <c r="B1923" s="1" t="s">
        <v>105</v>
      </c>
      <c r="C1923" t="s">
        <v>152</v>
      </c>
      <c r="D1923">
        <v>59</v>
      </c>
      <c r="E1923" t="s">
        <v>157</v>
      </c>
    </row>
    <row r="1924" spans="1:5" x14ac:dyDescent="0.3">
      <c r="A1924">
        <v>1923</v>
      </c>
      <c r="B1924" s="1" t="s">
        <v>107</v>
      </c>
      <c r="C1924" t="s">
        <v>151</v>
      </c>
      <c r="D1924">
        <v>29</v>
      </c>
      <c r="E1924" t="s">
        <v>157</v>
      </c>
    </row>
    <row r="1925" spans="1:5" x14ac:dyDescent="0.3">
      <c r="A1925">
        <v>1924</v>
      </c>
      <c r="B1925" s="1" t="s">
        <v>107</v>
      </c>
      <c r="C1925" t="s">
        <v>152</v>
      </c>
      <c r="D1925">
        <v>48</v>
      </c>
      <c r="E1925" t="s">
        <v>157</v>
      </c>
    </row>
    <row r="1926" spans="1:5" x14ac:dyDescent="0.3">
      <c r="A1926">
        <v>1925</v>
      </c>
      <c r="B1926" s="1" t="s">
        <v>99</v>
      </c>
      <c r="C1926" t="s">
        <v>151</v>
      </c>
      <c r="D1926">
        <v>65</v>
      </c>
      <c r="E1926" t="s">
        <v>157</v>
      </c>
    </row>
    <row r="1927" spans="1:5" x14ac:dyDescent="0.3">
      <c r="A1927">
        <v>1926</v>
      </c>
      <c r="B1927" s="1" t="s">
        <v>105</v>
      </c>
      <c r="C1927" t="s">
        <v>152</v>
      </c>
      <c r="D1927">
        <v>24</v>
      </c>
      <c r="E1927" t="s">
        <v>157</v>
      </c>
    </row>
    <row r="1928" spans="1:5" x14ac:dyDescent="0.3">
      <c r="A1928">
        <v>1927</v>
      </c>
      <c r="B1928" s="1" t="s">
        <v>105</v>
      </c>
      <c r="C1928" t="s">
        <v>152</v>
      </c>
      <c r="D1928">
        <v>52</v>
      </c>
      <c r="E1928" t="s">
        <v>157</v>
      </c>
    </row>
    <row r="1929" spans="1:5" x14ac:dyDescent="0.3">
      <c r="A1929">
        <v>1928</v>
      </c>
      <c r="B1929" s="1" t="s">
        <v>101</v>
      </c>
      <c r="C1929" t="s">
        <v>151</v>
      </c>
      <c r="D1929">
        <v>62</v>
      </c>
      <c r="E1929" t="s">
        <v>157</v>
      </c>
    </row>
    <row r="1930" spans="1:5" x14ac:dyDescent="0.3">
      <c r="A1930">
        <v>1929</v>
      </c>
      <c r="B1930" s="1" t="s">
        <v>100</v>
      </c>
      <c r="C1930" t="s">
        <v>152</v>
      </c>
      <c r="D1930">
        <v>69</v>
      </c>
      <c r="E1930" t="s">
        <v>157</v>
      </c>
    </row>
    <row r="1931" spans="1:5" x14ac:dyDescent="0.3">
      <c r="A1931">
        <v>1930</v>
      </c>
      <c r="B1931" s="1" t="s">
        <v>99</v>
      </c>
      <c r="C1931" t="s">
        <v>152</v>
      </c>
      <c r="D1931">
        <v>40</v>
      </c>
      <c r="E1931" t="s">
        <v>157</v>
      </c>
    </row>
    <row r="1932" spans="1:5" x14ac:dyDescent="0.3">
      <c r="A1932">
        <v>1931</v>
      </c>
      <c r="B1932" s="1" t="s">
        <v>99</v>
      </c>
      <c r="C1932" t="s">
        <v>152</v>
      </c>
      <c r="D1932">
        <v>76</v>
      </c>
      <c r="E1932" t="s">
        <v>157</v>
      </c>
    </row>
    <row r="1933" spans="1:5" x14ac:dyDescent="0.3">
      <c r="A1933">
        <v>1932</v>
      </c>
      <c r="B1933" s="1" t="s">
        <v>103</v>
      </c>
      <c r="C1933" t="s">
        <v>152</v>
      </c>
      <c r="D1933">
        <v>72</v>
      </c>
      <c r="E1933" t="s">
        <v>157</v>
      </c>
    </row>
    <row r="1934" spans="1:5" x14ac:dyDescent="0.3">
      <c r="A1934">
        <v>1933</v>
      </c>
      <c r="B1934" s="1" t="s">
        <v>105</v>
      </c>
      <c r="C1934" t="s">
        <v>151</v>
      </c>
      <c r="D1934">
        <v>62</v>
      </c>
      <c r="E1934" t="s">
        <v>157</v>
      </c>
    </row>
    <row r="1935" spans="1:5" x14ac:dyDescent="0.3">
      <c r="A1935">
        <v>1934</v>
      </c>
      <c r="B1935" s="1" t="s">
        <v>105</v>
      </c>
      <c r="C1935" t="s">
        <v>151</v>
      </c>
      <c r="D1935">
        <v>25</v>
      </c>
      <c r="E1935" t="s">
        <v>157</v>
      </c>
    </row>
    <row r="1936" spans="1:5" x14ac:dyDescent="0.3">
      <c r="A1936">
        <v>1935</v>
      </c>
      <c r="B1936" s="1" t="s">
        <v>105</v>
      </c>
      <c r="C1936" t="s">
        <v>152</v>
      </c>
      <c r="D1936">
        <v>77</v>
      </c>
      <c r="E1936" t="s">
        <v>157</v>
      </c>
    </row>
    <row r="1937" spans="1:5" x14ac:dyDescent="0.3">
      <c r="A1937">
        <v>1936</v>
      </c>
      <c r="B1937" s="1" t="s">
        <v>101</v>
      </c>
      <c r="C1937" t="s">
        <v>152</v>
      </c>
      <c r="D1937">
        <v>78</v>
      </c>
      <c r="E1937" t="s">
        <v>157</v>
      </c>
    </row>
    <row r="1938" spans="1:5" x14ac:dyDescent="0.3">
      <c r="A1938">
        <v>1937</v>
      </c>
      <c r="B1938" s="1" t="s">
        <v>104</v>
      </c>
      <c r="C1938" t="s">
        <v>152</v>
      </c>
      <c r="D1938">
        <v>27</v>
      </c>
      <c r="E1938" t="s">
        <v>157</v>
      </c>
    </row>
    <row r="1939" spans="1:5" x14ac:dyDescent="0.3">
      <c r="A1939">
        <v>1938</v>
      </c>
      <c r="B1939" s="1" t="s">
        <v>99</v>
      </c>
      <c r="C1939" t="s">
        <v>151</v>
      </c>
      <c r="D1939">
        <v>70</v>
      </c>
      <c r="E1939" t="s">
        <v>157</v>
      </c>
    </row>
    <row r="1940" spans="1:5" x14ac:dyDescent="0.3">
      <c r="A1940">
        <v>1939</v>
      </c>
      <c r="B1940" s="1" t="s">
        <v>99</v>
      </c>
      <c r="C1940" t="s">
        <v>151</v>
      </c>
      <c r="D1940">
        <v>44</v>
      </c>
      <c r="E1940" t="s">
        <v>157</v>
      </c>
    </row>
    <row r="1941" spans="1:5" x14ac:dyDescent="0.3">
      <c r="A1941">
        <v>1940</v>
      </c>
      <c r="B1941" s="1" t="s">
        <v>105</v>
      </c>
      <c r="C1941" t="s">
        <v>151</v>
      </c>
      <c r="D1941">
        <v>46</v>
      </c>
      <c r="E1941" t="s">
        <v>157</v>
      </c>
    </row>
    <row r="1942" spans="1:5" x14ac:dyDescent="0.3">
      <c r="A1942">
        <v>1941</v>
      </c>
      <c r="B1942" s="1" t="s">
        <v>105</v>
      </c>
      <c r="C1942" t="s">
        <v>152</v>
      </c>
      <c r="D1942">
        <v>86</v>
      </c>
      <c r="E1942" t="s">
        <v>157</v>
      </c>
    </row>
    <row r="1943" spans="1:5" x14ac:dyDescent="0.3">
      <c r="A1943">
        <v>1942</v>
      </c>
      <c r="B1943" s="1" t="s">
        <v>99</v>
      </c>
      <c r="C1943" t="s">
        <v>152</v>
      </c>
      <c r="D1943">
        <v>30</v>
      </c>
      <c r="E1943" t="s">
        <v>157</v>
      </c>
    </row>
    <row r="1944" spans="1:5" x14ac:dyDescent="0.3">
      <c r="A1944">
        <v>1943</v>
      </c>
      <c r="B1944" s="1" t="s">
        <v>99</v>
      </c>
      <c r="C1944" t="s">
        <v>152</v>
      </c>
      <c r="D1944">
        <v>72</v>
      </c>
      <c r="E1944" t="s">
        <v>157</v>
      </c>
    </row>
    <row r="1945" spans="1:5" x14ac:dyDescent="0.3">
      <c r="A1945">
        <v>1944</v>
      </c>
      <c r="B1945" s="1" t="s">
        <v>105</v>
      </c>
      <c r="C1945" t="s">
        <v>151</v>
      </c>
      <c r="D1945">
        <v>82</v>
      </c>
      <c r="E1945" t="s">
        <v>157</v>
      </c>
    </row>
    <row r="1946" spans="1:5" x14ac:dyDescent="0.3">
      <c r="A1946">
        <v>1945</v>
      </c>
      <c r="B1946" s="1" t="s">
        <v>99</v>
      </c>
      <c r="C1946" t="s">
        <v>151</v>
      </c>
      <c r="D1946">
        <v>62</v>
      </c>
      <c r="E1946" t="s">
        <v>157</v>
      </c>
    </row>
    <row r="1947" spans="1:5" x14ac:dyDescent="0.3">
      <c r="A1947">
        <v>1946</v>
      </c>
      <c r="B1947" s="1" t="s">
        <v>99</v>
      </c>
      <c r="C1947" t="s">
        <v>151</v>
      </c>
      <c r="D1947">
        <v>75</v>
      </c>
      <c r="E1947" t="s">
        <v>157</v>
      </c>
    </row>
    <row r="1948" spans="1:5" x14ac:dyDescent="0.3">
      <c r="A1948">
        <v>1947</v>
      </c>
      <c r="B1948" s="1" t="s">
        <v>105</v>
      </c>
      <c r="C1948" t="s">
        <v>152</v>
      </c>
      <c r="D1948">
        <v>33</v>
      </c>
      <c r="E1948" t="s">
        <v>157</v>
      </c>
    </row>
    <row r="1949" spans="1:5" x14ac:dyDescent="0.3">
      <c r="A1949">
        <v>1948</v>
      </c>
      <c r="B1949" s="1" t="s">
        <v>99</v>
      </c>
      <c r="C1949" t="s">
        <v>152</v>
      </c>
      <c r="D1949">
        <v>79</v>
      </c>
      <c r="E1949" t="s">
        <v>157</v>
      </c>
    </row>
    <row r="1950" spans="1:5" x14ac:dyDescent="0.3">
      <c r="A1950">
        <v>1949</v>
      </c>
      <c r="B1950" s="1" t="s">
        <v>104</v>
      </c>
      <c r="C1950" t="s">
        <v>151</v>
      </c>
      <c r="D1950">
        <v>57</v>
      </c>
      <c r="E1950" t="s">
        <v>157</v>
      </c>
    </row>
    <row r="1951" spans="1:5" x14ac:dyDescent="0.3">
      <c r="A1951">
        <v>1950</v>
      </c>
      <c r="B1951" s="1" t="s">
        <v>106</v>
      </c>
      <c r="C1951" t="s">
        <v>152</v>
      </c>
      <c r="D1951">
        <v>87</v>
      </c>
      <c r="E1951" t="s">
        <v>157</v>
      </c>
    </row>
    <row r="1952" spans="1:5" x14ac:dyDescent="0.3">
      <c r="A1952">
        <v>1951</v>
      </c>
      <c r="B1952" s="1" t="s">
        <v>108</v>
      </c>
      <c r="C1952" t="s">
        <v>151</v>
      </c>
      <c r="D1952">
        <v>28</v>
      </c>
      <c r="E1952" t="s">
        <v>157</v>
      </c>
    </row>
    <row r="1953" spans="1:5" x14ac:dyDescent="0.3">
      <c r="A1953">
        <v>1952</v>
      </c>
      <c r="B1953" s="1" t="s">
        <v>99</v>
      </c>
      <c r="C1953" t="s">
        <v>151</v>
      </c>
      <c r="D1953">
        <v>49</v>
      </c>
      <c r="E1953" t="s">
        <v>157</v>
      </c>
    </row>
    <row r="1954" spans="1:5" x14ac:dyDescent="0.3">
      <c r="A1954">
        <v>1953</v>
      </c>
      <c r="B1954" s="1" t="s">
        <v>99</v>
      </c>
      <c r="C1954" t="s">
        <v>151</v>
      </c>
      <c r="D1954">
        <v>19</v>
      </c>
      <c r="E1954" t="s">
        <v>157</v>
      </c>
    </row>
    <row r="1955" spans="1:5" x14ac:dyDescent="0.3">
      <c r="A1955">
        <v>1954</v>
      </c>
      <c r="B1955" s="1" t="s">
        <v>102</v>
      </c>
      <c r="C1955" t="s">
        <v>152</v>
      </c>
      <c r="D1955">
        <v>55</v>
      </c>
      <c r="E1955" t="s">
        <v>157</v>
      </c>
    </row>
    <row r="1956" spans="1:5" x14ac:dyDescent="0.3">
      <c r="A1956">
        <v>1955</v>
      </c>
      <c r="B1956" s="1" t="s">
        <v>105</v>
      </c>
      <c r="C1956" t="s">
        <v>152</v>
      </c>
      <c r="D1956">
        <v>68</v>
      </c>
      <c r="E1956" t="s">
        <v>157</v>
      </c>
    </row>
    <row r="1957" spans="1:5" x14ac:dyDescent="0.3">
      <c r="A1957">
        <v>1956</v>
      </c>
      <c r="B1957" s="1" t="s">
        <v>104</v>
      </c>
      <c r="C1957" t="s">
        <v>151</v>
      </c>
      <c r="D1957">
        <v>41</v>
      </c>
      <c r="E1957" t="s">
        <v>157</v>
      </c>
    </row>
    <row r="1958" spans="1:5" x14ac:dyDescent="0.3">
      <c r="A1958">
        <v>1957</v>
      </c>
      <c r="B1958" s="1" t="s">
        <v>99</v>
      </c>
      <c r="C1958" t="s">
        <v>152</v>
      </c>
      <c r="D1958">
        <v>42</v>
      </c>
      <c r="E1958" t="s">
        <v>157</v>
      </c>
    </row>
    <row r="1959" spans="1:5" x14ac:dyDescent="0.3">
      <c r="A1959">
        <v>1958</v>
      </c>
      <c r="B1959" s="1" t="s">
        <v>111</v>
      </c>
      <c r="C1959" t="s">
        <v>152</v>
      </c>
      <c r="D1959">
        <v>23</v>
      </c>
      <c r="E1959" t="s">
        <v>157</v>
      </c>
    </row>
    <row r="1960" spans="1:5" x14ac:dyDescent="0.3">
      <c r="A1960">
        <v>1959</v>
      </c>
      <c r="B1960" s="1" t="s">
        <v>109</v>
      </c>
      <c r="C1960" t="s">
        <v>151</v>
      </c>
      <c r="D1960">
        <v>28</v>
      </c>
      <c r="E1960" t="s">
        <v>157</v>
      </c>
    </row>
    <row r="1961" spans="1:5" x14ac:dyDescent="0.3">
      <c r="A1961">
        <v>1960</v>
      </c>
      <c r="B1961" s="1" t="s">
        <v>111</v>
      </c>
      <c r="C1961" t="s">
        <v>152</v>
      </c>
      <c r="D1961">
        <v>33</v>
      </c>
      <c r="E1961" t="s">
        <v>157</v>
      </c>
    </row>
    <row r="1962" spans="1:5" x14ac:dyDescent="0.3">
      <c r="A1962">
        <v>1961</v>
      </c>
      <c r="B1962" s="1" t="s">
        <v>109</v>
      </c>
      <c r="C1962" t="s">
        <v>151</v>
      </c>
      <c r="D1962">
        <v>87</v>
      </c>
      <c r="E1962" t="s">
        <v>157</v>
      </c>
    </row>
    <row r="1963" spans="1:5" x14ac:dyDescent="0.3">
      <c r="A1963">
        <v>1962</v>
      </c>
      <c r="B1963" s="1" t="s">
        <v>99</v>
      </c>
      <c r="C1963" t="s">
        <v>151</v>
      </c>
      <c r="D1963">
        <v>23</v>
      </c>
      <c r="E1963" t="s">
        <v>157</v>
      </c>
    </row>
    <row r="1964" spans="1:5" x14ac:dyDescent="0.3">
      <c r="A1964">
        <v>1963</v>
      </c>
      <c r="B1964" s="1" t="s">
        <v>101</v>
      </c>
      <c r="C1964" t="s">
        <v>152</v>
      </c>
      <c r="D1964">
        <v>25</v>
      </c>
      <c r="E1964" t="s">
        <v>157</v>
      </c>
    </row>
    <row r="1965" spans="1:5" x14ac:dyDescent="0.3">
      <c r="A1965">
        <v>1964</v>
      </c>
      <c r="B1965" s="1" t="s">
        <v>105</v>
      </c>
      <c r="C1965" t="s">
        <v>152</v>
      </c>
      <c r="D1965">
        <v>32</v>
      </c>
      <c r="E1965" t="s">
        <v>157</v>
      </c>
    </row>
    <row r="1966" spans="1:5" x14ac:dyDescent="0.3">
      <c r="A1966">
        <v>1965</v>
      </c>
      <c r="B1966" s="1" t="s">
        <v>100</v>
      </c>
      <c r="C1966" t="s">
        <v>151</v>
      </c>
      <c r="D1966">
        <v>84</v>
      </c>
      <c r="E1966" t="s">
        <v>157</v>
      </c>
    </row>
    <row r="1967" spans="1:5" x14ac:dyDescent="0.3">
      <c r="A1967">
        <v>1966</v>
      </c>
      <c r="B1967" s="1" t="s">
        <v>107</v>
      </c>
      <c r="C1967" t="s">
        <v>151</v>
      </c>
      <c r="D1967">
        <v>82</v>
      </c>
      <c r="E1967" t="s">
        <v>157</v>
      </c>
    </row>
    <row r="1968" spans="1:5" x14ac:dyDescent="0.3">
      <c r="A1968">
        <v>1967</v>
      </c>
      <c r="B1968" s="1" t="s">
        <v>105</v>
      </c>
      <c r="C1968" t="s">
        <v>151</v>
      </c>
      <c r="D1968">
        <v>89</v>
      </c>
      <c r="E1968" t="s">
        <v>157</v>
      </c>
    </row>
    <row r="1969" spans="1:5" x14ac:dyDescent="0.3">
      <c r="A1969">
        <v>1968</v>
      </c>
      <c r="B1969" s="1" t="s">
        <v>99</v>
      </c>
      <c r="C1969" t="s">
        <v>152</v>
      </c>
      <c r="D1969">
        <v>20</v>
      </c>
      <c r="E1969" t="s">
        <v>157</v>
      </c>
    </row>
    <row r="1970" spans="1:5" x14ac:dyDescent="0.3">
      <c r="A1970">
        <v>1969</v>
      </c>
      <c r="B1970" s="1" t="s">
        <v>105</v>
      </c>
      <c r="C1970" t="s">
        <v>151</v>
      </c>
      <c r="D1970">
        <v>41</v>
      </c>
      <c r="E1970" t="s">
        <v>157</v>
      </c>
    </row>
    <row r="1971" spans="1:5" x14ac:dyDescent="0.3">
      <c r="A1971">
        <v>1970</v>
      </c>
      <c r="B1971" s="1" t="s">
        <v>100</v>
      </c>
      <c r="C1971" t="s">
        <v>151</v>
      </c>
      <c r="D1971">
        <v>79</v>
      </c>
      <c r="E1971" t="s">
        <v>157</v>
      </c>
    </row>
    <row r="1972" spans="1:5" x14ac:dyDescent="0.3">
      <c r="A1972">
        <v>1971</v>
      </c>
      <c r="B1972" s="1" t="s">
        <v>105</v>
      </c>
      <c r="C1972" t="s">
        <v>152</v>
      </c>
      <c r="D1972">
        <v>44</v>
      </c>
      <c r="E1972" t="s">
        <v>157</v>
      </c>
    </row>
    <row r="1973" spans="1:5" x14ac:dyDescent="0.3">
      <c r="A1973">
        <v>1972</v>
      </c>
      <c r="B1973" s="1" t="s">
        <v>99</v>
      </c>
      <c r="C1973" t="s">
        <v>151</v>
      </c>
      <c r="D1973">
        <v>37</v>
      </c>
      <c r="E1973" t="s">
        <v>157</v>
      </c>
    </row>
    <row r="1974" spans="1:5" x14ac:dyDescent="0.3">
      <c r="A1974">
        <v>1973</v>
      </c>
      <c r="B1974" s="1" t="s">
        <v>99</v>
      </c>
      <c r="C1974" t="s">
        <v>151</v>
      </c>
      <c r="D1974">
        <v>64</v>
      </c>
      <c r="E1974" t="s">
        <v>157</v>
      </c>
    </row>
    <row r="1975" spans="1:5" x14ac:dyDescent="0.3">
      <c r="A1975">
        <v>1974</v>
      </c>
      <c r="B1975" s="1" t="s">
        <v>99</v>
      </c>
      <c r="C1975" t="s">
        <v>152</v>
      </c>
      <c r="D1975">
        <v>74</v>
      </c>
      <c r="E1975" t="s">
        <v>157</v>
      </c>
    </row>
    <row r="1976" spans="1:5" x14ac:dyDescent="0.3">
      <c r="A1976">
        <v>1975</v>
      </c>
      <c r="B1976" s="1" t="s">
        <v>99</v>
      </c>
      <c r="C1976" t="s">
        <v>151</v>
      </c>
      <c r="D1976">
        <v>40</v>
      </c>
      <c r="E1976" t="s">
        <v>157</v>
      </c>
    </row>
    <row r="1977" spans="1:5" x14ac:dyDescent="0.3">
      <c r="A1977">
        <v>1976</v>
      </c>
      <c r="B1977" s="1" t="s">
        <v>105</v>
      </c>
      <c r="C1977" t="s">
        <v>152</v>
      </c>
      <c r="D1977">
        <v>73</v>
      </c>
      <c r="E1977" t="s">
        <v>157</v>
      </c>
    </row>
    <row r="1978" spans="1:5" x14ac:dyDescent="0.3">
      <c r="A1978">
        <v>1977</v>
      </c>
      <c r="B1978" s="1" t="s">
        <v>99</v>
      </c>
      <c r="C1978" t="s">
        <v>152</v>
      </c>
      <c r="D1978">
        <v>79</v>
      </c>
      <c r="E1978" t="s">
        <v>157</v>
      </c>
    </row>
    <row r="1979" spans="1:5" x14ac:dyDescent="0.3">
      <c r="A1979">
        <v>1978</v>
      </c>
      <c r="B1979" s="1" t="s">
        <v>105</v>
      </c>
      <c r="C1979" t="s">
        <v>152</v>
      </c>
      <c r="D1979">
        <v>23</v>
      </c>
      <c r="E1979" t="s">
        <v>157</v>
      </c>
    </row>
    <row r="1980" spans="1:5" x14ac:dyDescent="0.3">
      <c r="A1980">
        <v>1979</v>
      </c>
      <c r="B1980" s="1" t="s">
        <v>102</v>
      </c>
      <c r="C1980" t="s">
        <v>152</v>
      </c>
      <c r="D1980">
        <v>21</v>
      </c>
      <c r="E1980" t="s">
        <v>157</v>
      </c>
    </row>
    <row r="1981" spans="1:5" x14ac:dyDescent="0.3">
      <c r="A1981">
        <v>1980</v>
      </c>
      <c r="B1981" s="1" t="s">
        <v>110</v>
      </c>
      <c r="C1981" t="s">
        <v>151</v>
      </c>
      <c r="D1981">
        <v>57</v>
      </c>
      <c r="E1981" t="s">
        <v>157</v>
      </c>
    </row>
    <row r="1982" spans="1:5" x14ac:dyDescent="0.3">
      <c r="A1982">
        <v>1981</v>
      </c>
      <c r="B1982" s="1" t="s">
        <v>99</v>
      </c>
      <c r="C1982" t="s">
        <v>151</v>
      </c>
      <c r="D1982">
        <v>26</v>
      </c>
      <c r="E1982" t="s">
        <v>157</v>
      </c>
    </row>
    <row r="1983" spans="1:5" x14ac:dyDescent="0.3">
      <c r="A1983">
        <v>1982</v>
      </c>
      <c r="B1983" s="1" t="s">
        <v>107</v>
      </c>
      <c r="C1983" t="s">
        <v>152</v>
      </c>
      <c r="D1983">
        <v>74</v>
      </c>
      <c r="E1983" t="s">
        <v>157</v>
      </c>
    </row>
    <row r="1984" spans="1:5" x14ac:dyDescent="0.3">
      <c r="A1984">
        <v>1983</v>
      </c>
      <c r="B1984" s="1" t="s">
        <v>105</v>
      </c>
      <c r="C1984" t="s">
        <v>152</v>
      </c>
      <c r="D1984">
        <v>35</v>
      </c>
      <c r="E1984" t="s">
        <v>157</v>
      </c>
    </row>
    <row r="1985" spans="1:5" x14ac:dyDescent="0.3">
      <c r="A1985">
        <v>1984</v>
      </c>
      <c r="B1985" s="1" t="s">
        <v>101</v>
      </c>
      <c r="C1985" t="s">
        <v>151</v>
      </c>
      <c r="D1985">
        <v>45</v>
      </c>
      <c r="E1985" t="s">
        <v>157</v>
      </c>
    </row>
    <row r="1986" spans="1:5" x14ac:dyDescent="0.3">
      <c r="A1986">
        <v>1985</v>
      </c>
      <c r="B1986" s="1" t="s">
        <v>100</v>
      </c>
      <c r="C1986" t="s">
        <v>151</v>
      </c>
      <c r="D1986">
        <v>49</v>
      </c>
      <c r="E1986" t="s">
        <v>157</v>
      </c>
    </row>
    <row r="1987" spans="1:5" x14ac:dyDescent="0.3">
      <c r="A1987">
        <v>1986</v>
      </c>
      <c r="B1987" s="1" t="s">
        <v>100</v>
      </c>
      <c r="C1987" t="s">
        <v>151</v>
      </c>
      <c r="D1987">
        <v>21</v>
      </c>
      <c r="E1987" t="s">
        <v>157</v>
      </c>
    </row>
    <row r="1988" spans="1:5" x14ac:dyDescent="0.3">
      <c r="A1988">
        <v>1987</v>
      </c>
      <c r="B1988" s="1" t="s">
        <v>100</v>
      </c>
      <c r="C1988" t="s">
        <v>151</v>
      </c>
      <c r="D1988">
        <v>48</v>
      </c>
      <c r="E1988" t="s">
        <v>157</v>
      </c>
    </row>
    <row r="1989" spans="1:5" x14ac:dyDescent="0.3">
      <c r="A1989">
        <v>1988</v>
      </c>
      <c r="B1989" s="1" t="s">
        <v>99</v>
      </c>
      <c r="C1989" t="s">
        <v>151</v>
      </c>
      <c r="D1989">
        <v>66</v>
      </c>
      <c r="E1989" t="s">
        <v>157</v>
      </c>
    </row>
    <row r="1990" spans="1:5" x14ac:dyDescent="0.3">
      <c r="A1990">
        <v>1989</v>
      </c>
      <c r="B1990" s="1" t="s">
        <v>99</v>
      </c>
      <c r="C1990" t="s">
        <v>151</v>
      </c>
      <c r="D1990">
        <v>89</v>
      </c>
      <c r="E1990" t="s">
        <v>157</v>
      </c>
    </row>
    <row r="1991" spans="1:5" x14ac:dyDescent="0.3">
      <c r="A1991">
        <v>1990</v>
      </c>
      <c r="B1991" s="1" t="s">
        <v>99</v>
      </c>
      <c r="C1991" t="s">
        <v>152</v>
      </c>
      <c r="D1991">
        <v>89</v>
      </c>
      <c r="E1991" t="s">
        <v>157</v>
      </c>
    </row>
    <row r="1992" spans="1:5" x14ac:dyDescent="0.3">
      <c r="A1992">
        <v>1991</v>
      </c>
      <c r="B1992" s="1" t="s">
        <v>99</v>
      </c>
      <c r="C1992" t="s">
        <v>152</v>
      </c>
      <c r="D1992">
        <v>49</v>
      </c>
      <c r="E1992" t="s">
        <v>157</v>
      </c>
    </row>
    <row r="1993" spans="1:5" x14ac:dyDescent="0.3">
      <c r="A1993">
        <v>1992</v>
      </c>
      <c r="B1993" s="1" t="s">
        <v>108</v>
      </c>
      <c r="C1993" t="s">
        <v>152</v>
      </c>
      <c r="D1993">
        <v>66</v>
      </c>
      <c r="E1993" t="s">
        <v>157</v>
      </c>
    </row>
    <row r="1994" spans="1:5" x14ac:dyDescent="0.3">
      <c r="A1994">
        <v>1993</v>
      </c>
      <c r="B1994" s="1" t="s">
        <v>99</v>
      </c>
      <c r="C1994" t="s">
        <v>151</v>
      </c>
      <c r="D1994">
        <v>61</v>
      </c>
      <c r="E1994" t="s">
        <v>157</v>
      </c>
    </row>
    <row r="1995" spans="1:5" x14ac:dyDescent="0.3">
      <c r="A1995">
        <v>1994</v>
      </c>
      <c r="B1995" s="1" t="s">
        <v>106</v>
      </c>
      <c r="C1995" t="s">
        <v>151</v>
      </c>
      <c r="D1995">
        <v>43</v>
      </c>
      <c r="E1995" t="s">
        <v>157</v>
      </c>
    </row>
    <row r="1996" spans="1:5" x14ac:dyDescent="0.3">
      <c r="A1996">
        <v>1995</v>
      </c>
      <c r="B1996" s="1" t="s">
        <v>99</v>
      </c>
      <c r="C1996" t="s">
        <v>151</v>
      </c>
      <c r="D1996">
        <v>45</v>
      </c>
      <c r="E1996" t="s">
        <v>157</v>
      </c>
    </row>
    <row r="1997" spans="1:5" x14ac:dyDescent="0.3">
      <c r="A1997">
        <v>1996</v>
      </c>
      <c r="B1997" s="1" t="s">
        <v>99</v>
      </c>
      <c r="C1997" t="s">
        <v>151</v>
      </c>
      <c r="D1997">
        <v>83</v>
      </c>
      <c r="E1997" t="s">
        <v>157</v>
      </c>
    </row>
    <row r="1998" spans="1:5" x14ac:dyDescent="0.3">
      <c r="A1998">
        <v>1997</v>
      </c>
      <c r="B1998" s="1" t="s">
        <v>105</v>
      </c>
      <c r="C1998" t="s">
        <v>152</v>
      </c>
      <c r="D1998">
        <v>79</v>
      </c>
      <c r="E1998" t="s">
        <v>157</v>
      </c>
    </row>
    <row r="1999" spans="1:5" x14ac:dyDescent="0.3">
      <c r="A1999">
        <v>1998</v>
      </c>
      <c r="B1999" s="1" t="s">
        <v>101</v>
      </c>
      <c r="C1999" t="s">
        <v>151</v>
      </c>
      <c r="D1999">
        <v>82</v>
      </c>
      <c r="E1999" t="s">
        <v>157</v>
      </c>
    </row>
    <row r="2000" spans="1:5" x14ac:dyDescent="0.3">
      <c r="A2000">
        <v>1999</v>
      </c>
      <c r="B2000" s="1" t="s">
        <v>107</v>
      </c>
      <c r="C2000" t="s">
        <v>151</v>
      </c>
      <c r="D2000">
        <v>72</v>
      </c>
      <c r="E2000" t="s">
        <v>157</v>
      </c>
    </row>
    <row r="2001" spans="1:5" x14ac:dyDescent="0.3">
      <c r="A2001">
        <v>2000</v>
      </c>
      <c r="B2001" s="1" t="s">
        <v>99</v>
      </c>
      <c r="C2001" t="s">
        <v>152</v>
      </c>
      <c r="D2001">
        <v>39</v>
      </c>
      <c r="E2001" t="s">
        <v>157</v>
      </c>
    </row>
    <row r="2002" spans="1:5" x14ac:dyDescent="0.3">
      <c r="A2002">
        <v>2001</v>
      </c>
      <c r="B2002" s="1" t="s">
        <v>105</v>
      </c>
      <c r="C2002" t="s">
        <v>152</v>
      </c>
      <c r="D2002">
        <v>59</v>
      </c>
      <c r="E2002" t="s">
        <v>158</v>
      </c>
    </row>
    <row r="2003" spans="1:5" x14ac:dyDescent="0.3">
      <c r="A2003">
        <v>2002</v>
      </c>
      <c r="B2003" s="1" t="s">
        <v>99</v>
      </c>
      <c r="C2003" t="s">
        <v>152</v>
      </c>
      <c r="D2003">
        <v>53</v>
      </c>
      <c r="E2003" t="s">
        <v>158</v>
      </c>
    </row>
    <row r="2004" spans="1:5" x14ac:dyDescent="0.3">
      <c r="A2004">
        <v>2003</v>
      </c>
      <c r="B2004" s="1" t="s">
        <v>99</v>
      </c>
      <c r="C2004" t="s">
        <v>151</v>
      </c>
      <c r="D2004">
        <v>23</v>
      </c>
      <c r="E2004" t="s">
        <v>158</v>
      </c>
    </row>
    <row r="2005" spans="1:5" x14ac:dyDescent="0.3">
      <c r="A2005">
        <v>2004</v>
      </c>
      <c r="B2005" s="1" t="s">
        <v>99</v>
      </c>
      <c r="C2005" t="s">
        <v>152</v>
      </c>
      <c r="D2005">
        <v>40</v>
      </c>
      <c r="E2005" t="s">
        <v>158</v>
      </c>
    </row>
    <row r="2006" spans="1:5" x14ac:dyDescent="0.3">
      <c r="A2006">
        <v>2005</v>
      </c>
      <c r="B2006" s="1" t="s">
        <v>105</v>
      </c>
      <c r="C2006" t="s">
        <v>151</v>
      </c>
      <c r="D2006">
        <v>38</v>
      </c>
      <c r="E2006" t="s">
        <v>158</v>
      </c>
    </row>
    <row r="2007" spans="1:5" x14ac:dyDescent="0.3">
      <c r="A2007">
        <v>2006</v>
      </c>
      <c r="B2007" s="1" t="s">
        <v>99</v>
      </c>
      <c r="C2007" t="s">
        <v>151</v>
      </c>
      <c r="D2007">
        <v>21</v>
      </c>
      <c r="E2007" t="s">
        <v>158</v>
      </c>
    </row>
    <row r="2008" spans="1:5" x14ac:dyDescent="0.3">
      <c r="A2008">
        <v>2007</v>
      </c>
      <c r="B2008" s="1" t="s">
        <v>107</v>
      </c>
      <c r="C2008" t="s">
        <v>151</v>
      </c>
      <c r="D2008">
        <v>58</v>
      </c>
      <c r="E2008" t="s">
        <v>158</v>
      </c>
    </row>
    <row r="2009" spans="1:5" x14ac:dyDescent="0.3">
      <c r="A2009">
        <v>2008</v>
      </c>
      <c r="B2009" s="1" t="s">
        <v>101</v>
      </c>
      <c r="C2009" t="s">
        <v>151</v>
      </c>
      <c r="D2009">
        <v>67</v>
      </c>
      <c r="E2009" t="s">
        <v>158</v>
      </c>
    </row>
    <row r="2010" spans="1:5" x14ac:dyDescent="0.3">
      <c r="A2010">
        <v>2009</v>
      </c>
      <c r="B2010" s="1" t="s">
        <v>99</v>
      </c>
      <c r="C2010" t="s">
        <v>152</v>
      </c>
      <c r="D2010">
        <v>42</v>
      </c>
      <c r="E2010" t="s">
        <v>158</v>
      </c>
    </row>
    <row r="2011" spans="1:5" x14ac:dyDescent="0.3">
      <c r="A2011">
        <v>2010</v>
      </c>
      <c r="B2011" s="1" t="s">
        <v>100</v>
      </c>
      <c r="C2011" t="s">
        <v>151</v>
      </c>
      <c r="D2011">
        <v>50</v>
      </c>
      <c r="E2011" t="s">
        <v>158</v>
      </c>
    </row>
    <row r="2012" spans="1:5" x14ac:dyDescent="0.3">
      <c r="A2012">
        <v>2011</v>
      </c>
      <c r="B2012" s="1" t="s">
        <v>99</v>
      </c>
      <c r="C2012" t="s">
        <v>151</v>
      </c>
      <c r="D2012">
        <v>18</v>
      </c>
      <c r="E2012" t="s">
        <v>158</v>
      </c>
    </row>
    <row r="2013" spans="1:5" x14ac:dyDescent="0.3">
      <c r="A2013">
        <v>2012</v>
      </c>
      <c r="B2013" s="1" t="s">
        <v>99</v>
      </c>
      <c r="C2013" t="s">
        <v>151</v>
      </c>
      <c r="D2013">
        <v>42</v>
      </c>
      <c r="E2013" t="s">
        <v>158</v>
      </c>
    </row>
    <row r="2014" spans="1:5" x14ac:dyDescent="0.3">
      <c r="A2014">
        <v>2013</v>
      </c>
      <c r="B2014" s="1" t="s">
        <v>99</v>
      </c>
      <c r="C2014" t="s">
        <v>151</v>
      </c>
      <c r="D2014">
        <v>39</v>
      </c>
      <c r="E2014" t="s">
        <v>158</v>
      </c>
    </row>
    <row r="2015" spans="1:5" x14ac:dyDescent="0.3">
      <c r="A2015">
        <v>2014</v>
      </c>
      <c r="B2015" s="1" t="s">
        <v>100</v>
      </c>
      <c r="C2015" t="s">
        <v>152</v>
      </c>
      <c r="D2015">
        <v>41</v>
      </c>
      <c r="E2015" t="s">
        <v>158</v>
      </c>
    </row>
    <row r="2016" spans="1:5" x14ac:dyDescent="0.3">
      <c r="A2016">
        <v>2015</v>
      </c>
      <c r="B2016" s="1" t="s">
        <v>100</v>
      </c>
      <c r="C2016" t="s">
        <v>151</v>
      </c>
      <c r="D2016">
        <v>55</v>
      </c>
      <c r="E2016" t="s">
        <v>158</v>
      </c>
    </row>
    <row r="2017" spans="1:5" x14ac:dyDescent="0.3">
      <c r="A2017">
        <v>2016</v>
      </c>
      <c r="B2017" s="1" t="s">
        <v>105</v>
      </c>
      <c r="C2017" t="s">
        <v>152</v>
      </c>
      <c r="D2017">
        <v>71</v>
      </c>
      <c r="E2017" t="s">
        <v>158</v>
      </c>
    </row>
    <row r="2018" spans="1:5" x14ac:dyDescent="0.3">
      <c r="A2018">
        <v>2017</v>
      </c>
      <c r="B2018" s="1" t="s">
        <v>99</v>
      </c>
      <c r="C2018" t="s">
        <v>151</v>
      </c>
      <c r="D2018">
        <v>76</v>
      </c>
      <c r="E2018" t="s">
        <v>158</v>
      </c>
    </row>
    <row r="2019" spans="1:5" x14ac:dyDescent="0.3">
      <c r="A2019">
        <v>2018</v>
      </c>
      <c r="B2019" s="1" t="s">
        <v>105</v>
      </c>
      <c r="C2019" t="s">
        <v>151</v>
      </c>
      <c r="D2019">
        <v>44</v>
      </c>
      <c r="E2019" t="s">
        <v>158</v>
      </c>
    </row>
    <row r="2020" spans="1:5" x14ac:dyDescent="0.3">
      <c r="A2020">
        <v>2019</v>
      </c>
      <c r="B2020" s="1" t="s">
        <v>99</v>
      </c>
      <c r="C2020" t="s">
        <v>151</v>
      </c>
      <c r="D2020">
        <v>57</v>
      </c>
      <c r="E2020" t="s">
        <v>158</v>
      </c>
    </row>
    <row r="2021" spans="1:5" x14ac:dyDescent="0.3">
      <c r="A2021">
        <v>2020</v>
      </c>
      <c r="B2021" s="1" t="s">
        <v>100</v>
      </c>
      <c r="C2021" t="s">
        <v>151</v>
      </c>
      <c r="D2021">
        <v>58</v>
      </c>
      <c r="E2021" t="s">
        <v>158</v>
      </c>
    </row>
    <row r="2022" spans="1:5" x14ac:dyDescent="0.3">
      <c r="A2022">
        <v>2021</v>
      </c>
      <c r="B2022" s="1" t="s">
        <v>105</v>
      </c>
      <c r="C2022" t="s">
        <v>152</v>
      </c>
      <c r="D2022">
        <v>26</v>
      </c>
      <c r="E2022" t="s">
        <v>158</v>
      </c>
    </row>
    <row r="2023" spans="1:5" x14ac:dyDescent="0.3">
      <c r="A2023">
        <v>2022</v>
      </c>
      <c r="B2023" s="1" t="s">
        <v>99</v>
      </c>
      <c r="C2023" t="s">
        <v>152</v>
      </c>
      <c r="D2023">
        <v>52</v>
      </c>
      <c r="E2023" t="s">
        <v>158</v>
      </c>
    </row>
    <row r="2024" spans="1:5" x14ac:dyDescent="0.3">
      <c r="A2024">
        <v>2023</v>
      </c>
      <c r="B2024" s="1" t="s">
        <v>99</v>
      </c>
      <c r="C2024" t="s">
        <v>151</v>
      </c>
      <c r="D2024">
        <v>73</v>
      </c>
      <c r="E2024" t="s">
        <v>158</v>
      </c>
    </row>
    <row r="2025" spans="1:5" x14ac:dyDescent="0.3">
      <c r="A2025">
        <v>2024</v>
      </c>
      <c r="B2025" s="1" t="s">
        <v>105</v>
      </c>
      <c r="C2025" t="s">
        <v>152</v>
      </c>
      <c r="D2025">
        <v>78</v>
      </c>
      <c r="E2025" t="s">
        <v>158</v>
      </c>
    </row>
    <row r="2026" spans="1:5" x14ac:dyDescent="0.3">
      <c r="A2026">
        <v>2025</v>
      </c>
      <c r="B2026" s="1" t="s">
        <v>99</v>
      </c>
      <c r="C2026" t="s">
        <v>152</v>
      </c>
      <c r="D2026">
        <v>21</v>
      </c>
      <c r="E2026" t="s">
        <v>158</v>
      </c>
    </row>
    <row r="2027" spans="1:5" x14ac:dyDescent="0.3">
      <c r="A2027">
        <v>2026</v>
      </c>
      <c r="B2027" s="1" t="s">
        <v>100</v>
      </c>
      <c r="C2027" t="s">
        <v>152</v>
      </c>
      <c r="D2027">
        <v>58</v>
      </c>
      <c r="E2027" t="s">
        <v>158</v>
      </c>
    </row>
    <row r="2028" spans="1:5" x14ac:dyDescent="0.3">
      <c r="A2028">
        <v>2027</v>
      </c>
      <c r="B2028" s="1" t="s">
        <v>105</v>
      </c>
      <c r="C2028" t="s">
        <v>152</v>
      </c>
      <c r="D2028">
        <v>89</v>
      </c>
      <c r="E2028" t="s">
        <v>158</v>
      </c>
    </row>
    <row r="2029" spans="1:5" x14ac:dyDescent="0.3">
      <c r="A2029">
        <v>2028</v>
      </c>
      <c r="B2029" s="1" t="s">
        <v>99</v>
      </c>
      <c r="C2029" t="s">
        <v>152</v>
      </c>
      <c r="D2029">
        <v>39</v>
      </c>
      <c r="E2029" t="s">
        <v>158</v>
      </c>
    </row>
    <row r="2030" spans="1:5" x14ac:dyDescent="0.3">
      <c r="A2030">
        <v>2029</v>
      </c>
      <c r="B2030" s="1" t="s">
        <v>99</v>
      </c>
      <c r="C2030" t="s">
        <v>151</v>
      </c>
      <c r="D2030">
        <v>48</v>
      </c>
      <c r="E2030" t="s">
        <v>158</v>
      </c>
    </row>
    <row r="2031" spans="1:5" x14ac:dyDescent="0.3">
      <c r="A2031">
        <v>2030</v>
      </c>
      <c r="B2031" s="1" t="s">
        <v>104</v>
      </c>
      <c r="C2031" t="s">
        <v>151</v>
      </c>
      <c r="D2031">
        <v>72</v>
      </c>
      <c r="E2031" t="s">
        <v>158</v>
      </c>
    </row>
    <row r="2032" spans="1:5" x14ac:dyDescent="0.3">
      <c r="A2032">
        <v>2031</v>
      </c>
      <c r="B2032" s="1" t="s">
        <v>105</v>
      </c>
      <c r="C2032" t="s">
        <v>152</v>
      </c>
      <c r="D2032">
        <v>54</v>
      </c>
      <c r="E2032" t="s">
        <v>158</v>
      </c>
    </row>
    <row r="2033" spans="1:5" x14ac:dyDescent="0.3">
      <c r="A2033">
        <v>2032</v>
      </c>
      <c r="B2033" s="1" t="s">
        <v>106</v>
      </c>
      <c r="C2033" t="s">
        <v>152</v>
      </c>
      <c r="D2033">
        <v>83</v>
      </c>
      <c r="E2033" t="s">
        <v>158</v>
      </c>
    </row>
    <row r="2034" spans="1:5" x14ac:dyDescent="0.3">
      <c r="A2034">
        <v>2033</v>
      </c>
      <c r="B2034" s="1" t="s">
        <v>99</v>
      </c>
      <c r="C2034" t="s">
        <v>151</v>
      </c>
      <c r="D2034">
        <v>21</v>
      </c>
      <c r="E2034" t="s">
        <v>158</v>
      </c>
    </row>
    <row r="2035" spans="1:5" x14ac:dyDescent="0.3">
      <c r="A2035">
        <v>2034</v>
      </c>
      <c r="B2035" s="1" t="s">
        <v>99</v>
      </c>
      <c r="C2035" t="s">
        <v>152</v>
      </c>
      <c r="D2035">
        <v>39</v>
      </c>
      <c r="E2035" t="s">
        <v>158</v>
      </c>
    </row>
    <row r="2036" spans="1:5" x14ac:dyDescent="0.3">
      <c r="A2036">
        <v>2035</v>
      </c>
      <c r="B2036" s="1" t="s">
        <v>100</v>
      </c>
      <c r="C2036" t="s">
        <v>152</v>
      </c>
      <c r="D2036">
        <v>42</v>
      </c>
      <c r="E2036" t="s">
        <v>158</v>
      </c>
    </row>
    <row r="2037" spans="1:5" x14ac:dyDescent="0.3">
      <c r="A2037">
        <v>2036</v>
      </c>
      <c r="B2037" s="1" t="s">
        <v>99</v>
      </c>
      <c r="C2037" t="s">
        <v>151</v>
      </c>
      <c r="D2037">
        <v>83</v>
      </c>
      <c r="E2037" t="s">
        <v>158</v>
      </c>
    </row>
    <row r="2038" spans="1:5" x14ac:dyDescent="0.3">
      <c r="A2038">
        <v>2037</v>
      </c>
      <c r="B2038" s="1" t="s">
        <v>107</v>
      </c>
      <c r="C2038" t="s">
        <v>152</v>
      </c>
      <c r="D2038">
        <v>22</v>
      </c>
      <c r="E2038" t="s">
        <v>158</v>
      </c>
    </row>
    <row r="2039" spans="1:5" x14ac:dyDescent="0.3">
      <c r="A2039">
        <v>2038</v>
      </c>
      <c r="B2039" s="1" t="s">
        <v>102</v>
      </c>
      <c r="C2039" t="s">
        <v>151</v>
      </c>
      <c r="D2039">
        <v>56</v>
      </c>
      <c r="E2039" t="s">
        <v>158</v>
      </c>
    </row>
    <row r="2040" spans="1:5" x14ac:dyDescent="0.3">
      <c r="A2040">
        <v>2039</v>
      </c>
      <c r="B2040" s="1" t="s">
        <v>108</v>
      </c>
      <c r="C2040" t="s">
        <v>152</v>
      </c>
      <c r="D2040">
        <v>55</v>
      </c>
      <c r="E2040" t="s">
        <v>158</v>
      </c>
    </row>
    <row r="2041" spans="1:5" x14ac:dyDescent="0.3">
      <c r="A2041">
        <v>2040</v>
      </c>
      <c r="B2041" s="1" t="s">
        <v>109</v>
      </c>
      <c r="C2041" t="s">
        <v>151</v>
      </c>
      <c r="D2041">
        <v>38</v>
      </c>
      <c r="E2041" t="s">
        <v>158</v>
      </c>
    </row>
    <row r="2042" spans="1:5" x14ac:dyDescent="0.3">
      <c r="A2042">
        <v>2041</v>
      </c>
      <c r="B2042" s="1" t="s">
        <v>101</v>
      </c>
      <c r="C2042" t="s">
        <v>151</v>
      </c>
      <c r="D2042">
        <v>70</v>
      </c>
      <c r="E2042" t="s">
        <v>158</v>
      </c>
    </row>
    <row r="2043" spans="1:5" x14ac:dyDescent="0.3">
      <c r="A2043">
        <v>2042</v>
      </c>
      <c r="B2043" s="1" t="s">
        <v>104</v>
      </c>
      <c r="C2043" t="s">
        <v>152</v>
      </c>
      <c r="D2043">
        <v>57</v>
      </c>
      <c r="E2043" t="s">
        <v>158</v>
      </c>
    </row>
    <row r="2044" spans="1:5" x14ac:dyDescent="0.3">
      <c r="A2044">
        <v>2043</v>
      </c>
      <c r="B2044" s="1" t="s">
        <v>105</v>
      </c>
      <c r="C2044" t="s">
        <v>151</v>
      </c>
      <c r="D2044">
        <v>51</v>
      </c>
      <c r="E2044" t="s">
        <v>158</v>
      </c>
    </row>
    <row r="2045" spans="1:5" x14ac:dyDescent="0.3">
      <c r="A2045">
        <v>2044</v>
      </c>
      <c r="B2045" s="1" t="s">
        <v>99</v>
      </c>
      <c r="C2045" t="s">
        <v>152</v>
      </c>
      <c r="D2045">
        <v>39</v>
      </c>
      <c r="E2045" t="s">
        <v>158</v>
      </c>
    </row>
    <row r="2046" spans="1:5" x14ac:dyDescent="0.3">
      <c r="A2046">
        <v>2045</v>
      </c>
      <c r="B2046" s="1" t="s">
        <v>105</v>
      </c>
      <c r="C2046" t="s">
        <v>151</v>
      </c>
      <c r="D2046">
        <v>56</v>
      </c>
      <c r="E2046" t="s">
        <v>158</v>
      </c>
    </row>
    <row r="2047" spans="1:5" x14ac:dyDescent="0.3">
      <c r="A2047">
        <v>2046</v>
      </c>
      <c r="B2047" s="1" t="s">
        <v>100</v>
      </c>
      <c r="C2047" t="s">
        <v>152</v>
      </c>
      <c r="D2047">
        <v>43</v>
      </c>
      <c r="E2047" t="s">
        <v>158</v>
      </c>
    </row>
    <row r="2048" spans="1:5" x14ac:dyDescent="0.3">
      <c r="A2048">
        <v>2047</v>
      </c>
      <c r="B2048" s="1" t="s">
        <v>99</v>
      </c>
      <c r="C2048" t="s">
        <v>152</v>
      </c>
      <c r="D2048">
        <v>87</v>
      </c>
      <c r="E2048" t="s">
        <v>158</v>
      </c>
    </row>
    <row r="2049" spans="1:5" x14ac:dyDescent="0.3">
      <c r="A2049">
        <v>2048</v>
      </c>
      <c r="B2049" s="1" t="s">
        <v>99</v>
      </c>
      <c r="C2049" t="s">
        <v>151</v>
      </c>
      <c r="D2049">
        <v>63</v>
      </c>
      <c r="E2049" t="s">
        <v>158</v>
      </c>
    </row>
    <row r="2050" spans="1:5" x14ac:dyDescent="0.3">
      <c r="A2050">
        <v>2049</v>
      </c>
      <c r="B2050" s="1" t="s">
        <v>99</v>
      </c>
      <c r="C2050" t="s">
        <v>151</v>
      </c>
      <c r="D2050">
        <v>67</v>
      </c>
      <c r="E2050" t="s">
        <v>158</v>
      </c>
    </row>
    <row r="2051" spans="1:5" x14ac:dyDescent="0.3">
      <c r="A2051">
        <v>2050</v>
      </c>
      <c r="B2051" s="1" t="s">
        <v>102</v>
      </c>
      <c r="C2051" t="s">
        <v>152</v>
      </c>
      <c r="D2051">
        <v>34</v>
      </c>
      <c r="E2051" t="s">
        <v>158</v>
      </c>
    </row>
    <row r="2052" spans="1:5" x14ac:dyDescent="0.3">
      <c r="A2052">
        <v>2051</v>
      </c>
      <c r="B2052" s="1" t="s">
        <v>110</v>
      </c>
      <c r="C2052" t="s">
        <v>152</v>
      </c>
      <c r="D2052">
        <v>90</v>
      </c>
      <c r="E2052" t="s">
        <v>158</v>
      </c>
    </row>
    <row r="2053" spans="1:5" x14ac:dyDescent="0.3">
      <c r="A2053">
        <v>2052</v>
      </c>
      <c r="B2053" s="1" t="s">
        <v>107</v>
      </c>
      <c r="C2053" t="s">
        <v>151</v>
      </c>
      <c r="D2053">
        <v>65</v>
      </c>
      <c r="E2053" t="s">
        <v>158</v>
      </c>
    </row>
    <row r="2054" spans="1:5" x14ac:dyDescent="0.3">
      <c r="A2054">
        <v>2053</v>
      </c>
      <c r="B2054" s="1" t="s">
        <v>99</v>
      </c>
      <c r="C2054" t="s">
        <v>151</v>
      </c>
      <c r="D2054">
        <v>38</v>
      </c>
      <c r="E2054" t="s">
        <v>158</v>
      </c>
    </row>
    <row r="2055" spans="1:5" x14ac:dyDescent="0.3">
      <c r="A2055">
        <v>2054</v>
      </c>
      <c r="B2055" s="1" t="s">
        <v>105</v>
      </c>
      <c r="C2055" t="s">
        <v>152</v>
      </c>
      <c r="D2055">
        <v>28</v>
      </c>
      <c r="E2055" t="s">
        <v>158</v>
      </c>
    </row>
    <row r="2056" spans="1:5" x14ac:dyDescent="0.3">
      <c r="A2056">
        <v>2055</v>
      </c>
      <c r="B2056" s="1" t="s">
        <v>99</v>
      </c>
      <c r="C2056" t="s">
        <v>152</v>
      </c>
      <c r="D2056">
        <v>33</v>
      </c>
      <c r="E2056" t="s">
        <v>158</v>
      </c>
    </row>
    <row r="2057" spans="1:5" x14ac:dyDescent="0.3">
      <c r="A2057">
        <v>2056</v>
      </c>
      <c r="B2057" s="1" t="s">
        <v>99</v>
      </c>
      <c r="C2057" t="s">
        <v>151</v>
      </c>
      <c r="D2057">
        <v>79</v>
      </c>
      <c r="E2057" t="s">
        <v>158</v>
      </c>
    </row>
    <row r="2058" spans="1:5" x14ac:dyDescent="0.3">
      <c r="A2058">
        <v>2057</v>
      </c>
      <c r="B2058" s="1" t="s">
        <v>100</v>
      </c>
      <c r="C2058" t="s">
        <v>151</v>
      </c>
      <c r="D2058">
        <v>41</v>
      </c>
      <c r="E2058" t="s">
        <v>158</v>
      </c>
    </row>
    <row r="2059" spans="1:5" x14ac:dyDescent="0.3">
      <c r="A2059">
        <v>2058</v>
      </c>
      <c r="B2059" s="1" t="s">
        <v>99</v>
      </c>
      <c r="C2059" t="s">
        <v>151</v>
      </c>
      <c r="D2059">
        <v>30</v>
      </c>
      <c r="E2059" t="s">
        <v>158</v>
      </c>
    </row>
    <row r="2060" spans="1:5" x14ac:dyDescent="0.3">
      <c r="A2060">
        <v>2059</v>
      </c>
      <c r="B2060" s="1" t="s">
        <v>108</v>
      </c>
      <c r="C2060" t="s">
        <v>151</v>
      </c>
      <c r="D2060">
        <v>27</v>
      </c>
      <c r="E2060" t="s">
        <v>158</v>
      </c>
    </row>
    <row r="2061" spans="1:5" x14ac:dyDescent="0.3">
      <c r="A2061">
        <v>2060</v>
      </c>
      <c r="B2061" s="1" t="s">
        <v>100</v>
      </c>
      <c r="C2061" t="s">
        <v>152</v>
      </c>
      <c r="D2061">
        <v>42</v>
      </c>
      <c r="E2061" t="s">
        <v>158</v>
      </c>
    </row>
    <row r="2062" spans="1:5" x14ac:dyDescent="0.3">
      <c r="A2062">
        <v>2061</v>
      </c>
      <c r="B2062" s="1" t="s">
        <v>99</v>
      </c>
      <c r="C2062" t="s">
        <v>151</v>
      </c>
      <c r="D2062">
        <v>78</v>
      </c>
      <c r="E2062" t="s">
        <v>158</v>
      </c>
    </row>
    <row r="2063" spans="1:5" x14ac:dyDescent="0.3">
      <c r="A2063">
        <v>2062</v>
      </c>
      <c r="B2063" s="1" t="s">
        <v>101</v>
      </c>
      <c r="C2063" t="s">
        <v>151</v>
      </c>
      <c r="D2063">
        <v>52</v>
      </c>
      <c r="E2063" t="s">
        <v>158</v>
      </c>
    </row>
    <row r="2064" spans="1:5" x14ac:dyDescent="0.3">
      <c r="A2064">
        <v>2063</v>
      </c>
      <c r="B2064" s="1" t="s">
        <v>101</v>
      </c>
      <c r="C2064" t="s">
        <v>151</v>
      </c>
      <c r="D2064">
        <v>23</v>
      </c>
      <c r="E2064" t="s">
        <v>158</v>
      </c>
    </row>
    <row r="2065" spans="1:5" x14ac:dyDescent="0.3">
      <c r="A2065">
        <v>2064</v>
      </c>
      <c r="B2065" s="1" t="s">
        <v>102</v>
      </c>
      <c r="C2065" t="s">
        <v>151</v>
      </c>
      <c r="D2065">
        <v>47</v>
      </c>
      <c r="E2065" t="s">
        <v>158</v>
      </c>
    </row>
    <row r="2066" spans="1:5" x14ac:dyDescent="0.3">
      <c r="A2066">
        <v>2065</v>
      </c>
      <c r="B2066" s="1" t="s">
        <v>101</v>
      </c>
      <c r="C2066" t="s">
        <v>152</v>
      </c>
      <c r="D2066">
        <v>58</v>
      </c>
      <c r="E2066" t="s">
        <v>158</v>
      </c>
    </row>
    <row r="2067" spans="1:5" x14ac:dyDescent="0.3">
      <c r="A2067">
        <v>2066</v>
      </c>
      <c r="B2067" s="1" t="s">
        <v>105</v>
      </c>
      <c r="C2067" t="s">
        <v>151</v>
      </c>
      <c r="D2067">
        <v>69</v>
      </c>
      <c r="E2067" t="s">
        <v>158</v>
      </c>
    </row>
    <row r="2068" spans="1:5" x14ac:dyDescent="0.3">
      <c r="A2068">
        <v>2067</v>
      </c>
      <c r="B2068" s="1" t="s">
        <v>102</v>
      </c>
      <c r="C2068" t="s">
        <v>152</v>
      </c>
      <c r="D2068">
        <v>70</v>
      </c>
      <c r="E2068" t="s">
        <v>158</v>
      </c>
    </row>
    <row r="2069" spans="1:5" x14ac:dyDescent="0.3">
      <c r="A2069">
        <v>2068</v>
      </c>
      <c r="B2069" s="1" t="s">
        <v>99</v>
      </c>
      <c r="C2069" t="s">
        <v>151</v>
      </c>
      <c r="D2069">
        <v>70</v>
      </c>
      <c r="E2069" t="s">
        <v>158</v>
      </c>
    </row>
    <row r="2070" spans="1:5" x14ac:dyDescent="0.3">
      <c r="A2070">
        <v>2069</v>
      </c>
      <c r="B2070" s="1" t="s">
        <v>110</v>
      </c>
      <c r="C2070" t="s">
        <v>152</v>
      </c>
      <c r="D2070">
        <v>61</v>
      </c>
      <c r="E2070" t="s">
        <v>158</v>
      </c>
    </row>
    <row r="2071" spans="1:5" x14ac:dyDescent="0.3">
      <c r="A2071">
        <v>2070</v>
      </c>
      <c r="B2071" s="1" t="s">
        <v>105</v>
      </c>
      <c r="C2071" t="s">
        <v>151</v>
      </c>
      <c r="D2071">
        <v>41</v>
      </c>
      <c r="E2071" t="s">
        <v>158</v>
      </c>
    </row>
    <row r="2072" spans="1:5" x14ac:dyDescent="0.3">
      <c r="A2072">
        <v>2071</v>
      </c>
      <c r="B2072" s="1" t="s">
        <v>105</v>
      </c>
      <c r="C2072" t="s">
        <v>151</v>
      </c>
      <c r="D2072">
        <v>46</v>
      </c>
      <c r="E2072" t="s">
        <v>158</v>
      </c>
    </row>
    <row r="2073" spans="1:5" x14ac:dyDescent="0.3">
      <c r="A2073">
        <v>2072</v>
      </c>
      <c r="B2073" s="1" t="s">
        <v>99</v>
      </c>
      <c r="C2073" t="s">
        <v>151</v>
      </c>
      <c r="D2073">
        <v>80</v>
      </c>
      <c r="E2073" t="s">
        <v>158</v>
      </c>
    </row>
    <row r="2074" spans="1:5" x14ac:dyDescent="0.3">
      <c r="A2074">
        <v>2073</v>
      </c>
      <c r="B2074" s="1" t="s">
        <v>104</v>
      </c>
      <c r="C2074" t="s">
        <v>152</v>
      </c>
      <c r="D2074">
        <v>30</v>
      </c>
      <c r="E2074" t="s">
        <v>158</v>
      </c>
    </row>
    <row r="2075" spans="1:5" x14ac:dyDescent="0.3">
      <c r="A2075">
        <v>2074</v>
      </c>
      <c r="B2075" s="1" t="s">
        <v>99</v>
      </c>
      <c r="C2075" t="s">
        <v>152</v>
      </c>
      <c r="D2075">
        <v>86</v>
      </c>
      <c r="E2075" t="s">
        <v>158</v>
      </c>
    </row>
    <row r="2076" spans="1:5" x14ac:dyDescent="0.3">
      <c r="A2076">
        <v>2075</v>
      </c>
      <c r="B2076" s="1" t="s">
        <v>99</v>
      </c>
      <c r="C2076" t="s">
        <v>151</v>
      </c>
      <c r="D2076">
        <v>81</v>
      </c>
      <c r="E2076" t="s">
        <v>158</v>
      </c>
    </row>
    <row r="2077" spans="1:5" x14ac:dyDescent="0.3">
      <c r="A2077">
        <v>2076</v>
      </c>
      <c r="B2077" s="1" t="s">
        <v>99</v>
      </c>
      <c r="C2077" t="s">
        <v>152</v>
      </c>
      <c r="D2077">
        <v>55</v>
      </c>
      <c r="E2077" t="s">
        <v>158</v>
      </c>
    </row>
    <row r="2078" spans="1:5" x14ac:dyDescent="0.3">
      <c r="A2078">
        <v>2077</v>
      </c>
      <c r="B2078" s="1" t="s">
        <v>105</v>
      </c>
      <c r="C2078" t="s">
        <v>152</v>
      </c>
      <c r="D2078">
        <v>61</v>
      </c>
      <c r="E2078" t="s">
        <v>158</v>
      </c>
    </row>
    <row r="2079" spans="1:5" x14ac:dyDescent="0.3">
      <c r="A2079">
        <v>2078</v>
      </c>
      <c r="B2079" s="1" t="s">
        <v>104</v>
      </c>
      <c r="C2079" t="s">
        <v>151</v>
      </c>
      <c r="D2079">
        <v>63</v>
      </c>
      <c r="E2079" t="s">
        <v>158</v>
      </c>
    </row>
    <row r="2080" spans="1:5" x14ac:dyDescent="0.3">
      <c r="A2080">
        <v>2079</v>
      </c>
      <c r="B2080" s="1" t="s">
        <v>99</v>
      </c>
      <c r="C2080" t="s">
        <v>151</v>
      </c>
      <c r="D2080">
        <v>55</v>
      </c>
      <c r="E2080" t="s">
        <v>158</v>
      </c>
    </row>
    <row r="2081" spans="1:5" x14ac:dyDescent="0.3">
      <c r="A2081">
        <v>2080</v>
      </c>
      <c r="B2081" s="1" t="s">
        <v>99</v>
      </c>
      <c r="C2081" t="s">
        <v>151</v>
      </c>
      <c r="D2081">
        <v>73</v>
      </c>
      <c r="E2081" t="s">
        <v>158</v>
      </c>
    </row>
    <row r="2082" spans="1:5" x14ac:dyDescent="0.3">
      <c r="A2082">
        <v>2081</v>
      </c>
      <c r="B2082" s="1" t="s">
        <v>106</v>
      </c>
      <c r="C2082" t="s">
        <v>152</v>
      </c>
      <c r="D2082">
        <v>82</v>
      </c>
      <c r="E2082" t="s">
        <v>158</v>
      </c>
    </row>
    <row r="2083" spans="1:5" x14ac:dyDescent="0.3">
      <c r="A2083">
        <v>2082</v>
      </c>
      <c r="B2083" s="1" t="s">
        <v>109</v>
      </c>
      <c r="C2083" t="s">
        <v>151</v>
      </c>
      <c r="D2083">
        <v>70</v>
      </c>
      <c r="E2083" t="s">
        <v>158</v>
      </c>
    </row>
    <row r="2084" spans="1:5" x14ac:dyDescent="0.3">
      <c r="A2084">
        <v>2083</v>
      </c>
      <c r="B2084" s="1" t="s">
        <v>99</v>
      </c>
      <c r="C2084" t="s">
        <v>151</v>
      </c>
      <c r="D2084">
        <v>22</v>
      </c>
      <c r="E2084" t="s">
        <v>158</v>
      </c>
    </row>
    <row r="2085" spans="1:5" x14ac:dyDescent="0.3">
      <c r="A2085">
        <v>2084</v>
      </c>
      <c r="B2085" s="1" t="s">
        <v>99</v>
      </c>
      <c r="C2085" t="s">
        <v>152</v>
      </c>
      <c r="D2085">
        <v>75</v>
      </c>
      <c r="E2085" t="s">
        <v>158</v>
      </c>
    </row>
    <row r="2086" spans="1:5" x14ac:dyDescent="0.3">
      <c r="A2086">
        <v>2085</v>
      </c>
      <c r="B2086" s="1" t="s">
        <v>100</v>
      </c>
      <c r="C2086" t="s">
        <v>152</v>
      </c>
      <c r="D2086">
        <v>23</v>
      </c>
      <c r="E2086" t="s">
        <v>158</v>
      </c>
    </row>
    <row r="2087" spans="1:5" x14ac:dyDescent="0.3">
      <c r="A2087">
        <v>2086</v>
      </c>
      <c r="B2087" s="1" t="s">
        <v>99</v>
      </c>
      <c r="C2087" t="s">
        <v>152</v>
      </c>
      <c r="D2087">
        <v>48</v>
      </c>
      <c r="E2087" t="s">
        <v>158</v>
      </c>
    </row>
    <row r="2088" spans="1:5" x14ac:dyDescent="0.3">
      <c r="A2088">
        <v>2087</v>
      </c>
      <c r="B2088" s="1" t="s">
        <v>99</v>
      </c>
      <c r="C2088" t="s">
        <v>152</v>
      </c>
      <c r="D2088">
        <v>49</v>
      </c>
      <c r="E2088" t="s">
        <v>158</v>
      </c>
    </row>
    <row r="2089" spans="1:5" x14ac:dyDescent="0.3">
      <c r="A2089">
        <v>2088</v>
      </c>
      <c r="B2089" s="1" t="s">
        <v>99</v>
      </c>
      <c r="C2089" t="s">
        <v>151</v>
      </c>
      <c r="D2089">
        <v>56</v>
      </c>
      <c r="E2089" t="s">
        <v>158</v>
      </c>
    </row>
    <row r="2090" spans="1:5" x14ac:dyDescent="0.3">
      <c r="A2090">
        <v>2089</v>
      </c>
      <c r="B2090" s="1" t="s">
        <v>99</v>
      </c>
      <c r="C2090" t="s">
        <v>151</v>
      </c>
      <c r="D2090">
        <v>28</v>
      </c>
      <c r="E2090" t="s">
        <v>158</v>
      </c>
    </row>
    <row r="2091" spans="1:5" x14ac:dyDescent="0.3">
      <c r="A2091">
        <v>2090</v>
      </c>
      <c r="B2091" s="1" t="s">
        <v>99</v>
      </c>
      <c r="C2091" t="s">
        <v>152</v>
      </c>
      <c r="D2091">
        <v>74</v>
      </c>
      <c r="E2091" t="s">
        <v>158</v>
      </c>
    </row>
    <row r="2092" spans="1:5" x14ac:dyDescent="0.3">
      <c r="A2092">
        <v>2091</v>
      </c>
      <c r="B2092" s="1" t="s">
        <v>99</v>
      </c>
      <c r="C2092" t="s">
        <v>151</v>
      </c>
      <c r="D2092">
        <v>66</v>
      </c>
      <c r="E2092" t="s">
        <v>158</v>
      </c>
    </row>
    <row r="2093" spans="1:5" x14ac:dyDescent="0.3">
      <c r="A2093">
        <v>2092</v>
      </c>
      <c r="B2093" s="1" t="s">
        <v>99</v>
      </c>
      <c r="C2093" t="s">
        <v>151</v>
      </c>
      <c r="D2093">
        <v>90</v>
      </c>
      <c r="E2093" t="s">
        <v>158</v>
      </c>
    </row>
    <row r="2094" spans="1:5" x14ac:dyDescent="0.3">
      <c r="A2094">
        <v>2093</v>
      </c>
      <c r="B2094" s="1" t="s">
        <v>100</v>
      </c>
      <c r="C2094" t="s">
        <v>152</v>
      </c>
      <c r="D2094">
        <v>41</v>
      </c>
      <c r="E2094" t="s">
        <v>158</v>
      </c>
    </row>
    <row r="2095" spans="1:5" x14ac:dyDescent="0.3">
      <c r="A2095">
        <v>2094</v>
      </c>
      <c r="B2095" s="1" t="s">
        <v>101</v>
      </c>
      <c r="C2095" t="s">
        <v>152</v>
      </c>
      <c r="D2095">
        <v>24</v>
      </c>
      <c r="E2095" t="s">
        <v>158</v>
      </c>
    </row>
    <row r="2096" spans="1:5" x14ac:dyDescent="0.3">
      <c r="A2096">
        <v>2095</v>
      </c>
      <c r="B2096" s="1" t="s">
        <v>99</v>
      </c>
      <c r="C2096" t="s">
        <v>152</v>
      </c>
      <c r="D2096">
        <v>29</v>
      </c>
      <c r="E2096" t="s">
        <v>158</v>
      </c>
    </row>
    <row r="2097" spans="1:5" x14ac:dyDescent="0.3">
      <c r="A2097">
        <v>2096</v>
      </c>
      <c r="B2097" s="1" t="s">
        <v>99</v>
      </c>
      <c r="C2097" t="s">
        <v>151</v>
      </c>
      <c r="D2097">
        <v>36</v>
      </c>
      <c r="E2097" t="s">
        <v>158</v>
      </c>
    </row>
    <row r="2098" spans="1:5" x14ac:dyDescent="0.3">
      <c r="A2098">
        <v>2097</v>
      </c>
      <c r="B2098" s="1" t="s">
        <v>100</v>
      </c>
      <c r="C2098" t="s">
        <v>151</v>
      </c>
      <c r="D2098">
        <v>30</v>
      </c>
      <c r="E2098" t="s">
        <v>158</v>
      </c>
    </row>
    <row r="2099" spans="1:5" x14ac:dyDescent="0.3">
      <c r="A2099">
        <v>2098</v>
      </c>
      <c r="B2099" s="1" t="s">
        <v>107</v>
      </c>
      <c r="C2099" t="s">
        <v>151</v>
      </c>
      <c r="D2099">
        <v>35</v>
      </c>
      <c r="E2099" t="s">
        <v>158</v>
      </c>
    </row>
    <row r="2100" spans="1:5" x14ac:dyDescent="0.3">
      <c r="A2100">
        <v>2099</v>
      </c>
      <c r="B2100" s="1" t="s">
        <v>106</v>
      </c>
      <c r="C2100" t="s">
        <v>152</v>
      </c>
      <c r="D2100">
        <v>76</v>
      </c>
      <c r="E2100" t="s">
        <v>158</v>
      </c>
    </row>
    <row r="2101" spans="1:5" x14ac:dyDescent="0.3">
      <c r="A2101">
        <v>2100</v>
      </c>
      <c r="B2101" s="1" t="s">
        <v>100</v>
      </c>
      <c r="C2101" t="s">
        <v>151</v>
      </c>
      <c r="D2101">
        <v>82</v>
      </c>
      <c r="E2101" t="s">
        <v>158</v>
      </c>
    </row>
    <row r="2102" spans="1:5" x14ac:dyDescent="0.3">
      <c r="A2102">
        <v>2101</v>
      </c>
      <c r="B2102" s="1" t="s">
        <v>107</v>
      </c>
      <c r="C2102" t="s">
        <v>151</v>
      </c>
      <c r="D2102">
        <v>57</v>
      </c>
      <c r="E2102" t="s">
        <v>158</v>
      </c>
    </row>
    <row r="2103" spans="1:5" x14ac:dyDescent="0.3">
      <c r="A2103">
        <v>2102</v>
      </c>
      <c r="B2103" s="1" t="s">
        <v>99</v>
      </c>
      <c r="C2103" t="s">
        <v>152</v>
      </c>
      <c r="D2103">
        <v>57</v>
      </c>
      <c r="E2103" t="s">
        <v>158</v>
      </c>
    </row>
    <row r="2104" spans="1:5" x14ac:dyDescent="0.3">
      <c r="A2104">
        <v>2103</v>
      </c>
      <c r="B2104" s="1" t="s">
        <v>99</v>
      </c>
      <c r="C2104" t="s">
        <v>151</v>
      </c>
      <c r="D2104">
        <v>87</v>
      </c>
      <c r="E2104" t="s">
        <v>158</v>
      </c>
    </row>
    <row r="2105" spans="1:5" x14ac:dyDescent="0.3">
      <c r="A2105">
        <v>2104</v>
      </c>
      <c r="B2105" s="1" t="s">
        <v>99</v>
      </c>
      <c r="C2105" t="s">
        <v>151</v>
      </c>
      <c r="D2105">
        <v>59</v>
      </c>
      <c r="E2105" t="s">
        <v>158</v>
      </c>
    </row>
    <row r="2106" spans="1:5" x14ac:dyDescent="0.3">
      <c r="A2106">
        <v>2105</v>
      </c>
      <c r="B2106" s="1" t="s">
        <v>108</v>
      </c>
      <c r="C2106" t="s">
        <v>151</v>
      </c>
      <c r="D2106">
        <v>33</v>
      </c>
      <c r="E2106" t="s">
        <v>158</v>
      </c>
    </row>
    <row r="2107" spans="1:5" x14ac:dyDescent="0.3">
      <c r="A2107">
        <v>2106</v>
      </c>
      <c r="B2107" s="1" t="s">
        <v>107</v>
      </c>
      <c r="C2107" t="s">
        <v>151</v>
      </c>
      <c r="D2107">
        <v>36</v>
      </c>
      <c r="E2107" t="s">
        <v>158</v>
      </c>
    </row>
    <row r="2108" spans="1:5" x14ac:dyDescent="0.3">
      <c r="A2108">
        <v>2107</v>
      </c>
      <c r="B2108" s="1" t="s">
        <v>105</v>
      </c>
      <c r="C2108" t="s">
        <v>151</v>
      </c>
      <c r="D2108">
        <v>56</v>
      </c>
      <c r="E2108" t="s">
        <v>158</v>
      </c>
    </row>
    <row r="2109" spans="1:5" x14ac:dyDescent="0.3">
      <c r="A2109">
        <v>2108</v>
      </c>
      <c r="B2109" s="1" t="s">
        <v>99</v>
      </c>
      <c r="C2109" t="s">
        <v>151</v>
      </c>
      <c r="D2109">
        <v>37</v>
      </c>
      <c r="E2109" t="s">
        <v>158</v>
      </c>
    </row>
    <row r="2110" spans="1:5" x14ac:dyDescent="0.3">
      <c r="A2110">
        <v>2109</v>
      </c>
      <c r="B2110" s="1" t="s">
        <v>99</v>
      </c>
      <c r="C2110" t="s">
        <v>151</v>
      </c>
      <c r="D2110">
        <v>62</v>
      </c>
      <c r="E2110" t="s">
        <v>158</v>
      </c>
    </row>
    <row r="2111" spans="1:5" x14ac:dyDescent="0.3">
      <c r="A2111">
        <v>2110</v>
      </c>
      <c r="B2111" s="1" t="s">
        <v>100</v>
      </c>
      <c r="C2111" t="s">
        <v>151</v>
      </c>
      <c r="D2111">
        <v>84</v>
      </c>
      <c r="E2111" t="s">
        <v>158</v>
      </c>
    </row>
    <row r="2112" spans="1:5" x14ac:dyDescent="0.3">
      <c r="A2112">
        <v>2111</v>
      </c>
      <c r="B2112" s="1" t="s">
        <v>100</v>
      </c>
      <c r="C2112" t="s">
        <v>152</v>
      </c>
      <c r="D2112">
        <v>42</v>
      </c>
      <c r="E2112" t="s">
        <v>158</v>
      </c>
    </row>
    <row r="2113" spans="1:5" x14ac:dyDescent="0.3">
      <c r="A2113">
        <v>2112</v>
      </c>
      <c r="B2113" s="1" t="s">
        <v>99</v>
      </c>
      <c r="C2113" t="s">
        <v>151</v>
      </c>
      <c r="D2113">
        <v>70</v>
      </c>
      <c r="E2113" t="s">
        <v>158</v>
      </c>
    </row>
    <row r="2114" spans="1:5" x14ac:dyDescent="0.3">
      <c r="A2114">
        <v>2113</v>
      </c>
      <c r="B2114" s="1" t="s">
        <v>99</v>
      </c>
      <c r="C2114" t="s">
        <v>152</v>
      </c>
      <c r="D2114">
        <v>32</v>
      </c>
      <c r="E2114" t="s">
        <v>158</v>
      </c>
    </row>
    <row r="2115" spans="1:5" x14ac:dyDescent="0.3">
      <c r="A2115">
        <v>2114</v>
      </c>
      <c r="B2115" s="1" t="s">
        <v>100</v>
      </c>
      <c r="C2115" t="s">
        <v>151</v>
      </c>
      <c r="D2115">
        <v>62</v>
      </c>
      <c r="E2115" t="s">
        <v>158</v>
      </c>
    </row>
    <row r="2116" spans="1:5" x14ac:dyDescent="0.3">
      <c r="A2116">
        <v>2115</v>
      </c>
      <c r="B2116" s="1" t="s">
        <v>99</v>
      </c>
      <c r="C2116" t="s">
        <v>152</v>
      </c>
      <c r="D2116">
        <v>45</v>
      </c>
      <c r="E2116" t="s">
        <v>158</v>
      </c>
    </row>
    <row r="2117" spans="1:5" x14ac:dyDescent="0.3">
      <c r="A2117">
        <v>2116</v>
      </c>
      <c r="B2117" s="1" t="s">
        <v>110</v>
      </c>
      <c r="C2117" t="s">
        <v>152</v>
      </c>
      <c r="D2117">
        <v>84</v>
      </c>
      <c r="E2117" t="s">
        <v>158</v>
      </c>
    </row>
    <row r="2118" spans="1:5" x14ac:dyDescent="0.3">
      <c r="A2118">
        <v>2117</v>
      </c>
      <c r="B2118" s="1" t="s">
        <v>99</v>
      </c>
      <c r="C2118" t="s">
        <v>152</v>
      </c>
      <c r="D2118">
        <v>21</v>
      </c>
      <c r="E2118" t="s">
        <v>158</v>
      </c>
    </row>
    <row r="2119" spans="1:5" x14ac:dyDescent="0.3">
      <c r="A2119">
        <v>2118</v>
      </c>
      <c r="B2119" s="1" t="s">
        <v>99</v>
      </c>
      <c r="C2119" t="s">
        <v>151</v>
      </c>
      <c r="D2119">
        <v>68</v>
      </c>
      <c r="E2119" t="s">
        <v>158</v>
      </c>
    </row>
    <row r="2120" spans="1:5" x14ac:dyDescent="0.3">
      <c r="A2120">
        <v>2119</v>
      </c>
      <c r="B2120" s="1" t="s">
        <v>99</v>
      </c>
      <c r="C2120" t="s">
        <v>152</v>
      </c>
      <c r="D2120">
        <v>68</v>
      </c>
      <c r="E2120" t="s">
        <v>158</v>
      </c>
    </row>
    <row r="2121" spans="1:5" x14ac:dyDescent="0.3">
      <c r="A2121">
        <v>2120</v>
      </c>
      <c r="B2121" s="1" t="s">
        <v>99</v>
      </c>
      <c r="C2121" t="s">
        <v>152</v>
      </c>
      <c r="D2121">
        <v>26</v>
      </c>
      <c r="E2121" t="s">
        <v>158</v>
      </c>
    </row>
    <row r="2122" spans="1:5" x14ac:dyDescent="0.3">
      <c r="A2122">
        <v>2121</v>
      </c>
      <c r="B2122" s="1" t="s">
        <v>103</v>
      </c>
      <c r="C2122" t="s">
        <v>151</v>
      </c>
      <c r="D2122">
        <v>29</v>
      </c>
      <c r="E2122" t="s">
        <v>158</v>
      </c>
    </row>
    <row r="2123" spans="1:5" x14ac:dyDescent="0.3">
      <c r="A2123">
        <v>2122</v>
      </c>
      <c r="B2123" s="1" t="s">
        <v>100</v>
      </c>
      <c r="C2123" t="s">
        <v>151</v>
      </c>
      <c r="D2123">
        <v>84</v>
      </c>
      <c r="E2123" t="s">
        <v>158</v>
      </c>
    </row>
    <row r="2124" spans="1:5" x14ac:dyDescent="0.3">
      <c r="A2124">
        <v>2123</v>
      </c>
      <c r="B2124" s="1" t="s">
        <v>107</v>
      </c>
      <c r="C2124" t="s">
        <v>152</v>
      </c>
      <c r="D2124">
        <v>54</v>
      </c>
      <c r="E2124" t="s">
        <v>158</v>
      </c>
    </row>
    <row r="2125" spans="1:5" x14ac:dyDescent="0.3">
      <c r="A2125">
        <v>2124</v>
      </c>
      <c r="B2125" s="1" t="s">
        <v>100</v>
      </c>
      <c r="C2125" t="s">
        <v>152</v>
      </c>
      <c r="D2125">
        <v>83</v>
      </c>
      <c r="E2125" t="s">
        <v>158</v>
      </c>
    </row>
    <row r="2126" spans="1:5" x14ac:dyDescent="0.3">
      <c r="A2126">
        <v>2125</v>
      </c>
      <c r="B2126" s="1" t="s">
        <v>99</v>
      </c>
      <c r="C2126" t="s">
        <v>152</v>
      </c>
      <c r="D2126">
        <v>69</v>
      </c>
      <c r="E2126" t="s">
        <v>158</v>
      </c>
    </row>
    <row r="2127" spans="1:5" x14ac:dyDescent="0.3">
      <c r="A2127">
        <v>2126</v>
      </c>
      <c r="B2127" s="1" t="s">
        <v>99</v>
      </c>
      <c r="C2127" t="s">
        <v>152</v>
      </c>
      <c r="D2127">
        <v>76</v>
      </c>
      <c r="E2127" t="s">
        <v>158</v>
      </c>
    </row>
    <row r="2128" spans="1:5" x14ac:dyDescent="0.3">
      <c r="A2128">
        <v>2127</v>
      </c>
      <c r="B2128" s="1" t="s">
        <v>99</v>
      </c>
      <c r="C2128" t="s">
        <v>152</v>
      </c>
      <c r="D2128">
        <v>37</v>
      </c>
      <c r="E2128" t="s">
        <v>158</v>
      </c>
    </row>
    <row r="2129" spans="1:5" x14ac:dyDescent="0.3">
      <c r="A2129">
        <v>2128</v>
      </c>
      <c r="B2129" s="1" t="s">
        <v>100</v>
      </c>
      <c r="C2129" t="s">
        <v>152</v>
      </c>
      <c r="D2129">
        <v>56</v>
      </c>
      <c r="E2129" t="s">
        <v>158</v>
      </c>
    </row>
    <row r="2130" spans="1:5" x14ac:dyDescent="0.3">
      <c r="A2130">
        <v>2129</v>
      </c>
      <c r="B2130" s="1" t="s">
        <v>109</v>
      </c>
      <c r="C2130" t="s">
        <v>152</v>
      </c>
      <c r="D2130">
        <v>67</v>
      </c>
      <c r="E2130" t="s">
        <v>158</v>
      </c>
    </row>
    <row r="2131" spans="1:5" x14ac:dyDescent="0.3">
      <c r="A2131">
        <v>2130</v>
      </c>
      <c r="B2131" s="1" t="s">
        <v>109</v>
      </c>
      <c r="C2131" t="s">
        <v>152</v>
      </c>
      <c r="D2131">
        <v>20</v>
      </c>
      <c r="E2131" t="s">
        <v>158</v>
      </c>
    </row>
    <row r="2132" spans="1:5" x14ac:dyDescent="0.3">
      <c r="A2132">
        <v>2131</v>
      </c>
      <c r="B2132" s="1" t="s">
        <v>100</v>
      </c>
      <c r="C2132" t="s">
        <v>152</v>
      </c>
      <c r="D2132">
        <v>89</v>
      </c>
      <c r="E2132" t="s">
        <v>158</v>
      </c>
    </row>
    <row r="2133" spans="1:5" x14ac:dyDescent="0.3">
      <c r="A2133">
        <v>2132</v>
      </c>
      <c r="B2133" s="1" t="s">
        <v>105</v>
      </c>
      <c r="C2133" t="s">
        <v>152</v>
      </c>
      <c r="D2133">
        <v>55</v>
      </c>
      <c r="E2133" t="s">
        <v>158</v>
      </c>
    </row>
    <row r="2134" spans="1:5" x14ac:dyDescent="0.3">
      <c r="A2134">
        <v>2133</v>
      </c>
      <c r="B2134" s="1" t="s">
        <v>104</v>
      </c>
      <c r="C2134" t="s">
        <v>151</v>
      </c>
      <c r="D2134">
        <v>69</v>
      </c>
      <c r="E2134" t="s">
        <v>158</v>
      </c>
    </row>
    <row r="2135" spans="1:5" x14ac:dyDescent="0.3">
      <c r="A2135">
        <v>2134</v>
      </c>
      <c r="B2135" s="1" t="s">
        <v>106</v>
      </c>
      <c r="C2135" t="s">
        <v>152</v>
      </c>
      <c r="D2135">
        <v>69</v>
      </c>
      <c r="E2135" t="s">
        <v>158</v>
      </c>
    </row>
    <row r="2136" spans="1:5" x14ac:dyDescent="0.3">
      <c r="A2136">
        <v>2135</v>
      </c>
      <c r="B2136" s="1" t="s">
        <v>100</v>
      </c>
      <c r="C2136" t="s">
        <v>151</v>
      </c>
      <c r="D2136">
        <v>61</v>
      </c>
      <c r="E2136" t="s">
        <v>158</v>
      </c>
    </row>
    <row r="2137" spans="1:5" x14ac:dyDescent="0.3">
      <c r="A2137">
        <v>2136</v>
      </c>
      <c r="B2137" s="1" t="s">
        <v>99</v>
      </c>
      <c r="C2137" t="s">
        <v>151</v>
      </c>
      <c r="D2137">
        <v>83</v>
      </c>
      <c r="E2137" t="s">
        <v>158</v>
      </c>
    </row>
    <row r="2138" spans="1:5" x14ac:dyDescent="0.3">
      <c r="A2138">
        <v>2137</v>
      </c>
      <c r="B2138" s="1" t="s">
        <v>107</v>
      </c>
      <c r="C2138" t="s">
        <v>151</v>
      </c>
      <c r="D2138">
        <v>62</v>
      </c>
      <c r="E2138" t="s">
        <v>158</v>
      </c>
    </row>
    <row r="2139" spans="1:5" x14ac:dyDescent="0.3">
      <c r="A2139">
        <v>2138</v>
      </c>
      <c r="B2139" s="1" t="s">
        <v>99</v>
      </c>
      <c r="C2139" t="s">
        <v>151</v>
      </c>
      <c r="D2139">
        <v>87</v>
      </c>
      <c r="E2139" t="s">
        <v>158</v>
      </c>
    </row>
    <row r="2140" spans="1:5" x14ac:dyDescent="0.3">
      <c r="A2140">
        <v>2139</v>
      </c>
      <c r="B2140" s="1" t="s">
        <v>101</v>
      </c>
      <c r="C2140" t="s">
        <v>152</v>
      </c>
      <c r="D2140">
        <v>24</v>
      </c>
      <c r="E2140" t="s">
        <v>158</v>
      </c>
    </row>
    <row r="2141" spans="1:5" x14ac:dyDescent="0.3">
      <c r="A2141">
        <v>2140</v>
      </c>
      <c r="B2141" s="1" t="s">
        <v>99</v>
      </c>
      <c r="C2141" t="s">
        <v>151</v>
      </c>
      <c r="D2141">
        <v>53</v>
      </c>
      <c r="E2141" t="s">
        <v>158</v>
      </c>
    </row>
    <row r="2142" spans="1:5" x14ac:dyDescent="0.3">
      <c r="A2142">
        <v>2141</v>
      </c>
      <c r="B2142" s="1" t="s">
        <v>99</v>
      </c>
      <c r="C2142" t="s">
        <v>151</v>
      </c>
      <c r="D2142">
        <v>53</v>
      </c>
      <c r="E2142" t="s">
        <v>158</v>
      </c>
    </row>
    <row r="2143" spans="1:5" x14ac:dyDescent="0.3">
      <c r="A2143">
        <v>2142</v>
      </c>
      <c r="B2143" s="1" t="s">
        <v>100</v>
      </c>
      <c r="C2143" t="s">
        <v>151</v>
      </c>
      <c r="D2143">
        <v>37</v>
      </c>
      <c r="E2143" t="s">
        <v>158</v>
      </c>
    </row>
    <row r="2144" spans="1:5" x14ac:dyDescent="0.3">
      <c r="A2144">
        <v>2143</v>
      </c>
      <c r="B2144" s="1" t="s">
        <v>99</v>
      </c>
      <c r="C2144" t="s">
        <v>152</v>
      </c>
      <c r="D2144">
        <v>59</v>
      </c>
      <c r="E2144" t="s">
        <v>158</v>
      </c>
    </row>
    <row r="2145" spans="1:5" x14ac:dyDescent="0.3">
      <c r="A2145">
        <v>2144</v>
      </c>
      <c r="B2145" s="1" t="s">
        <v>105</v>
      </c>
      <c r="C2145" t="s">
        <v>151</v>
      </c>
      <c r="D2145">
        <v>59</v>
      </c>
      <c r="E2145" t="s">
        <v>158</v>
      </c>
    </row>
    <row r="2146" spans="1:5" x14ac:dyDescent="0.3">
      <c r="A2146">
        <v>2145</v>
      </c>
      <c r="B2146" s="1" t="s">
        <v>99</v>
      </c>
      <c r="C2146" t="s">
        <v>152</v>
      </c>
      <c r="D2146">
        <v>60</v>
      </c>
      <c r="E2146" t="s">
        <v>158</v>
      </c>
    </row>
    <row r="2147" spans="1:5" x14ac:dyDescent="0.3">
      <c r="A2147">
        <v>2146</v>
      </c>
      <c r="B2147" s="1" t="s">
        <v>99</v>
      </c>
      <c r="C2147" t="s">
        <v>152</v>
      </c>
      <c r="D2147">
        <v>28</v>
      </c>
      <c r="E2147" t="s">
        <v>158</v>
      </c>
    </row>
    <row r="2148" spans="1:5" x14ac:dyDescent="0.3">
      <c r="A2148">
        <v>2147</v>
      </c>
      <c r="B2148" s="1" t="s">
        <v>106</v>
      </c>
      <c r="C2148" t="s">
        <v>151</v>
      </c>
      <c r="D2148">
        <v>52</v>
      </c>
      <c r="E2148" t="s">
        <v>158</v>
      </c>
    </row>
    <row r="2149" spans="1:5" x14ac:dyDescent="0.3">
      <c r="A2149">
        <v>2148</v>
      </c>
      <c r="B2149" s="1" t="s">
        <v>99</v>
      </c>
      <c r="C2149" t="s">
        <v>152</v>
      </c>
      <c r="D2149">
        <v>44</v>
      </c>
      <c r="E2149" t="s">
        <v>158</v>
      </c>
    </row>
    <row r="2150" spans="1:5" x14ac:dyDescent="0.3">
      <c r="A2150">
        <v>2149</v>
      </c>
      <c r="B2150" s="1" t="s">
        <v>100</v>
      </c>
      <c r="C2150" t="s">
        <v>152</v>
      </c>
      <c r="D2150">
        <v>72</v>
      </c>
      <c r="E2150" t="s">
        <v>158</v>
      </c>
    </row>
    <row r="2151" spans="1:5" x14ac:dyDescent="0.3">
      <c r="A2151">
        <v>2150</v>
      </c>
      <c r="B2151" s="1" t="s">
        <v>99</v>
      </c>
      <c r="C2151" t="s">
        <v>152</v>
      </c>
      <c r="D2151">
        <v>18</v>
      </c>
      <c r="E2151" t="s">
        <v>158</v>
      </c>
    </row>
    <row r="2152" spans="1:5" x14ac:dyDescent="0.3">
      <c r="A2152">
        <v>2151</v>
      </c>
      <c r="B2152" s="1" t="s">
        <v>110</v>
      </c>
      <c r="C2152" t="s">
        <v>151</v>
      </c>
      <c r="D2152">
        <v>41</v>
      </c>
      <c r="E2152" t="s">
        <v>158</v>
      </c>
    </row>
    <row r="2153" spans="1:5" x14ac:dyDescent="0.3">
      <c r="A2153">
        <v>2152</v>
      </c>
      <c r="B2153" s="1" t="s">
        <v>99</v>
      </c>
      <c r="C2153" t="s">
        <v>152</v>
      </c>
      <c r="D2153">
        <v>77</v>
      </c>
      <c r="E2153" t="s">
        <v>158</v>
      </c>
    </row>
    <row r="2154" spans="1:5" x14ac:dyDescent="0.3">
      <c r="A2154">
        <v>2153</v>
      </c>
      <c r="B2154" s="1" t="s">
        <v>105</v>
      </c>
      <c r="C2154" t="s">
        <v>151</v>
      </c>
      <c r="D2154">
        <v>87</v>
      </c>
      <c r="E2154" t="s">
        <v>158</v>
      </c>
    </row>
    <row r="2155" spans="1:5" x14ac:dyDescent="0.3">
      <c r="A2155">
        <v>2154</v>
      </c>
      <c r="B2155" s="1" t="s">
        <v>105</v>
      </c>
      <c r="C2155" t="s">
        <v>151</v>
      </c>
      <c r="D2155">
        <v>38</v>
      </c>
      <c r="E2155" t="s">
        <v>158</v>
      </c>
    </row>
    <row r="2156" spans="1:5" x14ac:dyDescent="0.3">
      <c r="A2156">
        <v>2155</v>
      </c>
      <c r="B2156" s="1" t="s">
        <v>100</v>
      </c>
      <c r="C2156" t="s">
        <v>151</v>
      </c>
      <c r="D2156">
        <v>62</v>
      </c>
      <c r="E2156" t="s">
        <v>158</v>
      </c>
    </row>
    <row r="2157" spans="1:5" x14ac:dyDescent="0.3">
      <c r="A2157">
        <v>2156</v>
      </c>
      <c r="B2157" s="1" t="s">
        <v>99</v>
      </c>
      <c r="C2157" t="s">
        <v>152</v>
      </c>
      <c r="D2157">
        <v>74</v>
      </c>
      <c r="E2157" t="s">
        <v>158</v>
      </c>
    </row>
    <row r="2158" spans="1:5" x14ac:dyDescent="0.3">
      <c r="A2158">
        <v>2157</v>
      </c>
      <c r="B2158" s="1" t="s">
        <v>99</v>
      </c>
      <c r="C2158" t="s">
        <v>151</v>
      </c>
      <c r="D2158">
        <v>58</v>
      </c>
      <c r="E2158" t="s">
        <v>158</v>
      </c>
    </row>
    <row r="2159" spans="1:5" x14ac:dyDescent="0.3">
      <c r="A2159">
        <v>2158</v>
      </c>
      <c r="B2159" s="1" t="s">
        <v>99</v>
      </c>
      <c r="C2159" t="s">
        <v>151</v>
      </c>
      <c r="D2159">
        <v>57</v>
      </c>
      <c r="E2159" t="s">
        <v>158</v>
      </c>
    </row>
    <row r="2160" spans="1:5" x14ac:dyDescent="0.3">
      <c r="A2160">
        <v>2159</v>
      </c>
      <c r="B2160" s="1" t="s">
        <v>101</v>
      </c>
      <c r="C2160" t="s">
        <v>152</v>
      </c>
      <c r="D2160">
        <v>58</v>
      </c>
      <c r="E2160" t="s">
        <v>158</v>
      </c>
    </row>
    <row r="2161" spans="1:5" x14ac:dyDescent="0.3">
      <c r="A2161">
        <v>2160</v>
      </c>
      <c r="B2161" s="1" t="s">
        <v>105</v>
      </c>
      <c r="C2161" t="s">
        <v>152</v>
      </c>
      <c r="D2161">
        <v>58</v>
      </c>
      <c r="E2161" t="s">
        <v>158</v>
      </c>
    </row>
    <row r="2162" spans="1:5" x14ac:dyDescent="0.3">
      <c r="A2162">
        <v>2161</v>
      </c>
      <c r="B2162" s="1" t="s">
        <v>105</v>
      </c>
      <c r="C2162" t="s">
        <v>152</v>
      </c>
      <c r="D2162">
        <v>20</v>
      </c>
      <c r="E2162" t="s">
        <v>158</v>
      </c>
    </row>
    <row r="2163" spans="1:5" x14ac:dyDescent="0.3">
      <c r="A2163">
        <v>2162</v>
      </c>
      <c r="B2163" s="1" t="s">
        <v>99</v>
      </c>
      <c r="C2163" t="s">
        <v>151</v>
      </c>
      <c r="D2163">
        <v>42</v>
      </c>
      <c r="E2163" t="s">
        <v>158</v>
      </c>
    </row>
    <row r="2164" spans="1:5" x14ac:dyDescent="0.3">
      <c r="A2164">
        <v>2163</v>
      </c>
      <c r="B2164" s="1" t="s">
        <v>104</v>
      </c>
      <c r="C2164" t="s">
        <v>151</v>
      </c>
      <c r="D2164">
        <v>68</v>
      </c>
      <c r="E2164" t="s">
        <v>158</v>
      </c>
    </row>
    <row r="2165" spans="1:5" x14ac:dyDescent="0.3">
      <c r="A2165">
        <v>2164</v>
      </c>
      <c r="B2165" s="1" t="s">
        <v>100</v>
      </c>
      <c r="C2165" t="s">
        <v>151</v>
      </c>
      <c r="D2165">
        <v>47</v>
      </c>
      <c r="E2165" t="s">
        <v>158</v>
      </c>
    </row>
    <row r="2166" spans="1:5" x14ac:dyDescent="0.3">
      <c r="A2166">
        <v>2165</v>
      </c>
      <c r="B2166" s="1" t="s">
        <v>101</v>
      </c>
      <c r="C2166" t="s">
        <v>151</v>
      </c>
      <c r="D2166">
        <v>23</v>
      </c>
      <c r="E2166" t="s">
        <v>158</v>
      </c>
    </row>
    <row r="2167" spans="1:5" x14ac:dyDescent="0.3">
      <c r="A2167">
        <v>2166</v>
      </c>
      <c r="B2167" s="1" t="s">
        <v>102</v>
      </c>
      <c r="C2167" t="s">
        <v>152</v>
      </c>
      <c r="D2167">
        <v>18</v>
      </c>
      <c r="E2167" t="s">
        <v>158</v>
      </c>
    </row>
    <row r="2168" spans="1:5" x14ac:dyDescent="0.3">
      <c r="A2168">
        <v>2167</v>
      </c>
      <c r="B2168" s="1" t="s">
        <v>99</v>
      </c>
      <c r="C2168" t="s">
        <v>152</v>
      </c>
      <c r="D2168">
        <v>55</v>
      </c>
      <c r="E2168" t="s">
        <v>158</v>
      </c>
    </row>
    <row r="2169" spans="1:5" x14ac:dyDescent="0.3">
      <c r="A2169">
        <v>2168</v>
      </c>
      <c r="B2169" s="1" t="s">
        <v>111</v>
      </c>
      <c r="C2169" t="s">
        <v>151</v>
      </c>
      <c r="D2169">
        <v>73</v>
      </c>
      <c r="E2169" t="s">
        <v>158</v>
      </c>
    </row>
    <row r="2170" spans="1:5" x14ac:dyDescent="0.3">
      <c r="A2170">
        <v>2169</v>
      </c>
      <c r="B2170" s="1" t="s">
        <v>99</v>
      </c>
      <c r="C2170" t="s">
        <v>151</v>
      </c>
      <c r="D2170">
        <v>44</v>
      </c>
      <c r="E2170" t="s">
        <v>158</v>
      </c>
    </row>
    <row r="2171" spans="1:5" x14ac:dyDescent="0.3">
      <c r="A2171">
        <v>2170</v>
      </c>
      <c r="B2171" s="1" t="s">
        <v>99</v>
      </c>
      <c r="C2171" t="s">
        <v>152</v>
      </c>
      <c r="D2171">
        <v>46</v>
      </c>
      <c r="E2171" t="s">
        <v>158</v>
      </c>
    </row>
    <row r="2172" spans="1:5" x14ac:dyDescent="0.3">
      <c r="A2172">
        <v>2171</v>
      </c>
      <c r="B2172" s="1" t="s">
        <v>100</v>
      </c>
      <c r="C2172" t="s">
        <v>151</v>
      </c>
      <c r="D2172">
        <v>57</v>
      </c>
      <c r="E2172" t="s">
        <v>158</v>
      </c>
    </row>
    <row r="2173" spans="1:5" x14ac:dyDescent="0.3">
      <c r="A2173">
        <v>2172</v>
      </c>
      <c r="B2173" s="1" t="s">
        <v>101</v>
      </c>
      <c r="C2173" t="s">
        <v>151</v>
      </c>
      <c r="D2173">
        <v>64</v>
      </c>
      <c r="E2173" t="s">
        <v>158</v>
      </c>
    </row>
    <row r="2174" spans="1:5" x14ac:dyDescent="0.3">
      <c r="A2174">
        <v>2173</v>
      </c>
      <c r="B2174" s="1" t="s">
        <v>99</v>
      </c>
      <c r="C2174" t="s">
        <v>151</v>
      </c>
      <c r="D2174">
        <v>49</v>
      </c>
      <c r="E2174" t="s">
        <v>158</v>
      </c>
    </row>
    <row r="2175" spans="1:5" x14ac:dyDescent="0.3">
      <c r="A2175">
        <v>2174</v>
      </c>
      <c r="B2175" s="1" t="s">
        <v>99</v>
      </c>
      <c r="C2175" t="s">
        <v>152</v>
      </c>
      <c r="D2175">
        <v>38</v>
      </c>
      <c r="E2175" t="s">
        <v>158</v>
      </c>
    </row>
    <row r="2176" spans="1:5" x14ac:dyDescent="0.3">
      <c r="A2176">
        <v>2175</v>
      </c>
      <c r="B2176" s="1" t="s">
        <v>99</v>
      </c>
      <c r="C2176" t="s">
        <v>151</v>
      </c>
      <c r="D2176">
        <v>41</v>
      </c>
      <c r="E2176" t="s">
        <v>158</v>
      </c>
    </row>
    <row r="2177" spans="1:5" x14ac:dyDescent="0.3">
      <c r="A2177">
        <v>2176</v>
      </c>
      <c r="B2177" s="1" t="s">
        <v>99</v>
      </c>
      <c r="C2177" t="s">
        <v>151</v>
      </c>
      <c r="D2177">
        <v>36</v>
      </c>
      <c r="E2177" t="s">
        <v>158</v>
      </c>
    </row>
    <row r="2178" spans="1:5" x14ac:dyDescent="0.3">
      <c r="A2178">
        <v>2177</v>
      </c>
      <c r="B2178" s="1" t="s">
        <v>105</v>
      </c>
      <c r="C2178" t="s">
        <v>152</v>
      </c>
      <c r="D2178">
        <v>68</v>
      </c>
      <c r="E2178" t="s">
        <v>158</v>
      </c>
    </row>
    <row r="2179" spans="1:5" x14ac:dyDescent="0.3">
      <c r="A2179">
        <v>2178</v>
      </c>
      <c r="B2179" s="1" t="s">
        <v>100</v>
      </c>
      <c r="C2179" t="s">
        <v>151</v>
      </c>
      <c r="D2179">
        <v>73</v>
      </c>
      <c r="E2179" t="s">
        <v>158</v>
      </c>
    </row>
    <row r="2180" spans="1:5" x14ac:dyDescent="0.3">
      <c r="A2180">
        <v>2179</v>
      </c>
      <c r="B2180" s="1" t="s">
        <v>109</v>
      </c>
      <c r="C2180" t="s">
        <v>151</v>
      </c>
      <c r="D2180">
        <v>69</v>
      </c>
      <c r="E2180" t="s">
        <v>158</v>
      </c>
    </row>
    <row r="2181" spans="1:5" x14ac:dyDescent="0.3">
      <c r="A2181">
        <v>2180</v>
      </c>
      <c r="B2181" s="1" t="s">
        <v>99</v>
      </c>
      <c r="C2181" t="s">
        <v>152</v>
      </c>
      <c r="D2181">
        <v>28</v>
      </c>
      <c r="E2181" t="s">
        <v>158</v>
      </c>
    </row>
    <row r="2182" spans="1:5" x14ac:dyDescent="0.3">
      <c r="A2182">
        <v>2181</v>
      </c>
      <c r="B2182" s="1" t="s">
        <v>99</v>
      </c>
      <c r="C2182" t="s">
        <v>152</v>
      </c>
      <c r="D2182">
        <v>26</v>
      </c>
      <c r="E2182" t="s">
        <v>158</v>
      </c>
    </row>
    <row r="2183" spans="1:5" x14ac:dyDescent="0.3">
      <c r="A2183">
        <v>2182</v>
      </c>
      <c r="B2183" s="1" t="s">
        <v>99</v>
      </c>
      <c r="C2183" t="s">
        <v>152</v>
      </c>
      <c r="D2183">
        <v>64</v>
      </c>
      <c r="E2183" t="s">
        <v>158</v>
      </c>
    </row>
    <row r="2184" spans="1:5" x14ac:dyDescent="0.3">
      <c r="A2184">
        <v>2183</v>
      </c>
      <c r="B2184" s="1" t="s">
        <v>99</v>
      </c>
      <c r="C2184" t="s">
        <v>152</v>
      </c>
      <c r="D2184">
        <v>53</v>
      </c>
      <c r="E2184" t="s">
        <v>158</v>
      </c>
    </row>
    <row r="2185" spans="1:5" x14ac:dyDescent="0.3">
      <c r="A2185">
        <v>2184</v>
      </c>
      <c r="B2185" s="1" t="s">
        <v>107</v>
      </c>
      <c r="C2185" t="s">
        <v>151</v>
      </c>
      <c r="D2185">
        <v>28</v>
      </c>
      <c r="E2185" t="s">
        <v>158</v>
      </c>
    </row>
    <row r="2186" spans="1:5" x14ac:dyDescent="0.3">
      <c r="A2186">
        <v>2185</v>
      </c>
      <c r="B2186" s="1" t="s">
        <v>101</v>
      </c>
      <c r="C2186" t="s">
        <v>151</v>
      </c>
      <c r="D2186">
        <v>45</v>
      </c>
      <c r="E2186" t="s">
        <v>158</v>
      </c>
    </row>
    <row r="2187" spans="1:5" x14ac:dyDescent="0.3">
      <c r="A2187">
        <v>2186</v>
      </c>
      <c r="B2187" s="1" t="s">
        <v>99</v>
      </c>
      <c r="C2187" t="s">
        <v>151</v>
      </c>
      <c r="D2187">
        <v>39</v>
      </c>
      <c r="E2187" t="s">
        <v>158</v>
      </c>
    </row>
    <row r="2188" spans="1:5" x14ac:dyDescent="0.3">
      <c r="A2188">
        <v>2187</v>
      </c>
      <c r="B2188" s="1" t="s">
        <v>100</v>
      </c>
      <c r="C2188" t="s">
        <v>151</v>
      </c>
      <c r="D2188">
        <v>83</v>
      </c>
      <c r="E2188" t="s">
        <v>158</v>
      </c>
    </row>
    <row r="2189" spans="1:5" x14ac:dyDescent="0.3">
      <c r="A2189">
        <v>2188</v>
      </c>
      <c r="B2189" s="1" t="s">
        <v>105</v>
      </c>
      <c r="C2189" t="s">
        <v>151</v>
      </c>
      <c r="D2189">
        <v>39</v>
      </c>
      <c r="E2189" t="s">
        <v>158</v>
      </c>
    </row>
    <row r="2190" spans="1:5" x14ac:dyDescent="0.3">
      <c r="A2190">
        <v>2189</v>
      </c>
      <c r="B2190" s="1" t="s">
        <v>99</v>
      </c>
      <c r="C2190" t="s">
        <v>151</v>
      </c>
      <c r="D2190">
        <v>62</v>
      </c>
      <c r="E2190" t="s">
        <v>158</v>
      </c>
    </row>
    <row r="2191" spans="1:5" x14ac:dyDescent="0.3">
      <c r="A2191">
        <v>2190</v>
      </c>
      <c r="B2191" s="1" t="s">
        <v>100</v>
      </c>
      <c r="C2191" t="s">
        <v>152</v>
      </c>
      <c r="D2191">
        <v>70</v>
      </c>
      <c r="E2191" t="s">
        <v>158</v>
      </c>
    </row>
    <row r="2192" spans="1:5" x14ac:dyDescent="0.3">
      <c r="A2192">
        <v>2191</v>
      </c>
      <c r="B2192" s="1" t="s">
        <v>110</v>
      </c>
      <c r="C2192" t="s">
        <v>151</v>
      </c>
      <c r="D2192">
        <v>26</v>
      </c>
      <c r="E2192" t="s">
        <v>158</v>
      </c>
    </row>
    <row r="2193" spans="1:5" x14ac:dyDescent="0.3">
      <c r="A2193">
        <v>2192</v>
      </c>
      <c r="B2193" s="1" t="s">
        <v>99</v>
      </c>
      <c r="C2193" t="s">
        <v>151</v>
      </c>
      <c r="D2193">
        <v>28</v>
      </c>
      <c r="E2193" t="s">
        <v>158</v>
      </c>
    </row>
    <row r="2194" spans="1:5" x14ac:dyDescent="0.3">
      <c r="A2194">
        <v>2193</v>
      </c>
      <c r="B2194" s="1" t="s">
        <v>99</v>
      </c>
      <c r="C2194" t="s">
        <v>151</v>
      </c>
      <c r="D2194">
        <v>24</v>
      </c>
      <c r="E2194" t="s">
        <v>158</v>
      </c>
    </row>
    <row r="2195" spans="1:5" x14ac:dyDescent="0.3">
      <c r="A2195">
        <v>2194</v>
      </c>
      <c r="B2195" s="1" t="s">
        <v>99</v>
      </c>
      <c r="C2195" t="s">
        <v>152</v>
      </c>
      <c r="D2195">
        <v>81</v>
      </c>
      <c r="E2195" t="s">
        <v>158</v>
      </c>
    </row>
    <row r="2196" spans="1:5" x14ac:dyDescent="0.3">
      <c r="A2196">
        <v>2195</v>
      </c>
      <c r="B2196" s="1" t="s">
        <v>99</v>
      </c>
      <c r="C2196" t="s">
        <v>152</v>
      </c>
      <c r="D2196">
        <v>49</v>
      </c>
      <c r="E2196" t="s">
        <v>158</v>
      </c>
    </row>
    <row r="2197" spans="1:5" x14ac:dyDescent="0.3">
      <c r="A2197">
        <v>2196</v>
      </c>
      <c r="B2197" s="1" t="s">
        <v>105</v>
      </c>
      <c r="C2197" t="s">
        <v>152</v>
      </c>
      <c r="D2197">
        <v>79</v>
      </c>
      <c r="E2197" t="s">
        <v>158</v>
      </c>
    </row>
    <row r="2198" spans="1:5" x14ac:dyDescent="0.3">
      <c r="A2198">
        <v>2197</v>
      </c>
      <c r="B2198" s="1" t="s">
        <v>100</v>
      </c>
      <c r="C2198" t="s">
        <v>151</v>
      </c>
      <c r="D2198">
        <v>85</v>
      </c>
      <c r="E2198" t="s">
        <v>158</v>
      </c>
    </row>
    <row r="2199" spans="1:5" x14ac:dyDescent="0.3">
      <c r="A2199">
        <v>2198</v>
      </c>
      <c r="B2199" s="1" t="s">
        <v>105</v>
      </c>
      <c r="C2199" t="s">
        <v>152</v>
      </c>
      <c r="D2199">
        <v>30</v>
      </c>
      <c r="E2199" t="s">
        <v>158</v>
      </c>
    </row>
    <row r="2200" spans="1:5" x14ac:dyDescent="0.3">
      <c r="A2200">
        <v>2199</v>
      </c>
      <c r="B2200" s="1" t="s">
        <v>109</v>
      </c>
      <c r="C2200" t="s">
        <v>151</v>
      </c>
      <c r="D2200">
        <v>50</v>
      </c>
      <c r="E2200" t="s">
        <v>158</v>
      </c>
    </row>
    <row r="2201" spans="1:5" x14ac:dyDescent="0.3">
      <c r="A2201">
        <v>2200</v>
      </c>
      <c r="B2201" s="1" t="s">
        <v>100</v>
      </c>
      <c r="C2201" t="s">
        <v>152</v>
      </c>
      <c r="D2201">
        <v>52</v>
      </c>
      <c r="E2201" t="s">
        <v>158</v>
      </c>
    </row>
    <row r="2202" spans="1:5" x14ac:dyDescent="0.3">
      <c r="A2202">
        <v>2201</v>
      </c>
      <c r="B2202" s="1" t="s">
        <v>102</v>
      </c>
      <c r="C2202" t="s">
        <v>152</v>
      </c>
      <c r="D2202">
        <v>80</v>
      </c>
      <c r="E2202" t="s">
        <v>158</v>
      </c>
    </row>
    <row r="2203" spans="1:5" x14ac:dyDescent="0.3">
      <c r="A2203">
        <v>2202</v>
      </c>
      <c r="B2203" s="1" t="s">
        <v>106</v>
      </c>
      <c r="C2203" t="s">
        <v>151</v>
      </c>
      <c r="D2203">
        <v>40</v>
      </c>
      <c r="E2203" t="s">
        <v>158</v>
      </c>
    </row>
    <row r="2204" spans="1:5" x14ac:dyDescent="0.3">
      <c r="A2204">
        <v>2203</v>
      </c>
      <c r="B2204" s="1" t="s">
        <v>100</v>
      </c>
      <c r="C2204" t="s">
        <v>151</v>
      </c>
      <c r="D2204">
        <v>43</v>
      </c>
      <c r="E2204" t="s">
        <v>158</v>
      </c>
    </row>
    <row r="2205" spans="1:5" x14ac:dyDescent="0.3">
      <c r="A2205">
        <v>2204</v>
      </c>
      <c r="B2205" s="1" t="s">
        <v>99</v>
      </c>
      <c r="C2205" t="s">
        <v>152</v>
      </c>
      <c r="D2205">
        <v>67</v>
      </c>
      <c r="E2205" t="s">
        <v>158</v>
      </c>
    </row>
    <row r="2206" spans="1:5" x14ac:dyDescent="0.3">
      <c r="A2206">
        <v>2205</v>
      </c>
      <c r="B2206" s="1" t="s">
        <v>105</v>
      </c>
      <c r="C2206" t="s">
        <v>152</v>
      </c>
      <c r="D2206">
        <v>67</v>
      </c>
      <c r="E2206" t="s">
        <v>158</v>
      </c>
    </row>
    <row r="2207" spans="1:5" x14ac:dyDescent="0.3">
      <c r="A2207">
        <v>2206</v>
      </c>
      <c r="B2207" s="1" t="s">
        <v>107</v>
      </c>
      <c r="C2207" t="s">
        <v>152</v>
      </c>
      <c r="D2207">
        <v>37</v>
      </c>
      <c r="E2207" t="s">
        <v>158</v>
      </c>
    </row>
    <row r="2208" spans="1:5" x14ac:dyDescent="0.3">
      <c r="A2208">
        <v>2207</v>
      </c>
      <c r="B2208" s="1" t="s">
        <v>105</v>
      </c>
      <c r="C2208" t="s">
        <v>152</v>
      </c>
      <c r="D2208">
        <v>57</v>
      </c>
      <c r="E2208" t="s">
        <v>158</v>
      </c>
    </row>
    <row r="2209" spans="1:5" x14ac:dyDescent="0.3">
      <c r="A2209">
        <v>2208</v>
      </c>
      <c r="B2209" s="1" t="s">
        <v>99</v>
      </c>
      <c r="C2209" t="s">
        <v>152</v>
      </c>
      <c r="D2209">
        <v>61</v>
      </c>
      <c r="E2209" t="s">
        <v>158</v>
      </c>
    </row>
    <row r="2210" spans="1:5" x14ac:dyDescent="0.3">
      <c r="A2210">
        <v>2209</v>
      </c>
      <c r="B2210" s="1" t="s">
        <v>108</v>
      </c>
      <c r="C2210" t="s">
        <v>152</v>
      </c>
      <c r="D2210">
        <v>86</v>
      </c>
      <c r="E2210" t="s">
        <v>158</v>
      </c>
    </row>
    <row r="2211" spans="1:5" x14ac:dyDescent="0.3">
      <c r="A2211">
        <v>2210</v>
      </c>
      <c r="B2211" s="1" t="s">
        <v>101</v>
      </c>
      <c r="C2211" t="s">
        <v>151</v>
      </c>
      <c r="D2211">
        <v>67</v>
      </c>
      <c r="E2211" t="s">
        <v>158</v>
      </c>
    </row>
    <row r="2212" spans="1:5" x14ac:dyDescent="0.3">
      <c r="A2212">
        <v>2211</v>
      </c>
      <c r="B2212" s="1" t="s">
        <v>107</v>
      </c>
      <c r="C2212" t="s">
        <v>151</v>
      </c>
      <c r="D2212">
        <v>53</v>
      </c>
      <c r="E2212" t="s">
        <v>158</v>
      </c>
    </row>
    <row r="2213" spans="1:5" x14ac:dyDescent="0.3">
      <c r="A2213">
        <v>2212</v>
      </c>
      <c r="B2213" s="1" t="s">
        <v>100</v>
      </c>
      <c r="C2213" t="s">
        <v>151</v>
      </c>
      <c r="D2213">
        <v>80</v>
      </c>
      <c r="E2213" t="s">
        <v>158</v>
      </c>
    </row>
    <row r="2214" spans="1:5" x14ac:dyDescent="0.3">
      <c r="A2214">
        <v>2213</v>
      </c>
      <c r="B2214" s="1" t="s">
        <v>101</v>
      </c>
      <c r="C2214" t="s">
        <v>152</v>
      </c>
      <c r="D2214">
        <v>79</v>
      </c>
      <c r="E2214" t="s">
        <v>158</v>
      </c>
    </row>
    <row r="2215" spans="1:5" x14ac:dyDescent="0.3">
      <c r="A2215">
        <v>2214</v>
      </c>
      <c r="B2215" s="1" t="s">
        <v>99</v>
      </c>
      <c r="C2215" t="s">
        <v>151</v>
      </c>
      <c r="D2215">
        <v>32</v>
      </c>
      <c r="E2215" t="s">
        <v>158</v>
      </c>
    </row>
    <row r="2216" spans="1:5" x14ac:dyDescent="0.3">
      <c r="A2216">
        <v>2215</v>
      </c>
      <c r="B2216" s="1" t="s">
        <v>105</v>
      </c>
      <c r="C2216" t="s">
        <v>151</v>
      </c>
      <c r="D2216">
        <v>73</v>
      </c>
      <c r="E2216" t="s">
        <v>158</v>
      </c>
    </row>
    <row r="2217" spans="1:5" x14ac:dyDescent="0.3">
      <c r="A2217">
        <v>2216</v>
      </c>
      <c r="B2217" s="1" t="s">
        <v>99</v>
      </c>
      <c r="C2217" t="s">
        <v>152</v>
      </c>
      <c r="D2217">
        <v>36</v>
      </c>
      <c r="E2217" t="s">
        <v>158</v>
      </c>
    </row>
    <row r="2218" spans="1:5" x14ac:dyDescent="0.3">
      <c r="A2218">
        <v>2217</v>
      </c>
      <c r="B2218" s="1" t="s">
        <v>105</v>
      </c>
      <c r="C2218" t="s">
        <v>152</v>
      </c>
      <c r="D2218">
        <v>18</v>
      </c>
      <c r="E2218" t="s">
        <v>158</v>
      </c>
    </row>
    <row r="2219" spans="1:5" x14ac:dyDescent="0.3">
      <c r="A2219">
        <v>2218</v>
      </c>
      <c r="B2219" s="1" t="s">
        <v>99</v>
      </c>
      <c r="C2219" t="s">
        <v>151</v>
      </c>
      <c r="D2219">
        <v>37</v>
      </c>
      <c r="E2219" t="s">
        <v>158</v>
      </c>
    </row>
    <row r="2220" spans="1:5" x14ac:dyDescent="0.3">
      <c r="A2220">
        <v>2219</v>
      </c>
      <c r="B2220" s="1" t="s">
        <v>104</v>
      </c>
      <c r="C2220" t="s">
        <v>151</v>
      </c>
      <c r="D2220">
        <v>19</v>
      </c>
      <c r="E2220" t="s">
        <v>158</v>
      </c>
    </row>
    <row r="2221" spans="1:5" x14ac:dyDescent="0.3">
      <c r="A2221">
        <v>2220</v>
      </c>
      <c r="B2221" s="1" t="s">
        <v>101</v>
      </c>
      <c r="C2221" t="s">
        <v>152</v>
      </c>
      <c r="E2221" t="s">
        <v>158</v>
      </c>
    </row>
    <row r="2222" spans="1:5" x14ac:dyDescent="0.3">
      <c r="A2222">
        <v>2221</v>
      </c>
      <c r="B2222" s="1" t="s">
        <v>101</v>
      </c>
      <c r="C2222" t="s">
        <v>152</v>
      </c>
      <c r="D2222">
        <v>69</v>
      </c>
      <c r="E2222" t="s">
        <v>158</v>
      </c>
    </row>
    <row r="2223" spans="1:5" x14ac:dyDescent="0.3">
      <c r="A2223">
        <v>2222</v>
      </c>
      <c r="B2223" s="1" t="s">
        <v>99</v>
      </c>
      <c r="C2223" t="s">
        <v>152</v>
      </c>
      <c r="D2223">
        <v>23</v>
      </c>
      <c r="E2223" t="s">
        <v>158</v>
      </c>
    </row>
    <row r="2224" spans="1:5" x14ac:dyDescent="0.3">
      <c r="A2224">
        <v>2223</v>
      </c>
      <c r="B2224" s="1" t="s">
        <v>99</v>
      </c>
      <c r="C2224" t="s">
        <v>151</v>
      </c>
      <c r="D2224">
        <v>85</v>
      </c>
      <c r="E2224" t="s">
        <v>158</v>
      </c>
    </row>
    <row r="2225" spans="1:5" x14ac:dyDescent="0.3">
      <c r="A2225">
        <v>2224</v>
      </c>
      <c r="B2225" s="1" t="s">
        <v>99</v>
      </c>
      <c r="C2225" t="s">
        <v>151</v>
      </c>
      <c r="D2225">
        <v>82</v>
      </c>
      <c r="E2225" t="s">
        <v>158</v>
      </c>
    </row>
    <row r="2226" spans="1:5" x14ac:dyDescent="0.3">
      <c r="A2226">
        <v>2225</v>
      </c>
      <c r="B2226" s="1" t="s">
        <v>99</v>
      </c>
      <c r="C2226" t="s">
        <v>152</v>
      </c>
      <c r="D2226">
        <v>89</v>
      </c>
      <c r="E2226" t="s">
        <v>158</v>
      </c>
    </row>
    <row r="2227" spans="1:5" x14ac:dyDescent="0.3">
      <c r="A2227">
        <v>2226</v>
      </c>
      <c r="B2227" s="1" t="s">
        <v>100</v>
      </c>
      <c r="C2227" t="s">
        <v>152</v>
      </c>
      <c r="D2227">
        <v>66</v>
      </c>
      <c r="E2227" t="s">
        <v>158</v>
      </c>
    </row>
    <row r="2228" spans="1:5" x14ac:dyDescent="0.3">
      <c r="A2228">
        <v>2227</v>
      </c>
      <c r="B2228" s="1" t="s">
        <v>99</v>
      </c>
      <c r="C2228" t="s">
        <v>152</v>
      </c>
      <c r="D2228">
        <v>70</v>
      </c>
      <c r="E2228" t="s">
        <v>158</v>
      </c>
    </row>
    <row r="2229" spans="1:5" x14ac:dyDescent="0.3">
      <c r="A2229">
        <v>2228</v>
      </c>
      <c r="B2229" s="1" t="s">
        <v>107</v>
      </c>
      <c r="C2229" t="s">
        <v>152</v>
      </c>
      <c r="D2229">
        <v>46</v>
      </c>
      <c r="E2229" t="s">
        <v>158</v>
      </c>
    </row>
    <row r="2230" spans="1:5" x14ac:dyDescent="0.3">
      <c r="A2230">
        <v>2229</v>
      </c>
      <c r="B2230" s="1" t="s">
        <v>108</v>
      </c>
      <c r="C2230" t="s">
        <v>152</v>
      </c>
      <c r="D2230">
        <v>38</v>
      </c>
      <c r="E2230" t="s">
        <v>158</v>
      </c>
    </row>
    <row r="2231" spans="1:5" x14ac:dyDescent="0.3">
      <c r="A2231">
        <v>2230</v>
      </c>
      <c r="B2231" s="1" t="s">
        <v>101</v>
      </c>
      <c r="C2231" t="s">
        <v>152</v>
      </c>
      <c r="D2231">
        <v>65</v>
      </c>
      <c r="E2231" t="s">
        <v>158</v>
      </c>
    </row>
    <row r="2232" spans="1:5" x14ac:dyDescent="0.3">
      <c r="A2232">
        <v>2231</v>
      </c>
      <c r="B2232" s="1" t="s">
        <v>100</v>
      </c>
      <c r="C2232" t="s">
        <v>151</v>
      </c>
      <c r="D2232">
        <v>76</v>
      </c>
      <c r="E2232" t="s">
        <v>158</v>
      </c>
    </row>
    <row r="2233" spans="1:5" x14ac:dyDescent="0.3">
      <c r="A2233">
        <v>2232</v>
      </c>
      <c r="B2233" s="1" t="s">
        <v>99</v>
      </c>
      <c r="C2233" t="s">
        <v>151</v>
      </c>
      <c r="D2233">
        <v>57</v>
      </c>
      <c r="E2233" t="s">
        <v>158</v>
      </c>
    </row>
    <row r="2234" spans="1:5" x14ac:dyDescent="0.3">
      <c r="A2234">
        <v>2233</v>
      </c>
      <c r="B2234" s="1" t="s">
        <v>109</v>
      </c>
      <c r="C2234" t="s">
        <v>152</v>
      </c>
      <c r="D2234">
        <v>52</v>
      </c>
      <c r="E2234" t="s">
        <v>158</v>
      </c>
    </row>
    <row r="2235" spans="1:5" x14ac:dyDescent="0.3">
      <c r="A2235">
        <v>2234</v>
      </c>
      <c r="B2235" s="1" t="s">
        <v>110</v>
      </c>
      <c r="C2235" t="s">
        <v>151</v>
      </c>
      <c r="D2235">
        <v>47</v>
      </c>
      <c r="E2235" t="s">
        <v>158</v>
      </c>
    </row>
    <row r="2236" spans="1:5" x14ac:dyDescent="0.3">
      <c r="A2236">
        <v>2235</v>
      </c>
      <c r="B2236" s="1" t="s">
        <v>105</v>
      </c>
      <c r="C2236" t="s">
        <v>151</v>
      </c>
      <c r="D2236">
        <v>65</v>
      </c>
      <c r="E2236" t="s">
        <v>158</v>
      </c>
    </row>
    <row r="2237" spans="1:5" x14ac:dyDescent="0.3">
      <c r="A2237">
        <v>2236</v>
      </c>
      <c r="B2237" s="1" t="s">
        <v>99</v>
      </c>
      <c r="C2237" t="s">
        <v>152</v>
      </c>
      <c r="D2237">
        <v>80</v>
      </c>
      <c r="E2237" t="s">
        <v>158</v>
      </c>
    </row>
    <row r="2238" spans="1:5" x14ac:dyDescent="0.3">
      <c r="A2238">
        <v>2237</v>
      </c>
      <c r="B2238" s="1" t="s">
        <v>105</v>
      </c>
      <c r="C2238" t="s">
        <v>152</v>
      </c>
      <c r="D2238">
        <v>65</v>
      </c>
      <c r="E2238" t="s">
        <v>158</v>
      </c>
    </row>
    <row r="2239" spans="1:5" x14ac:dyDescent="0.3">
      <c r="A2239">
        <v>2238</v>
      </c>
      <c r="B2239" s="1" t="s">
        <v>106</v>
      </c>
      <c r="C2239" t="s">
        <v>151</v>
      </c>
      <c r="D2239">
        <v>43</v>
      </c>
      <c r="E2239" t="s">
        <v>158</v>
      </c>
    </row>
    <row r="2240" spans="1:5" x14ac:dyDescent="0.3">
      <c r="A2240">
        <v>2239</v>
      </c>
      <c r="B2240" s="1" t="s">
        <v>99</v>
      </c>
      <c r="C2240" t="s">
        <v>152</v>
      </c>
      <c r="D2240">
        <v>36</v>
      </c>
      <c r="E2240" t="s">
        <v>158</v>
      </c>
    </row>
    <row r="2241" spans="1:5" x14ac:dyDescent="0.3">
      <c r="A2241">
        <v>2240</v>
      </c>
      <c r="B2241" s="1" t="s">
        <v>100</v>
      </c>
      <c r="C2241" t="s">
        <v>152</v>
      </c>
      <c r="D2241">
        <v>83</v>
      </c>
      <c r="E2241" t="s">
        <v>158</v>
      </c>
    </row>
    <row r="2242" spans="1:5" x14ac:dyDescent="0.3">
      <c r="A2242">
        <v>2241</v>
      </c>
      <c r="B2242" s="1" t="s">
        <v>105</v>
      </c>
      <c r="C2242" t="s">
        <v>151</v>
      </c>
      <c r="D2242">
        <v>67</v>
      </c>
      <c r="E2242" t="s">
        <v>158</v>
      </c>
    </row>
    <row r="2243" spans="1:5" x14ac:dyDescent="0.3">
      <c r="A2243">
        <v>2242</v>
      </c>
      <c r="B2243" s="1" t="s">
        <v>100</v>
      </c>
      <c r="C2243" t="s">
        <v>152</v>
      </c>
      <c r="D2243">
        <v>77</v>
      </c>
      <c r="E2243" t="s">
        <v>158</v>
      </c>
    </row>
    <row r="2244" spans="1:5" x14ac:dyDescent="0.3">
      <c r="A2244">
        <v>2243</v>
      </c>
      <c r="B2244" s="1" t="s">
        <v>105</v>
      </c>
      <c r="C2244" t="s">
        <v>151</v>
      </c>
      <c r="D2244">
        <v>79</v>
      </c>
      <c r="E2244" t="s">
        <v>158</v>
      </c>
    </row>
    <row r="2245" spans="1:5" x14ac:dyDescent="0.3">
      <c r="A2245">
        <v>2244</v>
      </c>
      <c r="B2245" s="1" t="s">
        <v>99</v>
      </c>
      <c r="C2245" t="s">
        <v>152</v>
      </c>
      <c r="D2245">
        <v>51</v>
      </c>
      <c r="E2245" t="s">
        <v>158</v>
      </c>
    </row>
    <row r="2246" spans="1:5" x14ac:dyDescent="0.3">
      <c r="A2246">
        <v>2245</v>
      </c>
      <c r="B2246" s="1" t="s">
        <v>105</v>
      </c>
      <c r="C2246" t="s">
        <v>151</v>
      </c>
      <c r="D2246">
        <v>61</v>
      </c>
      <c r="E2246" t="s">
        <v>158</v>
      </c>
    </row>
    <row r="2247" spans="1:5" x14ac:dyDescent="0.3">
      <c r="A2247">
        <v>2246</v>
      </c>
      <c r="B2247" s="1" t="s">
        <v>101</v>
      </c>
      <c r="C2247" t="s">
        <v>151</v>
      </c>
      <c r="D2247">
        <v>76</v>
      </c>
      <c r="E2247" t="s">
        <v>158</v>
      </c>
    </row>
    <row r="2248" spans="1:5" x14ac:dyDescent="0.3">
      <c r="A2248">
        <v>2247</v>
      </c>
      <c r="B2248" s="1" t="s">
        <v>108</v>
      </c>
      <c r="C2248" t="s">
        <v>152</v>
      </c>
      <c r="D2248">
        <v>71</v>
      </c>
      <c r="E2248" t="s">
        <v>158</v>
      </c>
    </row>
    <row r="2249" spans="1:5" x14ac:dyDescent="0.3">
      <c r="A2249">
        <v>2248</v>
      </c>
      <c r="B2249" s="1" t="s">
        <v>99</v>
      </c>
      <c r="C2249" t="s">
        <v>152</v>
      </c>
      <c r="D2249">
        <v>68</v>
      </c>
      <c r="E2249" t="s">
        <v>158</v>
      </c>
    </row>
    <row r="2250" spans="1:5" x14ac:dyDescent="0.3">
      <c r="A2250">
        <v>2249</v>
      </c>
      <c r="B2250" s="1" t="s">
        <v>109</v>
      </c>
      <c r="C2250" t="s">
        <v>151</v>
      </c>
      <c r="D2250">
        <v>35</v>
      </c>
      <c r="E2250" t="s">
        <v>158</v>
      </c>
    </row>
    <row r="2251" spans="1:5" x14ac:dyDescent="0.3">
      <c r="A2251">
        <v>2250</v>
      </c>
      <c r="B2251" s="1" t="s">
        <v>99</v>
      </c>
      <c r="C2251" t="s">
        <v>151</v>
      </c>
      <c r="D2251">
        <v>79</v>
      </c>
      <c r="E2251" t="s">
        <v>158</v>
      </c>
    </row>
    <row r="2252" spans="1:5" x14ac:dyDescent="0.3">
      <c r="A2252">
        <v>2251</v>
      </c>
      <c r="B2252" s="1" t="s">
        <v>100</v>
      </c>
      <c r="C2252" t="s">
        <v>151</v>
      </c>
      <c r="D2252">
        <v>75</v>
      </c>
      <c r="E2252" t="s">
        <v>158</v>
      </c>
    </row>
    <row r="2253" spans="1:5" x14ac:dyDescent="0.3">
      <c r="A2253">
        <v>2252</v>
      </c>
      <c r="B2253" s="1" t="s">
        <v>104</v>
      </c>
      <c r="C2253" t="s">
        <v>151</v>
      </c>
      <c r="D2253">
        <v>21</v>
      </c>
      <c r="E2253" t="s">
        <v>158</v>
      </c>
    </row>
    <row r="2254" spans="1:5" x14ac:dyDescent="0.3">
      <c r="A2254">
        <v>2253</v>
      </c>
      <c r="B2254" s="1" t="s">
        <v>99</v>
      </c>
      <c r="C2254" t="s">
        <v>151</v>
      </c>
      <c r="D2254">
        <v>26</v>
      </c>
      <c r="E2254" t="s">
        <v>158</v>
      </c>
    </row>
    <row r="2255" spans="1:5" x14ac:dyDescent="0.3">
      <c r="A2255">
        <v>2254</v>
      </c>
      <c r="B2255" s="1" t="s">
        <v>99</v>
      </c>
      <c r="C2255" t="s">
        <v>152</v>
      </c>
      <c r="D2255">
        <v>38</v>
      </c>
      <c r="E2255" t="s">
        <v>158</v>
      </c>
    </row>
    <row r="2256" spans="1:5" x14ac:dyDescent="0.3">
      <c r="A2256">
        <v>2255</v>
      </c>
      <c r="B2256" s="1" t="s">
        <v>107</v>
      </c>
      <c r="C2256" t="s">
        <v>152</v>
      </c>
      <c r="D2256">
        <v>45</v>
      </c>
      <c r="E2256" t="s">
        <v>158</v>
      </c>
    </row>
    <row r="2257" spans="1:5" x14ac:dyDescent="0.3">
      <c r="A2257">
        <v>2256</v>
      </c>
      <c r="B2257" s="1" t="s">
        <v>99</v>
      </c>
      <c r="C2257" t="s">
        <v>151</v>
      </c>
      <c r="D2257">
        <v>43</v>
      </c>
      <c r="E2257" t="s">
        <v>158</v>
      </c>
    </row>
    <row r="2258" spans="1:5" x14ac:dyDescent="0.3">
      <c r="A2258">
        <v>2257</v>
      </c>
      <c r="B2258" s="1" t="s">
        <v>99</v>
      </c>
      <c r="C2258" t="s">
        <v>152</v>
      </c>
      <c r="D2258">
        <v>59</v>
      </c>
      <c r="E2258" t="s">
        <v>158</v>
      </c>
    </row>
    <row r="2259" spans="1:5" x14ac:dyDescent="0.3">
      <c r="A2259">
        <v>2258</v>
      </c>
      <c r="B2259" s="1" t="s">
        <v>106</v>
      </c>
      <c r="C2259" t="s">
        <v>151</v>
      </c>
      <c r="D2259">
        <v>77</v>
      </c>
      <c r="E2259" t="s">
        <v>158</v>
      </c>
    </row>
    <row r="2260" spans="1:5" x14ac:dyDescent="0.3">
      <c r="A2260">
        <v>2259</v>
      </c>
      <c r="B2260" s="1" t="s">
        <v>101</v>
      </c>
      <c r="C2260" t="s">
        <v>152</v>
      </c>
      <c r="D2260">
        <v>41</v>
      </c>
      <c r="E2260" t="s">
        <v>158</v>
      </c>
    </row>
    <row r="2261" spans="1:5" x14ac:dyDescent="0.3">
      <c r="A2261">
        <v>2260</v>
      </c>
      <c r="B2261" s="1" t="s">
        <v>99</v>
      </c>
      <c r="C2261" t="s">
        <v>151</v>
      </c>
      <c r="D2261">
        <v>60</v>
      </c>
      <c r="E2261" t="s">
        <v>158</v>
      </c>
    </row>
    <row r="2262" spans="1:5" x14ac:dyDescent="0.3">
      <c r="A2262">
        <v>2261</v>
      </c>
      <c r="B2262" s="1" t="s">
        <v>99</v>
      </c>
      <c r="C2262" t="s">
        <v>151</v>
      </c>
      <c r="D2262">
        <v>90</v>
      </c>
      <c r="E2262" t="s">
        <v>158</v>
      </c>
    </row>
    <row r="2263" spans="1:5" x14ac:dyDescent="0.3">
      <c r="A2263">
        <v>2262</v>
      </c>
      <c r="B2263" s="1" t="s">
        <v>99</v>
      </c>
      <c r="C2263" t="s">
        <v>152</v>
      </c>
      <c r="D2263">
        <v>27</v>
      </c>
      <c r="E2263" t="s">
        <v>158</v>
      </c>
    </row>
    <row r="2264" spans="1:5" x14ac:dyDescent="0.3">
      <c r="A2264">
        <v>2263</v>
      </c>
      <c r="B2264" s="1" t="s">
        <v>105</v>
      </c>
      <c r="C2264" t="s">
        <v>152</v>
      </c>
      <c r="D2264">
        <v>48</v>
      </c>
      <c r="E2264" t="s">
        <v>158</v>
      </c>
    </row>
    <row r="2265" spans="1:5" x14ac:dyDescent="0.3">
      <c r="A2265">
        <v>2264</v>
      </c>
      <c r="B2265" s="1" t="s">
        <v>99</v>
      </c>
      <c r="C2265" t="s">
        <v>152</v>
      </c>
      <c r="D2265">
        <v>31</v>
      </c>
      <c r="E2265" t="s">
        <v>158</v>
      </c>
    </row>
    <row r="2266" spans="1:5" x14ac:dyDescent="0.3">
      <c r="A2266">
        <v>2265</v>
      </c>
      <c r="B2266" s="1" t="s">
        <v>100</v>
      </c>
      <c r="C2266" t="s">
        <v>152</v>
      </c>
      <c r="D2266">
        <v>65</v>
      </c>
      <c r="E2266" t="s">
        <v>158</v>
      </c>
    </row>
    <row r="2267" spans="1:5" x14ac:dyDescent="0.3">
      <c r="A2267">
        <v>2266</v>
      </c>
      <c r="B2267" s="1" t="s">
        <v>100</v>
      </c>
      <c r="C2267" t="s">
        <v>151</v>
      </c>
      <c r="D2267">
        <v>90</v>
      </c>
      <c r="E2267" t="s">
        <v>158</v>
      </c>
    </row>
    <row r="2268" spans="1:5" x14ac:dyDescent="0.3">
      <c r="A2268">
        <v>2267</v>
      </c>
      <c r="B2268" s="1" t="s">
        <v>101</v>
      </c>
      <c r="C2268" t="s">
        <v>151</v>
      </c>
      <c r="D2268">
        <v>20</v>
      </c>
      <c r="E2268" t="s">
        <v>158</v>
      </c>
    </row>
    <row r="2269" spans="1:5" x14ac:dyDescent="0.3">
      <c r="A2269">
        <v>2268</v>
      </c>
      <c r="B2269" s="1" t="s">
        <v>104</v>
      </c>
      <c r="C2269" t="s">
        <v>151</v>
      </c>
      <c r="D2269">
        <v>60</v>
      </c>
      <c r="E2269" t="s">
        <v>158</v>
      </c>
    </row>
    <row r="2270" spans="1:5" x14ac:dyDescent="0.3">
      <c r="A2270">
        <v>2269</v>
      </c>
      <c r="B2270" s="1" t="s">
        <v>99</v>
      </c>
      <c r="C2270" t="s">
        <v>152</v>
      </c>
      <c r="D2270">
        <v>48</v>
      </c>
      <c r="E2270" t="s">
        <v>158</v>
      </c>
    </row>
    <row r="2271" spans="1:5" x14ac:dyDescent="0.3">
      <c r="A2271">
        <v>2270</v>
      </c>
      <c r="B2271" s="1" t="s">
        <v>100</v>
      </c>
      <c r="C2271" t="s">
        <v>151</v>
      </c>
      <c r="D2271">
        <v>64</v>
      </c>
      <c r="E2271" t="s">
        <v>158</v>
      </c>
    </row>
    <row r="2272" spans="1:5" x14ac:dyDescent="0.3">
      <c r="A2272">
        <v>2271</v>
      </c>
      <c r="B2272" s="1" t="s">
        <v>99</v>
      </c>
      <c r="C2272" t="s">
        <v>152</v>
      </c>
      <c r="D2272">
        <v>57</v>
      </c>
      <c r="E2272" t="s">
        <v>158</v>
      </c>
    </row>
    <row r="2273" spans="1:5" x14ac:dyDescent="0.3">
      <c r="A2273">
        <v>2272</v>
      </c>
      <c r="B2273" s="1" t="s">
        <v>105</v>
      </c>
      <c r="C2273" t="s">
        <v>152</v>
      </c>
      <c r="D2273">
        <v>40</v>
      </c>
      <c r="E2273" t="s">
        <v>158</v>
      </c>
    </row>
    <row r="2274" spans="1:5" x14ac:dyDescent="0.3">
      <c r="A2274">
        <v>2273</v>
      </c>
      <c r="B2274" s="1" t="s">
        <v>110</v>
      </c>
      <c r="C2274" t="s">
        <v>151</v>
      </c>
      <c r="D2274">
        <v>52</v>
      </c>
      <c r="E2274" t="s">
        <v>158</v>
      </c>
    </row>
    <row r="2275" spans="1:5" x14ac:dyDescent="0.3">
      <c r="A2275">
        <v>2274</v>
      </c>
      <c r="B2275" s="1" t="s">
        <v>99</v>
      </c>
      <c r="C2275" t="s">
        <v>151</v>
      </c>
      <c r="D2275">
        <v>64</v>
      </c>
      <c r="E2275" t="s">
        <v>158</v>
      </c>
    </row>
    <row r="2276" spans="1:5" x14ac:dyDescent="0.3">
      <c r="A2276">
        <v>2275</v>
      </c>
      <c r="B2276" s="1" t="s">
        <v>99</v>
      </c>
      <c r="C2276" t="s">
        <v>152</v>
      </c>
      <c r="D2276">
        <v>74</v>
      </c>
      <c r="E2276" t="s">
        <v>158</v>
      </c>
    </row>
    <row r="2277" spans="1:5" x14ac:dyDescent="0.3">
      <c r="A2277">
        <v>2276</v>
      </c>
      <c r="B2277" s="1" t="s">
        <v>105</v>
      </c>
      <c r="C2277" t="s">
        <v>152</v>
      </c>
      <c r="D2277">
        <v>18</v>
      </c>
      <c r="E2277" t="s">
        <v>158</v>
      </c>
    </row>
    <row r="2278" spans="1:5" x14ac:dyDescent="0.3">
      <c r="A2278">
        <v>2277</v>
      </c>
      <c r="B2278" s="1" t="s">
        <v>105</v>
      </c>
      <c r="C2278" t="s">
        <v>151</v>
      </c>
      <c r="D2278">
        <v>65</v>
      </c>
      <c r="E2278" t="s">
        <v>158</v>
      </c>
    </row>
    <row r="2279" spans="1:5" x14ac:dyDescent="0.3">
      <c r="A2279">
        <v>2278</v>
      </c>
      <c r="B2279" s="1" t="s">
        <v>101</v>
      </c>
      <c r="C2279" t="s">
        <v>151</v>
      </c>
      <c r="D2279">
        <v>78</v>
      </c>
      <c r="E2279" t="s">
        <v>158</v>
      </c>
    </row>
    <row r="2280" spans="1:5" x14ac:dyDescent="0.3">
      <c r="A2280">
        <v>2279</v>
      </c>
      <c r="B2280" s="1" t="s">
        <v>106</v>
      </c>
      <c r="C2280" t="s">
        <v>151</v>
      </c>
      <c r="D2280">
        <v>33</v>
      </c>
      <c r="E2280" t="s">
        <v>158</v>
      </c>
    </row>
    <row r="2281" spans="1:5" x14ac:dyDescent="0.3">
      <c r="A2281">
        <v>2280</v>
      </c>
      <c r="B2281" s="1" t="s">
        <v>99</v>
      </c>
      <c r="C2281" t="s">
        <v>151</v>
      </c>
      <c r="D2281">
        <v>53</v>
      </c>
      <c r="E2281" t="s">
        <v>158</v>
      </c>
    </row>
    <row r="2282" spans="1:5" x14ac:dyDescent="0.3">
      <c r="A2282">
        <v>2281</v>
      </c>
      <c r="B2282" s="1" t="s">
        <v>99</v>
      </c>
      <c r="C2282" t="s">
        <v>152</v>
      </c>
      <c r="D2282">
        <v>31</v>
      </c>
      <c r="E2282" t="s">
        <v>158</v>
      </c>
    </row>
    <row r="2283" spans="1:5" x14ac:dyDescent="0.3">
      <c r="A2283">
        <v>2282</v>
      </c>
      <c r="B2283" s="1" t="s">
        <v>99</v>
      </c>
      <c r="C2283" t="s">
        <v>152</v>
      </c>
      <c r="D2283">
        <v>22</v>
      </c>
      <c r="E2283" t="s">
        <v>158</v>
      </c>
    </row>
    <row r="2284" spans="1:5" x14ac:dyDescent="0.3">
      <c r="A2284">
        <v>2283</v>
      </c>
      <c r="B2284" s="1" t="s">
        <v>99</v>
      </c>
      <c r="C2284" t="s">
        <v>152</v>
      </c>
      <c r="D2284">
        <v>24</v>
      </c>
      <c r="E2284" t="s">
        <v>158</v>
      </c>
    </row>
    <row r="2285" spans="1:5" x14ac:dyDescent="0.3">
      <c r="A2285">
        <v>2284</v>
      </c>
      <c r="B2285" s="1" t="s">
        <v>100</v>
      </c>
      <c r="C2285" t="s">
        <v>151</v>
      </c>
      <c r="D2285">
        <v>61</v>
      </c>
      <c r="E2285" t="s">
        <v>158</v>
      </c>
    </row>
    <row r="2286" spans="1:5" x14ac:dyDescent="0.3">
      <c r="A2286">
        <v>2285</v>
      </c>
      <c r="B2286" s="1" t="s">
        <v>110</v>
      </c>
      <c r="C2286" t="s">
        <v>151</v>
      </c>
      <c r="D2286">
        <v>90</v>
      </c>
      <c r="E2286" t="s">
        <v>158</v>
      </c>
    </row>
    <row r="2287" spans="1:5" x14ac:dyDescent="0.3">
      <c r="A2287">
        <v>2286</v>
      </c>
      <c r="B2287" s="1" t="s">
        <v>100</v>
      </c>
      <c r="C2287" t="s">
        <v>151</v>
      </c>
      <c r="D2287">
        <v>75</v>
      </c>
      <c r="E2287" t="s">
        <v>158</v>
      </c>
    </row>
    <row r="2288" spans="1:5" x14ac:dyDescent="0.3">
      <c r="A2288">
        <v>2287</v>
      </c>
      <c r="B2288" s="1" t="s">
        <v>107</v>
      </c>
      <c r="C2288" t="s">
        <v>151</v>
      </c>
      <c r="D2288">
        <v>72</v>
      </c>
      <c r="E2288" t="s">
        <v>158</v>
      </c>
    </row>
    <row r="2289" spans="1:5" x14ac:dyDescent="0.3">
      <c r="A2289">
        <v>2288</v>
      </c>
      <c r="B2289" s="1" t="s">
        <v>99</v>
      </c>
      <c r="C2289" t="s">
        <v>151</v>
      </c>
      <c r="D2289">
        <v>40</v>
      </c>
      <c r="E2289" t="s">
        <v>158</v>
      </c>
    </row>
    <row r="2290" spans="1:5" x14ac:dyDescent="0.3">
      <c r="A2290">
        <v>2289</v>
      </c>
      <c r="B2290" s="1" t="s">
        <v>100</v>
      </c>
      <c r="C2290" t="s">
        <v>152</v>
      </c>
      <c r="D2290">
        <v>44</v>
      </c>
      <c r="E2290" t="s">
        <v>158</v>
      </c>
    </row>
    <row r="2291" spans="1:5" x14ac:dyDescent="0.3">
      <c r="A2291">
        <v>2290</v>
      </c>
      <c r="B2291" s="1" t="s">
        <v>103</v>
      </c>
      <c r="C2291" t="s">
        <v>152</v>
      </c>
      <c r="D2291">
        <v>88</v>
      </c>
      <c r="E2291" t="s">
        <v>158</v>
      </c>
    </row>
    <row r="2292" spans="1:5" x14ac:dyDescent="0.3">
      <c r="A2292">
        <v>2291</v>
      </c>
      <c r="B2292" s="1" t="s">
        <v>101</v>
      </c>
      <c r="C2292" t="s">
        <v>152</v>
      </c>
      <c r="D2292">
        <v>84</v>
      </c>
      <c r="E2292" t="s">
        <v>158</v>
      </c>
    </row>
    <row r="2293" spans="1:5" x14ac:dyDescent="0.3">
      <c r="A2293">
        <v>2292</v>
      </c>
      <c r="B2293" s="1" t="s">
        <v>99</v>
      </c>
      <c r="C2293" t="s">
        <v>152</v>
      </c>
      <c r="D2293">
        <v>66</v>
      </c>
      <c r="E2293" t="s">
        <v>158</v>
      </c>
    </row>
    <row r="2294" spans="1:5" x14ac:dyDescent="0.3">
      <c r="A2294">
        <v>2293</v>
      </c>
      <c r="B2294" s="1" t="s">
        <v>106</v>
      </c>
      <c r="C2294" t="s">
        <v>152</v>
      </c>
      <c r="D2294">
        <v>70</v>
      </c>
      <c r="E2294" t="s">
        <v>158</v>
      </c>
    </row>
    <row r="2295" spans="1:5" x14ac:dyDescent="0.3">
      <c r="A2295">
        <v>2294</v>
      </c>
      <c r="B2295" s="1" t="s">
        <v>100</v>
      </c>
      <c r="C2295" t="s">
        <v>151</v>
      </c>
      <c r="D2295">
        <v>32</v>
      </c>
      <c r="E2295" t="s">
        <v>158</v>
      </c>
    </row>
    <row r="2296" spans="1:5" x14ac:dyDescent="0.3">
      <c r="A2296">
        <v>2295</v>
      </c>
      <c r="B2296" s="1" t="s">
        <v>99</v>
      </c>
      <c r="C2296" t="s">
        <v>152</v>
      </c>
      <c r="D2296">
        <v>33</v>
      </c>
      <c r="E2296" t="s">
        <v>158</v>
      </c>
    </row>
    <row r="2297" spans="1:5" x14ac:dyDescent="0.3">
      <c r="A2297">
        <v>2296</v>
      </c>
      <c r="B2297" s="1" t="s">
        <v>100</v>
      </c>
      <c r="C2297" t="s">
        <v>152</v>
      </c>
      <c r="D2297">
        <v>28</v>
      </c>
      <c r="E2297" t="s">
        <v>158</v>
      </c>
    </row>
    <row r="2298" spans="1:5" x14ac:dyDescent="0.3">
      <c r="A2298">
        <v>2297</v>
      </c>
      <c r="B2298" s="1" t="s">
        <v>106</v>
      </c>
      <c r="C2298" t="s">
        <v>151</v>
      </c>
      <c r="D2298">
        <v>50</v>
      </c>
      <c r="E2298" t="s">
        <v>158</v>
      </c>
    </row>
    <row r="2299" spans="1:5" x14ac:dyDescent="0.3">
      <c r="A2299">
        <v>2298</v>
      </c>
      <c r="B2299" s="1" t="s">
        <v>99</v>
      </c>
      <c r="C2299" t="s">
        <v>152</v>
      </c>
      <c r="D2299">
        <v>40</v>
      </c>
      <c r="E2299" t="s">
        <v>158</v>
      </c>
    </row>
    <row r="2300" spans="1:5" x14ac:dyDescent="0.3">
      <c r="A2300">
        <v>2299</v>
      </c>
      <c r="B2300" s="1" t="s">
        <v>99</v>
      </c>
      <c r="C2300" t="s">
        <v>152</v>
      </c>
      <c r="D2300">
        <v>58</v>
      </c>
      <c r="E2300" t="s">
        <v>158</v>
      </c>
    </row>
    <row r="2301" spans="1:5" x14ac:dyDescent="0.3">
      <c r="A2301">
        <v>2300</v>
      </c>
      <c r="B2301" s="1" t="s">
        <v>99</v>
      </c>
      <c r="C2301" t="s">
        <v>151</v>
      </c>
      <c r="D2301">
        <v>61</v>
      </c>
      <c r="E2301" t="s">
        <v>158</v>
      </c>
    </row>
    <row r="2302" spans="1:5" x14ac:dyDescent="0.3">
      <c r="A2302">
        <v>2301</v>
      </c>
      <c r="B2302" s="1" t="s">
        <v>108</v>
      </c>
      <c r="C2302" t="s">
        <v>152</v>
      </c>
      <c r="D2302">
        <v>38</v>
      </c>
      <c r="E2302" t="s">
        <v>158</v>
      </c>
    </row>
    <row r="2303" spans="1:5" x14ac:dyDescent="0.3">
      <c r="A2303">
        <v>2302</v>
      </c>
      <c r="B2303" s="1" t="s">
        <v>105</v>
      </c>
      <c r="C2303" t="s">
        <v>151</v>
      </c>
      <c r="D2303">
        <v>70</v>
      </c>
      <c r="E2303" t="s">
        <v>158</v>
      </c>
    </row>
    <row r="2304" spans="1:5" x14ac:dyDescent="0.3">
      <c r="A2304">
        <v>2303</v>
      </c>
      <c r="B2304" s="1" t="s">
        <v>104</v>
      </c>
      <c r="C2304" t="s">
        <v>152</v>
      </c>
      <c r="D2304">
        <v>55</v>
      </c>
      <c r="E2304" t="s">
        <v>158</v>
      </c>
    </row>
    <row r="2305" spans="1:5" x14ac:dyDescent="0.3">
      <c r="A2305">
        <v>2304</v>
      </c>
      <c r="B2305" s="1" t="s">
        <v>99</v>
      </c>
      <c r="C2305" t="s">
        <v>152</v>
      </c>
      <c r="D2305">
        <v>86</v>
      </c>
      <c r="E2305" t="s">
        <v>158</v>
      </c>
    </row>
    <row r="2306" spans="1:5" x14ac:dyDescent="0.3">
      <c r="A2306">
        <v>2305</v>
      </c>
      <c r="B2306" s="1" t="s">
        <v>99</v>
      </c>
      <c r="C2306" t="s">
        <v>151</v>
      </c>
      <c r="D2306">
        <v>18</v>
      </c>
      <c r="E2306" t="s">
        <v>158</v>
      </c>
    </row>
    <row r="2307" spans="1:5" x14ac:dyDescent="0.3">
      <c r="A2307">
        <v>2306</v>
      </c>
      <c r="B2307" s="1" t="s">
        <v>105</v>
      </c>
      <c r="C2307" t="s">
        <v>151</v>
      </c>
      <c r="D2307">
        <v>44</v>
      </c>
      <c r="E2307" t="s">
        <v>158</v>
      </c>
    </row>
    <row r="2308" spans="1:5" x14ac:dyDescent="0.3">
      <c r="A2308">
        <v>2307</v>
      </c>
      <c r="B2308" s="1" t="s">
        <v>99</v>
      </c>
      <c r="C2308" t="s">
        <v>151</v>
      </c>
      <c r="D2308">
        <v>66</v>
      </c>
      <c r="E2308" t="s">
        <v>158</v>
      </c>
    </row>
    <row r="2309" spans="1:5" x14ac:dyDescent="0.3">
      <c r="A2309">
        <v>2308</v>
      </c>
      <c r="B2309" s="1" t="s">
        <v>103</v>
      </c>
      <c r="C2309" t="s">
        <v>152</v>
      </c>
      <c r="D2309">
        <v>32</v>
      </c>
      <c r="E2309" t="s">
        <v>158</v>
      </c>
    </row>
    <row r="2310" spans="1:5" x14ac:dyDescent="0.3">
      <c r="A2310">
        <v>2309</v>
      </c>
      <c r="B2310" s="1" t="s">
        <v>107</v>
      </c>
      <c r="C2310" t="s">
        <v>152</v>
      </c>
      <c r="D2310">
        <v>25</v>
      </c>
      <c r="E2310" t="s">
        <v>158</v>
      </c>
    </row>
    <row r="2311" spans="1:5" x14ac:dyDescent="0.3">
      <c r="A2311">
        <v>2310</v>
      </c>
      <c r="B2311" s="1" t="s">
        <v>100</v>
      </c>
      <c r="C2311" t="s">
        <v>152</v>
      </c>
      <c r="D2311">
        <v>38</v>
      </c>
      <c r="E2311" t="s">
        <v>158</v>
      </c>
    </row>
    <row r="2312" spans="1:5" x14ac:dyDescent="0.3">
      <c r="A2312">
        <v>2311</v>
      </c>
      <c r="B2312" s="1" t="s">
        <v>105</v>
      </c>
      <c r="C2312" t="s">
        <v>151</v>
      </c>
      <c r="D2312">
        <v>36</v>
      </c>
      <c r="E2312" t="s">
        <v>158</v>
      </c>
    </row>
    <row r="2313" spans="1:5" x14ac:dyDescent="0.3">
      <c r="A2313">
        <v>2312</v>
      </c>
      <c r="B2313" s="1" t="s">
        <v>99</v>
      </c>
      <c r="C2313" t="s">
        <v>151</v>
      </c>
      <c r="D2313">
        <v>56</v>
      </c>
      <c r="E2313" t="s">
        <v>158</v>
      </c>
    </row>
    <row r="2314" spans="1:5" x14ac:dyDescent="0.3">
      <c r="A2314">
        <v>2313</v>
      </c>
      <c r="B2314" s="1" t="s">
        <v>104</v>
      </c>
      <c r="C2314" t="s">
        <v>152</v>
      </c>
      <c r="D2314">
        <v>31</v>
      </c>
      <c r="E2314" t="s">
        <v>158</v>
      </c>
    </row>
    <row r="2315" spans="1:5" x14ac:dyDescent="0.3">
      <c r="A2315">
        <v>2314</v>
      </c>
      <c r="B2315" s="1" t="s">
        <v>99</v>
      </c>
      <c r="C2315" t="s">
        <v>152</v>
      </c>
      <c r="D2315">
        <v>18</v>
      </c>
      <c r="E2315" t="s">
        <v>158</v>
      </c>
    </row>
    <row r="2316" spans="1:5" x14ac:dyDescent="0.3">
      <c r="A2316">
        <v>2315</v>
      </c>
      <c r="B2316" s="1" t="s">
        <v>99</v>
      </c>
      <c r="C2316" t="s">
        <v>152</v>
      </c>
      <c r="D2316">
        <v>60</v>
      </c>
      <c r="E2316" t="s">
        <v>158</v>
      </c>
    </row>
    <row r="2317" spans="1:5" x14ac:dyDescent="0.3">
      <c r="A2317">
        <v>2316</v>
      </c>
      <c r="B2317" s="1" t="s">
        <v>100</v>
      </c>
      <c r="C2317" t="s">
        <v>151</v>
      </c>
      <c r="D2317">
        <v>33</v>
      </c>
      <c r="E2317" t="s">
        <v>158</v>
      </c>
    </row>
    <row r="2318" spans="1:5" x14ac:dyDescent="0.3">
      <c r="A2318">
        <v>2317</v>
      </c>
      <c r="B2318" s="1" t="s">
        <v>99</v>
      </c>
      <c r="C2318" t="s">
        <v>151</v>
      </c>
      <c r="D2318">
        <v>86</v>
      </c>
      <c r="E2318" t="s">
        <v>158</v>
      </c>
    </row>
    <row r="2319" spans="1:5" x14ac:dyDescent="0.3">
      <c r="A2319">
        <v>2318</v>
      </c>
      <c r="B2319" s="1" t="s">
        <v>100</v>
      </c>
      <c r="C2319" t="s">
        <v>152</v>
      </c>
      <c r="D2319">
        <v>59</v>
      </c>
      <c r="E2319" t="s">
        <v>158</v>
      </c>
    </row>
    <row r="2320" spans="1:5" x14ac:dyDescent="0.3">
      <c r="A2320">
        <v>2319</v>
      </c>
      <c r="B2320" s="1" t="s">
        <v>100</v>
      </c>
      <c r="C2320" t="s">
        <v>151</v>
      </c>
      <c r="D2320">
        <v>72</v>
      </c>
      <c r="E2320" t="s">
        <v>158</v>
      </c>
    </row>
    <row r="2321" spans="1:5" x14ac:dyDescent="0.3">
      <c r="A2321">
        <v>2320</v>
      </c>
      <c r="B2321" s="1" t="s">
        <v>104</v>
      </c>
      <c r="C2321" t="s">
        <v>151</v>
      </c>
      <c r="D2321">
        <v>88</v>
      </c>
      <c r="E2321" t="s">
        <v>158</v>
      </c>
    </row>
    <row r="2322" spans="1:5" x14ac:dyDescent="0.3">
      <c r="A2322">
        <v>2321</v>
      </c>
      <c r="B2322" s="1" t="s">
        <v>109</v>
      </c>
      <c r="C2322" t="s">
        <v>152</v>
      </c>
      <c r="D2322">
        <v>39</v>
      </c>
      <c r="E2322" t="s">
        <v>158</v>
      </c>
    </row>
    <row r="2323" spans="1:5" x14ac:dyDescent="0.3">
      <c r="A2323">
        <v>2322</v>
      </c>
      <c r="B2323" s="1" t="s">
        <v>99</v>
      </c>
      <c r="C2323" t="s">
        <v>152</v>
      </c>
      <c r="D2323">
        <v>54</v>
      </c>
      <c r="E2323" t="s">
        <v>158</v>
      </c>
    </row>
    <row r="2324" spans="1:5" x14ac:dyDescent="0.3">
      <c r="A2324">
        <v>2323</v>
      </c>
      <c r="B2324" s="1" t="s">
        <v>107</v>
      </c>
      <c r="C2324" t="s">
        <v>152</v>
      </c>
      <c r="D2324">
        <v>58</v>
      </c>
      <c r="E2324" t="s">
        <v>158</v>
      </c>
    </row>
    <row r="2325" spans="1:5" x14ac:dyDescent="0.3">
      <c r="A2325">
        <v>2324</v>
      </c>
      <c r="B2325" s="1" t="s">
        <v>100</v>
      </c>
      <c r="C2325" t="s">
        <v>151</v>
      </c>
      <c r="D2325">
        <v>29</v>
      </c>
      <c r="E2325" t="s">
        <v>158</v>
      </c>
    </row>
    <row r="2326" spans="1:5" x14ac:dyDescent="0.3">
      <c r="A2326">
        <v>2325</v>
      </c>
      <c r="B2326" s="1" t="s">
        <v>101</v>
      </c>
      <c r="C2326" t="s">
        <v>151</v>
      </c>
      <c r="D2326">
        <v>36</v>
      </c>
      <c r="E2326" t="s">
        <v>158</v>
      </c>
    </row>
    <row r="2327" spans="1:5" x14ac:dyDescent="0.3">
      <c r="A2327">
        <v>2326</v>
      </c>
      <c r="B2327" s="1" t="s">
        <v>107</v>
      </c>
      <c r="C2327" t="s">
        <v>151</v>
      </c>
      <c r="D2327">
        <v>38</v>
      </c>
      <c r="E2327" t="s">
        <v>158</v>
      </c>
    </row>
    <row r="2328" spans="1:5" x14ac:dyDescent="0.3">
      <c r="A2328">
        <v>2327</v>
      </c>
      <c r="B2328" s="1" t="s">
        <v>99</v>
      </c>
      <c r="C2328" t="s">
        <v>151</v>
      </c>
      <c r="D2328">
        <v>53</v>
      </c>
      <c r="E2328" t="s">
        <v>158</v>
      </c>
    </row>
    <row r="2329" spans="1:5" x14ac:dyDescent="0.3">
      <c r="A2329">
        <v>2328</v>
      </c>
      <c r="B2329" s="1" t="s">
        <v>99</v>
      </c>
      <c r="C2329" t="s">
        <v>151</v>
      </c>
      <c r="D2329">
        <v>18</v>
      </c>
      <c r="E2329" t="s">
        <v>158</v>
      </c>
    </row>
    <row r="2330" spans="1:5" x14ac:dyDescent="0.3">
      <c r="A2330">
        <v>2329</v>
      </c>
      <c r="B2330" s="1" t="s">
        <v>100</v>
      </c>
      <c r="C2330" t="s">
        <v>151</v>
      </c>
      <c r="D2330">
        <v>39</v>
      </c>
      <c r="E2330" t="s">
        <v>158</v>
      </c>
    </row>
    <row r="2331" spans="1:5" x14ac:dyDescent="0.3">
      <c r="A2331">
        <v>2330</v>
      </c>
      <c r="B2331" s="1" t="s">
        <v>99</v>
      </c>
      <c r="C2331" t="s">
        <v>152</v>
      </c>
      <c r="D2331">
        <v>23</v>
      </c>
      <c r="E2331" t="s">
        <v>158</v>
      </c>
    </row>
    <row r="2332" spans="1:5" x14ac:dyDescent="0.3">
      <c r="A2332">
        <v>2331</v>
      </c>
      <c r="B2332" s="1" t="s">
        <v>99</v>
      </c>
      <c r="C2332" t="s">
        <v>151</v>
      </c>
      <c r="D2332">
        <v>73</v>
      </c>
      <c r="E2332" t="s">
        <v>158</v>
      </c>
    </row>
    <row r="2333" spans="1:5" x14ac:dyDescent="0.3">
      <c r="A2333">
        <v>2332</v>
      </c>
      <c r="B2333" s="1" t="s">
        <v>105</v>
      </c>
      <c r="C2333" t="s">
        <v>151</v>
      </c>
      <c r="D2333">
        <v>62</v>
      </c>
      <c r="E2333" t="s">
        <v>158</v>
      </c>
    </row>
    <row r="2334" spans="1:5" x14ac:dyDescent="0.3">
      <c r="A2334">
        <v>2333</v>
      </c>
      <c r="B2334" s="1" t="s">
        <v>100</v>
      </c>
      <c r="C2334" t="s">
        <v>151</v>
      </c>
      <c r="D2334">
        <v>34</v>
      </c>
      <c r="E2334" t="s">
        <v>158</v>
      </c>
    </row>
    <row r="2335" spans="1:5" x14ac:dyDescent="0.3">
      <c r="A2335">
        <v>2334</v>
      </c>
      <c r="B2335" s="1" t="s">
        <v>100</v>
      </c>
      <c r="C2335" t="s">
        <v>151</v>
      </c>
      <c r="D2335">
        <v>77</v>
      </c>
      <c r="E2335" t="s">
        <v>158</v>
      </c>
    </row>
    <row r="2336" spans="1:5" x14ac:dyDescent="0.3">
      <c r="A2336">
        <v>2335</v>
      </c>
      <c r="B2336" s="1" t="s">
        <v>102</v>
      </c>
      <c r="C2336" t="s">
        <v>152</v>
      </c>
      <c r="D2336">
        <v>65</v>
      </c>
      <c r="E2336" t="s">
        <v>158</v>
      </c>
    </row>
    <row r="2337" spans="1:5" x14ac:dyDescent="0.3">
      <c r="A2337">
        <v>2336</v>
      </c>
      <c r="B2337" s="1" t="s">
        <v>102</v>
      </c>
      <c r="C2337" t="s">
        <v>152</v>
      </c>
      <c r="D2337">
        <v>43</v>
      </c>
      <c r="E2337" t="s">
        <v>158</v>
      </c>
    </row>
    <row r="2338" spans="1:5" x14ac:dyDescent="0.3">
      <c r="A2338">
        <v>2337</v>
      </c>
      <c r="B2338" s="1" t="s">
        <v>105</v>
      </c>
      <c r="C2338" t="s">
        <v>151</v>
      </c>
      <c r="D2338">
        <v>85</v>
      </c>
      <c r="E2338" t="s">
        <v>158</v>
      </c>
    </row>
    <row r="2339" spans="1:5" x14ac:dyDescent="0.3">
      <c r="A2339">
        <v>2338</v>
      </c>
      <c r="B2339" s="1" t="s">
        <v>99</v>
      </c>
      <c r="C2339" t="s">
        <v>152</v>
      </c>
      <c r="D2339">
        <v>90</v>
      </c>
      <c r="E2339" t="s">
        <v>158</v>
      </c>
    </row>
    <row r="2340" spans="1:5" x14ac:dyDescent="0.3">
      <c r="A2340">
        <v>2339</v>
      </c>
      <c r="B2340" s="1" t="s">
        <v>105</v>
      </c>
      <c r="C2340" t="s">
        <v>152</v>
      </c>
      <c r="D2340">
        <v>32</v>
      </c>
      <c r="E2340" t="s">
        <v>158</v>
      </c>
    </row>
    <row r="2341" spans="1:5" x14ac:dyDescent="0.3">
      <c r="A2341">
        <v>2340</v>
      </c>
      <c r="B2341" s="1" t="s">
        <v>99</v>
      </c>
      <c r="C2341" t="s">
        <v>152</v>
      </c>
      <c r="D2341">
        <v>35</v>
      </c>
      <c r="E2341" t="s">
        <v>158</v>
      </c>
    </row>
    <row r="2342" spans="1:5" x14ac:dyDescent="0.3">
      <c r="A2342">
        <v>2341</v>
      </c>
      <c r="B2342" s="1" t="s">
        <v>104</v>
      </c>
      <c r="C2342" t="s">
        <v>151</v>
      </c>
      <c r="D2342">
        <v>48</v>
      </c>
      <c r="E2342" t="s">
        <v>158</v>
      </c>
    </row>
    <row r="2343" spans="1:5" x14ac:dyDescent="0.3">
      <c r="A2343">
        <v>2342</v>
      </c>
      <c r="B2343" s="1" t="s">
        <v>100</v>
      </c>
      <c r="C2343" t="s">
        <v>152</v>
      </c>
      <c r="D2343">
        <v>46</v>
      </c>
      <c r="E2343" t="s">
        <v>158</v>
      </c>
    </row>
    <row r="2344" spans="1:5" x14ac:dyDescent="0.3">
      <c r="A2344">
        <v>2343</v>
      </c>
      <c r="B2344" s="1" t="s">
        <v>105</v>
      </c>
      <c r="C2344" t="s">
        <v>152</v>
      </c>
      <c r="D2344">
        <v>33</v>
      </c>
      <c r="E2344" t="s">
        <v>158</v>
      </c>
    </row>
    <row r="2345" spans="1:5" x14ac:dyDescent="0.3">
      <c r="A2345">
        <v>2344</v>
      </c>
      <c r="B2345" s="1" t="s">
        <v>99</v>
      </c>
      <c r="C2345" t="s">
        <v>152</v>
      </c>
      <c r="D2345">
        <v>55</v>
      </c>
      <c r="E2345" t="s">
        <v>158</v>
      </c>
    </row>
    <row r="2346" spans="1:5" x14ac:dyDescent="0.3">
      <c r="A2346">
        <v>2345</v>
      </c>
      <c r="B2346" s="1" t="s">
        <v>106</v>
      </c>
      <c r="C2346" t="s">
        <v>151</v>
      </c>
      <c r="D2346">
        <v>59</v>
      </c>
      <c r="E2346" t="s">
        <v>158</v>
      </c>
    </row>
    <row r="2347" spans="1:5" x14ac:dyDescent="0.3">
      <c r="A2347">
        <v>2346</v>
      </c>
      <c r="B2347" s="1" t="s">
        <v>107</v>
      </c>
      <c r="C2347" t="s">
        <v>151</v>
      </c>
      <c r="D2347">
        <v>29</v>
      </c>
      <c r="E2347" t="s">
        <v>158</v>
      </c>
    </row>
    <row r="2348" spans="1:5" x14ac:dyDescent="0.3">
      <c r="A2348">
        <v>2347</v>
      </c>
      <c r="B2348" s="1" t="s">
        <v>100</v>
      </c>
      <c r="C2348" t="s">
        <v>152</v>
      </c>
      <c r="D2348">
        <v>61</v>
      </c>
      <c r="E2348" t="s">
        <v>158</v>
      </c>
    </row>
    <row r="2349" spans="1:5" x14ac:dyDescent="0.3">
      <c r="A2349">
        <v>2348</v>
      </c>
      <c r="B2349" s="1" t="s">
        <v>105</v>
      </c>
      <c r="C2349" t="s">
        <v>152</v>
      </c>
      <c r="D2349">
        <v>88</v>
      </c>
      <c r="E2349" t="s">
        <v>158</v>
      </c>
    </row>
    <row r="2350" spans="1:5" x14ac:dyDescent="0.3">
      <c r="A2350">
        <v>2349</v>
      </c>
      <c r="B2350" s="1" t="s">
        <v>101</v>
      </c>
      <c r="C2350" t="s">
        <v>151</v>
      </c>
      <c r="D2350">
        <v>37</v>
      </c>
      <c r="E2350" t="s">
        <v>158</v>
      </c>
    </row>
    <row r="2351" spans="1:5" x14ac:dyDescent="0.3">
      <c r="A2351">
        <v>2350</v>
      </c>
      <c r="B2351" s="1" t="s">
        <v>105</v>
      </c>
      <c r="C2351" t="s">
        <v>152</v>
      </c>
      <c r="D2351">
        <v>82</v>
      </c>
      <c r="E2351" t="s">
        <v>158</v>
      </c>
    </row>
    <row r="2352" spans="1:5" x14ac:dyDescent="0.3">
      <c r="A2352">
        <v>2351</v>
      </c>
      <c r="B2352" s="1" t="s">
        <v>99</v>
      </c>
      <c r="C2352" t="s">
        <v>151</v>
      </c>
      <c r="D2352">
        <v>43</v>
      </c>
      <c r="E2352" t="s">
        <v>158</v>
      </c>
    </row>
    <row r="2353" spans="1:5" x14ac:dyDescent="0.3">
      <c r="A2353">
        <v>2352</v>
      </c>
      <c r="B2353" s="1" t="s">
        <v>99</v>
      </c>
      <c r="C2353" t="s">
        <v>152</v>
      </c>
      <c r="D2353">
        <v>35</v>
      </c>
      <c r="E2353" t="s">
        <v>158</v>
      </c>
    </row>
    <row r="2354" spans="1:5" x14ac:dyDescent="0.3">
      <c r="A2354">
        <v>2353</v>
      </c>
      <c r="B2354" s="1" t="s">
        <v>99</v>
      </c>
      <c r="C2354" t="s">
        <v>151</v>
      </c>
      <c r="D2354">
        <v>27</v>
      </c>
      <c r="E2354" t="s">
        <v>158</v>
      </c>
    </row>
    <row r="2355" spans="1:5" x14ac:dyDescent="0.3">
      <c r="A2355">
        <v>2354</v>
      </c>
      <c r="B2355" s="1" t="s">
        <v>99</v>
      </c>
      <c r="C2355" t="s">
        <v>152</v>
      </c>
      <c r="D2355">
        <v>36</v>
      </c>
      <c r="E2355" t="s">
        <v>158</v>
      </c>
    </row>
    <row r="2356" spans="1:5" x14ac:dyDescent="0.3">
      <c r="A2356">
        <v>2355</v>
      </c>
      <c r="B2356" s="1" t="s">
        <v>99</v>
      </c>
      <c r="C2356" t="s">
        <v>152</v>
      </c>
      <c r="D2356">
        <v>24</v>
      </c>
      <c r="E2356" t="s">
        <v>158</v>
      </c>
    </row>
    <row r="2357" spans="1:5" x14ac:dyDescent="0.3">
      <c r="A2357">
        <v>2356</v>
      </c>
      <c r="B2357" s="1" t="s">
        <v>100</v>
      </c>
      <c r="C2357" t="s">
        <v>152</v>
      </c>
      <c r="D2357">
        <v>68</v>
      </c>
      <c r="E2357" t="s">
        <v>158</v>
      </c>
    </row>
    <row r="2358" spans="1:5" x14ac:dyDescent="0.3">
      <c r="A2358">
        <v>2357</v>
      </c>
      <c r="B2358" s="1" t="s">
        <v>105</v>
      </c>
      <c r="C2358" t="s">
        <v>151</v>
      </c>
      <c r="D2358">
        <v>89</v>
      </c>
      <c r="E2358" t="s">
        <v>158</v>
      </c>
    </row>
    <row r="2359" spans="1:5" x14ac:dyDescent="0.3">
      <c r="A2359">
        <v>2358</v>
      </c>
      <c r="B2359" s="1" t="s">
        <v>105</v>
      </c>
      <c r="C2359" t="s">
        <v>151</v>
      </c>
      <c r="D2359">
        <v>31</v>
      </c>
      <c r="E2359" t="s">
        <v>158</v>
      </c>
    </row>
    <row r="2360" spans="1:5" x14ac:dyDescent="0.3">
      <c r="A2360">
        <v>2359</v>
      </c>
      <c r="B2360" s="1" t="s">
        <v>99</v>
      </c>
      <c r="C2360" t="s">
        <v>151</v>
      </c>
      <c r="D2360">
        <v>37</v>
      </c>
      <c r="E2360" t="s">
        <v>158</v>
      </c>
    </row>
    <row r="2361" spans="1:5" x14ac:dyDescent="0.3">
      <c r="A2361">
        <v>2360</v>
      </c>
      <c r="B2361" s="1" t="s">
        <v>109</v>
      </c>
      <c r="C2361" t="s">
        <v>151</v>
      </c>
      <c r="D2361">
        <v>50</v>
      </c>
      <c r="E2361" t="s">
        <v>158</v>
      </c>
    </row>
    <row r="2362" spans="1:5" x14ac:dyDescent="0.3">
      <c r="A2362">
        <v>2361</v>
      </c>
      <c r="B2362" s="1" t="s">
        <v>105</v>
      </c>
      <c r="C2362" t="s">
        <v>152</v>
      </c>
      <c r="D2362">
        <v>86</v>
      </c>
      <c r="E2362" t="s">
        <v>158</v>
      </c>
    </row>
    <row r="2363" spans="1:5" x14ac:dyDescent="0.3">
      <c r="A2363">
        <v>2362</v>
      </c>
      <c r="B2363" s="1" t="s">
        <v>105</v>
      </c>
      <c r="C2363" t="s">
        <v>152</v>
      </c>
      <c r="D2363">
        <v>87</v>
      </c>
      <c r="E2363" t="s">
        <v>158</v>
      </c>
    </row>
    <row r="2364" spans="1:5" x14ac:dyDescent="0.3">
      <c r="A2364">
        <v>2363</v>
      </c>
      <c r="B2364" s="1" t="s">
        <v>107</v>
      </c>
      <c r="C2364" t="s">
        <v>152</v>
      </c>
      <c r="D2364">
        <v>87</v>
      </c>
      <c r="E2364" t="s">
        <v>158</v>
      </c>
    </row>
    <row r="2365" spans="1:5" x14ac:dyDescent="0.3">
      <c r="A2365">
        <v>2364</v>
      </c>
      <c r="B2365" s="1" t="s">
        <v>107</v>
      </c>
      <c r="C2365" t="s">
        <v>152</v>
      </c>
      <c r="D2365">
        <v>63</v>
      </c>
      <c r="E2365" t="s">
        <v>158</v>
      </c>
    </row>
    <row r="2366" spans="1:5" x14ac:dyDescent="0.3">
      <c r="A2366">
        <v>2365</v>
      </c>
      <c r="B2366" s="1" t="s">
        <v>108</v>
      </c>
      <c r="C2366" t="s">
        <v>151</v>
      </c>
      <c r="D2366">
        <v>33</v>
      </c>
      <c r="E2366" t="s">
        <v>158</v>
      </c>
    </row>
    <row r="2367" spans="1:5" x14ac:dyDescent="0.3">
      <c r="A2367">
        <v>2366</v>
      </c>
      <c r="B2367" s="1" t="s">
        <v>106</v>
      </c>
      <c r="C2367" t="s">
        <v>151</v>
      </c>
      <c r="D2367">
        <v>90</v>
      </c>
      <c r="E2367" t="s">
        <v>158</v>
      </c>
    </row>
    <row r="2368" spans="1:5" x14ac:dyDescent="0.3">
      <c r="A2368">
        <v>2367</v>
      </c>
      <c r="B2368" s="1" t="s">
        <v>99</v>
      </c>
      <c r="C2368" t="s">
        <v>152</v>
      </c>
      <c r="D2368">
        <v>68</v>
      </c>
      <c r="E2368" t="s">
        <v>158</v>
      </c>
    </row>
    <row r="2369" spans="1:5" x14ac:dyDescent="0.3">
      <c r="A2369">
        <v>2368</v>
      </c>
      <c r="B2369" s="1" t="s">
        <v>110</v>
      </c>
      <c r="C2369" t="s">
        <v>152</v>
      </c>
      <c r="D2369">
        <v>81</v>
      </c>
      <c r="E2369" t="s">
        <v>158</v>
      </c>
    </row>
    <row r="2370" spans="1:5" x14ac:dyDescent="0.3">
      <c r="A2370">
        <v>2369</v>
      </c>
      <c r="B2370" s="1" t="s">
        <v>107</v>
      </c>
      <c r="C2370" t="s">
        <v>152</v>
      </c>
      <c r="D2370">
        <v>90</v>
      </c>
      <c r="E2370" t="s">
        <v>158</v>
      </c>
    </row>
    <row r="2371" spans="1:5" x14ac:dyDescent="0.3">
      <c r="A2371">
        <v>2370</v>
      </c>
      <c r="B2371" s="1" t="s">
        <v>99</v>
      </c>
      <c r="C2371" t="s">
        <v>151</v>
      </c>
      <c r="D2371">
        <v>26</v>
      </c>
      <c r="E2371" t="s">
        <v>158</v>
      </c>
    </row>
    <row r="2372" spans="1:5" x14ac:dyDescent="0.3">
      <c r="A2372">
        <v>2371</v>
      </c>
      <c r="B2372" s="1" t="s">
        <v>104</v>
      </c>
      <c r="C2372" t="s">
        <v>152</v>
      </c>
      <c r="D2372">
        <v>88</v>
      </c>
      <c r="E2372" t="s">
        <v>158</v>
      </c>
    </row>
    <row r="2373" spans="1:5" x14ac:dyDescent="0.3">
      <c r="A2373">
        <v>2372</v>
      </c>
      <c r="B2373" s="1" t="s">
        <v>99</v>
      </c>
      <c r="C2373" t="s">
        <v>151</v>
      </c>
      <c r="D2373">
        <v>58</v>
      </c>
      <c r="E2373" t="s">
        <v>158</v>
      </c>
    </row>
    <row r="2374" spans="1:5" x14ac:dyDescent="0.3">
      <c r="A2374">
        <v>2373</v>
      </c>
      <c r="B2374" s="1" t="s">
        <v>102</v>
      </c>
      <c r="C2374" t="s">
        <v>151</v>
      </c>
      <c r="D2374">
        <v>61</v>
      </c>
      <c r="E2374" t="s">
        <v>158</v>
      </c>
    </row>
    <row r="2375" spans="1:5" x14ac:dyDescent="0.3">
      <c r="A2375">
        <v>2374</v>
      </c>
      <c r="B2375" s="1" t="s">
        <v>99</v>
      </c>
      <c r="C2375" t="s">
        <v>152</v>
      </c>
      <c r="D2375">
        <v>77</v>
      </c>
      <c r="E2375" t="s">
        <v>158</v>
      </c>
    </row>
    <row r="2376" spans="1:5" x14ac:dyDescent="0.3">
      <c r="A2376">
        <v>2375</v>
      </c>
      <c r="B2376" s="1" t="s">
        <v>100</v>
      </c>
      <c r="C2376" t="s">
        <v>152</v>
      </c>
      <c r="D2376">
        <v>72</v>
      </c>
      <c r="E2376" t="s">
        <v>158</v>
      </c>
    </row>
    <row r="2377" spans="1:5" x14ac:dyDescent="0.3">
      <c r="A2377">
        <v>2376</v>
      </c>
      <c r="B2377" s="1" t="s">
        <v>99</v>
      </c>
      <c r="C2377" t="s">
        <v>152</v>
      </c>
      <c r="D2377">
        <v>30</v>
      </c>
      <c r="E2377" t="s">
        <v>158</v>
      </c>
    </row>
    <row r="2378" spans="1:5" x14ac:dyDescent="0.3">
      <c r="A2378">
        <v>2377</v>
      </c>
      <c r="B2378" s="1" t="s">
        <v>105</v>
      </c>
      <c r="C2378" t="s">
        <v>152</v>
      </c>
      <c r="D2378">
        <v>78</v>
      </c>
      <c r="E2378" t="s">
        <v>158</v>
      </c>
    </row>
    <row r="2379" spans="1:5" x14ac:dyDescent="0.3">
      <c r="A2379">
        <v>2378</v>
      </c>
      <c r="B2379" s="1" t="s">
        <v>101</v>
      </c>
      <c r="C2379" t="s">
        <v>151</v>
      </c>
      <c r="D2379">
        <v>72</v>
      </c>
      <c r="E2379" t="s">
        <v>158</v>
      </c>
    </row>
    <row r="2380" spans="1:5" x14ac:dyDescent="0.3">
      <c r="A2380">
        <v>2379</v>
      </c>
      <c r="B2380" s="1" t="s">
        <v>99</v>
      </c>
      <c r="C2380" t="s">
        <v>151</v>
      </c>
      <c r="D2380">
        <v>78</v>
      </c>
      <c r="E2380" t="s">
        <v>158</v>
      </c>
    </row>
    <row r="2381" spans="1:5" x14ac:dyDescent="0.3">
      <c r="A2381">
        <v>2380</v>
      </c>
      <c r="B2381" s="1" t="s">
        <v>101</v>
      </c>
      <c r="C2381" t="s">
        <v>152</v>
      </c>
      <c r="D2381">
        <v>33</v>
      </c>
      <c r="E2381" t="s">
        <v>158</v>
      </c>
    </row>
    <row r="2382" spans="1:5" x14ac:dyDescent="0.3">
      <c r="A2382">
        <v>2381</v>
      </c>
      <c r="B2382" s="1" t="s">
        <v>99</v>
      </c>
      <c r="C2382" t="s">
        <v>152</v>
      </c>
      <c r="D2382">
        <v>59</v>
      </c>
      <c r="E2382" t="s">
        <v>158</v>
      </c>
    </row>
    <row r="2383" spans="1:5" x14ac:dyDescent="0.3">
      <c r="A2383">
        <v>2382</v>
      </c>
      <c r="B2383" s="1" t="s">
        <v>100</v>
      </c>
      <c r="C2383" t="s">
        <v>151</v>
      </c>
      <c r="D2383">
        <v>53</v>
      </c>
      <c r="E2383" t="s">
        <v>158</v>
      </c>
    </row>
    <row r="2384" spans="1:5" x14ac:dyDescent="0.3">
      <c r="A2384">
        <v>2383</v>
      </c>
      <c r="B2384" s="1" t="s">
        <v>99</v>
      </c>
      <c r="C2384" t="s">
        <v>152</v>
      </c>
      <c r="D2384">
        <v>37</v>
      </c>
      <c r="E2384" t="s">
        <v>158</v>
      </c>
    </row>
    <row r="2385" spans="1:5" x14ac:dyDescent="0.3">
      <c r="A2385">
        <v>2384</v>
      </c>
      <c r="B2385" s="1" t="s">
        <v>99</v>
      </c>
      <c r="C2385" t="s">
        <v>151</v>
      </c>
      <c r="D2385">
        <v>36</v>
      </c>
      <c r="E2385" t="s">
        <v>158</v>
      </c>
    </row>
    <row r="2386" spans="1:5" x14ac:dyDescent="0.3">
      <c r="A2386">
        <v>2385</v>
      </c>
      <c r="B2386" s="1" t="s">
        <v>99</v>
      </c>
      <c r="C2386" t="s">
        <v>151</v>
      </c>
      <c r="D2386">
        <v>53</v>
      </c>
      <c r="E2386" t="s">
        <v>158</v>
      </c>
    </row>
    <row r="2387" spans="1:5" x14ac:dyDescent="0.3">
      <c r="A2387">
        <v>2386</v>
      </c>
      <c r="B2387" s="1" t="s">
        <v>105</v>
      </c>
      <c r="C2387" t="s">
        <v>152</v>
      </c>
      <c r="D2387">
        <v>41</v>
      </c>
      <c r="E2387" t="s">
        <v>158</v>
      </c>
    </row>
    <row r="2388" spans="1:5" x14ac:dyDescent="0.3">
      <c r="A2388">
        <v>2387</v>
      </c>
      <c r="B2388" s="1" t="s">
        <v>105</v>
      </c>
      <c r="C2388" t="s">
        <v>152</v>
      </c>
      <c r="D2388">
        <v>30</v>
      </c>
      <c r="E2388" t="s">
        <v>158</v>
      </c>
    </row>
    <row r="2389" spans="1:5" x14ac:dyDescent="0.3">
      <c r="A2389">
        <v>2388</v>
      </c>
      <c r="B2389" s="1" t="s">
        <v>99</v>
      </c>
      <c r="C2389" t="s">
        <v>152</v>
      </c>
      <c r="D2389">
        <v>61</v>
      </c>
      <c r="E2389" t="s">
        <v>158</v>
      </c>
    </row>
    <row r="2390" spans="1:5" x14ac:dyDescent="0.3">
      <c r="A2390">
        <v>2389</v>
      </c>
      <c r="B2390" s="1" t="s">
        <v>99</v>
      </c>
      <c r="C2390" t="s">
        <v>151</v>
      </c>
      <c r="D2390">
        <v>69</v>
      </c>
      <c r="E2390" t="s">
        <v>158</v>
      </c>
    </row>
    <row r="2391" spans="1:5" x14ac:dyDescent="0.3">
      <c r="A2391">
        <v>2390</v>
      </c>
      <c r="B2391" s="1" t="s">
        <v>100</v>
      </c>
      <c r="C2391" t="s">
        <v>152</v>
      </c>
      <c r="D2391">
        <v>82</v>
      </c>
      <c r="E2391" t="s">
        <v>158</v>
      </c>
    </row>
    <row r="2392" spans="1:5" x14ac:dyDescent="0.3">
      <c r="A2392">
        <v>2391</v>
      </c>
      <c r="B2392" s="1" t="s">
        <v>99</v>
      </c>
      <c r="C2392" t="s">
        <v>152</v>
      </c>
      <c r="D2392">
        <v>19</v>
      </c>
      <c r="E2392" t="s">
        <v>158</v>
      </c>
    </row>
    <row r="2393" spans="1:5" x14ac:dyDescent="0.3">
      <c r="A2393">
        <v>2392</v>
      </c>
      <c r="B2393" s="1" t="s">
        <v>101</v>
      </c>
      <c r="C2393" t="s">
        <v>151</v>
      </c>
      <c r="D2393">
        <v>42</v>
      </c>
      <c r="E2393" t="s">
        <v>158</v>
      </c>
    </row>
    <row r="2394" spans="1:5" x14ac:dyDescent="0.3">
      <c r="A2394">
        <v>2393</v>
      </c>
      <c r="B2394" s="1" t="s">
        <v>107</v>
      </c>
      <c r="C2394" t="s">
        <v>151</v>
      </c>
      <c r="D2394">
        <v>43</v>
      </c>
      <c r="E2394" t="s">
        <v>158</v>
      </c>
    </row>
    <row r="2395" spans="1:5" x14ac:dyDescent="0.3">
      <c r="A2395">
        <v>2394</v>
      </c>
      <c r="B2395" s="1" t="s">
        <v>105</v>
      </c>
      <c r="C2395" t="s">
        <v>152</v>
      </c>
      <c r="D2395">
        <v>74</v>
      </c>
      <c r="E2395" t="s">
        <v>158</v>
      </c>
    </row>
    <row r="2396" spans="1:5" x14ac:dyDescent="0.3">
      <c r="A2396">
        <v>2395</v>
      </c>
      <c r="B2396" s="1" t="s">
        <v>99</v>
      </c>
      <c r="C2396" t="s">
        <v>152</v>
      </c>
      <c r="D2396">
        <v>35</v>
      </c>
      <c r="E2396" t="s">
        <v>158</v>
      </c>
    </row>
    <row r="2397" spans="1:5" x14ac:dyDescent="0.3">
      <c r="A2397">
        <v>2396</v>
      </c>
      <c r="B2397" s="1" t="s">
        <v>99</v>
      </c>
      <c r="C2397" t="s">
        <v>152</v>
      </c>
      <c r="D2397">
        <v>19</v>
      </c>
      <c r="E2397" t="s">
        <v>158</v>
      </c>
    </row>
    <row r="2398" spans="1:5" x14ac:dyDescent="0.3">
      <c r="A2398">
        <v>2397</v>
      </c>
      <c r="B2398" s="1" t="s">
        <v>99</v>
      </c>
      <c r="C2398" t="s">
        <v>152</v>
      </c>
      <c r="D2398">
        <v>77</v>
      </c>
      <c r="E2398" t="s">
        <v>158</v>
      </c>
    </row>
    <row r="2399" spans="1:5" x14ac:dyDescent="0.3">
      <c r="A2399">
        <v>2398</v>
      </c>
      <c r="B2399" s="1" t="s">
        <v>100</v>
      </c>
      <c r="C2399" t="s">
        <v>152</v>
      </c>
      <c r="D2399">
        <v>46</v>
      </c>
      <c r="E2399" t="s">
        <v>158</v>
      </c>
    </row>
    <row r="2400" spans="1:5" x14ac:dyDescent="0.3">
      <c r="A2400">
        <v>2399</v>
      </c>
      <c r="B2400" s="1" t="s">
        <v>99</v>
      </c>
      <c r="C2400" t="s">
        <v>151</v>
      </c>
      <c r="D2400">
        <v>32</v>
      </c>
      <c r="E2400" t="s">
        <v>158</v>
      </c>
    </row>
    <row r="2401" spans="1:5" x14ac:dyDescent="0.3">
      <c r="A2401">
        <v>2400</v>
      </c>
      <c r="B2401" s="1" t="s">
        <v>99</v>
      </c>
      <c r="C2401" t="s">
        <v>151</v>
      </c>
      <c r="D2401">
        <v>64</v>
      </c>
      <c r="E2401" t="s">
        <v>158</v>
      </c>
    </row>
    <row r="2402" spans="1:5" x14ac:dyDescent="0.3">
      <c r="A2402">
        <v>2401</v>
      </c>
      <c r="B2402" s="1" t="s">
        <v>99</v>
      </c>
      <c r="C2402" t="s">
        <v>151</v>
      </c>
      <c r="D2402">
        <v>34</v>
      </c>
      <c r="E2402" t="s">
        <v>158</v>
      </c>
    </row>
    <row r="2403" spans="1:5" x14ac:dyDescent="0.3">
      <c r="A2403">
        <v>2402</v>
      </c>
      <c r="B2403" s="1" t="s">
        <v>100</v>
      </c>
      <c r="C2403" t="s">
        <v>151</v>
      </c>
      <c r="D2403">
        <v>61</v>
      </c>
      <c r="E2403" t="s">
        <v>158</v>
      </c>
    </row>
    <row r="2404" spans="1:5" x14ac:dyDescent="0.3">
      <c r="A2404">
        <v>2403</v>
      </c>
      <c r="B2404" s="1" t="s">
        <v>106</v>
      </c>
      <c r="C2404" t="s">
        <v>152</v>
      </c>
      <c r="D2404">
        <v>87</v>
      </c>
      <c r="E2404" t="s">
        <v>158</v>
      </c>
    </row>
    <row r="2405" spans="1:5" x14ac:dyDescent="0.3">
      <c r="A2405">
        <v>2404</v>
      </c>
      <c r="B2405" s="1" t="s">
        <v>101</v>
      </c>
      <c r="C2405" t="s">
        <v>151</v>
      </c>
      <c r="D2405">
        <v>39</v>
      </c>
      <c r="E2405" t="s">
        <v>158</v>
      </c>
    </row>
    <row r="2406" spans="1:5" x14ac:dyDescent="0.3">
      <c r="A2406">
        <v>2405</v>
      </c>
      <c r="B2406" s="1" t="s">
        <v>99</v>
      </c>
      <c r="C2406" t="s">
        <v>152</v>
      </c>
      <c r="D2406">
        <v>63</v>
      </c>
      <c r="E2406" t="s">
        <v>158</v>
      </c>
    </row>
    <row r="2407" spans="1:5" x14ac:dyDescent="0.3">
      <c r="A2407">
        <v>2406</v>
      </c>
      <c r="B2407" s="1" t="s">
        <v>99</v>
      </c>
      <c r="C2407" t="s">
        <v>151</v>
      </c>
      <c r="D2407">
        <v>76</v>
      </c>
      <c r="E2407" t="s">
        <v>158</v>
      </c>
    </row>
    <row r="2408" spans="1:5" x14ac:dyDescent="0.3">
      <c r="A2408">
        <v>2407</v>
      </c>
      <c r="B2408" s="1" t="s">
        <v>99</v>
      </c>
      <c r="C2408" t="s">
        <v>151</v>
      </c>
      <c r="D2408">
        <v>78</v>
      </c>
      <c r="E2408" t="s">
        <v>158</v>
      </c>
    </row>
    <row r="2409" spans="1:5" x14ac:dyDescent="0.3">
      <c r="A2409">
        <v>2408</v>
      </c>
      <c r="B2409" s="1" t="s">
        <v>99</v>
      </c>
      <c r="C2409" t="s">
        <v>152</v>
      </c>
      <c r="D2409">
        <v>27</v>
      </c>
      <c r="E2409" t="s">
        <v>158</v>
      </c>
    </row>
    <row r="2410" spans="1:5" x14ac:dyDescent="0.3">
      <c r="A2410">
        <v>2409</v>
      </c>
      <c r="B2410" s="1" t="s">
        <v>101</v>
      </c>
      <c r="C2410" t="s">
        <v>152</v>
      </c>
      <c r="D2410">
        <v>30</v>
      </c>
      <c r="E2410" t="s">
        <v>158</v>
      </c>
    </row>
    <row r="2411" spans="1:5" x14ac:dyDescent="0.3">
      <c r="A2411">
        <v>2410</v>
      </c>
      <c r="B2411" s="1" t="s">
        <v>100</v>
      </c>
      <c r="C2411" t="s">
        <v>151</v>
      </c>
      <c r="D2411">
        <v>89</v>
      </c>
      <c r="E2411" t="s">
        <v>158</v>
      </c>
    </row>
    <row r="2412" spans="1:5" x14ac:dyDescent="0.3">
      <c r="A2412">
        <v>2411</v>
      </c>
      <c r="B2412" s="1" t="s">
        <v>104</v>
      </c>
      <c r="C2412" t="s">
        <v>151</v>
      </c>
      <c r="D2412">
        <v>88</v>
      </c>
      <c r="E2412" t="s">
        <v>158</v>
      </c>
    </row>
    <row r="2413" spans="1:5" x14ac:dyDescent="0.3">
      <c r="A2413">
        <v>2412</v>
      </c>
      <c r="B2413" s="1" t="s">
        <v>99</v>
      </c>
      <c r="C2413" t="s">
        <v>151</v>
      </c>
      <c r="D2413">
        <v>19</v>
      </c>
      <c r="E2413" t="s">
        <v>158</v>
      </c>
    </row>
    <row r="2414" spans="1:5" x14ac:dyDescent="0.3">
      <c r="A2414">
        <v>2413</v>
      </c>
      <c r="B2414" s="1" t="s">
        <v>106</v>
      </c>
      <c r="C2414" t="s">
        <v>151</v>
      </c>
      <c r="D2414">
        <v>31</v>
      </c>
      <c r="E2414" t="s">
        <v>158</v>
      </c>
    </row>
    <row r="2415" spans="1:5" x14ac:dyDescent="0.3">
      <c r="A2415">
        <v>2414</v>
      </c>
      <c r="B2415" s="1" t="s">
        <v>105</v>
      </c>
      <c r="C2415" t="s">
        <v>152</v>
      </c>
      <c r="D2415">
        <v>34</v>
      </c>
      <c r="E2415" t="s">
        <v>158</v>
      </c>
    </row>
    <row r="2416" spans="1:5" x14ac:dyDescent="0.3">
      <c r="A2416">
        <v>2415</v>
      </c>
      <c r="B2416" s="1" t="s">
        <v>103</v>
      </c>
      <c r="C2416" t="s">
        <v>152</v>
      </c>
      <c r="D2416">
        <v>54</v>
      </c>
      <c r="E2416" t="s">
        <v>158</v>
      </c>
    </row>
    <row r="2417" spans="1:5" x14ac:dyDescent="0.3">
      <c r="A2417">
        <v>2416</v>
      </c>
      <c r="B2417" s="1" t="s">
        <v>105</v>
      </c>
      <c r="C2417" t="s">
        <v>152</v>
      </c>
      <c r="D2417">
        <v>26</v>
      </c>
      <c r="E2417" t="s">
        <v>158</v>
      </c>
    </row>
    <row r="2418" spans="1:5" x14ac:dyDescent="0.3">
      <c r="A2418">
        <v>2417</v>
      </c>
      <c r="B2418" s="1" t="s">
        <v>99</v>
      </c>
      <c r="C2418" t="s">
        <v>151</v>
      </c>
      <c r="D2418">
        <v>52</v>
      </c>
      <c r="E2418" t="s">
        <v>158</v>
      </c>
    </row>
    <row r="2419" spans="1:5" x14ac:dyDescent="0.3">
      <c r="A2419">
        <v>2418</v>
      </c>
      <c r="B2419" s="1" t="s">
        <v>99</v>
      </c>
      <c r="C2419" t="s">
        <v>151</v>
      </c>
      <c r="D2419">
        <v>65</v>
      </c>
      <c r="E2419" t="s">
        <v>158</v>
      </c>
    </row>
    <row r="2420" spans="1:5" x14ac:dyDescent="0.3">
      <c r="A2420">
        <v>2419</v>
      </c>
      <c r="B2420" s="1" t="s">
        <v>107</v>
      </c>
      <c r="C2420" t="s">
        <v>151</v>
      </c>
      <c r="D2420">
        <v>83</v>
      </c>
      <c r="E2420" t="s">
        <v>158</v>
      </c>
    </row>
    <row r="2421" spans="1:5" x14ac:dyDescent="0.3">
      <c r="A2421">
        <v>2420</v>
      </c>
      <c r="B2421" s="1" t="s">
        <v>100</v>
      </c>
      <c r="C2421" t="s">
        <v>151</v>
      </c>
      <c r="D2421">
        <v>65</v>
      </c>
      <c r="E2421" t="s">
        <v>158</v>
      </c>
    </row>
    <row r="2422" spans="1:5" x14ac:dyDescent="0.3">
      <c r="A2422">
        <v>2421</v>
      </c>
      <c r="B2422" s="1" t="s">
        <v>107</v>
      </c>
      <c r="C2422" t="s">
        <v>152</v>
      </c>
      <c r="D2422">
        <v>78</v>
      </c>
      <c r="E2422" t="s">
        <v>158</v>
      </c>
    </row>
    <row r="2423" spans="1:5" x14ac:dyDescent="0.3">
      <c r="A2423">
        <v>2422</v>
      </c>
      <c r="B2423" s="1" t="s">
        <v>99</v>
      </c>
      <c r="C2423" t="s">
        <v>151</v>
      </c>
      <c r="D2423">
        <v>31</v>
      </c>
      <c r="E2423" t="s">
        <v>158</v>
      </c>
    </row>
    <row r="2424" spans="1:5" x14ac:dyDescent="0.3">
      <c r="A2424">
        <v>2423</v>
      </c>
      <c r="B2424" s="1" t="s">
        <v>101</v>
      </c>
      <c r="C2424" t="s">
        <v>152</v>
      </c>
      <c r="D2424">
        <v>88</v>
      </c>
      <c r="E2424" t="s">
        <v>158</v>
      </c>
    </row>
    <row r="2425" spans="1:5" x14ac:dyDescent="0.3">
      <c r="A2425">
        <v>2424</v>
      </c>
      <c r="B2425" s="1" t="s">
        <v>99</v>
      </c>
      <c r="C2425" t="s">
        <v>152</v>
      </c>
      <c r="D2425">
        <v>73</v>
      </c>
      <c r="E2425" t="s">
        <v>158</v>
      </c>
    </row>
    <row r="2426" spans="1:5" x14ac:dyDescent="0.3">
      <c r="A2426">
        <v>2425</v>
      </c>
      <c r="B2426" s="1" t="s">
        <v>101</v>
      </c>
      <c r="C2426" t="s">
        <v>151</v>
      </c>
      <c r="D2426">
        <v>76</v>
      </c>
      <c r="E2426" t="s">
        <v>158</v>
      </c>
    </row>
    <row r="2427" spans="1:5" x14ac:dyDescent="0.3">
      <c r="A2427">
        <v>2426</v>
      </c>
      <c r="B2427" s="1" t="s">
        <v>99</v>
      </c>
      <c r="C2427" t="s">
        <v>151</v>
      </c>
      <c r="D2427">
        <v>57</v>
      </c>
      <c r="E2427" t="s">
        <v>158</v>
      </c>
    </row>
    <row r="2428" spans="1:5" x14ac:dyDescent="0.3">
      <c r="A2428">
        <v>2427</v>
      </c>
      <c r="B2428" s="1" t="s">
        <v>105</v>
      </c>
      <c r="C2428" t="s">
        <v>152</v>
      </c>
      <c r="D2428">
        <v>30</v>
      </c>
      <c r="E2428" t="s">
        <v>158</v>
      </c>
    </row>
    <row r="2429" spans="1:5" x14ac:dyDescent="0.3">
      <c r="A2429">
        <v>2428</v>
      </c>
      <c r="B2429" s="1" t="s">
        <v>100</v>
      </c>
      <c r="C2429" t="s">
        <v>152</v>
      </c>
      <c r="D2429">
        <v>74</v>
      </c>
      <c r="E2429" t="s">
        <v>158</v>
      </c>
    </row>
    <row r="2430" spans="1:5" x14ac:dyDescent="0.3">
      <c r="A2430">
        <v>2429</v>
      </c>
      <c r="B2430" s="1" t="s">
        <v>99</v>
      </c>
      <c r="C2430" t="s">
        <v>151</v>
      </c>
      <c r="D2430">
        <v>38</v>
      </c>
      <c r="E2430" t="s">
        <v>158</v>
      </c>
    </row>
    <row r="2431" spans="1:5" x14ac:dyDescent="0.3">
      <c r="A2431">
        <v>2430</v>
      </c>
      <c r="B2431" s="1" t="s">
        <v>99</v>
      </c>
      <c r="C2431" t="s">
        <v>152</v>
      </c>
      <c r="D2431">
        <v>76</v>
      </c>
      <c r="E2431" t="s">
        <v>158</v>
      </c>
    </row>
    <row r="2432" spans="1:5" x14ac:dyDescent="0.3">
      <c r="A2432">
        <v>2431</v>
      </c>
      <c r="B2432" s="1" t="s">
        <v>100</v>
      </c>
      <c r="C2432" t="s">
        <v>152</v>
      </c>
      <c r="D2432">
        <v>46</v>
      </c>
      <c r="E2432" t="s">
        <v>158</v>
      </c>
    </row>
    <row r="2433" spans="1:5" x14ac:dyDescent="0.3">
      <c r="A2433">
        <v>2432</v>
      </c>
      <c r="B2433" s="1" t="s">
        <v>109</v>
      </c>
      <c r="C2433" t="s">
        <v>151</v>
      </c>
      <c r="D2433">
        <v>70</v>
      </c>
      <c r="E2433" t="s">
        <v>158</v>
      </c>
    </row>
    <row r="2434" spans="1:5" x14ac:dyDescent="0.3">
      <c r="A2434">
        <v>2433</v>
      </c>
      <c r="B2434" s="1" t="s">
        <v>105</v>
      </c>
      <c r="C2434" t="s">
        <v>152</v>
      </c>
      <c r="D2434">
        <v>58</v>
      </c>
      <c r="E2434" t="s">
        <v>158</v>
      </c>
    </row>
    <row r="2435" spans="1:5" x14ac:dyDescent="0.3">
      <c r="A2435">
        <v>2434</v>
      </c>
      <c r="B2435" s="1" t="s">
        <v>101</v>
      </c>
      <c r="C2435" t="s">
        <v>151</v>
      </c>
      <c r="D2435">
        <v>29</v>
      </c>
      <c r="E2435" t="s">
        <v>158</v>
      </c>
    </row>
    <row r="2436" spans="1:5" x14ac:dyDescent="0.3">
      <c r="A2436">
        <v>2435</v>
      </c>
      <c r="B2436" s="1" t="s">
        <v>105</v>
      </c>
      <c r="C2436" t="s">
        <v>152</v>
      </c>
      <c r="D2436">
        <v>82</v>
      </c>
      <c r="E2436" t="s">
        <v>158</v>
      </c>
    </row>
    <row r="2437" spans="1:5" x14ac:dyDescent="0.3">
      <c r="A2437">
        <v>2436</v>
      </c>
      <c r="B2437" s="1" t="s">
        <v>99</v>
      </c>
      <c r="C2437" t="s">
        <v>151</v>
      </c>
      <c r="D2437">
        <v>42</v>
      </c>
      <c r="E2437" t="s">
        <v>158</v>
      </c>
    </row>
    <row r="2438" spans="1:5" x14ac:dyDescent="0.3">
      <c r="A2438">
        <v>2437</v>
      </c>
      <c r="B2438" s="1" t="s">
        <v>108</v>
      </c>
      <c r="C2438" t="s">
        <v>151</v>
      </c>
      <c r="D2438">
        <v>65</v>
      </c>
      <c r="E2438" t="s">
        <v>158</v>
      </c>
    </row>
    <row r="2439" spans="1:5" x14ac:dyDescent="0.3">
      <c r="A2439">
        <v>2438</v>
      </c>
      <c r="B2439" s="1" t="s">
        <v>105</v>
      </c>
      <c r="C2439" t="s">
        <v>151</v>
      </c>
      <c r="D2439">
        <v>25</v>
      </c>
      <c r="E2439" t="s">
        <v>158</v>
      </c>
    </row>
    <row r="2440" spans="1:5" x14ac:dyDescent="0.3">
      <c r="A2440">
        <v>2439</v>
      </c>
      <c r="B2440" s="1" t="s">
        <v>99</v>
      </c>
      <c r="C2440" t="s">
        <v>151</v>
      </c>
      <c r="D2440">
        <v>84</v>
      </c>
      <c r="E2440" t="s">
        <v>158</v>
      </c>
    </row>
    <row r="2441" spans="1:5" x14ac:dyDescent="0.3">
      <c r="A2441">
        <v>2440</v>
      </c>
      <c r="B2441" s="1" t="s">
        <v>107</v>
      </c>
      <c r="C2441" t="s">
        <v>151</v>
      </c>
      <c r="D2441">
        <v>61</v>
      </c>
      <c r="E2441" t="s">
        <v>158</v>
      </c>
    </row>
    <row r="2442" spans="1:5" x14ac:dyDescent="0.3">
      <c r="A2442">
        <v>2441</v>
      </c>
      <c r="B2442" s="1" t="s">
        <v>99</v>
      </c>
      <c r="C2442" t="s">
        <v>152</v>
      </c>
      <c r="D2442">
        <v>68</v>
      </c>
      <c r="E2442" t="s">
        <v>158</v>
      </c>
    </row>
    <row r="2443" spans="1:5" x14ac:dyDescent="0.3">
      <c r="A2443">
        <v>2442</v>
      </c>
      <c r="B2443" s="1" t="s">
        <v>99</v>
      </c>
      <c r="C2443" t="s">
        <v>151</v>
      </c>
      <c r="D2443">
        <v>70</v>
      </c>
      <c r="E2443" t="s">
        <v>158</v>
      </c>
    </row>
    <row r="2444" spans="1:5" x14ac:dyDescent="0.3">
      <c r="A2444">
        <v>2443</v>
      </c>
      <c r="B2444" s="1" t="s">
        <v>105</v>
      </c>
      <c r="C2444" t="s">
        <v>151</v>
      </c>
      <c r="D2444">
        <v>23</v>
      </c>
      <c r="E2444" t="s">
        <v>158</v>
      </c>
    </row>
    <row r="2445" spans="1:5" x14ac:dyDescent="0.3">
      <c r="A2445">
        <v>2444</v>
      </c>
      <c r="B2445" s="1" t="s">
        <v>105</v>
      </c>
      <c r="C2445" t="s">
        <v>152</v>
      </c>
      <c r="D2445">
        <v>89</v>
      </c>
      <c r="E2445" t="s">
        <v>158</v>
      </c>
    </row>
    <row r="2446" spans="1:5" x14ac:dyDescent="0.3">
      <c r="A2446">
        <v>2445</v>
      </c>
      <c r="B2446" s="1" t="s">
        <v>99</v>
      </c>
      <c r="C2446" t="s">
        <v>151</v>
      </c>
      <c r="D2446">
        <v>46</v>
      </c>
      <c r="E2446" t="s">
        <v>158</v>
      </c>
    </row>
    <row r="2447" spans="1:5" x14ac:dyDescent="0.3">
      <c r="A2447">
        <v>2446</v>
      </c>
      <c r="B2447" s="1" t="s">
        <v>100</v>
      </c>
      <c r="C2447" t="s">
        <v>151</v>
      </c>
      <c r="D2447">
        <v>47</v>
      </c>
      <c r="E2447" t="s">
        <v>158</v>
      </c>
    </row>
    <row r="2448" spans="1:5" x14ac:dyDescent="0.3">
      <c r="A2448">
        <v>2447</v>
      </c>
      <c r="B2448" s="1" t="s">
        <v>110</v>
      </c>
      <c r="C2448" t="s">
        <v>152</v>
      </c>
      <c r="D2448">
        <v>25</v>
      </c>
      <c r="E2448" t="s">
        <v>158</v>
      </c>
    </row>
    <row r="2449" spans="1:5" x14ac:dyDescent="0.3">
      <c r="A2449">
        <v>2448</v>
      </c>
      <c r="B2449" s="1" t="s">
        <v>105</v>
      </c>
      <c r="C2449" t="s">
        <v>152</v>
      </c>
      <c r="D2449">
        <v>55</v>
      </c>
      <c r="E2449" t="s">
        <v>158</v>
      </c>
    </row>
    <row r="2450" spans="1:5" x14ac:dyDescent="0.3">
      <c r="A2450">
        <v>2449</v>
      </c>
      <c r="B2450" s="1" t="s">
        <v>105</v>
      </c>
      <c r="C2450" t="s">
        <v>151</v>
      </c>
      <c r="D2450">
        <v>57</v>
      </c>
      <c r="E2450" t="s">
        <v>158</v>
      </c>
    </row>
    <row r="2451" spans="1:5" x14ac:dyDescent="0.3">
      <c r="A2451">
        <v>2450</v>
      </c>
      <c r="B2451" s="1" t="s">
        <v>105</v>
      </c>
      <c r="C2451" t="s">
        <v>151</v>
      </c>
      <c r="D2451">
        <v>21</v>
      </c>
      <c r="E2451" t="s">
        <v>158</v>
      </c>
    </row>
    <row r="2452" spans="1:5" x14ac:dyDescent="0.3">
      <c r="A2452">
        <v>2451</v>
      </c>
      <c r="B2452" s="1" t="s">
        <v>99</v>
      </c>
      <c r="C2452" t="s">
        <v>152</v>
      </c>
      <c r="D2452">
        <v>89</v>
      </c>
      <c r="E2452" t="s">
        <v>158</v>
      </c>
    </row>
    <row r="2453" spans="1:5" x14ac:dyDescent="0.3">
      <c r="A2453">
        <v>2452</v>
      </c>
      <c r="B2453" s="1" t="s">
        <v>106</v>
      </c>
      <c r="C2453" t="s">
        <v>152</v>
      </c>
      <c r="D2453">
        <v>48</v>
      </c>
      <c r="E2453" t="s">
        <v>158</v>
      </c>
    </row>
    <row r="2454" spans="1:5" x14ac:dyDescent="0.3">
      <c r="A2454">
        <v>2453</v>
      </c>
      <c r="B2454" s="1" t="s">
        <v>99</v>
      </c>
      <c r="C2454" t="s">
        <v>151</v>
      </c>
      <c r="D2454">
        <v>37</v>
      </c>
      <c r="E2454" t="s">
        <v>158</v>
      </c>
    </row>
    <row r="2455" spans="1:5" x14ac:dyDescent="0.3">
      <c r="A2455">
        <v>2454</v>
      </c>
      <c r="B2455" s="1" t="s">
        <v>105</v>
      </c>
      <c r="C2455" t="s">
        <v>151</v>
      </c>
      <c r="D2455">
        <v>21</v>
      </c>
      <c r="E2455" t="s">
        <v>158</v>
      </c>
    </row>
    <row r="2456" spans="1:5" x14ac:dyDescent="0.3">
      <c r="A2456">
        <v>2455</v>
      </c>
      <c r="B2456" s="1" t="s">
        <v>99</v>
      </c>
      <c r="C2456" t="s">
        <v>151</v>
      </c>
      <c r="D2456">
        <v>68</v>
      </c>
      <c r="E2456" t="s">
        <v>158</v>
      </c>
    </row>
    <row r="2457" spans="1:5" x14ac:dyDescent="0.3">
      <c r="A2457">
        <v>2456</v>
      </c>
      <c r="B2457" s="1" t="s">
        <v>100</v>
      </c>
      <c r="C2457" t="s">
        <v>151</v>
      </c>
      <c r="D2457">
        <v>77</v>
      </c>
      <c r="E2457" t="s">
        <v>158</v>
      </c>
    </row>
    <row r="2458" spans="1:5" x14ac:dyDescent="0.3">
      <c r="A2458">
        <v>2457</v>
      </c>
      <c r="B2458" s="1" t="s">
        <v>99</v>
      </c>
      <c r="C2458" t="s">
        <v>151</v>
      </c>
      <c r="D2458">
        <v>50</v>
      </c>
      <c r="E2458" t="s">
        <v>158</v>
      </c>
    </row>
    <row r="2459" spans="1:5" x14ac:dyDescent="0.3">
      <c r="A2459">
        <v>2458</v>
      </c>
      <c r="B2459" s="1" t="s">
        <v>99</v>
      </c>
      <c r="C2459" t="s">
        <v>151</v>
      </c>
      <c r="D2459">
        <v>72</v>
      </c>
      <c r="E2459" t="s">
        <v>158</v>
      </c>
    </row>
    <row r="2460" spans="1:5" x14ac:dyDescent="0.3">
      <c r="A2460">
        <v>2459</v>
      </c>
      <c r="B2460" s="1" t="s">
        <v>99</v>
      </c>
      <c r="C2460" t="s">
        <v>151</v>
      </c>
      <c r="D2460">
        <v>72</v>
      </c>
      <c r="E2460" t="s">
        <v>158</v>
      </c>
    </row>
    <row r="2461" spans="1:5" x14ac:dyDescent="0.3">
      <c r="A2461">
        <v>2460</v>
      </c>
      <c r="B2461" s="1" t="s">
        <v>103</v>
      </c>
      <c r="C2461" t="s">
        <v>152</v>
      </c>
      <c r="D2461">
        <v>67</v>
      </c>
      <c r="E2461" t="s">
        <v>158</v>
      </c>
    </row>
    <row r="2462" spans="1:5" x14ac:dyDescent="0.3">
      <c r="A2462">
        <v>2461</v>
      </c>
      <c r="B2462" s="1" t="s">
        <v>99</v>
      </c>
      <c r="C2462" t="s">
        <v>151</v>
      </c>
      <c r="D2462">
        <v>40</v>
      </c>
      <c r="E2462" t="s">
        <v>158</v>
      </c>
    </row>
    <row r="2463" spans="1:5" x14ac:dyDescent="0.3">
      <c r="A2463">
        <v>2462</v>
      </c>
      <c r="B2463" s="1" t="s">
        <v>99</v>
      </c>
      <c r="C2463" t="s">
        <v>151</v>
      </c>
      <c r="D2463">
        <v>50</v>
      </c>
      <c r="E2463" t="s">
        <v>158</v>
      </c>
    </row>
    <row r="2464" spans="1:5" x14ac:dyDescent="0.3">
      <c r="A2464">
        <v>2463</v>
      </c>
      <c r="B2464" s="1" t="s">
        <v>99</v>
      </c>
      <c r="C2464" t="s">
        <v>151</v>
      </c>
      <c r="D2464">
        <v>58</v>
      </c>
      <c r="E2464" t="s">
        <v>158</v>
      </c>
    </row>
    <row r="2465" spans="1:5" x14ac:dyDescent="0.3">
      <c r="A2465">
        <v>2464</v>
      </c>
      <c r="B2465" s="1" t="s">
        <v>100</v>
      </c>
      <c r="C2465" t="s">
        <v>152</v>
      </c>
      <c r="D2465">
        <v>57</v>
      </c>
      <c r="E2465" t="s">
        <v>158</v>
      </c>
    </row>
    <row r="2466" spans="1:5" x14ac:dyDescent="0.3">
      <c r="A2466">
        <v>2465</v>
      </c>
      <c r="B2466" s="1" t="s">
        <v>101</v>
      </c>
      <c r="C2466" t="s">
        <v>152</v>
      </c>
      <c r="D2466">
        <v>38</v>
      </c>
      <c r="E2466" t="s">
        <v>158</v>
      </c>
    </row>
    <row r="2467" spans="1:5" x14ac:dyDescent="0.3">
      <c r="A2467">
        <v>2466</v>
      </c>
      <c r="B2467" s="1" t="s">
        <v>99</v>
      </c>
      <c r="C2467" t="s">
        <v>152</v>
      </c>
      <c r="D2467">
        <v>39</v>
      </c>
      <c r="E2467" t="s">
        <v>158</v>
      </c>
    </row>
    <row r="2468" spans="1:5" x14ac:dyDescent="0.3">
      <c r="A2468">
        <v>2467</v>
      </c>
      <c r="B2468" s="1" t="s">
        <v>100</v>
      </c>
      <c r="C2468" t="s">
        <v>151</v>
      </c>
      <c r="D2468">
        <v>37</v>
      </c>
      <c r="E2468" t="s">
        <v>158</v>
      </c>
    </row>
    <row r="2469" spans="1:5" x14ac:dyDescent="0.3">
      <c r="A2469">
        <v>2468</v>
      </c>
      <c r="B2469" s="1" t="s">
        <v>99</v>
      </c>
      <c r="C2469" t="s">
        <v>152</v>
      </c>
      <c r="D2469">
        <v>64</v>
      </c>
      <c r="E2469" t="s">
        <v>158</v>
      </c>
    </row>
    <row r="2470" spans="1:5" x14ac:dyDescent="0.3">
      <c r="A2470">
        <v>2469</v>
      </c>
      <c r="B2470" s="1" t="s">
        <v>101</v>
      </c>
      <c r="C2470" t="s">
        <v>152</v>
      </c>
      <c r="D2470">
        <v>41</v>
      </c>
      <c r="E2470" t="s">
        <v>158</v>
      </c>
    </row>
    <row r="2471" spans="1:5" x14ac:dyDescent="0.3">
      <c r="A2471">
        <v>2470</v>
      </c>
      <c r="B2471" s="1" t="s">
        <v>99</v>
      </c>
      <c r="C2471" t="s">
        <v>152</v>
      </c>
      <c r="D2471">
        <v>49</v>
      </c>
      <c r="E2471" t="s">
        <v>158</v>
      </c>
    </row>
    <row r="2472" spans="1:5" x14ac:dyDescent="0.3">
      <c r="A2472">
        <v>2471</v>
      </c>
      <c r="B2472" s="1" t="s">
        <v>99</v>
      </c>
      <c r="C2472" t="s">
        <v>151</v>
      </c>
      <c r="D2472">
        <v>57</v>
      </c>
      <c r="E2472" t="s">
        <v>158</v>
      </c>
    </row>
    <row r="2473" spans="1:5" x14ac:dyDescent="0.3">
      <c r="A2473">
        <v>2472</v>
      </c>
      <c r="B2473" s="1" t="s">
        <v>107</v>
      </c>
      <c r="C2473" t="s">
        <v>152</v>
      </c>
      <c r="D2473">
        <v>44</v>
      </c>
      <c r="E2473" t="s">
        <v>158</v>
      </c>
    </row>
    <row r="2474" spans="1:5" x14ac:dyDescent="0.3">
      <c r="A2474">
        <v>2473</v>
      </c>
      <c r="B2474" s="1" t="s">
        <v>108</v>
      </c>
      <c r="C2474" t="s">
        <v>151</v>
      </c>
      <c r="D2474">
        <v>42</v>
      </c>
      <c r="E2474" t="s">
        <v>158</v>
      </c>
    </row>
    <row r="2475" spans="1:5" x14ac:dyDescent="0.3">
      <c r="A2475">
        <v>2474</v>
      </c>
      <c r="B2475" s="1" t="s">
        <v>109</v>
      </c>
      <c r="C2475" t="s">
        <v>151</v>
      </c>
      <c r="D2475">
        <v>63</v>
      </c>
      <c r="E2475" t="s">
        <v>158</v>
      </c>
    </row>
    <row r="2476" spans="1:5" x14ac:dyDescent="0.3">
      <c r="A2476">
        <v>2475</v>
      </c>
      <c r="B2476" s="1" t="s">
        <v>99</v>
      </c>
      <c r="C2476" t="s">
        <v>152</v>
      </c>
      <c r="D2476">
        <v>78</v>
      </c>
      <c r="E2476" t="s">
        <v>158</v>
      </c>
    </row>
    <row r="2477" spans="1:5" x14ac:dyDescent="0.3">
      <c r="A2477">
        <v>2476</v>
      </c>
      <c r="B2477" s="1" t="s">
        <v>105</v>
      </c>
      <c r="C2477" t="s">
        <v>152</v>
      </c>
      <c r="D2477">
        <v>86</v>
      </c>
      <c r="E2477" t="s">
        <v>158</v>
      </c>
    </row>
    <row r="2478" spans="1:5" x14ac:dyDescent="0.3">
      <c r="A2478">
        <v>2477</v>
      </c>
      <c r="B2478" s="1" t="s">
        <v>99</v>
      </c>
      <c r="C2478" t="s">
        <v>151</v>
      </c>
      <c r="D2478">
        <v>69</v>
      </c>
      <c r="E2478" t="s">
        <v>158</v>
      </c>
    </row>
    <row r="2479" spans="1:5" x14ac:dyDescent="0.3">
      <c r="A2479">
        <v>2478</v>
      </c>
      <c r="B2479" s="1" t="s">
        <v>101</v>
      </c>
      <c r="C2479" t="s">
        <v>151</v>
      </c>
      <c r="D2479">
        <v>83</v>
      </c>
      <c r="E2479" t="s">
        <v>158</v>
      </c>
    </row>
    <row r="2480" spans="1:5" x14ac:dyDescent="0.3">
      <c r="A2480">
        <v>2479</v>
      </c>
      <c r="B2480" s="1" t="s">
        <v>99</v>
      </c>
      <c r="C2480" t="s">
        <v>152</v>
      </c>
      <c r="D2480">
        <v>89</v>
      </c>
      <c r="E2480" t="s">
        <v>158</v>
      </c>
    </row>
    <row r="2481" spans="1:5" x14ac:dyDescent="0.3">
      <c r="A2481">
        <v>2480</v>
      </c>
      <c r="B2481" s="1" t="s">
        <v>108</v>
      </c>
      <c r="C2481" t="s">
        <v>151</v>
      </c>
      <c r="D2481">
        <v>47</v>
      </c>
      <c r="E2481" t="s">
        <v>158</v>
      </c>
    </row>
    <row r="2482" spans="1:5" x14ac:dyDescent="0.3">
      <c r="A2482">
        <v>2481</v>
      </c>
      <c r="B2482" s="1" t="s">
        <v>105</v>
      </c>
      <c r="C2482" t="s">
        <v>151</v>
      </c>
      <c r="D2482">
        <v>56</v>
      </c>
      <c r="E2482" t="s">
        <v>158</v>
      </c>
    </row>
    <row r="2483" spans="1:5" x14ac:dyDescent="0.3">
      <c r="A2483">
        <v>2482</v>
      </c>
      <c r="B2483" s="1" t="s">
        <v>109</v>
      </c>
      <c r="C2483" t="s">
        <v>151</v>
      </c>
      <c r="D2483">
        <v>61</v>
      </c>
      <c r="E2483" t="s">
        <v>158</v>
      </c>
    </row>
    <row r="2484" spans="1:5" x14ac:dyDescent="0.3">
      <c r="A2484">
        <v>2483</v>
      </c>
      <c r="B2484" s="1" t="s">
        <v>102</v>
      </c>
      <c r="C2484" t="s">
        <v>152</v>
      </c>
      <c r="D2484">
        <v>90</v>
      </c>
      <c r="E2484" t="s">
        <v>158</v>
      </c>
    </row>
    <row r="2485" spans="1:5" x14ac:dyDescent="0.3">
      <c r="A2485">
        <v>2484</v>
      </c>
      <c r="B2485" s="1" t="s">
        <v>99</v>
      </c>
      <c r="C2485" t="s">
        <v>151</v>
      </c>
      <c r="D2485">
        <v>55</v>
      </c>
      <c r="E2485" t="s">
        <v>158</v>
      </c>
    </row>
    <row r="2486" spans="1:5" x14ac:dyDescent="0.3">
      <c r="A2486">
        <v>2485</v>
      </c>
      <c r="B2486" s="1" t="s">
        <v>101</v>
      </c>
      <c r="C2486" t="s">
        <v>152</v>
      </c>
      <c r="D2486">
        <v>64</v>
      </c>
      <c r="E2486" t="s">
        <v>158</v>
      </c>
    </row>
    <row r="2487" spans="1:5" x14ac:dyDescent="0.3">
      <c r="A2487">
        <v>2486</v>
      </c>
      <c r="B2487" s="1" t="s">
        <v>108</v>
      </c>
      <c r="C2487" t="s">
        <v>152</v>
      </c>
      <c r="D2487">
        <v>60</v>
      </c>
      <c r="E2487" t="s">
        <v>158</v>
      </c>
    </row>
    <row r="2488" spans="1:5" x14ac:dyDescent="0.3">
      <c r="A2488">
        <v>2487</v>
      </c>
      <c r="B2488" s="1" t="s">
        <v>99</v>
      </c>
      <c r="C2488" t="s">
        <v>152</v>
      </c>
      <c r="D2488">
        <v>89</v>
      </c>
      <c r="E2488" t="s">
        <v>158</v>
      </c>
    </row>
    <row r="2489" spans="1:5" x14ac:dyDescent="0.3">
      <c r="A2489">
        <v>2488</v>
      </c>
      <c r="B2489" s="1" t="s">
        <v>101</v>
      </c>
      <c r="C2489" t="s">
        <v>152</v>
      </c>
      <c r="D2489">
        <v>67</v>
      </c>
      <c r="E2489" t="s">
        <v>158</v>
      </c>
    </row>
    <row r="2490" spans="1:5" x14ac:dyDescent="0.3">
      <c r="A2490">
        <v>2489</v>
      </c>
      <c r="B2490" s="1" t="s">
        <v>99</v>
      </c>
      <c r="C2490" t="s">
        <v>151</v>
      </c>
      <c r="D2490">
        <v>68</v>
      </c>
      <c r="E2490" t="s">
        <v>158</v>
      </c>
    </row>
    <row r="2491" spans="1:5" x14ac:dyDescent="0.3">
      <c r="A2491">
        <v>2490</v>
      </c>
      <c r="B2491" s="1" t="s">
        <v>99</v>
      </c>
      <c r="C2491" t="s">
        <v>152</v>
      </c>
      <c r="D2491">
        <v>31</v>
      </c>
      <c r="E2491" t="s">
        <v>158</v>
      </c>
    </row>
    <row r="2492" spans="1:5" x14ac:dyDescent="0.3">
      <c r="A2492">
        <v>2491</v>
      </c>
      <c r="B2492" s="1" t="s">
        <v>102</v>
      </c>
      <c r="C2492" t="s">
        <v>151</v>
      </c>
      <c r="D2492">
        <v>69</v>
      </c>
      <c r="E2492" t="s">
        <v>158</v>
      </c>
    </row>
    <row r="2493" spans="1:5" x14ac:dyDescent="0.3">
      <c r="A2493">
        <v>2492</v>
      </c>
      <c r="B2493" s="1" t="s">
        <v>100</v>
      </c>
      <c r="C2493" t="s">
        <v>151</v>
      </c>
      <c r="D2493">
        <v>82</v>
      </c>
      <c r="E2493" t="s">
        <v>158</v>
      </c>
    </row>
    <row r="2494" spans="1:5" x14ac:dyDescent="0.3">
      <c r="A2494">
        <v>2493</v>
      </c>
      <c r="B2494" s="1" t="s">
        <v>99</v>
      </c>
      <c r="C2494" t="s">
        <v>152</v>
      </c>
      <c r="D2494">
        <v>65</v>
      </c>
      <c r="E2494" t="s">
        <v>158</v>
      </c>
    </row>
    <row r="2495" spans="1:5" x14ac:dyDescent="0.3">
      <c r="A2495">
        <v>2494</v>
      </c>
      <c r="B2495" s="1" t="s">
        <v>104</v>
      </c>
      <c r="C2495" t="s">
        <v>151</v>
      </c>
      <c r="D2495">
        <v>29</v>
      </c>
      <c r="E2495" t="s">
        <v>158</v>
      </c>
    </row>
    <row r="2496" spans="1:5" x14ac:dyDescent="0.3">
      <c r="A2496">
        <v>2495</v>
      </c>
      <c r="B2496" s="1" t="s">
        <v>101</v>
      </c>
      <c r="C2496" t="s">
        <v>151</v>
      </c>
      <c r="E2496" t="s">
        <v>158</v>
      </c>
    </row>
    <row r="2497" spans="1:5" x14ac:dyDescent="0.3">
      <c r="A2497">
        <v>2496</v>
      </c>
      <c r="B2497" s="1" t="s">
        <v>100</v>
      </c>
      <c r="C2497" t="s">
        <v>152</v>
      </c>
      <c r="D2497">
        <v>89</v>
      </c>
      <c r="E2497" t="s">
        <v>158</v>
      </c>
    </row>
    <row r="2498" spans="1:5" x14ac:dyDescent="0.3">
      <c r="A2498">
        <v>2497</v>
      </c>
      <c r="B2498" s="1" t="s">
        <v>105</v>
      </c>
      <c r="C2498" t="s">
        <v>151</v>
      </c>
      <c r="D2498">
        <v>74</v>
      </c>
      <c r="E2498" t="s">
        <v>158</v>
      </c>
    </row>
    <row r="2499" spans="1:5" x14ac:dyDescent="0.3">
      <c r="A2499">
        <v>2498</v>
      </c>
      <c r="B2499" s="1" t="s">
        <v>101</v>
      </c>
      <c r="C2499" t="s">
        <v>151</v>
      </c>
      <c r="D2499">
        <v>35</v>
      </c>
      <c r="E2499" t="s">
        <v>158</v>
      </c>
    </row>
    <row r="2500" spans="1:5" x14ac:dyDescent="0.3">
      <c r="A2500">
        <v>2499</v>
      </c>
      <c r="B2500" s="1" t="s">
        <v>99</v>
      </c>
      <c r="C2500" t="s">
        <v>152</v>
      </c>
      <c r="D2500">
        <v>86</v>
      </c>
      <c r="E2500" t="s">
        <v>158</v>
      </c>
    </row>
    <row r="2501" spans="1:5" x14ac:dyDescent="0.3">
      <c r="A2501">
        <v>2500</v>
      </c>
      <c r="B2501" s="1" t="s">
        <v>108</v>
      </c>
      <c r="C2501" t="s">
        <v>152</v>
      </c>
      <c r="D2501">
        <v>46</v>
      </c>
      <c r="E2501" t="s">
        <v>158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8E2D3-77AC-4585-98C3-B221078828E5}">
  <sheetPr>
    <tabColor theme="7"/>
  </sheetPr>
  <dimension ref="A1:E93"/>
  <sheetViews>
    <sheetView workbookViewId="0">
      <selection activeCell="C11" sqref="C11"/>
    </sheetView>
  </sheetViews>
  <sheetFormatPr defaultRowHeight="14.4" x14ac:dyDescent="0.3"/>
  <cols>
    <col min="1" max="1" width="19.5546875" bestFit="1" customWidth="1"/>
    <col min="2" max="2" width="22.6640625" bestFit="1" customWidth="1"/>
    <col min="3" max="3" width="22.33203125" bestFit="1" customWidth="1"/>
    <col min="4" max="4" width="15.21875" bestFit="1" customWidth="1"/>
    <col min="5" max="5" width="15.33203125" bestFit="1" customWidth="1"/>
  </cols>
  <sheetData>
    <row r="1" spans="1:5" x14ac:dyDescent="0.3">
      <c r="A1" s="4" t="s">
        <v>3</v>
      </c>
      <c r="B1" s="4" t="s">
        <v>159</v>
      </c>
      <c r="C1" s="4" t="s">
        <v>160</v>
      </c>
      <c r="D1" s="4" t="s">
        <v>141</v>
      </c>
      <c r="E1" s="4" t="s">
        <v>147</v>
      </c>
    </row>
    <row r="2" spans="1:5" x14ac:dyDescent="0.3">
      <c r="A2" t="s">
        <v>77</v>
      </c>
      <c r="B2" t="s">
        <v>115</v>
      </c>
      <c r="C2" t="s">
        <v>161</v>
      </c>
      <c r="D2" t="s">
        <v>146</v>
      </c>
      <c r="E2">
        <v>100000</v>
      </c>
    </row>
    <row r="3" spans="1:5" x14ac:dyDescent="0.3">
      <c r="A3" t="s">
        <v>8</v>
      </c>
      <c r="B3" t="s">
        <v>116</v>
      </c>
      <c r="C3" t="s">
        <v>162</v>
      </c>
      <c r="D3" t="s">
        <v>142</v>
      </c>
      <c r="E3">
        <v>200000</v>
      </c>
    </row>
    <row r="4" spans="1:5" x14ac:dyDescent="0.3">
      <c r="A4" t="s">
        <v>78</v>
      </c>
      <c r="B4" t="s">
        <v>117</v>
      </c>
      <c r="C4" t="s">
        <v>163</v>
      </c>
      <c r="D4" t="s">
        <v>143</v>
      </c>
      <c r="E4">
        <v>200000</v>
      </c>
    </row>
    <row r="5" spans="1:5" x14ac:dyDescent="0.3">
      <c r="A5" t="s">
        <v>22</v>
      </c>
      <c r="B5" t="s">
        <v>118</v>
      </c>
      <c r="C5" t="s">
        <v>164</v>
      </c>
      <c r="D5" t="s">
        <v>144</v>
      </c>
      <c r="E5">
        <v>100000</v>
      </c>
    </row>
    <row r="6" spans="1:5" x14ac:dyDescent="0.3">
      <c r="A6" t="s">
        <v>24</v>
      </c>
      <c r="B6" t="s">
        <v>119</v>
      </c>
      <c r="C6" t="s">
        <v>165</v>
      </c>
      <c r="D6" t="s">
        <v>143</v>
      </c>
      <c r="E6">
        <v>200000</v>
      </c>
    </row>
    <row r="7" spans="1:5" x14ac:dyDescent="0.3">
      <c r="A7" t="s">
        <v>4</v>
      </c>
      <c r="B7" t="s">
        <v>120</v>
      </c>
      <c r="C7" t="s">
        <v>166</v>
      </c>
      <c r="D7" t="s">
        <v>142</v>
      </c>
      <c r="E7">
        <v>200000</v>
      </c>
    </row>
    <row r="8" spans="1:5" x14ac:dyDescent="0.3">
      <c r="A8" t="s">
        <v>52</v>
      </c>
      <c r="B8" t="s">
        <v>121</v>
      </c>
      <c r="C8" t="s">
        <v>167</v>
      </c>
      <c r="D8" t="s">
        <v>143</v>
      </c>
      <c r="E8">
        <v>100000</v>
      </c>
    </row>
    <row r="9" spans="1:5" x14ac:dyDescent="0.3">
      <c r="A9" t="s">
        <v>5</v>
      </c>
      <c r="B9" t="s">
        <v>122</v>
      </c>
      <c r="C9" t="s">
        <v>168</v>
      </c>
      <c r="D9" t="s">
        <v>143</v>
      </c>
      <c r="E9">
        <v>200000</v>
      </c>
    </row>
    <row r="10" spans="1:5" x14ac:dyDescent="0.3">
      <c r="A10" t="s">
        <v>88</v>
      </c>
      <c r="B10" t="s">
        <v>123</v>
      </c>
      <c r="C10" t="s">
        <v>169</v>
      </c>
      <c r="D10" t="s">
        <v>144</v>
      </c>
      <c r="E10">
        <v>100000</v>
      </c>
    </row>
    <row r="11" spans="1:5" x14ac:dyDescent="0.3">
      <c r="A11" t="s">
        <v>81</v>
      </c>
      <c r="B11" t="s">
        <v>124</v>
      </c>
      <c r="C11" t="s">
        <v>170</v>
      </c>
      <c r="D11" t="s">
        <v>143</v>
      </c>
      <c r="E11">
        <v>250000</v>
      </c>
    </row>
    <row r="12" spans="1:5" x14ac:dyDescent="0.3">
      <c r="A12" t="s">
        <v>46</v>
      </c>
      <c r="B12" t="s">
        <v>125</v>
      </c>
      <c r="C12" t="s">
        <v>171</v>
      </c>
      <c r="D12" t="s">
        <v>142</v>
      </c>
      <c r="E12">
        <v>200000</v>
      </c>
    </row>
    <row r="13" spans="1:5" x14ac:dyDescent="0.3">
      <c r="A13" t="s">
        <v>27</v>
      </c>
      <c r="B13" t="s">
        <v>126</v>
      </c>
      <c r="C13" t="s">
        <v>172</v>
      </c>
      <c r="D13" t="s">
        <v>142</v>
      </c>
      <c r="E13">
        <v>1000000</v>
      </c>
    </row>
    <row r="14" spans="1:5" x14ac:dyDescent="0.3">
      <c r="A14" t="s">
        <v>39</v>
      </c>
      <c r="B14" t="s">
        <v>127</v>
      </c>
      <c r="C14" t="s">
        <v>173</v>
      </c>
      <c r="D14" t="s">
        <v>146</v>
      </c>
      <c r="E14">
        <v>100000</v>
      </c>
    </row>
    <row r="15" spans="1:5" x14ac:dyDescent="0.3">
      <c r="A15" t="s">
        <v>18</v>
      </c>
      <c r="B15" t="s">
        <v>128</v>
      </c>
      <c r="C15" t="s">
        <v>174</v>
      </c>
      <c r="D15" t="s">
        <v>145</v>
      </c>
      <c r="E15">
        <v>200000</v>
      </c>
    </row>
    <row r="16" spans="1:5" x14ac:dyDescent="0.3">
      <c r="A16" t="s">
        <v>56</v>
      </c>
      <c r="B16" t="s">
        <v>129</v>
      </c>
      <c r="C16" t="s">
        <v>175</v>
      </c>
      <c r="D16" t="s">
        <v>146</v>
      </c>
      <c r="E16">
        <v>50000</v>
      </c>
    </row>
    <row r="17" spans="1:5" x14ac:dyDescent="0.3">
      <c r="A17" t="s">
        <v>55</v>
      </c>
      <c r="B17" t="s">
        <v>130</v>
      </c>
      <c r="C17" t="s">
        <v>176</v>
      </c>
      <c r="D17" t="s">
        <v>144</v>
      </c>
      <c r="E17">
        <v>100000</v>
      </c>
    </row>
    <row r="18" spans="1:5" x14ac:dyDescent="0.3">
      <c r="A18" t="s">
        <v>51</v>
      </c>
      <c r="B18" t="s">
        <v>131</v>
      </c>
      <c r="C18" t="s">
        <v>177</v>
      </c>
      <c r="D18" t="s">
        <v>145</v>
      </c>
      <c r="E18">
        <v>100000</v>
      </c>
    </row>
    <row r="19" spans="1:5" x14ac:dyDescent="0.3">
      <c r="A19" t="s">
        <v>34</v>
      </c>
      <c r="B19" t="s">
        <v>132</v>
      </c>
      <c r="C19" t="s">
        <v>178</v>
      </c>
      <c r="D19" t="s">
        <v>144</v>
      </c>
      <c r="E19">
        <v>150000</v>
      </c>
    </row>
    <row r="20" spans="1:5" x14ac:dyDescent="0.3">
      <c r="A20" t="s">
        <v>72</v>
      </c>
      <c r="B20" t="s">
        <v>133</v>
      </c>
      <c r="C20" t="s">
        <v>179</v>
      </c>
      <c r="D20" t="s">
        <v>143</v>
      </c>
      <c r="E20">
        <v>150000</v>
      </c>
    </row>
    <row r="21" spans="1:5" x14ac:dyDescent="0.3">
      <c r="A21" t="s">
        <v>71</v>
      </c>
      <c r="B21" t="s">
        <v>134</v>
      </c>
      <c r="C21" t="s">
        <v>180</v>
      </c>
      <c r="D21" t="s">
        <v>145</v>
      </c>
      <c r="E21">
        <v>150000</v>
      </c>
    </row>
    <row r="22" spans="1:5" x14ac:dyDescent="0.3">
      <c r="A22" t="s">
        <v>60</v>
      </c>
      <c r="B22" t="s">
        <v>135</v>
      </c>
      <c r="C22" t="s">
        <v>181</v>
      </c>
      <c r="D22" t="s">
        <v>146</v>
      </c>
      <c r="E22">
        <v>100000</v>
      </c>
    </row>
    <row r="23" spans="1:5" x14ac:dyDescent="0.3">
      <c r="A23" t="s">
        <v>90</v>
      </c>
      <c r="B23" t="s">
        <v>134</v>
      </c>
      <c r="C23" t="s">
        <v>182</v>
      </c>
      <c r="D23" t="s">
        <v>142</v>
      </c>
      <c r="E23">
        <v>150000</v>
      </c>
    </row>
    <row r="24" spans="1:5" x14ac:dyDescent="0.3">
      <c r="A24" t="s">
        <v>40</v>
      </c>
      <c r="B24" t="s">
        <v>136</v>
      </c>
      <c r="C24" t="s">
        <v>183</v>
      </c>
      <c r="D24" t="s">
        <v>142</v>
      </c>
      <c r="E24">
        <v>150000</v>
      </c>
    </row>
    <row r="25" spans="1:5" x14ac:dyDescent="0.3">
      <c r="A25" t="s">
        <v>6</v>
      </c>
      <c r="B25" t="s">
        <v>132</v>
      </c>
      <c r="C25" t="s">
        <v>184</v>
      </c>
      <c r="D25" t="s">
        <v>144</v>
      </c>
      <c r="E25">
        <v>100000</v>
      </c>
    </row>
    <row r="26" spans="1:5" x14ac:dyDescent="0.3">
      <c r="A26" t="s">
        <v>43</v>
      </c>
      <c r="B26" t="s">
        <v>135</v>
      </c>
      <c r="C26" t="s">
        <v>185</v>
      </c>
      <c r="D26" t="s">
        <v>145</v>
      </c>
      <c r="E26">
        <v>1000000</v>
      </c>
    </row>
    <row r="27" spans="1:5" x14ac:dyDescent="0.3">
      <c r="A27" t="s">
        <v>87</v>
      </c>
      <c r="B27" t="s">
        <v>137</v>
      </c>
      <c r="C27" t="s">
        <v>186</v>
      </c>
      <c r="D27" t="s">
        <v>144</v>
      </c>
      <c r="E27">
        <v>100000</v>
      </c>
    </row>
    <row r="28" spans="1:5" x14ac:dyDescent="0.3">
      <c r="A28" t="s">
        <v>70</v>
      </c>
      <c r="B28" t="s">
        <v>121</v>
      </c>
      <c r="C28" t="s">
        <v>187</v>
      </c>
      <c r="D28" t="s">
        <v>143</v>
      </c>
      <c r="E28">
        <v>100000</v>
      </c>
    </row>
    <row r="29" spans="1:5" x14ac:dyDescent="0.3">
      <c r="A29" t="s">
        <v>66</v>
      </c>
      <c r="B29" t="s">
        <v>138</v>
      </c>
      <c r="C29" t="s">
        <v>188</v>
      </c>
      <c r="D29" t="s">
        <v>144</v>
      </c>
      <c r="E29">
        <v>150000</v>
      </c>
    </row>
    <row r="30" spans="1:5" x14ac:dyDescent="0.3">
      <c r="A30" t="s">
        <v>23</v>
      </c>
      <c r="B30" t="s">
        <v>139</v>
      </c>
      <c r="C30" t="s">
        <v>189</v>
      </c>
      <c r="D30" t="s">
        <v>142</v>
      </c>
      <c r="E30">
        <v>150000</v>
      </c>
    </row>
    <row r="31" spans="1:5" x14ac:dyDescent="0.3">
      <c r="A31" t="s">
        <v>79</v>
      </c>
      <c r="B31" t="s">
        <v>140</v>
      </c>
      <c r="C31" t="s">
        <v>190</v>
      </c>
      <c r="D31" t="s">
        <v>143</v>
      </c>
      <c r="E31">
        <v>50000</v>
      </c>
    </row>
    <row r="32" spans="1:5" x14ac:dyDescent="0.3">
      <c r="A32" t="s">
        <v>49</v>
      </c>
      <c r="B32" t="s">
        <v>115</v>
      </c>
      <c r="C32" t="s">
        <v>161</v>
      </c>
      <c r="D32" t="s">
        <v>146</v>
      </c>
      <c r="E32">
        <v>100000</v>
      </c>
    </row>
    <row r="33" spans="1:5" x14ac:dyDescent="0.3">
      <c r="A33" t="s">
        <v>25</v>
      </c>
      <c r="B33" t="s">
        <v>116</v>
      </c>
      <c r="C33" t="s">
        <v>162</v>
      </c>
      <c r="D33" t="s">
        <v>142</v>
      </c>
      <c r="E33">
        <v>100000</v>
      </c>
    </row>
    <row r="34" spans="1:5" x14ac:dyDescent="0.3">
      <c r="A34" t="s">
        <v>28</v>
      </c>
      <c r="B34" t="s">
        <v>117</v>
      </c>
      <c r="C34" t="s">
        <v>163</v>
      </c>
      <c r="D34" t="s">
        <v>143</v>
      </c>
      <c r="E34">
        <v>100000</v>
      </c>
    </row>
    <row r="35" spans="1:5" x14ac:dyDescent="0.3">
      <c r="A35" t="s">
        <v>9</v>
      </c>
      <c r="B35" t="s">
        <v>118</v>
      </c>
      <c r="C35" t="s">
        <v>164</v>
      </c>
      <c r="D35" t="s">
        <v>144</v>
      </c>
      <c r="E35">
        <v>150000</v>
      </c>
    </row>
    <row r="36" spans="1:5" x14ac:dyDescent="0.3">
      <c r="A36" t="s">
        <v>29</v>
      </c>
      <c r="B36" t="s">
        <v>119</v>
      </c>
      <c r="C36" t="s">
        <v>165</v>
      </c>
      <c r="D36" t="s">
        <v>143</v>
      </c>
      <c r="E36">
        <v>150000</v>
      </c>
    </row>
    <row r="37" spans="1:5" x14ac:dyDescent="0.3">
      <c r="A37" t="s">
        <v>61</v>
      </c>
      <c r="B37" t="s">
        <v>120</v>
      </c>
      <c r="C37" t="s">
        <v>166</v>
      </c>
      <c r="D37" t="s">
        <v>142</v>
      </c>
      <c r="E37">
        <v>80000</v>
      </c>
    </row>
    <row r="38" spans="1:5" x14ac:dyDescent="0.3">
      <c r="A38" t="s">
        <v>13</v>
      </c>
      <c r="B38" t="s">
        <v>121</v>
      </c>
      <c r="C38" t="s">
        <v>167</v>
      </c>
      <c r="D38" t="s">
        <v>143</v>
      </c>
      <c r="E38">
        <v>150000</v>
      </c>
    </row>
    <row r="39" spans="1:5" x14ac:dyDescent="0.3">
      <c r="A39" t="s">
        <v>15</v>
      </c>
      <c r="B39" t="s">
        <v>122</v>
      </c>
      <c r="C39" t="s">
        <v>168</v>
      </c>
      <c r="D39" t="s">
        <v>143</v>
      </c>
      <c r="E39">
        <v>150000</v>
      </c>
    </row>
    <row r="40" spans="1:5" x14ac:dyDescent="0.3">
      <c r="A40" t="s">
        <v>68</v>
      </c>
      <c r="B40" t="s">
        <v>123</v>
      </c>
      <c r="C40" t="s">
        <v>169</v>
      </c>
      <c r="D40" t="s">
        <v>144</v>
      </c>
      <c r="E40">
        <v>100000</v>
      </c>
    </row>
    <row r="41" spans="1:5" x14ac:dyDescent="0.3">
      <c r="A41" t="s">
        <v>95</v>
      </c>
      <c r="B41" t="s">
        <v>124</v>
      </c>
      <c r="C41" t="s">
        <v>170</v>
      </c>
      <c r="D41" t="s">
        <v>143</v>
      </c>
      <c r="E41">
        <v>30000</v>
      </c>
    </row>
    <row r="42" spans="1:5" x14ac:dyDescent="0.3">
      <c r="A42" t="s">
        <v>19</v>
      </c>
      <c r="B42" t="s">
        <v>125</v>
      </c>
      <c r="C42" t="s">
        <v>171</v>
      </c>
      <c r="D42" t="s">
        <v>142</v>
      </c>
      <c r="E42">
        <v>150000</v>
      </c>
    </row>
    <row r="43" spans="1:5" x14ac:dyDescent="0.3">
      <c r="A43" t="s">
        <v>17</v>
      </c>
      <c r="B43" t="s">
        <v>126</v>
      </c>
      <c r="C43" t="s">
        <v>172</v>
      </c>
      <c r="D43" t="s">
        <v>142</v>
      </c>
      <c r="E43">
        <v>100000</v>
      </c>
    </row>
    <row r="44" spans="1:5" x14ac:dyDescent="0.3">
      <c r="A44" t="s">
        <v>20</v>
      </c>
      <c r="B44" t="s">
        <v>127</v>
      </c>
      <c r="C44" t="s">
        <v>173</v>
      </c>
      <c r="D44" t="s">
        <v>146</v>
      </c>
      <c r="E44">
        <v>150000</v>
      </c>
    </row>
    <row r="45" spans="1:5" x14ac:dyDescent="0.3">
      <c r="A45" t="s">
        <v>33</v>
      </c>
      <c r="B45" t="s">
        <v>128</v>
      </c>
      <c r="C45" t="s">
        <v>174</v>
      </c>
      <c r="D45" t="s">
        <v>145</v>
      </c>
      <c r="E45">
        <v>100000</v>
      </c>
    </row>
    <row r="46" spans="1:5" x14ac:dyDescent="0.3">
      <c r="A46" t="s">
        <v>93</v>
      </c>
      <c r="B46" t="s">
        <v>129</v>
      </c>
      <c r="C46" t="s">
        <v>175</v>
      </c>
      <c r="D46" t="s">
        <v>146</v>
      </c>
      <c r="E46">
        <v>30000</v>
      </c>
    </row>
    <row r="47" spans="1:5" x14ac:dyDescent="0.3">
      <c r="A47" t="s">
        <v>35</v>
      </c>
      <c r="B47" t="s">
        <v>130</v>
      </c>
      <c r="C47" t="s">
        <v>176</v>
      </c>
      <c r="D47" t="s">
        <v>144</v>
      </c>
      <c r="E47">
        <v>100000</v>
      </c>
    </row>
    <row r="48" spans="1:5" x14ac:dyDescent="0.3">
      <c r="A48" t="s">
        <v>62</v>
      </c>
      <c r="B48" t="s">
        <v>131</v>
      </c>
      <c r="C48" t="s">
        <v>177</v>
      </c>
      <c r="D48" t="s">
        <v>145</v>
      </c>
      <c r="E48">
        <v>100000</v>
      </c>
    </row>
    <row r="49" spans="1:5" x14ac:dyDescent="0.3">
      <c r="A49" t="s">
        <v>89</v>
      </c>
      <c r="B49" t="s">
        <v>132</v>
      </c>
      <c r="C49" t="s">
        <v>178</v>
      </c>
      <c r="D49" t="s">
        <v>144</v>
      </c>
      <c r="E49">
        <v>150000</v>
      </c>
    </row>
    <row r="50" spans="1:5" x14ac:dyDescent="0.3">
      <c r="A50" t="s">
        <v>64</v>
      </c>
      <c r="B50" t="s">
        <v>133</v>
      </c>
      <c r="C50" t="s">
        <v>179</v>
      </c>
      <c r="D50" t="s">
        <v>143</v>
      </c>
      <c r="E50">
        <v>100000</v>
      </c>
    </row>
    <row r="51" spans="1:5" x14ac:dyDescent="0.3">
      <c r="A51" t="s">
        <v>74</v>
      </c>
      <c r="B51" t="s">
        <v>134</v>
      </c>
      <c r="C51" t="s">
        <v>180</v>
      </c>
      <c r="D51" t="s">
        <v>145</v>
      </c>
      <c r="E51">
        <v>150000</v>
      </c>
    </row>
    <row r="52" spans="1:5" x14ac:dyDescent="0.3">
      <c r="A52" t="s">
        <v>69</v>
      </c>
      <c r="B52" t="s">
        <v>135</v>
      </c>
      <c r="C52" t="s">
        <v>181</v>
      </c>
      <c r="D52" t="s">
        <v>146</v>
      </c>
      <c r="E52">
        <v>250000</v>
      </c>
    </row>
    <row r="53" spans="1:5" x14ac:dyDescent="0.3">
      <c r="A53" t="s">
        <v>57</v>
      </c>
      <c r="B53" t="s">
        <v>134</v>
      </c>
      <c r="C53" t="s">
        <v>182</v>
      </c>
      <c r="D53" t="s">
        <v>142</v>
      </c>
      <c r="E53">
        <v>50000</v>
      </c>
    </row>
    <row r="54" spans="1:5" x14ac:dyDescent="0.3">
      <c r="A54" t="s">
        <v>53</v>
      </c>
      <c r="B54" t="s">
        <v>136</v>
      </c>
      <c r="C54" t="s">
        <v>183</v>
      </c>
      <c r="D54" t="s">
        <v>142</v>
      </c>
      <c r="E54">
        <v>100000</v>
      </c>
    </row>
    <row r="55" spans="1:5" x14ac:dyDescent="0.3">
      <c r="A55" t="s">
        <v>44</v>
      </c>
      <c r="B55" t="s">
        <v>132</v>
      </c>
      <c r="C55" t="s">
        <v>184</v>
      </c>
      <c r="D55" t="s">
        <v>144</v>
      </c>
      <c r="E55">
        <v>150000</v>
      </c>
    </row>
    <row r="56" spans="1:5" x14ac:dyDescent="0.3">
      <c r="A56" t="s">
        <v>41</v>
      </c>
      <c r="B56" t="s">
        <v>135</v>
      </c>
      <c r="C56" t="s">
        <v>185</v>
      </c>
      <c r="D56" t="s">
        <v>145</v>
      </c>
      <c r="E56">
        <v>150000</v>
      </c>
    </row>
    <row r="57" spans="1:5" x14ac:dyDescent="0.3">
      <c r="A57" t="s">
        <v>30</v>
      </c>
      <c r="B57" t="s">
        <v>137</v>
      </c>
      <c r="C57" t="s">
        <v>186</v>
      </c>
      <c r="D57" t="s">
        <v>144</v>
      </c>
      <c r="E57">
        <v>200000</v>
      </c>
    </row>
    <row r="58" spans="1:5" x14ac:dyDescent="0.3">
      <c r="A58" t="s">
        <v>12</v>
      </c>
      <c r="B58" t="s">
        <v>121</v>
      </c>
      <c r="C58" t="s">
        <v>187</v>
      </c>
      <c r="D58" t="s">
        <v>143</v>
      </c>
      <c r="E58">
        <v>150000</v>
      </c>
    </row>
    <row r="59" spans="1:5" x14ac:dyDescent="0.3">
      <c r="A59" t="s">
        <v>54</v>
      </c>
      <c r="B59" t="s">
        <v>138</v>
      </c>
      <c r="C59" t="s">
        <v>188</v>
      </c>
      <c r="D59" t="s">
        <v>144</v>
      </c>
      <c r="E59">
        <v>100000</v>
      </c>
    </row>
    <row r="60" spans="1:5" x14ac:dyDescent="0.3">
      <c r="A60" t="s">
        <v>91</v>
      </c>
      <c r="B60" t="s">
        <v>139</v>
      </c>
      <c r="C60" t="s">
        <v>189</v>
      </c>
      <c r="D60" t="s">
        <v>142</v>
      </c>
      <c r="E60">
        <v>100000</v>
      </c>
    </row>
    <row r="61" spans="1:5" x14ac:dyDescent="0.3">
      <c r="A61" t="s">
        <v>11</v>
      </c>
      <c r="B61" t="s">
        <v>140</v>
      </c>
      <c r="C61" t="s">
        <v>190</v>
      </c>
      <c r="D61" t="s">
        <v>143</v>
      </c>
      <c r="E61">
        <v>150000</v>
      </c>
    </row>
    <row r="62" spans="1:5" x14ac:dyDescent="0.3">
      <c r="A62" t="s">
        <v>73</v>
      </c>
      <c r="B62" t="s">
        <v>115</v>
      </c>
      <c r="C62" t="s">
        <v>161</v>
      </c>
      <c r="D62" t="s">
        <v>146</v>
      </c>
      <c r="E62">
        <v>150000</v>
      </c>
    </row>
    <row r="63" spans="1:5" x14ac:dyDescent="0.3">
      <c r="A63" t="s">
        <v>76</v>
      </c>
      <c r="B63" t="s">
        <v>116</v>
      </c>
      <c r="C63" t="s">
        <v>162</v>
      </c>
      <c r="D63" t="s">
        <v>142</v>
      </c>
      <c r="E63">
        <v>80000</v>
      </c>
    </row>
    <row r="64" spans="1:5" x14ac:dyDescent="0.3">
      <c r="A64" t="s">
        <v>94</v>
      </c>
      <c r="B64" t="s">
        <v>117</v>
      </c>
      <c r="C64" t="s">
        <v>163</v>
      </c>
      <c r="D64" t="s">
        <v>143</v>
      </c>
      <c r="E64">
        <v>50000</v>
      </c>
    </row>
    <row r="65" spans="1:5" x14ac:dyDescent="0.3">
      <c r="A65" t="s">
        <v>84</v>
      </c>
      <c r="B65" t="s">
        <v>118</v>
      </c>
      <c r="C65" t="s">
        <v>164</v>
      </c>
      <c r="D65" t="s">
        <v>144</v>
      </c>
      <c r="E65">
        <v>30000</v>
      </c>
    </row>
    <row r="66" spans="1:5" x14ac:dyDescent="0.3">
      <c r="A66" t="s">
        <v>58</v>
      </c>
      <c r="B66" t="s">
        <v>119</v>
      </c>
      <c r="C66" t="s">
        <v>165</v>
      </c>
      <c r="D66" t="s">
        <v>143</v>
      </c>
      <c r="E66">
        <v>80000</v>
      </c>
    </row>
    <row r="67" spans="1:5" x14ac:dyDescent="0.3">
      <c r="A67" t="s">
        <v>45</v>
      </c>
      <c r="B67" t="s">
        <v>120</v>
      </c>
      <c r="C67" t="s">
        <v>166</v>
      </c>
      <c r="D67" t="s">
        <v>142</v>
      </c>
      <c r="E67">
        <v>100000</v>
      </c>
    </row>
    <row r="68" spans="1:5" x14ac:dyDescent="0.3">
      <c r="A68" t="s">
        <v>83</v>
      </c>
      <c r="B68" t="s">
        <v>121</v>
      </c>
      <c r="C68" t="s">
        <v>167</v>
      </c>
      <c r="D68" t="s">
        <v>143</v>
      </c>
      <c r="E68">
        <v>200000</v>
      </c>
    </row>
    <row r="69" spans="1:5" x14ac:dyDescent="0.3">
      <c r="A69" t="s">
        <v>63</v>
      </c>
      <c r="B69" t="s">
        <v>122</v>
      </c>
      <c r="C69" t="s">
        <v>168</v>
      </c>
      <c r="D69" t="s">
        <v>143</v>
      </c>
      <c r="E69">
        <v>100000</v>
      </c>
    </row>
    <row r="70" spans="1:5" x14ac:dyDescent="0.3">
      <c r="A70" t="s">
        <v>7</v>
      </c>
      <c r="B70" t="s">
        <v>123</v>
      </c>
      <c r="C70" t="s">
        <v>169</v>
      </c>
      <c r="D70" t="s">
        <v>144</v>
      </c>
      <c r="E70">
        <v>150000</v>
      </c>
    </row>
    <row r="71" spans="1:5" x14ac:dyDescent="0.3">
      <c r="A71" t="s">
        <v>38</v>
      </c>
      <c r="B71" t="s">
        <v>124</v>
      </c>
      <c r="C71" t="s">
        <v>170</v>
      </c>
      <c r="D71" t="s">
        <v>143</v>
      </c>
      <c r="E71">
        <v>100000</v>
      </c>
    </row>
    <row r="72" spans="1:5" x14ac:dyDescent="0.3">
      <c r="A72" t="s">
        <v>21</v>
      </c>
      <c r="B72" t="s">
        <v>125</v>
      </c>
      <c r="C72" t="s">
        <v>171</v>
      </c>
      <c r="D72" t="s">
        <v>142</v>
      </c>
      <c r="E72">
        <v>150000</v>
      </c>
    </row>
    <row r="73" spans="1:5" x14ac:dyDescent="0.3">
      <c r="A73" t="s">
        <v>82</v>
      </c>
      <c r="B73" t="s">
        <v>126</v>
      </c>
      <c r="C73" t="s">
        <v>172</v>
      </c>
      <c r="D73" t="s">
        <v>142</v>
      </c>
      <c r="E73">
        <v>100000</v>
      </c>
    </row>
    <row r="74" spans="1:5" x14ac:dyDescent="0.3">
      <c r="A74" t="s">
        <v>85</v>
      </c>
      <c r="B74" t="s">
        <v>127</v>
      </c>
      <c r="C74" t="s">
        <v>173</v>
      </c>
      <c r="D74" t="s">
        <v>146</v>
      </c>
      <c r="E74">
        <v>100000</v>
      </c>
    </row>
    <row r="75" spans="1:5" x14ac:dyDescent="0.3">
      <c r="A75" t="s">
        <v>26</v>
      </c>
      <c r="B75" t="s">
        <v>128</v>
      </c>
      <c r="C75" t="s">
        <v>174</v>
      </c>
      <c r="D75" t="s">
        <v>145</v>
      </c>
      <c r="E75">
        <v>100000</v>
      </c>
    </row>
    <row r="76" spans="1:5" x14ac:dyDescent="0.3">
      <c r="A76" t="s">
        <v>36</v>
      </c>
      <c r="B76" t="s">
        <v>129</v>
      </c>
      <c r="C76" t="s">
        <v>175</v>
      </c>
      <c r="D76" t="s">
        <v>146</v>
      </c>
      <c r="E76">
        <v>100000</v>
      </c>
    </row>
    <row r="77" spans="1:5" x14ac:dyDescent="0.3">
      <c r="A77" t="s">
        <v>42</v>
      </c>
      <c r="B77" t="s">
        <v>130</v>
      </c>
      <c r="C77" t="s">
        <v>176</v>
      </c>
      <c r="D77" t="s">
        <v>144</v>
      </c>
      <c r="E77">
        <v>100000</v>
      </c>
    </row>
    <row r="78" spans="1:5" x14ac:dyDescent="0.3">
      <c r="A78" t="s">
        <v>32</v>
      </c>
      <c r="B78" t="s">
        <v>131</v>
      </c>
      <c r="C78" t="s">
        <v>177</v>
      </c>
      <c r="D78" t="s">
        <v>145</v>
      </c>
      <c r="E78">
        <v>80000</v>
      </c>
    </row>
    <row r="79" spans="1:5" x14ac:dyDescent="0.3">
      <c r="A79" t="s">
        <v>47</v>
      </c>
      <c r="B79" t="s">
        <v>132</v>
      </c>
      <c r="C79" t="s">
        <v>178</v>
      </c>
      <c r="D79" t="s">
        <v>144</v>
      </c>
      <c r="E79">
        <v>100000</v>
      </c>
    </row>
    <row r="80" spans="1:5" x14ac:dyDescent="0.3">
      <c r="A80" t="s">
        <v>50</v>
      </c>
      <c r="B80" t="s">
        <v>133</v>
      </c>
      <c r="C80" t="s">
        <v>179</v>
      </c>
      <c r="D80" t="s">
        <v>143</v>
      </c>
      <c r="E80">
        <v>30000</v>
      </c>
    </row>
    <row r="81" spans="1:5" x14ac:dyDescent="0.3">
      <c r="A81" t="s">
        <v>92</v>
      </c>
      <c r="B81" t="s">
        <v>134</v>
      </c>
      <c r="C81" t="s">
        <v>180</v>
      </c>
      <c r="D81" t="s">
        <v>145</v>
      </c>
      <c r="E81">
        <v>30000</v>
      </c>
    </row>
    <row r="82" spans="1:5" x14ac:dyDescent="0.3">
      <c r="A82" t="s">
        <v>65</v>
      </c>
      <c r="B82" t="s">
        <v>135</v>
      </c>
      <c r="C82" t="s">
        <v>181</v>
      </c>
      <c r="D82" t="s">
        <v>146</v>
      </c>
      <c r="E82">
        <v>200000</v>
      </c>
    </row>
    <row r="83" spans="1:5" x14ac:dyDescent="0.3">
      <c r="A83" t="s">
        <v>16</v>
      </c>
      <c r="B83" t="s">
        <v>134</v>
      </c>
      <c r="C83" t="s">
        <v>182</v>
      </c>
      <c r="D83" t="s">
        <v>142</v>
      </c>
      <c r="E83">
        <v>80000</v>
      </c>
    </row>
    <row r="84" spans="1:5" x14ac:dyDescent="0.3">
      <c r="A84" t="s">
        <v>14</v>
      </c>
      <c r="B84" t="s">
        <v>136</v>
      </c>
      <c r="C84" t="s">
        <v>183</v>
      </c>
      <c r="D84" t="s">
        <v>142</v>
      </c>
      <c r="E84">
        <v>250000</v>
      </c>
    </row>
    <row r="85" spans="1:5" x14ac:dyDescent="0.3">
      <c r="A85" t="s">
        <v>37</v>
      </c>
      <c r="B85" t="s">
        <v>132</v>
      </c>
      <c r="C85" t="s">
        <v>184</v>
      </c>
      <c r="D85" t="s">
        <v>144</v>
      </c>
      <c r="E85">
        <v>100000</v>
      </c>
    </row>
    <row r="86" spans="1:5" x14ac:dyDescent="0.3">
      <c r="A86" t="s">
        <v>10</v>
      </c>
      <c r="B86" t="s">
        <v>135</v>
      </c>
      <c r="C86" t="s">
        <v>185</v>
      </c>
      <c r="D86" t="s">
        <v>145</v>
      </c>
      <c r="E86">
        <v>150000</v>
      </c>
    </row>
    <row r="87" spans="1:5" x14ac:dyDescent="0.3">
      <c r="A87" t="s">
        <v>86</v>
      </c>
      <c r="B87" t="s">
        <v>137</v>
      </c>
      <c r="C87" t="s">
        <v>186</v>
      </c>
      <c r="D87" t="s">
        <v>144</v>
      </c>
      <c r="E87">
        <v>100000</v>
      </c>
    </row>
    <row r="88" spans="1:5" x14ac:dyDescent="0.3">
      <c r="A88" t="s">
        <v>75</v>
      </c>
      <c r="B88" t="s">
        <v>121</v>
      </c>
      <c r="C88" t="s">
        <v>187</v>
      </c>
      <c r="D88" t="s">
        <v>143</v>
      </c>
      <c r="E88">
        <v>50000</v>
      </c>
    </row>
    <row r="89" spans="1:5" x14ac:dyDescent="0.3">
      <c r="A89" t="s">
        <v>59</v>
      </c>
      <c r="B89" t="s">
        <v>138</v>
      </c>
      <c r="C89" t="s">
        <v>188</v>
      </c>
      <c r="D89" t="s">
        <v>144</v>
      </c>
      <c r="E89">
        <v>80000</v>
      </c>
    </row>
    <row r="90" spans="1:5" x14ac:dyDescent="0.3">
      <c r="A90" t="s">
        <v>67</v>
      </c>
      <c r="B90" t="s">
        <v>139</v>
      </c>
      <c r="C90" t="s">
        <v>189</v>
      </c>
      <c r="D90" t="s">
        <v>142</v>
      </c>
      <c r="E90">
        <v>100000</v>
      </c>
    </row>
    <row r="91" spans="1:5" x14ac:dyDescent="0.3">
      <c r="A91" t="s">
        <v>31</v>
      </c>
      <c r="B91" t="s">
        <v>140</v>
      </c>
      <c r="C91" t="s">
        <v>190</v>
      </c>
      <c r="D91" t="s">
        <v>143</v>
      </c>
      <c r="E91">
        <v>80000</v>
      </c>
    </row>
    <row r="92" spans="1:5" x14ac:dyDescent="0.3">
      <c r="A92" t="s">
        <v>48</v>
      </c>
      <c r="B92" t="s">
        <v>126</v>
      </c>
      <c r="C92" t="s">
        <v>172</v>
      </c>
      <c r="D92" t="s">
        <v>142</v>
      </c>
      <c r="E92">
        <v>100000</v>
      </c>
    </row>
    <row r="93" spans="1:5" x14ac:dyDescent="0.3">
      <c r="A93" t="s">
        <v>80</v>
      </c>
      <c r="B93" t="s">
        <v>127</v>
      </c>
      <c r="C93" t="s">
        <v>173</v>
      </c>
      <c r="D93" t="s">
        <v>146</v>
      </c>
      <c r="E93">
        <v>50000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B1251-C039-4C5E-98EF-BA829F069333}">
  <sheetPr>
    <tabColor rgb="FFC00000"/>
  </sheetPr>
  <dimension ref="B1:J15"/>
  <sheetViews>
    <sheetView topLeftCell="A13" workbookViewId="0">
      <selection activeCell="D15" sqref="D15"/>
    </sheetView>
  </sheetViews>
  <sheetFormatPr defaultRowHeight="14.4" x14ac:dyDescent="0.3"/>
  <cols>
    <col min="3" max="3" width="53" bestFit="1" customWidth="1"/>
    <col min="4" max="4" width="68.44140625" bestFit="1" customWidth="1"/>
  </cols>
  <sheetData>
    <row r="1" spans="2:10" x14ac:dyDescent="0.3">
      <c r="C1" s="9" t="s">
        <v>193</v>
      </c>
      <c r="D1" t="s">
        <v>194</v>
      </c>
      <c r="E1" t="s">
        <v>195</v>
      </c>
    </row>
    <row r="2" spans="2:10" ht="24.6" customHeight="1" x14ac:dyDescent="0.3">
      <c r="B2">
        <v>1</v>
      </c>
      <c r="C2" s="80" t="s">
        <v>192</v>
      </c>
      <c r="D2" s="80" t="s">
        <v>201</v>
      </c>
      <c r="E2" s="81" t="s">
        <v>202</v>
      </c>
    </row>
    <row r="3" spans="2:10" ht="4.2" customHeight="1" x14ac:dyDescent="0.3">
      <c r="C3" s="80"/>
      <c r="D3" s="80"/>
      <c r="E3" s="81"/>
    </row>
    <row r="4" spans="2:10" ht="6" hidden="1" customHeight="1" x14ac:dyDescent="0.3">
      <c r="D4" s="80"/>
    </row>
    <row r="5" spans="2:10" ht="57.6" x14ac:dyDescent="0.3">
      <c r="B5">
        <v>2</v>
      </c>
      <c r="C5" s="10" t="s">
        <v>203</v>
      </c>
      <c r="D5" s="10" t="s">
        <v>204</v>
      </c>
      <c r="E5" t="s">
        <v>202</v>
      </c>
    </row>
    <row r="6" spans="2:10" ht="100.8" x14ac:dyDescent="0.3">
      <c r="B6">
        <v>3</v>
      </c>
      <c r="C6" s="10" t="s">
        <v>205</v>
      </c>
      <c r="D6" s="10" t="s">
        <v>215</v>
      </c>
      <c r="E6" t="s">
        <v>202</v>
      </c>
      <c r="F6" s="80" t="s">
        <v>217</v>
      </c>
      <c r="G6" s="80"/>
      <c r="H6" s="80"/>
      <c r="I6" s="80"/>
      <c r="J6" s="80"/>
    </row>
    <row r="7" spans="2:10" ht="57.6" x14ac:dyDescent="0.3">
      <c r="B7">
        <v>4</v>
      </c>
      <c r="C7" s="10" t="s">
        <v>219</v>
      </c>
      <c r="D7" s="10" t="s">
        <v>231</v>
      </c>
      <c r="E7" t="s">
        <v>202</v>
      </c>
    </row>
    <row r="8" spans="2:10" ht="129.6" x14ac:dyDescent="0.3">
      <c r="B8">
        <v>5</v>
      </c>
      <c r="C8" s="10" t="s">
        <v>232</v>
      </c>
      <c r="D8" s="10" t="s">
        <v>239</v>
      </c>
      <c r="E8" t="s">
        <v>202</v>
      </c>
    </row>
    <row r="9" spans="2:10" ht="43.2" x14ac:dyDescent="0.3">
      <c r="B9">
        <v>6</v>
      </c>
      <c r="C9" s="10" t="s">
        <v>240</v>
      </c>
      <c r="D9" s="10" t="s">
        <v>243</v>
      </c>
      <c r="E9" t="s">
        <v>202</v>
      </c>
    </row>
    <row r="10" spans="2:10" ht="72" x14ac:dyDescent="0.3">
      <c r="B10">
        <v>8</v>
      </c>
      <c r="C10" s="10" t="s">
        <v>242</v>
      </c>
      <c r="D10" s="10" t="s">
        <v>259</v>
      </c>
      <c r="E10" t="s">
        <v>202</v>
      </c>
    </row>
    <row r="11" spans="2:10" ht="43.2" x14ac:dyDescent="0.3">
      <c r="B11">
        <v>8</v>
      </c>
      <c r="C11" s="10" t="s">
        <v>260</v>
      </c>
      <c r="D11" s="10" t="s">
        <v>262</v>
      </c>
      <c r="E11" t="s">
        <v>263</v>
      </c>
    </row>
    <row r="12" spans="2:10" ht="144" x14ac:dyDescent="0.3">
      <c r="B12">
        <v>9</v>
      </c>
      <c r="C12" s="10" t="s">
        <v>264</v>
      </c>
      <c r="D12" s="10" t="s">
        <v>297</v>
      </c>
      <c r="E12" t="s">
        <v>202</v>
      </c>
    </row>
    <row r="13" spans="2:10" ht="187.2" x14ac:dyDescent="0.3">
      <c r="C13" s="10" t="s">
        <v>298</v>
      </c>
      <c r="D13" s="10" t="s">
        <v>306</v>
      </c>
      <c r="E13" t="s">
        <v>202</v>
      </c>
    </row>
    <row r="14" spans="2:10" ht="57.6" x14ac:dyDescent="0.3">
      <c r="C14" s="10" t="s">
        <v>342</v>
      </c>
      <c r="E14" t="s">
        <v>202</v>
      </c>
    </row>
    <row r="15" spans="2:10" ht="115.2" x14ac:dyDescent="0.3">
      <c r="C15" s="10" t="s">
        <v>358</v>
      </c>
    </row>
  </sheetData>
  <mergeCells count="4">
    <mergeCell ref="D2:D4"/>
    <mergeCell ref="C2:C3"/>
    <mergeCell ref="E2:E3"/>
    <mergeCell ref="F6:J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A5CF0-A9F1-4CFC-A468-59494A6F0EB0}">
  <sheetPr>
    <tabColor theme="5"/>
  </sheetPr>
  <dimension ref="A3:C16"/>
  <sheetViews>
    <sheetView topLeftCell="A8" workbookViewId="0">
      <selection activeCell="C10" sqref="C10"/>
    </sheetView>
  </sheetViews>
  <sheetFormatPr defaultRowHeight="14.4" x14ac:dyDescent="0.3"/>
  <cols>
    <col min="1" max="1" width="12.5546875" bestFit="1" customWidth="1"/>
    <col min="2" max="2" width="15.88671875" bestFit="1" customWidth="1"/>
    <col min="3" max="3" width="20.77734375" bestFit="1" customWidth="1"/>
  </cols>
  <sheetData>
    <row r="3" spans="1:3" x14ac:dyDescent="0.3">
      <c r="A3" s="31" t="s">
        <v>211</v>
      </c>
      <c r="B3" t="s">
        <v>216</v>
      </c>
      <c r="C3" t="s">
        <v>258</v>
      </c>
    </row>
    <row r="4" spans="1:3" x14ac:dyDescent="0.3">
      <c r="A4" s="32" t="s">
        <v>245</v>
      </c>
      <c r="B4">
        <v>217</v>
      </c>
      <c r="C4">
        <v>4854.4285714285716</v>
      </c>
    </row>
    <row r="5" spans="1:3" x14ac:dyDescent="0.3">
      <c r="A5" s="32" t="s">
        <v>246</v>
      </c>
      <c r="B5">
        <v>220</v>
      </c>
      <c r="C5">
        <v>4979.590909090909</v>
      </c>
    </row>
    <row r="6" spans="1:3" x14ac:dyDescent="0.3">
      <c r="A6" s="32" t="s">
        <v>247</v>
      </c>
      <c r="B6">
        <v>197</v>
      </c>
      <c r="C6">
        <v>5166.2233502538074</v>
      </c>
    </row>
    <row r="7" spans="1:3" x14ac:dyDescent="0.3">
      <c r="A7" s="32" t="s">
        <v>248</v>
      </c>
      <c r="B7">
        <v>197</v>
      </c>
      <c r="C7">
        <v>4822.2335025380708</v>
      </c>
    </row>
    <row r="8" spans="1:3" x14ac:dyDescent="0.3">
      <c r="A8" s="32" t="s">
        <v>249</v>
      </c>
      <c r="B8">
        <v>207</v>
      </c>
      <c r="C8">
        <v>4901.6425120772947</v>
      </c>
    </row>
    <row r="9" spans="1:3" x14ac:dyDescent="0.3">
      <c r="A9" s="32" t="s">
        <v>250</v>
      </c>
      <c r="B9">
        <v>213</v>
      </c>
      <c r="C9">
        <v>4926.7605633802814</v>
      </c>
    </row>
    <row r="10" spans="1:3" x14ac:dyDescent="0.3">
      <c r="A10" s="32" t="s">
        <v>251</v>
      </c>
      <c r="B10">
        <v>209</v>
      </c>
      <c r="C10">
        <v>4989.196172248804</v>
      </c>
    </row>
    <row r="11" spans="1:3" x14ac:dyDescent="0.3">
      <c r="A11" s="32" t="s">
        <v>252</v>
      </c>
      <c r="B11">
        <v>207</v>
      </c>
      <c r="C11">
        <v>5169.579710144928</v>
      </c>
    </row>
    <row r="12" spans="1:3" x14ac:dyDescent="0.3">
      <c r="A12" s="32" t="s">
        <v>253</v>
      </c>
      <c r="B12">
        <v>195</v>
      </c>
      <c r="C12">
        <v>4759.041025641026</v>
      </c>
    </row>
    <row r="13" spans="1:3" x14ac:dyDescent="0.3">
      <c r="A13" s="32" t="s">
        <v>254</v>
      </c>
      <c r="B13">
        <v>201</v>
      </c>
      <c r="C13">
        <v>4673.4925373134329</v>
      </c>
    </row>
    <row r="14" spans="1:3" x14ac:dyDescent="0.3">
      <c r="A14" s="32" t="s">
        <v>255</v>
      </c>
      <c r="B14">
        <v>229</v>
      </c>
      <c r="C14">
        <v>5236.1091703056773</v>
      </c>
    </row>
    <row r="15" spans="1:3" x14ac:dyDescent="0.3">
      <c r="A15" s="32" t="s">
        <v>256</v>
      </c>
      <c r="B15">
        <v>208</v>
      </c>
      <c r="C15">
        <v>4403.3846153846152</v>
      </c>
    </row>
    <row r="16" spans="1:3" x14ac:dyDescent="0.3">
      <c r="A16" s="32" t="s">
        <v>212</v>
      </c>
      <c r="B16">
        <v>2500</v>
      </c>
      <c r="C16">
        <v>4910.3559999999998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D4945-4D65-46D9-AC98-C6FFB8C4C7D2}">
  <sheetPr>
    <tabColor theme="5"/>
  </sheetPr>
  <dimension ref="A3:C20"/>
  <sheetViews>
    <sheetView workbookViewId="0">
      <selection activeCell="A15" sqref="A15"/>
    </sheetView>
  </sheetViews>
  <sheetFormatPr defaultRowHeight="14.4" x14ac:dyDescent="0.3"/>
  <cols>
    <col min="1" max="1" width="12.5546875" bestFit="1" customWidth="1"/>
  </cols>
  <sheetData>
    <row r="3" spans="1:3" x14ac:dyDescent="0.3">
      <c r="A3" s="51"/>
      <c r="B3" s="52"/>
      <c r="C3" s="53"/>
    </row>
    <row r="4" spans="1:3" x14ac:dyDescent="0.3">
      <c r="A4" s="54"/>
      <c r="B4" s="55"/>
      <c r="C4" s="56"/>
    </row>
    <row r="5" spans="1:3" x14ac:dyDescent="0.3">
      <c r="A5" s="54"/>
      <c r="B5" s="55"/>
      <c r="C5" s="56"/>
    </row>
    <row r="6" spans="1:3" x14ac:dyDescent="0.3">
      <c r="A6" s="54"/>
      <c r="B6" s="55"/>
      <c r="C6" s="56"/>
    </row>
    <row r="7" spans="1:3" x14ac:dyDescent="0.3">
      <c r="A7" s="54"/>
      <c r="B7" s="55"/>
      <c r="C7" s="56"/>
    </row>
    <row r="8" spans="1:3" x14ac:dyDescent="0.3">
      <c r="A8" s="54"/>
      <c r="B8" s="55"/>
      <c r="C8" s="56"/>
    </row>
    <row r="9" spans="1:3" x14ac:dyDescent="0.3">
      <c r="A9" s="54"/>
      <c r="B9" s="55"/>
      <c r="C9" s="56"/>
    </row>
    <row r="10" spans="1:3" x14ac:dyDescent="0.3">
      <c r="A10" s="54"/>
      <c r="B10" s="55"/>
      <c r="C10" s="56"/>
    </row>
    <row r="11" spans="1:3" x14ac:dyDescent="0.3">
      <c r="A11" s="54"/>
      <c r="B11" s="55"/>
      <c r="C11" s="56"/>
    </row>
    <row r="12" spans="1:3" x14ac:dyDescent="0.3">
      <c r="A12" s="54"/>
      <c r="B12" s="55"/>
      <c r="C12" s="56"/>
    </row>
    <row r="13" spans="1:3" x14ac:dyDescent="0.3">
      <c r="A13" s="54"/>
      <c r="B13" s="55"/>
      <c r="C13" s="56"/>
    </row>
    <row r="14" spans="1:3" x14ac:dyDescent="0.3">
      <c r="A14" s="54"/>
      <c r="B14" s="55"/>
      <c r="C14" s="56"/>
    </row>
    <row r="15" spans="1:3" x14ac:dyDescent="0.3">
      <c r="A15" s="54"/>
      <c r="B15" s="55"/>
      <c r="C15" s="56"/>
    </row>
    <row r="16" spans="1:3" x14ac:dyDescent="0.3">
      <c r="A16" s="54"/>
      <c r="B16" s="55"/>
      <c r="C16" s="56"/>
    </row>
    <row r="17" spans="1:3" x14ac:dyDescent="0.3">
      <c r="A17" s="54"/>
      <c r="B17" s="55"/>
      <c r="C17" s="56"/>
    </row>
    <row r="18" spans="1:3" x14ac:dyDescent="0.3">
      <c r="A18" s="54"/>
      <c r="B18" s="55"/>
      <c r="C18" s="56"/>
    </row>
    <row r="19" spans="1:3" x14ac:dyDescent="0.3">
      <c r="A19" s="54"/>
      <c r="B19" s="55"/>
      <c r="C19" s="56"/>
    </row>
    <row r="20" spans="1:3" x14ac:dyDescent="0.3">
      <c r="A20" s="57"/>
      <c r="B20" s="58"/>
      <c r="C20" s="5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DCC4-BB8C-4BBA-AD5D-92FC61DCEFE5}">
  <sheetPr>
    <tabColor theme="5"/>
  </sheetPr>
  <dimension ref="A3:C19"/>
  <sheetViews>
    <sheetView topLeftCell="A11" workbookViewId="0">
      <selection activeCell="B10" sqref="B10"/>
    </sheetView>
  </sheetViews>
  <sheetFormatPr defaultRowHeight="14.4" x14ac:dyDescent="0.3"/>
  <cols>
    <col min="1" max="1" width="12.5546875" bestFit="1" customWidth="1"/>
    <col min="2" max="2" width="26.21875" bestFit="1" customWidth="1"/>
    <col min="3" max="3" width="17.6640625" bestFit="1" customWidth="1"/>
  </cols>
  <sheetData>
    <row r="3" spans="1:3" x14ac:dyDescent="0.3">
      <c r="A3" s="31" t="s">
        <v>211</v>
      </c>
      <c r="B3" t="s">
        <v>261</v>
      </c>
      <c r="C3" t="s">
        <v>257</v>
      </c>
    </row>
    <row r="4" spans="1:3" x14ac:dyDescent="0.3">
      <c r="A4" s="32" t="s">
        <v>343</v>
      </c>
      <c r="B4">
        <v>7</v>
      </c>
      <c r="C4">
        <v>36818</v>
      </c>
    </row>
    <row r="5" spans="1:3" x14ac:dyDescent="0.3">
      <c r="A5" s="32" t="s">
        <v>101</v>
      </c>
      <c r="B5">
        <v>123</v>
      </c>
      <c r="C5">
        <v>974217</v>
      </c>
    </row>
    <row r="6" spans="1:3" x14ac:dyDescent="0.3">
      <c r="A6" s="32" t="s">
        <v>104</v>
      </c>
      <c r="B6">
        <v>28</v>
      </c>
      <c r="C6">
        <v>223916</v>
      </c>
    </row>
    <row r="7" spans="1:3" x14ac:dyDescent="0.3">
      <c r="A7" s="32" t="s">
        <v>108</v>
      </c>
      <c r="B7">
        <v>37</v>
      </c>
      <c r="C7">
        <v>307260</v>
      </c>
    </row>
    <row r="8" spans="1:3" x14ac:dyDescent="0.3">
      <c r="A8" s="32" t="s">
        <v>102</v>
      </c>
      <c r="B8">
        <v>41</v>
      </c>
      <c r="C8">
        <v>324319</v>
      </c>
    </row>
    <row r="9" spans="1:3" x14ac:dyDescent="0.3">
      <c r="A9" s="32" t="s">
        <v>100</v>
      </c>
      <c r="B9">
        <v>193</v>
      </c>
      <c r="C9">
        <v>1637659</v>
      </c>
    </row>
    <row r="10" spans="1:3" x14ac:dyDescent="0.3">
      <c r="A10" s="32" t="s">
        <v>109</v>
      </c>
      <c r="B10">
        <v>41</v>
      </c>
      <c r="C10">
        <v>299656</v>
      </c>
    </row>
    <row r="11" spans="1:3" x14ac:dyDescent="0.3">
      <c r="A11" s="32" t="s">
        <v>113</v>
      </c>
      <c r="B11">
        <v>165</v>
      </c>
      <c r="C11">
        <v>1356737</v>
      </c>
    </row>
    <row r="12" spans="1:3" x14ac:dyDescent="0.3">
      <c r="A12" s="32" t="s">
        <v>111</v>
      </c>
      <c r="B12">
        <v>13</v>
      </c>
      <c r="C12">
        <v>91966</v>
      </c>
    </row>
    <row r="13" spans="1:3" x14ac:dyDescent="0.3">
      <c r="A13" s="32" t="s">
        <v>107</v>
      </c>
      <c r="B13">
        <v>63</v>
      </c>
      <c r="C13">
        <v>538932</v>
      </c>
    </row>
    <row r="14" spans="1:3" x14ac:dyDescent="0.3">
      <c r="A14" s="32" t="s">
        <v>103</v>
      </c>
      <c r="B14">
        <v>23</v>
      </c>
      <c r="C14">
        <v>195229</v>
      </c>
    </row>
    <row r="15" spans="1:3" x14ac:dyDescent="0.3">
      <c r="A15" s="32" t="s">
        <v>106</v>
      </c>
      <c r="B15">
        <v>52</v>
      </c>
      <c r="C15">
        <v>486633</v>
      </c>
    </row>
    <row r="16" spans="1:3" x14ac:dyDescent="0.3">
      <c r="A16" s="32" t="s">
        <v>105</v>
      </c>
      <c r="B16">
        <v>153</v>
      </c>
      <c r="C16">
        <v>1378166</v>
      </c>
    </row>
    <row r="17" spans="1:3" x14ac:dyDescent="0.3">
      <c r="A17" s="32" t="s">
        <v>110</v>
      </c>
      <c r="B17">
        <v>16</v>
      </c>
      <c r="C17">
        <v>165904</v>
      </c>
    </row>
    <row r="18" spans="1:3" x14ac:dyDescent="0.3">
      <c r="A18" s="32" t="s">
        <v>99</v>
      </c>
      <c r="B18">
        <v>502</v>
      </c>
      <c r="C18">
        <v>4258478</v>
      </c>
    </row>
    <row r="19" spans="1:3" x14ac:dyDescent="0.3">
      <c r="A19" s="32" t="s">
        <v>212</v>
      </c>
      <c r="B19">
        <v>1453</v>
      </c>
      <c r="C19">
        <v>12275890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BD1FE-6066-4D25-B97D-D30617C24781}">
  <sheetPr>
    <tabColor theme="5"/>
  </sheetPr>
  <dimension ref="A3:C11"/>
  <sheetViews>
    <sheetView topLeftCell="A2" workbookViewId="0">
      <selection activeCell="B6" sqref="B6"/>
    </sheetView>
  </sheetViews>
  <sheetFormatPr defaultRowHeight="14.4" x14ac:dyDescent="0.3"/>
  <cols>
    <col min="1" max="1" width="12.5546875" bestFit="1" customWidth="1"/>
    <col min="2" max="2" width="15.88671875" bestFit="1" customWidth="1"/>
    <col min="3" max="3" width="20.77734375" bestFit="1" customWidth="1"/>
  </cols>
  <sheetData>
    <row r="3" spans="1:3" x14ac:dyDescent="0.3">
      <c r="A3" s="31" t="s">
        <v>211</v>
      </c>
      <c r="B3" t="s">
        <v>216</v>
      </c>
      <c r="C3" t="s">
        <v>258</v>
      </c>
    </row>
    <row r="4" spans="1:3" x14ac:dyDescent="0.3">
      <c r="A4" s="32" t="s">
        <v>344</v>
      </c>
      <c r="B4">
        <v>1005</v>
      </c>
      <c r="C4">
        <v>4984.1631840796017</v>
      </c>
    </row>
    <row r="5" spans="1:3" x14ac:dyDescent="0.3">
      <c r="A5" s="32" t="s">
        <v>345</v>
      </c>
      <c r="B5">
        <v>629</v>
      </c>
      <c r="C5">
        <v>4969.430842607313</v>
      </c>
    </row>
    <row r="6" spans="1:3" x14ac:dyDescent="0.3">
      <c r="A6" s="32" t="s">
        <v>346</v>
      </c>
      <c r="B6">
        <v>2</v>
      </c>
      <c r="C6">
        <v>4443.5</v>
      </c>
    </row>
    <row r="7" spans="1:3" x14ac:dyDescent="0.3">
      <c r="A7" s="32" t="s">
        <v>347</v>
      </c>
      <c r="B7">
        <v>2</v>
      </c>
      <c r="C7">
        <v>6297.5</v>
      </c>
    </row>
    <row r="8" spans="1:3" x14ac:dyDescent="0.3">
      <c r="A8" s="32" t="s">
        <v>348</v>
      </c>
      <c r="B8">
        <v>58</v>
      </c>
      <c r="C8">
        <v>4571.4310344827591</v>
      </c>
    </row>
    <row r="9" spans="1:3" x14ac:dyDescent="0.3">
      <c r="A9" s="32" t="s">
        <v>349</v>
      </c>
      <c r="B9">
        <v>156</v>
      </c>
      <c r="C9">
        <v>4933.6025641025644</v>
      </c>
    </row>
    <row r="10" spans="1:3" x14ac:dyDescent="0.3">
      <c r="A10" s="32" t="s">
        <v>350</v>
      </c>
      <c r="B10">
        <v>648</v>
      </c>
      <c r="C10">
        <v>4760.4429012345681</v>
      </c>
    </row>
    <row r="11" spans="1:3" x14ac:dyDescent="0.3">
      <c r="A11" s="32" t="s">
        <v>212</v>
      </c>
      <c r="B11">
        <v>2500</v>
      </c>
      <c r="C11">
        <v>4910.3559999999998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4AE84-4FA8-47C0-90D4-9B9AA8ED69AC}">
  <sheetPr>
    <tabColor theme="5"/>
  </sheetPr>
  <dimension ref="A3:R35"/>
  <sheetViews>
    <sheetView workbookViewId="0">
      <selection activeCell="O13" sqref="O13"/>
    </sheetView>
  </sheetViews>
  <sheetFormatPr defaultRowHeight="14.4" x14ac:dyDescent="0.3"/>
  <cols>
    <col min="1" max="1" width="12.5546875" bestFit="1" customWidth="1"/>
    <col min="2" max="2" width="15.88671875" bestFit="1" customWidth="1"/>
  </cols>
  <sheetData>
    <row r="3" spans="1:2" x14ac:dyDescent="0.3">
      <c r="A3" s="31" t="s">
        <v>211</v>
      </c>
      <c r="B3" t="s">
        <v>216</v>
      </c>
    </row>
    <row r="4" spans="1:2" x14ac:dyDescent="0.3">
      <c r="A4" s="32">
        <v>1</v>
      </c>
      <c r="B4">
        <v>84</v>
      </c>
    </row>
    <row r="5" spans="1:2" x14ac:dyDescent="0.3">
      <c r="A5" s="32">
        <v>2</v>
      </c>
      <c r="B5">
        <v>87</v>
      </c>
    </row>
    <row r="6" spans="1:2" x14ac:dyDescent="0.3">
      <c r="A6" s="32">
        <v>3</v>
      </c>
      <c r="B6">
        <v>99</v>
      </c>
    </row>
    <row r="7" spans="1:2" x14ac:dyDescent="0.3">
      <c r="A7" s="32">
        <v>4</v>
      </c>
      <c r="B7">
        <v>77</v>
      </c>
    </row>
    <row r="8" spans="1:2" x14ac:dyDescent="0.3">
      <c r="A8" s="32">
        <v>5</v>
      </c>
      <c r="B8">
        <v>79</v>
      </c>
    </row>
    <row r="9" spans="1:2" x14ac:dyDescent="0.3">
      <c r="A9" s="32">
        <v>6</v>
      </c>
      <c r="B9">
        <v>109</v>
      </c>
    </row>
    <row r="10" spans="1:2" x14ac:dyDescent="0.3">
      <c r="A10" s="32">
        <v>7</v>
      </c>
      <c r="B10">
        <v>82</v>
      </c>
    </row>
    <row r="11" spans="1:2" x14ac:dyDescent="0.3">
      <c r="A11" s="32">
        <v>8</v>
      </c>
      <c r="B11">
        <v>100</v>
      </c>
    </row>
    <row r="12" spans="1:2" x14ac:dyDescent="0.3">
      <c r="A12" s="32">
        <v>9</v>
      </c>
      <c r="B12">
        <v>84</v>
      </c>
    </row>
    <row r="13" spans="1:2" x14ac:dyDescent="0.3">
      <c r="A13" s="32">
        <v>10</v>
      </c>
      <c r="B13">
        <v>80</v>
      </c>
    </row>
    <row r="14" spans="1:2" x14ac:dyDescent="0.3">
      <c r="A14" s="32">
        <v>11</v>
      </c>
      <c r="B14">
        <v>67</v>
      </c>
    </row>
    <row r="15" spans="1:2" x14ac:dyDescent="0.3">
      <c r="A15" s="32">
        <v>12</v>
      </c>
      <c r="B15">
        <v>80</v>
      </c>
    </row>
    <row r="16" spans="1:2" x14ac:dyDescent="0.3">
      <c r="A16" s="32">
        <v>13</v>
      </c>
      <c r="B16">
        <v>76</v>
      </c>
    </row>
    <row r="17" spans="1:18" x14ac:dyDescent="0.3">
      <c r="A17" s="32">
        <v>14</v>
      </c>
      <c r="B17">
        <v>87</v>
      </c>
    </row>
    <row r="18" spans="1:18" x14ac:dyDescent="0.3">
      <c r="A18" s="32">
        <v>15</v>
      </c>
      <c r="B18">
        <v>72</v>
      </c>
    </row>
    <row r="19" spans="1:18" x14ac:dyDescent="0.3">
      <c r="A19" s="32">
        <v>16</v>
      </c>
      <c r="B19">
        <v>86</v>
      </c>
    </row>
    <row r="20" spans="1:18" x14ac:dyDescent="0.3">
      <c r="A20" s="32">
        <v>17</v>
      </c>
      <c r="B20">
        <v>86</v>
      </c>
    </row>
    <row r="21" spans="1:18" x14ac:dyDescent="0.3">
      <c r="A21" s="32">
        <v>18</v>
      </c>
      <c r="B21">
        <v>80</v>
      </c>
    </row>
    <row r="22" spans="1:18" ht="15" thickBot="1" x14ac:dyDescent="0.35">
      <c r="A22" s="32">
        <v>19</v>
      </c>
      <c r="B22">
        <v>69</v>
      </c>
    </row>
    <row r="23" spans="1:18" x14ac:dyDescent="0.3">
      <c r="A23" s="32">
        <v>20</v>
      </c>
      <c r="B23">
        <v>75</v>
      </c>
      <c r="E23" s="38"/>
      <c r="F23" s="46" t="s">
        <v>267</v>
      </c>
      <c r="G23" s="39"/>
      <c r="H23" s="39"/>
      <c r="I23" s="39"/>
      <c r="J23" s="39"/>
      <c r="K23" s="39"/>
      <c r="L23" s="39"/>
      <c r="M23" s="39"/>
      <c r="N23" s="39"/>
      <c r="O23" s="39"/>
      <c r="P23" s="39"/>
      <c r="Q23" s="39"/>
      <c r="R23" s="40"/>
    </row>
    <row r="24" spans="1:18" x14ac:dyDescent="0.3">
      <c r="A24" s="32">
        <v>21</v>
      </c>
      <c r="B24">
        <v>77</v>
      </c>
      <c r="E24" s="41"/>
      <c r="R24" s="42"/>
    </row>
    <row r="25" spans="1:18" x14ac:dyDescent="0.3">
      <c r="A25" s="32">
        <v>22</v>
      </c>
      <c r="B25">
        <v>64</v>
      </c>
      <c r="E25" s="41">
        <v>1</v>
      </c>
      <c r="F25" t="s">
        <v>268</v>
      </c>
      <c r="R25" s="42"/>
    </row>
    <row r="26" spans="1:18" x14ac:dyDescent="0.3">
      <c r="A26" s="32">
        <v>23</v>
      </c>
      <c r="B26">
        <v>87</v>
      </c>
      <c r="E26" s="41">
        <v>2</v>
      </c>
      <c r="F26" s="4" t="s">
        <v>269</v>
      </c>
      <c r="R26" s="42"/>
    </row>
    <row r="27" spans="1:18" ht="15" thickBot="1" x14ac:dyDescent="0.35">
      <c r="A27" s="32">
        <v>24</v>
      </c>
      <c r="B27">
        <v>99</v>
      </c>
      <c r="E27" s="43">
        <v>3</v>
      </c>
      <c r="F27" s="44" t="s">
        <v>270</v>
      </c>
      <c r="G27" s="44"/>
      <c r="H27" s="44"/>
      <c r="I27" s="44"/>
      <c r="J27" s="44"/>
      <c r="K27" s="44"/>
      <c r="L27" s="44"/>
      <c r="M27" s="44"/>
      <c r="N27" s="44"/>
      <c r="O27" s="44"/>
      <c r="P27" s="44"/>
      <c r="Q27" s="44"/>
      <c r="R27" s="45"/>
    </row>
    <row r="28" spans="1:18" x14ac:dyDescent="0.3">
      <c r="A28" s="32">
        <v>25</v>
      </c>
      <c r="B28">
        <v>82</v>
      </c>
    </row>
    <row r="29" spans="1:18" x14ac:dyDescent="0.3">
      <c r="A29" s="32">
        <v>26</v>
      </c>
      <c r="B29">
        <v>109</v>
      </c>
    </row>
    <row r="30" spans="1:18" x14ac:dyDescent="0.3">
      <c r="A30" s="32">
        <v>27</v>
      </c>
      <c r="B30">
        <v>81</v>
      </c>
    </row>
    <row r="31" spans="1:18" x14ac:dyDescent="0.3">
      <c r="A31" s="32">
        <v>28</v>
      </c>
      <c r="B31">
        <v>73</v>
      </c>
    </row>
    <row r="32" spans="1:18" x14ac:dyDescent="0.3">
      <c r="A32" s="32">
        <v>29</v>
      </c>
      <c r="B32">
        <v>52</v>
      </c>
    </row>
    <row r="33" spans="1:2" x14ac:dyDescent="0.3">
      <c r="A33" s="32">
        <v>30</v>
      </c>
      <c r="B33">
        <v>69</v>
      </c>
    </row>
    <row r="34" spans="1:2" x14ac:dyDescent="0.3">
      <c r="A34" s="32">
        <v>31</v>
      </c>
      <c r="B34">
        <v>48</v>
      </c>
    </row>
    <row r="35" spans="1:2" x14ac:dyDescent="0.3">
      <c r="A35" s="32" t="s">
        <v>212</v>
      </c>
      <c r="B35">
        <v>2500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7C8CA-C501-4B96-9D78-90967656F7E5}">
  <sheetPr>
    <tabColor theme="5"/>
  </sheetPr>
  <dimension ref="A3:J19"/>
  <sheetViews>
    <sheetView workbookViewId="0">
      <selection activeCell="I21" sqref="I21"/>
    </sheetView>
  </sheetViews>
  <sheetFormatPr defaultRowHeight="14.4" x14ac:dyDescent="0.3"/>
  <cols>
    <col min="1" max="1" width="12.5546875" bestFit="1" customWidth="1"/>
    <col min="2" max="2" width="15.88671875" bestFit="1" customWidth="1"/>
  </cols>
  <sheetData>
    <row r="3" spans="1:10" x14ac:dyDescent="0.3">
      <c r="A3" s="31" t="s">
        <v>211</v>
      </c>
      <c r="B3" t="s">
        <v>216</v>
      </c>
    </row>
    <row r="4" spans="1:10" x14ac:dyDescent="0.3">
      <c r="A4" s="32" t="s">
        <v>97</v>
      </c>
      <c r="B4">
        <v>622</v>
      </c>
    </row>
    <row r="5" spans="1:10" x14ac:dyDescent="0.3">
      <c r="A5" s="32" t="s">
        <v>96</v>
      </c>
      <c r="B5">
        <v>608</v>
      </c>
    </row>
    <row r="6" spans="1:10" x14ac:dyDescent="0.3">
      <c r="A6" s="32" t="s">
        <v>98</v>
      </c>
      <c r="B6">
        <v>637</v>
      </c>
    </row>
    <row r="7" spans="1:10" x14ac:dyDescent="0.3">
      <c r="A7" s="32" t="s">
        <v>191</v>
      </c>
      <c r="B7">
        <v>633</v>
      </c>
    </row>
    <row r="8" spans="1:10" x14ac:dyDescent="0.3">
      <c r="A8" s="32" t="s">
        <v>212</v>
      </c>
      <c r="B8">
        <v>2500</v>
      </c>
    </row>
    <row r="11" spans="1:10" x14ac:dyDescent="0.3">
      <c r="I11" t="s">
        <v>279</v>
      </c>
      <c r="J11" t="s">
        <v>280</v>
      </c>
    </row>
    <row r="12" spans="1:10" x14ac:dyDescent="0.3">
      <c r="J12" t="s">
        <v>281</v>
      </c>
    </row>
    <row r="13" spans="1:10" x14ac:dyDescent="0.3">
      <c r="J13" t="s">
        <v>282</v>
      </c>
    </row>
    <row r="14" spans="1:10" x14ac:dyDescent="0.3">
      <c r="J14" s="47" t="s">
        <v>283</v>
      </c>
    </row>
    <row r="15" spans="1:10" x14ac:dyDescent="0.3">
      <c r="I15" t="s">
        <v>284</v>
      </c>
    </row>
    <row r="16" spans="1:10" x14ac:dyDescent="0.3">
      <c r="J16" t="s">
        <v>285</v>
      </c>
    </row>
    <row r="17" spans="10:10" x14ac:dyDescent="0.3">
      <c r="J17" t="s">
        <v>286</v>
      </c>
    </row>
    <row r="18" spans="10:10" x14ac:dyDescent="0.3">
      <c r="J18" t="s">
        <v>287</v>
      </c>
    </row>
    <row r="19" spans="10:10" x14ac:dyDescent="0.3">
      <c r="J19" t="s">
        <v>288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1DF34-FE25-4377-8F3B-2946436C2906}">
  <sheetPr>
    <tabColor theme="5"/>
  </sheetPr>
  <dimension ref="A3:I23"/>
  <sheetViews>
    <sheetView workbookViewId="0">
      <selection activeCell="H15" sqref="H15:T24"/>
    </sheetView>
  </sheetViews>
  <sheetFormatPr defaultRowHeight="14.4" x14ac:dyDescent="0.3"/>
  <cols>
    <col min="1" max="1" width="12.5546875" bestFit="1" customWidth="1"/>
    <col min="2" max="2" width="15.88671875" bestFit="1" customWidth="1"/>
    <col min="3" max="3" width="17.6640625" bestFit="1" customWidth="1"/>
  </cols>
  <sheetData>
    <row r="3" spans="1:9" x14ac:dyDescent="0.3">
      <c r="A3" s="31" t="s">
        <v>211</v>
      </c>
      <c r="B3" t="s">
        <v>216</v>
      </c>
      <c r="C3" t="s">
        <v>257</v>
      </c>
    </row>
    <row r="4" spans="1:9" x14ac:dyDescent="0.3">
      <c r="A4" s="32" t="s">
        <v>271</v>
      </c>
      <c r="B4">
        <v>78</v>
      </c>
      <c r="C4">
        <v>381802</v>
      </c>
    </row>
    <row r="5" spans="1:9" x14ac:dyDescent="0.3">
      <c r="A5" s="32" t="s">
        <v>272</v>
      </c>
      <c r="B5">
        <v>361</v>
      </c>
      <c r="C5">
        <v>1844978</v>
      </c>
    </row>
    <row r="6" spans="1:9" x14ac:dyDescent="0.3">
      <c r="A6" s="32" t="s">
        <v>273</v>
      </c>
      <c r="B6">
        <v>345</v>
      </c>
      <c r="C6">
        <v>1655399</v>
      </c>
    </row>
    <row r="7" spans="1:9" x14ac:dyDescent="0.3">
      <c r="A7" s="32" t="s">
        <v>274</v>
      </c>
      <c r="B7">
        <v>318</v>
      </c>
      <c r="C7">
        <v>1548902</v>
      </c>
    </row>
    <row r="8" spans="1:9" x14ac:dyDescent="0.3">
      <c r="A8" s="32" t="s">
        <v>275</v>
      </c>
      <c r="B8">
        <v>333</v>
      </c>
      <c r="C8">
        <v>1679857</v>
      </c>
    </row>
    <row r="9" spans="1:9" x14ac:dyDescent="0.3">
      <c r="A9" s="32" t="s">
        <v>276</v>
      </c>
      <c r="B9">
        <v>378</v>
      </c>
      <c r="C9">
        <v>1817748</v>
      </c>
    </row>
    <row r="10" spans="1:9" x14ac:dyDescent="0.3">
      <c r="A10" s="32" t="s">
        <v>277</v>
      </c>
      <c r="B10">
        <v>336</v>
      </c>
      <c r="C10">
        <v>1609293</v>
      </c>
    </row>
    <row r="11" spans="1:9" x14ac:dyDescent="0.3">
      <c r="A11" s="32" t="s">
        <v>278</v>
      </c>
      <c r="B11">
        <v>351</v>
      </c>
      <c r="C11">
        <v>1737911</v>
      </c>
    </row>
    <row r="12" spans="1:9" x14ac:dyDescent="0.3">
      <c r="A12" s="32" t="s">
        <v>212</v>
      </c>
      <c r="B12">
        <v>2500</v>
      </c>
      <c r="C12">
        <v>12275890</v>
      </c>
    </row>
    <row r="15" spans="1:9" x14ac:dyDescent="0.3">
      <c r="H15" t="s">
        <v>279</v>
      </c>
      <c r="I15" t="s">
        <v>289</v>
      </c>
    </row>
    <row r="16" spans="1:9" x14ac:dyDescent="0.3">
      <c r="I16" t="s">
        <v>290</v>
      </c>
    </row>
    <row r="17" spans="8:9" x14ac:dyDescent="0.3">
      <c r="I17" t="s">
        <v>291</v>
      </c>
    </row>
    <row r="19" spans="8:9" x14ac:dyDescent="0.3">
      <c r="H19" t="s">
        <v>292</v>
      </c>
    </row>
    <row r="20" spans="8:9" x14ac:dyDescent="0.3">
      <c r="I20" t="s">
        <v>293</v>
      </c>
    </row>
    <row r="21" spans="8:9" x14ac:dyDescent="0.3">
      <c r="I21" t="s">
        <v>294</v>
      </c>
    </row>
    <row r="22" spans="8:9" x14ac:dyDescent="0.3">
      <c r="I22" t="s">
        <v>295</v>
      </c>
    </row>
    <row r="23" spans="8:9" x14ac:dyDescent="0.3">
      <c r="I23" s="47" t="s">
        <v>296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83331-5D33-4E69-9591-678660D65663}">
  <sheetPr>
    <tabColor theme="5"/>
  </sheetPr>
  <dimension ref="A3:B6"/>
  <sheetViews>
    <sheetView workbookViewId="0">
      <selection activeCell="B5" sqref="B5"/>
    </sheetView>
  </sheetViews>
  <sheetFormatPr defaultRowHeight="14.4" x14ac:dyDescent="0.3"/>
  <cols>
    <col min="1" max="1" width="13.6640625" bestFit="1" customWidth="1"/>
    <col min="2" max="2" width="17.5546875" bestFit="1" customWidth="1"/>
  </cols>
  <sheetData>
    <row r="3" spans="1:2" x14ac:dyDescent="0.3">
      <c r="A3" s="31" t="s">
        <v>211</v>
      </c>
      <c r="B3" t="s">
        <v>305</v>
      </c>
    </row>
    <row r="4" spans="1:2" x14ac:dyDescent="0.3">
      <c r="A4" s="32" t="s">
        <v>303</v>
      </c>
      <c r="B4" s="82">
        <v>37</v>
      </c>
    </row>
    <row r="5" spans="1:2" x14ac:dyDescent="0.3">
      <c r="A5" s="32" t="s">
        <v>304</v>
      </c>
      <c r="B5" s="82">
        <v>55</v>
      </c>
    </row>
    <row r="6" spans="1:2" x14ac:dyDescent="0.3">
      <c r="A6" s="32" t="s">
        <v>212</v>
      </c>
      <c r="B6" s="82">
        <v>92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04502-C856-4972-94C6-7D29D1FB28DB}">
  <sheetPr>
    <tabColor theme="5"/>
  </sheetPr>
  <dimension ref="A3:C9"/>
  <sheetViews>
    <sheetView workbookViewId="0">
      <selection activeCell="B6" sqref="B6"/>
    </sheetView>
  </sheetViews>
  <sheetFormatPr defaultRowHeight="14.4" x14ac:dyDescent="0.3"/>
  <cols>
    <col min="1" max="1" width="12.5546875" bestFit="1" customWidth="1"/>
    <col min="2" max="2" width="22.21875" bestFit="1" customWidth="1"/>
    <col min="3" max="3" width="18.5546875" bestFit="1" customWidth="1"/>
  </cols>
  <sheetData>
    <row r="3" spans="1:3" x14ac:dyDescent="0.3">
      <c r="A3" s="31" t="s">
        <v>211</v>
      </c>
      <c r="B3" t="s">
        <v>307</v>
      </c>
      <c r="C3" t="s">
        <v>308</v>
      </c>
    </row>
    <row r="4" spans="1:3" x14ac:dyDescent="0.3">
      <c r="A4" s="32" t="s">
        <v>142</v>
      </c>
      <c r="B4" s="82">
        <v>3690000</v>
      </c>
      <c r="C4" s="82">
        <v>3864300</v>
      </c>
    </row>
    <row r="5" spans="1:3" x14ac:dyDescent="0.3">
      <c r="A5" s="32" t="s">
        <v>143</v>
      </c>
      <c r="B5" s="82">
        <v>2920000</v>
      </c>
      <c r="C5" s="82">
        <v>2717137</v>
      </c>
    </row>
    <row r="6" spans="1:3" x14ac:dyDescent="0.3">
      <c r="A6" s="32" t="s">
        <v>145</v>
      </c>
      <c r="B6" s="82">
        <v>2310000</v>
      </c>
      <c r="C6" s="82">
        <v>1999414</v>
      </c>
    </row>
    <row r="7" spans="1:3" x14ac:dyDescent="0.3">
      <c r="A7" s="32" t="s">
        <v>146</v>
      </c>
      <c r="B7" s="82">
        <v>1480000</v>
      </c>
      <c r="C7" s="82">
        <v>1360064</v>
      </c>
    </row>
    <row r="8" spans="1:3" x14ac:dyDescent="0.3">
      <c r="A8" s="32" t="s">
        <v>144</v>
      </c>
      <c r="B8" s="82">
        <v>2410000</v>
      </c>
      <c r="C8" s="82">
        <v>2334975</v>
      </c>
    </row>
    <row r="9" spans="1:3" x14ac:dyDescent="0.3">
      <c r="A9" s="32" t="s">
        <v>212</v>
      </c>
      <c r="B9" s="82">
        <v>12810000</v>
      </c>
      <c r="C9" s="82">
        <v>12275890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0FE69-46C2-4DCF-A9D6-D398CB082AA9}">
  <sheetPr>
    <tabColor theme="5"/>
  </sheetPr>
  <dimension ref="A3:D34"/>
  <sheetViews>
    <sheetView workbookViewId="0">
      <selection activeCell="A3" sqref="A3:D33"/>
    </sheetView>
  </sheetViews>
  <sheetFormatPr defaultRowHeight="14.4" x14ac:dyDescent="0.3"/>
  <cols>
    <col min="1" max="1" width="16.33203125" bestFit="1" customWidth="1"/>
    <col min="2" max="2" width="22.21875" bestFit="1" customWidth="1"/>
    <col min="3" max="3" width="18.5546875" bestFit="1" customWidth="1"/>
    <col min="4" max="4" width="13.6640625" bestFit="1" customWidth="1"/>
  </cols>
  <sheetData>
    <row r="3" spans="1:4" x14ac:dyDescent="0.3">
      <c r="A3" s="31" t="s">
        <v>211</v>
      </c>
      <c r="B3" t="s">
        <v>307</v>
      </c>
      <c r="C3" t="s">
        <v>308</v>
      </c>
      <c r="D3" t="s">
        <v>351</v>
      </c>
    </row>
    <row r="4" spans="1:4" x14ac:dyDescent="0.3">
      <c r="A4" s="32" t="s">
        <v>309</v>
      </c>
      <c r="B4" s="82">
        <v>280000</v>
      </c>
      <c r="C4" s="82">
        <v>282411</v>
      </c>
      <c r="D4" t="str" cm="1">
        <f t="array" ref="D4">_xlfn.IFS(C4&gt;B4,"Target exceed",C4=B4,"Target Met",C4&lt;B4,"Target Not Met")</f>
        <v>Target exceed</v>
      </c>
    </row>
    <row r="5" spans="1:4" x14ac:dyDescent="0.3">
      <c r="A5" s="32" t="s">
        <v>310</v>
      </c>
      <c r="B5" s="82">
        <v>380000</v>
      </c>
      <c r="C5" s="82">
        <v>407089</v>
      </c>
      <c r="D5" t="str" cm="1">
        <f t="array" ref="D5">_xlfn.IFS(C5&gt;B5,"Target exceed",C5=B5,"Target Met",C5&lt;B5,"Target Not Met")</f>
        <v>Target exceed</v>
      </c>
    </row>
    <row r="6" spans="1:4" x14ac:dyDescent="0.3">
      <c r="A6" s="32" t="s">
        <v>311</v>
      </c>
      <c r="B6" s="82">
        <v>350000</v>
      </c>
      <c r="C6" s="82">
        <v>383744</v>
      </c>
      <c r="D6" t="str" cm="1">
        <f t="array" ref="D6">_xlfn.IFS(C6&gt;B6,"Target exceed",C6=B6,"Target Met",C6&lt;B6,"Target Not Met")</f>
        <v>Target exceed</v>
      </c>
    </row>
    <row r="7" spans="1:4" x14ac:dyDescent="0.3">
      <c r="A7" s="32" t="s">
        <v>312</v>
      </c>
      <c r="B7" s="82">
        <v>400000</v>
      </c>
      <c r="C7" s="82">
        <v>355885</v>
      </c>
      <c r="D7" t="str" cm="1">
        <f t="array" ref="D7">_xlfn.IFS(C7&gt;B7,"Target exceed",C7=B7,"Target Met",C7&lt;B7,"Target Not Met")</f>
        <v>Target Not Met</v>
      </c>
    </row>
    <row r="8" spans="1:4" x14ac:dyDescent="0.3">
      <c r="A8" s="32" t="s">
        <v>313</v>
      </c>
      <c r="B8" s="82">
        <v>1300000</v>
      </c>
      <c r="C8" s="82">
        <v>1032580</v>
      </c>
      <c r="D8" t="str" cm="1">
        <f t="array" ref="D8">_xlfn.IFS(C8&gt;B8,"Target exceed",C8=B8,"Target Met",C8&lt;B8,"Target Not Met")</f>
        <v>Target Not Met</v>
      </c>
    </row>
    <row r="9" spans="1:4" x14ac:dyDescent="0.3">
      <c r="A9" s="32" t="s">
        <v>314</v>
      </c>
      <c r="B9" s="82">
        <v>550000</v>
      </c>
      <c r="C9" s="82">
        <v>466003</v>
      </c>
      <c r="D9" t="str" cm="1">
        <f t="array" ref="D9">_xlfn.IFS(C9&gt;B9,"Target exceed",C9=B9,"Target Met",C9&lt;B9,"Target Not Met")</f>
        <v>Target Not Met</v>
      </c>
    </row>
    <row r="10" spans="1:4" x14ac:dyDescent="0.3">
      <c r="A10" s="32" t="s">
        <v>315</v>
      </c>
      <c r="B10" s="82">
        <v>330000</v>
      </c>
      <c r="C10" s="82">
        <v>327240</v>
      </c>
      <c r="D10" t="str" cm="1">
        <f t="array" ref="D10">_xlfn.IFS(C10&gt;B10,"Target exceed",C10=B10,"Target Met",C10&lt;B10,"Target Not Met")</f>
        <v>Target Not Met</v>
      </c>
    </row>
    <row r="11" spans="1:4" x14ac:dyDescent="0.3">
      <c r="A11" s="32" t="s">
        <v>316</v>
      </c>
      <c r="B11" s="82">
        <v>430000</v>
      </c>
      <c r="C11" s="82">
        <v>377693</v>
      </c>
      <c r="D11" t="str" cm="1">
        <f t="array" ref="D11">_xlfn.IFS(C11&gt;B11,"Target exceed",C11=B11,"Target Met",C11&lt;B11,"Target Not Met")</f>
        <v>Target Not Met</v>
      </c>
    </row>
    <row r="12" spans="1:4" x14ac:dyDescent="0.3">
      <c r="A12" s="32" t="s">
        <v>317</v>
      </c>
      <c r="B12" s="82">
        <v>400000</v>
      </c>
      <c r="C12" s="82">
        <v>390703</v>
      </c>
      <c r="D12" t="str" cm="1">
        <f t="array" ref="D12">_xlfn.IFS(C12&gt;B12,"Target exceed",C12=B12,"Target Met",C12&lt;B12,"Target Not Met")</f>
        <v>Target Not Met</v>
      </c>
    </row>
    <row r="13" spans="1:4" x14ac:dyDescent="0.3">
      <c r="A13" s="32" t="s">
        <v>318</v>
      </c>
      <c r="B13" s="82">
        <v>400000</v>
      </c>
      <c r="C13" s="82">
        <v>399805</v>
      </c>
      <c r="D13" t="str" cm="1">
        <f t="array" ref="D13">_xlfn.IFS(C13&gt;B13,"Target exceed",C13=B13,"Target Met",C13&lt;B13,"Target Not Met")</f>
        <v>Target Not Met</v>
      </c>
    </row>
    <row r="14" spans="1:4" x14ac:dyDescent="0.3">
      <c r="A14" s="32" t="s">
        <v>319</v>
      </c>
      <c r="B14" s="82">
        <v>330000</v>
      </c>
      <c r="C14" s="82">
        <v>322633</v>
      </c>
      <c r="D14" t="str" cm="1">
        <f t="array" ref="D14">_xlfn.IFS(C14&gt;B14,"Target exceed",C14=B14,"Target Met",C14&lt;B14,"Target Not Met")</f>
        <v>Target Not Met</v>
      </c>
    </row>
    <row r="15" spans="1:4" x14ac:dyDescent="0.3">
      <c r="A15" s="32" t="s">
        <v>320</v>
      </c>
      <c r="B15" s="82">
        <v>280000</v>
      </c>
      <c r="C15" s="82">
        <v>288627</v>
      </c>
      <c r="D15" t="str" cm="1">
        <f t="array" ref="D15">_xlfn.IFS(C15&gt;B15,"Target exceed",C15=B15,"Target Met",C15&lt;B15,"Target Not Met")</f>
        <v>Target exceed</v>
      </c>
    </row>
    <row r="16" spans="1:4" x14ac:dyDescent="0.3">
      <c r="A16" s="32" t="s">
        <v>321</v>
      </c>
      <c r="B16" s="82">
        <v>350000</v>
      </c>
      <c r="C16" s="82">
        <v>358434</v>
      </c>
      <c r="D16" t="str" cm="1">
        <f t="array" ref="D16">_xlfn.IFS(C16&gt;B16,"Target exceed",C16=B16,"Target Met",C16&lt;B16,"Target Not Met")</f>
        <v>Target exceed</v>
      </c>
    </row>
    <row r="17" spans="1:4" x14ac:dyDescent="0.3">
      <c r="A17" s="32" t="s">
        <v>322</v>
      </c>
      <c r="B17" s="82">
        <v>380000</v>
      </c>
      <c r="C17" s="82">
        <v>360513</v>
      </c>
      <c r="D17" t="str" cm="1">
        <f t="array" ref="D17">_xlfn.IFS(C17&gt;B17,"Target exceed",C17=B17,"Target Met",C17&lt;B17,"Target Not Met")</f>
        <v>Target Not Met</v>
      </c>
    </row>
    <row r="18" spans="1:4" x14ac:dyDescent="0.3">
      <c r="A18" s="32" t="s">
        <v>323</v>
      </c>
      <c r="B18" s="82">
        <v>500000</v>
      </c>
      <c r="C18" s="82">
        <v>540410</v>
      </c>
      <c r="D18" t="str" cm="1">
        <f t="array" ref="D18">_xlfn.IFS(C18&gt;B18,"Target exceed",C18=B18,"Target Met",C18&lt;B18,"Target Not Met")</f>
        <v>Target exceed</v>
      </c>
    </row>
    <row r="19" spans="1:4" x14ac:dyDescent="0.3">
      <c r="A19" s="32" t="s">
        <v>324</v>
      </c>
      <c r="B19" s="82">
        <v>300000</v>
      </c>
      <c r="C19" s="82">
        <v>273020</v>
      </c>
      <c r="D19" t="str" cm="1">
        <f t="array" ref="D19">_xlfn.IFS(C19&gt;B19,"Target exceed",C19=B19,"Target Met",C19&lt;B19,"Target Not Met")</f>
        <v>Target Not Met</v>
      </c>
    </row>
    <row r="20" spans="1:4" x14ac:dyDescent="0.3">
      <c r="A20" s="32" t="s">
        <v>325</v>
      </c>
      <c r="B20" s="82">
        <v>450000</v>
      </c>
      <c r="C20" s="82">
        <v>352206</v>
      </c>
      <c r="D20" t="str" cm="1">
        <f t="array" ref="D20">_xlfn.IFS(C20&gt;B20,"Target exceed",C20=B20,"Target Met",C20&lt;B20,"Target Not Met")</f>
        <v>Target Not Met</v>
      </c>
    </row>
    <row r="21" spans="1:4" x14ac:dyDescent="0.3">
      <c r="A21" s="32" t="s">
        <v>326</v>
      </c>
      <c r="B21" s="82">
        <v>400000</v>
      </c>
      <c r="C21" s="82">
        <v>366993</v>
      </c>
      <c r="D21" t="str" cm="1">
        <f t="array" ref="D21">_xlfn.IFS(C21&gt;B21,"Target exceed",C21=B21,"Target Met",C21&lt;B21,"Target Not Met")</f>
        <v>Target Not Met</v>
      </c>
    </row>
    <row r="22" spans="1:4" x14ac:dyDescent="0.3">
      <c r="A22" s="32" t="s">
        <v>327</v>
      </c>
      <c r="B22" s="82">
        <v>350000</v>
      </c>
      <c r="C22" s="82">
        <v>319679</v>
      </c>
      <c r="D22" t="str" cm="1">
        <f t="array" ref="D22">_xlfn.IFS(C22&gt;B22,"Target exceed",C22=B22,"Target Met",C22&lt;B22,"Target Not Met")</f>
        <v>Target Not Met</v>
      </c>
    </row>
    <row r="23" spans="1:4" x14ac:dyDescent="0.3">
      <c r="A23" s="32" t="s">
        <v>328</v>
      </c>
      <c r="B23" s="82">
        <v>380000</v>
      </c>
      <c r="C23" s="82">
        <v>374604</v>
      </c>
      <c r="D23" t="str" cm="1">
        <f t="array" ref="D23">_xlfn.IFS(C23&gt;B23,"Target exceed",C23=B23,"Target Met",C23&lt;B23,"Target Not Met")</f>
        <v>Target Not Met</v>
      </c>
    </row>
    <row r="24" spans="1:4" x14ac:dyDescent="0.3">
      <c r="A24" s="32" t="s">
        <v>329</v>
      </c>
      <c r="B24" s="82">
        <v>500000</v>
      </c>
      <c r="C24" s="82">
        <v>489267</v>
      </c>
      <c r="D24" t="str" cm="1">
        <f t="array" ref="D24">_xlfn.IFS(C24&gt;B24,"Target exceed",C24=B24,"Target Met",C24&lt;B24,"Target Not Met")</f>
        <v>Target Not Met</v>
      </c>
    </row>
    <row r="25" spans="1:4" x14ac:dyDescent="0.3">
      <c r="A25" s="32" t="s">
        <v>330</v>
      </c>
      <c r="B25" s="82">
        <v>180000</v>
      </c>
      <c r="C25" s="82">
        <v>154432</v>
      </c>
      <c r="D25" t="str" cm="1">
        <f t="array" ref="D25">_xlfn.IFS(C25&gt;B25,"Target exceed",C25=B25,"Target Met",C25&lt;B25,"Target Not Met")</f>
        <v>Target Not Met</v>
      </c>
    </row>
    <row r="26" spans="1:4" x14ac:dyDescent="0.3">
      <c r="A26" s="32" t="s">
        <v>331</v>
      </c>
      <c r="B26" s="82">
        <v>1300000</v>
      </c>
      <c r="C26" s="82">
        <v>1402941</v>
      </c>
      <c r="D26" t="str" cm="1">
        <f t="array" ref="D26">_xlfn.IFS(C26&gt;B26,"Target exceed",C26=B26,"Target Met",C26&lt;B26,"Target Not Met")</f>
        <v>Target exceed</v>
      </c>
    </row>
    <row r="27" spans="1:4" x14ac:dyDescent="0.3">
      <c r="A27" s="32" t="s">
        <v>332</v>
      </c>
      <c r="B27" s="82">
        <v>280000</v>
      </c>
      <c r="C27" s="82">
        <v>283001</v>
      </c>
      <c r="D27" t="str" cm="1">
        <f t="array" ref="D27">_xlfn.IFS(C27&gt;B27,"Target exceed",C27=B27,"Target Met",C27&lt;B27,"Target Not Met")</f>
        <v>Target exceed</v>
      </c>
    </row>
    <row r="28" spans="1:4" x14ac:dyDescent="0.3">
      <c r="A28" s="32" t="s">
        <v>333</v>
      </c>
      <c r="B28" s="82">
        <v>350000</v>
      </c>
      <c r="C28" s="82">
        <v>381800</v>
      </c>
      <c r="D28" t="str" cm="1">
        <f t="array" ref="D28">_xlfn.IFS(C28&gt;B28,"Target exceed",C28=B28,"Target Met",C28&lt;B28,"Target Not Met")</f>
        <v>Target exceed</v>
      </c>
    </row>
    <row r="29" spans="1:4" x14ac:dyDescent="0.3">
      <c r="A29" s="32" t="s">
        <v>334</v>
      </c>
      <c r="B29" s="82">
        <v>350000</v>
      </c>
      <c r="C29" s="82">
        <v>361362</v>
      </c>
      <c r="D29" t="str" cm="1">
        <f t="array" ref="D29">_xlfn.IFS(C29&gt;B29,"Target exceed",C29=B29,"Target Met",C29&lt;B29,"Target Not Met")</f>
        <v>Target exceed</v>
      </c>
    </row>
    <row r="30" spans="1:4" x14ac:dyDescent="0.3">
      <c r="A30" s="32" t="s">
        <v>335</v>
      </c>
      <c r="B30" s="82">
        <v>280000</v>
      </c>
      <c r="C30" s="82">
        <v>307888</v>
      </c>
      <c r="D30" t="str" cm="1">
        <f t="array" ref="D30">_xlfn.IFS(C30&gt;B30,"Target exceed",C30=B30,"Target Met",C30&lt;B30,"Target Not Met")</f>
        <v>Target exceed</v>
      </c>
    </row>
    <row r="31" spans="1:4" x14ac:dyDescent="0.3">
      <c r="A31" s="32" t="s">
        <v>336</v>
      </c>
      <c r="B31" s="82">
        <v>450000</v>
      </c>
      <c r="C31" s="82">
        <v>406493</v>
      </c>
      <c r="D31" t="str" cm="1">
        <f t="array" ref="D31">_xlfn.IFS(C31&gt;B31,"Target exceed",C31=B31,"Target Met",C31&lt;B31,"Target Not Met")</f>
        <v>Target Not Met</v>
      </c>
    </row>
    <row r="32" spans="1:4" x14ac:dyDescent="0.3">
      <c r="A32" s="32" t="s">
        <v>337</v>
      </c>
      <c r="B32" s="82">
        <v>280000</v>
      </c>
      <c r="C32" s="82">
        <v>244396</v>
      </c>
      <c r="D32" t="str" cm="1">
        <f t="array" ref="D32">_xlfn.IFS(C32&gt;B32,"Target exceed",C32=B32,"Target Met",C32&lt;B32,"Target Not Met")</f>
        <v>Target Not Met</v>
      </c>
    </row>
    <row r="33" spans="1:4" x14ac:dyDescent="0.3">
      <c r="A33" s="32" t="s">
        <v>16</v>
      </c>
      <c r="B33" s="82">
        <v>300000</v>
      </c>
      <c r="C33" s="82">
        <v>264038</v>
      </c>
      <c r="D33" t="str" cm="1">
        <f t="array" ref="D33">_xlfn.IFS(C33&gt;B33,"Target exceed",C33=B33,"Target Met",C33&lt;B33,"Target Not Met")</f>
        <v>Target Not Met</v>
      </c>
    </row>
    <row r="34" spans="1:4" x14ac:dyDescent="0.3">
      <c r="A34" s="32" t="s">
        <v>212</v>
      </c>
      <c r="B34" s="82">
        <v>12810000</v>
      </c>
      <c r="C34" s="82">
        <v>12275890</v>
      </c>
      <c r="D34" t="str" cm="1">
        <f t="array" ref="D34">_xlfn.IFS(C34&gt;B34,"Target exceed",C34=B34,"Target Met",C34&lt;B34,"Target Not Met")</f>
        <v>Target Not Met</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C2138-33A6-4698-A7E2-7F0A60B595DF}">
  <sheetPr>
    <tabColor theme="5"/>
  </sheetPr>
  <dimension ref="B1:G93"/>
  <sheetViews>
    <sheetView workbookViewId="0">
      <selection activeCell="F3" sqref="F3"/>
    </sheetView>
  </sheetViews>
  <sheetFormatPr defaultRowHeight="14.4" x14ac:dyDescent="0.3"/>
  <cols>
    <col min="2" max="2" width="15.33203125" bestFit="1" customWidth="1"/>
    <col min="3" max="3" width="11.6640625" bestFit="1" customWidth="1"/>
  </cols>
  <sheetData>
    <row r="1" spans="2:7" x14ac:dyDescent="0.3">
      <c r="B1" t="s">
        <v>147</v>
      </c>
      <c r="C1" t="s">
        <v>301</v>
      </c>
    </row>
    <row r="2" spans="2:7" x14ac:dyDescent="0.3">
      <c r="B2">
        <v>100000</v>
      </c>
      <c r="C2">
        <v>135017</v>
      </c>
      <c r="D2">
        <f>B2-C2</f>
        <v>-35017</v>
      </c>
      <c r="F2" t="s">
        <v>339</v>
      </c>
      <c r="G2">
        <f>AVERAGEIF(D2:D93,"&gt;0",D2:D93)</f>
        <v>21703.527272727271</v>
      </c>
    </row>
    <row r="3" spans="2:7" x14ac:dyDescent="0.3">
      <c r="B3">
        <v>200000</v>
      </c>
      <c r="C3">
        <v>192740</v>
      </c>
      <c r="D3">
        <f t="shared" ref="D3:D66" si="0">B3-C3</f>
        <v>7260</v>
      </c>
    </row>
    <row r="4" spans="2:7" x14ac:dyDescent="0.3">
      <c r="B4">
        <v>200000</v>
      </c>
      <c r="C4">
        <v>227134</v>
      </c>
      <c r="D4">
        <f t="shared" si="0"/>
        <v>-27134</v>
      </c>
    </row>
    <row r="5" spans="2:7" x14ac:dyDescent="0.3">
      <c r="B5">
        <v>100000</v>
      </c>
      <c r="C5">
        <v>130274</v>
      </c>
      <c r="D5">
        <f t="shared" si="0"/>
        <v>-30274</v>
      </c>
    </row>
    <row r="6" spans="2:7" x14ac:dyDescent="0.3">
      <c r="B6">
        <v>200000</v>
      </c>
      <c r="C6">
        <v>182094</v>
      </c>
      <c r="D6">
        <f t="shared" si="0"/>
        <v>17906</v>
      </c>
    </row>
    <row r="7" spans="2:7" x14ac:dyDescent="0.3">
      <c r="B7">
        <v>200000</v>
      </c>
      <c r="C7">
        <v>219735</v>
      </c>
      <c r="D7">
        <f t="shared" si="0"/>
        <v>-19735</v>
      </c>
    </row>
    <row r="8" spans="2:7" x14ac:dyDescent="0.3">
      <c r="B8">
        <v>100000</v>
      </c>
      <c r="C8">
        <v>145221</v>
      </c>
      <c r="D8">
        <f t="shared" si="0"/>
        <v>-45221</v>
      </c>
    </row>
    <row r="9" spans="2:7" x14ac:dyDescent="0.3">
      <c r="B9">
        <v>200000</v>
      </c>
      <c r="C9">
        <v>195983</v>
      </c>
      <c r="D9">
        <f t="shared" si="0"/>
        <v>4017</v>
      </c>
    </row>
    <row r="10" spans="2:7" x14ac:dyDescent="0.3">
      <c r="B10">
        <v>100000</v>
      </c>
      <c r="C10">
        <v>107896</v>
      </c>
      <c r="D10">
        <f t="shared" si="0"/>
        <v>-7896</v>
      </c>
    </row>
    <row r="11" spans="2:7" x14ac:dyDescent="0.3">
      <c r="B11">
        <v>250000</v>
      </c>
      <c r="C11">
        <v>261093</v>
      </c>
      <c r="D11">
        <f t="shared" si="0"/>
        <v>-11093</v>
      </c>
    </row>
    <row r="12" spans="2:7" x14ac:dyDescent="0.3">
      <c r="B12">
        <v>200000</v>
      </c>
      <c r="C12">
        <v>242439</v>
      </c>
      <c r="D12">
        <f t="shared" si="0"/>
        <v>-42439</v>
      </c>
    </row>
    <row r="13" spans="2:7" x14ac:dyDescent="0.3">
      <c r="B13">
        <v>1000000</v>
      </c>
      <c r="C13">
        <v>1089868</v>
      </c>
      <c r="D13">
        <f t="shared" si="0"/>
        <v>-89868</v>
      </c>
    </row>
    <row r="14" spans="2:7" x14ac:dyDescent="0.3">
      <c r="B14">
        <v>100000</v>
      </c>
      <c r="C14">
        <v>88953</v>
      </c>
      <c r="D14">
        <f t="shared" si="0"/>
        <v>11047</v>
      </c>
    </row>
    <row r="15" spans="2:7" x14ac:dyDescent="0.3">
      <c r="B15">
        <v>200000</v>
      </c>
      <c r="C15">
        <v>203887</v>
      </c>
      <c r="D15">
        <f t="shared" si="0"/>
        <v>-3887</v>
      </c>
    </row>
    <row r="16" spans="2:7" x14ac:dyDescent="0.3">
      <c r="B16">
        <v>50000</v>
      </c>
      <c r="C16">
        <v>49487</v>
      </c>
      <c r="D16">
        <f t="shared" si="0"/>
        <v>513</v>
      </c>
    </row>
    <row r="17" spans="2:4" x14ac:dyDescent="0.3">
      <c r="B17">
        <v>100000</v>
      </c>
      <c r="C17">
        <v>84119</v>
      </c>
      <c r="D17">
        <f t="shared" si="0"/>
        <v>15881</v>
      </c>
    </row>
    <row r="18" spans="2:4" x14ac:dyDescent="0.3">
      <c r="B18">
        <v>100000</v>
      </c>
      <c r="C18">
        <v>98119</v>
      </c>
      <c r="D18">
        <f t="shared" si="0"/>
        <v>1881</v>
      </c>
    </row>
    <row r="19" spans="2:4" x14ac:dyDescent="0.3">
      <c r="B19">
        <v>150000</v>
      </c>
      <c r="C19">
        <v>173391</v>
      </c>
      <c r="D19">
        <f t="shared" si="0"/>
        <v>-23391</v>
      </c>
    </row>
    <row r="20" spans="2:4" x14ac:dyDescent="0.3">
      <c r="B20">
        <v>150000</v>
      </c>
      <c r="C20">
        <v>145237</v>
      </c>
      <c r="D20">
        <f t="shared" si="0"/>
        <v>4763</v>
      </c>
    </row>
    <row r="21" spans="2:4" x14ac:dyDescent="0.3">
      <c r="B21">
        <v>150000</v>
      </c>
      <c r="C21">
        <v>115291</v>
      </c>
      <c r="D21">
        <f t="shared" si="0"/>
        <v>34709</v>
      </c>
    </row>
    <row r="22" spans="2:4" x14ac:dyDescent="0.3">
      <c r="B22">
        <v>100000</v>
      </c>
      <c r="C22">
        <v>98950</v>
      </c>
      <c r="D22">
        <f t="shared" si="0"/>
        <v>1050</v>
      </c>
    </row>
    <row r="23" spans="2:4" x14ac:dyDescent="0.3">
      <c r="B23">
        <v>150000</v>
      </c>
      <c r="C23">
        <v>175816</v>
      </c>
      <c r="D23">
        <f t="shared" si="0"/>
        <v>-25816</v>
      </c>
    </row>
    <row r="24" spans="2:4" x14ac:dyDescent="0.3">
      <c r="B24">
        <v>150000</v>
      </c>
      <c r="C24">
        <v>137504</v>
      </c>
      <c r="D24">
        <f t="shared" si="0"/>
        <v>12496</v>
      </c>
    </row>
    <row r="25" spans="2:4" x14ac:dyDescent="0.3">
      <c r="B25">
        <v>100000</v>
      </c>
      <c r="C25">
        <v>108833</v>
      </c>
      <c r="D25">
        <f t="shared" si="0"/>
        <v>-8833</v>
      </c>
    </row>
    <row r="26" spans="2:4" x14ac:dyDescent="0.3">
      <c r="B26">
        <v>1000000</v>
      </c>
      <c r="C26">
        <v>776835</v>
      </c>
      <c r="D26">
        <f t="shared" si="0"/>
        <v>223165</v>
      </c>
    </row>
    <row r="27" spans="2:4" x14ac:dyDescent="0.3">
      <c r="B27">
        <v>100000</v>
      </c>
      <c r="C27">
        <v>94689</v>
      </c>
      <c r="D27">
        <f t="shared" si="0"/>
        <v>5311</v>
      </c>
    </row>
    <row r="28" spans="2:4" x14ac:dyDescent="0.3">
      <c r="B28">
        <v>100000</v>
      </c>
      <c r="C28">
        <v>132192</v>
      </c>
      <c r="D28">
        <f t="shared" si="0"/>
        <v>-32192</v>
      </c>
    </row>
    <row r="29" spans="2:4" x14ac:dyDescent="0.3">
      <c r="B29">
        <v>150000</v>
      </c>
      <c r="C29">
        <v>125181</v>
      </c>
      <c r="D29">
        <f t="shared" si="0"/>
        <v>24819</v>
      </c>
    </row>
    <row r="30" spans="2:4" x14ac:dyDescent="0.3">
      <c r="B30">
        <v>150000</v>
      </c>
      <c r="C30">
        <v>188709</v>
      </c>
      <c r="D30">
        <f t="shared" si="0"/>
        <v>-38709</v>
      </c>
    </row>
    <row r="31" spans="2:4" x14ac:dyDescent="0.3">
      <c r="B31">
        <v>50000</v>
      </c>
      <c r="C31">
        <v>57084</v>
      </c>
      <c r="D31">
        <f t="shared" si="0"/>
        <v>-7084</v>
      </c>
    </row>
    <row r="32" spans="2:4" x14ac:dyDescent="0.3">
      <c r="B32">
        <v>100000</v>
      </c>
      <c r="C32">
        <v>92100</v>
      </c>
      <c r="D32">
        <f t="shared" si="0"/>
        <v>7900</v>
      </c>
    </row>
    <row r="33" spans="2:4" x14ac:dyDescent="0.3">
      <c r="B33">
        <v>100000</v>
      </c>
      <c r="C33">
        <v>94314</v>
      </c>
      <c r="D33">
        <f t="shared" si="0"/>
        <v>5686</v>
      </c>
    </row>
    <row r="34" spans="2:4" x14ac:dyDescent="0.3">
      <c r="B34">
        <v>100000</v>
      </c>
      <c r="C34">
        <v>110015</v>
      </c>
      <c r="D34">
        <f t="shared" si="0"/>
        <v>-10015</v>
      </c>
    </row>
    <row r="35" spans="2:4" x14ac:dyDescent="0.3">
      <c r="B35">
        <v>150000</v>
      </c>
      <c r="C35">
        <v>167417</v>
      </c>
      <c r="D35">
        <f t="shared" si="0"/>
        <v>-17417</v>
      </c>
    </row>
    <row r="36" spans="2:4" x14ac:dyDescent="0.3">
      <c r="B36">
        <v>150000</v>
      </c>
      <c r="C36">
        <v>139565</v>
      </c>
      <c r="D36">
        <f t="shared" si="0"/>
        <v>10435</v>
      </c>
    </row>
    <row r="37" spans="2:4" x14ac:dyDescent="0.3">
      <c r="B37">
        <v>80000</v>
      </c>
      <c r="C37">
        <v>71209</v>
      </c>
      <c r="D37">
        <f t="shared" si="0"/>
        <v>8791</v>
      </c>
    </row>
    <row r="38" spans="2:4" x14ac:dyDescent="0.3">
      <c r="B38">
        <v>150000</v>
      </c>
      <c r="C38">
        <v>143869</v>
      </c>
      <c r="D38">
        <f t="shared" si="0"/>
        <v>6131</v>
      </c>
    </row>
    <row r="39" spans="2:4" x14ac:dyDescent="0.3">
      <c r="B39">
        <v>150000</v>
      </c>
      <c r="C39">
        <v>123241</v>
      </c>
      <c r="D39">
        <f t="shared" si="0"/>
        <v>26759</v>
      </c>
    </row>
    <row r="40" spans="2:4" x14ac:dyDescent="0.3">
      <c r="B40">
        <v>100000</v>
      </c>
      <c r="C40">
        <v>92050</v>
      </c>
      <c r="D40">
        <f t="shared" si="0"/>
        <v>7950</v>
      </c>
    </row>
    <row r="41" spans="2:4" x14ac:dyDescent="0.3">
      <c r="B41">
        <v>30000</v>
      </c>
      <c r="C41">
        <v>25048</v>
      </c>
      <c r="D41">
        <f t="shared" si="0"/>
        <v>4952</v>
      </c>
    </row>
    <row r="42" spans="2:4" x14ac:dyDescent="0.3">
      <c r="B42">
        <v>150000</v>
      </c>
      <c r="C42">
        <v>144598</v>
      </c>
      <c r="D42">
        <f t="shared" si="0"/>
        <v>5402</v>
      </c>
    </row>
    <row r="43" spans="2:4" x14ac:dyDescent="0.3">
      <c r="B43">
        <v>100000</v>
      </c>
      <c r="C43">
        <v>130563</v>
      </c>
      <c r="D43">
        <f t="shared" si="0"/>
        <v>-30563</v>
      </c>
    </row>
    <row r="44" spans="2:4" x14ac:dyDescent="0.3">
      <c r="B44">
        <v>150000</v>
      </c>
      <c r="C44">
        <v>133448</v>
      </c>
      <c r="D44">
        <f t="shared" si="0"/>
        <v>16552</v>
      </c>
    </row>
    <row r="45" spans="2:4" x14ac:dyDescent="0.3">
      <c r="B45">
        <v>100000</v>
      </c>
      <c r="C45">
        <v>88589</v>
      </c>
      <c r="D45">
        <f t="shared" si="0"/>
        <v>11411</v>
      </c>
    </row>
    <row r="46" spans="2:4" x14ac:dyDescent="0.3">
      <c r="B46">
        <v>30000</v>
      </c>
      <c r="C46">
        <v>31897</v>
      </c>
      <c r="D46">
        <f t="shared" si="0"/>
        <v>-1897</v>
      </c>
    </row>
    <row r="47" spans="2:4" x14ac:dyDescent="0.3">
      <c r="B47">
        <v>100000</v>
      </c>
      <c r="C47">
        <v>93064</v>
      </c>
      <c r="D47">
        <f t="shared" si="0"/>
        <v>6936</v>
      </c>
    </row>
    <row r="48" spans="2:4" x14ac:dyDescent="0.3">
      <c r="B48">
        <v>100000</v>
      </c>
      <c r="C48">
        <v>78336</v>
      </c>
      <c r="D48">
        <f t="shared" si="0"/>
        <v>21664</v>
      </c>
    </row>
    <row r="49" spans="2:4" x14ac:dyDescent="0.3">
      <c r="B49">
        <v>150000</v>
      </c>
      <c r="C49">
        <v>107830</v>
      </c>
      <c r="D49">
        <f t="shared" si="0"/>
        <v>42170</v>
      </c>
    </row>
    <row r="50" spans="2:4" x14ac:dyDescent="0.3">
      <c r="B50">
        <v>100000</v>
      </c>
      <c r="C50">
        <v>99157</v>
      </c>
      <c r="D50">
        <f t="shared" si="0"/>
        <v>843</v>
      </c>
    </row>
    <row r="51" spans="2:4" x14ac:dyDescent="0.3">
      <c r="B51">
        <v>150000</v>
      </c>
      <c r="C51">
        <v>164789</v>
      </c>
      <c r="D51">
        <f t="shared" si="0"/>
        <v>-14789</v>
      </c>
    </row>
    <row r="52" spans="2:4" x14ac:dyDescent="0.3">
      <c r="B52">
        <v>250000</v>
      </c>
      <c r="C52">
        <v>171694</v>
      </c>
      <c r="D52">
        <f t="shared" si="0"/>
        <v>78306</v>
      </c>
    </row>
    <row r="53" spans="2:4" x14ac:dyDescent="0.3">
      <c r="B53">
        <v>50000</v>
      </c>
      <c r="C53">
        <v>45184</v>
      </c>
      <c r="D53">
        <f t="shared" si="0"/>
        <v>4816</v>
      </c>
    </row>
    <row r="54" spans="2:4" x14ac:dyDescent="0.3">
      <c r="B54">
        <v>100000</v>
      </c>
      <c r="C54">
        <v>89991</v>
      </c>
      <c r="D54">
        <f t="shared" si="0"/>
        <v>10009</v>
      </c>
    </row>
    <row r="55" spans="2:4" x14ac:dyDescent="0.3">
      <c r="B55">
        <v>150000</v>
      </c>
      <c r="C55">
        <v>166573</v>
      </c>
      <c r="D55">
        <f t="shared" si="0"/>
        <v>-16573</v>
      </c>
    </row>
    <row r="56" spans="2:4" x14ac:dyDescent="0.3">
      <c r="B56">
        <v>150000</v>
      </c>
      <c r="C56">
        <v>156971</v>
      </c>
      <c r="D56">
        <f t="shared" si="0"/>
        <v>-6971</v>
      </c>
    </row>
    <row r="57" spans="2:4" x14ac:dyDescent="0.3">
      <c r="B57">
        <v>200000</v>
      </c>
      <c r="C57">
        <v>201398</v>
      </c>
      <c r="D57">
        <f t="shared" si="0"/>
        <v>-1398</v>
      </c>
    </row>
    <row r="58" spans="2:4" x14ac:dyDescent="0.3">
      <c r="B58">
        <v>150000</v>
      </c>
      <c r="C58">
        <v>88917</v>
      </c>
      <c r="D58">
        <f t="shared" si="0"/>
        <v>61083</v>
      </c>
    </row>
    <row r="59" spans="2:4" x14ac:dyDescent="0.3">
      <c r="B59">
        <v>100000</v>
      </c>
      <c r="C59">
        <v>115877</v>
      </c>
      <c r="D59">
        <f t="shared" si="0"/>
        <v>-15877</v>
      </c>
    </row>
    <row r="60" spans="2:4" x14ac:dyDescent="0.3">
      <c r="B60">
        <v>100000</v>
      </c>
      <c r="C60">
        <v>87374</v>
      </c>
      <c r="D60">
        <f t="shared" si="0"/>
        <v>12626</v>
      </c>
    </row>
    <row r="61" spans="2:4" x14ac:dyDescent="0.3">
      <c r="B61">
        <v>150000</v>
      </c>
      <c r="C61">
        <v>155548</v>
      </c>
      <c r="D61">
        <f t="shared" si="0"/>
        <v>-5548</v>
      </c>
    </row>
    <row r="62" spans="2:4" x14ac:dyDescent="0.3">
      <c r="B62">
        <v>150000</v>
      </c>
      <c r="C62">
        <v>156627</v>
      </c>
      <c r="D62">
        <f t="shared" si="0"/>
        <v>-6627</v>
      </c>
    </row>
    <row r="63" spans="2:4" x14ac:dyDescent="0.3">
      <c r="B63">
        <v>80000</v>
      </c>
      <c r="C63">
        <v>87550</v>
      </c>
      <c r="D63">
        <f t="shared" si="0"/>
        <v>-7550</v>
      </c>
    </row>
    <row r="64" spans="2:4" x14ac:dyDescent="0.3">
      <c r="B64">
        <v>50000</v>
      </c>
      <c r="C64">
        <v>44651</v>
      </c>
      <c r="D64">
        <f t="shared" si="0"/>
        <v>5349</v>
      </c>
    </row>
    <row r="65" spans="2:4" x14ac:dyDescent="0.3">
      <c r="B65">
        <v>30000</v>
      </c>
      <c r="C65">
        <v>10197</v>
      </c>
      <c r="D65">
        <f t="shared" si="0"/>
        <v>19803</v>
      </c>
    </row>
    <row r="66" spans="2:4" x14ac:dyDescent="0.3">
      <c r="B66">
        <v>80000</v>
      </c>
      <c r="C66">
        <v>56034</v>
      </c>
      <c r="D66">
        <f t="shared" si="0"/>
        <v>23966</v>
      </c>
    </row>
    <row r="67" spans="2:4" x14ac:dyDescent="0.3">
      <c r="B67">
        <v>100000</v>
      </c>
      <c r="C67">
        <v>116145</v>
      </c>
      <c r="D67">
        <f t="shared" ref="D67:D93" si="1">B67-C67</f>
        <v>-16145</v>
      </c>
    </row>
    <row r="68" spans="2:4" x14ac:dyDescent="0.3">
      <c r="B68">
        <v>200000</v>
      </c>
      <c r="C68">
        <v>63116</v>
      </c>
      <c r="D68">
        <f t="shared" si="1"/>
        <v>136884</v>
      </c>
    </row>
    <row r="69" spans="2:4" x14ac:dyDescent="0.3">
      <c r="B69">
        <v>100000</v>
      </c>
      <c r="C69">
        <v>87269</v>
      </c>
      <c r="D69">
        <f t="shared" si="1"/>
        <v>12731</v>
      </c>
    </row>
    <row r="70" spans="2:4" x14ac:dyDescent="0.3">
      <c r="B70">
        <v>150000</v>
      </c>
      <c r="C70">
        <v>158488</v>
      </c>
      <c r="D70">
        <f t="shared" si="1"/>
        <v>-8488</v>
      </c>
    </row>
    <row r="71" spans="2:4" x14ac:dyDescent="0.3">
      <c r="B71">
        <v>100000</v>
      </c>
      <c r="C71">
        <v>74372</v>
      </c>
      <c r="D71">
        <f t="shared" si="1"/>
        <v>25628</v>
      </c>
    </row>
    <row r="72" spans="2:4" x14ac:dyDescent="0.3">
      <c r="B72">
        <v>150000</v>
      </c>
      <c r="C72">
        <v>153373</v>
      </c>
      <c r="D72">
        <f t="shared" si="1"/>
        <v>-3373</v>
      </c>
    </row>
    <row r="73" spans="2:4" x14ac:dyDescent="0.3">
      <c r="B73">
        <v>100000</v>
      </c>
      <c r="C73">
        <v>86682</v>
      </c>
      <c r="D73">
        <f t="shared" si="1"/>
        <v>13318</v>
      </c>
    </row>
    <row r="74" spans="2:4" x14ac:dyDescent="0.3">
      <c r="B74">
        <v>100000</v>
      </c>
      <c r="C74">
        <v>91534</v>
      </c>
      <c r="D74">
        <f t="shared" si="1"/>
        <v>8466</v>
      </c>
    </row>
    <row r="75" spans="2:4" x14ac:dyDescent="0.3">
      <c r="B75">
        <v>100000</v>
      </c>
      <c r="C75">
        <v>107329</v>
      </c>
      <c r="D75">
        <f t="shared" si="1"/>
        <v>-7329</v>
      </c>
    </row>
    <row r="76" spans="2:4" x14ac:dyDescent="0.3">
      <c r="B76">
        <v>100000</v>
      </c>
      <c r="C76">
        <v>73048</v>
      </c>
      <c r="D76">
        <f t="shared" si="1"/>
        <v>26952</v>
      </c>
    </row>
    <row r="77" spans="2:4" x14ac:dyDescent="0.3">
      <c r="B77">
        <v>100000</v>
      </c>
      <c r="C77">
        <v>86855</v>
      </c>
      <c r="D77">
        <f t="shared" si="1"/>
        <v>13145</v>
      </c>
    </row>
    <row r="78" spans="2:4" x14ac:dyDescent="0.3">
      <c r="B78">
        <v>80000</v>
      </c>
      <c r="C78">
        <v>67941</v>
      </c>
      <c r="D78">
        <f t="shared" si="1"/>
        <v>12059</v>
      </c>
    </row>
    <row r="79" spans="2:4" x14ac:dyDescent="0.3">
      <c r="B79">
        <v>100000</v>
      </c>
      <c r="C79">
        <v>85772</v>
      </c>
      <c r="D79">
        <f t="shared" si="1"/>
        <v>14228</v>
      </c>
    </row>
    <row r="80" spans="2:4" x14ac:dyDescent="0.3">
      <c r="B80">
        <v>30000</v>
      </c>
      <c r="C80">
        <v>38017</v>
      </c>
      <c r="D80">
        <f t="shared" si="1"/>
        <v>-8017</v>
      </c>
    </row>
    <row r="81" spans="2:4" x14ac:dyDescent="0.3">
      <c r="B81">
        <v>30000</v>
      </c>
      <c r="C81">
        <v>42553</v>
      </c>
      <c r="D81">
        <f t="shared" si="1"/>
        <v>-12553</v>
      </c>
    </row>
    <row r="82" spans="2:4" x14ac:dyDescent="0.3">
      <c r="B82">
        <v>200000</v>
      </c>
      <c r="C82">
        <v>195359</v>
      </c>
      <c r="D82">
        <f t="shared" si="1"/>
        <v>4641</v>
      </c>
    </row>
    <row r="83" spans="2:4" x14ac:dyDescent="0.3">
      <c r="B83">
        <v>80000</v>
      </c>
      <c r="C83">
        <v>67627</v>
      </c>
      <c r="D83">
        <f t="shared" si="1"/>
        <v>12373</v>
      </c>
    </row>
    <row r="84" spans="2:4" x14ac:dyDescent="0.3">
      <c r="B84">
        <v>250000</v>
      </c>
      <c r="C84">
        <v>261772</v>
      </c>
      <c r="D84">
        <f t="shared" si="1"/>
        <v>-11772</v>
      </c>
    </row>
    <row r="85" spans="2:4" x14ac:dyDescent="0.3">
      <c r="B85">
        <v>100000</v>
      </c>
      <c r="C85">
        <v>44273</v>
      </c>
      <c r="D85">
        <f t="shared" si="1"/>
        <v>55727</v>
      </c>
    </row>
    <row r="86" spans="2:4" x14ac:dyDescent="0.3">
      <c r="B86">
        <v>150000</v>
      </c>
      <c r="C86">
        <v>98774</v>
      </c>
      <c r="D86">
        <f t="shared" si="1"/>
        <v>51226</v>
      </c>
    </row>
    <row r="87" spans="2:4" x14ac:dyDescent="0.3">
      <c r="B87">
        <v>100000</v>
      </c>
      <c r="C87">
        <v>94616</v>
      </c>
      <c r="D87">
        <f t="shared" si="1"/>
        <v>5384</v>
      </c>
    </row>
    <row r="88" spans="2:4" x14ac:dyDescent="0.3">
      <c r="B88">
        <v>50000</v>
      </c>
      <c r="C88">
        <v>51911</v>
      </c>
      <c r="D88">
        <f t="shared" si="1"/>
        <v>-1911</v>
      </c>
    </row>
    <row r="89" spans="2:4" x14ac:dyDescent="0.3">
      <c r="B89">
        <v>80000</v>
      </c>
      <c r="C89">
        <v>86182</v>
      </c>
      <c r="D89">
        <f t="shared" si="1"/>
        <v>-6182</v>
      </c>
    </row>
    <row r="90" spans="2:4" x14ac:dyDescent="0.3">
      <c r="B90">
        <v>100000</v>
      </c>
      <c r="C90">
        <v>85279</v>
      </c>
      <c r="D90">
        <f t="shared" si="1"/>
        <v>14721</v>
      </c>
    </row>
    <row r="91" spans="2:4" x14ac:dyDescent="0.3">
      <c r="B91">
        <v>80000</v>
      </c>
      <c r="C91">
        <v>70369</v>
      </c>
      <c r="D91">
        <f t="shared" si="1"/>
        <v>9631</v>
      </c>
    </row>
    <row r="92" spans="2:4" x14ac:dyDescent="0.3">
      <c r="B92">
        <v>100000</v>
      </c>
      <c r="C92">
        <v>95828</v>
      </c>
      <c r="D92">
        <f t="shared" si="1"/>
        <v>4172</v>
      </c>
    </row>
    <row r="93" spans="2:4" x14ac:dyDescent="0.3">
      <c r="B93">
        <v>50000</v>
      </c>
      <c r="C93">
        <v>41950</v>
      </c>
      <c r="D93">
        <f t="shared" si="1"/>
        <v>8050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00062-6F86-4DC8-83EE-39ADD5FECCC1}">
  <sheetPr>
    <tabColor theme="5"/>
  </sheetPr>
  <dimension ref="A3:B9"/>
  <sheetViews>
    <sheetView workbookViewId="0">
      <selection activeCell="I18" sqref="I18"/>
    </sheetView>
  </sheetViews>
  <sheetFormatPr defaultRowHeight="14.4" x14ac:dyDescent="0.3"/>
  <cols>
    <col min="1" max="1" width="12.5546875" bestFit="1" customWidth="1"/>
    <col min="2" max="2" width="23.6640625" bestFit="1" customWidth="1"/>
  </cols>
  <sheetData>
    <row r="3" spans="1:2" x14ac:dyDescent="0.3">
      <c r="A3" s="31" t="s">
        <v>211</v>
      </c>
      <c r="B3" t="s">
        <v>341</v>
      </c>
    </row>
    <row r="4" spans="1:2" x14ac:dyDescent="0.3">
      <c r="A4" s="32" t="s">
        <v>142</v>
      </c>
      <c r="B4" s="60">
        <v>1.5460196969696964E-2</v>
      </c>
    </row>
    <row r="5" spans="1:2" x14ac:dyDescent="0.3">
      <c r="A5" s="32" t="s">
        <v>143</v>
      </c>
      <c r="B5" s="60">
        <v>-4.4476201388888893E-2</v>
      </c>
    </row>
    <row r="6" spans="1:2" x14ac:dyDescent="0.3">
      <c r="A6" s="32" t="s">
        <v>145</v>
      </c>
      <c r="B6" s="60">
        <v>-5.3344791666666669E-2</v>
      </c>
    </row>
    <row r="7" spans="1:2" x14ac:dyDescent="0.3">
      <c r="A7" s="32" t="s">
        <v>146</v>
      </c>
      <c r="B7" s="60">
        <v>-5.4969410256410264E-2</v>
      </c>
    </row>
    <row r="8" spans="1:2" x14ac:dyDescent="0.3">
      <c r="A8" s="32" t="s">
        <v>144</v>
      </c>
      <c r="B8" s="60">
        <v>-5.71486507936508E-2</v>
      </c>
    </row>
    <row r="9" spans="1:2" x14ac:dyDescent="0.3">
      <c r="A9" s="32" t="s">
        <v>212</v>
      </c>
      <c r="B9" s="60">
        <v>-3.5675717391304346E-2</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E384E-A8FB-4E3C-ACEB-3323F35D632D}">
  <sheetPr>
    <tabColor theme="5"/>
  </sheetPr>
  <dimension ref="A3:O9"/>
  <sheetViews>
    <sheetView workbookViewId="0">
      <selection activeCell="F9" sqref="F9"/>
    </sheetView>
  </sheetViews>
  <sheetFormatPr defaultRowHeight="14.4" x14ac:dyDescent="0.3"/>
  <cols>
    <col min="1" max="1" width="12.5546875" bestFit="1" customWidth="1"/>
    <col min="2" max="2" width="18" bestFit="1" customWidth="1"/>
  </cols>
  <sheetData>
    <row r="3" spans="1:15" x14ac:dyDescent="0.3">
      <c r="A3" s="31" t="s">
        <v>211</v>
      </c>
      <c r="B3" t="s">
        <v>352</v>
      </c>
      <c r="L3" t="s">
        <v>353</v>
      </c>
    </row>
    <row r="4" spans="1:15" x14ac:dyDescent="0.3">
      <c r="A4" s="32" t="s">
        <v>154</v>
      </c>
      <c r="B4" s="73">
        <v>53.917333333333332</v>
      </c>
      <c r="N4" s="77" t="s">
        <v>354</v>
      </c>
      <c r="O4" s="76" t="s">
        <v>355</v>
      </c>
    </row>
    <row r="5" spans="1:15" x14ac:dyDescent="0.3">
      <c r="A5" s="32" t="s">
        <v>155</v>
      </c>
      <c r="B5" s="73">
        <v>53.868000000000002</v>
      </c>
      <c r="N5" s="78" t="str" cm="1">
        <f t="array" ref="N5:N9">_xlfn.UNIQUE(Table3[Category])</f>
        <v>A</v>
      </c>
      <c r="O5" s="74">
        <f>AVERAGEIF(Table3[Category],'pivot 11.1'!N5,Table3[new Age])</f>
        <v>53.917333333333332</v>
      </c>
    </row>
    <row r="6" spans="1:15" x14ac:dyDescent="0.3">
      <c r="A6" s="32" t="s">
        <v>156</v>
      </c>
      <c r="B6" s="73">
        <v>54.329333333333338</v>
      </c>
      <c r="N6" s="78" t="str">
        <v>B</v>
      </c>
      <c r="O6" s="74">
        <f>AVERAGEIF(Table3[Category],'pivot 11.1'!N6,Table3[new Age])</f>
        <v>53.868000000000002</v>
      </c>
    </row>
    <row r="7" spans="1:15" x14ac:dyDescent="0.3">
      <c r="A7" s="32" t="s">
        <v>157</v>
      </c>
      <c r="B7" s="73">
        <v>53.02</v>
      </c>
      <c r="N7" s="78" t="str">
        <v>C</v>
      </c>
      <c r="O7" s="74">
        <f>AVERAGEIF(Table3[Category],'pivot 11.1'!N7,Table3[new Age])</f>
        <v>54.329333333333338</v>
      </c>
    </row>
    <row r="8" spans="1:15" x14ac:dyDescent="0.3">
      <c r="A8" s="32" t="s">
        <v>158</v>
      </c>
      <c r="B8" s="73">
        <v>54.670666666666662</v>
      </c>
      <c r="N8" s="78" t="str">
        <v>D</v>
      </c>
      <c r="O8" s="74">
        <f>AVERAGEIF(Table3[Category],'pivot 11.1'!N8,Table3[new Age])</f>
        <v>53.02</v>
      </c>
    </row>
    <row r="9" spans="1:15" x14ac:dyDescent="0.3">
      <c r="A9" s="32" t="s">
        <v>212</v>
      </c>
      <c r="B9" s="73">
        <v>53.96106666666666</v>
      </c>
      <c r="N9" s="79" t="str">
        <v>E</v>
      </c>
      <c r="O9" s="75">
        <f>AVERAGEIF(Table3[Category],'pivot 11.1'!N9,Table3[new Age])</f>
        <v>54.670666666666662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115CD-B08A-496C-AE17-D88A24AD7AAF}">
  <sheetPr>
    <tabColor theme="5"/>
  </sheetPr>
  <dimension ref="A1:I10"/>
  <sheetViews>
    <sheetView workbookViewId="0">
      <selection activeCell="B6" sqref="B6"/>
    </sheetView>
  </sheetViews>
  <sheetFormatPr defaultRowHeight="14.4" x14ac:dyDescent="0.3"/>
  <cols>
    <col min="1" max="1" width="15.88671875" bestFit="1" customWidth="1"/>
    <col min="2" max="2" width="16.44140625" bestFit="1" customWidth="1"/>
    <col min="3" max="8" width="12" bestFit="1" customWidth="1"/>
    <col min="9" max="9" width="15.5546875" bestFit="1" customWidth="1"/>
    <col min="10" max="16" width="12" bestFit="1" customWidth="1"/>
  </cols>
  <sheetData>
    <row r="1" spans="1:9" x14ac:dyDescent="0.3">
      <c r="A1" s="31" t="s">
        <v>114</v>
      </c>
      <c r="B1" t="s">
        <v>113</v>
      </c>
    </row>
    <row r="2" spans="1:9" x14ac:dyDescent="0.3">
      <c r="A2" s="31" t="s">
        <v>149</v>
      </c>
      <c r="B2" t="s">
        <v>151</v>
      </c>
    </row>
    <row r="4" spans="1:9" x14ac:dyDescent="0.3">
      <c r="A4" s="31" t="s">
        <v>211</v>
      </c>
      <c r="B4" t="s">
        <v>356</v>
      </c>
      <c r="F4" t="s">
        <v>353</v>
      </c>
    </row>
    <row r="5" spans="1:9" x14ac:dyDescent="0.3">
      <c r="A5" s="32" t="s">
        <v>154</v>
      </c>
      <c r="B5">
        <v>44</v>
      </c>
      <c r="H5" t="s">
        <v>354</v>
      </c>
      <c r="I5" t="s">
        <v>357</v>
      </c>
    </row>
    <row r="6" spans="1:9" x14ac:dyDescent="0.3">
      <c r="A6" s="32" t="s">
        <v>155</v>
      </c>
      <c r="B6">
        <v>41</v>
      </c>
      <c r="H6" t="str" cm="1">
        <f t="array" ref="H6:H10">_xlfn.UNIQUE(Table3[Category])</f>
        <v>A</v>
      </c>
      <c r="I6" cm="1">
        <f t="array" ref="I6:I10">COUNTIFS(Table3[Customer Country],"India",Table3[Gender],"M",Table3[Category],_xlfn.ANCHORARRAY('pivot 11.2'!H6))</f>
        <v>44</v>
      </c>
    </row>
    <row r="7" spans="1:9" x14ac:dyDescent="0.3">
      <c r="A7" s="32" t="s">
        <v>156</v>
      </c>
      <c r="B7">
        <v>19</v>
      </c>
      <c r="H7" t="str">
        <v>B</v>
      </c>
      <c r="I7">
        <v>41</v>
      </c>
    </row>
    <row r="8" spans="1:9" x14ac:dyDescent="0.3">
      <c r="A8" s="32" t="s">
        <v>212</v>
      </c>
      <c r="B8">
        <v>104</v>
      </c>
      <c r="H8" t="str">
        <v>C</v>
      </c>
      <c r="I8">
        <v>19</v>
      </c>
    </row>
    <row r="9" spans="1:9" x14ac:dyDescent="0.3">
      <c r="H9" t="str">
        <v>D</v>
      </c>
      <c r="I9">
        <v>0</v>
      </c>
    </row>
    <row r="10" spans="1:9" x14ac:dyDescent="0.3">
      <c r="H10" t="str">
        <v>E</v>
      </c>
      <c r="I10">
        <v>0</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E4A6-9C06-4B9D-8D39-8AF4F45DD50E}">
  <sheetPr>
    <tabColor theme="7"/>
  </sheetPr>
  <dimension ref="A1:R2502"/>
  <sheetViews>
    <sheetView workbookViewId="0">
      <selection activeCell="H12" sqref="H12"/>
    </sheetView>
  </sheetViews>
  <sheetFormatPr defaultRowHeight="14.4" x14ac:dyDescent="0.3"/>
  <cols>
    <col min="1" max="1" width="8" bestFit="1" customWidth="1"/>
    <col min="2" max="2" width="11.109375" bestFit="1" customWidth="1"/>
    <col min="3" max="3" width="18.6640625" bestFit="1" customWidth="1"/>
    <col min="4" max="4" width="18.109375" bestFit="1" customWidth="1"/>
    <col min="5" max="5" width="17.88671875" bestFit="1" customWidth="1"/>
    <col min="6" max="6" width="19.21875" bestFit="1" customWidth="1"/>
    <col min="7" max="7" width="13.21875" bestFit="1" customWidth="1"/>
    <col min="8" max="8" width="13.21875" customWidth="1"/>
    <col min="9" max="9" width="12.33203125" bestFit="1" customWidth="1"/>
    <col min="10" max="10" width="12.21875" bestFit="1" customWidth="1"/>
    <col min="11" max="11" width="12.21875" customWidth="1"/>
    <col min="12" max="12" width="14.21875" bestFit="1" customWidth="1"/>
    <col min="13" max="14" width="14.21875" customWidth="1"/>
    <col min="15" max="15" width="11.6640625" bestFit="1" customWidth="1"/>
    <col min="16" max="16" width="11.21875" bestFit="1" customWidth="1"/>
    <col min="17" max="17" width="22.33203125" bestFit="1" customWidth="1"/>
    <col min="18" max="18" width="10.21875" bestFit="1" customWidth="1"/>
  </cols>
  <sheetData>
    <row r="1" spans="1:18" x14ac:dyDescent="0.3">
      <c r="A1" s="11" t="s">
        <v>148</v>
      </c>
      <c r="B1" s="12" t="s">
        <v>2</v>
      </c>
      <c r="C1" s="12" t="s">
        <v>114</v>
      </c>
      <c r="D1" s="13" t="s">
        <v>0</v>
      </c>
      <c r="E1" s="12" t="s">
        <v>112</v>
      </c>
      <c r="F1" s="12" t="s">
        <v>3</v>
      </c>
      <c r="G1" s="12" t="s">
        <v>1</v>
      </c>
      <c r="H1" s="14" t="s">
        <v>228</v>
      </c>
      <c r="I1" s="14" t="s">
        <v>196</v>
      </c>
      <c r="J1" s="14" t="s">
        <v>197</v>
      </c>
      <c r="K1" s="14" t="s">
        <v>265</v>
      </c>
      <c r="L1" s="14" t="s">
        <v>198</v>
      </c>
      <c r="M1" s="14" t="s">
        <v>266</v>
      </c>
      <c r="N1" s="14" t="s">
        <v>244</v>
      </c>
      <c r="O1" s="14" t="s">
        <v>199</v>
      </c>
      <c r="P1" s="36" t="s">
        <v>200</v>
      </c>
      <c r="Q1" s="35" t="s">
        <v>214</v>
      </c>
      <c r="R1" s="12" t="s">
        <v>238</v>
      </c>
    </row>
    <row r="2" spans="1:18" x14ac:dyDescent="0.3">
      <c r="A2" s="15">
        <v>1265561</v>
      </c>
      <c r="B2" s="16">
        <v>1</v>
      </c>
      <c r="C2" s="17" t="s">
        <v>100</v>
      </c>
      <c r="D2" s="21">
        <v>44985.023611111108</v>
      </c>
      <c r="E2" s="16" t="s">
        <v>98</v>
      </c>
      <c r="F2" s="16" t="s">
        <v>77</v>
      </c>
      <c r="G2" s="16">
        <v>3338</v>
      </c>
      <c r="H2" s="16">
        <f>IF(OR(Table13[[#This Row],[Order Value]]&gt;Answer!I$17,Table13[[#This Row],[Order Value]]&lt;Answer!I$18),1,0)</f>
        <v>0</v>
      </c>
      <c r="I2" s="19">
        <v>44985</v>
      </c>
      <c r="J2" s="20" t="str">
        <f>TEXT(Table13[[#This Row],[Order Datetime]],"HH:MM:SS")</f>
        <v>00:34:00</v>
      </c>
      <c r="K2" s="20" t="str">
        <f>TEXT(Table13[[#This Row],[Order time]],"H")</f>
        <v>0</v>
      </c>
      <c r="L2" s="16">
        <v>2</v>
      </c>
      <c r="M2" s="16">
        <f>DAY(Table13[[#This Row],[Order Date]])</f>
        <v>28</v>
      </c>
      <c r="N2" s="16" t="str">
        <f>TEXT(Table13[[#This Row],[Order Date]],"mmmm")</f>
        <v>February</v>
      </c>
      <c r="O2" s="16" t="str">
        <f>TEXT(Table13[[#This Row],[Order Date]],"dddd")</f>
        <v>Tuesday</v>
      </c>
      <c r="P2" s="16">
        <f>WEEKDAY(Table13[[#This Row],[Order Datetime]],2)</f>
        <v>2</v>
      </c>
      <c r="Q2" s="30" t="str">
        <f>IF(Table13[[#This Row],[Customer Country]]="",VLOOKUP(Table13[[#This Row],[Customer ID]],Customers!$A$2:$E$2501,2,0),Table13[[#This Row],[Customer Country]])</f>
        <v>France</v>
      </c>
      <c r="R2" s="37">
        <f>VLOOKUP(Table13[[#This Row],[Customer ID]],Table3[],6,0)</f>
        <v>31</v>
      </c>
    </row>
    <row r="3" spans="1:18" x14ac:dyDescent="0.3">
      <c r="A3" s="15">
        <v>1068397</v>
      </c>
      <c r="B3" s="16">
        <v>3</v>
      </c>
      <c r="C3" s="17" t="s">
        <v>99</v>
      </c>
      <c r="D3" s="21">
        <v>45028.042361111111</v>
      </c>
      <c r="E3" s="16" t="s">
        <v>96</v>
      </c>
      <c r="F3" s="16" t="s">
        <v>8</v>
      </c>
      <c r="G3" s="16">
        <v>9183</v>
      </c>
      <c r="H3" s="16">
        <f>IF(OR(Table13[[#This Row],[Order Value]]&gt;Answer!I$17,Table13[[#This Row],[Order Value]]&lt;Answer!I$18),1,0)</f>
        <v>0</v>
      </c>
      <c r="I3" s="19">
        <v>45028</v>
      </c>
      <c r="J3" s="20" t="str">
        <f>TEXT(Table13[[#This Row],[Order Datetime]],"HH:MM:SS")</f>
        <v>01:01:00</v>
      </c>
      <c r="K3" s="20" t="str">
        <f>TEXT(Table13[[#This Row],[Order time]],"H")</f>
        <v>1</v>
      </c>
      <c r="L3" s="16">
        <v>4</v>
      </c>
      <c r="M3" s="16">
        <f>DAY(Table13[[#This Row],[Order Date]])</f>
        <v>12</v>
      </c>
      <c r="N3" s="16" t="str">
        <f>TEXT(Table13[[#This Row],[Order Date]],"mmmm")</f>
        <v>April</v>
      </c>
      <c r="O3" s="16" t="str">
        <f>TEXT(Table13[[#This Row],[Order Date]],"dddd")</f>
        <v>Wednesday</v>
      </c>
      <c r="P3" s="16">
        <f>WEEKDAY(Table13[[#This Row],[Order Datetime]],2)</f>
        <v>3</v>
      </c>
      <c r="Q3" s="30" t="str">
        <f>IF(Table13[[#This Row],[Customer Country]]="",VLOOKUP(Table13[[#This Row],[Customer ID]],Customers!$A$2:$E$2501,2,0),Table13[[#This Row],[Customer Country]])</f>
        <v>USA</v>
      </c>
      <c r="R3" s="16">
        <f>VLOOKUP(Table13[[#This Row],[Customer ID]],Table3[],6,0)</f>
        <v>39</v>
      </c>
    </row>
    <row r="4" spans="1:18" x14ac:dyDescent="0.3">
      <c r="A4" s="15">
        <v>1130025</v>
      </c>
      <c r="B4" s="16">
        <v>5</v>
      </c>
      <c r="C4" s="17" t="s">
        <v>108</v>
      </c>
      <c r="D4" s="21">
        <v>45086.959722222222</v>
      </c>
      <c r="E4" s="16" t="s">
        <v>96</v>
      </c>
      <c r="F4" s="16" t="s">
        <v>78</v>
      </c>
      <c r="G4" s="16">
        <v>5739</v>
      </c>
      <c r="H4" s="16">
        <f>IF(OR(Table13[[#This Row],[Order Value]]&gt;Answer!I$17,Table13[[#This Row],[Order Value]]&lt;Answer!I$18),1,0)</f>
        <v>0</v>
      </c>
      <c r="I4" s="19">
        <v>45086</v>
      </c>
      <c r="J4" s="20" t="str">
        <f>TEXT(Table13[[#This Row],[Order Datetime]],"HH:MM:SS")</f>
        <v>23:02:00</v>
      </c>
      <c r="K4" s="20" t="str">
        <f>TEXT(Table13[[#This Row],[Order time]],"H")</f>
        <v>23</v>
      </c>
      <c r="L4" s="16">
        <v>6</v>
      </c>
      <c r="M4" s="16">
        <f>DAY(Table13[[#This Row],[Order Date]])</f>
        <v>9</v>
      </c>
      <c r="N4" s="16" t="str">
        <f>TEXT(Table13[[#This Row],[Order Date]],"mmmm")</f>
        <v>June</v>
      </c>
      <c r="O4" s="16" t="str">
        <f>TEXT(Table13[[#This Row],[Order Date]],"dddd")</f>
        <v>Friday</v>
      </c>
      <c r="P4" s="16">
        <f>WEEKDAY(Table13[[#This Row],[Order Datetime]],2)</f>
        <v>5</v>
      </c>
      <c r="Q4" s="30" t="str">
        <f>IF(Table13[[#This Row],[Customer Country]]="",VLOOKUP(Table13[[#This Row],[Customer ID]],Customers!$A$2:$E$2501,2,0),Table13[[#This Row],[Customer Country]])</f>
        <v>Denmark</v>
      </c>
      <c r="R4" s="16">
        <f>VLOOKUP(Table13[[#This Row],[Customer ID]],Table3[],6,0)</f>
        <v>81</v>
      </c>
    </row>
    <row r="5" spans="1:18" x14ac:dyDescent="0.3">
      <c r="A5" s="15">
        <v>10922</v>
      </c>
      <c r="B5" s="16">
        <v>7</v>
      </c>
      <c r="C5" s="17" t="s">
        <v>106</v>
      </c>
      <c r="D5" s="18">
        <v>44945.939583333333</v>
      </c>
      <c r="E5" s="16" t="s">
        <v>97</v>
      </c>
      <c r="F5" s="16" t="s">
        <v>22</v>
      </c>
      <c r="G5" s="16">
        <v>3157</v>
      </c>
      <c r="H5" s="16">
        <f>IF(OR(Table13[[#This Row],[Order Value]]&gt;Answer!I$17,Table13[[#This Row],[Order Value]]&lt;Answer!I$18),1,0)</f>
        <v>0</v>
      </c>
      <c r="I5" s="19">
        <v>44945</v>
      </c>
      <c r="J5" s="20" t="str">
        <f>TEXT(Table13[[#This Row],[Order Datetime]],"HH:MM:SS")</f>
        <v>22:33:00</v>
      </c>
      <c r="K5" s="20" t="str">
        <f>TEXT(Table13[[#This Row],[Order time]],"H")</f>
        <v>22</v>
      </c>
      <c r="L5" s="16">
        <v>1</v>
      </c>
      <c r="M5" s="16">
        <f>DAY(Table13[[#This Row],[Order Date]])</f>
        <v>19</v>
      </c>
      <c r="N5" s="16" t="str">
        <f>TEXT(Table13[[#This Row],[Order Date]],"mmmm")</f>
        <v>January</v>
      </c>
      <c r="O5" s="16" t="str">
        <f>TEXT(Table13[[#This Row],[Order Date]],"dddd")</f>
        <v>Thursday</v>
      </c>
      <c r="P5" s="16">
        <f>WEEKDAY(Table13[[#This Row],[Order Datetime]],2)</f>
        <v>4</v>
      </c>
      <c r="Q5" s="30" t="str">
        <f>IF(Table13[[#This Row],[Customer Country]]="",VLOOKUP(Table13[[#This Row],[Customer ID]],Customers!$A$2:$E$2501,2,0),Table13[[#This Row],[Customer Country]])</f>
        <v>Singapore</v>
      </c>
      <c r="R5" s="16">
        <f>VLOOKUP(Table13[[#This Row],[Customer ID]],Table3[],6,0)</f>
        <v>76</v>
      </c>
    </row>
    <row r="6" spans="1:18" x14ac:dyDescent="0.3">
      <c r="A6" s="15">
        <v>990832</v>
      </c>
      <c r="B6" s="16">
        <v>9</v>
      </c>
      <c r="C6" s="17" t="s">
        <v>100</v>
      </c>
      <c r="D6" s="21">
        <v>45137.012499999997</v>
      </c>
      <c r="E6" s="16" t="s">
        <v>96</v>
      </c>
      <c r="F6" s="16" t="s">
        <v>4</v>
      </c>
      <c r="G6" s="16">
        <v>8202</v>
      </c>
      <c r="H6" s="16">
        <f>IF(OR(Table13[[#This Row],[Order Value]]&gt;Answer!I$17,Table13[[#This Row],[Order Value]]&lt;Answer!I$18),1,0)</f>
        <v>0</v>
      </c>
      <c r="I6" s="19">
        <v>45137</v>
      </c>
      <c r="J6" s="20" t="str">
        <f>TEXT(Table13[[#This Row],[Order Datetime]],"HH:MM:SS")</f>
        <v>00:18:00</v>
      </c>
      <c r="K6" s="20" t="str">
        <f>TEXT(Table13[[#This Row],[Order time]],"H")</f>
        <v>0</v>
      </c>
      <c r="L6" s="16">
        <v>7</v>
      </c>
      <c r="M6" s="16">
        <f>DAY(Table13[[#This Row],[Order Date]])</f>
        <v>30</v>
      </c>
      <c r="N6" s="16" t="str">
        <f>TEXT(Table13[[#This Row],[Order Date]],"mmmm")</f>
        <v>July</v>
      </c>
      <c r="O6" s="16" t="str">
        <f>TEXT(Table13[[#This Row],[Order Date]],"dddd")</f>
        <v>Sunday</v>
      </c>
      <c r="P6" s="16">
        <f>WEEKDAY(Table13[[#This Row],[Order Datetime]],2)</f>
        <v>7</v>
      </c>
      <c r="Q6" s="30" t="str">
        <f>IF(Table13[[#This Row],[Customer Country]]="",VLOOKUP(Table13[[#This Row],[Customer ID]],Customers!$A$2:$E$2501,2,0),Table13[[#This Row],[Customer Country]])</f>
        <v>France</v>
      </c>
      <c r="R6" s="16">
        <f>VLOOKUP(Table13[[#This Row],[Customer ID]],Table3[],6,0)</f>
        <v>75</v>
      </c>
    </row>
    <row r="7" spans="1:18" x14ac:dyDescent="0.3">
      <c r="A7" s="15">
        <v>1004148</v>
      </c>
      <c r="B7" s="16">
        <v>9</v>
      </c>
      <c r="C7" s="17" t="s">
        <v>100</v>
      </c>
      <c r="D7" s="21">
        <v>45200.043749999997</v>
      </c>
      <c r="E7" s="16" t="s">
        <v>191</v>
      </c>
      <c r="F7" s="16" t="s">
        <v>24</v>
      </c>
      <c r="G7" s="16">
        <v>9670</v>
      </c>
      <c r="H7" s="16">
        <f>IF(OR(Table13[[#This Row],[Order Value]]&gt;Answer!I$17,Table13[[#This Row],[Order Value]]&lt;Answer!I$18),1,0)</f>
        <v>0</v>
      </c>
      <c r="I7" s="19">
        <v>45200</v>
      </c>
      <c r="J7" s="20" t="str">
        <f>TEXT(Table13[[#This Row],[Order Datetime]],"HH:MM:SS")</f>
        <v>01:03:00</v>
      </c>
      <c r="K7" s="20" t="str">
        <f>TEXT(Table13[[#This Row],[Order time]],"H")</f>
        <v>1</v>
      </c>
      <c r="L7" s="16">
        <v>10</v>
      </c>
      <c r="M7" s="16">
        <f>DAY(Table13[[#This Row],[Order Date]])</f>
        <v>1</v>
      </c>
      <c r="N7" s="16" t="str">
        <f>TEXT(Table13[[#This Row],[Order Date]],"mmmm")</f>
        <v>October</v>
      </c>
      <c r="O7" s="16" t="str">
        <f>TEXT(Table13[[#This Row],[Order Date]],"dddd")</f>
        <v>Sunday</v>
      </c>
      <c r="P7" s="16">
        <f>WEEKDAY(Table13[[#This Row],[Order Datetime]],2)</f>
        <v>7</v>
      </c>
      <c r="Q7" s="30" t="str">
        <f>IF(Table13[[#This Row],[Customer Country]]="",VLOOKUP(Table13[[#This Row],[Customer ID]],Customers!$A$2:$E$2501,2,0),Table13[[#This Row],[Customer Country]])</f>
        <v>France</v>
      </c>
      <c r="R7" s="16">
        <f>VLOOKUP(Table13[[#This Row],[Customer ID]],Table3[],6,0)</f>
        <v>75</v>
      </c>
    </row>
    <row r="8" spans="1:18" x14ac:dyDescent="0.3">
      <c r="A8" s="15">
        <v>213090</v>
      </c>
      <c r="B8" s="16">
        <v>10</v>
      </c>
      <c r="C8" s="17" t="s">
        <v>103</v>
      </c>
      <c r="D8" s="18">
        <v>45208.043749999997</v>
      </c>
      <c r="E8" s="16" t="s">
        <v>96</v>
      </c>
      <c r="F8" s="16" t="s">
        <v>52</v>
      </c>
      <c r="G8" s="16">
        <v>9353</v>
      </c>
      <c r="H8" s="16">
        <f>IF(OR(Table13[[#This Row],[Order Value]]&gt;Answer!I$17,Table13[[#This Row],[Order Value]]&lt;Answer!I$18),1,0)</f>
        <v>0</v>
      </c>
      <c r="I8" s="19">
        <v>45208</v>
      </c>
      <c r="J8" s="20" t="str">
        <f>TEXT(Table13[[#This Row],[Order Datetime]],"HH:MM:SS")</f>
        <v>01:03:00</v>
      </c>
      <c r="K8" s="20" t="str">
        <f>TEXT(Table13[[#This Row],[Order time]],"H")</f>
        <v>1</v>
      </c>
      <c r="L8" s="16">
        <v>10</v>
      </c>
      <c r="M8" s="16">
        <f>DAY(Table13[[#This Row],[Order Date]])</f>
        <v>9</v>
      </c>
      <c r="N8" s="16" t="str">
        <f>TEXT(Table13[[#This Row],[Order Date]],"mmmm")</f>
        <v>October</v>
      </c>
      <c r="O8" s="16" t="str">
        <f>TEXT(Table13[[#This Row],[Order Date]],"dddd")</f>
        <v>Monday</v>
      </c>
      <c r="P8" s="16">
        <f>WEEKDAY(Table13[[#This Row],[Order Datetime]],2)</f>
        <v>1</v>
      </c>
      <c r="Q8" s="30" t="str">
        <f>IF(Table13[[#This Row],[Customer Country]]="",VLOOKUP(Table13[[#This Row],[Customer ID]],Customers!$A$2:$E$2501,2,0),Table13[[#This Row],[Customer Country]])</f>
        <v>Norway</v>
      </c>
      <c r="R8" s="16">
        <f>VLOOKUP(Table13[[#This Row],[Customer ID]],Table3[],6,0)</f>
        <v>32</v>
      </c>
    </row>
    <row r="9" spans="1:18" x14ac:dyDescent="0.3">
      <c r="A9" s="15">
        <v>390509</v>
      </c>
      <c r="B9" s="16">
        <v>11</v>
      </c>
      <c r="C9" s="17" t="s">
        <v>99</v>
      </c>
      <c r="D9" s="18">
        <v>45147.040277777778</v>
      </c>
      <c r="E9" s="16" t="s">
        <v>96</v>
      </c>
      <c r="F9" s="16" t="s">
        <v>5</v>
      </c>
      <c r="G9" s="16">
        <v>2754</v>
      </c>
      <c r="H9" s="16">
        <f>IF(OR(Table13[[#This Row],[Order Value]]&gt;Answer!I$17,Table13[[#This Row],[Order Value]]&lt;Answer!I$18),1,0)</f>
        <v>0</v>
      </c>
      <c r="I9" s="19">
        <v>45147</v>
      </c>
      <c r="J9" s="20" t="str">
        <f>TEXT(Table13[[#This Row],[Order Datetime]],"HH:MM:SS")</f>
        <v>00:58:00</v>
      </c>
      <c r="K9" s="20" t="str">
        <f>TEXT(Table13[[#This Row],[Order time]],"H")</f>
        <v>0</v>
      </c>
      <c r="L9" s="16">
        <v>8</v>
      </c>
      <c r="M9" s="16">
        <f>DAY(Table13[[#This Row],[Order Date]])</f>
        <v>9</v>
      </c>
      <c r="N9" s="16" t="str">
        <f>TEXT(Table13[[#This Row],[Order Date]],"mmmm")</f>
        <v>August</v>
      </c>
      <c r="O9" s="16" t="str">
        <f>TEXT(Table13[[#This Row],[Order Date]],"dddd")</f>
        <v>Wednesday</v>
      </c>
      <c r="P9" s="16">
        <f>WEEKDAY(Table13[[#This Row],[Order Datetime]],2)</f>
        <v>3</v>
      </c>
      <c r="Q9" s="30" t="str">
        <f>IF(Table13[[#This Row],[Customer Country]]="",VLOOKUP(Table13[[#This Row],[Customer ID]],Customers!$A$2:$E$2501,2,0),Table13[[#This Row],[Customer Country]])</f>
        <v>USA</v>
      </c>
      <c r="R9" s="16">
        <f>VLOOKUP(Table13[[#This Row],[Customer ID]],Table3[],6,0)</f>
        <v>82</v>
      </c>
    </row>
    <row r="10" spans="1:18" x14ac:dyDescent="0.3">
      <c r="A10" s="15">
        <v>510478</v>
      </c>
      <c r="B10" s="16">
        <v>12</v>
      </c>
      <c r="C10" s="17" t="s">
        <v>105</v>
      </c>
      <c r="D10" s="18">
        <v>44998.968055555553</v>
      </c>
      <c r="E10" s="16" t="s">
        <v>97</v>
      </c>
      <c r="F10" s="16" t="s">
        <v>88</v>
      </c>
      <c r="G10" s="16">
        <v>4788</v>
      </c>
      <c r="H10" s="16">
        <f>IF(OR(Table13[[#This Row],[Order Value]]&gt;Answer!I$17,Table13[[#This Row],[Order Value]]&lt;Answer!I$18),1,0)</f>
        <v>0</v>
      </c>
      <c r="I10" s="19">
        <v>44998</v>
      </c>
      <c r="J10" s="20" t="str">
        <f>TEXT(Table13[[#This Row],[Order Datetime]],"HH:MM:SS")</f>
        <v>23:14:00</v>
      </c>
      <c r="K10" s="20" t="str">
        <f>TEXT(Table13[[#This Row],[Order time]],"H")</f>
        <v>23</v>
      </c>
      <c r="L10" s="16">
        <v>3</v>
      </c>
      <c r="M10" s="16">
        <f>DAY(Table13[[#This Row],[Order Date]])</f>
        <v>13</v>
      </c>
      <c r="N10" s="16" t="str">
        <f>TEXT(Table13[[#This Row],[Order Date]],"mmmm")</f>
        <v>March</v>
      </c>
      <c r="O10" s="16" t="str">
        <f>TEXT(Table13[[#This Row],[Order Date]],"dddd")</f>
        <v>Monday</v>
      </c>
      <c r="P10" s="16">
        <f>WEEKDAY(Table13[[#This Row],[Order Datetime]],2)</f>
        <v>1</v>
      </c>
      <c r="Q10" s="30" t="str">
        <f>IF(Table13[[#This Row],[Customer Country]]="",VLOOKUP(Table13[[#This Row],[Customer ID]],Customers!$A$2:$E$2501,2,0),Table13[[#This Row],[Customer Country]])</f>
        <v>Spain</v>
      </c>
      <c r="R10" s="16">
        <f>VLOOKUP(Table13[[#This Row],[Customer ID]],Table3[],6,0)</f>
        <v>65</v>
      </c>
    </row>
    <row r="11" spans="1:18" x14ac:dyDescent="0.3">
      <c r="A11" s="15">
        <v>537514</v>
      </c>
      <c r="B11" s="16">
        <v>12</v>
      </c>
      <c r="C11" s="17" t="s">
        <v>105</v>
      </c>
      <c r="D11" s="18">
        <v>45207.039583333331</v>
      </c>
      <c r="E11" s="16" t="s">
        <v>213</v>
      </c>
      <c r="F11" s="16" t="s">
        <v>8</v>
      </c>
      <c r="G11" s="16">
        <v>8747</v>
      </c>
      <c r="H11" s="16">
        <f>IF(OR(Table13[[#This Row],[Order Value]]&gt;Answer!I$17,Table13[[#This Row],[Order Value]]&lt;Answer!I$18),1,0)</f>
        <v>0</v>
      </c>
      <c r="I11" s="19">
        <v>45207</v>
      </c>
      <c r="J11" s="20" t="str">
        <f>TEXT(Table13[[#This Row],[Order Datetime]],"HH:MM:SS")</f>
        <v>00:57:00</v>
      </c>
      <c r="K11" s="20" t="str">
        <f>TEXT(Table13[[#This Row],[Order time]],"H")</f>
        <v>0</v>
      </c>
      <c r="L11" s="16">
        <v>10</v>
      </c>
      <c r="M11" s="16">
        <f>DAY(Table13[[#This Row],[Order Date]])</f>
        <v>8</v>
      </c>
      <c r="N11" s="16" t="str">
        <f>TEXT(Table13[[#This Row],[Order Date]],"mmmm")</f>
        <v>October</v>
      </c>
      <c r="O11" s="16" t="str">
        <f>TEXT(Table13[[#This Row],[Order Date]],"dddd")</f>
        <v>Sunday</v>
      </c>
      <c r="P11" s="16">
        <f>WEEKDAY(Table13[[#This Row],[Order Datetime]],2)</f>
        <v>7</v>
      </c>
      <c r="Q11" s="30" t="str">
        <f>IF(Table13[[#This Row],[Customer Country]]="",VLOOKUP(Table13[[#This Row],[Customer ID]],Customers!$A$2:$E$2501,2,0),Table13[[#This Row],[Customer Country]])</f>
        <v>Spain</v>
      </c>
      <c r="R11" s="16">
        <f>VLOOKUP(Table13[[#This Row],[Customer ID]],Table3[],6,0)</f>
        <v>65</v>
      </c>
    </row>
    <row r="12" spans="1:18" x14ac:dyDescent="0.3">
      <c r="A12" s="15">
        <v>1033877</v>
      </c>
      <c r="B12" s="16">
        <v>13</v>
      </c>
      <c r="C12" s="17" t="s">
        <v>105</v>
      </c>
      <c r="D12" s="21">
        <v>44983.070833333331</v>
      </c>
      <c r="E12" s="16" t="s">
        <v>191</v>
      </c>
      <c r="F12" s="16" t="s">
        <v>81</v>
      </c>
      <c r="G12" s="16">
        <v>4612</v>
      </c>
      <c r="H12" s="16">
        <f>IF(OR(Table13[[#This Row],[Order Value]]&gt;Answer!I$17,Table13[[#This Row],[Order Value]]&lt;Answer!I$18),1,0)</f>
        <v>0</v>
      </c>
      <c r="I12" s="19">
        <v>44983</v>
      </c>
      <c r="J12" s="20" t="str">
        <f>TEXT(Table13[[#This Row],[Order Datetime]],"HH:MM:SS")</f>
        <v>01:42:00</v>
      </c>
      <c r="K12" s="20" t="str">
        <f>TEXT(Table13[[#This Row],[Order time]],"H")</f>
        <v>1</v>
      </c>
      <c r="L12" s="16">
        <v>2</v>
      </c>
      <c r="M12" s="16">
        <f>DAY(Table13[[#This Row],[Order Date]])</f>
        <v>26</v>
      </c>
      <c r="N12" s="16" t="str">
        <f>TEXT(Table13[[#This Row],[Order Date]],"mmmm")</f>
        <v>February</v>
      </c>
      <c r="O12" s="16" t="str">
        <f>TEXT(Table13[[#This Row],[Order Date]],"dddd")</f>
        <v>Sunday</v>
      </c>
      <c r="P12" s="16">
        <f>WEEKDAY(Table13[[#This Row],[Order Datetime]],2)</f>
        <v>7</v>
      </c>
      <c r="Q12" s="30" t="str">
        <f>IF(Table13[[#This Row],[Customer Country]]="",VLOOKUP(Table13[[#This Row],[Customer ID]],Customers!$A$2:$E$2501,2,0),Table13[[#This Row],[Customer Country]])</f>
        <v>Spain</v>
      </c>
      <c r="R12" s="16">
        <f>VLOOKUP(Table13[[#This Row],[Customer ID]],Table3[],6,0)</f>
        <v>84</v>
      </c>
    </row>
    <row r="13" spans="1:18" x14ac:dyDescent="0.3">
      <c r="A13" s="15">
        <v>675864</v>
      </c>
      <c r="B13" s="16">
        <v>15</v>
      </c>
      <c r="C13" s="17" t="s">
        <v>109</v>
      </c>
      <c r="D13" s="21">
        <v>45159.008333333331</v>
      </c>
      <c r="E13" s="16" t="s">
        <v>98</v>
      </c>
      <c r="F13" s="16" t="s">
        <v>46</v>
      </c>
      <c r="G13" s="16">
        <v>9493</v>
      </c>
      <c r="H13" s="16">
        <f>IF(OR(Table13[[#This Row],[Order Value]]&gt;Answer!I$17,Table13[[#This Row],[Order Value]]&lt;Answer!I$18),1,0)</f>
        <v>0</v>
      </c>
      <c r="I13" s="19">
        <v>45159</v>
      </c>
      <c r="J13" s="20" t="str">
        <f>TEXT(Table13[[#This Row],[Order Datetime]],"HH:MM:SS")</f>
        <v>00:12:00</v>
      </c>
      <c r="K13" s="20" t="str">
        <f>TEXT(Table13[[#This Row],[Order time]],"H")</f>
        <v>0</v>
      </c>
      <c r="L13" s="16">
        <v>8</v>
      </c>
      <c r="M13" s="16">
        <f>DAY(Table13[[#This Row],[Order Date]])</f>
        <v>21</v>
      </c>
      <c r="N13" s="16" t="str">
        <f>TEXT(Table13[[#This Row],[Order Date]],"mmmm")</f>
        <v>August</v>
      </c>
      <c r="O13" s="16" t="str">
        <f>TEXT(Table13[[#This Row],[Order Date]],"dddd")</f>
        <v>Monday</v>
      </c>
      <c r="P13" s="16">
        <f>WEEKDAY(Table13[[#This Row],[Order Datetime]],2)</f>
        <v>1</v>
      </c>
      <c r="Q13" s="30" t="str">
        <f>IF(Table13[[#This Row],[Customer Country]]="",VLOOKUP(Table13[[#This Row],[Customer ID]],Customers!$A$2:$E$2501,2,0),Table13[[#This Row],[Customer Country]])</f>
        <v>Germany</v>
      </c>
      <c r="R13" s="16">
        <f>VLOOKUP(Table13[[#This Row],[Customer ID]],Table3[],6,0)</f>
        <v>48</v>
      </c>
    </row>
    <row r="14" spans="1:18" x14ac:dyDescent="0.3">
      <c r="A14" s="15">
        <v>844238</v>
      </c>
      <c r="B14" s="16">
        <v>16</v>
      </c>
      <c r="C14" s="17" t="s">
        <v>103</v>
      </c>
      <c r="D14" s="21">
        <v>45131.027777777781</v>
      </c>
      <c r="E14" s="16" t="s">
        <v>97</v>
      </c>
      <c r="F14" s="16" t="s">
        <v>27</v>
      </c>
      <c r="G14" s="16">
        <v>4887</v>
      </c>
      <c r="H14" s="16">
        <f>IF(OR(Table13[[#This Row],[Order Value]]&gt;Answer!I$17,Table13[[#This Row],[Order Value]]&lt;Answer!I$18),1,0)</f>
        <v>0</v>
      </c>
      <c r="I14" s="19">
        <v>45131</v>
      </c>
      <c r="J14" s="20" t="str">
        <f>TEXT(Table13[[#This Row],[Order Datetime]],"HH:MM:SS")</f>
        <v>00:40:00</v>
      </c>
      <c r="K14" s="20" t="str">
        <f>TEXT(Table13[[#This Row],[Order time]],"H")</f>
        <v>0</v>
      </c>
      <c r="L14" s="16">
        <v>7</v>
      </c>
      <c r="M14" s="16">
        <f>DAY(Table13[[#This Row],[Order Date]])</f>
        <v>24</v>
      </c>
      <c r="N14" s="16" t="str">
        <f>TEXT(Table13[[#This Row],[Order Date]],"mmmm")</f>
        <v>July</v>
      </c>
      <c r="O14" s="16" t="str">
        <f>TEXT(Table13[[#This Row],[Order Date]],"dddd")</f>
        <v>Monday</v>
      </c>
      <c r="P14" s="16">
        <f>WEEKDAY(Table13[[#This Row],[Order Datetime]],2)</f>
        <v>1</v>
      </c>
      <c r="Q14" s="30" t="str">
        <f>IF(Table13[[#This Row],[Customer Country]]="",VLOOKUP(Table13[[#This Row],[Customer ID]],Customers!$A$2:$E$2501,2,0),Table13[[#This Row],[Customer Country]])</f>
        <v>Norway</v>
      </c>
      <c r="R14" s="16">
        <f>VLOOKUP(Table13[[#This Row],[Customer ID]],Table3[],6,0)</f>
        <v>81</v>
      </c>
    </row>
    <row r="15" spans="1:18" x14ac:dyDescent="0.3">
      <c r="A15" s="15">
        <v>1132855</v>
      </c>
      <c r="B15" s="16">
        <v>16</v>
      </c>
      <c r="C15" s="17" t="s">
        <v>103</v>
      </c>
      <c r="D15" s="21">
        <v>45097.083333333336</v>
      </c>
      <c r="E15" s="16" t="s">
        <v>97</v>
      </c>
      <c r="F15" s="16" t="s">
        <v>78</v>
      </c>
      <c r="G15" s="16">
        <v>4518</v>
      </c>
      <c r="H15" s="16">
        <f>IF(OR(Table13[[#This Row],[Order Value]]&gt;Answer!I$17,Table13[[#This Row],[Order Value]]&lt;Answer!I$18),1,0)</f>
        <v>0</v>
      </c>
      <c r="I15" s="19">
        <v>45097</v>
      </c>
      <c r="J15" s="20" t="str">
        <f>TEXT(Table13[[#This Row],[Order Datetime]],"HH:MM:SS")</f>
        <v>02:00:00</v>
      </c>
      <c r="K15" s="20" t="str">
        <f>TEXT(Table13[[#This Row],[Order time]],"H")</f>
        <v>2</v>
      </c>
      <c r="L15" s="16">
        <v>6</v>
      </c>
      <c r="M15" s="16">
        <f>DAY(Table13[[#This Row],[Order Date]])</f>
        <v>20</v>
      </c>
      <c r="N15" s="16" t="str">
        <f>TEXT(Table13[[#This Row],[Order Date]],"mmmm")</f>
        <v>June</v>
      </c>
      <c r="O15" s="16" t="str">
        <f>TEXT(Table13[[#This Row],[Order Date]],"dddd")</f>
        <v>Tuesday</v>
      </c>
      <c r="P15" s="16">
        <f>WEEKDAY(Table13[[#This Row],[Order Datetime]],2)</f>
        <v>2</v>
      </c>
      <c r="Q15" s="30" t="str">
        <f>IF(Table13[[#This Row],[Customer Country]]="",VLOOKUP(Table13[[#This Row],[Customer ID]],Customers!$A$2:$E$2501,2,0),Table13[[#This Row],[Customer Country]])</f>
        <v>Norway</v>
      </c>
      <c r="R15" s="16">
        <f>VLOOKUP(Table13[[#This Row],[Customer ID]],Table3[],6,0)</f>
        <v>81</v>
      </c>
    </row>
    <row r="16" spans="1:18" x14ac:dyDescent="0.3">
      <c r="A16" s="15">
        <v>1547057</v>
      </c>
      <c r="B16" s="16">
        <v>18</v>
      </c>
      <c r="C16" s="17" t="s">
        <v>99</v>
      </c>
      <c r="D16" s="21">
        <v>45060.030555555553</v>
      </c>
      <c r="E16" s="16" t="s">
        <v>96</v>
      </c>
      <c r="F16" s="16" t="s">
        <v>39</v>
      </c>
      <c r="G16" s="16">
        <v>9727</v>
      </c>
      <c r="H16" s="16">
        <f>IF(OR(Table13[[#This Row],[Order Value]]&gt;Answer!I$17,Table13[[#This Row],[Order Value]]&lt;Answer!I$18),1,0)</f>
        <v>0</v>
      </c>
      <c r="I16" s="19">
        <v>45060</v>
      </c>
      <c r="J16" s="20" t="str">
        <f>TEXT(Table13[[#This Row],[Order Datetime]],"HH:MM:SS")</f>
        <v>00:44:00</v>
      </c>
      <c r="K16" s="20" t="str">
        <f>TEXT(Table13[[#This Row],[Order time]],"H")</f>
        <v>0</v>
      </c>
      <c r="L16" s="16">
        <v>5</v>
      </c>
      <c r="M16" s="16">
        <f>DAY(Table13[[#This Row],[Order Date]])</f>
        <v>14</v>
      </c>
      <c r="N16" s="16" t="str">
        <f>TEXT(Table13[[#This Row],[Order Date]],"mmmm")</f>
        <v>May</v>
      </c>
      <c r="O16" s="16" t="str">
        <f>TEXT(Table13[[#This Row],[Order Date]],"dddd")</f>
        <v>Sunday</v>
      </c>
      <c r="P16" s="16">
        <f>WEEKDAY(Table13[[#This Row],[Order Datetime]],2)</f>
        <v>7</v>
      </c>
      <c r="Q16" s="30" t="str">
        <f>IF(Table13[[#This Row],[Customer Country]]="",VLOOKUP(Table13[[#This Row],[Customer ID]],Customers!$A$2:$E$2501,2,0),Table13[[#This Row],[Customer Country]])</f>
        <v>USA</v>
      </c>
      <c r="R16" s="16">
        <f>VLOOKUP(Table13[[#This Row],[Customer ID]],Table3[],6,0)</f>
        <v>85</v>
      </c>
    </row>
    <row r="17" spans="1:18" x14ac:dyDescent="0.3">
      <c r="A17" s="15">
        <v>3971</v>
      </c>
      <c r="B17" s="16">
        <v>20</v>
      </c>
      <c r="C17" s="17" t="s">
        <v>99</v>
      </c>
      <c r="D17" s="18">
        <v>45225.96597222222</v>
      </c>
      <c r="E17" s="16" t="s">
        <v>98</v>
      </c>
      <c r="F17" s="16" t="s">
        <v>8</v>
      </c>
      <c r="G17" s="16">
        <v>5545</v>
      </c>
      <c r="H17" s="16">
        <f>IF(OR(Table13[[#This Row],[Order Value]]&gt;Answer!I$17,Table13[[#This Row],[Order Value]]&lt;Answer!I$18),1,0)</f>
        <v>0</v>
      </c>
      <c r="I17" s="19">
        <v>45225</v>
      </c>
      <c r="J17" s="20" t="str">
        <f>TEXT(Table13[[#This Row],[Order Datetime]],"HH:MM:SS")</f>
        <v>23:11:00</v>
      </c>
      <c r="K17" s="20" t="str">
        <f>TEXT(Table13[[#This Row],[Order time]],"H")</f>
        <v>23</v>
      </c>
      <c r="L17" s="16">
        <v>10</v>
      </c>
      <c r="M17" s="16">
        <f>DAY(Table13[[#This Row],[Order Date]])</f>
        <v>26</v>
      </c>
      <c r="N17" s="16" t="str">
        <f>TEXT(Table13[[#This Row],[Order Date]],"mmmm")</f>
        <v>October</v>
      </c>
      <c r="O17" s="16" t="str">
        <f>TEXT(Table13[[#This Row],[Order Date]],"dddd")</f>
        <v>Thursday</v>
      </c>
      <c r="P17" s="16">
        <f>WEEKDAY(Table13[[#This Row],[Order Datetime]],2)</f>
        <v>4</v>
      </c>
      <c r="Q17" s="30" t="str">
        <f>IF(Table13[[#This Row],[Customer Country]]="",VLOOKUP(Table13[[#This Row],[Customer ID]],Customers!$A$2:$E$2501,2,0),Table13[[#This Row],[Customer Country]])</f>
        <v>USA</v>
      </c>
      <c r="R17" s="16">
        <f>VLOOKUP(Table13[[#This Row],[Customer ID]],Table3[],6,0)</f>
        <v>38</v>
      </c>
    </row>
    <row r="18" spans="1:18" x14ac:dyDescent="0.3">
      <c r="A18" s="15">
        <v>1104509</v>
      </c>
      <c r="B18" s="16">
        <v>20</v>
      </c>
      <c r="C18" s="17" t="s">
        <v>99</v>
      </c>
      <c r="D18" s="21">
        <v>45073.05972222222</v>
      </c>
      <c r="E18" s="16" t="s">
        <v>96</v>
      </c>
      <c r="F18" s="16" t="s">
        <v>18</v>
      </c>
      <c r="G18" s="16">
        <v>5599</v>
      </c>
      <c r="H18" s="16">
        <f>IF(OR(Table13[[#This Row],[Order Value]]&gt;Answer!I$17,Table13[[#This Row],[Order Value]]&lt;Answer!I$18),1,0)</f>
        <v>0</v>
      </c>
      <c r="I18" s="19">
        <v>45073</v>
      </c>
      <c r="J18" s="20" t="str">
        <f>TEXT(Table13[[#This Row],[Order Datetime]],"HH:MM:SS")</f>
        <v>01:26:00</v>
      </c>
      <c r="K18" s="20" t="str">
        <f>TEXT(Table13[[#This Row],[Order time]],"H")</f>
        <v>1</v>
      </c>
      <c r="L18" s="16">
        <v>5</v>
      </c>
      <c r="M18" s="16">
        <f>DAY(Table13[[#This Row],[Order Date]])</f>
        <v>27</v>
      </c>
      <c r="N18" s="16" t="str">
        <f>TEXT(Table13[[#This Row],[Order Date]],"mmmm")</f>
        <v>May</v>
      </c>
      <c r="O18" s="16" t="str">
        <f>TEXT(Table13[[#This Row],[Order Date]],"dddd")</f>
        <v>Saturday</v>
      </c>
      <c r="P18" s="16">
        <f>WEEKDAY(Table13[[#This Row],[Order Datetime]],2)</f>
        <v>6</v>
      </c>
      <c r="Q18" s="30" t="str">
        <f>IF(Table13[[#This Row],[Customer Country]]="",VLOOKUP(Table13[[#This Row],[Customer ID]],Customers!$A$2:$E$2501,2,0),Table13[[#This Row],[Customer Country]])</f>
        <v>USA</v>
      </c>
      <c r="R18" s="16">
        <f>VLOOKUP(Table13[[#This Row],[Customer ID]],Table3[],6,0)</f>
        <v>38</v>
      </c>
    </row>
    <row r="19" spans="1:18" x14ac:dyDescent="0.3">
      <c r="A19" s="15">
        <v>813036</v>
      </c>
      <c r="B19" s="16">
        <v>22</v>
      </c>
      <c r="C19" s="17" t="s">
        <v>105</v>
      </c>
      <c r="D19" s="21">
        <v>45248.945138888892</v>
      </c>
      <c r="E19" s="16" t="s">
        <v>97</v>
      </c>
      <c r="F19" s="16" t="s">
        <v>56</v>
      </c>
      <c r="G19" s="16">
        <v>5132</v>
      </c>
      <c r="H19" s="16">
        <f>IF(OR(Table13[[#This Row],[Order Value]]&gt;Answer!I$17,Table13[[#This Row],[Order Value]]&lt;Answer!I$18),1,0)</f>
        <v>0</v>
      </c>
      <c r="I19" s="19">
        <v>45248</v>
      </c>
      <c r="J19" s="20" t="str">
        <f>TEXT(Table13[[#This Row],[Order Datetime]],"HH:MM:SS")</f>
        <v>22:41:00</v>
      </c>
      <c r="K19" s="20" t="str">
        <f>TEXT(Table13[[#This Row],[Order time]],"H")</f>
        <v>22</v>
      </c>
      <c r="L19" s="16">
        <v>11</v>
      </c>
      <c r="M19" s="16">
        <f>DAY(Table13[[#This Row],[Order Date]])</f>
        <v>18</v>
      </c>
      <c r="N19" s="16" t="str">
        <f>TEXT(Table13[[#This Row],[Order Date]],"mmmm")</f>
        <v>November</v>
      </c>
      <c r="O19" s="16" t="str">
        <f>TEXT(Table13[[#This Row],[Order Date]],"dddd")</f>
        <v>Saturday</v>
      </c>
      <c r="P19" s="16">
        <f>WEEKDAY(Table13[[#This Row],[Order Datetime]],2)</f>
        <v>6</v>
      </c>
      <c r="Q19" s="30" t="str">
        <f>IF(Table13[[#This Row],[Customer Country]]="",VLOOKUP(Table13[[#This Row],[Customer ID]],Customers!$A$2:$E$2501,2,0),Table13[[#This Row],[Customer Country]])</f>
        <v>Spain</v>
      </c>
      <c r="R19" s="16">
        <f>VLOOKUP(Table13[[#This Row],[Customer ID]],Table3[],6,0)</f>
        <v>78</v>
      </c>
    </row>
    <row r="20" spans="1:18" x14ac:dyDescent="0.3">
      <c r="A20" s="15">
        <v>1036642</v>
      </c>
      <c r="B20" s="16">
        <v>24</v>
      </c>
      <c r="C20" s="17" t="s">
        <v>105</v>
      </c>
      <c r="D20" s="21">
        <v>45049.057638888888</v>
      </c>
      <c r="E20" s="16" t="s">
        <v>96</v>
      </c>
      <c r="F20" s="16" t="s">
        <v>27</v>
      </c>
      <c r="G20" s="16">
        <v>9159</v>
      </c>
      <c r="H20" s="16">
        <f>IF(OR(Table13[[#This Row],[Order Value]]&gt;Answer!I$17,Table13[[#This Row],[Order Value]]&lt;Answer!I$18),1,0)</f>
        <v>0</v>
      </c>
      <c r="I20" s="19">
        <v>45049</v>
      </c>
      <c r="J20" s="20" t="str">
        <f>TEXT(Table13[[#This Row],[Order Datetime]],"HH:MM:SS")</f>
        <v>01:23:00</v>
      </c>
      <c r="K20" s="20" t="str">
        <f>TEXT(Table13[[#This Row],[Order time]],"H")</f>
        <v>1</v>
      </c>
      <c r="L20" s="16">
        <v>5</v>
      </c>
      <c r="M20" s="16">
        <f>DAY(Table13[[#This Row],[Order Date]])</f>
        <v>3</v>
      </c>
      <c r="N20" s="16" t="str">
        <f>TEXT(Table13[[#This Row],[Order Date]],"mmmm")</f>
        <v>May</v>
      </c>
      <c r="O20" s="16" t="str">
        <f>TEXT(Table13[[#This Row],[Order Date]],"dddd")</f>
        <v>Wednesday</v>
      </c>
      <c r="P20" s="16">
        <f>WEEKDAY(Table13[[#This Row],[Order Datetime]],2)</f>
        <v>3</v>
      </c>
      <c r="Q20" s="30" t="str">
        <f>IF(Table13[[#This Row],[Customer Country]]="",VLOOKUP(Table13[[#This Row],[Customer ID]],Customers!$A$2:$E$2501,2,0),Table13[[#This Row],[Customer Country]])</f>
        <v>Spain</v>
      </c>
      <c r="R20" s="16">
        <f>VLOOKUP(Table13[[#This Row],[Customer ID]],Table3[],6,0)</f>
        <v>47</v>
      </c>
    </row>
    <row r="21" spans="1:18" x14ac:dyDescent="0.3">
      <c r="A21" s="15">
        <v>1288792</v>
      </c>
      <c r="B21" s="16">
        <v>25</v>
      </c>
      <c r="C21" s="17" t="s">
        <v>99</v>
      </c>
      <c r="D21" s="21">
        <v>45265.070138888892</v>
      </c>
      <c r="E21" s="16" t="s">
        <v>191</v>
      </c>
      <c r="F21" s="16" t="s">
        <v>46</v>
      </c>
      <c r="G21" s="16">
        <v>3516</v>
      </c>
      <c r="H21" s="16">
        <f>IF(OR(Table13[[#This Row],[Order Value]]&gt;Answer!I$17,Table13[[#This Row],[Order Value]]&lt;Answer!I$18),1,0)</f>
        <v>0</v>
      </c>
      <c r="I21" s="19">
        <v>45265</v>
      </c>
      <c r="J21" s="20" t="str">
        <f>TEXT(Table13[[#This Row],[Order Datetime]],"HH:MM:SS")</f>
        <v>01:41:00</v>
      </c>
      <c r="K21" s="20" t="str">
        <f>TEXT(Table13[[#This Row],[Order time]],"H")</f>
        <v>1</v>
      </c>
      <c r="L21" s="16">
        <v>12</v>
      </c>
      <c r="M21" s="16">
        <f>DAY(Table13[[#This Row],[Order Date]])</f>
        <v>5</v>
      </c>
      <c r="N21" s="16" t="str">
        <f>TEXT(Table13[[#This Row],[Order Date]],"mmmm")</f>
        <v>December</v>
      </c>
      <c r="O21" s="16" t="str">
        <f>TEXT(Table13[[#This Row],[Order Date]],"dddd")</f>
        <v>Tuesday</v>
      </c>
      <c r="P21" s="16">
        <f>WEEKDAY(Table13[[#This Row],[Order Datetime]],2)</f>
        <v>2</v>
      </c>
      <c r="Q21" s="30" t="str">
        <f>IF(Table13[[#This Row],[Customer Country]]="",VLOOKUP(Table13[[#This Row],[Customer ID]],Customers!$A$2:$E$2501,2,0),Table13[[#This Row],[Customer Country]])</f>
        <v>USA</v>
      </c>
      <c r="R21" s="16">
        <f>VLOOKUP(Table13[[#This Row],[Customer ID]],Table3[],6,0)</f>
        <v>59</v>
      </c>
    </row>
    <row r="22" spans="1:18" x14ac:dyDescent="0.3">
      <c r="A22" s="15">
        <v>13586</v>
      </c>
      <c r="B22" s="16">
        <v>26</v>
      </c>
      <c r="C22" s="17" t="s">
        <v>100</v>
      </c>
      <c r="D22" s="18">
        <v>44949.011805555558</v>
      </c>
      <c r="E22" s="16" t="s">
        <v>97</v>
      </c>
      <c r="F22" s="16" t="s">
        <v>24</v>
      </c>
      <c r="G22" s="16">
        <v>321</v>
      </c>
      <c r="H22" s="16">
        <f>IF(OR(Table13[[#This Row],[Order Value]]&gt;Answer!I$17,Table13[[#This Row],[Order Value]]&lt;Answer!I$18),1,0)</f>
        <v>0</v>
      </c>
      <c r="I22" s="19">
        <v>44949</v>
      </c>
      <c r="J22" s="20" t="str">
        <f>TEXT(Table13[[#This Row],[Order Datetime]],"HH:MM:SS")</f>
        <v>00:17:00</v>
      </c>
      <c r="K22" s="20" t="str">
        <f>TEXT(Table13[[#This Row],[Order time]],"H")</f>
        <v>0</v>
      </c>
      <c r="L22" s="16">
        <v>1</v>
      </c>
      <c r="M22" s="16">
        <f>DAY(Table13[[#This Row],[Order Date]])</f>
        <v>23</v>
      </c>
      <c r="N22" s="16" t="str">
        <f>TEXT(Table13[[#This Row],[Order Date]],"mmmm")</f>
        <v>January</v>
      </c>
      <c r="O22" s="16" t="str">
        <f>TEXT(Table13[[#This Row],[Order Date]],"dddd")</f>
        <v>Monday</v>
      </c>
      <c r="P22" s="16">
        <f>WEEKDAY(Table13[[#This Row],[Order Datetime]],2)</f>
        <v>1</v>
      </c>
      <c r="Q22" s="30" t="str">
        <f>IF(Table13[[#This Row],[Customer Country]]="",VLOOKUP(Table13[[#This Row],[Customer ID]],Customers!$A$2:$E$2501,2,0),Table13[[#This Row],[Customer Country]])</f>
        <v>France</v>
      </c>
      <c r="R22" s="16">
        <f>VLOOKUP(Table13[[#This Row],[Customer ID]],Table3[],6,0)</f>
        <v>27</v>
      </c>
    </row>
    <row r="23" spans="1:18" x14ac:dyDescent="0.3">
      <c r="A23" s="15">
        <v>675163</v>
      </c>
      <c r="B23" s="16">
        <v>26</v>
      </c>
      <c r="C23" s="17" t="s">
        <v>100</v>
      </c>
      <c r="D23" s="21">
        <v>45100.939583333333</v>
      </c>
      <c r="E23" s="16" t="s">
        <v>191</v>
      </c>
      <c r="F23" s="16" t="s">
        <v>55</v>
      </c>
      <c r="G23" s="16">
        <v>8499</v>
      </c>
      <c r="H23" s="16">
        <f>IF(OR(Table13[[#This Row],[Order Value]]&gt;Answer!I$17,Table13[[#This Row],[Order Value]]&lt;Answer!I$18),1,0)</f>
        <v>0</v>
      </c>
      <c r="I23" s="19">
        <v>45100</v>
      </c>
      <c r="J23" s="20" t="str">
        <f>TEXT(Table13[[#This Row],[Order Datetime]],"HH:MM:SS")</f>
        <v>22:33:00</v>
      </c>
      <c r="K23" s="20" t="str">
        <f>TEXT(Table13[[#This Row],[Order time]],"H")</f>
        <v>22</v>
      </c>
      <c r="L23" s="16">
        <v>6</v>
      </c>
      <c r="M23" s="16">
        <f>DAY(Table13[[#This Row],[Order Date]])</f>
        <v>23</v>
      </c>
      <c r="N23" s="16" t="str">
        <f>TEXT(Table13[[#This Row],[Order Date]],"mmmm")</f>
        <v>June</v>
      </c>
      <c r="O23" s="16" t="str">
        <f>TEXT(Table13[[#This Row],[Order Date]],"dddd")</f>
        <v>Friday</v>
      </c>
      <c r="P23" s="16">
        <f>WEEKDAY(Table13[[#This Row],[Order Datetime]],2)</f>
        <v>5</v>
      </c>
      <c r="Q23" s="30" t="str">
        <f>IF(Table13[[#This Row],[Customer Country]]="",VLOOKUP(Table13[[#This Row],[Customer ID]],Customers!$A$2:$E$2501,2,0),Table13[[#This Row],[Customer Country]])</f>
        <v>France</v>
      </c>
      <c r="R23" s="16">
        <f>VLOOKUP(Table13[[#This Row],[Customer ID]],Table3[],6,0)</f>
        <v>27</v>
      </c>
    </row>
    <row r="24" spans="1:18" x14ac:dyDescent="0.3">
      <c r="A24" s="15">
        <v>1453632</v>
      </c>
      <c r="B24" s="16">
        <v>26</v>
      </c>
      <c r="C24" s="17" t="s">
        <v>100</v>
      </c>
      <c r="D24" s="21">
        <v>45071.03402777778</v>
      </c>
      <c r="E24" s="16" t="s">
        <v>97</v>
      </c>
      <c r="F24" s="16" t="s">
        <v>27</v>
      </c>
      <c r="G24" s="16">
        <v>1681</v>
      </c>
      <c r="H24" s="16">
        <f>IF(OR(Table13[[#This Row],[Order Value]]&gt;Answer!I$17,Table13[[#This Row],[Order Value]]&lt;Answer!I$18),1,0)</f>
        <v>0</v>
      </c>
      <c r="I24" s="19">
        <v>45071</v>
      </c>
      <c r="J24" s="20" t="str">
        <f>TEXT(Table13[[#This Row],[Order Datetime]],"HH:MM:SS")</f>
        <v>00:49:00</v>
      </c>
      <c r="K24" s="20" t="str">
        <f>TEXT(Table13[[#This Row],[Order time]],"H")</f>
        <v>0</v>
      </c>
      <c r="L24" s="16">
        <v>5</v>
      </c>
      <c r="M24" s="16">
        <f>DAY(Table13[[#This Row],[Order Date]])</f>
        <v>25</v>
      </c>
      <c r="N24" s="16" t="str">
        <f>TEXT(Table13[[#This Row],[Order Date]],"mmmm")</f>
        <v>May</v>
      </c>
      <c r="O24" s="16" t="str">
        <f>TEXT(Table13[[#This Row],[Order Date]],"dddd")</f>
        <v>Thursday</v>
      </c>
      <c r="P24" s="16">
        <f>WEEKDAY(Table13[[#This Row],[Order Datetime]],2)</f>
        <v>4</v>
      </c>
      <c r="Q24" s="30" t="str">
        <f>IF(Table13[[#This Row],[Customer Country]]="",VLOOKUP(Table13[[#This Row],[Customer ID]],Customers!$A$2:$E$2501,2,0),Table13[[#This Row],[Customer Country]])</f>
        <v>France</v>
      </c>
      <c r="R24" s="16">
        <f>VLOOKUP(Table13[[#This Row],[Customer ID]],Table3[],6,0)</f>
        <v>27</v>
      </c>
    </row>
    <row r="25" spans="1:18" x14ac:dyDescent="0.3">
      <c r="A25" s="15">
        <v>1480087</v>
      </c>
      <c r="B25" s="16">
        <v>26</v>
      </c>
      <c r="C25" s="17" t="s">
        <v>100</v>
      </c>
      <c r="D25" s="21">
        <v>45115.997916666667</v>
      </c>
      <c r="E25" s="16" t="s">
        <v>98</v>
      </c>
      <c r="F25" s="16" t="s">
        <v>51</v>
      </c>
      <c r="G25" s="16">
        <v>9335</v>
      </c>
      <c r="H25" s="16">
        <f>IF(OR(Table13[[#This Row],[Order Value]]&gt;Answer!I$17,Table13[[#This Row],[Order Value]]&lt;Answer!I$18),1,0)</f>
        <v>0</v>
      </c>
      <c r="I25" s="19">
        <v>45115</v>
      </c>
      <c r="J25" s="20" t="str">
        <f>TEXT(Table13[[#This Row],[Order Datetime]],"HH:MM:SS")</f>
        <v>23:57:00</v>
      </c>
      <c r="K25" s="20" t="str">
        <f>TEXT(Table13[[#This Row],[Order time]],"H")</f>
        <v>23</v>
      </c>
      <c r="L25" s="16">
        <v>7</v>
      </c>
      <c r="M25" s="16">
        <f>DAY(Table13[[#This Row],[Order Date]])</f>
        <v>8</v>
      </c>
      <c r="N25" s="16" t="str">
        <f>TEXT(Table13[[#This Row],[Order Date]],"mmmm")</f>
        <v>July</v>
      </c>
      <c r="O25" s="16" t="str">
        <f>TEXT(Table13[[#This Row],[Order Date]],"dddd")</f>
        <v>Saturday</v>
      </c>
      <c r="P25" s="16">
        <f>WEEKDAY(Table13[[#This Row],[Order Datetime]],2)</f>
        <v>6</v>
      </c>
      <c r="Q25" s="30" t="str">
        <f>IF(Table13[[#This Row],[Customer Country]]="",VLOOKUP(Table13[[#This Row],[Customer ID]],Customers!$A$2:$E$2501,2,0),Table13[[#This Row],[Customer Country]])</f>
        <v>France</v>
      </c>
      <c r="R25" s="16">
        <f>VLOOKUP(Table13[[#This Row],[Customer ID]],Table3[],6,0)</f>
        <v>27</v>
      </c>
    </row>
    <row r="26" spans="1:18" x14ac:dyDescent="0.3">
      <c r="A26" s="15">
        <v>257849</v>
      </c>
      <c r="B26" s="16">
        <v>27</v>
      </c>
      <c r="C26" s="17" t="s">
        <v>99</v>
      </c>
      <c r="D26" s="18">
        <v>45284.032638888886</v>
      </c>
      <c r="E26" s="16" t="s">
        <v>96</v>
      </c>
      <c r="F26" s="16" t="s">
        <v>72</v>
      </c>
      <c r="G26" s="16">
        <v>1534</v>
      </c>
      <c r="H26" s="16">
        <f>IF(OR(Table13[[#This Row],[Order Value]]&gt;Answer!I$17,Table13[[#This Row],[Order Value]]&lt;Answer!I$18),1,0)</f>
        <v>0</v>
      </c>
      <c r="I26" s="19">
        <v>45284</v>
      </c>
      <c r="J26" s="20" t="str">
        <f>TEXT(Table13[[#This Row],[Order Datetime]],"HH:MM:SS")</f>
        <v>00:47:00</v>
      </c>
      <c r="K26" s="20" t="str">
        <f>TEXT(Table13[[#This Row],[Order time]],"H")</f>
        <v>0</v>
      </c>
      <c r="L26" s="16">
        <v>12</v>
      </c>
      <c r="M26" s="16">
        <f>DAY(Table13[[#This Row],[Order Date]])</f>
        <v>24</v>
      </c>
      <c r="N26" s="16" t="str">
        <f>TEXT(Table13[[#This Row],[Order Date]],"mmmm")</f>
        <v>December</v>
      </c>
      <c r="O26" s="16" t="str">
        <f>TEXT(Table13[[#This Row],[Order Date]],"dddd")</f>
        <v>Sunday</v>
      </c>
      <c r="P26" s="16">
        <f>WEEKDAY(Table13[[#This Row],[Order Datetime]],2)</f>
        <v>7</v>
      </c>
      <c r="Q26" s="30" t="str">
        <f>IF(Table13[[#This Row],[Customer Country]]="",VLOOKUP(Table13[[#This Row],[Customer ID]],Customers!$A$2:$E$2501,2,0),Table13[[#This Row],[Customer Country]])</f>
        <v>USA</v>
      </c>
      <c r="R26" s="16">
        <f>VLOOKUP(Table13[[#This Row],[Customer ID]],Table3[],6,0)</f>
        <v>66</v>
      </c>
    </row>
    <row r="27" spans="1:18" x14ac:dyDescent="0.3">
      <c r="A27" s="15">
        <v>531173</v>
      </c>
      <c r="B27" s="16">
        <v>27</v>
      </c>
      <c r="C27" s="17" t="s">
        <v>99</v>
      </c>
      <c r="D27" s="18">
        <v>45146.083333333336</v>
      </c>
      <c r="E27" s="16" t="s">
        <v>97</v>
      </c>
      <c r="F27" s="16" t="s">
        <v>34</v>
      </c>
      <c r="G27" s="16">
        <v>9787</v>
      </c>
      <c r="H27" s="16">
        <f>IF(OR(Table13[[#This Row],[Order Value]]&gt;Answer!I$17,Table13[[#This Row],[Order Value]]&lt;Answer!I$18),1,0)</f>
        <v>0</v>
      </c>
      <c r="I27" s="19">
        <v>45146</v>
      </c>
      <c r="J27" s="20" t="str">
        <f>TEXT(Table13[[#This Row],[Order Datetime]],"HH:MM:SS")</f>
        <v>02:00:00</v>
      </c>
      <c r="K27" s="20" t="str">
        <f>TEXT(Table13[[#This Row],[Order time]],"H")</f>
        <v>2</v>
      </c>
      <c r="L27" s="16">
        <v>8</v>
      </c>
      <c r="M27" s="16">
        <f>DAY(Table13[[#This Row],[Order Date]])</f>
        <v>8</v>
      </c>
      <c r="N27" s="16" t="str">
        <f>TEXT(Table13[[#This Row],[Order Date]],"mmmm")</f>
        <v>August</v>
      </c>
      <c r="O27" s="16" t="str">
        <f>TEXT(Table13[[#This Row],[Order Date]],"dddd")</f>
        <v>Tuesday</v>
      </c>
      <c r="P27" s="16">
        <f>WEEKDAY(Table13[[#This Row],[Order Datetime]],2)</f>
        <v>2</v>
      </c>
      <c r="Q27" s="30" t="str">
        <f>IF(Table13[[#This Row],[Customer Country]]="",VLOOKUP(Table13[[#This Row],[Customer ID]],Customers!$A$2:$E$2501,2,0),Table13[[#This Row],[Customer Country]])</f>
        <v>USA</v>
      </c>
      <c r="R27" s="16">
        <f>VLOOKUP(Table13[[#This Row],[Customer ID]],Table3[],6,0)</f>
        <v>66</v>
      </c>
    </row>
    <row r="28" spans="1:18" x14ac:dyDescent="0.3">
      <c r="A28" s="15">
        <v>668693</v>
      </c>
      <c r="B28" s="16">
        <v>27</v>
      </c>
      <c r="C28" s="17" t="s">
        <v>99</v>
      </c>
      <c r="D28" s="21">
        <v>44936.96597222222</v>
      </c>
      <c r="E28" s="16" t="s">
        <v>191</v>
      </c>
      <c r="F28" s="16" t="s">
        <v>81</v>
      </c>
      <c r="G28" s="16">
        <v>3654</v>
      </c>
      <c r="H28" s="16">
        <f>IF(OR(Table13[[#This Row],[Order Value]]&gt;Answer!I$17,Table13[[#This Row],[Order Value]]&lt;Answer!I$18),1,0)</f>
        <v>0</v>
      </c>
      <c r="I28" s="19">
        <v>44936</v>
      </c>
      <c r="J28" s="20" t="str">
        <f>TEXT(Table13[[#This Row],[Order Datetime]],"HH:MM:SS")</f>
        <v>23:11:00</v>
      </c>
      <c r="K28" s="20" t="str">
        <f>TEXT(Table13[[#This Row],[Order time]],"H")</f>
        <v>23</v>
      </c>
      <c r="L28" s="16">
        <v>1</v>
      </c>
      <c r="M28" s="16">
        <f>DAY(Table13[[#This Row],[Order Date]])</f>
        <v>10</v>
      </c>
      <c r="N28" s="16" t="str">
        <f>TEXT(Table13[[#This Row],[Order Date]],"mmmm")</f>
        <v>January</v>
      </c>
      <c r="O28" s="16" t="str">
        <f>TEXT(Table13[[#This Row],[Order Date]],"dddd")</f>
        <v>Tuesday</v>
      </c>
      <c r="P28" s="16">
        <f>WEEKDAY(Table13[[#This Row],[Order Datetime]],2)</f>
        <v>2</v>
      </c>
      <c r="Q28" s="30" t="str">
        <f>IF(Table13[[#This Row],[Customer Country]]="",VLOOKUP(Table13[[#This Row],[Customer ID]],Customers!$A$2:$E$2501,2,0),Table13[[#This Row],[Customer Country]])</f>
        <v>USA</v>
      </c>
      <c r="R28" s="16">
        <f>VLOOKUP(Table13[[#This Row],[Customer ID]],Table3[],6,0)</f>
        <v>66</v>
      </c>
    </row>
    <row r="29" spans="1:18" x14ac:dyDescent="0.3">
      <c r="A29" s="15">
        <v>672076</v>
      </c>
      <c r="B29" s="16">
        <v>27</v>
      </c>
      <c r="C29" s="17" t="s">
        <v>99</v>
      </c>
      <c r="D29" s="21">
        <v>44933.936805555553</v>
      </c>
      <c r="E29" s="16" t="s">
        <v>96</v>
      </c>
      <c r="F29" s="16" t="s">
        <v>27</v>
      </c>
      <c r="G29" s="16">
        <v>9162</v>
      </c>
      <c r="H29" s="16">
        <f>IF(OR(Table13[[#This Row],[Order Value]]&gt;Answer!I$17,Table13[[#This Row],[Order Value]]&lt;Answer!I$18),1,0)</f>
        <v>0</v>
      </c>
      <c r="I29" s="19">
        <v>44933</v>
      </c>
      <c r="J29" s="20" t="str">
        <f>TEXT(Table13[[#This Row],[Order Datetime]],"HH:MM:SS")</f>
        <v>22:29:00</v>
      </c>
      <c r="K29" s="20" t="str">
        <f>TEXT(Table13[[#This Row],[Order time]],"H")</f>
        <v>22</v>
      </c>
      <c r="L29" s="16">
        <v>1</v>
      </c>
      <c r="M29" s="16">
        <f>DAY(Table13[[#This Row],[Order Date]])</f>
        <v>7</v>
      </c>
      <c r="N29" s="16" t="str">
        <f>TEXT(Table13[[#This Row],[Order Date]],"mmmm")</f>
        <v>January</v>
      </c>
      <c r="O29" s="16" t="str">
        <f>TEXT(Table13[[#This Row],[Order Date]],"dddd")</f>
        <v>Saturday</v>
      </c>
      <c r="P29" s="16">
        <f>WEEKDAY(Table13[[#This Row],[Order Datetime]],2)</f>
        <v>6</v>
      </c>
      <c r="Q29" s="30" t="str">
        <f>IF(Table13[[#This Row],[Customer Country]]="",VLOOKUP(Table13[[#This Row],[Customer ID]],Customers!$A$2:$E$2501,2,0),Table13[[#This Row],[Customer Country]])</f>
        <v>USA</v>
      </c>
      <c r="R29" s="16">
        <f>VLOOKUP(Table13[[#This Row],[Customer ID]],Table3[],6,0)</f>
        <v>66</v>
      </c>
    </row>
    <row r="30" spans="1:18" x14ac:dyDescent="0.3">
      <c r="A30" s="15">
        <v>1292922</v>
      </c>
      <c r="B30" s="16">
        <v>27</v>
      </c>
      <c r="C30" s="17" t="s">
        <v>99</v>
      </c>
      <c r="D30" s="21">
        <v>44966.074305555558</v>
      </c>
      <c r="E30" s="16" t="s">
        <v>97</v>
      </c>
      <c r="F30" s="16" t="s">
        <v>81</v>
      </c>
      <c r="G30" s="16">
        <v>1646</v>
      </c>
      <c r="H30" s="16">
        <f>IF(OR(Table13[[#This Row],[Order Value]]&gt;Answer!I$17,Table13[[#This Row],[Order Value]]&lt;Answer!I$18),1,0)</f>
        <v>0</v>
      </c>
      <c r="I30" s="19">
        <v>44966</v>
      </c>
      <c r="J30" s="20" t="str">
        <f>TEXT(Table13[[#This Row],[Order Datetime]],"HH:MM:SS")</f>
        <v>01:47:00</v>
      </c>
      <c r="K30" s="20" t="str">
        <f>TEXT(Table13[[#This Row],[Order time]],"H")</f>
        <v>1</v>
      </c>
      <c r="L30" s="16">
        <v>2</v>
      </c>
      <c r="M30" s="16">
        <f>DAY(Table13[[#This Row],[Order Date]])</f>
        <v>9</v>
      </c>
      <c r="N30" s="16" t="str">
        <f>TEXT(Table13[[#This Row],[Order Date]],"mmmm")</f>
        <v>February</v>
      </c>
      <c r="O30" s="16" t="str">
        <f>TEXT(Table13[[#This Row],[Order Date]],"dddd")</f>
        <v>Thursday</v>
      </c>
      <c r="P30" s="16">
        <f>WEEKDAY(Table13[[#This Row],[Order Datetime]],2)</f>
        <v>4</v>
      </c>
      <c r="Q30" s="30" t="str">
        <f>IF(Table13[[#This Row],[Customer Country]]="",VLOOKUP(Table13[[#This Row],[Customer ID]],Customers!$A$2:$E$2501,2,0),Table13[[#This Row],[Customer Country]])</f>
        <v>USA</v>
      </c>
      <c r="R30" s="16">
        <f>VLOOKUP(Table13[[#This Row],[Customer ID]],Table3[],6,0)</f>
        <v>66</v>
      </c>
    </row>
    <row r="31" spans="1:18" x14ac:dyDescent="0.3">
      <c r="A31" s="15">
        <v>664724</v>
      </c>
      <c r="B31" s="16">
        <v>29</v>
      </c>
      <c r="C31" s="17" t="s">
        <v>105</v>
      </c>
      <c r="D31" s="21">
        <v>45176.986111111109</v>
      </c>
      <c r="E31" s="16" t="s">
        <v>97</v>
      </c>
      <c r="F31" s="16" t="s">
        <v>60</v>
      </c>
      <c r="G31" s="16">
        <v>6535</v>
      </c>
      <c r="H31" s="16">
        <f>IF(OR(Table13[[#This Row],[Order Value]]&gt;Answer!I$17,Table13[[#This Row],[Order Value]]&lt;Answer!I$18),1,0)</f>
        <v>0</v>
      </c>
      <c r="I31" s="19">
        <v>45176</v>
      </c>
      <c r="J31" s="20" t="str">
        <f>TEXT(Table13[[#This Row],[Order Datetime]],"HH:MM:SS")</f>
        <v>23:40:00</v>
      </c>
      <c r="K31" s="20" t="str">
        <f>TEXT(Table13[[#This Row],[Order time]],"H")</f>
        <v>23</v>
      </c>
      <c r="L31" s="16">
        <v>9</v>
      </c>
      <c r="M31" s="16">
        <f>DAY(Table13[[#This Row],[Order Date]])</f>
        <v>7</v>
      </c>
      <c r="N31" s="16" t="str">
        <f>TEXT(Table13[[#This Row],[Order Date]],"mmmm")</f>
        <v>September</v>
      </c>
      <c r="O31" s="16" t="str">
        <f>TEXT(Table13[[#This Row],[Order Date]],"dddd")</f>
        <v>Thursday</v>
      </c>
      <c r="P31" s="16">
        <f>WEEKDAY(Table13[[#This Row],[Order Datetime]],2)</f>
        <v>4</v>
      </c>
      <c r="Q31" s="30" t="str">
        <f>IF(Table13[[#This Row],[Customer Country]]="",VLOOKUP(Table13[[#This Row],[Customer ID]],Customers!$A$2:$E$2501,2,0),Table13[[#This Row],[Customer Country]])</f>
        <v>Spain</v>
      </c>
      <c r="R31" s="16">
        <f>VLOOKUP(Table13[[#This Row],[Customer ID]],Table3[],6,0)</f>
        <v>19</v>
      </c>
    </row>
    <row r="32" spans="1:18" x14ac:dyDescent="0.3">
      <c r="A32" s="15">
        <v>788290</v>
      </c>
      <c r="B32" s="16">
        <v>29</v>
      </c>
      <c r="C32" s="17" t="s">
        <v>105</v>
      </c>
      <c r="D32" s="21">
        <v>45167.049305555556</v>
      </c>
      <c r="E32" s="16" t="s">
        <v>97</v>
      </c>
      <c r="F32" s="16" t="s">
        <v>71</v>
      </c>
      <c r="G32" s="16">
        <v>9872</v>
      </c>
      <c r="H32" s="16">
        <f>IF(OR(Table13[[#This Row],[Order Value]]&gt;Answer!I$17,Table13[[#This Row],[Order Value]]&lt;Answer!I$18),1,0)</f>
        <v>0</v>
      </c>
      <c r="I32" s="19">
        <v>45167</v>
      </c>
      <c r="J32" s="20" t="str">
        <f>TEXT(Table13[[#This Row],[Order Datetime]],"HH:MM:SS")</f>
        <v>01:11:00</v>
      </c>
      <c r="K32" s="20" t="str">
        <f>TEXT(Table13[[#This Row],[Order time]],"H")</f>
        <v>1</v>
      </c>
      <c r="L32" s="16">
        <v>8</v>
      </c>
      <c r="M32" s="16">
        <f>DAY(Table13[[#This Row],[Order Date]])</f>
        <v>29</v>
      </c>
      <c r="N32" s="16" t="str">
        <f>TEXT(Table13[[#This Row],[Order Date]],"mmmm")</f>
        <v>August</v>
      </c>
      <c r="O32" s="16" t="str">
        <f>TEXT(Table13[[#This Row],[Order Date]],"dddd")</f>
        <v>Tuesday</v>
      </c>
      <c r="P32" s="16">
        <f>WEEKDAY(Table13[[#This Row],[Order Datetime]],2)</f>
        <v>2</v>
      </c>
      <c r="Q32" s="30" t="str">
        <f>IF(Table13[[#This Row],[Customer Country]]="",VLOOKUP(Table13[[#This Row],[Customer ID]],Customers!$A$2:$E$2501,2,0),Table13[[#This Row],[Customer Country]])</f>
        <v>Spain</v>
      </c>
      <c r="R32" s="16">
        <f>VLOOKUP(Table13[[#This Row],[Customer ID]],Table3[],6,0)</f>
        <v>19</v>
      </c>
    </row>
    <row r="33" spans="1:18" x14ac:dyDescent="0.3">
      <c r="A33" s="15">
        <v>569318</v>
      </c>
      <c r="B33" s="16">
        <v>30</v>
      </c>
      <c r="C33" s="17" t="s">
        <v>100</v>
      </c>
      <c r="D33" s="18">
        <v>44972.0625</v>
      </c>
      <c r="E33" s="16" t="s">
        <v>96</v>
      </c>
      <c r="F33" s="16" t="s">
        <v>90</v>
      </c>
      <c r="G33" s="16">
        <v>3887</v>
      </c>
      <c r="H33" s="16">
        <f>IF(OR(Table13[[#This Row],[Order Value]]&gt;Answer!I$17,Table13[[#This Row],[Order Value]]&lt;Answer!I$18),1,0)</f>
        <v>0</v>
      </c>
      <c r="I33" s="19">
        <v>44972</v>
      </c>
      <c r="J33" s="20" t="str">
        <f>TEXT(Table13[[#This Row],[Order Datetime]],"HH:MM:SS")</f>
        <v>01:30:00</v>
      </c>
      <c r="K33" s="20" t="str">
        <f>TEXT(Table13[[#This Row],[Order time]],"H")</f>
        <v>1</v>
      </c>
      <c r="L33" s="16">
        <v>2</v>
      </c>
      <c r="M33" s="16">
        <f>DAY(Table13[[#This Row],[Order Date]])</f>
        <v>15</v>
      </c>
      <c r="N33" s="16" t="str">
        <f>TEXT(Table13[[#This Row],[Order Date]],"mmmm")</f>
        <v>February</v>
      </c>
      <c r="O33" s="16" t="str">
        <f>TEXT(Table13[[#This Row],[Order Date]],"dddd")</f>
        <v>Wednesday</v>
      </c>
      <c r="P33" s="16">
        <f>WEEKDAY(Table13[[#This Row],[Order Datetime]],2)</f>
        <v>3</v>
      </c>
      <c r="Q33" s="30" t="str">
        <f>IF(Table13[[#This Row],[Customer Country]]="",VLOOKUP(Table13[[#This Row],[Customer ID]],Customers!$A$2:$E$2501,2,0),Table13[[#This Row],[Customer Country]])</f>
        <v>France</v>
      </c>
      <c r="R33" s="16">
        <f>VLOOKUP(Table13[[#This Row],[Customer ID]],Table3[],6,0)</f>
        <v>72</v>
      </c>
    </row>
    <row r="34" spans="1:18" x14ac:dyDescent="0.3">
      <c r="A34" s="15">
        <v>998784</v>
      </c>
      <c r="B34" s="16">
        <v>30</v>
      </c>
      <c r="C34" s="17" t="s">
        <v>100</v>
      </c>
      <c r="D34" s="21">
        <v>45054.025000000001</v>
      </c>
      <c r="E34" s="16" t="s">
        <v>96</v>
      </c>
      <c r="F34" s="16" t="s">
        <v>78</v>
      </c>
      <c r="G34" s="16">
        <v>3801</v>
      </c>
      <c r="H34" s="16">
        <f>IF(OR(Table13[[#This Row],[Order Value]]&gt;Answer!I$17,Table13[[#This Row],[Order Value]]&lt;Answer!I$18),1,0)</f>
        <v>0</v>
      </c>
      <c r="I34" s="19">
        <v>45054</v>
      </c>
      <c r="J34" s="20" t="str">
        <f>TEXT(Table13[[#This Row],[Order Datetime]],"HH:MM:SS")</f>
        <v>00:36:00</v>
      </c>
      <c r="K34" s="20" t="str">
        <f>TEXT(Table13[[#This Row],[Order time]],"H")</f>
        <v>0</v>
      </c>
      <c r="L34" s="16">
        <v>5</v>
      </c>
      <c r="M34" s="16">
        <f>DAY(Table13[[#This Row],[Order Date]])</f>
        <v>8</v>
      </c>
      <c r="N34" s="16" t="str">
        <f>TEXT(Table13[[#This Row],[Order Date]],"mmmm")</f>
        <v>May</v>
      </c>
      <c r="O34" s="16" t="str">
        <f>TEXT(Table13[[#This Row],[Order Date]],"dddd")</f>
        <v>Monday</v>
      </c>
      <c r="P34" s="16">
        <f>WEEKDAY(Table13[[#This Row],[Order Datetime]],2)</f>
        <v>1</v>
      </c>
      <c r="Q34" s="30" t="str">
        <f>IF(Table13[[#This Row],[Customer Country]]="",VLOOKUP(Table13[[#This Row],[Customer ID]],Customers!$A$2:$E$2501,2,0),Table13[[#This Row],[Customer Country]])</f>
        <v>France</v>
      </c>
      <c r="R34" s="16">
        <f>VLOOKUP(Table13[[#This Row],[Customer ID]],Table3[],6,0)</f>
        <v>72</v>
      </c>
    </row>
    <row r="35" spans="1:18" x14ac:dyDescent="0.3">
      <c r="A35" s="15">
        <v>538560</v>
      </c>
      <c r="B35" s="16">
        <v>31</v>
      </c>
      <c r="C35" s="17" t="s">
        <v>99</v>
      </c>
      <c r="D35" s="18">
        <v>45231.01458333333</v>
      </c>
      <c r="E35" s="16" t="s">
        <v>97</v>
      </c>
      <c r="F35" s="16" t="s">
        <v>27</v>
      </c>
      <c r="G35" s="16">
        <v>9928</v>
      </c>
      <c r="H35" s="16">
        <f>IF(OR(Table13[[#This Row],[Order Value]]&gt;Answer!I$17,Table13[[#This Row],[Order Value]]&lt;Answer!I$18),1,0)</f>
        <v>0</v>
      </c>
      <c r="I35" s="19">
        <v>45231</v>
      </c>
      <c r="J35" s="20" t="str">
        <f>TEXT(Table13[[#This Row],[Order Datetime]],"HH:MM:SS")</f>
        <v>00:21:00</v>
      </c>
      <c r="K35" s="20" t="str">
        <f>TEXT(Table13[[#This Row],[Order time]],"H")</f>
        <v>0</v>
      </c>
      <c r="L35" s="16">
        <v>11</v>
      </c>
      <c r="M35" s="16">
        <f>DAY(Table13[[#This Row],[Order Date]])</f>
        <v>1</v>
      </c>
      <c r="N35" s="16" t="str">
        <f>TEXT(Table13[[#This Row],[Order Date]],"mmmm")</f>
        <v>November</v>
      </c>
      <c r="O35" s="16" t="str">
        <f>TEXT(Table13[[#This Row],[Order Date]],"dddd")</f>
        <v>Wednesday</v>
      </c>
      <c r="P35" s="16">
        <f>WEEKDAY(Table13[[#This Row],[Order Datetime]],2)</f>
        <v>3</v>
      </c>
      <c r="Q35" s="30" t="str">
        <f>IF(Table13[[#This Row],[Customer Country]]="",VLOOKUP(Table13[[#This Row],[Customer ID]],Customers!$A$2:$E$2501,2,0),Table13[[#This Row],[Customer Country]])</f>
        <v>USA</v>
      </c>
      <c r="R35" s="16">
        <f>VLOOKUP(Table13[[#This Row],[Customer ID]],Table3[],6,0)</f>
        <v>22</v>
      </c>
    </row>
    <row r="36" spans="1:18" x14ac:dyDescent="0.3">
      <c r="A36" s="15">
        <v>552420</v>
      </c>
      <c r="B36" s="16">
        <v>31</v>
      </c>
      <c r="C36" s="17" t="s">
        <v>99</v>
      </c>
      <c r="D36" s="18">
        <v>45131.981249999997</v>
      </c>
      <c r="E36" s="16" t="s">
        <v>96</v>
      </c>
      <c r="F36" s="16" t="s">
        <v>6</v>
      </c>
      <c r="G36" s="16">
        <v>3937</v>
      </c>
      <c r="H36" s="16">
        <f>IF(OR(Table13[[#This Row],[Order Value]]&gt;Answer!I$17,Table13[[#This Row],[Order Value]]&lt;Answer!I$18),1,0)</f>
        <v>0</v>
      </c>
      <c r="I36" s="19">
        <v>45131</v>
      </c>
      <c r="J36" s="20" t="str">
        <f>TEXT(Table13[[#This Row],[Order Datetime]],"HH:MM:SS")</f>
        <v>23:33:00</v>
      </c>
      <c r="K36" s="20" t="str">
        <f>TEXT(Table13[[#This Row],[Order time]],"H")</f>
        <v>23</v>
      </c>
      <c r="L36" s="16">
        <v>7</v>
      </c>
      <c r="M36" s="16">
        <f>DAY(Table13[[#This Row],[Order Date]])</f>
        <v>24</v>
      </c>
      <c r="N36" s="16" t="str">
        <f>TEXT(Table13[[#This Row],[Order Date]],"mmmm")</f>
        <v>July</v>
      </c>
      <c r="O36" s="16" t="str">
        <f>TEXT(Table13[[#This Row],[Order Date]],"dddd")</f>
        <v>Monday</v>
      </c>
      <c r="P36" s="16">
        <f>WEEKDAY(Table13[[#This Row],[Order Datetime]],2)</f>
        <v>1</v>
      </c>
      <c r="Q36" s="30" t="str">
        <f>IF(Table13[[#This Row],[Customer Country]]="",VLOOKUP(Table13[[#This Row],[Customer ID]],Customers!$A$2:$E$2501,2,0),Table13[[#This Row],[Customer Country]])</f>
        <v>USA</v>
      </c>
      <c r="R36" s="16">
        <f>VLOOKUP(Table13[[#This Row],[Customer ID]],Table3[],6,0)</f>
        <v>22</v>
      </c>
    </row>
    <row r="37" spans="1:18" x14ac:dyDescent="0.3">
      <c r="A37" s="15">
        <v>597539</v>
      </c>
      <c r="B37" s="16">
        <v>31</v>
      </c>
      <c r="C37" s="17" t="s">
        <v>99</v>
      </c>
      <c r="D37" s="18">
        <v>45161.050694444442</v>
      </c>
      <c r="E37" s="16" t="s">
        <v>191</v>
      </c>
      <c r="F37" s="16" t="s">
        <v>40</v>
      </c>
      <c r="G37" s="16">
        <v>6892</v>
      </c>
      <c r="H37" s="16">
        <f>IF(OR(Table13[[#This Row],[Order Value]]&gt;Answer!I$17,Table13[[#This Row],[Order Value]]&lt;Answer!I$18),1,0)</f>
        <v>0</v>
      </c>
      <c r="I37" s="19">
        <v>45161</v>
      </c>
      <c r="J37" s="20" t="str">
        <f>TEXT(Table13[[#This Row],[Order Datetime]],"HH:MM:SS")</f>
        <v>01:13:00</v>
      </c>
      <c r="K37" s="20" t="str">
        <f>TEXT(Table13[[#This Row],[Order time]],"H")</f>
        <v>1</v>
      </c>
      <c r="L37" s="16">
        <v>8</v>
      </c>
      <c r="M37" s="16">
        <f>DAY(Table13[[#This Row],[Order Date]])</f>
        <v>23</v>
      </c>
      <c r="N37" s="16" t="str">
        <f>TEXT(Table13[[#This Row],[Order Date]],"mmmm")</f>
        <v>August</v>
      </c>
      <c r="O37" s="16" t="str">
        <f>TEXT(Table13[[#This Row],[Order Date]],"dddd")</f>
        <v>Wednesday</v>
      </c>
      <c r="P37" s="16">
        <f>WEEKDAY(Table13[[#This Row],[Order Datetime]],2)</f>
        <v>3</v>
      </c>
      <c r="Q37" s="30" t="str">
        <f>IF(Table13[[#This Row],[Customer Country]]="",VLOOKUP(Table13[[#This Row],[Customer ID]],Customers!$A$2:$E$2501,2,0),Table13[[#This Row],[Customer Country]])</f>
        <v>USA</v>
      </c>
      <c r="R37" s="16">
        <f>VLOOKUP(Table13[[#This Row],[Customer ID]],Table3[],6,0)</f>
        <v>22</v>
      </c>
    </row>
    <row r="38" spans="1:18" x14ac:dyDescent="0.3">
      <c r="A38" s="15">
        <v>1546512</v>
      </c>
      <c r="B38" s="16">
        <v>33</v>
      </c>
      <c r="C38" s="17" t="s">
        <v>105</v>
      </c>
      <c r="D38" s="21">
        <v>45284.038888888892</v>
      </c>
      <c r="E38" s="16" t="s">
        <v>213</v>
      </c>
      <c r="F38" s="16" t="s">
        <v>43</v>
      </c>
      <c r="G38" s="16">
        <v>9521</v>
      </c>
      <c r="H38" s="16">
        <f>IF(OR(Table13[[#This Row],[Order Value]]&gt;Answer!I$17,Table13[[#This Row],[Order Value]]&lt;Answer!I$18),1,0)</f>
        <v>0</v>
      </c>
      <c r="I38" s="19">
        <v>45284</v>
      </c>
      <c r="J38" s="20" t="str">
        <f>TEXT(Table13[[#This Row],[Order Datetime]],"HH:MM:SS")</f>
        <v>00:56:00</v>
      </c>
      <c r="K38" s="20" t="str">
        <f>TEXT(Table13[[#This Row],[Order time]],"H")</f>
        <v>0</v>
      </c>
      <c r="L38" s="16">
        <v>12</v>
      </c>
      <c r="M38" s="16">
        <f>DAY(Table13[[#This Row],[Order Date]])</f>
        <v>24</v>
      </c>
      <c r="N38" s="16" t="str">
        <f>TEXT(Table13[[#This Row],[Order Date]],"mmmm")</f>
        <v>December</v>
      </c>
      <c r="O38" s="16" t="str">
        <f>TEXT(Table13[[#This Row],[Order Date]],"dddd")</f>
        <v>Sunday</v>
      </c>
      <c r="P38" s="16">
        <f>WEEKDAY(Table13[[#This Row],[Order Datetime]],2)</f>
        <v>7</v>
      </c>
      <c r="Q38" s="30" t="str">
        <f>IF(Table13[[#This Row],[Customer Country]]="",VLOOKUP(Table13[[#This Row],[Customer ID]],Customers!$A$2:$E$2501,2,0),Table13[[#This Row],[Customer Country]])</f>
        <v>Spain</v>
      </c>
      <c r="R38" s="16">
        <f>VLOOKUP(Table13[[#This Row],[Customer ID]],Table3[],6,0)</f>
        <v>53</v>
      </c>
    </row>
    <row r="39" spans="1:18" x14ac:dyDescent="0.3">
      <c r="A39" s="15">
        <v>1617524</v>
      </c>
      <c r="B39" s="16">
        <v>34</v>
      </c>
      <c r="C39" s="17" t="s">
        <v>101</v>
      </c>
      <c r="D39" s="21">
        <v>44968.987500000003</v>
      </c>
      <c r="E39" s="16" t="s">
        <v>96</v>
      </c>
      <c r="F39" s="16" t="s">
        <v>43</v>
      </c>
      <c r="G39" s="16">
        <v>1527</v>
      </c>
      <c r="H39" s="16">
        <f>IF(OR(Table13[[#This Row],[Order Value]]&gt;Answer!I$17,Table13[[#This Row],[Order Value]]&lt;Answer!I$18),1,0)</f>
        <v>0</v>
      </c>
      <c r="I39" s="19">
        <v>44968</v>
      </c>
      <c r="J39" s="20" t="str">
        <f>TEXT(Table13[[#This Row],[Order Datetime]],"HH:MM:SS")</f>
        <v>23:42:00</v>
      </c>
      <c r="K39" s="20" t="str">
        <f>TEXT(Table13[[#This Row],[Order time]],"H")</f>
        <v>23</v>
      </c>
      <c r="L39" s="16">
        <v>2</v>
      </c>
      <c r="M39" s="16">
        <f>DAY(Table13[[#This Row],[Order Date]])</f>
        <v>11</v>
      </c>
      <c r="N39" s="16" t="str">
        <f>TEXT(Table13[[#This Row],[Order Date]],"mmmm")</f>
        <v>February</v>
      </c>
      <c r="O39" s="16" t="str">
        <f>TEXT(Table13[[#This Row],[Order Date]],"dddd")</f>
        <v>Saturday</v>
      </c>
      <c r="P39" s="16">
        <f>WEEKDAY(Table13[[#This Row],[Order Datetime]],2)</f>
        <v>6</v>
      </c>
      <c r="Q39" s="30" t="str">
        <f>IF(Table13[[#This Row],[Customer Country]]="",VLOOKUP(Table13[[#This Row],[Customer ID]],Customers!$A$2:$E$2501,2,0),Table13[[#This Row],[Customer Country]])</f>
        <v>Australia</v>
      </c>
      <c r="R39" s="16">
        <f>VLOOKUP(Table13[[#This Row],[Customer ID]],Table3[],6,0)</f>
        <v>20</v>
      </c>
    </row>
    <row r="40" spans="1:18" x14ac:dyDescent="0.3">
      <c r="A40" s="15">
        <v>604405</v>
      </c>
      <c r="B40" s="16">
        <v>36</v>
      </c>
      <c r="C40" s="17" t="s">
        <v>99</v>
      </c>
      <c r="D40" s="18">
        <v>45238.036805555559</v>
      </c>
      <c r="E40" s="16" t="s">
        <v>98</v>
      </c>
      <c r="F40" s="16" t="s">
        <v>60</v>
      </c>
      <c r="G40" s="16">
        <v>6944</v>
      </c>
      <c r="H40" s="16">
        <f>IF(OR(Table13[[#This Row],[Order Value]]&gt;Answer!I$17,Table13[[#This Row],[Order Value]]&lt;Answer!I$18),1,0)</f>
        <v>0</v>
      </c>
      <c r="I40" s="19">
        <v>45238</v>
      </c>
      <c r="J40" s="20" t="str">
        <f>TEXT(Table13[[#This Row],[Order Datetime]],"HH:MM:SS")</f>
        <v>00:53:00</v>
      </c>
      <c r="K40" s="20" t="str">
        <f>TEXT(Table13[[#This Row],[Order time]],"H")</f>
        <v>0</v>
      </c>
      <c r="L40" s="16">
        <v>11</v>
      </c>
      <c r="M40" s="16">
        <f>DAY(Table13[[#This Row],[Order Date]])</f>
        <v>8</v>
      </c>
      <c r="N40" s="16" t="str">
        <f>TEXT(Table13[[#This Row],[Order Date]],"mmmm")</f>
        <v>November</v>
      </c>
      <c r="O40" s="16" t="str">
        <f>TEXT(Table13[[#This Row],[Order Date]],"dddd")</f>
        <v>Wednesday</v>
      </c>
      <c r="P40" s="16">
        <f>WEEKDAY(Table13[[#This Row],[Order Datetime]],2)</f>
        <v>3</v>
      </c>
      <c r="Q40" s="30" t="str">
        <f>IF(Table13[[#This Row],[Customer Country]]="",VLOOKUP(Table13[[#This Row],[Customer ID]],Customers!$A$2:$E$2501,2,0),Table13[[#This Row],[Customer Country]])</f>
        <v>USA</v>
      </c>
      <c r="R40" s="16">
        <f>VLOOKUP(Table13[[#This Row],[Customer ID]],Table3[],6,0)</f>
        <v>63</v>
      </c>
    </row>
    <row r="41" spans="1:18" x14ac:dyDescent="0.3">
      <c r="A41" s="15">
        <v>1243085</v>
      </c>
      <c r="B41" s="16">
        <v>39</v>
      </c>
      <c r="C41" s="17" t="s">
        <v>99</v>
      </c>
      <c r="D41" s="21">
        <v>45241.068749999999</v>
      </c>
      <c r="E41" s="16" t="s">
        <v>191</v>
      </c>
      <c r="F41" s="16" t="s">
        <v>87</v>
      </c>
      <c r="G41" s="16">
        <v>6819</v>
      </c>
      <c r="H41" s="16">
        <f>IF(OR(Table13[[#This Row],[Order Value]]&gt;Answer!I$17,Table13[[#This Row],[Order Value]]&lt;Answer!I$18),1,0)</f>
        <v>0</v>
      </c>
      <c r="I41" s="19">
        <v>45241</v>
      </c>
      <c r="J41" s="20" t="str">
        <f>TEXT(Table13[[#This Row],[Order Datetime]],"HH:MM:SS")</f>
        <v>01:39:00</v>
      </c>
      <c r="K41" s="20" t="str">
        <f>TEXT(Table13[[#This Row],[Order time]],"H")</f>
        <v>1</v>
      </c>
      <c r="L41" s="16">
        <v>11</v>
      </c>
      <c r="M41" s="16">
        <f>DAY(Table13[[#This Row],[Order Date]])</f>
        <v>11</v>
      </c>
      <c r="N41" s="16" t="str">
        <f>TEXT(Table13[[#This Row],[Order Date]],"mmmm")</f>
        <v>November</v>
      </c>
      <c r="O41" s="16" t="str">
        <f>TEXT(Table13[[#This Row],[Order Date]],"dddd")</f>
        <v>Saturday</v>
      </c>
      <c r="P41" s="16">
        <f>WEEKDAY(Table13[[#This Row],[Order Datetime]],2)</f>
        <v>6</v>
      </c>
      <c r="Q41" s="30" t="str">
        <f>IF(Table13[[#This Row],[Customer Country]]="",VLOOKUP(Table13[[#This Row],[Customer ID]],Customers!$A$2:$E$2501,2,0),Table13[[#This Row],[Customer Country]])</f>
        <v>USA</v>
      </c>
      <c r="R41" s="16">
        <f>VLOOKUP(Table13[[#This Row],[Customer ID]],Table3[],6,0)</f>
        <v>46</v>
      </c>
    </row>
    <row r="42" spans="1:18" x14ac:dyDescent="0.3">
      <c r="A42" s="15">
        <v>245474</v>
      </c>
      <c r="B42" s="16">
        <v>40</v>
      </c>
      <c r="C42" s="17" t="s">
        <v>101</v>
      </c>
      <c r="D42" s="18">
        <v>45248.967361111114</v>
      </c>
      <c r="E42" s="16" t="s">
        <v>96</v>
      </c>
      <c r="F42" s="16" t="s">
        <v>70</v>
      </c>
      <c r="G42" s="16">
        <v>3933</v>
      </c>
      <c r="H42" s="16">
        <f>IF(OR(Table13[[#This Row],[Order Value]]&gt;Answer!I$17,Table13[[#This Row],[Order Value]]&lt;Answer!I$18),1,0)</f>
        <v>0</v>
      </c>
      <c r="I42" s="19">
        <v>45248</v>
      </c>
      <c r="J42" s="20" t="str">
        <f>TEXT(Table13[[#This Row],[Order Datetime]],"HH:MM:SS")</f>
        <v>23:13:00</v>
      </c>
      <c r="K42" s="20" t="str">
        <f>TEXT(Table13[[#This Row],[Order time]],"H")</f>
        <v>23</v>
      </c>
      <c r="L42" s="16">
        <v>11</v>
      </c>
      <c r="M42" s="16">
        <f>DAY(Table13[[#This Row],[Order Date]])</f>
        <v>18</v>
      </c>
      <c r="N42" s="16" t="str">
        <f>TEXT(Table13[[#This Row],[Order Date]],"mmmm")</f>
        <v>November</v>
      </c>
      <c r="O42" s="16" t="str">
        <f>TEXT(Table13[[#This Row],[Order Date]],"dddd")</f>
        <v>Saturday</v>
      </c>
      <c r="P42" s="16">
        <f>WEEKDAY(Table13[[#This Row],[Order Datetime]],2)</f>
        <v>6</v>
      </c>
      <c r="Q42" s="30" t="str">
        <f>IF(Table13[[#This Row],[Customer Country]]="",VLOOKUP(Table13[[#This Row],[Customer ID]],Customers!$A$2:$E$2501,2,0),Table13[[#This Row],[Customer Country]])</f>
        <v>Australia</v>
      </c>
      <c r="R42" s="16">
        <f>VLOOKUP(Table13[[#This Row],[Customer ID]],Table3[],6,0)</f>
        <v>37</v>
      </c>
    </row>
    <row r="43" spans="1:18" x14ac:dyDescent="0.3">
      <c r="A43" s="15">
        <v>588730</v>
      </c>
      <c r="B43" s="16">
        <v>40</v>
      </c>
      <c r="C43" s="17" t="s">
        <v>101</v>
      </c>
      <c r="D43" s="18">
        <v>45163.013888888891</v>
      </c>
      <c r="E43" s="16" t="s">
        <v>96</v>
      </c>
      <c r="F43" s="16" t="s">
        <v>5</v>
      </c>
      <c r="G43" s="16">
        <v>238</v>
      </c>
      <c r="H43" s="16">
        <f>IF(OR(Table13[[#This Row],[Order Value]]&gt;Answer!I$17,Table13[[#This Row],[Order Value]]&lt;Answer!I$18),1,0)</f>
        <v>0</v>
      </c>
      <c r="I43" s="19">
        <v>45163</v>
      </c>
      <c r="J43" s="20" t="str">
        <f>TEXT(Table13[[#This Row],[Order Datetime]],"HH:MM:SS")</f>
        <v>00:20:00</v>
      </c>
      <c r="K43" s="20" t="str">
        <f>TEXT(Table13[[#This Row],[Order time]],"H")</f>
        <v>0</v>
      </c>
      <c r="L43" s="16">
        <v>8</v>
      </c>
      <c r="M43" s="16">
        <f>DAY(Table13[[#This Row],[Order Date]])</f>
        <v>25</v>
      </c>
      <c r="N43" s="16" t="str">
        <f>TEXT(Table13[[#This Row],[Order Date]],"mmmm")</f>
        <v>August</v>
      </c>
      <c r="O43" s="16" t="str">
        <f>TEXT(Table13[[#This Row],[Order Date]],"dddd")</f>
        <v>Friday</v>
      </c>
      <c r="P43" s="16">
        <f>WEEKDAY(Table13[[#This Row],[Order Datetime]],2)</f>
        <v>5</v>
      </c>
      <c r="Q43" s="30" t="str">
        <f>IF(Table13[[#This Row],[Customer Country]]="",VLOOKUP(Table13[[#This Row],[Customer ID]],Customers!$A$2:$E$2501,2,0),Table13[[#This Row],[Customer Country]])</f>
        <v>Australia</v>
      </c>
      <c r="R43" s="16">
        <f>VLOOKUP(Table13[[#This Row],[Customer ID]],Table3[],6,0)</f>
        <v>37</v>
      </c>
    </row>
    <row r="44" spans="1:18" x14ac:dyDescent="0.3">
      <c r="A44" s="15">
        <v>926206</v>
      </c>
      <c r="B44" s="16">
        <v>41</v>
      </c>
      <c r="C44" s="17" t="s">
        <v>101</v>
      </c>
      <c r="D44" s="21">
        <v>44982.958333333336</v>
      </c>
      <c r="E44" s="16" t="s">
        <v>97</v>
      </c>
      <c r="F44" s="16" t="s">
        <v>77</v>
      </c>
      <c r="G44" s="16">
        <v>3952</v>
      </c>
      <c r="H44" s="16">
        <f>IF(OR(Table13[[#This Row],[Order Value]]&gt;Answer!I$17,Table13[[#This Row],[Order Value]]&lt;Answer!I$18),1,0)</f>
        <v>0</v>
      </c>
      <c r="I44" s="19">
        <v>44982</v>
      </c>
      <c r="J44" s="20" t="str">
        <f>TEXT(Table13[[#This Row],[Order Datetime]],"HH:MM:SS")</f>
        <v>23:00:00</v>
      </c>
      <c r="K44" s="20" t="str">
        <f>TEXT(Table13[[#This Row],[Order time]],"H")</f>
        <v>23</v>
      </c>
      <c r="L44" s="16">
        <v>2</v>
      </c>
      <c r="M44" s="16">
        <f>DAY(Table13[[#This Row],[Order Date]])</f>
        <v>25</v>
      </c>
      <c r="N44" s="16" t="str">
        <f>TEXT(Table13[[#This Row],[Order Date]],"mmmm")</f>
        <v>February</v>
      </c>
      <c r="O44" s="16" t="str">
        <f>TEXT(Table13[[#This Row],[Order Date]],"dddd")</f>
        <v>Saturday</v>
      </c>
      <c r="P44" s="16">
        <f>WEEKDAY(Table13[[#This Row],[Order Datetime]],2)</f>
        <v>6</v>
      </c>
      <c r="Q44" s="30" t="str">
        <f>IF(Table13[[#This Row],[Customer Country]]="",VLOOKUP(Table13[[#This Row],[Customer ID]],Customers!$A$2:$E$2501,2,0),Table13[[#This Row],[Customer Country]])</f>
        <v>Australia</v>
      </c>
      <c r="R44" s="16">
        <f>VLOOKUP(Table13[[#This Row],[Customer ID]],Table3[],6,0)</f>
        <v>42</v>
      </c>
    </row>
    <row r="45" spans="1:18" x14ac:dyDescent="0.3">
      <c r="A45" s="15">
        <v>310303</v>
      </c>
      <c r="B45" s="16">
        <v>42</v>
      </c>
      <c r="C45" s="17" t="s">
        <v>105</v>
      </c>
      <c r="D45" s="18">
        <v>45135.019444444442</v>
      </c>
      <c r="E45" s="16" t="s">
        <v>96</v>
      </c>
      <c r="F45" s="16" t="s">
        <v>24</v>
      </c>
      <c r="G45" s="16">
        <v>369</v>
      </c>
      <c r="H45" s="16">
        <f>IF(OR(Table13[[#This Row],[Order Value]]&gt;Answer!I$17,Table13[[#This Row],[Order Value]]&lt;Answer!I$18),1,0)</f>
        <v>0</v>
      </c>
      <c r="I45" s="19">
        <v>45135</v>
      </c>
      <c r="J45" s="20" t="str">
        <f>TEXT(Table13[[#This Row],[Order Datetime]],"HH:MM:SS")</f>
        <v>00:28:00</v>
      </c>
      <c r="K45" s="20" t="str">
        <f>TEXT(Table13[[#This Row],[Order time]],"H")</f>
        <v>0</v>
      </c>
      <c r="L45" s="16">
        <v>7</v>
      </c>
      <c r="M45" s="16">
        <f>DAY(Table13[[#This Row],[Order Date]])</f>
        <v>28</v>
      </c>
      <c r="N45" s="16" t="str">
        <f>TEXT(Table13[[#This Row],[Order Date]],"mmmm")</f>
        <v>July</v>
      </c>
      <c r="O45" s="16" t="str">
        <f>TEXT(Table13[[#This Row],[Order Date]],"dddd")</f>
        <v>Friday</v>
      </c>
      <c r="P45" s="16">
        <f>WEEKDAY(Table13[[#This Row],[Order Datetime]],2)</f>
        <v>5</v>
      </c>
      <c r="Q45" s="30" t="str">
        <f>IF(Table13[[#This Row],[Customer Country]]="",VLOOKUP(Table13[[#This Row],[Customer ID]],Customers!$A$2:$E$2501,2,0),Table13[[#This Row],[Customer Country]])</f>
        <v>Spain</v>
      </c>
      <c r="R45" s="16">
        <f>VLOOKUP(Table13[[#This Row],[Customer ID]],Table3[],6,0)</f>
        <v>43</v>
      </c>
    </row>
    <row r="46" spans="1:18" x14ac:dyDescent="0.3">
      <c r="A46" s="15">
        <v>1641043</v>
      </c>
      <c r="B46" s="16">
        <v>42</v>
      </c>
      <c r="C46" s="17" t="s">
        <v>105</v>
      </c>
      <c r="D46" s="21">
        <v>44976.959722222222</v>
      </c>
      <c r="E46" s="16" t="s">
        <v>96</v>
      </c>
      <c r="F46" s="16" t="s">
        <v>4</v>
      </c>
      <c r="G46" s="16">
        <v>8182</v>
      </c>
      <c r="H46" s="16">
        <f>IF(OR(Table13[[#This Row],[Order Value]]&gt;Answer!I$17,Table13[[#This Row],[Order Value]]&lt;Answer!I$18),1,0)</f>
        <v>0</v>
      </c>
      <c r="I46" s="19">
        <v>44976</v>
      </c>
      <c r="J46" s="20" t="str">
        <f>TEXT(Table13[[#This Row],[Order Datetime]],"HH:MM:SS")</f>
        <v>23:02:00</v>
      </c>
      <c r="K46" s="20" t="str">
        <f>TEXT(Table13[[#This Row],[Order time]],"H")</f>
        <v>23</v>
      </c>
      <c r="L46" s="16">
        <v>2</v>
      </c>
      <c r="M46" s="16">
        <f>DAY(Table13[[#This Row],[Order Date]])</f>
        <v>19</v>
      </c>
      <c r="N46" s="16" t="str">
        <f>TEXT(Table13[[#This Row],[Order Date]],"mmmm")</f>
        <v>February</v>
      </c>
      <c r="O46" s="16" t="str">
        <f>TEXT(Table13[[#This Row],[Order Date]],"dddd")</f>
        <v>Sunday</v>
      </c>
      <c r="P46" s="16">
        <f>WEEKDAY(Table13[[#This Row],[Order Datetime]],2)</f>
        <v>7</v>
      </c>
      <c r="Q46" s="30" t="str">
        <f>IF(Table13[[#This Row],[Customer Country]]="",VLOOKUP(Table13[[#This Row],[Customer ID]],Customers!$A$2:$E$2501,2,0),Table13[[#This Row],[Customer Country]])</f>
        <v>Spain</v>
      </c>
      <c r="R46" s="16">
        <f>VLOOKUP(Table13[[#This Row],[Customer ID]],Table3[],6,0)</f>
        <v>43</v>
      </c>
    </row>
    <row r="47" spans="1:18" x14ac:dyDescent="0.3">
      <c r="A47" s="15">
        <v>276698</v>
      </c>
      <c r="B47" s="16">
        <v>43</v>
      </c>
      <c r="C47" s="17" t="s">
        <v>106</v>
      </c>
      <c r="D47" s="18">
        <v>45057.045138888891</v>
      </c>
      <c r="E47" s="16" t="s">
        <v>96</v>
      </c>
      <c r="F47" s="16" t="s">
        <v>66</v>
      </c>
      <c r="G47" s="16">
        <v>9942</v>
      </c>
      <c r="H47" s="16">
        <f>IF(OR(Table13[[#This Row],[Order Value]]&gt;Answer!I$17,Table13[[#This Row],[Order Value]]&lt;Answer!I$18),1,0)</f>
        <v>0</v>
      </c>
      <c r="I47" s="19">
        <v>45057</v>
      </c>
      <c r="J47" s="20" t="str">
        <f>TEXT(Table13[[#This Row],[Order Datetime]],"HH:MM:SS")</f>
        <v>01:05:00</v>
      </c>
      <c r="K47" s="20" t="str">
        <f>TEXT(Table13[[#This Row],[Order time]],"H")</f>
        <v>1</v>
      </c>
      <c r="L47" s="16">
        <v>5</v>
      </c>
      <c r="M47" s="16">
        <f>DAY(Table13[[#This Row],[Order Date]])</f>
        <v>11</v>
      </c>
      <c r="N47" s="16" t="str">
        <f>TEXT(Table13[[#This Row],[Order Date]],"mmmm")</f>
        <v>May</v>
      </c>
      <c r="O47" s="16" t="str">
        <f>TEXT(Table13[[#This Row],[Order Date]],"dddd")</f>
        <v>Thursday</v>
      </c>
      <c r="P47" s="16">
        <f>WEEKDAY(Table13[[#This Row],[Order Datetime]],2)</f>
        <v>4</v>
      </c>
      <c r="Q47" s="30" t="str">
        <f>IF(Table13[[#This Row],[Customer Country]]="",VLOOKUP(Table13[[#This Row],[Customer ID]],Customers!$A$2:$E$2501,2,0),Table13[[#This Row],[Customer Country]])</f>
        <v>Singapore</v>
      </c>
      <c r="R47" s="16">
        <f>VLOOKUP(Table13[[#This Row],[Customer ID]],Table3[],6,0)</f>
        <v>55</v>
      </c>
    </row>
    <row r="48" spans="1:18" x14ac:dyDescent="0.3">
      <c r="A48" s="15">
        <v>372217</v>
      </c>
      <c r="B48" s="16">
        <v>43</v>
      </c>
      <c r="C48" s="17" t="s">
        <v>106</v>
      </c>
      <c r="D48" s="18">
        <v>45188.97152777778</v>
      </c>
      <c r="E48" s="16" t="s">
        <v>96</v>
      </c>
      <c r="F48" s="16" t="s">
        <v>43</v>
      </c>
      <c r="G48" s="16">
        <v>6713</v>
      </c>
      <c r="H48" s="16">
        <f>IF(OR(Table13[[#This Row],[Order Value]]&gt;Answer!I$17,Table13[[#This Row],[Order Value]]&lt;Answer!I$18),1,0)</f>
        <v>0</v>
      </c>
      <c r="I48" s="19">
        <v>45188</v>
      </c>
      <c r="J48" s="20" t="str">
        <f>TEXT(Table13[[#This Row],[Order Datetime]],"HH:MM:SS")</f>
        <v>23:19:00</v>
      </c>
      <c r="K48" s="20" t="str">
        <f>TEXT(Table13[[#This Row],[Order time]],"H")</f>
        <v>23</v>
      </c>
      <c r="L48" s="16">
        <v>9</v>
      </c>
      <c r="M48" s="16">
        <f>DAY(Table13[[#This Row],[Order Date]])</f>
        <v>19</v>
      </c>
      <c r="N48" s="16" t="str">
        <f>TEXT(Table13[[#This Row],[Order Date]],"mmmm")</f>
        <v>September</v>
      </c>
      <c r="O48" s="16" t="str">
        <f>TEXT(Table13[[#This Row],[Order Date]],"dddd")</f>
        <v>Tuesday</v>
      </c>
      <c r="P48" s="16">
        <f>WEEKDAY(Table13[[#This Row],[Order Datetime]],2)</f>
        <v>2</v>
      </c>
      <c r="Q48" s="30" t="str">
        <f>IF(Table13[[#This Row],[Customer Country]]="",VLOOKUP(Table13[[#This Row],[Customer ID]],Customers!$A$2:$E$2501,2,0),Table13[[#This Row],[Customer Country]])</f>
        <v>Singapore</v>
      </c>
      <c r="R48" s="16">
        <f>VLOOKUP(Table13[[#This Row],[Customer ID]],Table3[],6,0)</f>
        <v>55</v>
      </c>
    </row>
    <row r="49" spans="1:18" x14ac:dyDescent="0.3">
      <c r="A49" s="15">
        <v>572449</v>
      </c>
      <c r="B49" s="16">
        <v>43</v>
      </c>
      <c r="C49" s="17" t="s">
        <v>106</v>
      </c>
      <c r="D49" s="18">
        <v>45047.995833333334</v>
      </c>
      <c r="E49" s="16" t="s">
        <v>98</v>
      </c>
      <c r="F49" s="16" t="s">
        <v>87</v>
      </c>
      <c r="G49" s="16">
        <v>2289</v>
      </c>
      <c r="H49" s="16">
        <f>IF(OR(Table13[[#This Row],[Order Value]]&gt;Answer!I$17,Table13[[#This Row],[Order Value]]&lt;Answer!I$18),1,0)</f>
        <v>0</v>
      </c>
      <c r="I49" s="19">
        <v>45047</v>
      </c>
      <c r="J49" s="20" t="str">
        <f>TEXT(Table13[[#This Row],[Order Datetime]],"HH:MM:SS")</f>
        <v>23:54:00</v>
      </c>
      <c r="K49" s="20" t="str">
        <f>TEXT(Table13[[#This Row],[Order time]],"H")</f>
        <v>23</v>
      </c>
      <c r="L49" s="16">
        <v>5</v>
      </c>
      <c r="M49" s="16">
        <f>DAY(Table13[[#This Row],[Order Date]])</f>
        <v>1</v>
      </c>
      <c r="N49" s="16" t="str">
        <f>TEXT(Table13[[#This Row],[Order Date]],"mmmm")</f>
        <v>May</v>
      </c>
      <c r="O49" s="16" t="str">
        <f>TEXT(Table13[[#This Row],[Order Date]],"dddd")</f>
        <v>Monday</v>
      </c>
      <c r="P49" s="16">
        <f>WEEKDAY(Table13[[#This Row],[Order Datetime]],2)</f>
        <v>1</v>
      </c>
      <c r="Q49" s="30" t="str">
        <f>IF(Table13[[#This Row],[Customer Country]]="",VLOOKUP(Table13[[#This Row],[Customer ID]],Customers!$A$2:$E$2501,2,0),Table13[[#This Row],[Customer Country]])</f>
        <v>Singapore</v>
      </c>
      <c r="R49" s="16">
        <f>VLOOKUP(Table13[[#This Row],[Customer ID]],Table3[],6,0)</f>
        <v>55</v>
      </c>
    </row>
    <row r="50" spans="1:18" x14ac:dyDescent="0.3">
      <c r="A50" s="15">
        <v>1219662</v>
      </c>
      <c r="B50" s="16">
        <v>45</v>
      </c>
      <c r="C50" s="17" t="s">
        <v>99</v>
      </c>
      <c r="D50" s="21">
        <v>45056.959722222222</v>
      </c>
      <c r="E50" s="16" t="s">
        <v>191</v>
      </c>
      <c r="F50" s="16" t="s">
        <v>23</v>
      </c>
      <c r="G50" s="16">
        <v>8683</v>
      </c>
      <c r="H50" s="16">
        <f>IF(OR(Table13[[#This Row],[Order Value]]&gt;Answer!I$17,Table13[[#This Row],[Order Value]]&lt;Answer!I$18),1,0)</f>
        <v>0</v>
      </c>
      <c r="I50" s="19">
        <v>45056</v>
      </c>
      <c r="J50" s="20" t="str">
        <f>TEXT(Table13[[#This Row],[Order Datetime]],"HH:MM:SS")</f>
        <v>23:02:00</v>
      </c>
      <c r="K50" s="20" t="str">
        <f>TEXT(Table13[[#This Row],[Order time]],"H")</f>
        <v>23</v>
      </c>
      <c r="L50" s="16">
        <v>5</v>
      </c>
      <c r="M50" s="16">
        <f>DAY(Table13[[#This Row],[Order Date]])</f>
        <v>10</v>
      </c>
      <c r="N50" s="16" t="str">
        <f>TEXT(Table13[[#This Row],[Order Date]],"mmmm")</f>
        <v>May</v>
      </c>
      <c r="O50" s="16" t="str">
        <f>TEXT(Table13[[#This Row],[Order Date]],"dddd")</f>
        <v>Wednesday</v>
      </c>
      <c r="P50" s="16">
        <f>WEEKDAY(Table13[[#This Row],[Order Datetime]],2)</f>
        <v>3</v>
      </c>
      <c r="Q50" s="30" t="str">
        <f>IF(Table13[[#This Row],[Customer Country]]="",VLOOKUP(Table13[[#This Row],[Customer ID]],Customers!$A$2:$E$2501,2,0),Table13[[#This Row],[Customer Country]])</f>
        <v>USA</v>
      </c>
      <c r="R50" s="16">
        <f>VLOOKUP(Table13[[#This Row],[Customer ID]],Table3[],6,0)</f>
        <v>89</v>
      </c>
    </row>
    <row r="51" spans="1:18" x14ac:dyDescent="0.3">
      <c r="A51" s="15">
        <v>1660467</v>
      </c>
      <c r="B51" s="16">
        <v>46</v>
      </c>
      <c r="C51" s="17" t="s">
        <v>102</v>
      </c>
      <c r="D51" s="21">
        <v>45176.02847222222</v>
      </c>
      <c r="E51" s="16" t="s">
        <v>96</v>
      </c>
      <c r="F51" s="16" t="s">
        <v>18</v>
      </c>
      <c r="G51" s="16">
        <v>7481</v>
      </c>
      <c r="H51" s="16">
        <f>IF(OR(Table13[[#This Row],[Order Value]]&gt;Answer!I$17,Table13[[#This Row],[Order Value]]&lt;Answer!I$18),1,0)</f>
        <v>0</v>
      </c>
      <c r="I51" s="19">
        <v>45176</v>
      </c>
      <c r="J51" s="20" t="str">
        <f>TEXT(Table13[[#This Row],[Order Datetime]],"HH:MM:SS")</f>
        <v>00:41:00</v>
      </c>
      <c r="K51" s="20" t="str">
        <f>TEXT(Table13[[#This Row],[Order time]],"H")</f>
        <v>0</v>
      </c>
      <c r="L51" s="16">
        <v>9</v>
      </c>
      <c r="M51" s="16">
        <f>DAY(Table13[[#This Row],[Order Date]])</f>
        <v>7</v>
      </c>
      <c r="N51" s="16" t="str">
        <f>TEXT(Table13[[#This Row],[Order Date]],"mmmm")</f>
        <v>September</v>
      </c>
      <c r="O51" s="16" t="str">
        <f>TEXT(Table13[[#This Row],[Order Date]],"dddd")</f>
        <v>Thursday</v>
      </c>
      <c r="P51" s="16">
        <f>WEEKDAY(Table13[[#This Row],[Order Datetime]],2)</f>
        <v>4</v>
      </c>
      <c r="Q51" s="30" t="str">
        <f>IF(Table13[[#This Row],[Customer Country]]="",VLOOKUP(Table13[[#This Row],[Customer ID]],Customers!$A$2:$E$2501,2,0),Table13[[#This Row],[Customer Country]])</f>
        <v>Finland</v>
      </c>
      <c r="R51" s="16">
        <f>VLOOKUP(Table13[[#This Row],[Customer ID]],Table3[],6,0)</f>
        <v>66</v>
      </c>
    </row>
    <row r="52" spans="1:18" x14ac:dyDescent="0.3">
      <c r="A52" s="15">
        <v>443374</v>
      </c>
      <c r="B52" s="16">
        <v>47</v>
      </c>
      <c r="C52" s="17" t="s">
        <v>105</v>
      </c>
      <c r="D52" s="18">
        <v>45061.093055555553</v>
      </c>
      <c r="E52" s="16" t="s">
        <v>98</v>
      </c>
      <c r="F52" s="16" t="s">
        <v>49</v>
      </c>
      <c r="G52" s="16">
        <v>768</v>
      </c>
      <c r="H52" s="16">
        <f>IF(OR(Table13[[#This Row],[Order Value]]&gt;Answer!I$17,Table13[[#This Row],[Order Value]]&lt;Answer!I$18),1,0)</f>
        <v>0</v>
      </c>
      <c r="I52" s="19">
        <v>45061</v>
      </c>
      <c r="J52" s="20" t="str">
        <f>TEXT(Table13[[#This Row],[Order Datetime]],"HH:MM:SS")</f>
        <v>02:14:00</v>
      </c>
      <c r="K52" s="20" t="str">
        <f>TEXT(Table13[[#This Row],[Order time]],"H")</f>
        <v>2</v>
      </c>
      <c r="L52" s="16">
        <v>5</v>
      </c>
      <c r="M52" s="16">
        <f>DAY(Table13[[#This Row],[Order Date]])</f>
        <v>15</v>
      </c>
      <c r="N52" s="16" t="str">
        <f>TEXT(Table13[[#This Row],[Order Date]],"mmmm")</f>
        <v>May</v>
      </c>
      <c r="O52" s="16" t="str">
        <f>TEXT(Table13[[#This Row],[Order Date]],"dddd")</f>
        <v>Monday</v>
      </c>
      <c r="P52" s="16">
        <f>WEEKDAY(Table13[[#This Row],[Order Datetime]],2)</f>
        <v>1</v>
      </c>
      <c r="Q52" s="30" t="str">
        <f>IF(Table13[[#This Row],[Customer Country]]="",VLOOKUP(Table13[[#This Row],[Customer ID]],Customers!$A$2:$E$2501,2,0),Table13[[#This Row],[Customer Country]])</f>
        <v>Spain</v>
      </c>
      <c r="R52" s="16">
        <f>VLOOKUP(Table13[[#This Row],[Customer ID]],Table3[],6,0)</f>
        <v>25</v>
      </c>
    </row>
    <row r="53" spans="1:18" x14ac:dyDescent="0.3">
      <c r="A53" s="15">
        <v>1050970</v>
      </c>
      <c r="B53" s="16">
        <v>47</v>
      </c>
      <c r="C53" s="17" t="s">
        <v>105</v>
      </c>
      <c r="D53" s="21">
        <v>45055.050694444442</v>
      </c>
      <c r="E53" s="16" t="s">
        <v>98</v>
      </c>
      <c r="F53" s="16" t="s">
        <v>79</v>
      </c>
      <c r="G53" s="16">
        <v>2859</v>
      </c>
      <c r="H53" s="16">
        <f>IF(OR(Table13[[#This Row],[Order Value]]&gt;Answer!I$17,Table13[[#This Row],[Order Value]]&lt;Answer!I$18),1,0)</f>
        <v>0</v>
      </c>
      <c r="I53" s="19">
        <v>45055</v>
      </c>
      <c r="J53" s="20" t="str">
        <f>TEXT(Table13[[#This Row],[Order Datetime]],"HH:MM:SS")</f>
        <v>01:13:00</v>
      </c>
      <c r="K53" s="20" t="str">
        <f>TEXT(Table13[[#This Row],[Order time]],"H")</f>
        <v>1</v>
      </c>
      <c r="L53" s="16">
        <v>5</v>
      </c>
      <c r="M53" s="16">
        <f>DAY(Table13[[#This Row],[Order Date]])</f>
        <v>9</v>
      </c>
      <c r="N53" s="16" t="str">
        <f>TEXT(Table13[[#This Row],[Order Date]],"mmmm")</f>
        <v>May</v>
      </c>
      <c r="O53" s="16" t="str">
        <f>TEXT(Table13[[#This Row],[Order Date]],"dddd")</f>
        <v>Tuesday</v>
      </c>
      <c r="P53" s="16">
        <f>WEEKDAY(Table13[[#This Row],[Order Datetime]],2)</f>
        <v>2</v>
      </c>
      <c r="Q53" s="30" t="str">
        <f>IF(Table13[[#This Row],[Customer Country]]="",VLOOKUP(Table13[[#This Row],[Customer ID]],Customers!$A$2:$E$2501,2,0),Table13[[#This Row],[Customer Country]])</f>
        <v>Spain</v>
      </c>
      <c r="R53" s="16">
        <f>VLOOKUP(Table13[[#This Row],[Customer ID]],Table3[],6,0)</f>
        <v>25</v>
      </c>
    </row>
    <row r="54" spans="1:18" x14ac:dyDescent="0.3">
      <c r="A54" s="15">
        <v>754474</v>
      </c>
      <c r="B54" s="16">
        <v>48</v>
      </c>
      <c r="C54" s="17" t="s">
        <v>99</v>
      </c>
      <c r="D54" s="21">
        <v>45004.95416666667</v>
      </c>
      <c r="E54" s="16" t="s">
        <v>191</v>
      </c>
      <c r="F54" s="16" t="s">
        <v>71</v>
      </c>
      <c r="G54" s="16">
        <v>5288</v>
      </c>
      <c r="H54" s="16">
        <f>IF(OR(Table13[[#This Row],[Order Value]]&gt;Answer!I$17,Table13[[#This Row],[Order Value]]&lt;Answer!I$18),1,0)</f>
        <v>0</v>
      </c>
      <c r="I54" s="19">
        <v>45004</v>
      </c>
      <c r="J54" s="20" t="str">
        <f>TEXT(Table13[[#This Row],[Order Datetime]],"HH:MM:SS")</f>
        <v>22:54:00</v>
      </c>
      <c r="K54" s="20" t="str">
        <f>TEXT(Table13[[#This Row],[Order time]],"H")</f>
        <v>22</v>
      </c>
      <c r="L54" s="16">
        <v>3</v>
      </c>
      <c r="M54" s="16">
        <f>DAY(Table13[[#This Row],[Order Date]])</f>
        <v>19</v>
      </c>
      <c r="N54" s="16" t="str">
        <f>TEXT(Table13[[#This Row],[Order Date]],"mmmm")</f>
        <v>March</v>
      </c>
      <c r="O54" s="16" t="str">
        <f>TEXT(Table13[[#This Row],[Order Date]],"dddd")</f>
        <v>Sunday</v>
      </c>
      <c r="P54" s="16">
        <f>WEEKDAY(Table13[[#This Row],[Order Datetime]],2)</f>
        <v>7</v>
      </c>
      <c r="Q54" s="30" t="str">
        <f>IF(Table13[[#This Row],[Customer Country]]="",VLOOKUP(Table13[[#This Row],[Customer ID]],Customers!$A$2:$E$2501,2,0),Table13[[#This Row],[Customer Country]])</f>
        <v>USA</v>
      </c>
      <c r="R54" s="16">
        <f>VLOOKUP(Table13[[#This Row],[Customer ID]],Table3[],6,0)</f>
        <v>66</v>
      </c>
    </row>
    <row r="55" spans="1:18" x14ac:dyDescent="0.3">
      <c r="A55" s="15">
        <v>915353</v>
      </c>
      <c r="B55" s="16">
        <v>48</v>
      </c>
      <c r="C55" s="17" t="s">
        <v>99</v>
      </c>
      <c r="D55" s="21">
        <v>45131.064583333333</v>
      </c>
      <c r="E55" s="16" t="s">
        <v>191</v>
      </c>
      <c r="F55" s="16" t="s">
        <v>46</v>
      </c>
      <c r="G55" s="16">
        <v>2128</v>
      </c>
      <c r="H55" s="16">
        <f>IF(OR(Table13[[#This Row],[Order Value]]&gt;Answer!I$17,Table13[[#This Row],[Order Value]]&lt;Answer!I$18),1,0)</f>
        <v>0</v>
      </c>
      <c r="I55" s="19">
        <v>45131</v>
      </c>
      <c r="J55" s="20" t="str">
        <f>TEXT(Table13[[#This Row],[Order Datetime]],"HH:MM:SS")</f>
        <v>01:33:00</v>
      </c>
      <c r="K55" s="20" t="str">
        <f>TEXT(Table13[[#This Row],[Order time]],"H")</f>
        <v>1</v>
      </c>
      <c r="L55" s="16">
        <v>7</v>
      </c>
      <c r="M55" s="16">
        <f>DAY(Table13[[#This Row],[Order Date]])</f>
        <v>24</v>
      </c>
      <c r="N55" s="16" t="str">
        <f>TEXT(Table13[[#This Row],[Order Date]],"mmmm")</f>
        <v>July</v>
      </c>
      <c r="O55" s="16" t="str">
        <f>TEXT(Table13[[#This Row],[Order Date]],"dddd")</f>
        <v>Monday</v>
      </c>
      <c r="P55" s="16">
        <f>WEEKDAY(Table13[[#This Row],[Order Datetime]],2)</f>
        <v>1</v>
      </c>
      <c r="Q55" s="30" t="str">
        <f>IF(Table13[[#This Row],[Customer Country]]="",VLOOKUP(Table13[[#This Row],[Customer ID]],Customers!$A$2:$E$2501,2,0),Table13[[#This Row],[Customer Country]])</f>
        <v>USA</v>
      </c>
      <c r="R55" s="16">
        <f>VLOOKUP(Table13[[#This Row],[Customer ID]],Table3[],6,0)</f>
        <v>66</v>
      </c>
    </row>
    <row r="56" spans="1:18" x14ac:dyDescent="0.3">
      <c r="A56" s="15">
        <v>1135081</v>
      </c>
      <c r="B56" s="16">
        <v>48</v>
      </c>
      <c r="C56" s="17" t="s">
        <v>99</v>
      </c>
      <c r="D56" s="21">
        <v>44937.002083333333</v>
      </c>
      <c r="E56" s="16" t="s">
        <v>191</v>
      </c>
      <c r="F56" s="16" t="s">
        <v>25</v>
      </c>
      <c r="G56" s="16">
        <v>7107</v>
      </c>
      <c r="H56" s="16">
        <f>IF(OR(Table13[[#This Row],[Order Value]]&gt;Answer!I$17,Table13[[#This Row],[Order Value]]&lt;Answer!I$18),1,0)</f>
        <v>0</v>
      </c>
      <c r="I56" s="19">
        <v>44937</v>
      </c>
      <c r="J56" s="20" t="str">
        <f>TEXT(Table13[[#This Row],[Order Datetime]],"HH:MM:SS")</f>
        <v>00:03:00</v>
      </c>
      <c r="K56" s="20" t="str">
        <f>TEXT(Table13[[#This Row],[Order time]],"H")</f>
        <v>0</v>
      </c>
      <c r="L56" s="16">
        <v>1</v>
      </c>
      <c r="M56" s="16">
        <f>DAY(Table13[[#This Row],[Order Date]])</f>
        <v>11</v>
      </c>
      <c r="N56" s="16" t="str">
        <f>TEXT(Table13[[#This Row],[Order Date]],"mmmm")</f>
        <v>January</v>
      </c>
      <c r="O56" s="16" t="str">
        <f>TEXT(Table13[[#This Row],[Order Date]],"dddd")</f>
        <v>Wednesday</v>
      </c>
      <c r="P56" s="16">
        <f>WEEKDAY(Table13[[#This Row],[Order Datetime]],2)</f>
        <v>3</v>
      </c>
      <c r="Q56" s="30" t="str">
        <f>IF(Table13[[#This Row],[Customer Country]]="",VLOOKUP(Table13[[#This Row],[Customer ID]],Customers!$A$2:$E$2501,2,0),Table13[[#This Row],[Customer Country]])</f>
        <v>USA</v>
      </c>
      <c r="R56" s="16">
        <f>VLOOKUP(Table13[[#This Row],[Customer ID]],Table3[],6,0)</f>
        <v>66</v>
      </c>
    </row>
    <row r="57" spans="1:18" x14ac:dyDescent="0.3">
      <c r="A57" s="15">
        <v>1670695</v>
      </c>
      <c r="B57" s="16">
        <v>48</v>
      </c>
      <c r="C57" s="17" t="s">
        <v>99</v>
      </c>
      <c r="D57" s="21">
        <v>44993.023611111108</v>
      </c>
      <c r="E57" s="16" t="s">
        <v>97</v>
      </c>
      <c r="F57" s="16" t="s">
        <v>28</v>
      </c>
      <c r="G57" s="16">
        <v>8888</v>
      </c>
      <c r="H57" s="16">
        <f>IF(OR(Table13[[#This Row],[Order Value]]&gt;Answer!I$17,Table13[[#This Row],[Order Value]]&lt;Answer!I$18),1,0)</f>
        <v>0</v>
      </c>
      <c r="I57" s="19">
        <v>44993</v>
      </c>
      <c r="J57" s="20" t="str">
        <f>TEXT(Table13[[#This Row],[Order Datetime]],"HH:MM:SS")</f>
        <v>00:34:00</v>
      </c>
      <c r="K57" s="20" t="str">
        <f>TEXT(Table13[[#This Row],[Order time]],"H")</f>
        <v>0</v>
      </c>
      <c r="L57" s="16">
        <v>3</v>
      </c>
      <c r="M57" s="16">
        <f>DAY(Table13[[#This Row],[Order Date]])</f>
        <v>8</v>
      </c>
      <c r="N57" s="16" t="str">
        <f>TEXT(Table13[[#This Row],[Order Date]],"mmmm")</f>
        <v>March</v>
      </c>
      <c r="O57" s="16" t="str">
        <f>TEXT(Table13[[#This Row],[Order Date]],"dddd")</f>
        <v>Wednesday</v>
      </c>
      <c r="P57" s="16">
        <f>WEEKDAY(Table13[[#This Row],[Order Datetime]],2)</f>
        <v>3</v>
      </c>
      <c r="Q57" s="30" t="str">
        <f>IF(Table13[[#This Row],[Customer Country]]="",VLOOKUP(Table13[[#This Row],[Customer ID]],Customers!$A$2:$E$2501,2,0),Table13[[#This Row],[Customer Country]])</f>
        <v>USA</v>
      </c>
      <c r="R57" s="16">
        <f>VLOOKUP(Table13[[#This Row],[Customer ID]],Table3[],6,0)</f>
        <v>66</v>
      </c>
    </row>
    <row r="58" spans="1:18" x14ac:dyDescent="0.3">
      <c r="A58" s="15">
        <v>957446</v>
      </c>
      <c r="B58" s="16">
        <v>49</v>
      </c>
      <c r="C58" s="17" t="s">
        <v>100</v>
      </c>
      <c r="D58" s="21">
        <v>45187.011805555558</v>
      </c>
      <c r="E58" s="16" t="s">
        <v>96</v>
      </c>
      <c r="F58" s="16" t="s">
        <v>27</v>
      </c>
      <c r="G58" s="16">
        <v>5585</v>
      </c>
      <c r="H58" s="16">
        <f>IF(OR(Table13[[#This Row],[Order Value]]&gt;Answer!I$17,Table13[[#This Row],[Order Value]]&lt;Answer!I$18),1,0)</f>
        <v>0</v>
      </c>
      <c r="I58" s="19">
        <v>45187</v>
      </c>
      <c r="J58" s="20" t="str">
        <f>TEXT(Table13[[#This Row],[Order Datetime]],"HH:MM:SS")</f>
        <v>00:17:00</v>
      </c>
      <c r="K58" s="20" t="str">
        <f>TEXT(Table13[[#This Row],[Order time]],"H")</f>
        <v>0</v>
      </c>
      <c r="L58" s="16">
        <v>9</v>
      </c>
      <c r="M58" s="16">
        <f>DAY(Table13[[#This Row],[Order Date]])</f>
        <v>18</v>
      </c>
      <c r="N58" s="16" t="str">
        <f>TEXT(Table13[[#This Row],[Order Date]],"mmmm")</f>
        <v>September</v>
      </c>
      <c r="O58" s="16" t="str">
        <f>TEXT(Table13[[#This Row],[Order Date]],"dddd")</f>
        <v>Monday</v>
      </c>
      <c r="P58" s="16">
        <f>WEEKDAY(Table13[[#This Row],[Order Datetime]],2)</f>
        <v>1</v>
      </c>
      <c r="Q58" s="30" t="str">
        <f>IF(Table13[[#This Row],[Customer Country]]="",VLOOKUP(Table13[[#This Row],[Customer ID]],Customers!$A$2:$E$2501,2,0),Table13[[#This Row],[Customer Country]])</f>
        <v>France</v>
      </c>
      <c r="R58" s="16">
        <f>VLOOKUP(Table13[[#This Row],[Customer ID]],Table3[],6,0)</f>
        <v>30</v>
      </c>
    </row>
    <row r="59" spans="1:18" x14ac:dyDescent="0.3">
      <c r="A59" s="15">
        <v>1007141</v>
      </c>
      <c r="B59" s="16">
        <v>50</v>
      </c>
      <c r="C59" s="17" t="s">
        <v>103</v>
      </c>
      <c r="D59" s="21">
        <v>45272.925000000003</v>
      </c>
      <c r="E59" s="16" t="s">
        <v>97</v>
      </c>
      <c r="F59" s="16" t="s">
        <v>9</v>
      </c>
      <c r="G59" s="16">
        <v>2689</v>
      </c>
      <c r="H59" s="16">
        <f>IF(OR(Table13[[#This Row],[Order Value]]&gt;Answer!I$17,Table13[[#This Row],[Order Value]]&lt;Answer!I$18),1,0)</f>
        <v>0</v>
      </c>
      <c r="I59" s="19">
        <v>45272</v>
      </c>
      <c r="J59" s="20" t="str">
        <f>TEXT(Table13[[#This Row],[Order Datetime]],"HH:MM:SS")</f>
        <v>22:12:00</v>
      </c>
      <c r="K59" s="20" t="str">
        <f>TEXT(Table13[[#This Row],[Order time]],"H")</f>
        <v>22</v>
      </c>
      <c r="L59" s="16">
        <v>12</v>
      </c>
      <c r="M59" s="16">
        <f>DAY(Table13[[#This Row],[Order Date]])</f>
        <v>12</v>
      </c>
      <c r="N59" s="16" t="str">
        <f>TEXT(Table13[[#This Row],[Order Date]],"mmmm")</f>
        <v>December</v>
      </c>
      <c r="O59" s="16" t="str">
        <f>TEXT(Table13[[#This Row],[Order Date]],"dddd")</f>
        <v>Tuesday</v>
      </c>
      <c r="P59" s="16">
        <f>WEEKDAY(Table13[[#This Row],[Order Datetime]],2)</f>
        <v>2</v>
      </c>
      <c r="Q59" s="30" t="str">
        <f>IF(Table13[[#This Row],[Customer Country]]="",VLOOKUP(Table13[[#This Row],[Customer ID]],Customers!$A$2:$E$2501,2,0),Table13[[#This Row],[Customer Country]])</f>
        <v>Norway</v>
      </c>
      <c r="R59" s="16">
        <f>VLOOKUP(Table13[[#This Row],[Customer ID]],Table3[],6,0)</f>
        <v>83</v>
      </c>
    </row>
    <row r="60" spans="1:18" x14ac:dyDescent="0.3">
      <c r="A60" s="15">
        <v>537418</v>
      </c>
      <c r="B60" s="16">
        <v>51</v>
      </c>
      <c r="C60" s="17" t="s">
        <v>99</v>
      </c>
      <c r="D60" s="18">
        <v>45128.940972222219</v>
      </c>
      <c r="E60" s="16" t="s">
        <v>191</v>
      </c>
      <c r="F60" s="16" t="s">
        <v>46</v>
      </c>
      <c r="G60" s="16">
        <v>7284</v>
      </c>
      <c r="H60" s="16">
        <f>IF(OR(Table13[[#This Row],[Order Value]]&gt;Answer!I$17,Table13[[#This Row],[Order Value]]&lt;Answer!I$18),1,0)</f>
        <v>0</v>
      </c>
      <c r="I60" s="19">
        <v>45128</v>
      </c>
      <c r="J60" s="20" t="str">
        <f>TEXT(Table13[[#This Row],[Order Datetime]],"HH:MM:SS")</f>
        <v>22:35:00</v>
      </c>
      <c r="K60" s="20" t="str">
        <f>TEXT(Table13[[#This Row],[Order time]],"H")</f>
        <v>22</v>
      </c>
      <c r="L60" s="16">
        <v>7</v>
      </c>
      <c r="M60" s="16">
        <f>DAY(Table13[[#This Row],[Order Date]])</f>
        <v>21</v>
      </c>
      <c r="N60" s="16" t="str">
        <f>TEXT(Table13[[#This Row],[Order Date]],"mmmm")</f>
        <v>July</v>
      </c>
      <c r="O60" s="16" t="str">
        <f>TEXT(Table13[[#This Row],[Order Date]],"dddd")</f>
        <v>Friday</v>
      </c>
      <c r="P60" s="16">
        <f>WEEKDAY(Table13[[#This Row],[Order Datetime]],2)</f>
        <v>5</v>
      </c>
      <c r="Q60" s="30" t="str">
        <f>IF(Table13[[#This Row],[Customer Country]]="",VLOOKUP(Table13[[#This Row],[Customer ID]],Customers!$A$2:$E$2501,2,0),Table13[[#This Row],[Customer Country]])</f>
        <v>USA</v>
      </c>
      <c r="R60" s="16">
        <f>VLOOKUP(Table13[[#This Row],[Customer ID]],Table3[],6,0)</f>
        <v>63</v>
      </c>
    </row>
    <row r="61" spans="1:18" x14ac:dyDescent="0.3">
      <c r="A61" s="15">
        <v>636616</v>
      </c>
      <c r="B61" s="16">
        <v>51</v>
      </c>
      <c r="C61" s="17" t="s">
        <v>99</v>
      </c>
      <c r="D61" s="18">
        <v>44954.981249999997</v>
      </c>
      <c r="E61" s="16" t="s">
        <v>98</v>
      </c>
      <c r="F61" s="16" t="s">
        <v>24</v>
      </c>
      <c r="G61" s="16">
        <v>5103</v>
      </c>
      <c r="H61" s="16">
        <f>IF(OR(Table13[[#This Row],[Order Value]]&gt;Answer!I$17,Table13[[#This Row],[Order Value]]&lt;Answer!I$18),1,0)</f>
        <v>0</v>
      </c>
      <c r="I61" s="19">
        <v>44954</v>
      </c>
      <c r="J61" s="20" t="str">
        <f>TEXT(Table13[[#This Row],[Order Datetime]],"HH:MM:SS")</f>
        <v>23:33:00</v>
      </c>
      <c r="K61" s="20" t="str">
        <f>TEXT(Table13[[#This Row],[Order time]],"H")</f>
        <v>23</v>
      </c>
      <c r="L61" s="16">
        <v>1</v>
      </c>
      <c r="M61" s="16">
        <f>DAY(Table13[[#This Row],[Order Date]])</f>
        <v>28</v>
      </c>
      <c r="N61" s="16" t="str">
        <f>TEXT(Table13[[#This Row],[Order Date]],"mmmm")</f>
        <v>January</v>
      </c>
      <c r="O61" s="16" t="str">
        <f>TEXT(Table13[[#This Row],[Order Date]],"dddd")</f>
        <v>Saturday</v>
      </c>
      <c r="P61" s="16">
        <f>WEEKDAY(Table13[[#This Row],[Order Datetime]],2)</f>
        <v>6</v>
      </c>
      <c r="Q61" s="30" t="str">
        <f>IF(Table13[[#This Row],[Customer Country]]="",VLOOKUP(Table13[[#This Row],[Customer ID]],Customers!$A$2:$E$2501,2,0),Table13[[#This Row],[Customer Country]])</f>
        <v>USA</v>
      </c>
      <c r="R61" s="16">
        <f>VLOOKUP(Table13[[#This Row],[Customer ID]],Table3[],6,0)</f>
        <v>63</v>
      </c>
    </row>
    <row r="62" spans="1:18" x14ac:dyDescent="0.3">
      <c r="A62" s="15">
        <v>871057</v>
      </c>
      <c r="B62" s="16">
        <v>52</v>
      </c>
      <c r="C62" s="17" t="s">
        <v>99</v>
      </c>
      <c r="D62" s="21">
        <v>45240.019444444442</v>
      </c>
      <c r="E62" s="16" t="s">
        <v>98</v>
      </c>
      <c r="F62" s="16" t="s">
        <v>28</v>
      </c>
      <c r="G62" s="16">
        <v>6246</v>
      </c>
      <c r="H62" s="16">
        <f>IF(OR(Table13[[#This Row],[Order Value]]&gt;Answer!I$17,Table13[[#This Row],[Order Value]]&lt;Answer!I$18),1,0)</f>
        <v>0</v>
      </c>
      <c r="I62" s="19">
        <v>45240</v>
      </c>
      <c r="J62" s="20" t="str">
        <f>TEXT(Table13[[#This Row],[Order Datetime]],"HH:MM:SS")</f>
        <v>00:28:00</v>
      </c>
      <c r="K62" s="20" t="str">
        <f>TEXT(Table13[[#This Row],[Order time]],"H")</f>
        <v>0</v>
      </c>
      <c r="L62" s="16">
        <v>11</v>
      </c>
      <c r="M62" s="16">
        <f>DAY(Table13[[#This Row],[Order Date]])</f>
        <v>10</v>
      </c>
      <c r="N62" s="16" t="str">
        <f>TEXT(Table13[[#This Row],[Order Date]],"mmmm")</f>
        <v>November</v>
      </c>
      <c r="O62" s="16" t="str">
        <f>TEXT(Table13[[#This Row],[Order Date]],"dddd")</f>
        <v>Friday</v>
      </c>
      <c r="P62" s="16">
        <f>WEEKDAY(Table13[[#This Row],[Order Datetime]],2)</f>
        <v>5</v>
      </c>
      <c r="Q62" s="30" t="str">
        <f>IF(Table13[[#This Row],[Customer Country]]="",VLOOKUP(Table13[[#This Row],[Customer ID]],Customers!$A$2:$E$2501,2,0),Table13[[#This Row],[Customer Country]])</f>
        <v>USA</v>
      </c>
      <c r="R62" s="16">
        <f>VLOOKUP(Table13[[#This Row],[Customer ID]],Table3[],6,0)</f>
        <v>75</v>
      </c>
    </row>
    <row r="63" spans="1:18" x14ac:dyDescent="0.3">
      <c r="A63" s="15">
        <v>571695</v>
      </c>
      <c r="B63" s="16">
        <v>53</v>
      </c>
      <c r="C63" s="17" t="s">
        <v>99</v>
      </c>
      <c r="D63" s="18">
        <v>45140.027083333334</v>
      </c>
      <c r="E63" s="16" t="s">
        <v>97</v>
      </c>
      <c r="F63" s="16" t="s">
        <v>29</v>
      </c>
      <c r="G63" s="16">
        <v>832</v>
      </c>
      <c r="H63" s="16">
        <f>IF(OR(Table13[[#This Row],[Order Value]]&gt;Answer!I$17,Table13[[#This Row],[Order Value]]&lt;Answer!I$18),1,0)</f>
        <v>0</v>
      </c>
      <c r="I63" s="19">
        <v>45140</v>
      </c>
      <c r="J63" s="20" t="str">
        <f>TEXT(Table13[[#This Row],[Order Datetime]],"HH:MM:SS")</f>
        <v>00:39:00</v>
      </c>
      <c r="K63" s="20" t="str">
        <f>TEXT(Table13[[#This Row],[Order time]],"H")</f>
        <v>0</v>
      </c>
      <c r="L63" s="16">
        <v>8</v>
      </c>
      <c r="M63" s="16">
        <f>DAY(Table13[[#This Row],[Order Date]])</f>
        <v>2</v>
      </c>
      <c r="N63" s="16" t="str">
        <f>TEXT(Table13[[#This Row],[Order Date]],"mmmm")</f>
        <v>August</v>
      </c>
      <c r="O63" s="16" t="str">
        <f>TEXT(Table13[[#This Row],[Order Date]],"dddd")</f>
        <v>Wednesday</v>
      </c>
      <c r="P63" s="16">
        <f>WEEKDAY(Table13[[#This Row],[Order Datetime]],2)</f>
        <v>3</v>
      </c>
      <c r="Q63" s="30" t="str">
        <f>IF(Table13[[#This Row],[Customer Country]]="",VLOOKUP(Table13[[#This Row],[Customer ID]],Customers!$A$2:$E$2501,2,0),Table13[[#This Row],[Customer Country]])</f>
        <v>USA</v>
      </c>
      <c r="R63" s="16">
        <f>VLOOKUP(Table13[[#This Row],[Customer ID]],Table3[],6,0)</f>
        <v>62</v>
      </c>
    </row>
    <row r="64" spans="1:18" x14ac:dyDescent="0.3">
      <c r="A64" s="15">
        <v>1165962</v>
      </c>
      <c r="B64" s="16">
        <v>53</v>
      </c>
      <c r="C64" s="17" t="s">
        <v>107</v>
      </c>
      <c r="D64" s="21">
        <v>45290.990277777775</v>
      </c>
      <c r="E64" s="16" t="s">
        <v>98</v>
      </c>
      <c r="F64" s="16" t="s">
        <v>70</v>
      </c>
      <c r="G64" s="16">
        <v>9977</v>
      </c>
      <c r="H64" s="16">
        <f>IF(OR(Table13[[#This Row],[Order Value]]&gt;Answer!I$17,Table13[[#This Row],[Order Value]]&lt;Answer!I$18),1,0)</f>
        <v>0</v>
      </c>
      <c r="I64" s="19">
        <v>45290</v>
      </c>
      <c r="J64" s="20" t="str">
        <f>TEXT(Table13[[#This Row],[Order Datetime]],"HH:MM:SS")</f>
        <v>23:46:00</v>
      </c>
      <c r="K64" s="20" t="str">
        <f>TEXT(Table13[[#This Row],[Order time]],"H")</f>
        <v>23</v>
      </c>
      <c r="L64" s="16">
        <v>12</v>
      </c>
      <c r="M64" s="16">
        <f>DAY(Table13[[#This Row],[Order Date]])</f>
        <v>30</v>
      </c>
      <c r="N64" s="16" t="str">
        <f>TEXT(Table13[[#This Row],[Order Date]],"mmmm")</f>
        <v>December</v>
      </c>
      <c r="O64" s="16" t="str">
        <f>TEXT(Table13[[#This Row],[Order Date]],"dddd")</f>
        <v>Saturday</v>
      </c>
      <c r="P64" s="16">
        <f>WEEKDAY(Table13[[#This Row],[Order Datetime]],2)</f>
        <v>6</v>
      </c>
      <c r="Q64" s="30" t="str">
        <f>IF(Table13[[#This Row],[Customer Country]]="",VLOOKUP(Table13[[#This Row],[Customer ID]],Customers!$A$2:$E$2501,2,0),Table13[[#This Row],[Customer Country]])</f>
        <v>Italy</v>
      </c>
      <c r="R64" s="16">
        <f>VLOOKUP(Table13[[#This Row],[Customer ID]],Table3[],6,0)</f>
        <v>62</v>
      </c>
    </row>
    <row r="65" spans="1:18" x14ac:dyDescent="0.3">
      <c r="A65" s="15">
        <v>1231036</v>
      </c>
      <c r="B65" s="16">
        <v>53</v>
      </c>
      <c r="C65" s="17" t="s">
        <v>107</v>
      </c>
      <c r="D65" s="21">
        <v>45158.0625</v>
      </c>
      <c r="E65" s="16" t="s">
        <v>98</v>
      </c>
      <c r="F65" s="16" t="s">
        <v>81</v>
      </c>
      <c r="G65" s="16">
        <v>312</v>
      </c>
      <c r="H65" s="16">
        <f>IF(OR(Table13[[#This Row],[Order Value]]&gt;Answer!I$17,Table13[[#This Row],[Order Value]]&lt;Answer!I$18),1,0)</f>
        <v>0</v>
      </c>
      <c r="I65" s="19">
        <v>45158</v>
      </c>
      <c r="J65" s="20" t="str">
        <f>TEXT(Table13[[#This Row],[Order Datetime]],"HH:MM:SS")</f>
        <v>01:30:00</v>
      </c>
      <c r="K65" s="20" t="str">
        <f>TEXT(Table13[[#This Row],[Order time]],"H")</f>
        <v>1</v>
      </c>
      <c r="L65" s="16">
        <v>8</v>
      </c>
      <c r="M65" s="16">
        <f>DAY(Table13[[#This Row],[Order Date]])</f>
        <v>20</v>
      </c>
      <c r="N65" s="16" t="str">
        <f>TEXT(Table13[[#This Row],[Order Date]],"mmmm")</f>
        <v>August</v>
      </c>
      <c r="O65" s="16" t="str">
        <f>TEXT(Table13[[#This Row],[Order Date]],"dddd")</f>
        <v>Sunday</v>
      </c>
      <c r="P65" s="16">
        <f>WEEKDAY(Table13[[#This Row],[Order Datetime]],2)</f>
        <v>7</v>
      </c>
      <c r="Q65" s="30" t="str">
        <f>IF(Table13[[#This Row],[Customer Country]]="",VLOOKUP(Table13[[#This Row],[Customer ID]],Customers!$A$2:$E$2501,2,0),Table13[[#This Row],[Customer Country]])</f>
        <v>Italy</v>
      </c>
      <c r="R65" s="16">
        <f>VLOOKUP(Table13[[#This Row],[Customer ID]],Table3[],6,0)</f>
        <v>62</v>
      </c>
    </row>
    <row r="66" spans="1:18" x14ac:dyDescent="0.3">
      <c r="A66" s="15">
        <v>1312635</v>
      </c>
      <c r="B66" s="16">
        <v>55</v>
      </c>
      <c r="C66" s="17" t="s">
        <v>108</v>
      </c>
      <c r="D66" s="21">
        <v>44970.989583333336</v>
      </c>
      <c r="E66" s="16" t="s">
        <v>98</v>
      </c>
      <c r="F66" s="16" t="s">
        <v>61</v>
      </c>
      <c r="G66" s="16">
        <v>2981</v>
      </c>
      <c r="H66" s="16">
        <f>IF(OR(Table13[[#This Row],[Order Value]]&gt;Answer!I$17,Table13[[#This Row],[Order Value]]&lt;Answer!I$18),1,0)</f>
        <v>0</v>
      </c>
      <c r="I66" s="19">
        <v>44970</v>
      </c>
      <c r="J66" s="20" t="str">
        <f>TEXT(Table13[[#This Row],[Order Datetime]],"HH:MM:SS")</f>
        <v>23:45:00</v>
      </c>
      <c r="K66" s="20" t="str">
        <f>TEXT(Table13[[#This Row],[Order time]],"H")</f>
        <v>23</v>
      </c>
      <c r="L66" s="16">
        <v>2</v>
      </c>
      <c r="M66" s="16">
        <f>DAY(Table13[[#This Row],[Order Date]])</f>
        <v>13</v>
      </c>
      <c r="N66" s="16" t="str">
        <f>TEXT(Table13[[#This Row],[Order Date]],"mmmm")</f>
        <v>February</v>
      </c>
      <c r="O66" s="16" t="str">
        <f>TEXT(Table13[[#This Row],[Order Date]],"dddd")</f>
        <v>Monday</v>
      </c>
      <c r="P66" s="16">
        <f>WEEKDAY(Table13[[#This Row],[Order Datetime]],2)</f>
        <v>1</v>
      </c>
      <c r="Q66" s="30" t="str">
        <f>IF(Table13[[#This Row],[Customer Country]]="",VLOOKUP(Table13[[#This Row],[Customer ID]],Customers!$A$2:$E$2501,2,0),Table13[[#This Row],[Customer Country]])</f>
        <v>Denmark</v>
      </c>
      <c r="R66" s="16">
        <f>VLOOKUP(Table13[[#This Row],[Customer ID]],Table3[],6,0)</f>
        <v>32</v>
      </c>
    </row>
    <row r="67" spans="1:18" x14ac:dyDescent="0.3">
      <c r="A67" s="15">
        <v>1255723</v>
      </c>
      <c r="B67" s="16">
        <v>57</v>
      </c>
      <c r="C67" s="17" t="s">
        <v>113</v>
      </c>
      <c r="D67" s="21">
        <v>45087.995833333334</v>
      </c>
      <c r="E67" s="16" t="s">
        <v>96</v>
      </c>
      <c r="F67" s="16" t="s">
        <v>13</v>
      </c>
      <c r="G67" s="16">
        <v>9161</v>
      </c>
      <c r="H67" s="16">
        <f>IF(OR(Table13[[#This Row],[Order Value]]&gt;Answer!I$17,Table13[[#This Row],[Order Value]]&lt;Answer!I$18),1,0)</f>
        <v>0</v>
      </c>
      <c r="I67" s="19">
        <v>45087</v>
      </c>
      <c r="J67" s="20" t="str">
        <f>TEXT(Table13[[#This Row],[Order Datetime]],"HH:MM:SS")</f>
        <v>23:54:00</v>
      </c>
      <c r="K67" s="20" t="str">
        <f>TEXT(Table13[[#This Row],[Order time]],"H")</f>
        <v>23</v>
      </c>
      <c r="L67" s="16">
        <v>6</v>
      </c>
      <c r="M67" s="16">
        <f>DAY(Table13[[#This Row],[Order Date]])</f>
        <v>10</v>
      </c>
      <c r="N67" s="16" t="str">
        <f>TEXT(Table13[[#This Row],[Order Date]],"mmmm")</f>
        <v>June</v>
      </c>
      <c r="O67" s="16" t="str">
        <f>TEXT(Table13[[#This Row],[Order Date]],"dddd")</f>
        <v>Saturday</v>
      </c>
      <c r="P67" s="16">
        <f>WEEKDAY(Table13[[#This Row],[Order Datetime]],2)</f>
        <v>6</v>
      </c>
      <c r="Q67" s="30" t="str">
        <f>IF(Table13[[#This Row],[Customer Country]]="",VLOOKUP(Table13[[#This Row],[Customer ID]],Customers!$A$2:$E$2501,2,0),Table13[[#This Row],[Customer Country]])</f>
        <v>India</v>
      </c>
      <c r="R67" s="16">
        <f>VLOOKUP(Table13[[#This Row],[Customer ID]],Table3[],6,0)</f>
        <v>79</v>
      </c>
    </row>
    <row r="68" spans="1:18" x14ac:dyDescent="0.3">
      <c r="A68" s="15">
        <v>695670</v>
      </c>
      <c r="B68" s="16">
        <v>58</v>
      </c>
      <c r="C68" s="17" t="s">
        <v>109</v>
      </c>
      <c r="D68" s="21">
        <v>45090.098611111112</v>
      </c>
      <c r="E68" s="16" t="s">
        <v>191</v>
      </c>
      <c r="F68" s="16" t="s">
        <v>15</v>
      </c>
      <c r="G68" s="16">
        <v>8331</v>
      </c>
      <c r="H68" s="16">
        <f>IF(OR(Table13[[#This Row],[Order Value]]&gt;Answer!I$17,Table13[[#This Row],[Order Value]]&lt;Answer!I$18),1,0)</f>
        <v>0</v>
      </c>
      <c r="I68" s="19">
        <v>45090</v>
      </c>
      <c r="J68" s="20" t="str">
        <f>TEXT(Table13[[#This Row],[Order Datetime]],"HH:MM:SS")</f>
        <v>02:22:00</v>
      </c>
      <c r="K68" s="20" t="str">
        <f>TEXT(Table13[[#This Row],[Order time]],"H")</f>
        <v>2</v>
      </c>
      <c r="L68" s="16">
        <v>6</v>
      </c>
      <c r="M68" s="16">
        <f>DAY(Table13[[#This Row],[Order Date]])</f>
        <v>13</v>
      </c>
      <c r="N68" s="16" t="str">
        <f>TEXT(Table13[[#This Row],[Order Date]],"mmmm")</f>
        <v>June</v>
      </c>
      <c r="O68" s="16" t="str">
        <f>TEXT(Table13[[#This Row],[Order Date]],"dddd")</f>
        <v>Tuesday</v>
      </c>
      <c r="P68" s="16">
        <f>WEEKDAY(Table13[[#This Row],[Order Datetime]],2)</f>
        <v>2</v>
      </c>
      <c r="Q68" s="30" t="str">
        <f>IF(Table13[[#This Row],[Customer Country]]="",VLOOKUP(Table13[[#This Row],[Customer ID]],Customers!$A$2:$E$2501,2,0),Table13[[#This Row],[Customer Country]])</f>
        <v>Germany</v>
      </c>
      <c r="R68" s="16">
        <f>VLOOKUP(Table13[[#This Row],[Customer ID]],Table3[],6,0)</f>
        <v>29</v>
      </c>
    </row>
    <row r="69" spans="1:18" x14ac:dyDescent="0.3">
      <c r="A69" s="15">
        <v>1356717</v>
      </c>
      <c r="B69" s="16">
        <v>59</v>
      </c>
      <c r="C69" s="17" t="s">
        <v>101</v>
      </c>
      <c r="D69" s="21">
        <v>44996.936805555553</v>
      </c>
      <c r="E69" s="16" t="s">
        <v>97</v>
      </c>
      <c r="F69" s="16" t="s">
        <v>51</v>
      </c>
      <c r="G69" s="16">
        <v>4472</v>
      </c>
      <c r="H69" s="16">
        <f>IF(OR(Table13[[#This Row],[Order Value]]&gt;Answer!I$17,Table13[[#This Row],[Order Value]]&lt;Answer!I$18),1,0)</f>
        <v>0</v>
      </c>
      <c r="I69" s="19">
        <v>44996</v>
      </c>
      <c r="J69" s="20" t="str">
        <f>TEXT(Table13[[#This Row],[Order Datetime]],"HH:MM:SS")</f>
        <v>22:29:00</v>
      </c>
      <c r="K69" s="20" t="str">
        <f>TEXT(Table13[[#This Row],[Order time]],"H")</f>
        <v>22</v>
      </c>
      <c r="L69" s="16">
        <v>3</v>
      </c>
      <c r="M69" s="16">
        <f>DAY(Table13[[#This Row],[Order Date]])</f>
        <v>11</v>
      </c>
      <c r="N69" s="16" t="str">
        <f>TEXT(Table13[[#This Row],[Order Date]],"mmmm")</f>
        <v>March</v>
      </c>
      <c r="O69" s="16" t="str">
        <f>TEXT(Table13[[#This Row],[Order Date]],"dddd")</f>
        <v>Saturday</v>
      </c>
      <c r="P69" s="16">
        <f>WEEKDAY(Table13[[#This Row],[Order Datetime]],2)</f>
        <v>6</v>
      </c>
      <c r="Q69" s="30" t="str">
        <f>IF(Table13[[#This Row],[Customer Country]]="",VLOOKUP(Table13[[#This Row],[Customer ID]],Customers!$A$2:$E$2501,2,0),Table13[[#This Row],[Customer Country]])</f>
        <v>Australia</v>
      </c>
      <c r="R69" s="16">
        <f>VLOOKUP(Table13[[#This Row],[Customer ID]],Table3[],6,0)</f>
        <v>70</v>
      </c>
    </row>
    <row r="70" spans="1:18" x14ac:dyDescent="0.3">
      <c r="A70" s="15">
        <v>1093212</v>
      </c>
      <c r="B70" s="16">
        <v>60</v>
      </c>
      <c r="C70" s="17" t="s">
        <v>99</v>
      </c>
      <c r="D70" s="21">
        <v>45129.044444444444</v>
      </c>
      <c r="E70" s="16" t="s">
        <v>213</v>
      </c>
      <c r="F70" s="16" t="s">
        <v>68</v>
      </c>
      <c r="G70" s="16">
        <v>799</v>
      </c>
      <c r="H70" s="16">
        <f>IF(OR(Table13[[#This Row],[Order Value]]&gt;Answer!I$17,Table13[[#This Row],[Order Value]]&lt;Answer!I$18),1,0)</f>
        <v>0</v>
      </c>
      <c r="I70" s="19">
        <v>45129</v>
      </c>
      <c r="J70" s="20" t="str">
        <f>TEXT(Table13[[#This Row],[Order Datetime]],"HH:MM:SS")</f>
        <v>01:04:00</v>
      </c>
      <c r="K70" s="20" t="str">
        <f>TEXT(Table13[[#This Row],[Order time]],"H")</f>
        <v>1</v>
      </c>
      <c r="L70" s="16">
        <v>7</v>
      </c>
      <c r="M70" s="16">
        <f>DAY(Table13[[#This Row],[Order Date]])</f>
        <v>22</v>
      </c>
      <c r="N70" s="16" t="str">
        <f>TEXT(Table13[[#This Row],[Order Date]],"mmmm")</f>
        <v>July</v>
      </c>
      <c r="O70" s="16" t="str">
        <f>TEXT(Table13[[#This Row],[Order Date]],"dddd")</f>
        <v>Saturday</v>
      </c>
      <c r="P70" s="16">
        <f>WEEKDAY(Table13[[#This Row],[Order Datetime]],2)</f>
        <v>6</v>
      </c>
      <c r="Q70" s="30" t="str">
        <f>IF(Table13[[#This Row],[Customer Country]]="",VLOOKUP(Table13[[#This Row],[Customer ID]],Customers!$A$2:$E$2501,2,0),Table13[[#This Row],[Customer Country]])</f>
        <v>USA</v>
      </c>
      <c r="R70" s="16">
        <f>VLOOKUP(Table13[[#This Row],[Customer ID]],Table3[],6,0)</f>
        <v>60</v>
      </c>
    </row>
    <row r="71" spans="1:18" x14ac:dyDescent="0.3">
      <c r="A71" s="15">
        <v>88069</v>
      </c>
      <c r="B71" s="16">
        <v>61</v>
      </c>
      <c r="C71" s="17" t="s">
        <v>105</v>
      </c>
      <c r="D71" s="18">
        <v>44952.061805555553</v>
      </c>
      <c r="E71" s="16" t="s">
        <v>96</v>
      </c>
      <c r="F71" s="16" t="s">
        <v>9</v>
      </c>
      <c r="G71" s="16">
        <v>8410</v>
      </c>
      <c r="H71" s="16">
        <f>IF(OR(Table13[[#This Row],[Order Value]]&gt;Answer!I$17,Table13[[#This Row],[Order Value]]&lt;Answer!I$18),1,0)</f>
        <v>0</v>
      </c>
      <c r="I71" s="19">
        <v>44952</v>
      </c>
      <c r="J71" s="20" t="str">
        <f>TEXT(Table13[[#This Row],[Order Datetime]],"HH:MM:SS")</f>
        <v>01:29:00</v>
      </c>
      <c r="K71" s="20" t="str">
        <f>TEXT(Table13[[#This Row],[Order time]],"H")</f>
        <v>1</v>
      </c>
      <c r="L71" s="16">
        <v>1</v>
      </c>
      <c r="M71" s="16">
        <f>DAY(Table13[[#This Row],[Order Date]])</f>
        <v>26</v>
      </c>
      <c r="N71" s="16" t="str">
        <f>TEXT(Table13[[#This Row],[Order Date]],"mmmm")</f>
        <v>January</v>
      </c>
      <c r="O71" s="16" t="str">
        <f>TEXT(Table13[[#This Row],[Order Date]],"dddd")</f>
        <v>Thursday</v>
      </c>
      <c r="P71" s="16">
        <f>WEEKDAY(Table13[[#This Row],[Order Datetime]],2)</f>
        <v>4</v>
      </c>
      <c r="Q71" s="30" t="str">
        <f>IF(Table13[[#This Row],[Customer Country]]="",VLOOKUP(Table13[[#This Row],[Customer ID]],Customers!$A$2:$E$2501,2,0),Table13[[#This Row],[Customer Country]])</f>
        <v>Spain</v>
      </c>
      <c r="R71" s="16">
        <f>VLOOKUP(Table13[[#This Row],[Customer ID]],Table3[],6,0)</f>
        <v>47</v>
      </c>
    </row>
    <row r="72" spans="1:18" x14ac:dyDescent="0.3">
      <c r="A72" s="15">
        <v>499145</v>
      </c>
      <c r="B72" s="16">
        <v>61</v>
      </c>
      <c r="C72" s="17" t="s">
        <v>105</v>
      </c>
      <c r="D72" s="18">
        <v>45168.95416666667</v>
      </c>
      <c r="E72" s="16" t="s">
        <v>98</v>
      </c>
      <c r="F72" s="16" t="s">
        <v>43</v>
      </c>
      <c r="G72" s="16">
        <v>165</v>
      </c>
      <c r="H72" s="16">
        <f>IF(OR(Table13[[#This Row],[Order Value]]&gt;Answer!I$17,Table13[[#This Row],[Order Value]]&lt;Answer!I$18),1,0)</f>
        <v>0</v>
      </c>
      <c r="I72" s="19">
        <v>45168</v>
      </c>
      <c r="J72" s="20" t="str">
        <f>TEXT(Table13[[#This Row],[Order Datetime]],"HH:MM:SS")</f>
        <v>22:54:00</v>
      </c>
      <c r="K72" s="20" t="str">
        <f>TEXT(Table13[[#This Row],[Order time]],"H")</f>
        <v>22</v>
      </c>
      <c r="L72" s="16">
        <v>8</v>
      </c>
      <c r="M72" s="16">
        <f>DAY(Table13[[#This Row],[Order Date]])</f>
        <v>30</v>
      </c>
      <c r="N72" s="16" t="str">
        <f>TEXT(Table13[[#This Row],[Order Date]],"mmmm")</f>
        <v>August</v>
      </c>
      <c r="O72" s="16" t="str">
        <f>TEXT(Table13[[#This Row],[Order Date]],"dddd")</f>
        <v>Wednesday</v>
      </c>
      <c r="P72" s="16">
        <f>WEEKDAY(Table13[[#This Row],[Order Datetime]],2)</f>
        <v>3</v>
      </c>
      <c r="Q72" s="30" t="str">
        <f>IF(Table13[[#This Row],[Customer Country]]="",VLOOKUP(Table13[[#This Row],[Customer ID]],Customers!$A$2:$E$2501,2,0),Table13[[#This Row],[Customer Country]])</f>
        <v>Spain</v>
      </c>
      <c r="R72" s="16">
        <f>VLOOKUP(Table13[[#This Row],[Customer ID]],Table3[],6,0)</f>
        <v>47</v>
      </c>
    </row>
    <row r="73" spans="1:18" x14ac:dyDescent="0.3">
      <c r="A73" s="15">
        <v>1253263</v>
      </c>
      <c r="B73" s="16">
        <v>61</v>
      </c>
      <c r="C73" s="17" t="s">
        <v>105</v>
      </c>
      <c r="D73" s="21">
        <v>45072.068055555559</v>
      </c>
      <c r="E73" s="16" t="s">
        <v>191</v>
      </c>
      <c r="F73" s="16" t="s">
        <v>43</v>
      </c>
      <c r="G73" s="16">
        <v>2843</v>
      </c>
      <c r="H73" s="16">
        <f>IF(OR(Table13[[#This Row],[Order Value]]&gt;Answer!I$17,Table13[[#This Row],[Order Value]]&lt;Answer!I$18),1,0)</f>
        <v>0</v>
      </c>
      <c r="I73" s="19">
        <v>45072</v>
      </c>
      <c r="J73" s="20" t="str">
        <f>TEXT(Table13[[#This Row],[Order Datetime]],"HH:MM:SS")</f>
        <v>01:38:00</v>
      </c>
      <c r="K73" s="20" t="str">
        <f>TEXT(Table13[[#This Row],[Order time]],"H")</f>
        <v>1</v>
      </c>
      <c r="L73" s="16">
        <v>5</v>
      </c>
      <c r="M73" s="16">
        <f>DAY(Table13[[#This Row],[Order Date]])</f>
        <v>26</v>
      </c>
      <c r="N73" s="16" t="str">
        <f>TEXT(Table13[[#This Row],[Order Date]],"mmmm")</f>
        <v>May</v>
      </c>
      <c r="O73" s="16" t="str">
        <f>TEXT(Table13[[#This Row],[Order Date]],"dddd")</f>
        <v>Friday</v>
      </c>
      <c r="P73" s="16">
        <f>WEEKDAY(Table13[[#This Row],[Order Datetime]],2)</f>
        <v>5</v>
      </c>
      <c r="Q73" s="30" t="str">
        <f>IF(Table13[[#This Row],[Customer Country]]="",VLOOKUP(Table13[[#This Row],[Customer ID]],Customers!$A$2:$E$2501,2,0),Table13[[#This Row],[Customer Country]])</f>
        <v>Spain</v>
      </c>
      <c r="R73" s="16">
        <f>VLOOKUP(Table13[[#This Row],[Customer ID]],Table3[],6,0)</f>
        <v>47</v>
      </c>
    </row>
    <row r="74" spans="1:18" x14ac:dyDescent="0.3">
      <c r="A74" s="15">
        <v>1362785</v>
      </c>
      <c r="B74" s="16">
        <v>61</v>
      </c>
      <c r="C74" s="17" t="s">
        <v>105</v>
      </c>
      <c r="D74" s="21">
        <v>45284.97152777778</v>
      </c>
      <c r="E74" s="16" t="s">
        <v>96</v>
      </c>
      <c r="F74" s="16" t="s">
        <v>88</v>
      </c>
      <c r="G74" s="16">
        <v>3114</v>
      </c>
      <c r="H74" s="16">
        <f>IF(OR(Table13[[#This Row],[Order Value]]&gt;Answer!I$17,Table13[[#This Row],[Order Value]]&lt;Answer!I$18),1,0)</f>
        <v>0</v>
      </c>
      <c r="I74" s="19">
        <v>45284</v>
      </c>
      <c r="J74" s="20" t="str">
        <f>TEXT(Table13[[#This Row],[Order Datetime]],"HH:MM:SS")</f>
        <v>23:19:00</v>
      </c>
      <c r="K74" s="20" t="str">
        <f>TEXT(Table13[[#This Row],[Order time]],"H")</f>
        <v>23</v>
      </c>
      <c r="L74" s="16">
        <v>12</v>
      </c>
      <c r="M74" s="16">
        <f>DAY(Table13[[#This Row],[Order Date]])</f>
        <v>24</v>
      </c>
      <c r="N74" s="16" t="str">
        <f>TEXT(Table13[[#This Row],[Order Date]],"mmmm")</f>
        <v>December</v>
      </c>
      <c r="O74" s="16" t="str">
        <f>TEXT(Table13[[#This Row],[Order Date]],"dddd")</f>
        <v>Sunday</v>
      </c>
      <c r="P74" s="16">
        <f>WEEKDAY(Table13[[#This Row],[Order Datetime]],2)</f>
        <v>7</v>
      </c>
      <c r="Q74" s="30" t="str">
        <f>IF(Table13[[#This Row],[Customer Country]]="",VLOOKUP(Table13[[#This Row],[Customer ID]],Customers!$A$2:$E$2501,2,0),Table13[[#This Row],[Customer Country]])</f>
        <v>Spain</v>
      </c>
      <c r="R74" s="16">
        <f>VLOOKUP(Table13[[#This Row],[Customer ID]],Table3[],6,0)</f>
        <v>47</v>
      </c>
    </row>
    <row r="75" spans="1:18" x14ac:dyDescent="0.3">
      <c r="A75" s="15">
        <v>502404</v>
      </c>
      <c r="B75" s="16">
        <v>62</v>
      </c>
      <c r="C75" s="17" t="s">
        <v>99</v>
      </c>
      <c r="D75" s="18">
        <v>44973.993750000001</v>
      </c>
      <c r="E75" s="16" t="s">
        <v>97</v>
      </c>
      <c r="F75" s="16" t="s">
        <v>19</v>
      </c>
      <c r="G75" s="16">
        <v>3368</v>
      </c>
      <c r="H75" s="16">
        <f>IF(OR(Table13[[#This Row],[Order Value]]&gt;Answer!I$17,Table13[[#This Row],[Order Value]]&lt;Answer!I$18),1,0)</f>
        <v>0</v>
      </c>
      <c r="I75" s="19">
        <v>44973</v>
      </c>
      <c r="J75" s="20" t="str">
        <f>TEXT(Table13[[#This Row],[Order Datetime]],"HH:MM:SS")</f>
        <v>23:51:00</v>
      </c>
      <c r="K75" s="20" t="str">
        <f>TEXT(Table13[[#This Row],[Order time]],"H")</f>
        <v>23</v>
      </c>
      <c r="L75" s="16">
        <v>2</v>
      </c>
      <c r="M75" s="16">
        <f>DAY(Table13[[#This Row],[Order Date]])</f>
        <v>16</v>
      </c>
      <c r="N75" s="16" t="str">
        <f>TEXT(Table13[[#This Row],[Order Date]],"mmmm")</f>
        <v>February</v>
      </c>
      <c r="O75" s="16" t="str">
        <f>TEXT(Table13[[#This Row],[Order Date]],"dddd")</f>
        <v>Thursday</v>
      </c>
      <c r="P75" s="16">
        <f>WEEKDAY(Table13[[#This Row],[Order Datetime]],2)</f>
        <v>4</v>
      </c>
      <c r="Q75" s="30" t="str">
        <f>IF(Table13[[#This Row],[Customer Country]]="",VLOOKUP(Table13[[#This Row],[Customer ID]],Customers!$A$2:$E$2501,2,0),Table13[[#This Row],[Customer Country]])</f>
        <v>USA</v>
      </c>
      <c r="R75" s="16">
        <f>VLOOKUP(Table13[[#This Row],[Customer ID]],Table3[],6,0)</f>
        <v>42</v>
      </c>
    </row>
    <row r="76" spans="1:18" x14ac:dyDescent="0.3">
      <c r="A76" s="15">
        <v>752092</v>
      </c>
      <c r="B76" s="16">
        <v>62</v>
      </c>
      <c r="C76" s="17" t="s">
        <v>99</v>
      </c>
      <c r="D76" s="21">
        <v>44949.046527777777</v>
      </c>
      <c r="E76" s="16" t="s">
        <v>97</v>
      </c>
      <c r="F76" s="16" t="s">
        <v>43</v>
      </c>
      <c r="G76" s="16">
        <v>9268</v>
      </c>
      <c r="H76" s="16">
        <f>IF(OR(Table13[[#This Row],[Order Value]]&gt;Answer!I$17,Table13[[#This Row],[Order Value]]&lt;Answer!I$18),1,0)</f>
        <v>0</v>
      </c>
      <c r="I76" s="19">
        <v>44949</v>
      </c>
      <c r="J76" s="20" t="str">
        <f>TEXT(Table13[[#This Row],[Order Datetime]],"HH:MM:SS")</f>
        <v>01:07:00</v>
      </c>
      <c r="K76" s="20" t="str">
        <f>TEXT(Table13[[#This Row],[Order time]],"H")</f>
        <v>1</v>
      </c>
      <c r="L76" s="16">
        <v>1</v>
      </c>
      <c r="M76" s="16">
        <f>DAY(Table13[[#This Row],[Order Date]])</f>
        <v>23</v>
      </c>
      <c r="N76" s="16" t="str">
        <f>TEXT(Table13[[#This Row],[Order Date]],"mmmm")</f>
        <v>January</v>
      </c>
      <c r="O76" s="16" t="str">
        <f>TEXT(Table13[[#This Row],[Order Date]],"dddd")</f>
        <v>Monday</v>
      </c>
      <c r="P76" s="16">
        <f>WEEKDAY(Table13[[#This Row],[Order Datetime]],2)</f>
        <v>1</v>
      </c>
      <c r="Q76" s="30" t="str">
        <f>IF(Table13[[#This Row],[Customer Country]]="",VLOOKUP(Table13[[#This Row],[Customer ID]],Customers!$A$2:$E$2501,2,0),Table13[[#This Row],[Customer Country]])</f>
        <v>USA</v>
      </c>
      <c r="R76" s="16">
        <f>VLOOKUP(Table13[[#This Row],[Customer ID]],Table3[],6,0)</f>
        <v>42</v>
      </c>
    </row>
    <row r="77" spans="1:18" x14ac:dyDescent="0.3">
      <c r="A77" s="15">
        <v>810114</v>
      </c>
      <c r="B77" s="16">
        <v>62</v>
      </c>
      <c r="C77" s="17" t="s">
        <v>99</v>
      </c>
      <c r="D77" s="21">
        <v>45081.082638888889</v>
      </c>
      <c r="E77" s="16" t="s">
        <v>97</v>
      </c>
      <c r="F77" s="16" t="s">
        <v>95</v>
      </c>
      <c r="G77" s="16">
        <v>2084</v>
      </c>
      <c r="H77" s="16">
        <f>IF(OR(Table13[[#This Row],[Order Value]]&gt;Answer!I$17,Table13[[#This Row],[Order Value]]&lt;Answer!I$18),1,0)</f>
        <v>0</v>
      </c>
      <c r="I77" s="19">
        <v>45081</v>
      </c>
      <c r="J77" s="20" t="str">
        <f>TEXT(Table13[[#This Row],[Order Datetime]],"HH:MM:SS")</f>
        <v>01:59:00</v>
      </c>
      <c r="K77" s="20" t="str">
        <f>TEXT(Table13[[#This Row],[Order time]],"H")</f>
        <v>1</v>
      </c>
      <c r="L77" s="16">
        <v>6</v>
      </c>
      <c r="M77" s="16">
        <f>DAY(Table13[[#This Row],[Order Date]])</f>
        <v>4</v>
      </c>
      <c r="N77" s="16" t="str">
        <f>TEXT(Table13[[#This Row],[Order Date]],"mmmm")</f>
        <v>June</v>
      </c>
      <c r="O77" s="16" t="str">
        <f>TEXT(Table13[[#This Row],[Order Date]],"dddd")</f>
        <v>Sunday</v>
      </c>
      <c r="P77" s="16">
        <f>WEEKDAY(Table13[[#This Row],[Order Datetime]],2)</f>
        <v>7</v>
      </c>
      <c r="Q77" s="30" t="str">
        <f>IF(Table13[[#This Row],[Customer Country]]="",VLOOKUP(Table13[[#This Row],[Customer ID]],Customers!$A$2:$E$2501,2,0),Table13[[#This Row],[Customer Country]])</f>
        <v>USA</v>
      </c>
      <c r="R77" s="16">
        <f>VLOOKUP(Table13[[#This Row],[Customer ID]],Table3[],6,0)</f>
        <v>42</v>
      </c>
    </row>
    <row r="78" spans="1:18" x14ac:dyDescent="0.3">
      <c r="A78" s="15">
        <v>1086327</v>
      </c>
      <c r="B78" s="16">
        <v>62</v>
      </c>
      <c r="C78" s="17" t="s">
        <v>99</v>
      </c>
      <c r="D78" s="21">
        <v>44939.081944444442</v>
      </c>
      <c r="E78" s="16" t="s">
        <v>97</v>
      </c>
      <c r="F78" s="16" t="s">
        <v>29</v>
      </c>
      <c r="G78" s="16">
        <v>4910</v>
      </c>
      <c r="H78" s="16">
        <f>IF(OR(Table13[[#This Row],[Order Value]]&gt;Answer!I$17,Table13[[#This Row],[Order Value]]&lt;Answer!I$18),1,0)</f>
        <v>0</v>
      </c>
      <c r="I78" s="19">
        <v>44939</v>
      </c>
      <c r="J78" s="20" t="str">
        <f>TEXT(Table13[[#This Row],[Order Datetime]],"HH:MM:SS")</f>
        <v>01:58:00</v>
      </c>
      <c r="K78" s="20" t="str">
        <f>TEXT(Table13[[#This Row],[Order time]],"H")</f>
        <v>1</v>
      </c>
      <c r="L78" s="16">
        <v>1</v>
      </c>
      <c r="M78" s="16">
        <f>DAY(Table13[[#This Row],[Order Date]])</f>
        <v>13</v>
      </c>
      <c r="N78" s="16" t="str">
        <f>TEXT(Table13[[#This Row],[Order Date]],"mmmm")</f>
        <v>January</v>
      </c>
      <c r="O78" s="16" t="str">
        <f>TEXT(Table13[[#This Row],[Order Date]],"dddd")</f>
        <v>Friday</v>
      </c>
      <c r="P78" s="16">
        <f>WEEKDAY(Table13[[#This Row],[Order Datetime]],2)</f>
        <v>5</v>
      </c>
      <c r="Q78" s="30" t="str">
        <f>IF(Table13[[#This Row],[Customer Country]]="",VLOOKUP(Table13[[#This Row],[Customer ID]],Customers!$A$2:$E$2501,2,0),Table13[[#This Row],[Customer Country]])</f>
        <v>USA</v>
      </c>
      <c r="R78" s="16">
        <f>VLOOKUP(Table13[[#This Row],[Customer ID]],Table3[],6,0)</f>
        <v>42</v>
      </c>
    </row>
    <row r="79" spans="1:18" x14ac:dyDescent="0.3">
      <c r="A79" s="15">
        <v>760774</v>
      </c>
      <c r="B79" s="16">
        <v>63</v>
      </c>
      <c r="C79" s="17" t="s">
        <v>103</v>
      </c>
      <c r="D79" s="21">
        <v>45019.006944444445</v>
      </c>
      <c r="E79" s="16" t="s">
        <v>98</v>
      </c>
      <c r="F79" s="16" t="s">
        <v>27</v>
      </c>
      <c r="G79" s="16">
        <v>2846</v>
      </c>
      <c r="H79" s="16">
        <f>IF(OR(Table13[[#This Row],[Order Value]]&gt;Answer!I$17,Table13[[#This Row],[Order Value]]&lt;Answer!I$18),1,0)</f>
        <v>0</v>
      </c>
      <c r="I79" s="19">
        <v>45019</v>
      </c>
      <c r="J79" s="20" t="str">
        <f>TEXT(Table13[[#This Row],[Order Datetime]],"HH:MM:SS")</f>
        <v>00:10:00</v>
      </c>
      <c r="K79" s="20" t="str">
        <f>TEXT(Table13[[#This Row],[Order time]],"H")</f>
        <v>0</v>
      </c>
      <c r="L79" s="16">
        <v>4</v>
      </c>
      <c r="M79" s="16">
        <f>DAY(Table13[[#This Row],[Order Date]])</f>
        <v>3</v>
      </c>
      <c r="N79" s="16" t="str">
        <f>TEXT(Table13[[#This Row],[Order Date]],"mmmm")</f>
        <v>April</v>
      </c>
      <c r="O79" s="16" t="str">
        <f>TEXT(Table13[[#This Row],[Order Date]],"dddd")</f>
        <v>Monday</v>
      </c>
      <c r="P79" s="16">
        <f>WEEKDAY(Table13[[#This Row],[Order Datetime]],2)</f>
        <v>1</v>
      </c>
      <c r="Q79" s="30" t="str">
        <f>IF(Table13[[#This Row],[Customer Country]]="",VLOOKUP(Table13[[#This Row],[Customer ID]],Customers!$A$2:$E$2501,2,0),Table13[[#This Row],[Customer Country]])</f>
        <v>Norway</v>
      </c>
      <c r="R79" s="16">
        <f>VLOOKUP(Table13[[#This Row],[Customer ID]],Table3[],6,0)</f>
        <v>23</v>
      </c>
    </row>
    <row r="80" spans="1:18" x14ac:dyDescent="0.3">
      <c r="A80" s="15">
        <v>1615509</v>
      </c>
      <c r="B80" s="16">
        <v>63</v>
      </c>
      <c r="C80" s="17" t="s">
        <v>103</v>
      </c>
      <c r="D80" s="21">
        <v>45229.938888888886</v>
      </c>
      <c r="E80" s="16" t="s">
        <v>96</v>
      </c>
      <c r="F80" s="16" t="s">
        <v>79</v>
      </c>
      <c r="G80" s="16">
        <v>7909</v>
      </c>
      <c r="H80" s="16">
        <f>IF(OR(Table13[[#This Row],[Order Value]]&gt;Answer!I$17,Table13[[#This Row],[Order Value]]&lt;Answer!I$18),1,0)</f>
        <v>0</v>
      </c>
      <c r="I80" s="19">
        <v>45229</v>
      </c>
      <c r="J80" s="20" t="str">
        <f>TEXT(Table13[[#This Row],[Order Datetime]],"HH:MM:SS")</f>
        <v>22:32:00</v>
      </c>
      <c r="K80" s="20" t="str">
        <f>TEXT(Table13[[#This Row],[Order time]],"H")</f>
        <v>22</v>
      </c>
      <c r="L80" s="16">
        <v>10</v>
      </c>
      <c r="M80" s="16">
        <f>DAY(Table13[[#This Row],[Order Date]])</f>
        <v>30</v>
      </c>
      <c r="N80" s="16" t="str">
        <f>TEXT(Table13[[#This Row],[Order Date]],"mmmm")</f>
        <v>October</v>
      </c>
      <c r="O80" s="16" t="str">
        <f>TEXT(Table13[[#This Row],[Order Date]],"dddd")</f>
        <v>Monday</v>
      </c>
      <c r="P80" s="16">
        <f>WEEKDAY(Table13[[#This Row],[Order Datetime]],2)</f>
        <v>1</v>
      </c>
      <c r="Q80" s="30" t="str">
        <f>IF(Table13[[#This Row],[Customer Country]]="",VLOOKUP(Table13[[#This Row],[Customer ID]],Customers!$A$2:$E$2501,2,0),Table13[[#This Row],[Customer Country]])</f>
        <v>Norway</v>
      </c>
      <c r="R80" s="16">
        <f>VLOOKUP(Table13[[#This Row],[Customer ID]],Table3[],6,0)</f>
        <v>23</v>
      </c>
    </row>
    <row r="81" spans="1:18" x14ac:dyDescent="0.3">
      <c r="A81" s="15">
        <v>1289179</v>
      </c>
      <c r="B81" s="16">
        <v>65</v>
      </c>
      <c r="C81" s="17" t="s">
        <v>105</v>
      </c>
      <c r="D81" s="21">
        <v>44961.044444444444</v>
      </c>
      <c r="E81" s="16" t="s">
        <v>98</v>
      </c>
      <c r="F81" s="16" t="s">
        <v>17</v>
      </c>
      <c r="G81" s="16">
        <v>2409</v>
      </c>
      <c r="H81" s="16">
        <f>IF(OR(Table13[[#This Row],[Order Value]]&gt;Answer!I$17,Table13[[#This Row],[Order Value]]&lt;Answer!I$18),1,0)</f>
        <v>0</v>
      </c>
      <c r="I81" s="19">
        <v>44961</v>
      </c>
      <c r="J81" s="20" t="str">
        <f>TEXT(Table13[[#This Row],[Order Datetime]],"HH:MM:SS")</f>
        <v>01:04:00</v>
      </c>
      <c r="K81" s="20" t="str">
        <f>TEXT(Table13[[#This Row],[Order time]],"H")</f>
        <v>1</v>
      </c>
      <c r="L81" s="16">
        <v>2</v>
      </c>
      <c r="M81" s="16">
        <f>DAY(Table13[[#This Row],[Order Date]])</f>
        <v>4</v>
      </c>
      <c r="N81" s="16" t="str">
        <f>TEXT(Table13[[#This Row],[Order Date]],"mmmm")</f>
        <v>February</v>
      </c>
      <c r="O81" s="16" t="str">
        <f>TEXT(Table13[[#This Row],[Order Date]],"dddd")</f>
        <v>Saturday</v>
      </c>
      <c r="P81" s="16">
        <f>WEEKDAY(Table13[[#This Row],[Order Datetime]],2)</f>
        <v>6</v>
      </c>
      <c r="Q81" s="30" t="str">
        <f>IF(Table13[[#This Row],[Customer Country]]="",VLOOKUP(Table13[[#This Row],[Customer ID]],Customers!$A$2:$E$2501,2,0),Table13[[#This Row],[Customer Country]])</f>
        <v>Spain</v>
      </c>
      <c r="R81" s="16">
        <f>VLOOKUP(Table13[[#This Row],[Customer ID]],Table3[],6,0)</f>
        <v>37</v>
      </c>
    </row>
    <row r="82" spans="1:18" x14ac:dyDescent="0.3">
      <c r="A82" s="15">
        <v>457087</v>
      </c>
      <c r="B82" s="16">
        <v>66</v>
      </c>
      <c r="C82" s="17" t="s">
        <v>101</v>
      </c>
      <c r="D82" s="18">
        <v>44979.970833333333</v>
      </c>
      <c r="E82" s="16" t="s">
        <v>98</v>
      </c>
      <c r="F82" s="16" t="s">
        <v>20</v>
      </c>
      <c r="G82" s="16">
        <v>1838</v>
      </c>
      <c r="H82" s="16">
        <f>IF(OR(Table13[[#This Row],[Order Value]]&gt;Answer!I$17,Table13[[#This Row],[Order Value]]&lt;Answer!I$18),1,0)</f>
        <v>0</v>
      </c>
      <c r="I82" s="19">
        <v>44979</v>
      </c>
      <c r="J82" s="20" t="str">
        <f>TEXT(Table13[[#This Row],[Order Datetime]],"HH:MM:SS")</f>
        <v>23:18:00</v>
      </c>
      <c r="K82" s="20" t="str">
        <f>TEXT(Table13[[#This Row],[Order time]],"H")</f>
        <v>23</v>
      </c>
      <c r="L82" s="16">
        <v>2</v>
      </c>
      <c r="M82" s="16">
        <f>DAY(Table13[[#This Row],[Order Date]])</f>
        <v>22</v>
      </c>
      <c r="N82" s="16" t="str">
        <f>TEXT(Table13[[#This Row],[Order Date]],"mmmm")</f>
        <v>February</v>
      </c>
      <c r="O82" s="16" t="str">
        <f>TEXT(Table13[[#This Row],[Order Date]],"dddd")</f>
        <v>Wednesday</v>
      </c>
      <c r="P82" s="16">
        <f>WEEKDAY(Table13[[#This Row],[Order Datetime]],2)</f>
        <v>3</v>
      </c>
      <c r="Q82" s="30" t="str">
        <f>IF(Table13[[#This Row],[Customer Country]]="",VLOOKUP(Table13[[#This Row],[Customer ID]],Customers!$A$2:$E$2501,2,0),Table13[[#This Row],[Customer Country]])</f>
        <v>Australia</v>
      </c>
      <c r="R82" s="16">
        <f>VLOOKUP(Table13[[#This Row],[Customer ID]],Table3[],6,0)</f>
        <v>30</v>
      </c>
    </row>
    <row r="83" spans="1:18" x14ac:dyDescent="0.3">
      <c r="A83" s="15">
        <v>1123688</v>
      </c>
      <c r="B83" s="16">
        <v>66</v>
      </c>
      <c r="C83" s="17" t="s">
        <v>101</v>
      </c>
      <c r="D83" s="21">
        <v>45041.046527777777</v>
      </c>
      <c r="E83" s="16" t="s">
        <v>98</v>
      </c>
      <c r="F83" s="16" t="s">
        <v>27</v>
      </c>
      <c r="G83" s="16">
        <v>1398</v>
      </c>
      <c r="H83" s="16">
        <f>IF(OR(Table13[[#This Row],[Order Value]]&gt;Answer!I$17,Table13[[#This Row],[Order Value]]&lt;Answer!I$18),1,0)</f>
        <v>0</v>
      </c>
      <c r="I83" s="19">
        <v>45041</v>
      </c>
      <c r="J83" s="20" t="str">
        <f>TEXT(Table13[[#This Row],[Order Datetime]],"HH:MM:SS")</f>
        <v>01:07:00</v>
      </c>
      <c r="K83" s="20" t="str">
        <f>TEXT(Table13[[#This Row],[Order time]],"H")</f>
        <v>1</v>
      </c>
      <c r="L83" s="16">
        <v>4</v>
      </c>
      <c r="M83" s="16">
        <f>DAY(Table13[[#This Row],[Order Date]])</f>
        <v>25</v>
      </c>
      <c r="N83" s="16" t="str">
        <f>TEXT(Table13[[#This Row],[Order Date]],"mmmm")</f>
        <v>April</v>
      </c>
      <c r="O83" s="16" t="str">
        <f>TEXT(Table13[[#This Row],[Order Date]],"dddd")</f>
        <v>Tuesday</v>
      </c>
      <c r="P83" s="16">
        <f>WEEKDAY(Table13[[#This Row],[Order Datetime]],2)</f>
        <v>2</v>
      </c>
      <c r="Q83" s="30" t="str">
        <f>IF(Table13[[#This Row],[Customer Country]]="",VLOOKUP(Table13[[#This Row],[Customer ID]],Customers!$A$2:$E$2501,2,0),Table13[[#This Row],[Customer Country]])</f>
        <v>Australia</v>
      </c>
      <c r="R83" s="16">
        <f>VLOOKUP(Table13[[#This Row],[Customer ID]],Table3[],6,0)</f>
        <v>30</v>
      </c>
    </row>
    <row r="84" spans="1:18" x14ac:dyDescent="0.3">
      <c r="A84" s="15">
        <v>195686</v>
      </c>
      <c r="B84" s="16">
        <v>67</v>
      </c>
      <c r="C84" s="17" t="s">
        <v>107</v>
      </c>
      <c r="D84" s="18">
        <v>45176.044444444444</v>
      </c>
      <c r="E84" s="16" t="s">
        <v>191</v>
      </c>
      <c r="F84" s="16" t="s">
        <v>81</v>
      </c>
      <c r="G84" s="16">
        <v>2651</v>
      </c>
      <c r="H84" s="16">
        <f>IF(OR(Table13[[#This Row],[Order Value]]&gt;Answer!I$17,Table13[[#This Row],[Order Value]]&lt;Answer!I$18),1,0)</f>
        <v>0</v>
      </c>
      <c r="I84" s="19">
        <v>45176</v>
      </c>
      <c r="J84" s="20" t="str">
        <f>TEXT(Table13[[#This Row],[Order Datetime]],"HH:MM:SS")</f>
        <v>01:04:00</v>
      </c>
      <c r="K84" s="20" t="str">
        <f>TEXT(Table13[[#This Row],[Order time]],"H")</f>
        <v>1</v>
      </c>
      <c r="L84" s="16">
        <v>9</v>
      </c>
      <c r="M84" s="16">
        <f>DAY(Table13[[#This Row],[Order Date]])</f>
        <v>7</v>
      </c>
      <c r="N84" s="16" t="str">
        <f>TEXT(Table13[[#This Row],[Order Date]],"mmmm")</f>
        <v>September</v>
      </c>
      <c r="O84" s="16" t="str">
        <f>TEXT(Table13[[#This Row],[Order Date]],"dddd")</f>
        <v>Thursday</v>
      </c>
      <c r="P84" s="16">
        <f>WEEKDAY(Table13[[#This Row],[Order Datetime]],2)</f>
        <v>4</v>
      </c>
      <c r="Q84" s="30" t="str">
        <f>IF(Table13[[#This Row],[Customer Country]]="",VLOOKUP(Table13[[#This Row],[Customer ID]],Customers!$A$2:$E$2501,2,0),Table13[[#This Row],[Customer Country]])</f>
        <v>Italy</v>
      </c>
      <c r="R84" s="16">
        <f>VLOOKUP(Table13[[#This Row],[Customer ID]],Table3[],6,0)</f>
        <v>51</v>
      </c>
    </row>
    <row r="85" spans="1:18" x14ac:dyDescent="0.3">
      <c r="A85" s="15">
        <v>232129</v>
      </c>
      <c r="B85" s="16">
        <v>67</v>
      </c>
      <c r="C85" s="17" t="s">
        <v>107</v>
      </c>
      <c r="D85" s="18">
        <v>45250.986111111109</v>
      </c>
      <c r="E85" s="16" t="s">
        <v>96</v>
      </c>
      <c r="F85" s="16" t="s">
        <v>34</v>
      </c>
      <c r="G85" s="16">
        <v>6264</v>
      </c>
      <c r="H85" s="16">
        <f>IF(OR(Table13[[#This Row],[Order Value]]&gt;Answer!I$17,Table13[[#This Row],[Order Value]]&lt;Answer!I$18),1,0)</f>
        <v>0</v>
      </c>
      <c r="I85" s="19">
        <v>45250</v>
      </c>
      <c r="J85" s="20" t="str">
        <f>TEXT(Table13[[#This Row],[Order Datetime]],"HH:MM:SS")</f>
        <v>23:40:00</v>
      </c>
      <c r="K85" s="20" t="str">
        <f>TEXT(Table13[[#This Row],[Order time]],"H")</f>
        <v>23</v>
      </c>
      <c r="L85" s="16">
        <v>11</v>
      </c>
      <c r="M85" s="16">
        <f>DAY(Table13[[#This Row],[Order Date]])</f>
        <v>20</v>
      </c>
      <c r="N85" s="16" t="str">
        <f>TEXT(Table13[[#This Row],[Order Date]],"mmmm")</f>
        <v>November</v>
      </c>
      <c r="O85" s="16" t="str">
        <f>TEXT(Table13[[#This Row],[Order Date]],"dddd")</f>
        <v>Monday</v>
      </c>
      <c r="P85" s="16">
        <f>WEEKDAY(Table13[[#This Row],[Order Datetime]],2)</f>
        <v>1</v>
      </c>
      <c r="Q85" s="30" t="str">
        <f>IF(Table13[[#This Row],[Customer Country]]="",VLOOKUP(Table13[[#This Row],[Customer ID]],Customers!$A$2:$E$2501,2,0),Table13[[#This Row],[Customer Country]])</f>
        <v>Italy</v>
      </c>
      <c r="R85" s="16">
        <f>VLOOKUP(Table13[[#This Row],[Customer ID]],Table3[],6,0)</f>
        <v>51</v>
      </c>
    </row>
    <row r="86" spans="1:18" x14ac:dyDescent="0.3">
      <c r="A86" s="15">
        <v>1303658</v>
      </c>
      <c r="B86" s="16">
        <v>67</v>
      </c>
      <c r="C86" s="17" t="s">
        <v>107</v>
      </c>
      <c r="D86" s="21">
        <v>45087.070833333331</v>
      </c>
      <c r="E86" s="16" t="s">
        <v>97</v>
      </c>
      <c r="F86" s="16" t="s">
        <v>24</v>
      </c>
      <c r="G86" s="16">
        <v>897</v>
      </c>
      <c r="H86" s="16">
        <f>IF(OR(Table13[[#This Row],[Order Value]]&gt;Answer!I$17,Table13[[#This Row],[Order Value]]&lt;Answer!I$18),1,0)</f>
        <v>0</v>
      </c>
      <c r="I86" s="19">
        <v>45087</v>
      </c>
      <c r="J86" s="20" t="str">
        <f>TEXT(Table13[[#This Row],[Order Datetime]],"HH:MM:SS")</f>
        <v>01:42:00</v>
      </c>
      <c r="K86" s="20" t="str">
        <f>TEXT(Table13[[#This Row],[Order time]],"H")</f>
        <v>1</v>
      </c>
      <c r="L86" s="16">
        <v>6</v>
      </c>
      <c r="M86" s="16">
        <f>DAY(Table13[[#This Row],[Order Date]])</f>
        <v>10</v>
      </c>
      <c r="N86" s="16" t="str">
        <f>TEXT(Table13[[#This Row],[Order Date]],"mmmm")</f>
        <v>June</v>
      </c>
      <c r="O86" s="16" t="str">
        <f>TEXT(Table13[[#This Row],[Order Date]],"dddd")</f>
        <v>Saturday</v>
      </c>
      <c r="P86" s="16">
        <f>WEEKDAY(Table13[[#This Row],[Order Datetime]],2)</f>
        <v>6</v>
      </c>
      <c r="Q86" s="30" t="str">
        <f>IF(Table13[[#This Row],[Customer Country]]="",VLOOKUP(Table13[[#This Row],[Customer ID]],Customers!$A$2:$E$2501,2,0),Table13[[#This Row],[Customer Country]])</f>
        <v>Italy</v>
      </c>
      <c r="R86" s="16">
        <f>VLOOKUP(Table13[[#This Row],[Customer ID]],Table3[],6,0)</f>
        <v>51</v>
      </c>
    </row>
    <row r="87" spans="1:18" x14ac:dyDescent="0.3">
      <c r="A87" s="15">
        <v>1016456</v>
      </c>
      <c r="B87" s="16">
        <v>69</v>
      </c>
      <c r="C87" s="17" t="s">
        <v>99</v>
      </c>
      <c r="D87" s="21">
        <v>45194.946527777778</v>
      </c>
      <c r="E87" s="16" t="s">
        <v>191</v>
      </c>
      <c r="F87" s="16" t="s">
        <v>39</v>
      </c>
      <c r="G87" s="16">
        <v>1984</v>
      </c>
      <c r="H87" s="16">
        <f>IF(OR(Table13[[#This Row],[Order Value]]&gt;Answer!I$17,Table13[[#This Row],[Order Value]]&lt;Answer!I$18),1,0)</f>
        <v>0</v>
      </c>
      <c r="I87" s="19">
        <v>45194</v>
      </c>
      <c r="J87" s="20" t="str">
        <f>TEXT(Table13[[#This Row],[Order Datetime]],"HH:MM:SS")</f>
        <v>22:43:00</v>
      </c>
      <c r="K87" s="20" t="str">
        <f>TEXT(Table13[[#This Row],[Order time]],"H")</f>
        <v>22</v>
      </c>
      <c r="L87" s="16">
        <v>9</v>
      </c>
      <c r="M87" s="16">
        <f>DAY(Table13[[#This Row],[Order Date]])</f>
        <v>25</v>
      </c>
      <c r="N87" s="16" t="str">
        <f>TEXT(Table13[[#This Row],[Order Date]],"mmmm")</f>
        <v>September</v>
      </c>
      <c r="O87" s="16" t="str">
        <f>TEXT(Table13[[#This Row],[Order Date]],"dddd")</f>
        <v>Monday</v>
      </c>
      <c r="P87" s="16">
        <f>WEEKDAY(Table13[[#This Row],[Order Datetime]],2)</f>
        <v>1</v>
      </c>
      <c r="Q87" s="30" t="str">
        <f>IF(Table13[[#This Row],[Customer Country]]="",VLOOKUP(Table13[[#This Row],[Customer ID]],Customers!$A$2:$E$2501,2,0),Table13[[#This Row],[Customer Country]])</f>
        <v>USA</v>
      </c>
      <c r="R87" s="16">
        <f>VLOOKUP(Table13[[#This Row],[Customer ID]],Table3[],6,0)</f>
        <v>39</v>
      </c>
    </row>
    <row r="88" spans="1:18" x14ac:dyDescent="0.3">
      <c r="A88" s="15">
        <v>1404963</v>
      </c>
      <c r="B88" s="16">
        <v>69</v>
      </c>
      <c r="C88" s="17" t="s">
        <v>99</v>
      </c>
      <c r="D88" s="21">
        <v>45278.038194444445</v>
      </c>
      <c r="E88" s="16" t="s">
        <v>98</v>
      </c>
      <c r="F88" s="16" t="s">
        <v>33</v>
      </c>
      <c r="G88" s="16">
        <v>1572</v>
      </c>
      <c r="H88" s="16">
        <f>IF(OR(Table13[[#This Row],[Order Value]]&gt;Answer!I$17,Table13[[#This Row],[Order Value]]&lt;Answer!I$18),1,0)</f>
        <v>0</v>
      </c>
      <c r="I88" s="19">
        <v>45278</v>
      </c>
      <c r="J88" s="20" t="str">
        <f>TEXT(Table13[[#This Row],[Order Datetime]],"HH:MM:SS")</f>
        <v>00:55:00</v>
      </c>
      <c r="K88" s="20" t="str">
        <f>TEXT(Table13[[#This Row],[Order time]],"H")</f>
        <v>0</v>
      </c>
      <c r="L88" s="16">
        <v>12</v>
      </c>
      <c r="M88" s="16">
        <f>DAY(Table13[[#This Row],[Order Date]])</f>
        <v>18</v>
      </c>
      <c r="N88" s="16" t="str">
        <f>TEXT(Table13[[#This Row],[Order Date]],"mmmm")</f>
        <v>December</v>
      </c>
      <c r="O88" s="16" t="str">
        <f>TEXT(Table13[[#This Row],[Order Date]],"dddd")</f>
        <v>Monday</v>
      </c>
      <c r="P88" s="16">
        <f>WEEKDAY(Table13[[#This Row],[Order Datetime]],2)</f>
        <v>1</v>
      </c>
      <c r="Q88" s="30" t="str">
        <f>IF(Table13[[#This Row],[Customer Country]]="",VLOOKUP(Table13[[#This Row],[Customer ID]],Customers!$A$2:$E$2501,2,0),Table13[[#This Row],[Customer Country]])</f>
        <v>USA</v>
      </c>
      <c r="R88" s="16">
        <f>VLOOKUP(Table13[[#This Row],[Customer ID]],Table3[],6,0)</f>
        <v>39</v>
      </c>
    </row>
    <row r="89" spans="1:18" x14ac:dyDescent="0.3">
      <c r="A89" s="15">
        <v>200851</v>
      </c>
      <c r="B89" s="16">
        <v>71</v>
      </c>
      <c r="C89" s="17" t="s">
        <v>113</v>
      </c>
      <c r="D89" s="18">
        <v>45263.972222222219</v>
      </c>
      <c r="E89" s="16" t="s">
        <v>97</v>
      </c>
      <c r="F89" s="16" t="s">
        <v>71</v>
      </c>
      <c r="G89" s="16">
        <v>8510</v>
      </c>
      <c r="H89" s="16">
        <f>IF(OR(Table13[[#This Row],[Order Value]]&gt;Answer!I$17,Table13[[#This Row],[Order Value]]&lt;Answer!I$18),1,0)</f>
        <v>0</v>
      </c>
      <c r="I89" s="19">
        <v>45263</v>
      </c>
      <c r="J89" s="20" t="str">
        <f>TEXT(Table13[[#This Row],[Order Datetime]],"HH:MM:SS")</f>
        <v>23:20:00</v>
      </c>
      <c r="K89" s="20" t="str">
        <f>TEXT(Table13[[#This Row],[Order time]],"H")</f>
        <v>23</v>
      </c>
      <c r="L89" s="16">
        <v>12</v>
      </c>
      <c r="M89" s="16">
        <f>DAY(Table13[[#This Row],[Order Date]])</f>
        <v>3</v>
      </c>
      <c r="N89" s="16" t="str">
        <f>TEXT(Table13[[#This Row],[Order Date]],"mmmm")</f>
        <v>December</v>
      </c>
      <c r="O89" s="16" t="str">
        <f>TEXT(Table13[[#This Row],[Order Date]],"dddd")</f>
        <v>Sunday</v>
      </c>
      <c r="P89" s="16">
        <f>WEEKDAY(Table13[[#This Row],[Order Datetime]],2)</f>
        <v>7</v>
      </c>
      <c r="Q89" s="30" t="str">
        <f>IF(Table13[[#This Row],[Customer Country]]="",VLOOKUP(Table13[[#This Row],[Customer ID]],Customers!$A$2:$E$2501,2,0),Table13[[#This Row],[Customer Country]])</f>
        <v>India</v>
      </c>
      <c r="R89" s="16">
        <f>VLOOKUP(Table13[[#This Row],[Customer ID]],Table3[],6,0)</f>
        <v>48</v>
      </c>
    </row>
    <row r="90" spans="1:18" x14ac:dyDescent="0.3">
      <c r="A90" s="15">
        <v>1681720</v>
      </c>
      <c r="B90" s="16">
        <v>71</v>
      </c>
      <c r="C90" s="17" t="s">
        <v>113</v>
      </c>
      <c r="D90" s="21">
        <v>45022.01666666667</v>
      </c>
      <c r="E90" s="16" t="s">
        <v>96</v>
      </c>
      <c r="F90" s="16" t="s">
        <v>93</v>
      </c>
      <c r="G90" s="16">
        <v>1552</v>
      </c>
      <c r="H90" s="16">
        <f>IF(OR(Table13[[#This Row],[Order Value]]&gt;Answer!I$17,Table13[[#This Row],[Order Value]]&lt;Answer!I$18),1,0)</f>
        <v>0</v>
      </c>
      <c r="I90" s="19">
        <v>45022</v>
      </c>
      <c r="J90" s="20" t="str">
        <f>TEXT(Table13[[#This Row],[Order Datetime]],"HH:MM:SS")</f>
        <v>00:24:00</v>
      </c>
      <c r="K90" s="20" t="str">
        <f>TEXT(Table13[[#This Row],[Order time]],"H")</f>
        <v>0</v>
      </c>
      <c r="L90" s="16">
        <v>4</v>
      </c>
      <c r="M90" s="16">
        <f>DAY(Table13[[#This Row],[Order Date]])</f>
        <v>6</v>
      </c>
      <c r="N90" s="16" t="str">
        <f>TEXT(Table13[[#This Row],[Order Date]],"mmmm")</f>
        <v>April</v>
      </c>
      <c r="O90" s="16" t="str">
        <f>TEXT(Table13[[#This Row],[Order Date]],"dddd")</f>
        <v>Thursday</v>
      </c>
      <c r="P90" s="16">
        <f>WEEKDAY(Table13[[#This Row],[Order Datetime]],2)</f>
        <v>4</v>
      </c>
      <c r="Q90" s="30" t="str">
        <f>IF(Table13[[#This Row],[Customer Country]]="",VLOOKUP(Table13[[#This Row],[Customer ID]],Customers!$A$2:$E$2501,2,0),Table13[[#This Row],[Customer Country]])</f>
        <v>India</v>
      </c>
      <c r="R90" s="16">
        <f>VLOOKUP(Table13[[#This Row],[Customer ID]],Table3[],6,0)</f>
        <v>48</v>
      </c>
    </row>
    <row r="91" spans="1:18" x14ac:dyDescent="0.3">
      <c r="A91" s="15">
        <v>157882</v>
      </c>
      <c r="B91" s="16">
        <v>72</v>
      </c>
      <c r="C91" s="17" t="s">
        <v>105</v>
      </c>
      <c r="D91" s="18">
        <v>45254.037499999999</v>
      </c>
      <c r="E91" s="16" t="s">
        <v>98</v>
      </c>
      <c r="F91" s="16" t="s">
        <v>35</v>
      </c>
      <c r="G91" s="16">
        <v>8982</v>
      </c>
      <c r="H91" s="16">
        <f>IF(OR(Table13[[#This Row],[Order Value]]&gt;Answer!I$17,Table13[[#This Row],[Order Value]]&lt;Answer!I$18),1,0)</f>
        <v>0</v>
      </c>
      <c r="I91" s="19">
        <v>45254</v>
      </c>
      <c r="J91" s="20" t="str">
        <f>TEXT(Table13[[#This Row],[Order Datetime]],"HH:MM:SS")</f>
        <v>00:54:00</v>
      </c>
      <c r="K91" s="20" t="str">
        <f>TEXT(Table13[[#This Row],[Order time]],"H")</f>
        <v>0</v>
      </c>
      <c r="L91" s="16">
        <v>11</v>
      </c>
      <c r="M91" s="16">
        <f>DAY(Table13[[#This Row],[Order Date]])</f>
        <v>24</v>
      </c>
      <c r="N91" s="16" t="str">
        <f>TEXT(Table13[[#This Row],[Order Date]],"mmmm")</f>
        <v>November</v>
      </c>
      <c r="O91" s="16" t="str">
        <f>TEXT(Table13[[#This Row],[Order Date]],"dddd")</f>
        <v>Friday</v>
      </c>
      <c r="P91" s="16">
        <f>WEEKDAY(Table13[[#This Row],[Order Datetime]],2)</f>
        <v>5</v>
      </c>
      <c r="Q91" s="30" t="str">
        <f>IF(Table13[[#This Row],[Customer Country]]="",VLOOKUP(Table13[[#This Row],[Customer ID]],Customers!$A$2:$E$2501,2,0),Table13[[#This Row],[Customer Country]])</f>
        <v>Spain</v>
      </c>
      <c r="R91" s="16">
        <f>VLOOKUP(Table13[[#This Row],[Customer ID]],Table3[],6,0)</f>
        <v>18</v>
      </c>
    </row>
    <row r="92" spans="1:18" x14ac:dyDescent="0.3">
      <c r="A92" s="15">
        <v>1393397</v>
      </c>
      <c r="B92" s="16">
        <v>73</v>
      </c>
      <c r="C92" s="17" t="s">
        <v>109</v>
      </c>
      <c r="D92" s="21">
        <v>45021.022222222222</v>
      </c>
      <c r="E92" s="16" t="s">
        <v>96</v>
      </c>
      <c r="F92" s="16" t="s">
        <v>5</v>
      </c>
      <c r="G92" s="16">
        <v>7174</v>
      </c>
      <c r="H92" s="16">
        <f>IF(OR(Table13[[#This Row],[Order Value]]&gt;Answer!I$17,Table13[[#This Row],[Order Value]]&lt;Answer!I$18),1,0)</f>
        <v>0</v>
      </c>
      <c r="I92" s="19">
        <v>45021</v>
      </c>
      <c r="J92" s="20" t="str">
        <f>TEXT(Table13[[#This Row],[Order Datetime]],"HH:MM:SS")</f>
        <v>00:32:00</v>
      </c>
      <c r="K92" s="20" t="str">
        <f>TEXT(Table13[[#This Row],[Order time]],"H")</f>
        <v>0</v>
      </c>
      <c r="L92" s="16">
        <v>4</v>
      </c>
      <c r="M92" s="16">
        <f>DAY(Table13[[#This Row],[Order Date]])</f>
        <v>5</v>
      </c>
      <c r="N92" s="16" t="str">
        <f>TEXT(Table13[[#This Row],[Order Date]],"mmmm")</f>
        <v>April</v>
      </c>
      <c r="O92" s="16" t="str">
        <f>TEXT(Table13[[#This Row],[Order Date]],"dddd")</f>
        <v>Wednesday</v>
      </c>
      <c r="P92" s="16">
        <f>WEEKDAY(Table13[[#This Row],[Order Datetime]],2)</f>
        <v>3</v>
      </c>
      <c r="Q92" s="30" t="str">
        <f>IF(Table13[[#This Row],[Customer Country]]="",VLOOKUP(Table13[[#This Row],[Customer ID]],Customers!$A$2:$E$2501,2,0),Table13[[#This Row],[Customer Country]])</f>
        <v>Germany</v>
      </c>
      <c r="R92" s="16">
        <f>VLOOKUP(Table13[[#This Row],[Customer ID]],Table3[],6,0)</f>
        <v>34</v>
      </c>
    </row>
    <row r="93" spans="1:18" x14ac:dyDescent="0.3">
      <c r="A93" s="15">
        <v>182197</v>
      </c>
      <c r="B93" s="16">
        <v>74</v>
      </c>
      <c r="C93" s="17" t="s">
        <v>99</v>
      </c>
      <c r="D93" s="18">
        <v>45081.07916666667</v>
      </c>
      <c r="E93" s="16" t="s">
        <v>97</v>
      </c>
      <c r="F93" s="16" t="s">
        <v>27</v>
      </c>
      <c r="G93" s="16">
        <v>801</v>
      </c>
      <c r="H93" s="16">
        <f>IF(OR(Table13[[#This Row],[Order Value]]&gt;Answer!I$17,Table13[[#This Row],[Order Value]]&lt;Answer!I$18),1,0)</f>
        <v>0</v>
      </c>
      <c r="I93" s="19">
        <v>45081</v>
      </c>
      <c r="J93" s="20" t="str">
        <f>TEXT(Table13[[#This Row],[Order Datetime]],"HH:MM:SS")</f>
        <v>01:54:00</v>
      </c>
      <c r="K93" s="20" t="str">
        <f>TEXT(Table13[[#This Row],[Order time]],"H")</f>
        <v>1</v>
      </c>
      <c r="L93" s="16">
        <v>6</v>
      </c>
      <c r="M93" s="16">
        <f>DAY(Table13[[#This Row],[Order Date]])</f>
        <v>4</v>
      </c>
      <c r="N93" s="16" t="str">
        <f>TEXT(Table13[[#This Row],[Order Date]],"mmmm")</f>
        <v>June</v>
      </c>
      <c r="O93" s="16" t="str">
        <f>TEXT(Table13[[#This Row],[Order Date]],"dddd")</f>
        <v>Sunday</v>
      </c>
      <c r="P93" s="16">
        <f>WEEKDAY(Table13[[#This Row],[Order Datetime]],2)</f>
        <v>7</v>
      </c>
      <c r="Q93" s="30" t="str">
        <f>IF(Table13[[#This Row],[Customer Country]]="",VLOOKUP(Table13[[#This Row],[Customer ID]],Customers!$A$2:$E$2501,2,0),Table13[[#This Row],[Customer Country]])</f>
        <v>USA</v>
      </c>
      <c r="R93" s="16">
        <f>VLOOKUP(Table13[[#This Row],[Customer ID]],Table3[],6,0)</f>
        <v>28</v>
      </c>
    </row>
    <row r="94" spans="1:18" x14ac:dyDescent="0.3">
      <c r="A94" s="15">
        <v>435768</v>
      </c>
      <c r="B94" s="16">
        <v>74</v>
      </c>
      <c r="C94" s="17" t="s">
        <v>99</v>
      </c>
      <c r="D94" s="18">
        <v>44970.022222222222</v>
      </c>
      <c r="E94" s="16" t="s">
        <v>191</v>
      </c>
      <c r="F94" s="16" t="s">
        <v>72</v>
      </c>
      <c r="G94" s="16">
        <v>5262</v>
      </c>
      <c r="H94" s="16">
        <f>IF(OR(Table13[[#This Row],[Order Value]]&gt;Answer!I$17,Table13[[#This Row],[Order Value]]&lt;Answer!I$18),1,0)</f>
        <v>0</v>
      </c>
      <c r="I94" s="19">
        <v>44970</v>
      </c>
      <c r="J94" s="20" t="str">
        <f>TEXT(Table13[[#This Row],[Order Datetime]],"HH:MM:SS")</f>
        <v>00:32:00</v>
      </c>
      <c r="K94" s="20" t="str">
        <f>TEXT(Table13[[#This Row],[Order time]],"H")</f>
        <v>0</v>
      </c>
      <c r="L94" s="16">
        <v>2</v>
      </c>
      <c r="M94" s="16">
        <f>DAY(Table13[[#This Row],[Order Date]])</f>
        <v>13</v>
      </c>
      <c r="N94" s="16" t="str">
        <f>TEXT(Table13[[#This Row],[Order Date]],"mmmm")</f>
        <v>February</v>
      </c>
      <c r="O94" s="16" t="str">
        <f>TEXT(Table13[[#This Row],[Order Date]],"dddd")</f>
        <v>Monday</v>
      </c>
      <c r="P94" s="16">
        <f>WEEKDAY(Table13[[#This Row],[Order Datetime]],2)</f>
        <v>1</v>
      </c>
      <c r="Q94" s="30" t="str">
        <f>IF(Table13[[#This Row],[Customer Country]]="",VLOOKUP(Table13[[#This Row],[Customer ID]],Customers!$A$2:$E$2501,2,0),Table13[[#This Row],[Customer Country]])</f>
        <v>USA</v>
      </c>
      <c r="R94" s="16">
        <f>VLOOKUP(Table13[[#This Row],[Customer ID]],Table3[],6,0)</f>
        <v>28</v>
      </c>
    </row>
    <row r="95" spans="1:18" x14ac:dyDescent="0.3">
      <c r="A95" s="15">
        <v>1649120</v>
      </c>
      <c r="B95" s="16">
        <v>74</v>
      </c>
      <c r="C95" s="17" t="s">
        <v>99</v>
      </c>
      <c r="D95" s="21">
        <v>45030.019444444442</v>
      </c>
      <c r="E95" s="16" t="s">
        <v>97</v>
      </c>
      <c r="F95" s="16" t="s">
        <v>8</v>
      </c>
      <c r="G95" s="16">
        <v>4798</v>
      </c>
      <c r="H95" s="16">
        <f>IF(OR(Table13[[#This Row],[Order Value]]&gt;Answer!I$17,Table13[[#This Row],[Order Value]]&lt;Answer!I$18),1,0)</f>
        <v>0</v>
      </c>
      <c r="I95" s="19">
        <v>45030</v>
      </c>
      <c r="J95" s="20" t="str">
        <f>TEXT(Table13[[#This Row],[Order Datetime]],"HH:MM:SS")</f>
        <v>00:28:00</v>
      </c>
      <c r="K95" s="20" t="str">
        <f>TEXT(Table13[[#This Row],[Order time]],"H")</f>
        <v>0</v>
      </c>
      <c r="L95" s="16">
        <v>4</v>
      </c>
      <c r="M95" s="16">
        <f>DAY(Table13[[#This Row],[Order Date]])</f>
        <v>14</v>
      </c>
      <c r="N95" s="16" t="str">
        <f>TEXT(Table13[[#This Row],[Order Date]],"mmmm")</f>
        <v>April</v>
      </c>
      <c r="O95" s="16" t="str">
        <f>TEXT(Table13[[#This Row],[Order Date]],"dddd")</f>
        <v>Friday</v>
      </c>
      <c r="P95" s="16">
        <f>WEEKDAY(Table13[[#This Row],[Order Datetime]],2)</f>
        <v>5</v>
      </c>
      <c r="Q95" s="30" t="str">
        <f>IF(Table13[[#This Row],[Customer Country]]="",VLOOKUP(Table13[[#This Row],[Customer ID]],Customers!$A$2:$E$2501,2,0),Table13[[#This Row],[Customer Country]])</f>
        <v>USA</v>
      </c>
      <c r="R95" s="16">
        <f>VLOOKUP(Table13[[#This Row],[Customer ID]],Table3[],6,0)</f>
        <v>28</v>
      </c>
    </row>
    <row r="96" spans="1:18" x14ac:dyDescent="0.3">
      <c r="A96" s="15">
        <v>1448694</v>
      </c>
      <c r="B96" s="16">
        <v>75</v>
      </c>
      <c r="C96" s="17" t="s">
        <v>101</v>
      </c>
      <c r="D96" s="21">
        <v>45068.98541666667</v>
      </c>
      <c r="E96" s="16" t="s">
        <v>97</v>
      </c>
      <c r="F96" s="16" t="s">
        <v>62</v>
      </c>
      <c r="G96" s="16">
        <v>1873</v>
      </c>
      <c r="H96" s="16">
        <f>IF(OR(Table13[[#This Row],[Order Value]]&gt;Answer!I$17,Table13[[#This Row],[Order Value]]&lt;Answer!I$18),1,0)</f>
        <v>0</v>
      </c>
      <c r="I96" s="19">
        <v>45068</v>
      </c>
      <c r="J96" s="20" t="str">
        <f>TEXT(Table13[[#This Row],[Order Datetime]],"HH:MM:SS")</f>
        <v>23:39:00</v>
      </c>
      <c r="K96" s="20" t="str">
        <f>TEXT(Table13[[#This Row],[Order time]],"H")</f>
        <v>23</v>
      </c>
      <c r="L96" s="16">
        <v>5</v>
      </c>
      <c r="M96" s="16">
        <f>DAY(Table13[[#This Row],[Order Date]])</f>
        <v>22</v>
      </c>
      <c r="N96" s="16" t="str">
        <f>TEXT(Table13[[#This Row],[Order Date]],"mmmm")</f>
        <v>May</v>
      </c>
      <c r="O96" s="16" t="str">
        <f>TEXT(Table13[[#This Row],[Order Date]],"dddd")</f>
        <v>Monday</v>
      </c>
      <c r="P96" s="16">
        <f>WEEKDAY(Table13[[#This Row],[Order Datetime]],2)</f>
        <v>1</v>
      </c>
      <c r="Q96" s="30" t="str">
        <f>IF(Table13[[#This Row],[Customer Country]]="",VLOOKUP(Table13[[#This Row],[Customer ID]],Customers!$A$2:$E$2501,2,0),Table13[[#This Row],[Customer Country]])</f>
        <v>Australia</v>
      </c>
      <c r="R96" s="16">
        <f>VLOOKUP(Table13[[#This Row],[Customer ID]],Table3[],6,0)</f>
        <v>36</v>
      </c>
    </row>
    <row r="97" spans="1:18" x14ac:dyDescent="0.3">
      <c r="A97" s="15">
        <v>1428296</v>
      </c>
      <c r="B97" s="16">
        <v>80</v>
      </c>
      <c r="C97" s="17" t="s">
        <v>99</v>
      </c>
      <c r="D97" s="21">
        <v>45066.038194444445</v>
      </c>
      <c r="E97" s="16" t="s">
        <v>97</v>
      </c>
      <c r="F97" s="16" t="s">
        <v>89</v>
      </c>
      <c r="G97" s="16">
        <v>1637</v>
      </c>
      <c r="H97" s="16">
        <f>IF(OR(Table13[[#This Row],[Order Value]]&gt;Answer!I$17,Table13[[#This Row],[Order Value]]&lt;Answer!I$18),1,0)</f>
        <v>0</v>
      </c>
      <c r="I97" s="19">
        <v>45066</v>
      </c>
      <c r="J97" s="20" t="str">
        <f>TEXT(Table13[[#This Row],[Order Datetime]],"HH:MM:SS")</f>
        <v>00:55:00</v>
      </c>
      <c r="K97" s="20" t="str">
        <f>TEXT(Table13[[#This Row],[Order time]],"H")</f>
        <v>0</v>
      </c>
      <c r="L97" s="16">
        <v>5</v>
      </c>
      <c r="M97" s="16">
        <f>DAY(Table13[[#This Row],[Order Date]])</f>
        <v>20</v>
      </c>
      <c r="N97" s="16" t="str">
        <f>TEXT(Table13[[#This Row],[Order Date]],"mmmm")</f>
        <v>May</v>
      </c>
      <c r="O97" s="16" t="str">
        <f>TEXT(Table13[[#This Row],[Order Date]],"dddd")</f>
        <v>Saturday</v>
      </c>
      <c r="P97" s="16">
        <f>WEEKDAY(Table13[[#This Row],[Order Datetime]],2)</f>
        <v>6</v>
      </c>
      <c r="Q97" s="30" t="str">
        <f>IF(Table13[[#This Row],[Customer Country]]="",VLOOKUP(Table13[[#This Row],[Customer ID]],Customers!$A$2:$E$2501,2,0),Table13[[#This Row],[Customer Country]])</f>
        <v>USA</v>
      </c>
      <c r="R97" s="16">
        <f>VLOOKUP(Table13[[#This Row],[Customer ID]],Table3[],6,0)</f>
        <v>37</v>
      </c>
    </row>
    <row r="98" spans="1:18" x14ac:dyDescent="0.3">
      <c r="A98" s="15">
        <v>1347720</v>
      </c>
      <c r="B98" s="16">
        <v>82</v>
      </c>
      <c r="C98" s="17" t="s">
        <v>105</v>
      </c>
      <c r="D98" s="21">
        <v>45274.986111111109</v>
      </c>
      <c r="E98" s="16" t="s">
        <v>96</v>
      </c>
      <c r="F98" s="16" t="s">
        <v>20</v>
      </c>
      <c r="G98" s="16">
        <v>6776</v>
      </c>
      <c r="H98" s="16">
        <f>IF(OR(Table13[[#This Row],[Order Value]]&gt;Answer!I$17,Table13[[#This Row],[Order Value]]&lt;Answer!I$18),1,0)</f>
        <v>0</v>
      </c>
      <c r="I98" s="19">
        <v>45274</v>
      </c>
      <c r="J98" s="20" t="str">
        <f>TEXT(Table13[[#This Row],[Order Datetime]],"HH:MM:SS")</f>
        <v>23:40:00</v>
      </c>
      <c r="K98" s="20" t="str">
        <f>TEXT(Table13[[#This Row],[Order time]],"H")</f>
        <v>23</v>
      </c>
      <c r="L98" s="16">
        <v>12</v>
      </c>
      <c r="M98" s="16">
        <f>DAY(Table13[[#This Row],[Order Date]])</f>
        <v>14</v>
      </c>
      <c r="N98" s="16" t="str">
        <f>TEXT(Table13[[#This Row],[Order Date]],"mmmm")</f>
        <v>December</v>
      </c>
      <c r="O98" s="16" t="str">
        <f>TEXT(Table13[[#This Row],[Order Date]],"dddd")</f>
        <v>Thursday</v>
      </c>
      <c r="P98" s="16">
        <f>WEEKDAY(Table13[[#This Row],[Order Datetime]],2)</f>
        <v>4</v>
      </c>
      <c r="Q98" s="30" t="str">
        <f>IF(Table13[[#This Row],[Customer Country]]="",VLOOKUP(Table13[[#This Row],[Customer ID]],Customers!$A$2:$E$2501,2,0),Table13[[#This Row],[Customer Country]])</f>
        <v>Spain</v>
      </c>
      <c r="R98" s="16">
        <f>VLOOKUP(Table13[[#This Row],[Customer ID]],Table3[],6,0)</f>
        <v>28</v>
      </c>
    </row>
    <row r="99" spans="1:18" x14ac:dyDescent="0.3">
      <c r="A99" s="15">
        <v>734468</v>
      </c>
      <c r="B99" s="16">
        <v>83</v>
      </c>
      <c r="C99" s="17" t="s">
        <v>107</v>
      </c>
      <c r="D99" s="21">
        <v>44972.038194444445</v>
      </c>
      <c r="E99" s="16" t="s">
        <v>98</v>
      </c>
      <c r="F99" s="16" t="s">
        <v>4</v>
      </c>
      <c r="G99" s="16">
        <v>5705</v>
      </c>
      <c r="H99" s="16">
        <f>IF(OR(Table13[[#This Row],[Order Value]]&gt;Answer!I$17,Table13[[#This Row],[Order Value]]&lt;Answer!I$18),1,0)</f>
        <v>0</v>
      </c>
      <c r="I99" s="19">
        <v>44972</v>
      </c>
      <c r="J99" s="20" t="str">
        <f>TEXT(Table13[[#This Row],[Order Datetime]],"HH:MM:SS")</f>
        <v>00:55:00</v>
      </c>
      <c r="K99" s="20" t="str">
        <f>TEXT(Table13[[#This Row],[Order time]],"H")</f>
        <v>0</v>
      </c>
      <c r="L99" s="16">
        <v>2</v>
      </c>
      <c r="M99" s="16">
        <f>DAY(Table13[[#This Row],[Order Date]])</f>
        <v>15</v>
      </c>
      <c r="N99" s="16" t="str">
        <f>TEXT(Table13[[#This Row],[Order Date]],"mmmm")</f>
        <v>February</v>
      </c>
      <c r="O99" s="16" t="str">
        <f>TEXT(Table13[[#This Row],[Order Date]],"dddd")</f>
        <v>Wednesday</v>
      </c>
      <c r="P99" s="16">
        <f>WEEKDAY(Table13[[#This Row],[Order Datetime]],2)</f>
        <v>3</v>
      </c>
      <c r="Q99" s="30" t="str">
        <f>IF(Table13[[#This Row],[Customer Country]]="",VLOOKUP(Table13[[#This Row],[Customer ID]],Customers!$A$2:$E$2501,2,0),Table13[[#This Row],[Customer Country]])</f>
        <v>Italy</v>
      </c>
      <c r="R99" s="16">
        <f>VLOOKUP(Table13[[#This Row],[Customer ID]],Table3[],6,0)</f>
        <v>31</v>
      </c>
    </row>
    <row r="100" spans="1:18" x14ac:dyDescent="0.3">
      <c r="A100" s="15">
        <v>504938</v>
      </c>
      <c r="B100" s="16">
        <v>84</v>
      </c>
      <c r="C100" s="17" t="s">
        <v>99</v>
      </c>
      <c r="D100" s="18">
        <v>45117.98333333333</v>
      </c>
      <c r="E100" s="16" t="s">
        <v>213</v>
      </c>
      <c r="F100" s="16" t="s">
        <v>28</v>
      </c>
      <c r="G100" s="16">
        <v>6541</v>
      </c>
      <c r="H100" s="16">
        <f>IF(OR(Table13[[#This Row],[Order Value]]&gt;Answer!I$17,Table13[[#This Row],[Order Value]]&lt;Answer!I$18),1,0)</f>
        <v>0</v>
      </c>
      <c r="I100" s="19">
        <v>45117</v>
      </c>
      <c r="J100" s="20" t="str">
        <f>TEXT(Table13[[#This Row],[Order Datetime]],"HH:MM:SS")</f>
        <v>23:36:00</v>
      </c>
      <c r="K100" s="20" t="str">
        <f>TEXT(Table13[[#This Row],[Order time]],"H")</f>
        <v>23</v>
      </c>
      <c r="L100" s="16">
        <v>7</v>
      </c>
      <c r="M100" s="16">
        <f>DAY(Table13[[#This Row],[Order Date]])</f>
        <v>10</v>
      </c>
      <c r="N100" s="16" t="str">
        <f>TEXT(Table13[[#This Row],[Order Date]],"mmmm")</f>
        <v>July</v>
      </c>
      <c r="O100" s="16" t="str">
        <f>TEXT(Table13[[#This Row],[Order Date]],"dddd")</f>
        <v>Monday</v>
      </c>
      <c r="P100" s="16">
        <f>WEEKDAY(Table13[[#This Row],[Order Datetime]],2)</f>
        <v>1</v>
      </c>
      <c r="Q100" s="30" t="str">
        <f>IF(Table13[[#This Row],[Customer Country]]="",VLOOKUP(Table13[[#This Row],[Customer ID]],Customers!$A$2:$E$2501,2,0),Table13[[#This Row],[Customer Country]])</f>
        <v>USA</v>
      </c>
      <c r="R100" s="16">
        <f>VLOOKUP(Table13[[#This Row],[Customer ID]],Table3[],6,0)</f>
        <v>85</v>
      </c>
    </row>
    <row r="101" spans="1:18" x14ac:dyDescent="0.3">
      <c r="A101" s="15">
        <v>1459990</v>
      </c>
      <c r="B101" s="16">
        <v>85</v>
      </c>
      <c r="C101" s="17" t="s">
        <v>107</v>
      </c>
      <c r="D101" s="21">
        <v>45098.979861111111</v>
      </c>
      <c r="E101" s="16" t="s">
        <v>98</v>
      </c>
      <c r="F101" s="16" t="s">
        <v>64</v>
      </c>
      <c r="G101" s="16">
        <v>1384</v>
      </c>
      <c r="H101" s="16">
        <f>IF(OR(Table13[[#This Row],[Order Value]]&gt;Answer!I$17,Table13[[#This Row],[Order Value]]&lt;Answer!I$18),1,0)</f>
        <v>0</v>
      </c>
      <c r="I101" s="19">
        <v>45098</v>
      </c>
      <c r="J101" s="20" t="str">
        <f>TEXT(Table13[[#This Row],[Order Datetime]],"HH:MM:SS")</f>
        <v>23:31:00</v>
      </c>
      <c r="K101" s="20" t="str">
        <f>TEXT(Table13[[#This Row],[Order time]],"H")</f>
        <v>23</v>
      </c>
      <c r="L101" s="16">
        <v>6</v>
      </c>
      <c r="M101" s="16">
        <f>DAY(Table13[[#This Row],[Order Date]])</f>
        <v>21</v>
      </c>
      <c r="N101" s="16" t="str">
        <f>TEXT(Table13[[#This Row],[Order Date]],"mmmm")</f>
        <v>June</v>
      </c>
      <c r="O101" s="16" t="str">
        <f>TEXT(Table13[[#This Row],[Order Date]],"dddd")</f>
        <v>Wednesday</v>
      </c>
      <c r="P101" s="16">
        <f>WEEKDAY(Table13[[#This Row],[Order Datetime]],2)</f>
        <v>3</v>
      </c>
      <c r="Q101" s="30" t="str">
        <f>IF(Table13[[#This Row],[Customer Country]]="",VLOOKUP(Table13[[#This Row],[Customer ID]],Customers!$A$2:$E$2501,2,0),Table13[[#This Row],[Customer Country]])</f>
        <v>Italy</v>
      </c>
      <c r="R101" s="16">
        <f>VLOOKUP(Table13[[#This Row],[Customer ID]],Table3[],6,0)</f>
        <v>20</v>
      </c>
    </row>
    <row r="102" spans="1:18" x14ac:dyDescent="0.3">
      <c r="A102" s="15">
        <v>1127154</v>
      </c>
      <c r="B102" s="16">
        <v>87</v>
      </c>
      <c r="C102" s="17" t="s">
        <v>113</v>
      </c>
      <c r="D102" s="21">
        <v>45086.00277777778</v>
      </c>
      <c r="E102" s="16" t="s">
        <v>96</v>
      </c>
      <c r="F102" s="16" t="s">
        <v>81</v>
      </c>
      <c r="G102" s="16">
        <v>9219</v>
      </c>
      <c r="H102" s="16">
        <f>IF(OR(Table13[[#This Row],[Order Value]]&gt;Answer!I$17,Table13[[#This Row],[Order Value]]&lt;Answer!I$18),1,0)</f>
        <v>0</v>
      </c>
      <c r="I102" s="19">
        <v>45086</v>
      </c>
      <c r="J102" s="20" t="str">
        <f>TEXT(Table13[[#This Row],[Order Datetime]],"HH:MM:SS")</f>
        <v>00:04:00</v>
      </c>
      <c r="K102" s="20" t="str">
        <f>TEXT(Table13[[#This Row],[Order time]],"H")</f>
        <v>0</v>
      </c>
      <c r="L102" s="16">
        <v>6</v>
      </c>
      <c r="M102" s="16">
        <f>DAY(Table13[[#This Row],[Order Date]])</f>
        <v>9</v>
      </c>
      <c r="N102" s="16" t="str">
        <f>TEXT(Table13[[#This Row],[Order Date]],"mmmm")</f>
        <v>June</v>
      </c>
      <c r="O102" s="16" t="str">
        <f>TEXT(Table13[[#This Row],[Order Date]],"dddd")</f>
        <v>Friday</v>
      </c>
      <c r="P102" s="16">
        <f>WEEKDAY(Table13[[#This Row],[Order Datetime]],2)</f>
        <v>5</v>
      </c>
      <c r="Q102" s="30" t="str">
        <f>IF(Table13[[#This Row],[Customer Country]]="",VLOOKUP(Table13[[#This Row],[Customer ID]],Customers!$A$2:$E$2501,2,0),Table13[[#This Row],[Customer Country]])</f>
        <v>India</v>
      </c>
      <c r="R102" s="16">
        <f>VLOOKUP(Table13[[#This Row],[Customer ID]],Table3[],6,0)</f>
        <v>62</v>
      </c>
    </row>
    <row r="103" spans="1:18" x14ac:dyDescent="0.3">
      <c r="A103" s="15">
        <v>1257018</v>
      </c>
      <c r="B103" s="16">
        <v>87</v>
      </c>
      <c r="C103" s="17" t="s">
        <v>113</v>
      </c>
      <c r="D103" s="21">
        <v>44961.0625</v>
      </c>
      <c r="E103" s="16" t="s">
        <v>97</v>
      </c>
      <c r="F103" s="16" t="s">
        <v>74</v>
      </c>
      <c r="G103" s="16">
        <v>8149</v>
      </c>
      <c r="H103" s="16">
        <f>IF(OR(Table13[[#This Row],[Order Value]]&gt;Answer!I$17,Table13[[#This Row],[Order Value]]&lt;Answer!I$18),1,0)</f>
        <v>0</v>
      </c>
      <c r="I103" s="19">
        <v>44961</v>
      </c>
      <c r="J103" s="20" t="str">
        <f>TEXT(Table13[[#This Row],[Order Datetime]],"HH:MM:SS")</f>
        <v>01:30:00</v>
      </c>
      <c r="K103" s="20" t="str">
        <f>TEXT(Table13[[#This Row],[Order time]],"H")</f>
        <v>1</v>
      </c>
      <c r="L103" s="16">
        <v>2</v>
      </c>
      <c r="M103" s="16">
        <f>DAY(Table13[[#This Row],[Order Date]])</f>
        <v>4</v>
      </c>
      <c r="N103" s="16" t="str">
        <f>TEXT(Table13[[#This Row],[Order Date]],"mmmm")</f>
        <v>February</v>
      </c>
      <c r="O103" s="16" t="str">
        <f>TEXT(Table13[[#This Row],[Order Date]],"dddd")</f>
        <v>Saturday</v>
      </c>
      <c r="P103" s="16">
        <f>WEEKDAY(Table13[[#This Row],[Order Datetime]],2)</f>
        <v>6</v>
      </c>
      <c r="Q103" s="30" t="str">
        <f>IF(Table13[[#This Row],[Customer Country]]="",VLOOKUP(Table13[[#This Row],[Customer ID]],Customers!$A$2:$E$2501,2,0),Table13[[#This Row],[Customer Country]])</f>
        <v>India</v>
      </c>
      <c r="R103" s="16">
        <f>VLOOKUP(Table13[[#This Row],[Customer ID]],Table3[],6,0)</f>
        <v>62</v>
      </c>
    </row>
    <row r="104" spans="1:18" x14ac:dyDescent="0.3">
      <c r="A104" s="15">
        <v>1465193</v>
      </c>
      <c r="B104" s="16">
        <v>87</v>
      </c>
      <c r="C104" s="17" t="s">
        <v>113</v>
      </c>
      <c r="D104" s="21">
        <v>45041.020833333336</v>
      </c>
      <c r="E104" s="16" t="s">
        <v>98</v>
      </c>
      <c r="F104" s="16" t="s">
        <v>69</v>
      </c>
      <c r="G104" s="16">
        <v>7107</v>
      </c>
      <c r="H104" s="16">
        <f>IF(OR(Table13[[#This Row],[Order Value]]&gt;Answer!I$17,Table13[[#This Row],[Order Value]]&lt;Answer!I$18),1,0)</f>
        <v>0</v>
      </c>
      <c r="I104" s="19">
        <v>45041</v>
      </c>
      <c r="J104" s="20" t="str">
        <f>TEXT(Table13[[#This Row],[Order Datetime]],"HH:MM:SS")</f>
        <v>00:30:00</v>
      </c>
      <c r="K104" s="20" t="str">
        <f>TEXT(Table13[[#This Row],[Order time]],"H")</f>
        <v>0</v>
      </c>
      <c r="L104" s="16">
        <v>4</v>
      </c>
      <c r="M104" s="16">
        <f>DAY(Table13[[#This Row],[Order Date]])</f>
        <v>25</v>
      </c>
      <c r="N104" s="16" t="str">
        <f>TEXT(Table13[[#This Row],[Order Date]],"mmmm")</f>
        <v>April</v>
      </c>
      <c r="O104" s="16" t="str">
        <f>TEXT(Table13[[#This Row],[Order Date]],"dddd")</f>
        <v>Tuesday</v>
      </c>
      <c r="P104" s="16">
        <f>WEEKDAY(Table13[[#This Row],[Order Datetime]],2)</f>
        <v>2</v>
      </c>
      <c r="Q104" s="30" t="str">
        <f>IF(Table13[[#This Row],[Customer Country]]="",VLOOKUP(Table13[[#This Row],[Customer ID]],Customers!$A$2:$E$2501,2,0),Table13[[#This Row],[Customer Country]])</f>
        <v>India</v>
      </c>
      <c r="R104" s="16">
        <f>VLOOKUP(Table13[[#This Row],[Customer ID]],Table3[],6,0)</f>
        <v>62</v>
      </c>
    </row>
    <row r="105" spans="1:18" x14ac:dyDescent="0.3">
      <c r="A105" s="15">
        <v>72556</v>
      </c>
      <c r="B105" s="16">
        <v>89</v>
      </c>
      <c r="C105" s="17" t="s">
        <v>107</v>
      </c>
      <c r="D105" s="18">
        <v>45120.091666666667</v>
      </c>
      <c r="E105" s="16" t="s">
        <v>98</v>
      </c>
      <c r="F105" s="16" t="s">
        <v>53</v>
      </c>
      <c r="G105" s="16">
        <v>427</v>
      </c>
      <c r="H105" s="16">
        <f>IF(OR(Table13[[#This Row],[Order Value]]&gt;Answer!I$17,Table13[[#This Row],[Order Value]]&lt;Answer!I$18),1,0)</f>
        <v>0</v>
      </c>
      <c r="I105" s="19">
        <v>45120</v>
      </c>
      <c r="J105" s="20" t="str">
        <f>TEXT(Table13[[#This Row],[Order Datetime]],"HH:MM:SS")</f>
        <v>02:12:00</v>
      </c>
      <c r="K105" s="20" t="str">
        <f>TEXT(Table13[[#This Row],[Order time]],"H")</f>
        <v>2</v>
      </c>
      <c r="L105" s="16">
        <v>7</v>
      </c>
      <c r="M105" s="16">
        <f>DAY(Table13[[#This Row],[Order Date]])</f>
        <v>13</v>
      </c>
      <c r="N105" s="16" t="str">
        <f>TEXT(Table13[[#This Row],[Order Date]],"mmmm")</f>
        <v>July</v>
      </c>
      <c r="O105" s="16" t="str">
        <f>TEXT(Table13[[#This Row],[Order Date]],"dddd")</f>
        <v>Thursday</v>
      </c>
      <c r="P105" s="16">
        <f>WEEKDAY(Table13[[#This Row],[Order Datetime]],2)</f>
        <v>4</v>
      </c>
      <c r="Q105" s="30" t="str">
        <f>IF(Table13[[#This Row],[Customer Country]]="",VLOOKUP(Table13[[#This Row],[Customer ID]],Customers!$A$2:$E$2501,2,0),Table13[[#This Row],[Customer Country]])</f>
        <v>Italy</v>
      </c>
      <c r="R105" s="16">
        <f>VLOOKUP(Table13[[#This Row],[Customer ID]],Table3[],6,0)</f>
        <v>33</v>
      </c>
    </row>
    <row r="106" spans="1:18" x14ac:dyDescent="0.3">
      <c r="A106" s="15">
        <v>1665934</v>
      </c>
      <c r="B106" s="16">
        <v>89</v>
      </c>
      <c r="C106" s="17" t="s">
        <v>107</v>
      </c>
      <c r="D106" s="21">
        <v>45189.052777777775</v>
      </c>
      <c r="E106" s="16" t="s">
        <v>96</v>
      </c>
      <c r="F106" s="16" t="s">
        <v>57</v>
      </c>
      <c r="G106" s="16">
        <v>4910</v>
      </c>
      <c r="H106" s="16">
        <f>IF(OR(Table13[[#This Row],[Order Value]]&gt;Answer!I$17,Table13[[#This Row],[Order Value]]&lt;Answer!I$18),1,0)</f>
        <v>0</v>
      </c>
      <c r="I106" s="19">
        <v>45189</v>
      </c>
      <c r="J106" s="20" t="str">
        <f>TEXT(Table13[[#This Row],[Order Datetime]],"HH:MM:SS")</f>
        <v>01:16:00</v>
      </c>
      <c r="K106" s="20" t="str">
        <f>TEXT(Table13[[#This Row],[Order time]],"H")</f>
        <v>1</v>
      </c>
      <c r="L106" s="16">
        <v>9</v>
      </c>
      <c r="M106" s="16">
        <f>DAY(Table13[[#This Row],[Order Date]])</f>
        <v>20</v>
      </c>
      <c r="N106" s="16" t="str">
        <f>TEXT(Table13[[#This Row],[Order Date]],"mmmm")</f>
        <v>September</v>
      </c>
      <c r="O106" s="16" t="str">
        <f>TEXT(Table13[[#This Row],[Order Date]],"dddd")</f>
        <v>Wednesday</v>
      </c>
      <c r="P106" s="16">
        <f>WEEKDAY(Table13[[#This Row],[Order Datetime]],2)</f>
        <v>3</v>
      </c>
      <c r="Q106" s="30" t="str">
        <f>IF(Table13[[#This Row],[Customer Country]]="",VLOOKUP(Table13[[#This Row],[Customer ID]],Customers!$A$2:$E$2501,2,0),Table13[[#This Row],[Customer Country]])</f>
        <v>Italy</v>
      </c>
      <c r="R106" s="16">
        <f>VLOOKUP(Table13[[#This Row],[Customer ID]],Table3[],6,0)</f>
        <v>33</v>
      </c>
    </row>
    <row r="107" spans="1:18" x14ac:dyDescent="0.3">
      <c r="A107" s="15">
        <v>845718</v>
      </c>
      <c r="B107" s="16">
        <v>90</v>
      </c>
      <c r="C107" s="17" t="s">
        <v>99</v>
      </c>
      <c r="D107" s="21">
        <v>44972.959027777775</v>
      </c>
      <c r="E107" s="16" t="s">
        <v>96</v>
      </c>
      <c r="F107" s="16" t="s">
        <v>44</v>
      </c>
      <c r="G107" s="16">
        <v>1208</v>
      </c>
      <c r="H107" s="16">
        <f>IF(OR(Table13[[#This Row],[Order Value]]&gt;Answer!I$17,Table13[[#This Row],[Order Value]]&lt;Answer!I$18),1,0)</f>
        <v>0</v>
      </c>
      <c r="I107" s="19">
        <v>44972</v>
      </c>
      <c r="J107" s="20" t="str">
        <f>TEXT(Table13[[#This Row],[Order Datetime]],"HH:MM:SS")</f>
        <v>23:01:00</v>
      </c>
      <c r="K107" s="20" t="str">
        <f>TEXT(Table13[[#This Row],[Order time]],"H")</f>
        <v>23</v>
      </c>
      <c r="L107" s="16">
        <v>2</v>
      </c>
      <c r="M107" s="16">
        <f>DAY(Table13[[#This Row],[Order Date]])</f>
        <v>15</v>
      </c>
      <c r="N107" s="16" t="str">
        <f>TEXT(Table13[[#This Row],[Order Date]],"mmmm")</f>
        <v>February</v>
      </c>
      <c r="O107" s="16" t="str">
        <f>TEXT(Table13[[#This Row],[Order Date]],"dddd")</f>
        <v>Wednesday</v>
      </c>
      <c r="P107" s="16">
        <f>WEEKDAY(Table13[[#This Row],[Order Datetime]],2)</f>
        <v>3</v>
      </c>
      <c r="Q107" s="30" t="str">
        <f>IF(Table13[[#This Row],[Customer Country]]="",VLOOKUP(Table13[[#This Row],[Customer ID]],Customers!$A$2:$E$2501,2,0),Table13[[#This Row],[Customer Country]])</f>
        <v>USA</v>
      </c>
      <c r="R107" s="16">
        <f>VLOOKUP(Table13[[#This Row],[Customer ID]],Table3[],6,0)</f>
        <v>48</v>
      </c>
    </row>
    <row r="108" spans="1:18" x14ac:dyDescent="0.3">
      <c r="A108" s="15">
        <v>1548735</v>
      </c>
      <c r="B108" s="16">
        <v>90</v>
      </c>
      <c r="C108" s="17" t="s">
        <v>99</v>
      </c>
      <c r="D108" s="21">
        <v>45140.972222222219</v>
      </c>
      <c r="E108" s="16" t="s">
        <v>191</v>
      </c>
      <c r="F108" s="16" t="s">
        <v>41</v>
      </c>
      <c r="G108" s="16">
        <v>1069</v>
      </c>
      <c r="H108" s="16">
        <f>IF(OR(Table13[[#This Row],[Order Value]]&gt;Answer!I$17,Table13[[#This Row],[Order Value]]&lt;Answer!I$18),1,0)</f>
        <v>0</v>
      </c>
      <c r="I108" s="19">
        <v>45140</v>
      </c>
      <c r="J108" s="20" t="str">
        <f>TEXT(Table13[[#This Row],[Order Datetime]],"HH:MM:SS")</f>
        <v>23:20:00</v>
      </c>
      <c r="K108" s="20" t="str">
        <f>TEXT(Table13[[#This Row],[Order time]],"H")</f>
        <v>23</v>
      </c>
      <c r="L108" s="16">
        <v>8</v>
      </c>
      <c r="M108" s="16">
        <f>DAY(Table13[[#This Row],[Order Date]])</f>
        <v>2</v>
      </c>
      <c r="N108" s="16" t="str">
        <f>TEXT(Table13[[#This Row],[Order Date]],"mmmm")</f>
        <v>August</v>
      </c>
      <c r="O108" s="16" t="str">
        <f>TEXT(Table13[[#This Row],[Order Date]],"dddd")</f>
        <v>Wednesday</v>
      </c>
      <c r="P108" s="16">
        <f>WEEKDAY(Table13[[#This Row],[Order Datetime]],2)</f>
        <v>3</v>
      </c>
      <c r="Q108" s="30" t="str">
        <f>IF(Table13[[#This Row],[Customer Country]]="",VLOOKUP(Table13[[#This Row],[Customer ID]],Customers!$A$2:$E$2501,2,0),Table13[[#This Row],[Customer Country]])</f>
        <v>USA</v>
      </c>
      <c r="R108" s="16">
        <f>VLOOKUP(Table13[[#This Row],[Customer ID]],Table3[],6,0)</f>
        <v>48</v>
      </c>
    </row>
    <row r="109" spans="1:18" x14ac:dyDescent="0.3">
      <c r="A109" s="15">
        <v>287761</v>
      </c>
      <c r="B109" s="16">
        <v>91</v>
      </c>
      <c r="C109" s="17" t="s">
        <v>105</v>
      </c>
      <c r="D109" s="18">
        <v>45053.054861111108</v>
      </c>
      <c r="E109" s="16" t="s">
        <v>97</v>
      </c>
      <c r="F109" s="16" t="s">
        <v>27</v>
      </c>
      <c r="G109" s="16">
        <v>3891</v>
      </c>
      <c r="H109" s="16">
        <f>IF(OR(Table13[[#This Row],[Order Value]]&gt;Answer!I$17,Table13[[#This Row],[Order Value]]&lt;Answer!I$18),1,0)</f>
        <v>0</v>
      </c>
      <c r="I109" s="19">
        <v>45053</v>
      </c>
      <c r="J109" s="20" t="str">
        <f>TEXT(Table13[[#This Row],[Order Datetime]],"HH:MM:SS")</f>
        <v>01:19:00</v>
      </c>
      <c r="K109" s="20" t="str">
        <f>TEXT(Table13[[#This Row],[Order time]],"H")</f>
        <v>1</v>
      </c>
      <c r="L109" s="16">
        <v>5</v>
      </c>
      <c r="M109" s="16">
        <f>DAY(Table13[[#This Row],[Order Date]])</f>
        <v>7</v>
      </c>
      <c r="N109" s="16" t="str">
        <f>TEXT(Table13[[#This Row],[Order Date]],"mmmm")</f>
        <v>May</v>
      </c>
      <c r="O109" s="16" t="str">
        <f>TEXT(Table13[[#This Row],[Order Date]],"dddd")</f>
        <v>Sunday</v>
      </c>
      <c r="P109" s="16">
        <f>WEEKDAY(Table13[[#This Row],[Order Datetime]],2)</f>
        <v>7</v>
      </c>
      <c r="Q109" s="30" t="str">
        <f>IF(Table13[[#This Row],[Customer Country]]="",VLOOKUP(Table13[[#This Row],[Customer ID]],Customers!$A$2:$E$2501,2,0),Table13[[#This Row],[Customer Country]])</f>
        <v>Spain</v>
      </c>
      <c r="R109" s="16">
        <f>VLOOKUP(Table13[[#This Row],[Customer ID]],Table3[],6,0)</f>
        <v>61</v>
      </c>
    </row>
    <row r="110" spans="1:18" x14ac:dyDescent="0.3">
      <c r="A110" s="15">
        <v>946580</v>
      </c>
      <c r="B110" s="16">
        <v>91</v>
      </c>
      <c r="C110" s="17" t="s">
        <v>105</v>
      </c>
      <c r="D110" s="21">
        <v>45257.959722222222</v>
      </c>
      <c r="E110" s="16" t="s">
        <v>97</v>
      </c>
      <c r="F110" s="16" t="s">
        <v>44</v>
      </c>
      <c r="G110" s="16">
        <v>8726</v>
      </c>
      <c r="H110" s="16">
        <f>IF(OR(Table13[[#This Row],[Order Value]]&gt;Answer!I$17,Table13[[#This Row],[Order Value]]&lt;Answer!I$18),1,0)</f>
        <v>0</v>
      </c>
      <c r="I110" s="19">
        <v>45257</v>
      </c>
      <c r="J110" s="20" t="str">
        <f>TEXT(Table13[[#This Row],[Order Datetime]],"HH:MM:SS")</f>
        <v>23:02:00</v>
      </c>
      <c r="K110" s="20" t="str">
        <f>TEXT(Table13[[#This Row],[Order time]],"H")</f>
        <v>23</v>
      </c>
      <c r="L110" s="16">
        <v>11</v>
      </c>
      <c r="M110" s="16">
        <f>DAY(Table13[[#This Row],[Order Date]])</f>
        <v>27</v>
      </c>
      <c r="N110" s="16" t="str">
        <f>TEXT(Table13[[#This Row],[Order Date]],"mmmm")</f>
        <v>November</v>
      </c>
      <c r="O110" s="16" t="str">
        <f>TEXT(Table13[[#This Row],[Order Date]],"dddd")</f>
        <v>Monday</v>
      </c>
      <c r="P110" s="16">
        <f>WEEKDAY(Table13[[#This Row],[Order Datetime]],2)</f>
        <v>1</v>
      </c>
      <c r="Q110" s="30" t="str">
        <f>IF(Table13[[#This Row],[Customer Country]]="",VLOOKUP(Table13[[#This Row],[Customer ID]],Customers!$A$2:$E$2501,2,0),Table13[[#This Row],[Customer Country]])</f>
        <v>Spain</v>
      </c>
      <c r="R110" s="16">
        <f>VLOOKUP(Table13[[#This Row],[Customer ID]],Table3[],6,0)</f>
        <v>61</v>
      </c>
    </row>
    <row r="111" spans="1:18" x14ac:dyDescent="0.3">
      <c r="A111" s="15">
        <v>759796</v>
      </c>
      <c r="B111" s="16">
        <v>92</v>
      </c>
      <c r="C111" s="17" t="s">
        <v>108</v>
      </c>
      <c r="D111" s="21">
        <v>45227.006944444445</v>
      </c>
      <c r="E111" s="16" t="s">
        <v>96</v>
      </c>
      <c r="F111" s="16" t="s">
        <v>72</v>
      </c>
      <c r="G111" s="16">
        <v>545</v>
      </c>
      <c r="H111" s="16">
        <f>IF(OR(Table13[[#This Row],[Order Value]]&gt;Answer!I$17,Table13[[#This Row],[Order Value]]&lt;Answer!I$18),1,0)</f>
        <v>0</v>
      </c>
      <c r="I111" s="19">
        <v>45227</v>
      </c>
      <c r="J111" s="20" t="str">
        <f>TEXT(Table13[[#This Row],[Order Datetime]],"HH:MM:SS")</f>
        <v>00:10:00</v>
      </c>
      <c r="K111" s="20" t="str">
        <f>TEXT(Table13[[#This Row],[Order time]],"H")</f>
        <v>0</v>
      </c>
      <c r="L111" s="16">
        <v>10</v>
      </c>
      <c r="M111" s="16">
        <f>DAY(Table13[[#This Row],[Order Date]])</f>
        <v>28</v>
      </c>
      <c r="N111" s="16" t="str">
        <f>TEXT(Table13[[#This Row],[Order Date]],"mmmm")</f>
        <v>October</v>
      </c>
      <c r="O111" s="16" t="str">
        <f>TEXT(Table13[[#This Row],[Order Date]],"dddd")</f>
        <v>Saturday</v>
      </c>
      <c r="P111" s="16">
        <f>WEEKDAY(Table13[[#This Row],[Order Datetime]],2)</f>
        <v>6</v>
      </c>
      <c r="Q111" s="30" t="str">
        <f>IF(Table13[[#This Row],[Customer Country]]="",VLOOKUP(Table13[[#This Row],[Customer ID]],Customers!$A$2:$E$2501,2,0),Table13[[#This Row],[Customer Country]])</f>
        <v>Denmark</v>
      </c>
      <c r="R111" s="16">
        <f>VLOOKUP(Table13[[#This Row],[Customer ID]],Table3[],6,0)</f>
        <v>75</v>
      </c>
    </row>
    <row r="112" spans="1:18" x14ac:dyDescent="0.3">
      <c r="A112" s="15">
        <v>631266</v>
      </c>
      <c r="B112" s="16">
        <v>94</v>
      </c>
      <c r="C112" s="17" t="s">
        <v>108</v>
      </c>
      <c r="D112" s="18">
        <v>45081.013888888891</v>
      </c>
      <c r="E112" s="16" t="s">
        <v>98</v>
      </c>
      <c r="F112" s="16" t="s">
        <v>64</v>
      </c>
      <c r="G112" s="16">
        <v>985</v>
      </c>
      <c r="H112" s="16">
        <f>IF(OR(Table13[[#This Row],[Order Value]]&gt;Answer!I$17,Table13[[#This Row],[Order Value]]&lt;Answer!I$18),1,0)</f>
        <v>0</v>
      </c>
      <c r="I112" s="19">
        <v>45081</v>
      </c>
      <c r="J112" s="20" t="str">
        <f>TEXT(Table13[[#This Row],[Order Datetime]],"HH:MM:SS")</f>
        <v>00:20:00</v>
      </c>
      <c r="K112" s="20" t="str">
        <f>TEXT(Table13[[#This Row],[Order time]],"H")</f>
        <v>0</v>
      </c>
      <c r="L112" s="16">
        <v>6</v>
      </c>
      <c r="M112" s="16">
        <f>DAY(Table13[[#This Row],[Order Date]])</f>
        <v>4</v>
      </c>
      <c r="N112" s="16" t="str">
        <f>TEXT(Table13[[#This Row],[Order Date]],"mmmm")</f>
        <v>June</v>
      </c>
      <c r="O112" s="16" t="str">
        <f>TEXT(Table13[[#This Row],[Order Date]],"dddd")</f>
        <v>Sunday</v>
      </c>
      <c r="P112" s="16">
        <f>WEEKDAY(Table13[[#This Row],[Order Datetime]],2)</f>
        <v>7</v>
      </c>
      <c r="Q112" s="30" t="str">
        <f>IF(Table13[[#This Row],[Customer Country]]="",VLOOKUP(Table13[[#This Row],[Customer ID]],Customers!$A$2:$E$2501,2,0),Table13[[#This Row],[Customer Country]])</f>
        <v>Denmark</v>
      </c>
      <c r="R112" s="16">
        <f>VLOOKUP(Table13[[#This Row],[Customer ID]],Table3[],6,0)</f>
        <v>65</v>
      </c>
    </row>
    <row r="113" spans="1:18" x14ac:dyDescent="0.3">
      <c r="A113" s="15">
        <v>635304</v>
      </c>
      <c r="B113" s="16">
        <v>95</v>
      </c>
      <c r="C113" s="17" t="s">
        <v>113</v>
      </c>
      <c r="D113" s="18">
        <v>45207.061111111114</v>
      </c>
      <c r="E113" s="16" t="s">
        <v>97</v>
      </c>
      <c r="F113" s="16" t="s">
        <v>12</v>
      </c>
      <c r="G113" s="16">
        <v>201</v>
      </c>
      <c r="H113" s="16">
        <f>IF(OR(Table13[[#This Row],[Order Value]]&gt;Answer!I$17,Table13[[#This Row],[Order Value]]&lt;Answer!I$18),1,0)</f>
        <v>0</v>
      </c>
      <c r="I113" s="19">
        <v>45207</v>
      </c>
      <c r="J113" s="20" t="str">
        <f>TEXT(Table13[[#This Row],[Order Datetime]],"HH:MM:SS")</f>
        <v>01:28:00</v>
      </c>
      <c r="K113" s="20" t="str">
        <f>TEXT(Table13[[#This Row],[Order time]],"H")</f>
        <v>1</v>
      </c>
      <c r="L113" s="16">
        <v>10</v>
      </c>
      <c r="M113" s="16">
        <f>DAY(Table13[[#This Row],[Order Date]])</f>
        <v>8</v>
      </c>
      <c r="N113" s="16" t="str">
        <f>TEXT(Table13[[#This Row],[Order Date]],"mmmm")</f>
        <v>October</v>
      </c>
      <c r="O113" s="16" t="str">
        <f>TEXT(Table13[[#This Row],[Order Date]],"dddd")</f>
        <v>Sunday</v>
      </c>
      <c r="P113" s="16">
        <f>WEEKDAY(Table13[[#This Row],[Order Datetime]],2)</f>
        <v>7</v>
      </c>
      <c r="Q113" s="30" t="str">
        <f>IF(Table13[[#This Row],[Customer Country]]="",VLOOKUP(Table13[[#This Row],[Customer ID]],Customers!$A$2:$E$2501,2,0),Table13[[#This Row],[Customer Country]])</f>
        <v>India</v>
      </c>
      <c r="R113" s="16">
        <f>VLOOKUP(Table13[[#This Row],[Customer ID]],Table3[],6,0)</f>
        <v>50</v>
      </c>
    </row>
    <row r="114" spans="1:18" x14ac:dyDescent="0.3">
      <c r="A114" s="15">
        <v>679845</v>
      </c>
      <c r="B114" s="16">
        <v>95</v>
      </c>
      <c r="C114" s="17" t="s">
        <v>113</v>
      </c>
      <c r="D114" s="21">
        <v>44981.004166666666</v>
      </c>
      <c r="E114" s="16" t="s">
        <v>96</v>
      </c>
      <c r="F114" s="16" t="s">
        <v>30</v>
      </c>
      <c r="G114" s="16">
        <v>8415</v>
      </c>
      <c r="H114" s="16">
        <f>IF(OR(Table13[[#This Row],[Order Value]]&gt;Answer!I$17,Table13[[#This Row],[Order Value]]&lt;Answer!I$18),1,0)</f>
        <v>0</v>
      </c>
      <c r="I114" s="19">
        <v>44981</v>
      </c>
      <c r="J114" s="20" t="str">
        <f>TEXT(Table13[[#This Row],[Order Datetime]],"HH:MM:SS")</f>
        <v>00:06:00</v>
      </c>
      <c r="K114" s="20" t="str">
        <f>TEXT(Table13[[#This Row],[Order time]],"H")</f>
        <v>0</v>
      </c>
      <c r="L114" s="16">
        <v>2</v>
      </c>
      <c r="M114" s="16">
        <f>DAY(Table13[[#This Row],[Order Date]])</f>
        <v>24</v>
      </c>
      <c r="N114" s="16" t="str">
        <f>TEXT(Table13[[#This Row],[Order Date]],"mmmm")</f>
        <v>February</v>
      </c>
      <c r="O114" s="16" t="str">
        <f>TEXT(Table13[[#This Row],[Order Date]],"dddd")</f>
        <v>Friday</v>
      </c>
      <c r="P114" s="16">
        <f>WEEKDAY(Table13[[#This Row],[Order Datetime]],2)</f>
        <v>5</v>
      </c>
      <c r="Q114" s="30" t="str">
        <f>IF(Table13[[#This Row],[Customer Country]]="",VLOOKUP(Table13[[#This Row],[Customer ID]],Customers!$A$2:$E$2501,2,0),Table13[[#This Row],[Customer Country]])</f>
        <v>India</v>
      </c>
      <c r="R114" s="16">
        <f>VLOOKUP(Table13[[#This Row],[Customer ID]],Table3[],6,0)</f>
        <v>50</v>
      </c>
    </row>
    <row r="115" spans="1:18" x14ac:dyDescent="0.3">
      <c r="A115" s="15">
        <v>573585</v>
      </c>
      <c r="B115" s="16">
        <v>97</v>
      </c>
      <c r="C115" s="17" t="s">
        <v>99</v>
      </c>
      <c r="D115" s="18">
        <v>45065.986805555556</v>
      </c>
      <c r="E115" s="16" t="s">
        <v>191</v>
      </c>
      <c r="F115" s="16" t="s">
        <v>44</v>
      </c>
      <c r="G115" s="16">
        <v>3551</v>
      </c>
      <c r="H115" s="16">
        <f>IF(OR(Table13[[#This Row],[Order Value]]&gt;Answer!I$17,Table13[[#This Row],[Order Value]]&lt;Answer!I$18),1,0)</f>
        <v>0</v>
      </c>
      <c r="I115" s="19">
        <v>45065</v>
      </c>
      <c r="J115" s="20" t="str">
        <f>TEXT(Table13[[#This Row],[Order Datetime]],"HH:MM:SS")</f>
        <v>23:41:00</v>
      </c>
      <c r="K115" s="20" t="str">
        <f>TEXT(Table13[[#This Row],[Order time]],"H")</f>
        <v>23</v>
      </c>
      <c r="L115" s="16">
        <v>5</v>
      </c>
      <c r="M115" s="16">
        <f>DAY(Table13[[#This Row],[Order Date]])</f>
        <v>19</v>
      </c>
      <c r="N115" s="16" t="str">
        <f>TEXT(Table13[[#This Row],[Order Date]],"mmmm")</f>
        <v>May</v>
      </c>
      <c r="O115" s="16" t="str">
        <f>TEXT(Table13[[#This Row],[Order Date]],"dddd")</f>
        <v>Friday</v>
      </c>
      <c r="P115" s="16">
        <f>WEEKDAY(Table13[[#This Row],[Order Datetime]],2)</f>
        <v>5</v>
      </c>
      <c r="Q115" s="30" t="str">
        <f>IF(Table13[[#This Row],[Customer Country]]="",VLOOKUP(Table13[[#This Row],[Customer ID]],Customers!$A$2:$E$2501,2,0),Table13[[#This Row],[Customer Country]])</f>
        <v>USA</v>
      </c>
      <c r="R115" s="16">
        <f>VLOOKUP(Table13[[#This Row],[Customer ID]],Table3[],6,0)</f>
        <v>84</v>
      </c>
    </row>
    <row r="116" spans="1:18" x14ac:dyDescent="0.3">
      <c r="A116" s="15">
        <v>743961</v>
      </c>
      <c r="B116" s="16">
        <v>98</v>
      </c>
      <c r="C116" s="17" t="s">
        <v>108</v>
      </c>
      <c r="D116" s="21">
        <v>45176.027083333334</v>
      </c>
      <c r="E116" s="16" t="s">
        <v>96</v>
      </c>
      <c r="F116" s="16" t="s">
        <v>35</v>
      </c>
      <c r="G116" s="16">
        <v>2467</v>
      </c>
      <c r="H116" s="16">
        <f>IF(OR(Table13[[#This Row],[Order Value]]&gt;Answer!I$17,Table13[[#This Row],[Order Value]]&lt;Answer!I$18),1,0)</f>
        <v>0</v>
      </c>
      <c r="I116" s="19">
        <v>45176</v>
      </c>
      <c r="J116" s="20" t="str">
        <f>TEXT(Table13[[#This Row],[Order Datetime]],"HH:MM:SS")</f>
        <v>00:39:00</v>
      </c>
      <c r="K116" s="20" t="str">
        <f>TEXT(Table13[[#This Row],[Order time]],"H")</f>
        <v>0</v>
      </c>
      <c r="L116" s="16">
        <v>9</v>
      </c>
      <c r="M116" s="16">
        <f>DAY(Table13[[#This Row],[Order Date]])</f>
        <v>7</v>
      </c>
      <c r="N116" s="16" t="str">
        <f>TEXT(Table13[[#This Row],[Order Date]],"mmmm")</f>
        <v>September</v>
      </c>
      <c r="O116" s="16" t="str">
        <f>TEXT(Table13[[#This Row],[Order Date]],"dddd")</f>
        <v>Thursday</v>
      </c>
      <c r="P116" s="16">
        <f>WEEKDAY(Table13[[#This Row],[Order Datetime]],2)</f>
        <v>4</v>
      </c>
      <c r="Q116" s="30" t="str">
        <f>IF(Table13[[#This Row],[Customer Country]]="",VLOOKUP(Table13[[#This Row],[Customer ID]],Customers!$A$2:$E$2501,2,0),Table13[[#This Row],[Customer Country]])</f>
        <v>Denmark</v>
      </c>
      <c r="R116" s="16">
        <f>VLOOKUP(Table13[[#This Row],[Customer ID]],Table3[],6,0)</f>
        <v>35</v>
      </c>
    </row>
    <row r="117" spans="1:18" x14ac:dyDescent="0.3">
      <c r="A117" s="15">
        <v>1589664</v>
      </c>
      <c r="B117" s="16">
        <v>98</v>
      </c>
      <c r="C117" s="17" t="s">
        <v>108</v>
      </c>
      <c r="D117" s="21">
        <v>45217.068749999999</v>
      </c>
      <c r="E117" s="16" t="s">
        <v>98</v>
      </c>
      <c r="F117" s="16" t="s">
        <v>54</v>
      </c>
      <c r="G117" s="16">
        <v>9044</v>
      </c>
      <c r="H117" s="16">
        <f>IF(OR(Table13[[#This Row],[Order Value]]&gt;Answer!I$17,Table13[[#This Row],[Order Value]]&lt;Answer!I$18),1,0)</f>
        <v>0</v>
      </c>
      <c r="I117" s="19">
        <v>45217</v>
      </c>
      <c r="J117" s="20" t="str">
        <f>TEXT(Table13[[#This Row],[Order Datetime]],"HH:MM:SS")</f>
        <v>01:39:00</v>
      </c>
      <c r="K117" s="20" t="str">
        <f>TEXT(Table13[[#This Row],[Order time]],"H")</f>
        <v>1</v>
      </c>
      <c r="L117" s="16">
        <v>10</v>
      </c>
      <c r="M117" s="16">
        <f>DAY(Table13[[#This Row],[Order Date]])</f>
        <v>18</v>
      </c>
      <c r="N117" s="16" t="str">
        <f>TEXT(Table13[[#This Row],[Order Date]],"mmmm")</f>
        <v>October</v>
      </c>
      <c r="O117" s="16" t="str">
        <f>TEXT(Table13[[#This Row],[Order Date]],"dddd")</f>
        <v>Wednesday</v>
      </c>
      <c r="P117" s="16">
        <f>WEEKDAY(Table13[[#This Row],[Order Datetime]],2)</f>
        <v>3</v>
      </c>
      <c r="Q117" s="30" t="str">
        <f>IF(Table13[[#This Row],[Customer Country]]="",VLOOKUP(Table13[[#This Row],[Customer ID]],Customers!$A$2:$E$2501,2,0),Table13[[#This Row],[Customer Country]])</f>
        <v>Denmark</v>
      </c>
      <c r="R117" s="16">
        <f>VLOOKUP(Table13[[#This Row],[Customer ID]],Table3[],6,0)</f>
        <v>35</v>
      </c>
    </row>
    <row r="118" spans="1:18" x14ac:dyDescent="0.3">
      <c r="A118" s="15">
        <v>1605621</v>
      </c>
      <c r="B118" s="16">
        <v>98</v>
      </c>
      <c r="C118" s="17" t="s">
        <v>108</v>
      </c>
      <c r="D118" s="21">
        <v>45174.064583333333</v>
      </c>
      <c r="E118" s="16" t="s">
        <v>97</v>
      </c>
      <c r="F118" s="16" t="s">
        <v>25</v>
      </c>
      <c r="G118" s="16">
        <v>4118</v>
      </c>
      <c r="H118" s="16">
        <f>IF(OR(Table13[[#This Row],[Order Value]]&gt;Answer!I$17,Table13[[#This Row],[Order Value]]&lt;Answer!I$18),1,0)</f>
        <v>0</v>
      </c>
      <c r="I118" s="19">
        <v>45174</v>
      </c>
      <c r="J118" s="20" t="str">
        <f>TEXT(Table13[[#This Row],[Order Datetime]],"HH:MM:SS")</f>
        <v>01:33:00</v>
      </c>
      <c r="K118" s="20" t="str">
        <f>TEXT(Table13[[#This Row],[Order time]],"H")</f>
        <v>1</v>
      </c>
      <c r="L118" s="16">
        <v>9</v>
      </c>
      <c r="M118" s="16">
        <f>DAY(Table13[[#This Row],[Order Date]])</f>
        <v>5</v>
      </c>
      <c r="N118" s="16" t="str">
        <f>TEXT(Table13[[#This Row],[Order Date]],"mmmm")</f>
        <v>September</v>
      </c>
      <c r="O118" s="16" t="str">
        <f>TEXT(Table13[[#This Row],[Order Date]],"dddd")</f>
        <v>Tuesday</v>
      </c>
      <c r="P118" s="16">
        <f>WEEKDAY(Table13[[#This Row],[Order Datetime]],2)</f>
        <v>2</v>
      </c>
      <c r="Q118" s="30" t="str">
        <f>IF(Table13[[#This Row],[Customer Country]]="",VLOOKUP(Table13[[#This Row],[Customer ID]],Customers!$A$2:$E$2501,2,0),Table13[[#This Row],[Customer Country]])</f>
        <v>Denmark</v>
      </c>
      <c r="R118" s="16">
        <f>VLOOKUP(Table13[[#This Row],[Customer ID]],Table3[],6,0)</f>
        <v>35</v>
      </c>
    </row>
    <row r="119" spans="1:18" x14ac:dyDescent="0.3">
      <c r="A119" s="15">
        <v>512440</v>
      </c>
      <c r="B119" s="16">
        <v>99</v>
      </c>
      <c r="C119" s="17" t="s">
        <v>101</v>
      </c>
      <c r="D119" s="18">
        <v>45084.03125</v>
      </c>
      <c r="E119" s="16" t="s">
        <v>97</v>
      </c>
      <c r="F119" s="16" t="s">
        <v>91</v>
      </c>
      <c r="G119" s="16">
        <v>4280</v>
      </c>
      <c r="H119" s="16">
        <f>IF(OR(Table13[[#This Row],[Order Value]]&gt;Answer!I$17,Table13[[#This Row],[Order Value]]&lt;Answer!I$18),1,0)</f>
        <v>0</v>
      </c>
      <c r="I119" s="19">
        <v>45084</v>
      </c>
      <c r="J119" s="20" t="str">
        <f>TEXT(Table13[[#This Row],[Order Datetime]],"HH:MM:SS")</f>
        <v>00:45:00</v>
      </c>
      <c r="K119" s="20" t="str">
        <f>TEXT(Table13[[#This Row],[Order time]],"H")</f>
        <v>0</v>
      </c>
      <c r="L119" s="16">
        <v>6</v>
      </c>
      <c r="M119" s="16">
        <f>DAY(Table13[[#This Row],[Order Date]])</f>
        <v>7</v>
      </c>
      <c r="N119" s="16" t="str">
        <f>TEXT(Table13[[#This Row],[Order Date]],"mmmm")</f>
        <v>June</v>
      </c>
      <c r="O119" s="16" t="str">
        <f>TEXT(Table13[[#This Row],[Order Date]],"dddd")</f>
        <v>Wednesday</v>
      </c>
      <c r="P119" s="16">
        <f>WEEKDAY(Table13[[#This Row],[Order Datetime]],2)</f>
        <v>3</v>
      </c>
      <c r="Q119" s="30" t="str">
        <f>IF(Table13[[#This Row],[Customer Country]]="",VLOOKUP(Table13[[#This Row],[Customer ID]],Customers!$A$2:$E$2501,2,0),Table13[[#This Row],[Customer Country]])</f>
        <v>Australia</v>
      </c>
      <c r="R119" s="16">
        <f>VLOOKUP(Table13[[#This Row],[Customer ID]],Table3[],6,0)</f>
        <v>79</v>
      </c>
    </row>
    <row r="120" spans="1:18" x14ac:dyDescent="0.3">
      <c r="A120" s="15">
        <v>284363</v>
      </c>
      <c r="B120" s="16">
        <v>100</v>
      </c>
      <c r="C120" s="17" t="s">
        <v>111</v>
      </c>
      <c r="D120" s="18">
        <v>45006.977777777778</v>
      </c>
      <c r="E120" s="16" t="s">
        <v>98</v>
      </c>
      <c r="F120" s="16" t="s">
        <v>11</v>
      </c>
      <c r="G120" s="16">
        <v>3844</v>
      </c>
      <c r="H120" s="16">
        <f>IF(OR(Table13[[#This Row],[Order Value]]&gt;Answer!I$17,Table13[[#This Row],[Order Value]]&lt;Answer!I$18),1,0)</f>
        <v>0</v>
      </c>
      <c r="I120" s="19">
        <v>45006</v>
      </c>
      <c r="J120" s="20" t="str">
        <f>TEXT(Table13[[#This Row],[Order Datetime]],"HH:MM:SS")</f>
        <v>23:28:00</v>
      </c>
      <c r="K120" s="20" t="str">
        <f>TEXT(Table13[[#This Row],[Order time]],"H")</f>
        <v>23</v>
      </c>
      <c r="L120" s="16">
        <v>3</v>
      </c>
      <c r="M120" s="16">
        <f>DAY(Table13[[#This Row],[Order Date]])</f>
        <v>21</v>
      </c>
      <c r="N120" s="16" t="str">
        <f>TEXT(Table13[[#This Row],[Order Date]],"mmmm")</f>
        <v>March</v>
      </c>
      <c r="O120" s="16" t="str">
        <f>TEXT(Table13[[#This Row],[Order Date]],"dddd")</f>
        <v>Tuesday</v>
      </c>
      <c r="P120" s="16">
        <f>WEEKDAY(Table13[[#This Row],[Order Datetime]],2)</f>
        <v>2</v>
      </c>
      <c r="Q120" s="30" t="str">
        <f>IF(Table13[[#This Row],[Customer Country]]="",VLOOKUP(Table13[[#This Row],[Customer ID]],Customers!$A$2:$E$2501,2,0),Table13[[#This Row],[Customer Country]])</f>
        <v>Ireland</v>
      </c>
      <c r="R120" s="16">
        <f>VLOOKUP(Table13[[#This Row],[Customer ID]],Table3[],6,0)</f>
        <v>85</v>
      </c>
    </row>
    <row r="121" spans="1:18" x14ac:dyDescent="0.3">
      <c r="A121" s="15">
        <v>774603</v>
      </c>
      <c r="B121" s="16">
        <v>101</v>
      </c>
      <c r="C121" s="17" t="s">
        <v>99</v>
      </c>
      <c r="D121" s="21">
        <v>45049.038194444445</v>
      </c>
      <c r="E121" s="16" t="s">
        <v>96</v>
      </c>
      <c r="F121" s="16" t="s">
        <v>5</v>
      </c>
      <c r="G121" s="16">
        <v>1913</v>
      </c>
      <c r="H121" s="16">
        <f>IF(OR(Table13[[#This Row],[Order Value]]&gt;Answer!I$17,Table13[[#This Row],[Order Value]]&lt;Answer!I$18),1,0)</f>
        <v>0</v>
      </c>
      <c r="I121" s="19">
        <v>45049</v>
      </c>
      <c r="J121" s="20" t="str">
        <f>TEXT(Table13[[#This Row],[Order Datetime]],"HH:MM:SS")</f>
        <v>00:55:00</v>
      </c>
      <c r="K121" s="20" t="str">
        <f>TEXT(Table13[[#This Row],[Order time]],"H")</f>
        <v>0</v>
      </c>
      <c r="L121" s="16">
        <v>5</v>
      </c>
      <c r="M121" s="16">
        <f>DAY(Table13[[#This Row],[Order Date]])</f>
        <v>3</v>
      </c>
      <c r="N121" s="16" t="str">
        <f>TEXT(Table13[[#This Row],[Order Date]],"mmmm")</f>
        <v>May</v>
      </c>
      <c r="O121" s="16" t="str">
        <f>TEXT(Table13[[#This Row],[Order Date]],"dddd")</f>
        <v>Wednesday</v>
      </c>
      <c r="P121" s="16">
        <f>WEEKDAY(Table13[[#This Row],[Order Datetime]],2)</f>
        <v>3</v>
      </c>
      <c r="Q121" s="30" t="str">
        <f>IF(Table13[[#This Row],[Customer Country]]="",VLOOKUP(Table13[[#This Row],[Customer ID]],Customers!$A$2:$E$2501,2,0),Table13[[#This Row],[Customer Country]])</f>
        <v>USA</v>
      </c>
      <c r="R121" s="16">
        <f>VLOOKUP(Table13[[#This Row],[Customer ID]],Table3[],6,0)</f>
        <v>63</v>
      </c>
    </row>
    <row r="122" spans="1:18" x14ac:dyDescent="0.3">
      <c r="A122" s="15">
        <v>199110</v>
      </c>
      <c r="B122" s="16">
        <v>104</v>
      </c>
      <c r="C122" s="17" t="s">
        <v>101</v>
      </c>
      <c r="D122" s="18">
        <v>45067.031944444447</v>
      </c>
      <c r="E122" s="16" t="s">
        <v>191</v>
      </c>
      <c r="F122" s="16" t="s">
        <v>70</v>
      </c>
      <c r="G122" s="16">
        <v>717</v>
      </c>
      <c r="H122" s="16">
        <f>IF(OR(Table13[[#This Row],[Order Value]]&gt;Answer!I$17,Table13[[#This Row],[Order Value]]&lt;Answer!I$18),1,0)</f>
        <v>0</v>
      </c>
      <c r="I122" s="19">
        <v>45067</v>
      </c>
      <c r="J122" s="20" t="str">
        <f>TEXT(Table13[[#This Row],[Order Datetime]],"HH:MM:SS")</f>
        <v>00:46:00</v>
      </c>
      <c r="K122" s="20" t="str">
        <f>TEXT(Table13[[#This Row],[Order time]],"H")</f>
        <v>0</v>
      </c>
      <c r="L122" s="16">
        <v>5</v>
      </c>
      <c r="M122" s="16">
        <f>DAY(Table13[[#This Row],[Order Date]])</f>
        <v>21</v>
      </c>
      <c r="N122" s="16" t="str">
        <f>TEXT(Table13[[#This Row],[Order Date]],"mmmm")</f>
        <v>May</v>
      </c>
      <c r="O122" s="16" t="str">
        <f>TEXT(Table13[[#This Row],[Order Date]],"dddd")</f>
        <v>Sunday</v>
      </c>
      <c r="P122" s="16">
        <f>WEEKDAY(Table13[[#This Row],[Order Datetime]],2)</f>
        <v>7</v>
      </c>
      <c r="Q122" s="30" t="str">
        <f>IF(Table13[[#This Row],[Customer Country]]="",VLOOKUP(Table13[[#This Row],[Customer ID]],Customers!$A$2:$E$2501,2,0),Table13[[#This Row],[Customer Country]])</f>
        <v>Australia</v>
      </c>
      <c r="R122" s="16">
        <f>VLOOKUP(Table13[[#This Row],[Customer ID]],Table3[],6,0)</f>
        <v>46</v>
      </c>
    </row>
    <row r="123" spans="1:18" x14ac:dyDescent="0.3">
      <c r="A123" s="15">
        <v>279106</v>
      </c>
      <c r="B123" s="16">
        <v>104</v>
      </c>
      <c r="C123" s="17" t="s">
        <v>101</v>
      </c>
      <c r="D123" s="18">
        <v>44940.037499999999</v>
      </c>
      <c r="E123" s="16" t="s">
        <v>98</v>
      </c>
      <c r="F123" s="16" t="s">
        <v>27</v>
      </c>
      <c r="G123" s="16">
        <v>4768</v>
      </c>
      <c r="H123" s="16">
        <f>IF(OR(Table13[[#This Row],[Order Value]]&gt;Answer!I$17,Table13[[#This Row],[Order Value]]&lt;Answer!I$18),1,0)</f>
        <v>0</v>
      </c>
      <c r="I123" s="19">
        <v>44940</v>
      </c>
      <c r="J123" s="20" t="str">
        <f>TEXT(Table13[[#This Row],[Order Datetime]],"HH:MM:SS")</f>
        <v>00:54:00</v>
      </c>
      <c r="K123" s="20" t="str">
        <f>TEXT(Table13[[#This Row],[Order time]],"H")</f>
        <v>0</v>
      </c>
      <c r="L123" s="16">
        <v>1</v>
      </c>
      <c r="M123" s="16">
        <f>DAY(Table13[[#This Row],[Order Date]])</f>
        <v>14</v>
      </c>
      <c r="N123" s="16" t="str">
        <f>TEXT(Table13[[#This Row],[Order Date]],"mmmm")</f>
        <v>January</v>
      </c>
      <c r="O123" s="16" t="str">
        <f>TEXT(Table13[[#This Row],[Order Date]],"dddd")</f>
        <v>Saturday</v>
      </c>
      <c r="P123" s="16">
        <f>WEEKDAY(Table13[[#This Row],[Order Datetime]],2)</f>
        <v>6</v>
      </c>
      <c r="Q123" s="30" t="str">
        <f>IF(Table13[[#This Row],[Customer Country]]="",VLOOKUP(Table13[[#This Row],[Customer ID]],Customers!$A$2:$E$2501,2,0),Table13[[#This Row],[Customer Country]])</f>
        <v>Australia</v>
      </c>
      <c r="R123" s="16">
        <f>VLOOKUP(Table13[[#This Row],[Customer ID]],Table3[],6,0)</f>
        <v>46</v>
      </c>
    </row>
    <row r="124" spans="1:18" x14ac:dyDescent="0.3">
      <c r="A124" s="15">
        <v>1524093</v>
      </c>
      <c r="B124" s="16">
        <v>104</v>
      </c>
      <c r="C124" s="17" t="s">
        <v>101</v>
      </c>
      <c r="D124" s="21">
        <v>45216.972222222219</v>
      </c>
      <c r="E124" s="16" t="s">
        <v>98</v>
      </c>
      <c r="F124" s="16" t="s">
        <v>51</v>
      </c>
      <c r="G124" s="16">
        <v>6754</v>
      </c>
      <c r="H124" s="16">
        <f>IF(OR(Table13[[#This Row],[Order Value]]&gt;Answer!I$17,Table13[[#This Row],[Order Value]]&lt;Answer!I$18),1,0)</f>
        <v>0</v>
      </c>
      <c r="I124" s="19">
        <v>45216</v>
      </c>
      <c r="J124" s="20" t="str">
        <f>TEXT(Table13[[#This Row],[Order Datetime]],"HH:MM:SS")</f>
        <v>23:20:00</v>
      </c>
      <c r="K124" s="20" t="str">
        <f>TEXT(Table13[[#This Row],[Order time]],"H")</f>
        <v>23</v>
      </c>
      <c r="L124" s="16">
        <v>10</v>
      </c>
      <c r="M124" s="16">
        <f>DAY(Table13[[#This Row],[Order Date]])</f>
        <v>17</v>
      </c>
      <c r="N124" s="16" t="str">
        <f>TEXT(Table13[[#This Row],[Order Date]],"mmmm")</f>
        <v>October</v>
      </c>
      <c r="O124" s="16" t="str">
        <f>TEXT(Table13[[#This Row],[Order Date]],"dddd")</f>
        <v>Tuesday</v>
      </c>
      <c r="P124" s="16">
        <f>WEEKDAY(Table13[[#This Row],[Order Datetime]],2)</f>
        <v>2</v>
      </c>
      <c r="Q124" s="30" t="str">
        <f>IF(Table13[[#This Row],[Customer Country]]="",VLOOKUP(Table13[[#This Row],[Customer ID]],Customers!$A$2:$E$2501,2,0),Table13[[#This Row],[Customer Country]])</f>
        <v>Australia</v>
      </c>
      <c r="R124" s="16">
        <f>VLOOKUP(Table13[[#This Row],[Customer ID]],Table3[],6,0)</f>
        <v>46</v>
      </c>
    </row>
    <row r="125" spans="1:18" x14ac:dyDescent="0.3">
      <c r="A125" s="15">
        <v>50199</v>
      </c>
      <c r="B125" s="16">
        <v>105</v>
      </c>
      <c r="C125" s="17" t="s">
        <v>99</v>
      </c>
      <c r="D125" s="18">
        <v>44955.05972222222</v>
      </c>
      <c r="E125" s="16" t="s">
        <v>191</v>
      </c>
      <c r="F125" s="16" t="s">
        <v>24</v>
      </c>
      <c r="G125" s="16">
        <v>8898</v>
      </c>
      <c r="H125" s="16">
        <f>IF(OR(Table13[[#This Row],[Order Value]]&gt;Answer!I$17,Table13[[#This Row],[Order Value]]&lt;Answer!I$18),1,0)</f>
        <v>0</v>
      </c>
      <c r="I125" s="19">
        <v>44955</v>
      </c>
      <c r="J125" s="20" t="str">
        <f>TEXT(Table13[[#This Row],[Order Datetime]],"HH:MM:SS")</f>
        <v>01:26:00</v>
      </c>
      <c r="K125" s="20" t="str">
        <f>TEXT(Table13[[#This Row],[Order time]],"H")</f>
        <v>1</v>
      </c>
      <c r="L125" s="16">
        <v>1</v>
      </c>
      <c r="M125" s="16">
        <f>DAY(Table13[[#This Row],[Order Date]])</f>
        <v>29</v>
      </c>
      <c r="N125" s="16" t="str">
        <f>TEXT(Table13[[#This Row],[Order Date]],"mmmm")</f>
        <v>January</v>
      </c>
      <c r="O125" s="16" t="str">
        <f>TEXT(Table13[[#This Row],[Order Date]],"dddd")</f>
        <v>Sunday</v>
      </c>
      <c r="P125" s="16">
        <f>WEEKDAY(Table13[[#This Row],[Order Datetime]],2)</f>
        <v>7</v>
      </c>
      <c r="Q125" s="30" t="str">
        <f>IF(Table13[[#This Row],[Customer Country]]="",VLOOKUP(Table13[[#This Row],[Customer ID]],Customers!$A$2:$E$2501,2,0),Table13[[#This Row],[Customer Country]])</f>
        <v>USA</v>
      </c>
      <c r="R125" s="16">
        <f>VLOOKUP(Table13[[#This Row],[Customer ID]],Table3[],6,0)</f>
        <v>80</v>
      </c>
    </row>
    <row r="126" spans="1:18" x14ac:dyDescent="0.3">
      <c r="A126" s="15">
        <v>272174</v>
      </c>
      <c r="B126" s="16">
        <v>105</v>
      </c>
      <c r="C126" s="17" t="s">
        <v>99</v>
      </c>
      <c r="D126" s="18">
        <v>45097.047222222223</v>
      </c>
      <c r="E126" s="16" t="s">
        <v>191</v>
      </c>
      <c r="F126" s="16" t="s">
        <v>43</v>
      </c>
      <c r="G126" s="16">
        <v>5045</v>
      </c>
      <c r="H126" s="16">
        <f>IF(OR(Table13[[#This Row],[Order Value]]&gt;Answer!I$17,Table13[[#This Row],[Order Value]]&lt;Answer!I$18),1,0)</f>
        <v>0</v>
      </c>
      <c r="I126" s="19">
        <v>45097</v>
      </c>
      <c r="J126" s="20" t="str">
        <f>TEXT(Table13[[#This Row],[Order Datetime]],"HH:MM:SS")</f>
        <v>01:08:00</v>
      </c>
      <c r="K126" s="20" t="str">
        <f>TEXT(Table13[[#This Row],[Order time]],"H")</f>
        <v>1</v>
      </c>
      <c r="L126" s="16">
        <v>6</v>
      </c>
      <c r="M126" s="16">
        <f>DAY(Table13[[#This Row],[Order Date]])</f>
        <v>20</v>
      </c>
      <c r="N126" s="16" t="str">
        <f>TEXT(Table13[[#This Row],[Order Date]],"mmmm")</f>
        <v>June</v>
      </c>
      <c r="O126" s="16" t="str">
        <f>TEXT(Table13[[#This Row],[Order Date]],"dddd")</f>
        <v>Tuesday</v>
      </c>
      <c r="P126" s="16">
        <f>WEEKDAY(Table13[[#This Row],[Order Datetime]],2)</f>
        <v>2</v>
      </c>
      <c r="Q126" s="30" t="str">
        <f>IF(Table13[[#This Row],[Customer Country]]="",VLOOKUP(Table13[[#This Row],[Customer ID]],Customers!$A$2:$E$2501,2,0),Table13[[#This Row],[Customer Country]])</f>
        <v>USA</v>
      </c>
      <c r="R126" s="16">
        <f>VLOOKUP(Table13[[#This Row],[Customer ID]],Table3[],6,0)</f>
        <v>80</v>
      </c>
    </row>
    <row r="127" spans="1:18" x14ac:dyDescent="0.3">
      <c r="A127" s="15">
        <v>1256035</v>
      </c>
      <c r="B127" s="16">
        <v>105</v>
      </c>
      <c r="C127" s="17" t="s">
        <v>99</v>
      </c>
      <c r="D127" s="21">
        <v>44941.965277777781</v>
      </c>
      <c r="E127" s="16" t="s">
        <v>191</v>
      </c>
      <c r="F127" s="16" t="s">
        <v>73</v>
      </c>
      <c r="G127" s="16">
        <v>2774</v>
      </c>
      <c r="H127" s="16">
        <f>IF(OR(Table13[[#This Row],[Order Value]]&gt;Answer!I$17,Table13[[#This Row],[Order Value]]&lt;Answer!I$18),1,0)</f>
        <v>0</v>
      </c>
      <c r="I127" s="19">
        <v>44941</v>
      </c>
      <c r="J127" s="20" t="str">
        <f>TEXT(Table13[[#This Row],[Order Datetime]],"HH:MM:SS")</f>
        <v>23:10:00</v>
      </c>
      <c r="K127" s="20" t="str">
        <f>TEXT(Table13[[#This Row],[Order time]],"H")</f>
        <v>23</v>
      </c>
      <c r="L127" s="16">
        <v>1</v>
      </c>
      <c r="M127" s="16">
        <f>DAY(Table13[[#This Row],[Order Date]])</f>
        <v>15</v>
      </c>
      <c r="N127" s="16" t="str">
        <f>TEXT(Table13[[#This Row],[Order Date]],"mmmm")</f>
        <v>January</v>
      </c>
      <c r="O127" s="16" t="str">
        <f>TEXT(Table13[[#This Row],[Order Date]],"dddd")</f>
        <v>Sunday</v>
      </c>
      <c r="P127" s="16">
        <f>WEEKDAY(Table13[[#This Row],[Order Datetime]],2)</f>
        <v>7</v>
      </c>
      <c r="Q127" s="30" t="str">
        <f>IF(Table13[[#This Row],[Customer Country]]="",VLOOKUP(Table13[[#This Row],[Customer ID]],Customers!$A$2:$E$2501,2,0),Table13[[#This Row],[Customer Country]])</f>
        <v>USA</v>
      </c>
      <c r="R127" s="16">
        <f>VLOOKUP(Table13[[#This Row],[Customer ID]],Table3[],6,0)</f>
        <v>80</v>
      </c>
    </row>
    <row r="128" spans="1:18" x14ac:dyDescent="0.3">
      <c r="A128" s="15">
        <v>1347929</v>
      </c>
      <c r="B128" s="16">
        <v>105</v>
      </c>
      <c r="C128" s="17" t="s">
        <v>99</v>
      </c>
      <c r="D128" s="21">
        <v>44973.01458333333</v>
      </c>
      <c r="E128" s="16" t="s">
        <v>98</v>
      </c>
      <c r="F128" s="16" t="s">
        <v>9</v>
      </c>
      <c r="G128" s="16">
        <v>5624</v>
      </c>
      <c r="H128" s="16">
        <f>IF(OR(Table13[[#This Row],[Order Value]]&gt;Answer!I$17,Table13[[#This Row],[Order Value]]&lt;Answer!I$18),1,0)</f>
        <v>0</v>
      </c>
      <c r="I128" s="19">
        <v>44973</v>
      </c>
      <c r="J128" s="20" t="str">
        <f>TEXT(Table13[[#This Row],[Order Datetime]],"HH:MM:SS")</f>
        <v>00:21:00</v>
      </c>
      <c r="K128" s="20" t="str">
        <f>TEXT(Table13[[#This Row],[Order time]],"H")</f>
        <v>0</v>
      </c>
      <c r="L128" s="16">
        <v>2</v>
      </c>
      <c r="M128" s="16">
        <f>DAY(Table13[[#This Row],[Order Date]])</f>
        <v>16</v>
      </c>
      <c r="N128" s="16" t="str">
        <f>TEXT(Table13[[#This Row],[Order Date]],"mmmm")</f>
        <v>February</v>
      </c>
      <c r="O128" s="16" t="str">
        <f>TEXT(Table13[[#This Row],[Order Date]],"dddd")</f>
        <v>Thursday</v>
      </c>
      <c r="P128" s="16">
        <f>WEEKDAY(Table13[[#This Row],[Order Datetime]],2)</f>
        <v>4</v>
      </c>
      <c r="Q128" s="30" t="str">
        <f>IF(Table13[[#This Row],[Customer Country]]="",VLOOKUP(Table13[[#This Row],[Customer ID]],Customers!$A$2:$E$2501,2,0),Table13[[#This Row],[Customer Country]])</f>
        <v>USA</v>
      </c>
      <c r="R128" s="16">
        <f>VLOOKUP(Table13[[#This Row],[Customer ID]],Table3[],6,0)</f>
        <v>80</v>
      </c>
    </row>
    <row r="129" spans="1:18" x14ac:dyDescent="0.3">
      <c r="A129" s="15">
        <v>1660154</v>
      </c>
      <c r="B129" s="16">
        <v>105</v>
      </c>
      <c r="C129" s="17" t="s">
        <v>99</v>
      </c>
      <c r="D129" s="21">
        <v>45056.069444444445</v>
      </c>
      <c r="E129" s="16" t="s">
        <v>97</v>
      </c>
      <c r="F129" s="16" t="s">
        <v>54</v>
      </c>
      <c r="G129" s="16">
        <v>9184</v>
      </c>
      <c r="H129" s="16">
        <f>IF(OR(Table13[[#This Row],[Order Value]]&gt;Answer!I$17,Table13[[#This Row],[Order Value]]&lt;Answer!I$18),1,0)</f>
        <v>0</v>
      </c>
      <c r="I129" s="19">
        <v>45056</v>
      </c>
      <c r="J129" s="20" t="str">
        <f>TEXT(Table13[[#This Row],[Order Datetime]],"HH:MM:SS")</f>
        <v>01:40:00</v>
      </c>
      <c r="K129" s="20" t="str">
        <f>TEXT(Table13[[#This Row],[Order time]],"H")</f>
        <v>1</v>
      </c>
      <c r="L129" s="16">
        <v>5</v>
      </c>
      <c r="M129" s="16">
        <f>DAY(Table13[[#This Row],[Order Date]])</f>
        <v>10</v>
      </c>
      <c r="N129" s="16" t="str">
        <f>TEXT(Table13[[#This Row],[Order Date]],"mmmm")</f>
        <v>May</v>
      </c>
      <c r="O129" s="16" t="str">
        <f>TEXT(Table13[[#This Row],[Order Date]],"dddd")</f>
        <v>Wednesday</v>
      </c>
      <c r="P129" s="16">
        <f>WEEKDAY(Table13[[#This Row],[Order Datetime]],2)</f>
        <v>3</v>
      </c>
      <c r="Q129" s="30" t="str">
        <f>IF(Table13[[#This Row],[Customer Country]]="",VLOOKUP(Table13[[#This Row],[Customer ID]],Customers!$A$2:$E$2501,2,0),Table13[[#This Row],[Customer Country]])</f>
        <v>USA</v>
      </c>
      <c r="R129" s="16">
        <f>VLOOKUP(Table13[[#This Row],[Customer ID]],Table3[],6,0)</f>
        <v>80</v>
      </c>
    </row>
    <row r="130" spans="1:18" x14ac:dyDescent="0.3">
      <c r="A130" s="15">
        <v>468652</v>
      </c>
      <c r="B130" s="16">
        <v>106</v>
      </c>
      <c r="C130" s="17" t="s">
        <v>101</v>
      </c>
      <c r="D130" s="18">
        <v>45108.018750000003</v>
      </c>
      <c r="E130" s="16" t="s">
        <v>191</v>
      </c>
      <c r="F130" s="16" t="s">
        <v>76</v>
      </c>
      <c r="G130" s="16">
        <v>1982</v>
      </c>
      <c r="H130" s="16">
        <f>IF(OR(Table13[[#This Row],[Order Value]]&gt;Answer!I$17,Table13[[#This Row],[Order Value]]&lt;Answer!I$18),1,0)</f>
        <v>0</v>
      </c>
      <c r="I130" s="19">
        <v>45108</v>
      </c>
      <c r="J130" s="20" t="str">
        <f>TEXT(Table13[[#This Row],[Order Datetime]],"HH:MM:SS")</f>
        <v>00:27:00</v>
      </c>
      <c r="K130" s="20" t="str">
        <f>TEXT(Table13[[#This Row],[Order time]],"H")</f>
        <v>0</v>
      </c>
      <c r="L130" s="16">
        <v>7</v>
      </c>
      <c r="M130" s="16">
        <f>DAY(Table13[[#This Row],[Order Date]])</f>
        <v>1</v>
      </c>
      <c r="N130" s="16" t="str">
        <f>TEXT(Table13[[#This Row],[Order Date]],"mmmm")</f>
        <v>July</v>
      </c>
      <c r="O130" s="16" t="str">
        <f>TEXT(Table13[[#This Row],[Order Date]],"dddd")</f>
        <v>Saturday</v>
      </c>
      <c r="P130" s="16">
        <f>WEEKDAY(Table13[[#This Row],[Order Datetime]],2)</f>
        <v>6</v>
      </c>
      <c r="Q130" s="30" t="str">
        <f>IF(Table13[[#This Row],[Customer Country]]="",VLOOKUP(Table13[[#This Row],[Customer ID]],Customers!$A$2:$E$2501,2,0),Table13[[#This Row],[Customer Country]])</f>
        <v>Australia</v>
      </c>
      <c r="R130" s="16">
        <f>VLOOKUP(Table13[[#This Row],[Customer ID]],Table3[],6,0)</f>
        <v>40</v>
      </c>
    </row>
    <row r="131" spans="1:18" x14ac:dyDescent="0.3">
      <c r="A131" s="15">
        <v>1331311</v>
      </c>
      <c r="B131" s="16">
        <v>106</v>
      </c>
      <c r="C131" s="17" t="s">
        <v>101</v>
      </c>
      <c r="D131" s="21">
        <v>44933.033333333333</v>
      </c>
      <c r="E131" s="16" t="s">
        <v>191</v>
      </c>
      <c r="F131" s="16" t="s">
        <v>27</v>
      </c>
      <c r="G131" s="16">
        <v>1909</v>
      </c>
      <c r="H131" s="16">
        <f>IF(OR(Table13[[#This Row],[Order Value]]&gt;Answer!I$17,Table13[[#This Row],[Order Value]]&lt;Answer!I$18),1,0)</f>
        <v>0</v>
      </c>
      <c r="I131" s="19">
        <v>44933</v>
      </c>
      <c r="J131" s="20" t="str">
        <f>TEXT(Table13[[#This Row],[Order Datetime]],"HH:MM:SS")</f>
        <v>00:48:00</v>
      </c>
      <c r="K131" s="20" t="str">
        <f>TEXT(Table13[[#This Row],[Order time]],"H")</f>
        <v>0</v>
      </c>
      <c r="L131" s="16">
        <v>1</v>
      </c>
      <c r="M131" s="16">
        <f>DAY(Table13[[#This Row],[Order Date]])</f>
        <v>7</v>
      </c>
      <c r="N131" s="16" t="str">
        <f>TEXT(Table13[[#This Row],[Order Date]],"mmmm")</f>
        <v>January</v>
      </c>
      <c r="O131" s="16" t="str">
        <f>TEXT(Table13[[#This Row],[Order Date]],"dddd")</f>
        <v>Saturday</v>
      </c>
      <c r="P131" s="16">
        <f>WEEKDAY(Table13[[#This Row],[Order Datetime]],2)</f>
        <v>6</v>
      </c>
      <c r="Q131" s="30" t="str">
        <f>IF(Table13[[#This Row],[Customer Country]]="",VLOOKUP(Table13[[#This Row],[Customer ID]],Customers!$A$2:$E$2501,2,0),Table13[[#This Row],[Customer Country]])</f>
        <v>Australia</v>
      </c>
      <c r="R131" s="16">
        <f>VLOOKUP(Table13[[#This Row],[Customer ID]],Table3[],6,0)</f>
        <v>40</v>
      </c>
    </row>
    <row r="132" spans="1:18" x14ac:dyDescent="0.3">
      <c r="A132" s="15">
        <v>315549</v>
      </c>
      <c r="B132" s="16">
        <v>108</v>
      </c>
      <c r="C132" s="17" t="s">
        <v>105</v>
      </c>
      <c r="D132" s="18">
        <v>45004.98541666667</v>
      </c>
      <c r="E132" s="16" t="s">
        <v>191</v>
      </c>
      <c r="F132" s="16" t="s">
        <v>8</v>
      </c>
      <c r="G132" s="16">
        <v>7653</v>
      </c>
      <c r="H132" s="16">
        <f>IF(OR(Table13[[#This Row],[Order Value]]&gt;Answer!I$17,Table13[[#This Row],[Order Value]]&lt;Answer!I$18),1,0)</f>
        <v>0</v>
      </c>
      <c r="I132" s="19">
        <v>45004</v>
      </c>
      <c r="J132" s="20" t="str">
        <f>TEXT(Table13[[#This Row],[Order Datetime]],"HH:MM:SS")</f>
        <v>23:39:00</v>
      </c>
      <c r="K132" s="20" t="str">
        <f>TEXT(Table13[[#This Row],[Order time]],"H")</f>
        <v>23</v>
      </c>
      <c r="L132" s="16">
        <v>3</v>
      </c>
      <c r="M132" s="16">
        <f>DAY(Table13[[#This Row],[Order Date]])</f>
        <v>19</v>
      </c>
      <c r="N132" s="16" t="str">
        <f>TEXT(Table13[[#This Row],[Order Date]],"mmmm")</f>
        <v>March</v>
      </c>
      <c r="O132" s="16" t="str">
        <f>TEXT(Table13[[#This Row],[Order Date]],"dddd")</f>
        <v>Sunday</v>
      </c>
      <c r="P132" s="16">
        <f>WEEKDAY(Table13[[#This Row],[Order Datetime]],2)</f>
        <v>7</v>
      </c>
      <c r="Q132" s="30" t="str">
        <f>IF(Table13[[#This Row],[Customer Country]]="",VLOOKUP(Table13[[#This Row],[Customer ID]],Customers!$A$2:$E$2501,2,0),Table13[[#This Row],[Customer Country]])</f>
        <v>Spain</v>
      </c>
      <c r="R132" s="16">
        <f>VLOOKUP(Table13[[#This Row],[Customer ID]],Table3[],6,0)</f>
        <v>63</v>
      </c>
    </row>
    <row r="133" spans="1:18" x14ac:dyDescent="0.3">
      <c r="A133" s="15">
        <v>1516849</v>
      </c>
      <c r="B133" s="16">
        <v>108</v>
      </c>
      <c r="C133" s="17" t="s">
        <v>105</v>
      </c>
      <c r="D133" s="21">
        <v>45080.015277777777</v>
      </c>
      <c r="E133" s="16" t="s">
        <v>97</v>
      </c>
      <c r="F133" s="16" t="s">
        <v>94</v>
      </c>
      <c r="G133" s="16">
        <v>5536</v>
      </c>
      <c r="H133" s="16">
        <f>IF(OR(Table13[[#This Row],[Order Value]]&gt;Answer!I$17,Table13[[#This Row],[Order Value]]&lt;Answer!I$18),1,0)</f>
        <v>0</v>
      </c>
      <c r="I133" s="19">
        <v>45080</v>
      </c>
      <c r="J133" s="20" t="str">
        <f>TEXT(Table13[[#This Row],[Order Datetime]],"HH:MM:SS")</f>
        <v>00:22:00</v>
      </c>
      <c r="K133" s="20" t="str">
        <f>TEXT(Table13[[#This Row],[Order time]],"H")</f>
        <v>0</v>
      </c>
      <c r="L133" s="16">
        <v>6</v>
      </c>
      <c r="M133" s="16">
        <f>DAY(Table13[[#This Row],[Order Date]])</f>
        <v>3</v>
      </c>
      <c r="N133" s="16" t="str">
        <f>TEXT(Table13[[#This Row],[Order Date]],"mmmm")</f>
        <v>June</v>
      </c>
      <c r="O133" s="16" t="str">
        <f>TEXT(Table13[[#This Row],[Order Date]],"dddd")</f>
        <v>Saturday</v>
      </c>
      <c r="P133" s="16">
        <f>WEEKDAY(Table13[[#This Row],[Order Datetime]],2)</f>
        <v>6</v>
      </c>
      <c r="Q133" s="30" t="str">
        <f>IF(Table13[[#This Row],[Customer Country]]="",VLOOKUP(Table13[[#This Row],[Customer ID]],Customers!$A$2:$E$2501,2,0),Table13[[#This Row],[Customer Country]])</f>
        <v>Spain</v>
      </c>
      <c r="R133" s="16">
        <f>VLOOKUP(Table13[[#This Row],[Customer ID]],Table3[],6,0)</f>
        <v>63</v>
      </c>
    </row>
    <row r="134" spans="1:18" x14ac:dyDescent="0.3">
      <c r="A134" s="15">
        <v>248737</v>
      </c>
      <c r="B134" s="16">
        <v>109</v>
      </c>
      <c r="C134" s="17" t="s">
        <v>99</v>
      </c>
      <c r="D134" s="18">
        <v>45000.026388888888</v>
      </c>
      <c r="E134" s="16" t="s">
        <v>98</v>
      </c>
      <c r="F134" s="16" t="s">
        <v>11</v>
      </c>
      <c r="G134" s="16">
        <v>1887</v>
      </c>
      <c r="H134" s="16">
        <f>IF(OR(Table13[[#This Row],[Order Value]]&gt;Answer!I$17,Table13[[#This Row],[Order Value]]&lt;Answer!I$18),1,0)</f>
        <v>0</v>
      </c>
      <c r="I134" s="19">
        <v>45000</v>
      </c>
      <c r="J134" s="20" t="str">
        <f>TEXT(Table13[[#This Row],[Order Datetime]],"HH:MM:SS")</f>
        <v>00:38:00</v>
      </c>
      <c r="K134" s="20" t="str">
        <f>TEXT(Table13[[#This Row],[Order time]],"H")</f>
        <v>0</v>
      </c>
      <c r="L134" s="16">
        <v>3</v>
      </c>
      <c r="M134" s="16">
        <f>DAY(Table13[[#This Row],[Order Date]])</f>
        <v>15</v>
      </c>
      <c r="N134" s="16" t="str">
        <f>TEXT(Table13[[#This Row],[Order Date]],"mmmm")</f>
        <v>March</v>
      </c>
      <c r="O134" s="16" t="str">
        <f>TEXT(Table13[[#This Row],[Order Date]],"dddd")</f>
        <v>Wednesday</v>
      </c>
      <c r="P134" s="16">
        <f>WEEKDAY(Table13[[#This Row],[Order Datetime]],2)</f>
        <v>3</v>
      </c>
      <c r="Q134" s="30" t="str">
        <f>IF(Table13[[#This Row],[Customer Country]]="",VLOOKUP(Table13[[#This Row],[Customer ID]],Customers!$A$2:$E$2501,2,0),Table13[[#This Row],[Customer Country]])</f>
        <v>USA</v>
      </c>
      <c r="R134" s="16">
        <f>VLOOKUP(Table13[[#This Row],[Customer ID]],Table3[],6,0)</f>
        <v>32</v>
      </c>
    </row>
    <row r="135" spans="1:18" x14ac:dyDescent="0.3">
      <c r="A135" s="15">
        <v>534263</v>
      </c>
      <c r="B135" s="16">
        <v>109</v>
      </c>
      <c r="C135" s="17" t="s">
        <v>99</v>
      </c>
      <c r="D135" s="18">
        <v>45093.023611111108</v>
      </c>
      <c r="E135" s="16" t="s">
        <v>97</v>
      </c>
      <c r="F135" s="16" t="s">
        <v>19</v>
      </c>
      <c r="G135" s="16">
        <v>3129</v>
      </c>
      <c r="H135" s="16">
        <f>IF(OR(Table13[[#This Row],[Order Value]]&gt;Answer!I$17,Table13[[#This Row],[Order Value]]&lt;Answer!I$18),1,0)</f>
        <v>0</v>
      </c>
      <c r="I135" s="19">
        <v>45093</v>
      </c>
      <c r="J135" s="20" t="str">
        <f>TEXT(Table13[[#This Row],[Order Datetime]],"HH:MM:SS")</f>
        <v>00:34:00</v>
      </c>
      <c r="K135" s="20" t="str">
        <f>TEXT(Table13[[#This Row],[Order time]],"H")</f>
        <v>0</v>
      </c>
      <c r="L135" s="16">
        <v>6</v>
      </c>
      <c r="M135" s="16">
        <f>DAY(Table13[[#This Row],[Order Date]])</f>
        <v>16</v>
      </c>
      <c r="N135" s="16" t="str">
        <f>TEXT(Table13[[#This Row],[Order Date]],"mmmm")</f>
        <v>June</v>
      </c>
      <c r="O135" s="16" t="str">
        <f>TEXT(Table13[[#This Row],[Order Date]],"dddd")</f>
        <v>Friday</v>
      </c>
      <c r="P135" s="16">
        <f>WEEKDAY(Table13[[#This Row],[Order Datetime]],2)</f>
        <v>5</v>
      </c>
      <c r="Q135" s="30" t="str">
        <f>IF(Table13[[#This Row],[Customer Country]]="",VLOOKUP(Table13[[#This Row],[Customer ID]],Customers!$A$2:$E$2501,2,0),Table13[[#This Row],[Customer Country]])</f>
        <v>USA</v>
      </c>
      <c r="R135" s="16">
        <f>VLOOKUP(Table13[[#This Row],[Customer ID]],Table3[],6,0)</f>
        <v>32</v>
      </c>
    </row>
    <row r="136" spans="1:18" x14ac:dyDescent="0.3">
      <c r="A136" s="15">
        <v>784475</v>
      </c>
      <c r="B136" s="16">
        <v>109</v>
      </c>
      <c r="C136" s="17" t="s">
        <v>99</v>
      </c>
      <c r="D136" s="21">
        <v>45284.071527777778</v>
      </c>
      <c r="E136" s="16" t="s">
        <v>97</v>
      </c>
      <c r="F136" s="16" t="s">
        <v>25</v>
      </c>
      <c r="G136" s="16">
        <v>505</v>
      </c>
      <c r="H136" s="16">
        <f>IF(OR(Table13[[#This Row],[Order Value]]&gt;Answer!I$17,Table13[[#This Row],[Order Value]]&lt;Answer!I$18),1,0)</f>
        <v>0</v>
      </c>
      <c r="I136" s="19">
        <v>45284</v>
      </c>
      <c r="J136" s="20" t="str">
        <f>TEXT(Table13[[#This Row],[Order Datetime]],"HH:MM:SS")</f>
        <v>01:43:00</v>
      </c>
      <c r="K136" s="20" t="str">
        <f>TEXT(Table13[[#This Row],[Order time]],"H")</f>
        <v>1</v>
      </c>
      <c r="L136" s="16">
        <v>12</v>
      </c>
      <c r="M136" s="16">
        <f>DAY(Table13[[#This Row],[Order Date]])</f>
        <v>24</v>
      </c>
      <c r="N136" s="16" t="str">
        <f>TEXT(Table13[[#This Row],[Order Date]],"mmmm")</f>
        <v>December</v>
      </c>
      <c r="O136" s="16" t="str">
        <f>TEXT(Table13[[#This Row],[Order Date]],"dddd")</f>
        <v>Sunday</v>
      </c>
      <c r="P136" s="16">
        <f>WEEKDAY(Table13[[#This Row],[Order Datetime]],2)</f>
        <v>7</v>
      </c>
      <c r="Q136" s="30" t="str">
        <f>IF(Table13[[#This Row],[Customer Country]]="",VLOOKUP(Table13[[#This Row],[Customer ID]],Customers!$A$2:$E$2501,2,0),Table13[[#This Row],[Customer Country]])</f>
        <v>USA</v>
      </c>
      <c r="R136" s="16">
        <f>VLOOKUP(Table13[[#This Row],[Customer ID]],Table3[],6,0)</f>
        <v>32</v>
      </c>
    </row>
    <row r="137" spans="1:18" x14ac:dyDescent="0.3">
      <c r="A137" s="15">
        <v>444540</v>
      </c>
      <c r="B137" s="16">
        <v>112</v>
      </c>
      <c r="C137" s="17" t="s">
        <v>99</v>
      </c>
      <c r="D137" s="18">
        <v>45174.01666666667</v>
      </c>
      <c r="E137" s="16" t="s">
        <v>98</v>
      </c>
      <c r="F137" s="16" t="s">
        <v>46</v>
      </c>
      <c r="G137" s="16">
        <v>8547</v>
      </c>
      <c r="H137" s="16">
        <f>IF(OR(Table13[[#This Row],[Order Value]]&gt;Answer!I$17,Table13[[#This Row],[Order Value]]&lt;Answer!I$18),1,0)</f>
        <v>0</v>
      </c>
      <c r="I137" s="19">
        <v>45174</v>
      </c>
      <c r="J137" s="20" t="str">
        <f>TEXT(Table13[[#This Row],[Order Datetime]],"HH:MM:SS")</f>
        <v>00:24:00</v>
      </c>
      <c r="K137" s="20" t="str">
        <f>TEXT(Table13[[#This Row],[Order time]],"H")</f>
        <v>0</v>
      </c>
      <c r="L137" s="16">
        <v>9</v>
      </c>
      <c r="M137" s="16">
        <f>DAY(Table13[[#This Row],[Order Date]])</f>
        <v>5</v>
      </c>
      <c r="N137" s="16" t="str">
        <f>TEXT(Table13[[#This Row],[Order Date]],"mmmm")</f>
        <v>September</v>
      </c>
      <c r="O137" s="16" t="str">
        <f>TEXT(Table13[[#This Row],[Order Date]],"dddd")</f>
        <v>Tuesday</v>
      </c>
      <c r="P137" s="16">
        <f>WEEKDAY(Table13[[#This Row],[Order Datetime]],2)</f>
        <v>2</v>
      </c>
      <c r="Q137" s="30" t="str">
        <f>IF(Table13[[#This Row],[Customer Country]]="",VLOOKUP(Table13[[#This Row],[Customer ID]],Customers!$A$2:$E$2501,2,0),Table13[[#This Row],[Customer Country]])</f>
        <v>USA</v>
      </c>
      <c r="R137" s="16">
        <f>VLOOKUP(Table13[[#This Row],[Customer ID]],Table3[],6,0)</f>
        <v>70</v>
      </c>
    </row>
    <row r="138" spans="1:18" x14ac:dyDescent="0.3">
      <c r="A138" s="15">
        <v>1534392</v>
      </c>
      <c r="B138" s="16">
        <v>112</v>
      </c>
      <c r="C138" s="17" t="s">
        <v>99</v>
      </c>
      <c r="D138" s="21">
        <v>44952.959722222222</v>
      </c>
      <c r="E138" s="16" t="s">
        <v>98</v>
      </c>
      <c r="F138" s="16" t="s">
        <v>27</v>
      </c>
      <c r="G138" s="16">
        <v>2347</v>
      </c>
      <c r="H138" s="16">
        <f>IF(OR(Table13[[#This Row],[Order Value]]&gt;Answer!I$17,Table13[[#This Row],[Order Value]]&lt;Answer!I$18),1,0)</f>
        <v>0</v>
      </c>
      <c r="I138" s="19">
        <v>44952</v>
      </c>
      <c r="J138" s="20" t="str">
        <f>TEXT(Table13[[#This Row],[Order Datetime]],"HH:MM:SS")</f>
        <v>23:02:00</v>
      </c>
      <c r="K138" s="20" t="str">
        <f>TEXT(Table13[[#This Row],[Order time]],"H")</f>
        <v>23</v>
      </c>
      <c r="L138" s="16">
        <v>1</v>
      </c>
      <c r="M138" s="16">
        <f>DAY(Table13[[#This Row],[Order Date]])</f>
        <v>26</v>
      </c>
      <c r="N138" s="16" t="str">
        <f>TEXT(Table13[[#This Row],[Order Date]],"mmmm")</f>
        <v>January</v>
      </c>
      <c r="O138" s="16" t="str">
        <f>TEXT(Table13[[#This Row],[Order Date]],"dddd")</f>
        <v>Thursday</v>
      </c>
      <c r="P138" s="16">
        <f>WEEKDAY(Table13[[#This Row],[Order Datetime]],2)</f>
        <v>4</v>
      </c>
      <c r="Q138" s="30" t="str">
        <f>IF(Table13[[#This Row],[Customer Country]]="",VLOOKUP(Table13[[#This Row],[Customer ID]],Customers!$A$2:$E$2501,2,0),Table13[[#This Row],[Customer Country]])</f>
        <v>USA</v>
      </c>
      <c r="R138" s="16">
        <f>VLOOKUP(Table13[[#This Row],[Customer ID]],Table3[],6,0)</f>
        <v>70</v>
      </c>
    </row>
    <row r="139" spans="1:18" x14ac:dyDescent="0.3">
      <c r="A139" s="15">
        <v>1221647</v>
      </c>
      <c r="B139" s="16">
        <v>113</v>
      </c>
      <c r="C139" s="17" t="s">
        <v>99</v>
      </c>
      <c r="D139" s="21">
        <v>45011.025000000001</v>
      </c>
      <c r="E139" s="16" t="s">
        <v>98</v>
      </c>
      <c r="F139" s="16" t="s">
        <v>84</v>
      </c>
      <c r="G139" s="16">
        <v>6210</v>
      </c>
      <c r="H139" s="16">
        <f>IF(OR(Table13[[#This Row],[Order Value]]&gt;Answer!I$17,Table13[[#This Row],[Order Value]]&lt;Answer!I$18),1,0)</f>
        <v>0</v>
      </c>
      <c r="I139" s="19">
        <v>45011</v>
      </c>
      <c r="J139" s="20" t="str">
        <f>TEXT(Table13[[#This Row],[Order Datetime]],"HH:MM:SS")</f>
        <v>00:36:00</v>
      </c>
      <c r="K139" s="20" t="str">
        <f>TEXT(Table13[[#This Row],[Order time]],"H")</f>
        <v>0</v>
      </c>
      <c r="L139" s="16">
        <v>3</v>
      </c>
      <c r="M139" s="16">
        <f>DAY(Table13[[#This Row],[Order Date]])</f>
        <v>26</v>
      </c>
      <c r="N139" s="16" t="str">
        <f>TEXT(Table13[[#This Row],[Order Date]],"mmmm")</f>
        <v>March</v>
      </c>
      <c r="O139" s="16" t="str">
        <f>TEXT(Table13[[#This Row],[Order Date]],"dddd")</f>
        <v>Sunday</v>
      </c>
      <c r="P139" s="16">
        <f>WEEKDAY(Table13[[#This Row],[Order Datetime]],2)</f>
        <v>7</v>
      </c>
      <c r="Q139" s="30" t="str">
        <f>IF(Table13[[#This Row],[Customer Country]]="",VLOOKUP(Table13[[#This Row],[Customer ID]],Customers!$A$2:$E$2501,2,0),Table13[[#This Row],[Customer Country]])</f>
        <v>USA</v>
      </c>
      <c r="R139" s="16">
        <f>VLOOKUP(Table13[[#This Row],[Customer ID]],Table3[],6,0)</f>
        <v>72</v>
      </c>
    </row>
    <row r="140" spans="1:18" x14ac:dyDescent="0.3">
      <c r="A140" s="15">
        <v>1467283</v>
      </c>
      <c r="B140" s="16">
        <v>113</v>
      </c>
      <c r="C140" s="17" t="s">
        <v>99</v>
      </c>
      <c r="D140" s="21">
        <v>45142.101388888892</v>
      </c>
      <c r="E140" s="16" t="s">
        <v>98</v>
      </c>
      <c r="F140" s="16" t="s">
        <v>35</v>
      </c>
      <c r="G140" s="16">
        <v>722</v>
      </c>
      <c r="H140" s="16">
        <f>IF(OR(Table13[[#This Row],[Order Value]]&gt;Answer!I$17,Table13[[#This Row],[Order Value]]&lt;Answer!I$18),1,0)</f>
        <v>0</v>
      </c>
      <c r="I140" s="19">
        <v>45142</v>
      </c>
      <c r="J140" s="20" t="str">
        <f>TEXT(Table13[[#This Row],[Order Datetime]],"HH:MM:SS")</f>
        <v>02:26:00</v>
      </c>
      <c r="K140" s="20" t="str">
        <f>TEXT(Table13[[#This Row],[Order time]],"H")</f>
        <v>2</v>
      </c>
      <c r="L140" s="16">
        <v>8</v>
      </c>
      <c r="M140" s="16">
        <f>DAY(Table13[[#This Row],[Order Date]])</f>
        <v>4</v>
      </c>
      <c r="N140" s="16" t="str">
        <f>TEXT(Table13[[#This Row],[Order Date]],"mmmm")</f>
        <v>August</v>
      </c>
      <c r="O140" s="16" t="str">
        <f>TEXT(Table13[[#This Row],[Order Date]],"dddd")</f>
        <v>Friday</v>
      </c>
      <c r="P140" s="16">
        <f>WEEKDAY(Table13[[#This Row],[Order Datetime]],2)</f>
        <v>5</v>
      </c>
      <c r="Q140" s="30" t="str">
        <f>IF(Table13[[#This Row],[Customer Country]]="",VLOOKUP(Table13[[#This Row],[Customer ID]],Customers!$A$2:$E$2501,2,0),Table13[[#This Row],[Customer Country]])</f>
        <v>USA</v>
      </c>
      <c r="R140" s="16">
        <f>VLOOKUP(Table13[[#This Row],[Customer ID]],Table3[],6,0)</f>
        <v>72</v>
      </c>
    </row>
    <row r="141" spans="1:18" x14ac:dyDescent="0.3">
      <c r="A141" s="15">
        <v>1594992</v>
      </c>
      <c r="B141" s="16">
        <v>114</v>
      </c>
      <c r="C141" s="17" t="s">
        <v>99</v>
      </c>
      <c r="D141" s="21">
        <v>45270.970833333333</v>
      </c>
      <c r="E141" s="16" t="s">
        <v>97</v>
      </c>
      <c r="F141" s="16" t="s">
        <v>61</v>
      </c>
      <c r="G141" s="16">
        <v>1650</v>
      </c>
      <c r="H141" s="16">
        <f>IF(OR(Table13[[#This Row],[Order Value]]&gt;Answer!I$17,Table13[[#This Row],[Order Value]]&lt;Answer!I$18),1,0)</f>
        <v>0</v>
      </c>
      <c r="I141" s="19">
        <v>45270</v>
      </c>
      <c r="J141" s="20" t="str">
        <f>TEXT(Table13[[#This Row],[Order Datetime]],"HH:MM:SS")</f>
        <v>23:18:00</v>
      </c>
      <c r="K141" s="20" t="str">
        <f>TEXT(Table13[[#This Row],[Order time]],"H")</f>
        <v>23</v>
      </c>
      <c r="L141" s="16">
        <v>12</v>
      </c>
      <c r="M141" s="16">
        <f>DAY(Table13[[#This Row],[Order Date]])</f>
        <v>10</v>
      </c>
      <c r="N141" s="16" t="str">
        <f>TEXT(Table13[[#This Row],[Order Date]],"mmmm")</f>
        <v>December</v>
      </c>
      <c r="O141" s="16" t="str">
        <f>TEXT(Table13[[#This Row],[Order Date]],"dddd")</f>
        <v>Sunday</v>
      </c>
      <c r="P141" s="16">
        <f>WEEKDAY(Table13[[#This Row],[Order Datetime]],2)</f>
        <v>7</v>
      </c>
      <c r="Q141" s="30" t="str">
        <f>IF(Table13[[#This Row],[Customer Country]]="",VLOOKUP(Table13[[#This Row],[Customer ID]],Customers!$A$2:$E$2501,2,0),Table13[[#This Row],[Customer Country]])</f>
        <v>USA</v>
      </c>
      <c r="R141" s="16">
        <f>VLOOKUP(Table13[[#This Row],[Customer ID]],Table3[],6,0)</f>
        <v>38</v>
      </c>
    </row>
    <row r="142" spans="1:18" x14ac:dyDescent="0.3">
      <c r="A142" s="15">
        <v>451541</v>
      </c>
      <c r="B142" s="16">
        <v>116</v>
      </c>
      <c r="C142" s="17" t="s">
        <v>108</v>
      </c>
      <c r="D142" s="18">
        <v>45106.063194444447</v>
      </c>
      <c r="E142" s="16" t="s">
        <v>98</v>
      </c>
      <c r="F142" s="16" t="s">
        <v>88</v>
      </c>
      <c r="G142" s="16">
        <v>2490</v>
      </c>
      <c r="H142" s="16">
        <f>IF(OR(Table13[[#This Row],[Order Value]]&gt;Answer!I$17,Table13[[#This Row],[Order Value]]&lt;Answer!I$18),1,0)</f>
        <v>0</v>
      </c>
      <c r="I142" s="19">
        <v>45106</v>
      </c>
      <c r="J142" s="20" t="str">
        <f>TEXT(Table13[[#This Row],[Order Datetime]],"HH:MM:SS")</f>
        <v>01:31:00</v>
      </c>
      <c r="K142" s="20" t="str">
        <f>TEXT(Table13[[#This Row],[Order time]],"H")</f>
        <v>1</v>
      </c>
      <c r="L142" s="16">
        <v>6</v>
      </c>
      <c r="M142" s="16">
        <f>DAY(Table13[[#This Row],[Order Date]])</f>
        <v>29</v>
      </c>
      <c r="N142" s="16" t="str">
        <f>TEXT(Table13[[#This Row],[Order Date]],"mmmm")</f>
        <v>June</v>
      </c>
      <c r="O142" s="16" t="str">
        <f>TEXT(Table13[[#This Row],[Order Date]],"dddd")</f>
        <v>Thursday</v>
      </c>
      <c r="P142" s="16">
        <f>WEEKDAY(Table13[[#This Row],[Order Datetime]],2)</f>
        <v>4</v>
      </c>
      <c r="Q142" s="30" t="str">
        <f>IF(Table13[[#This Row],[Customer Country]]="",VLOOKUP(Table13[[#This Row],[Customer ID]],Customers!$A$2:$E$2501,2,0),Table13[[#This Row],[Customer Country]])</f>
        <v>Denmark</v>
      </c>
      <c r="R142" s="16">
        <f>VLOOKUP(Table13[[#This Row],[Customer ID]],Table3[],6,0)</f>
        <v>88</v>
      </c>
    </row>
    <row r="143" spans="1:18" x14ac:dyDescent="0.3">
      <c r="A143" s="15">
        <v>425321</v>
      </c>
      <c r="B143" s="16">
        <v>117</v>
      </c>
      <c r="C143" s="17" t="s">
        <v>113</v>
      </c>
      <c r="D143" s="18">
        <v>45151.059027777781</v>
      </c>
      <c r="E143" s="16" t="s">
        <v>96</v>
      </c>
      <c r="F143" s="16" t="s">
        <v>58</v>
      </c>
      <c r="G143" s="16">
        <v>4727</v>
      </c>
      <c r="H143" s="16">
        <f>IF(OR(Table13[[#This Row],[Order Value]]&gt;Answer!I$17,Table13[[#This Row],[Order Value]]&lt;Answer!I$18),1,0)</f>
        <v>0</v>
      </c>
      <c r="I143" s="19">
        <v>45151</v>
      </c>
      <c r="J143" s="20" t="str">
        <f>TEXT(Table13[[#This Row],[Order Datetime]],"HH:MM:SS")</f>
        <v>01:25:00</v>
      </c>
      <c r="K143" s="20" t="str">
        <f>TEXT(Table13[[#This Row],[Order time]],"H")</f>
        <v>1</v>
      </c>
      <c r="L143" s="16">
        <v>8</v>
      </c>
      <c r="M143" s="16">
        <f>DAY(Table13[[#This Row],[Order Date]])</f>
        <v>13</v>
      </c>
      <c r="N143" s="16" t="str">
        <f>TEXT(Table13[[#This Row],[Order Date]],"mmmm")</f>
        <v>August</v>
      </c>
      <c r="O143" s="16" t="str">
        <f>TEXT(Table13[[#This Row],[Order Date]],"dddd")</f>
        <v>Sunday</v>
      </c>
      <c r="P143" s="16">
        <f>WEEKDAY(Table13[[#This Row],[Order Datetime]],2)</f>
        <v>7</v>
      </c>
      <c r="Q143" s="30" t="str">
        <f>IF(Table13[[#This Row],[Customer Country]]="",VLOOKUP(Table13[[#This Row],[Customer ID]],Customers!$A$2:$E$2501,2,0),Table13[[#This Row],[Customer Country]])</f>
        <v>India</v>
      </c>
      <c r="R143" s="16">
        <f>VLOOKUP(Table13[[#This Row],[Customer ID]],Table3[],6,0)</f>
        <v>28</v>
      </c>
    </row>
    <row r="144" spans="1:18" x14ac:dyDescent="0.3">
      <c r="A144" s="15">
        <v>1441698</v>
      </c>
      <c r="B144" s="16">
        <v>118</v>
      </c>
      <c r="C144" s="17" t="s">
        <v>99</v>
      </c>
      <c r="D144" s="21">
        <v>45052.994444444441</v>
      </c>
      <c r="E144" s="16" t="s">
        <v>98</v>
      </c>
      <c r="F144" s="16" t="s">
        <v>45</v>
      </c>
      <c r="G144" s="16">
        <v>4154</v>
      </c>
      <c r="H144" s="16">
        <f>IF(OR(Table13[[#This Row],[Order Value]]&gt;Answer!I$17,Table13[[#This Row],[Order Value]]&lt;Answer!I$18),1,0)</f>
        <v>0</v>
      </c>
      <c r="I144" s="19">
        <v>45052</v>
      </c>
      <c r="J144" s="20" t="str">
        <f>TEXT(Table13[[#This Row],[Order Datetime]],"HH:MM:SS")</f>
        <v>23:52:00</v>
      </c>
      <c r="K144" s="20" t="str">
        <f>TEXT(Table13[[#This Row],[Order time]],"H")</f>
        <v>23</v>
      </c>
      <c r="L144" s="16">
        <v>5</v>
      </c>
      <c r="M144" s="16">
        <f>DAY(Table13[[#This Row],[Order Date]])</f>
        <v>6</v>
      </c>
      <c r="N144" s="16" t="str">
        <f>TEXT(Table13[[#This Row],[Order Date]],"mmmm")</f>
        <v>May</v>
      </c>
      <c r="O144" s="16" t="str">
        <f>TEXT(Table13[[#This Row],[Order Date]],"dddd")</f>
        <v>Saturday</v>
      </c>
      <c r="P144" s="16">
        <f>WEEKDAY(Table13[[#This Row],[Order Datetime]],2)</f>
        <v>6</v>
      </c>
      <c r="Q144" s="30" t="str">
        <f>IF(Table13[[#This Row],[Customer Country]]="",VLOOKUP(Table13[[#This Row],[Customer ID]],Customers!$A$2:$E$2501,2,0),Table13[[#This Row],[Customer Country]])</f>
        <v>USA</v>
      </c>
      <c r="R144" s="16">
        <f>VLOOKUP(Table13[[#This Row],[Customer ID]],Table3[],6,0)</f>
        <v>25</v>
      </c>
    </row>
    <row r="145" spans="1:18" x14ac:dyDescent="0.3">
      <c r="A145" s="15">
        <v>1494087</v>
      </c>
      <c r="B145" s="16">
        <v>118</v>
      </c>
      <c r="C145" s="17" t="s">
        <v>99</v>
      </c>
      <c r="D145" s="21">
        <v>45039.067361111112</v>
      </c>
      <c r="E145" s="16" t="s">
        <v>98</v>
      </c>
      <c r="F145" s="16" t="s">
        <v>83</v>
      </c>
      <c r="G145" s="16">
        <v>6162</v>
      </c>
      <c r="H145" s="16">
        <f>IF(OR(Table13[[#This Row],[Order Value]]&gt;Answer!I$17,Table13[[#This Row],[Order Value]]&lt;Answer!I$18),1,0)</f>
        <v>0</v>
      </c>
      <c r="I145" s="19">
        <v>45039</v>
      </c>
      <c r="J145" s="20" t="str">
        <f>TEXT(Table13[[#This Row],[Order Datetime]],"HH:MM:SS")</f>
        <v>01:37:00</v>
      </c>
      <c r="K145" s="20" t="str">
        <f>TEXT(Table13[[#This Row],[Order time]],"H")</f>
        <v>1</v>
      </c>
      <c r="L145" s="16">
        <v>4</v>
      </c>
      <c r="M145" s="16">
        <f>DAY(Table13[[#This Row],[Order Date]])</f>
        <v>23</v>
      </c>
      <c r="N145" s="16" t="str">
        <f>TEXT(Table13[[#This Row],[Order Date]],"mmmm")</f>
        <v>April</v>
      </c>
      <c r="O145" s="16" t="str">
        <f>TEXT(Table13[[#This Row],[Order Date]],"dddd")</f>
        <v>Sunday</v>
      </c>
      <c r="P145" s="16">
        <f>WEEKDAY(Table13[[#This Row],[Order Datetime]],2)</f>
        <v>7</v>
      </c>
      <c r="Q145" s="30" t="str">
        <f>IF(Table13[[#This Row],[Customer Country]]="",VLOOKUP(Table13[[#This Row],[Customer ID]],Customers!$A$2:$E$2501,2,0),Table13[[#This Row],[Customer Country]])</f>
        <v>USA</v>
      </c>
      <c r="R145" s="16">
        <f>VLOOKUP(Table13[[#This Row],[Customer ID]],Table3[],6,0)</f>
        <v>25</v>
      </c>
    </row>
    <row r="146" spans="1:18" x14ac:dyDescent="0.3">
      <c r="A146" s="15">
        <v>499444</v>
      </c>
      <c r="B146" s="16">
        <v>122</v>
      </c>
      <c r="C146" s="17" t="s">
        <v>105</v>
      </c>
      <c r="D146" s="18">
        <v>45131.002083333333</v>
      </c>
      <c r="E146" s="16" t="s">
        <v>98</v>
      </c>
      <c r="F146" s="16" t="s">
        <v>69</v>
      </c>
      <c r="G146" s="16">
        <v>9615</v>
      </c>
      <c r="H146" s="16">
        <f>IF(OR(Table13[[#This Row],[Order Value]]&gt;Answer!I$17,Table13[[#This Row],[Order Value]]&lt;Answer!I$18),1,0)</f>
        <v>0</v>
      </c>
      <c r="I146" s="19">
        <v>45131</v>
      </c>
      <c r="J146" s="20" t="str">
        <f>TEXT(Table13[[#This Row],[Order Datetime]],"HH:MM:SS")</f>
        <v>00:03:00</v>
      </c>
      <c r="K146" s="20" t="str">
        <f>TEXT(Table13[[#This Row],[Order time]],"H")</f>
        <v>0</v>
      </c>
      <c r="L146" s="16">
        <v>7</v>
      </c>
      <c r="M146" s="16">
        <f>DAY(Table13[[#This Row],[Order Date]])</f>
        <v>24</v>
      </c>
      <c r="N146" s="16" t="str">
        <f>TEXT(Table13[[#This Row],[Order Date]],"mmmm")</f>
        <v>July</v>
      </c>
      <c r="O146" s="16" t="str">
        <f>TEXT(Table13[[#This Row],[Order Date]],"dddd")</f>
        <v>Monday</v>
      </c>
      <c r="P146" s="16">
        <f>WEEKDAY(Table13[[#This Row],[Order Datetime]],2)</f>
        <v>1</v>
      </c>
      <c r="Q146" s="30" t="str">
        <f>IF(Table13[[#This Row],[Customer Country]]="",VLOOKUP(Table13[[#This Row],[Customer ID]],Customers!$A$2:$E$2501,2,0),Table13[[#This Row],[Customer Country]])</f>
        <v>Spain</v>
      </c>
      <c r="R146" s="16">
        <f>VLOOKUP(Table13[[#This Row],[Customer ID]],Table3[],6,0)</f>
        <v>41</v>
      </c>
    </row>
    <row r="147" spans="1:18" x14ac:dyDescent="0.3">
      <c r="A147" s="15">
        <v>1307458</v>
      </c>
      <c r="B147" s="16">
        <v>122</v>
      </c>
      <c r="C147" s="17" t="s">
        <v>105</v>
      </c>
      <c r="D147" s="21">
        <v>44927.063194444447</v>
      </c>
      <c r="E147" s="16" t="s">
        <v>191</v>
      </c>
      <c r="F147" s="16" t="s">
        <v>23</v>
      </c>
      <c r="G147" s="16">
        <v>943</v>
      </c>
      <c r="H147" s="16">
        <f>IF(OR(Table13[[#This Row],[Order Value]]&gt;Answer!I$17,Table13[[#This Row],[Order Value]]&lt;Answer!I$18),1,0)</f>
        <v>0</v>
      </c>
      <c r="I147" s="19">
        <v>44927</v>
      </c>
      <c r="J147" s="20" t="str">
        <f>TEXT(Table13[[#This Row],[Order Datetime]],"HH:MM:SS")</f>
        <v>01:31:00</v>
      </c>
      <c r="K147" s="20" t="str">
        <f>TEXT(Table13[[#This Row],[Order time]],"H")</f>
        <v>1</v>
      </c>
      <c r="L147" s="16">
        <v>1</v>
      </c>
      <c r="M147" s="16">
        <f>DAY(Table13[[#This Row],[Order Date]])</f>
        <v>1</v>
      </c>
      <c r="N147" s="16" t="str">
        <f>TEXT(Table13[[#This Row],[Order Date]],"mmmm")</f>
        <v>January</v>
      </c>
      <c r="O147" s="16" t="str">
        <f>TEXT(Table13[[#This Row],[Order Date]],"dddd")</f>
        <v>Sunday</v>
      </c>
      <c r="P147" s="16">
        <f>WEEKDAY(Table13[[#This Row],[Order Datetime]],2)</f>
        <v>7</v>
      </c>
      <c r="Q147" s="30" t="str">
        <f>IF(Table13[[#This Row],[Customer Country]]="",VLOOKUP(Table13[[#This Row],[Customer ID]],Customers!$A$2:$E$2501,2,0),Table13[[#This Row],[Customer Country]])</f>
        <v>Spain</v>
      </c>
      <c r="R147" s="16">
        <f>VLOOKUP(Table13[[#This Row],[Customer ID]],Table3[],6,0)</f>
        <v>41</v>
      </c>
    </row>
    <row r="148" spans="1:18" x14ac:dyDescent="0.3">
      <c r="A148" s="15">
        <v>1466316</v>
      </c>
      <c r="B148" s="16">
        <v>122</v>
      </c>
      <c r="C148" s="17" t="s">
        <v>105</v>
      </c>
      <c r="D148" s="21">
        <v>44933.07708333333</v>
      </c>
      <c r="E148" s="16" t="s">
        <v>191</v>
      </c>
      <c r="F148" s="16" t="s">
        <v>22</v>
      </c>
      <c r="G148" s="16">
        <v>1672</v>
      </c>
      <c r="H148" s="16">
        <f>IF(OR(Table13[[#This Row],[Order Value]]&gt;Answer!I$17,Table13[[#This Row],[Order Value]]&lt;Answer!I$18),1,0)</f>
        <v>0</v>
      </c>
      <c r="I148" s="19">
        <v>44933</v>
      </c>
      <c r="J148" s="20" t="str">
        <f>TEXT(Table13[[#This Row],[Order Datetime]],"HH:MM:SS")</f>
        <v>01:51:00</v>
      </c>
      <c r="K148" s="20" t="str">
        <f>TEXT(Table13[[#This Row],[Order time]],"H")</f>
        <v>1</v>
      </c>
      <c r="L148" s="16">
        <v>1</v>
      </c>
      <c r="M148" s="16">
        <f>DAY(Table13[[#This Row],[Order Date]])</f>
        <v>7</v>
      </c>
      <c r="N148" s="16" t="str">
        <f>TEXT(Table13[[#This Row],[Order Date]],"mmmm")</f>
        <v>January</v>
      </c>
      <c r="O148" s="16" t="str">
        <f>TEXT(Table13[[#This Row],[Order Date]],"dddd")</f>
        <v>Saturday</v>
      </c>
      <c r="P148" s="16">
        <f>WEEKDAY(Table13[[#This Row],[Order Datetime]],2)</f>
        <v>6</v>
      </c>
      <c r="Q148" s="30" t="str">
        <f>IF(Table13[[#This Row],[Customer Country]]="",VLOOKUP(Table13[[#This Row],[Customer ID]],Customers!$A$2:$E$2501,2,0),Table13[[#This Row],[Customer Country]])</f>
        <v>Spain</v>
      </c>
      <c r="R148" s="16">
        <f>VLOOKUP(Table13[[#This Row],[Customer ID]],Table3[],6,0)</f>
        <v>41</v>
      </c>
    </row>
    <row r="149" spans="1:18" x14ac:dyDescent="0.3">
      <c r="A149" s="15">
        <v>499301</v>
      </c>
      <c r="B149" s="16">
        <v>125</v>
      </c>
      <c r="C149" s="17" t="s">
        <v>105</v>
      </c>
      <c r="D149" s="18">
        <v>45215.061111111114</v>
      </c>
      <c r="E149" s="16" t="s">
        <v>98</v>
      </c>
      <c r="F149" s="16" t="s">
        <v>27</v>
      </c>
      <c r="G149" s="16">
        <v>8557</v>
      </c>
      <c r="H149" s="16">
        <f>IF(OR(Table13[[#This Row],[Order Value]]&gt;Answer!I$17,Table13[[#This Row],[Order Value]]&lt;Answer!I$18),1,0)</f>
        <v>0</v>
      </c>
      <c r="I149" s="19">
        <v>45215</v>
      </c>
      <c r="J149" s="20" t="str">
        <f>TEXT(Table13[[#This Row],[Order Datetime]],"HH:MM:SS")</f>
        <v>01:28:00</v>
      </c>
      <c r="K149" s="20" t="str">
        <f>TEXT(Table13[[#This Row],[Order time]],"H")</f>
        <v>1</v>
      </c>
      <c r="L149" s="16">
        <v>10</v>
      </c>
      <c r="M149" s="16">
        <f>DAY(Table13[[#This Row],[Order Date]])</f>
        <v>16</v>
      </c>
      <c r="N149" s="16" t="str">
        <f>TEXT(Table13[[#This Row],[Order Date]],"mmmm")</f>
        <v>October</v>
      </c>
      <c r="O149" s="16" t="str">
        <f>TEXT(Table13[[#This Row],[Order Date]],"dddd")</f>
        <v>Monday</v>
      </c>
      <c r="P149" s="16">
        <f>WEEKDAY(Table13[[#This Row],[Order Datetime]],2)</f>
        <v>1</v>
      </c>
      <c r="Q149" s="30" t="str">
        <f>IF(Table13[[#This Row],[Customer Country]]="",VLOOKUP(Table13[[#This Row],[Customer ID]],Customers!$A$2:$E$2501,2,0),Table13[[#This Row],[Customer Country]])</f>
        <v>Spain</v>
      </c>
      <c r="R149" s="16">
        <f>VLOOKUP(Table13[[#This Row],[Customer ID]],Table3[],6,0)</f>
        <v>58</v>
      </c>
    </row>
    <row r="150" spans="1:18" x14ac:dyDescent="0.3">
      <c r="A150" s="15">
        <v>1433358</v>
      </c>
      <c r="B150" s="16">
        <v>125</v>
      </c>
      <c r="C150" s="17" t="s">
        <v>105</v>
      </c>
      <c r="D150" s="21">
        <v>45076.013888888891</v>
      </c>
      <c r="E150" s="16" t="s">
        <v>96</v>
      </c>
      <c r="F150" s="16" t="s">
        <v>90</v>
      </c>
      <c r="G150" s="16">
        <v>7762</v>
      </c>
      <c r="H150" s="16">
        <f>IF(OR(Table13[[#This Row],[Order Value]]&gt;Answer!I$17,Table13[[#This Row],[Order Value]]&lt;Answer!I$18),1,0)</f>
        <v>0</v>
      </c>
      <c r="I150" s="19">
        <v>45076</v>
      </c>
      <c r="J150" s="20" t="str">
        <f>TEXT(Table13[[#This Row],[Order Datetime]],"HH:MM:SS")</f>
        <v>00:20:00</v>
      </c>
      <c r="K150" s="20" t="str">
        <f>TEXT(Table13[[#This Row],[Order time]],"H")</f>
        <v>0</v>
      </c>
      <c r="L150" s="16">
        <v>5</v>
      </c>
      <c r="M150" s="16">
        <f>DAY(Table13[[#This Row],[Order Date]])</f>
        <v>30</v>
      </c>
      <c r="N150" s="16" t="str">
        <f>TEXT(Table13[[#This Row],[Order Date]],"mmmm")</f>
        <v>May</v>
      </c>
      <c r="O150" s="16" t="str">
        <f>TEXT(Table13[[#This Row],[Order Date]],"dddd")</f>
        <v>Tuesday</v>
      </c>
      <c r="P150" s="16">
        <f>WEEKDAY(Table13[[#This Row],[Order Datetime]],2)</f>
        <v>2</v>
      </c>
      <c r="Q150" s="30" t="str">
        <f>IF(Table13[[#This Row],[Customer Country]]="",VLOOKUP(Table13[[#This Row],[Customer ID]],Customers!$A$2:$E$2501,2,0),Table13[[#This Row],[Customer Country]])</f>
        <v>Spain</v>
      </c>
      <c r="R150" s="16">
        <f>VLOOKUP(Table13[[#This Row],[Customer ID]],Table3[],6,0)</f>
        <v>58</v>
      </c>
    </row>
    <row r="151" spans="1:18" x14ac:dyDescent="0.3">
      <c r="A151" s="15">
        <v>401879</v>
      </c>
      <c r="B151" s="16">
        <v>126</v>
      </c>
      <c r="C151" s="17" t="s">
        <v>99</v>
      </c>
      <c r="D151" s="18">
        <v>45052.981944444444</v>
      </c>
      <c r="E151" s="16" t="s">
        <v>191</v>
      </c>
      <c r="F151" s="16" t="s">
        <v>63</v>
      </c>
      <c r="G151" s="16">
        <v>1022</v>
      </c>
      <c r="H151" s="16">
        <f>IF(OR(Table13[[#This Row],[Order Value]]&gt;Answer!I$17,Table13[[#This Row],[Order Value]]&lt;Answer!I$18),1,0)</f>
        <v>0</v>
      </c>
      <c r="I151" s="19">
        <v>45052</v>
      </c>
      <c r="J151" s="20" t="str">
        <f>TEXT(Table13[[#This Row],[Order Datetime]],"HH:MM:SS")</f>
        <v>23:34:00</v>
      </c>
      <c r="K151" s="20" t="str">
        <f>TEXT(Table13[[#This Row],[Order time]],"H")</f>
        <v>23</v>
      </c>
      <c r="L151" s="16">
        <v>5</v>
      </c>
      <c r="M151" s="16">
        <f>DAY(Table13[[#This Row],[Order Date]])</f>
        <v>6</v>
      </c>
      <c r="N151" s="16" t="str">
        <f>TEXT(Table13[[#This Row],[Order Date]],"mmmm")</f>
        <v>May</v>
      </c>
      <c r="O151" s="16" t="str">
        <f>TEXT(Table13[[#This Row],[Order Date]],"dddd")</f>
        <v>Saturday</v>
      </c>
      <c r="P151" s="16">
        <f>WEEKDAY(Table13[[#This Row],[Order Datetime]],2)</f>
        <v>6</v>
      </c>
      <c r="Q151" s="30" t="str">
        <f>IF(Table13[[#This Row],[Customer Country]]="",VLOOKUP(Table13[[#This Row],[Customer ID]],Customers!$A$2:$E$2501,2,0),Table13[[#This Row],[Customer Country]])</f>
        <v>USA</v>
      </c>
      <c r="R151" s="16">
        <f>VLOOKUP(Table13[[#This Row],[Customer ID]],Table3[],6,0)</f>
        <v>67</v>
      </c>
    </row>
    <row r="152" spans="1:18" x14ac:dyDescent="0.3">
      <c r="A152" s="15">
        <v>1093757</v>
      </c>
      <c r="B152" s="16">
        <v>127</v>
      </c>
      <c r="C152" s="17" t="s">
        <v>108</v>
      </c>
      <c r="D152" s="21">
        <v>45264</v>
      </c>
      <c r="E152" s="16" t="s">
        <v>98</v>
      </c>
      <c r="F152" s="16" t="s">
        <v>43</v>
      </c>
      <c r="G152" s="16">
        <v>5671</v>
      </c>
      <c r="H152" s="16">
        <f>IF(OR(Table13[[#This Row],[Order Value]]&gt;Answer!I$17,Table13[[#This Row],[Order Value]]&lt;Answer!I$18),1,0)</f>
        <v>0</v>
      </c>
      <c r="I152" s="19">
        <v>45264</v>
      </c>
      <c r="J152" s="20" t="str">
        <f>TEXT(Table13[[#This Row],[Order Datetime]],"HH:MM:SS")</f>
        <v>00:00:00</v>
      </c>
      <c r="K152" s="20" t="str">
        <f>TEXT(Table13[[#This Row],[Order time]],"H")</f>
        <v>0</v>
      </c>
      <c r="L152" s="16">
        <v>12</v>
      </c>
      <c r="M152" s="16">
        <f>DAY(Table13[[#This Row],[Order Date]])</f>
        <v>4</v>
      </c>
      <c r="N152" s="16" t="str">
        <f>TEXT(Table13[[#This Row],[Order Date]],"mmmm")</f>
        <v>December</v>
      </c>
      <c r="O152" s="16" t="str">
        <f>TEXT(Table13[[#This Row],[Order Date]],"dddd")</f>
        <v>Monday</v>
      </c>
      <c r="P152" s="16">
        <f>WEEKDAY(Table13[[#This Row],[Order Datetime]],2)</f>
        <v>1</v>
      </c>
      <c r="Q152" s="30" t="str">
        <f>IF(Table13[[#This Row],[Customer Country]]="",VLOOKUP(Table13[[#This Row],[Customer ID]],Customers!$A$2:$E$2501,2,0),Table13[[#This Row],[Customer Country]])</f>
        <v>Denmark</v>
      </c>
      <c r="R152" s="16">
        <f>VLOOKUP(Table13[[#This Row],[Customer ID]],Table3[],6,0)</f>
        <v>57</v>
      </c>
    </row>
    <row r="153" spans="1:18" x14ac:dyDescent="0.3">
      <c r="A153" s="15">
        <v>1536698</v>
      </c>
      <c r="B153" s="16">
        <v>127</v>
      </c>
      <c r="C153" s="17" t="s">
        <v>108</v>
      </c>
      <c r="D153" s="21">
        <v>45240.088194444441</v>
      </c>
      <c r="E153" s="16" t="s">
        <v>191</v>
      </c>
      <c r="F153" s="16" t="s">
        <v>27</v>
      </c>
      <c r="G153" s="16">
        <v>2350</v>
      </c>
      <c r="H153" s="16">
        <f>IF(OR(Table13[[#This Row],[Order Value]]&gt;Answer!I$17,Table13[[#This Row],[Order Value]]&lt;Answer!I$18),1,0)</f>
        <v>0</v>
      </c>
      <c r="I153" s="19">
        <v>45240</v>
      </c>
      <c r="J153" s="20" t="str">
        <f>TEXT(Table13[[#This Row],[Order Datetime]],"HH:MM:SS")</f>
        <v>02:07:00</v>
      </c>
      <c r="K153" s="20" t="str">
        <f>TEXT(Table13[[#This Row],[Order time]],"H")</f>
        <v>2</v>
      </c>
      <c r="L153" s="16">
        <v>11</v>
      </c>
      <c r="M153" s="16">
        <f>DAY(Table13[[#This Row],[Order Date]])</f>
        <v>10</v>
      </c>
      <c r="N153" s="16" t="str">
        <f>TEXT(Table13[[#This Row],[Order Date]],"mmmm")</f>
        <v>November</v>
      </c>
      <c r="O153" s="16" t="str">
        <f>TEXT(Table13[[#This Row],[Order Date]],"dddd")</f>
        <v>Friday</v>
      </c>
      <c r="P153" s="16">
        <f>WEEKDAY(Table13[[#This Row],[Order Datetime]],2)</f>
        <v>5</v>
      </c>
      <c r="Q153" s="30" t="str">
        <f>IF(Table13[[#This Row],[Customer Country]]="",VLOOKUP(Table13[[#This Row],[Customer ID]],Customers!$A$2:$E$2501,2,0),Table13[[#This Row],[Customer Country]])</f>
        <v>Denmark</v>
      </c>
      <c r="R153" s="16">
        <f>VLOOKUP(Table13[[#This Row],[Customer ID]],Table3[],6,0)</f>
        <v>57</v>
      </c>
    </row>
    <row r="154" spans="1:18" x14ac:dyDescent="0.3">
      <c r="A154" s="15">
        <v>73293</v>
      </c>
      <c r="B154" s="16">
        <v>128</v>
      </c>
      <c r="C154" s="17" t="s">
        <v>99</v>
      </c>
      <c r="D154" s="18">
        <v>45272.057638888888</v>
      </c>
      <c r="E154" s="16" t="s">
        <v>97</v>
      </c>
      <c r="F154" s="16" t="s">
        <v>20</v>
      </c>
      <c r="G154" s="16">
        <v>7868</v>
      </c>
      <c r="H154" s="16">
        <f>IF(OR(Table13[[#This Row],[Order Value]]&gt;Answer!I$17,Table13[[#This Row],[Order Value]]&lt;Answer!I$18),1,0)</f>
        <v>0</v>
      </c>
      <c r="I154" s="19">
        <v>45272</v>
      </c>
      <c r="J154" s="20" t="str">
        <f>TEXT(Table13[[#This Row],[Order Datetime]],"HH:MM:SS")</f>
        <v>01:23:00</v>
      </c>
      <c r="K154" s="20" t="str">
        <f>TEXT(Table13[[#This Row],[Order time]],"H")</f>
        <v>1</v>
      </c>
      <c r="L154" s="16">
        <v>12</v>
      </c>
      <c r="M154" s="16">
        <f>DAY(Table13[[#This Row],[Order Date]])</f>
        <v>12</v>
      </c>
      <c r="N154" s="16" t="str">
        <f>TEXT(Table13[[#This Row],[Order Date]],"mmmm")</f>
        <v>December</v>
      </c>
      <c r="O154" s="16" t="str">
        <f>TEXT(Table13[[#This Row],[Order Date]],"dddd")</f>
        <v>Tuesday</v>
      </c>
      <c r="P154" s="16">
        <f>WEEKDAY(Table13[[#This Row],[Order Datetime]],2)</f>
        <v>2</v>
      </c>
      <c r="Q154" s="30" t="str">
        <f>IF(Table13[[#This Row],[Customer Country]]="",VLOOKUP(Table13[[#This Row],[Customer ID]],Customers!$A$2:$E$2501,2,0),Table13[[#This Row],[Customer Country]])</f>
        <v>USA</v>
      </c>
      <c r="R154" s="16">
        <f>VLOOKUP(Table13[[#This Row],[Customer ID]],Table3[],6,0)</f>
        <v>55</v>
      </c>
    </row>
    <row r="155" spans="1:18" x14ac:dyDescent="0.3">
      <c r="A155" s="15">
        <v>98856</v>
      </c>
      <c r="B155" s="16">
        <v>129</v>
      </c>
      <c r="C155" s="17" t="s">
        <v>99</v>
      </c>
      <c r="D155" s="18">
        <v>45239.006944444445</v>
      </c>
      <c r="E155" s="16" t="s">
        <v>98</v>
      </c>
      <c r="F155" s="16" t="s">
        <v>22</v>
      </c>
      <c r="G155" s="16">
        <v>7750</v>
      </c>
      <c r="H155" s="16">
        <f>IF(OR(Table13[[#This Row],[Order Value]]&gt;Answer!I$17,Table13[[#This Row],[Order Value]]&lt;Answer!I$18),1,0)</f>
        <v>0</v>
      </c>
      <c r="I155" s="19">
        <v>45239</v>
      </c>
      <c r="J155" s="20" t="str">
        <f>TEXT(Table13[[#This Row],[Order Datetime]],"HH:MM:SS")</f>
        <v>00:10:00</v>
      </c>
      <c r="K155" s="20" t="str">
        <f>TEXT(Table13[[#This Row],[Order time]],"H")</f>
        <v>0</v>
      </c>
      <c r="L155" s="16">
        <v>11</v>
      </c>
      <c r="M155" s="16">
        <f>DAY(Table13[[#This Row],[Order Date]])</f>
        <v>9</v>
      </c>
      <c r="N155" s="16" t="str">
        <f>TEXT(Table13[[#This Row],[Order Date]],"mmmm")</f>
        <v>November</v>
      </c>
      <c r="O155" s="16" t="str">
        <f>TEXT(Table13[[#This Row],[Order Date]],"dddd")</f>
        <v>Thursday</v>
      </c>
      <c r="P155" s="16">
        <f>WEEKDAY(Table13[[#This Row],[Order Datetime]],2)</f>
        <v>4</v>
      </c>
      <c r="Q155" s="30" t="str">
        <f>IF(Table13[[#This Row],[Customer Country]]="",VLOOKUP(Table13[[#This Row],[Customer ID]],Customers!$A$2:$E$2501,2,0),Table13[[#This Row],[Customer Country]])</f>
        <v>USA</v>
      </c>
      <c r="R155" s="16">
        <f>VLOOKUP(Table13[[#This Row],[Customer ID]],Table3[],6,0)</f>
        <v>21</v>
      </c>
    </row>
    <row r="156" spans="1:18" x14ac:dyDescent="0.3">
      <c r="A156" s="15">
        <v>1311114</v>
      </c>
      <c r="B156" s="16">
        <v>130</v>
      </c>
      <c r="C156" s="17" t="s">
        <v>99</v>
      </c>
      <c r="D156" s="21">
        <v>45100.055555555555</v>
      </c>
      <c r="E156" s="16" t="s">
        <v>97</v>
      </c>
      <c r="F156" s="16" t="s">
        <v>56</v>
      </c>
      <c r="G156" s="16">
        <v>1596</v>
      </c>
      <c r="H156" s="16">
        <f>IF(OR(Table13[[#This Row],[Order Value]]&gt;Answer!I$17,Table13[[#This Row],[Order Value]]&lt;Answer!I$18),1,0)</f>
        <v>0</v>
      </c>
      <c r="I156" s="19">
        <v>45100</v>
      </c>
      <c r="J156" s="20" t="str">
        <f>TEXT(Table13[[#This Row],[Order Datetime]],"HH:MM:SS")</f>
        <v>01:20:00</v>
      </c>
      <c r="K156" s="20" t="str">
        <f>TEXT(Table13[[#This Row],[Order time]],"H")</f>
        <v>1</v>
      </c>
      <c r="L156" s="16">
        <v>6</v>
      </c>
      <c r="M156" s="16">
        <f>DAY(Table13[[#This Row],[Order Date]])</f>
        <v>23</v>
      </c>
      <c r="N156" s="16" t="str">
        <f>TEXT(Table13[[#This Row],[Order Date]],"mmmm")</f>
        <v>June</v>
      </c>
      <c r="O156" s="16" t="str">
        <f>TEXT(Table13[[#This Row],[Order Date]],"dddd")</f>
        <v>Friday</v>
      </c>
      <c r="P156" s="16">
        <f>WEEKDAY(Table13[[#This Row],[Order Datetime]],2)</f>
        <v>5</v>
      </c>
      <c r="Q156" s="30" t="str">
        <f>IF(Table13[[#This Row],[Customer Country]]="",VLOOKUP(Table13[[#This Row],[Customer ID]],Customers!$A$2:$E$2501,2,0),Table13[[#This Row],[Customer Country]])</f>
        <v>USA</v>
      </c>
      <c r="R156" s="16">
        <f>VLOOKUP(Table13[[#This Row],[Customer ID]],Table3[],6,0)</f>
        <v>50</v>
      </c>
    </row>
    <row r="157" spans="1:18" x14ac:dyDescent="0.3">
      <c r="A157" s="15">
        <v>552683</v>
      </c>
      <c r="B157" s="16">
        <v>131</v>
      </c>
      <c r="C157" s="17" t="s">
        <v>107</v>
      </c>
      <c r="D157" s="18">
        <v>45054.05972222222</v>
      </c>
      <c r="E157" s="16" t="s">
        <v>96</v>
      </c>
      <c r="F157" s="16" t="s">
        <v>7</v>
      </c>
      <c r="G157" s="16">
        <v>6578</v>
      </c>
      <c r="H157" s="16">
        <f>IF(OR(Table13[[#This Row],[Order Value]]&gt;Answer!I$17,Table13[[#This Row],[Order Value]]&lt;Answer!I$18),1,0)</f>
        <v>0</v>
      </c>
      <c r="I157" s="19">
        <v>45054</v>
      </c>
      <c r="J157" s="20" t="str">
        <f>TEXT(Table13[[#This Row],[Order Datetime]],"HH:MM:SS")</f>
        <v>01:26:00</v>
      </c>
      <c r="K157" s="20" t="str">
        <f>TEXT(Table13[[#This Row],[Order time]],"H")</f>
        <v>1</v>
      </c>
      <c r="L157" s="16">
        <v>5</v>
      </c>
      <c r="M157" s="16">
        <f>DAY(Table13[[#This Row],[Order Date]])</f>
        <v>8</v>
      </c>
      <c r="N157" s="16" t="str">
        <f>TEXT(Table13[[#This Row],[Order Date]],"mmmm")</f>
        <v>May</v>
      </c>
      <c r="O157" s="16" t="str">
        <f>TEXT(Table13[[#This Row],[Order Date]],"dddd")</f>
        <v>Monday</v>
      </c>
      <c r="P157" s="16">
        <f>WEEKDAY(Table13[[#This Row],[Order Datetime]],2)</f>
        <v>1</v>
      </c>
      <c r="Q157" s="30" t="str">
        <f>IF(Table13[[#This Row],[Customer Country]]="",VLOOKUP(Table13[[#This Row],[Customer ID]],Customers!$A$2:$E$2501,2,0),Table13[[#This Row],[Customer Country]])</f>
        <v>Italy</v>
      </c>
      <c r="R157" s="16">
        <f>VLOOKUP(Table13[[#This Row],[Customer ID]],Table3[],6,0)</f>
        <v>90</v>
      </c>
    </row>
    <row r="158" spans="1:18" x14ac:dyDescent="0.3">
      <c r="A158" s="15">
        <v>1590156</v>
      </c>
      <c r="B158" s="16">
        <v>131</v>
      </c>
      <c r="C158" s="17" t="s">
        <v>107</v>
      </c>
      <c r="D158" s="21">
        <v>45015.990277777775</v>
      </c>
      <c r="E158" s="16" t="s">
        <v>97</v>
      </c>
      <c r="F158" s="16" t="s">
        <v>27</v>
      </c>
      <c r="G158" s="16">
        <v>8404</v>
      </c>
      <c r="H158" s="16">
        <f>IF(OR(Table13[[#This Row],[Order Value]]&gt;Answer!I$17,Table13[[#This Row],[Order Value]]&lt;Answer!I$18),1,0)</f>
        <v>0</v>
      </c>
      <c r="I158" s="19">
        <v>45015</v>
      </c>
      <c r="J158" s="20" t="str">
        <f>TEXT(Table13[[#This Row],[Order Datetime]],"HH:MM:SS")</f>
        <v>23:46:00</v>
      </c>
      <c r="K158" s="20" t="str">
        <f>TEXT(Table13[[#This Row],[Order time]],"H")</f>
        <v>23</v>
      </c>
      <c r="L158" s="16">
        <v>3</v>
      </c>
      <c r="M158" s="16">
        <f>DAY(Table13[[#This Row],[Order Date]])</f>
        <v>30</v>
      </c>
      <c r="N158" s="16" t="str">
        <f>TEXT(Table13[[#This Row],[Order Date]],"mmmm")</f>
        <v>March</v>
      </c>
      <c r="O158" s="16" t="str">
        <f>TEXT(Table13[[#This Row],[Order Date]],"dddd")</f>
        <v>Thursday</v>
      </c>
      <c r="P158" s="16">
        <f>WEEKDAY(Table13[[#This Row],[Order Datetime]],2)</f>
        <v>4</v>
      </c>
      <c r="Q158" s="30" t="str">
        <f>IF(Table13[[#This Row],[Customer Country]]="",VLOOKUP(Table13[[#This Row],[Customer ID]],Customers!$A$2:$E$2501,2,0),Table13[[#This Row],[Customer Country]])</f>
        <v>Italy</v>
      </c>
      <c r="R158" s="16">
        <f>VLOOKUP(Table13[[#This Row],[Customer ID]],Table3[],6,0)</f>
        <v>90</v>
      </c>
    </row>
    <row r="159" spans="1:18" x14ac:dyDescent="0.3">
      <c r="A159" s="15">
        <v>306798</v>
      </c>
      <c r="B159" s="16">
        <v>132</v>
      </c>
      <c r="C159" s="17" t="s">
        <v>105</v>
      </c>
      <c r="D159" s="18">
        <v>44940.020138888889</v>
      </c>
      <c r="E159" s="16" t="s">
        <v>191</v>
      </c>
      <c r="F159" s="16" t="s">
        <v>34</v>
      </c>
      <c r="G159" s="16">
        <v>291</v>
      </c>
      <c r="H159" s="16">
        <f>IF(OR(Table13[[#This Row],[Order Value]]&gt;Answer!I$17,Table13[[#This Row],[Order Value]]&lt;Answer!I$18),1,0)</f>
        <v>0</v>
      </c>
      <c r="I159" s="19">
        <v>44940</v>
      </c>
      <c r="J159" s="20" t="str">
        <f>TEXT(Table13[[#This Row],[Order Datetime]],"HH:MM:SS")</f>
        <v>00:29:00</v>
      </c>
      <c r="K159" s="20" t="str">
        <f>TEXT(Table13[[#This Row],[Order time]],"H")</f>
        <v>0</v>
      </c>
      <c r="L159" s="16">
        <v>1</v>
      </c>
      <c r="M159" s="16">
        <f>DAY(Table13[[#This Row],[Order Date]])</f>
        <v>14</v>
      </c>
      <c r="N159" s="16" t="str">
        <f>TEXT(Table13[[#This Row],[Order Date]],"mmmm")</f>
        <v>January</v>
      </c>
      <c r="O159" s="16" t="str">
        <f>TEXT(Table13[[#This Row],[Order Date]],"dddd")</f>
        <v>Saturday</v>
      </c>
      <c r="P159" s="16">
        <f>WEEKDAY(Table13[[#This Row],[Order Datetime]],2)</f>
        <v>6</v>
      </c>
      <c r="Q159" s="30" t="str">
        <f>IF(Table13[[#This Row],[Customer Country]]="",VLOOKUP(Table13[[#This Row],[Customer ID]],Customers!$A$2:$E$2501,2,0),Table13[[#This Row],[Customer Country]])</f>
        <v>Spain</v>
      </c>
      <c r="R159" s="16">
        <f>VLOOKUP(Table13[[#This Row],[Customer ID]],Table3[],6,0)</f>
        <v>50</v>
      </c>
    </row>
    <row r="160" spans="1:18" x14ac:dyDescent="0.3">
      <c r="A160" s="15">
        <v>322784</v>
      </c>
      <c r="B160" s="16">
        <v>132</v>
      </c>
      <c r="C160" s="17" t="s">
        <v>105</v>
      </c>
      <c r="D160" s="18">
        <v>44928.972916666666</v>
      </c>
      <c r="E160" s="16" t="s">
        <v>191</v>
      </c>
      <c r="F160" s="16" t="s">
        <v>44</v>
      </c>
      <c r="G160" s="16">
        <v>5201</v>
      </c>
      <c r="H160" s="16">
        <f>IF(OR(Table13[[#This Row],[Order Value]]&gt;Answer!I$17,Table13[[#This Row],[Order Value]]&lt;Answer!I$18),1,0)</f>
        <v>0</v>
      </c>
      <c r="I160" s="19">
        <v>44928</v>
      </c>
      <c r="J160" s="20" t="str">
        <f>TEXT(Table13[[#This Row],[Order Datetime]],"HH:MM:SS")</f>
        <v>23:21:00</v>
      </c>
      <c r="K160" s="20" t="str">
        <f>TEXT(Table13[[#This Row],[Order time]],"H")</f>
        <v>23</v>
      </c>
      <c r="L160" s="16">
        <v>1</v>
      </c>
      <c r="M160" s="16">
        <f>DAY(Table13[[#This Row],[Order Date]])</f>
        <v>2</v>
      </c>
      <c r="N160" s="16" t="str">
        <f>TEXT(Table13[[#This Row],[Order Date]],"mmmm")</f>
        <v>January</v>
      </c>
      <c r="O160" s="16" t="str">
        <f>TEXT(Table13[[#This Row],[Order Date]],"dddd")</f>
        <v>Monday</v>
      </c>
      <c r="P160" s="16">
        <f>WEEKDAY(Table13[[#This Row],[Order Datetime]],2)</f>
        <v>1</v>
      </c>
      <c r="Q160" s="30" t="str">
        <f>IF(Table13[[#This Row],[Customer Country]]="",VLOOKUP(Table13[[#This Row],[Customer ID]],Customers!$A$2:$E$2501,2,0),Table13[[#This Row],[Customer Country]])</f>
        <v>Spain</v>
      </c>
      <c r="R160" s="16">
        <f>VLOOKUP(Table13[[#This Row],[Customer ID]],Table3[],6,0)</f>
        <v>50</v>
      </c>
    </row>
    <row r="161" spans="1:18" x14ac:dyDescent="0.3">
      <c r="A161" s="15">
        <v>649787</v>
      </c>
      <c r="B161" s="16">
        <v>132</v>
      </c>
      <c r="C161" s="17" t="s">
        <v>105</v>
      </c>
      <c r="D161" s="18">
        <v>45001.029166666667</v>
      </c>
      <c r="E161" s="16" t="s">
        <v>98</v>
      </c>
      <c r="F161" s="16" t="s">
        <v>44</v>
      </c>
      <c r="G161" s="16">
        <v>8578</v>
      </c>
      <c r="H161" s="16">
        <f>IF(OR(Table13[[#This Row],[Order Value]]&gt;Answer!I$17,Table13[[#This Row],[Order Value]]&lt;Answer!I$18),1,0)</f>
        <v>0</v>
      </c>
      <c r="I161" s="19">
        <v>45001</v>
      </c>
      <c r="J161" s="20" t="str">
        <f>TEXT(Table13[[#This Row],[Order Datetime]],"HH:MM:SS")</f>
        <v>00:42:00</v>
      </c>
      <c r="K161" s="20" t="str">
        <f>TEXT(Table13[[#This Row],[Order time]],"H")</f>
        <v>0</v>
      </c>
      <c r="L161" s="16">
        <v>3</v>
      </c>
      <c r="M161" s="16">
        <f>DAY(Table13[[#This Row],[Order Date]])</f>
        <v>16</v>
      </c>
      <c r="N161" s="16" t="str">
        <f>TEXT(Table13[[#This Row],[Order Date]],"mmmm")</f>
        <v>March</v>
      </c>
      <c r="O161" s="16" t="str">
        <f>TEXT(Table13[[#This Row],[Order Date]],"dddd")</f>
        <v>Thursday</v>
      </c>
      <c r="P161" s="16">
        <f>WEEKDAY(Table13[[#This Row],[Order Datetime]],2)</f>
        <v>4</v>
      </c>
      <c r="Q161" s="30" t="str">
        <f>IF(Table13[[#This Row],[Customer Country]]="",VLOOKUP(Table13[[#This Row],[Customer ID]],Customers!$A$2:$E$2501,2,0),Table13[[#This Row],[Customer Country]])</f>
        <v>Spain</v>
      </c>
      <c r="R161" s="16">
        <f>VLOOKUP(Table13[[#This Row],[Customer ID]],Table3[],6,0)</f>
        <v>50</v>
      </c>
    </row>
    <row r="162" spans="1:18" x14ac:dyDescent="0.3">
      <c r="A162" s="15">
        <v>730295</v>
      </c>
      <c r="B162" s="16">
        <v>134</v>
      </c>
      <c r="C162" s="17" t="s">
        <v>101</v>
      </c>
      <c r="D162" s="21">
        <v>45144.00277777778</v>
      </c>
      <c r="E162" s="16" t="s">
        <v>191</v>
      </c>
      <c r="F162" s="16" t="s">
        <v>52</v>
      </c>
      <c r="G162" s="16">
        <v>4721</v>
      </c>
      <c r="H162" s="16">
        <f>IF(OR(Table13[[#This Row],[Order Value]]&gt;Answer!I$17,Table13[[#This Row],[Order Value]]&lt;Answer!I$18),1,0)</f>
        <v>0</v>
      </c>
      <c r="I162" s="19">
        <v>45144</v>
      </c>
      <c r="J162" s="20" t="str">
        <f>TEXT(Table13[[#This Row],[Order Datetime]],"HH:MM:SS")</f>
        <v>00:04:00</v>
      </c>
      <c r="K162" s="20" t="str">
        <f>TEXT(Table13[[#This Row],[Order time]],"H")</f>
        <v>0</v>
      </c>
      <c r="L162" s="16">
        <v>8</v>
      </c>
      <c r="M162" s="16">
        <f>DAY(Table13[[#This Row],[Order Date]])</f>
        <v>6</v>
      </c>
      <c r="N162" s="16" t="str">
        <f>TEXT(Table13[[#This Row],[Order Date]],"mmmm")</f>
        <v>August</v>
      </c>
      <c r="O162" s="16" t="str">
        <f>TEXT(Table13[[#This Row],[Order Date]],"dddd")</f>
        <v>Sunday</v>
      </c>
      <c r="P162" s="16">
        <f>WEEKDAY(Table13[[#This Row],[Order Datetime]],2)</f>
        <v>7</v>
      </c>
      <c r="Q162" s="30" t="str">
        <f>IF(Table13[[#This Row],[Customer Country]]="",VLOOKUP(Table13[[#This Row],[Customer ID]],Customers!$A$2:$E$2501,2,0),Table13[[#This Row],[Customer Country]])</f>
        <v>Australia</v>
      </c>
      <c r="R162" s="16">
        <f>VLOOKUP(Table13[[#This Row],[Customer ID]],Table3[],6,0)</f>
        <v>82</v>
      </c>
    </row>
    <row r="163" spans="1:18" x14ac:dyDescent="0.3">
      <c r="A163" s="15">
        <v>1343941</v>
      </c>
      <c r="B163" s="16">
        <v>135</v>
      </c>
      <c r="C163" s="17" t="s">
        <v>105</v>
      </c>
      <c r="D163" s="21">
        <v>45147.968055555553</v>
      </c>
      <c r="E163" s="16" t="s">
        <v>213</v>
      </c>
      <c r="F163" s="16" t="s">
        <v>23</v>
      </c>
      <c r="G163" s="16">
        <v>6934</v>
      </c>
      <c r="H163" s="16">
        <f>IF(OR(Table13[[#This Row],[Order Value]]&gt;Answer!I$17,Table13[[#This Row],[Order Value]]&lt;Answer!I$18),1,0)</f>
        <v>0</v>
      </c>
      <c r="I163" s="19">
        <v>45147</v>
      </c>
      <c r="J163" s="20" t="str">
        <f>TEXT(Table13[[#This Row],[Order Datetime]],"HH:MM:SS")</f>
        <v>23:14:00</v>
      </c>
      <c r="K163" s="20" t="str">
        <f>TEXT(Table13[[#This Row],[Order time]],"H")</f>
        <v>23</v>
      </c>
      <c r="L163" s="16">
        <v>8</v>
      </c>
      <c r="M163" s="16">
        <f>DAY(Table13[[#This Row],[Order Date]])</f>
        <v>9</v>
      </c>
      <c r="N163" s="16" t="str">
        <f>TEXT(Table13[[#This Row],[Order Date]],"mmmm")</f>
        <v>August</v>
      </c>
      <c r="O163" s="16" t="str">
        <f>TEXT(Table13[[#This Row],[Order Date]],"dddd")</f>
        <v>Wednesday</v>
      </c>
      <c r="P163" s="16">
        <f>WEEKDAY(Table13[[#This Row],[Order Datetime]],2)</f>
        <v>3</v>
      </c>
      <c r="Q163" s="30" t="str">
        <f>IF(Table13[[#This Row],[Customer Country]]="",VLOOKUP(Table13[[#This Row],[Customer ID]],Customers!$A$2:$E$2501,2,0),Table13[[#This Row],[Customer Country]])</f>
        <v>Spain</v>
      </c>
      <c r="R163" s="16">
        <f>VLOOKUP(Table13[[#This Row],[Customer ID]],Table3[],6,0)</f>
        <v>27</v>
      </c>
    </row>
    <row r="164" spans="1:18" x14ac:dyDescent="0.3">
      <c r="A164" s="15">
        <v>1516974</v>
      </c>
      <c r="B164" s="16">
        <v>136</v>
      </c>
      <c r="C164" s="17" t="s">
        <v>99</v>
      </c>
      <c r="D164" s="21">
        <v>45057.038194444445</v>
      </c>
      <c r="E164" s="16" t="s">
        <v>96</v>
      </c>
      <c r="F164" s="16" t="s">
        <v>78</v>
      </c>
      <c r="G164" s="16">
        <v>1042</v>
      </c>
      <c r="H164" s="16">
        <f>IF(OR(Table13[[#This Row],[Order Value]]&gt;Answer!I$17,Table13[[#This Row],[Order Value]]&lt;Answer!I$18),1,0)</f>
        <v>0</v>
      </c>
      <c r="I164" s="19">
        <v>45057</v>
      </c>
      <c r="J164" s="20" t="str">
        <f>TEXT(Table13[[#This Row],[Order Datetime]],"HH:MM:SS")</f>
        <v>00:55:00</v>
      </c>
      <c r="K164" s="20" t="str">
        <f>TEXT(Table13[[#This Row],[Order time]],"H")</f>
        <v>0</v>
      </c>
      <c r="L164" s="16">
        <v>5</v>
      </c>
      <c r="M164" s="16">
        <f>DAY(Table13[[#This Row],[Order Date]])</f>
        <v>11</v>
      </c>
      <c r="N164" s="16" t="str">
        <f>TEXT(Table13[[#This Row],[Order Date]],"mmmm")</f>
        <v>May</v>
      </c>
      <c r="O164" s="16" t="str">
        <f>TEXT(Table13[[#This Row],[Order Date]],"dddd")</f>
        <v>Thursday</v>
      </c>
      <c r="P164" s="16">
        <f>WEEKDAY(Table13[[#This Row],[Order Datetime]],2)</f>
        <v>4</v>
      </c>
      <c r="Q164" s="30" t="str">
        <f>IF(Table13[[#This Row],[Customer Country]]="",VLOOKUP(Table13[[#This Row],[Customer ID]],Customers!$A$2:$E$2501,2,0),Table13[[#This Row],[Customer Country]])</f>
        <v>USA</v>
      </c>
      <c r="R164" s="16">
        <f>VLOOKUP(Table13[[#This Row],[Customer ID]],Table3[],6,0)</f>
        <v>36</v>
      </c>
    </row>
    <row r="165" spans="1:18" x14ac:dyDescent="0.3">
      <c r="A165" s="15">
        <v>318630</v>
      </c>
      <c r="B165" s="16">
        <v>137</v>
      </c>
      <c r="C165" s="17" t="s">
        <v>113</v>
      </c>
      <c r="D165" s="18">
        <v>45029.973611111112</v>
      </c>
      <c r="E165" s="16" t="s">
        <v>191</v>
      </c>
      <c r="F165" s="16" t="s">
        <v>55</v>
      </c>
      <c r="G165" s="16">
        <v>9655</v>
      </c>
      <c r="H165" s="16">
        <f>IF(OR(Table13[[#This Row],[Order Value]]&gt;Answer!I$17,Table13[[#This Row],[Order Value]]&lt;Answer!I$18),1,0)</f>
        <v>0</v>
      </c>
      <c r="I165" s="19">
        <v>45029</v>
      </c>
      <c r="J165" s="20" t="str">
        <f>TEXT(Table13[[#This Row],[Order Datetime]],"HH:MM:SS")</f>
        <v>23:22:00</v>
      </c>
      <c r="K165" s="20" t="str">
        <f>TEXT(Table13[[#This Row],[Order time]],"H")</f>
        <v>23</v>
      </c>
      <c r="L165" s="16">
        <v>4</v>
      </c>
      <c r="M165" s="16">
        <f>DAY(Table13[[#This Row],[Order Date]])</f>
        <v>13</v>
      </c>
      <c r="N165" s="16" t="str">
        <f>TEXT(Table13[[#This Row],[Order Date]],"mmmm")</f>
        <v>April</v>
      </c>
      <c r="O165" s="16" t="str">
        <f>TEXT(Table13[[#This Row],[Order Date]],"dddd")</f>
        <v>Thursday</v>
      </c>
      <c r="P165" s="16">
        <f>WEEKDAY(Table13[[#This Row],[Order Datetime]],2)</f>
        <v>4</v>
      </c>
      <c r="Q165" s="30" t="str">
        <f>IF(Table13[[#This Row],[Customer Country]]="",VLOOKUP(Table13[[#This Row],[Customer ID]],Customers!$A$2:$E$2501,2,0),Table13[[#This Row],[Customer Country]])</f>
        <v>India</v>
      </c>
      <c r="R165" s="16">
        <f>VLOOKUP(Table13[[#This Row],[Customer ID]],Table3[],6,0)</f>
        <v>25</v>
      </c>
    </row>
    <row r="166" spans="1:18" x14ac:dyDescent="0.3">
      <c r="A166" s="15">
        <v>1147846</v>
      </c>
      <c r="B166" s="16">
        <v>137</v>
      </c>
      <c r="C166" s="17" t="s">
        <v>113</v>
      </c>
      <c r="D166" s="21">
        <v>45224.023611111108</v>
      </c>
      <c r="E166" s="16" t="s">
        <v>96</v>
      </c>
      <c r="F166" s="16" t="s">
        <v>53</v>
      </c>
      <c r="G166" s="16">
        <v>792</v>
      </c>
      <c r="H166" s="16">
        <f>IF(OR(Table13[[#This Row],[Order Value]]&gt;Answer!I$17,Table13[[#This Row],[Order Value]]&lt;Answer!I$18),1,0)</f>
        <v>0</v>
      </c>
      <c r="I166" s="19">
        <v>45224</v>
      </c>
      <c r="J166" s="20" t="str">
        <f>TEXT(Table13[[#This Row],[Order Datetime]],"HH:MM:SS")</f>
        <v>00:34:00</v>
      </c>
      <c r="K166" s="20" t="str">
        <f>TEXT(Table13[[#This Row],[Order time]],"H")</f>
        <v>0</v>
      </c>
      <c r="L166" s="16">
        <v>10</v>
      </c>
      <c r="M166" s="16">
        <f>DAY(Table13[[#This Row],[Order Date]])</f>
        <v>25</v>
      </c>
      <c r="N166" s="16" t="str">
        <f>TEXT(Table13[[#This Row],[Order Date]],"mmmm")</f>
        <v>October</v>
      </c>
      <c r="O166" s="16" t="str">
        <f>TEXT(Table13[[#This Row],[Order Date]],"dddd")</f>
        <v>Wednesday</v>
      </c>
      <c r="P166" s="16">
        <f>WEEKDAY(Table13[[#This Row],[Order Datetime]],2)</f>
        <v>3</v>
      </c>
      <c r="Q166" s="30" t="str">
        <f>IF(Table13[[#This Row],[Customer Country]]="",VLOOKUP(Table13[[#This Row],[Customer ID]],Customers!$A$2:$E$2501,2,0),Table13[[#This Row],[Customer Country]])</f>
        <v>India</v>
      </c>
      <c r="R166" s="16">
        <f>VLOOKUP(Table13[[#This Row],[Customer ID]],Table3[],6,0)</f>
        <v>25</v>
      </c>
    </row>
    <row r="167" spans="1:18" x14ac:dyDescent="0.3">
      <c r="A167" s="15">
        <v>280739</v>
      </c>
      <c r="B167" s="16">
        <v>138</v>
      </c>
      <c r="C167" s="17" t="s">
        <v>99</v>
      </c>
      <c r="D167" s="18">
        <v>45113.984027777777</v>
      </c>
      <c r="E167" s="16" t="s">
        <v>191</v>
      </c>
      <c r="F167" s="16" t="s">
        <v>18</v>
      </c>
      <c r="G167" s="16">
        <v>2453</v>
      </c>
      <c r="H167" s="16">
        <f>IF(OR(Table13[[#This Row],[Order Value]]&gt;Answer!I$17,Table13[[#This Row],[Order Value]]&lt;Answer!I$18),1,0)</f>
        <v>0</v>
      </c>
      <c r="I167" s="19">
        <v>45113</v>
      </c>
      <c r="J167" s="20" t="str">
        <f>TEXT(Table13[[#This Row],[Order Datetime]],"HH:MM:SS")</f>
        <v>23:37:00</v>
      </c>
      <c r="K167" s="20" t="str">
        <f>TEXT(Table13[[#This Row],[Order time]],"H")</f>
        <v>23</v>
      </c>
      <c r="L167" s="16">
        <v>7</v>
      </c>
      <c r="M167" s="16">
        <f>DAY(Table13[[#This Row],[Order Date]])</f>
        <v>6</v>
      </c>
      <c r="N167" s="16" t="str">
        <f>TEXT(Table13[[#This Row],[Order Date]],"mmmm")</f>
        <v>July</v>
      </c>
      <c r="O167" s="16" t="str">
        <f>TEXT(Table13[[#This Row],[Order Date]],"dddd")</f>
        <v>Thursday</v>
      </c>
      <c r="P167" s="16">
        <f>WEEKDAY(Table13[[#This Row],[Order Datetime]],2)</f>
        <v>4</v>
      </c>
      <c r="Q167" s="30" t="str">
        <f>IF(Table13[[#This Row],[Customer Country]]="",VLOOKUP(Table13[[#This Row],[Customer ID]],Customers!$A$2:$E$2501,2,0),Table13[[#This Row],[Customer Country]])</f>
        <v>USA</v>
      </c>
      <c r="R167" s="16">
        <f>VLOOKUP(Table13[[#This Row],[Customer ID]],Table3[],6,0)</f>
        <v>27</v>
      </c>
    </row>
    <row r="168" spans="1:18" x14ac:dyDescent="0.3">
      <c r="A168" s="15">
        <v>114309</v>
      </c>
      <c r="B168" s="16">
        <v>139</v>
      </c>
      <c r="C168" s="17" t="s">
        <v>99</v>
      </c>
      <c r="D168" s="18">
        <v>45102.070833333331</v>
      </c>
      <c r="E168" s="16" t="s">
        <v>96</v>
      </c>
      <c r="F168" s="16" t="s">
        <v>74</v>
      </c>
      <c r="G168" s="16">
        <v>5868</v>
      </c>
      <c r="H168" s="16">
        <f>IF(OR(Table13[[#This Row],[Order Value]]&gt;Answer!I$17,Table13[[#This Row],[Order Value]]&lt;Answer!I$18),1,0)</f>
        <v>0</v>
      </c>
      <c r="I168" s="19">
        <v>45102</v>
      </c>
      <c r="J168" s="20" t="str">
        <f>TEXT(Table13[[#This Row],[Order Datetime]],"HH:MM:SS")</f>
        <v>01:42:00</v>
      </c>
      <c r="K168" s="20" t="str">
        <f>TEXT(Table13[[#This Row],[Order time]],"H")</f>
        <v>1</v>
      </c>
      <c r="L168" s="16">
        <v>6</v>
      </c>
      <c r="M168" s="16">
        <f>DAY(Table13[[#This Row],[Order Date]])</f>
        <v>25</v>
      </c>
      <c r="N168" s="16" t="str">
        <f>TEXT(Table13[[#This Row],[Order Date]],"mmmm")</f>
        <v>June</v>
      </c>
      <c r="O168" s="16" t="str">
        <f>TEXT(Table13[[#This Row],[Order Date]],"dddd")</f>
        <v>Sunday</v>
      </c>
      <c r="P168" s="16">
        <f>WEEKDAY(Table13[[#This Row],[Order Datetime]],2)</f>
        <v>7</v>
      </c>
      <c r="Q168" s="30" t="str">
        <f>IF(Table13[[#This Row],[Customer Country]]="",VLOOKUP(Table13[[#This Row],[Customer ID]],Customers!$A$2:$E$2501,2,0),Table13[[#This Row],[Customer Country]])</f>
        <v>USA</v>
      </c>
      <c r="R168" s="16">
        <f>VLOOKUP(Table13[[#This Row],[Customer ID]],Table3[],6,0)</f>
        <v>75</v>
      </c>
    </row>
    <row r="169" spans="1:18" x14ac:dyDescent="0.3">
      <c r="A169" s="15">
        <v>1471380</v>
      </c>
      <c r="B169" s="16">
        <v>139</v>
      </c>
      <c r="C169" s="17" t="s">
        <v>99</v>
      </c>
      <c r="D169" s="21">
        <v>45166.959722222222</v>
      </c>
      <c r="E169" s="16" t="s">
        <v>96</v>
      </c>
      <c r="F169" s="16" t="s">
        <v>27</v>
      </c>
      <c r="G169" s="16">
        <v>2139</v>
      </c>
      <c r="H169" s="16">
        <f>IF(OR(Table13[[#This Row],[Order Value]]&gt;Answer!I$17,Table13[[#This Row],[Order Value]]&lt;Answer!I$18),1,0)</f>
        <v>0</v>
      </c>
      <c r="I169" s="19">
        <v>45166</v>
      </c>
      <c r="J169" s="20" t="str">
        <f>TEXT(Table13[[#This Row],[Order Datetime]],"HH:MM:SS")</f>
        <v>23:02:00</v>
      </c>
      <c r="K169" s="20" t="str">
        <f>TEXT(Table13[[#This Row],[Order time]],"H")</f>
        <v>23</v>
      </c>
      <c r="L169" s="16">
        <v>8</v>
      </c>
      <c r="M169" s="16">
        <f>DAY(Table13[[#This Row],[Order Date]])</f>
        <v>28</v>
      </c>
      <c r="N169" s="16" t="str">
        <f>TEXT(Table13[[#This Row],[Order Date]],"mmmm")</f>
        <v>August</v>
      </c>
      <c r="O169" s="16" t="str">
        <f>TEXT(Table13[[#This Row],[Order Date]],"dddd")</f>
        <v>Monday</v>
      </c>
      <c r="P169" s="16">
        <f>WEEKDAY(Table13[[#This Row],[Order Datetime]],2)</f>
        <v>1</v>
      </c>
      <c r="Q169" s="30" t="str">
        <f>IF(Table13[[#This Row],[Customer Country]]="",VLOOKUP(Table13[[#This Row],[Customer ID]],Customers!$A$2:$E$2501,2,0),Table13[[#This Row],[Customer Country]])</f>
        <v>USA</v>
      </c>
      <c r="R169" s="16">
        <f>VLOOKUP(Table13[[#This Row],[Customer ID]],Table3[],6,0)</f>
        <v>75</v>
      </c>
    </row>
    <row r="170" spans="1:18" x14ac:dyDescent="0.3">
      <c r="A170" s="15">
        <v>131508</v>
      </c>
      <c r="B170" s="16">
        <v>140</v>
      </c>
      <c r="C170" s="17" t="s">
        <v>99</v>
      </c>
      <c r="D170" s="18">
        <v>44968.034722222219</v>
      </c>
      <c r="E170" s="16" t="s">
        <v>98</v>
      </c>
      <c r="F170" s="16" t="s">
        <v>38</v>
      </c>
      <c r="G170" s="16">
        <v>2656</v>
      </c>
      <c r="H170" s="16">
        <f>IF(OR(Table13[[#This Row],[Order Value]]&gt;Answer!I$17,Table13[[#This Row],[Order Value]]&lt;Answer!I$18),1,0)</f>
        <v>0</v>
      </c>
      <c r="I170" s="19">
        <v>44968</v>
      </c>
      <c r="J170" s="20" t="str">
        <f>TEXT(Table13[[#This Row],[Order Datetime]],"HH:MM:SS")</f>
        <v>00:50:00</v>
      </c>
      <c r="K170" s="20" t="str">
        <f>TEXT(Table13[[#This Row],[Order time]],"H")</f>
        <v>0</v>
      </c>
      <c r="L170" s="16">
        <v>2</v>
      </c>
      <c r="M170" s="16">
        <f>DAY(Table13[[#This Row],[Order Date]])</f>
        <v>11</v>
      </c>
      <c r="N170" s="16" t="str">
        <f>TEXT(Table13[[#This Row],[Order Date]],"mmmm")</f>
        <v>February</v>
      </c>
      <c r="O170" s="16" t="str">
        <f>TEXT(Table13[[#This Row],[Order Date]],"dddd")</f>
        <v>Saturday</v>
      </c>
      <c r="P170" s="16">
        <f>WEEKDAY(Table13[[#This Row],[Order Datetime]],2)</f>
        <v>6</v>
      </c>
      <c r="Q170" s="30" t="str">
        <f>IF(Table13[[#This Row],[Customer Country]]="",VLOOKUP(Table13[[#This Row],[Customer ID]],Customers!$A$2:$E$2501,2,0),Table13[[#This Row],[Customer Country]])</f>
        <v>USA</v>
      </c>
      <c r="R170" s="16">
        <f>VLOOKUP(Table13[[#This Row],[Customer ID]],Table3[],6,0)</f>
        <v>58</v>
      </c>
    </row>
    <row r="171" spans="1:18" x14ac:dyDescent="0.3">
      <c r="A171" s="15">
        <v>85703</v>
      </c>
      <c r="B171" s="16">
        <v>142</v>
      </c>
      <c r="C171" s="17" t="s">
        <v>113</v>
      </c>
      <c r="D171" s="18">
        <v>44931.990972222222</v>
      </c>
      <c r="E171" s="16" t="s">
        <v>97</v>
      </c>
      <c r="F171" s="16" t="s">
        <v>21</v>
      </c>
      <c r="G171" s="16">
        <v>3427</v>
      </c>
      <c r="H171" s="16">
        <f>IF(OR(Table13[[#This Row],[Order Value]]&gt;Answer!I$17,Table13[[#This Row],[Order Value]]&lt;Answer!I$18),1,0)</f>
        <v>0</v>
      </c>
      <c r="I171" s="19">
        <v>44931</v>
      </c>
      <c r="J171" s="20" t="str">
        <f>TEXT(Table13[[#This Row],[Order Datetime]],"HH:MM:SS")</f>
        <v>23:47:00</v>
      </c>
      <c r="K171" s="20" t="str">
        <f>TEXT(Table13[[#This Row],[Order time]],"H")</f>
        <v>23</v>
      </c>
      <c r="L171" s="16">
        <v>1</v>
      </c>
      <c r="M171" s="16">
        <f>DAY(Table13[[#This Row],[Order Date]])</f>
        <v>5</v>
      </c>
      <c r="N171" s="16" t="str">
        <f>TEXT(Table13[[#This Row],[Order Date]],"mmmm")</f>
        <v>January</v>
      </c>
      <c r="O171" s="16" t="str">
        <f>TEXT(Table13[[#This Row],[Order Date]],"dddd")</f>
        <v>Thursday</v>
      </c>
      <c r="P171" s="16">
        <f>WEEKDAY(Table13[[#This Row],[Order Datetime]],2)</f>
        <v>4</v>
      </c>
      <c r="Q171" s="30" t="str">
        <f>IF(Table13[[#This Row],[Customer Country]]="",VLOOKUP(Table13[[#This Row],[Customer ID]],Customers!$A$2:$E$2501,2,0),Table13[[#This Row],[Customer Country]])</f>
        <v>India</v>
      </c>
      <c r="R171" s="16">
        <f>VLOOKUP(Table13[[#This Row],[Customer ID]],Table3[],6,0)</f>
        <v>77</v>
      </c>
    </row>
    <row r="172" spans="1:18" x14ac:dyDescent="0.3">
      <c r="A172" s="15">
        <v>1337570</v>
      </c>
      <c r="B172" s="16">
        <v>143</v>
      </c>
      <c r="C172" s="17" t="s">
        <v>99</v>
      </c>
      <c r="D172" s="21">
        <v>44963.965277777781</v>
      </c>
      <c r="E172" s="16" t="s">
        <v>191</v>
      </c>
      <c r="F172" s="16" t="s">
        <v>25</v>
      </c>
      <c r="G172" s="16">
        <v>518</v>
      </c>
      <c r="H172" s="16">
        <f>IF(OR(Table13[[#This Row],[Order Value]]&gt;Answer!I$17,Table13[[#This Row],[Order Value]]&lt;Answer!I$18),1,0)</f>
        <v>0</v>
      </c>
      <c r="I172" s="19">
        <v>44963</v>
      </c>
      <c r="J172" s="20" t="str">
        <f>TEXT(Table13[[#This Row],[Order Datetime]],"HH:MM:SS")</f>
        <v>23:10:00</v>
      </c>
      <c r="K172" s="20" t="str">
        <f>TEXT(Table13[[#This Row],[Order time]],"H")</f>
        <v>23</v>
      </c>
      <c r="L172" s="16">
        <v>2</v>
      </c>
      <c r="M172" s="16">
        <f>DAY(Table13[[#This Row],[Order Date]])</f>
        <v>6</v>
      </c>
      <c r="N172" s="16" t="str">
        <f>TEXT(Table13[[#This Row],[Order Date]],"mmmm")</f>
        <v>February</v>
      </c>
      <c r="O172" s="16" t="str">
        <f>TEXT(Table13[[#This Row],[Order Date]],"dddd")</f>
        <v>Monday</v>
      </c>
      <c r="P172" s="16">
        <f>WEEKDAY(Table13[[#This Row],[Order Datetime]],2)</f>
        <v>1</v>
      </c>
      <c r="Q172" s="30" t="str">
        <f>IF(Table13[[#This Row],[Customer Country]]="",VLOOKUP(Table13[[#This Row],[Customer ID]],Customers!$A$2:$E$2501,2,0),Table13[[#This Row],[Customer Country]])</f>
        <v>USA</v>
      </c>
      <c r="R172" s="16">
        <f>VLOOKUP(Table13[[#This Row],[Customer ID]],Table3[],6,0)</f>
        <v>46</v>
      </c>
    </row>
    <row r="173" spans="1:18" x14ac:dyDescent="0.3">
      <c r="A173" s="15">
        <v>1642122</v>
      </c>
      <c r="B173" s="16">
        <v>143</v>
      </c>
      <c r="C173" s="17" t="s">
        <v>99</v>
      </c>
      <c r="D173" s="21">
        <v>45227.011805555558</v>
      </c>
      <c r="E173" s="16" t="s">
        <v>97</v>
      </c>
      <c r="F173" s="16" t="s">
        <v>82</v>
      </c>
      <c r="G173" s="16">
        <v>819</v>
      </c>
      <c r="H173" s="16">
        <f>IF(OR(Table13[[#This Row],[Order Value]]&gt;Answer!I$17,Table13[[#This Row],[Order Value]]&lt;Answer!I$18),1,0)</f>
        <v>0</v>
      </c>
      <c r="I173" s="19">
        <v>45227</v>
      </c>
      <c r="J173" s="20" t="str">
        <f>TEXT(Table13[[#This Row],[Order Datetime]],"HH:MM:SS")</f>
        <v>00:17:00</v>
      </c>
      <c r="K173" s="20" t="str">
        <f>TEXT(Table13[[#This Row],[Order time]],"H")</f>
        <v>0</v>
      </c>
      <c r="L173" s="16">
        <v>10</v>
      </c>
      <c r="M173" s="16">
        <f>DAY(Table13[[#This Row],[Order Date]])</f>
        <v>28</v>
      </c>
      <c r="N173" s="16" t="str">
        <f>TEXT(Table13[[#This Row],[Order Date]],"mmmm")</f>
        <v>October</v>
      </c>
      <c r="O173" s="16" t="str">
        <f>TEXT(Table13[[#This Row],[Order Date]],"dddd")</f>
        <v>Saturday</v>
      </c>
      <c r="P173" s="16">
        <f>WEEKDAY(Table13[[#This Row],[Order Datetime]],2)</f>
        <v>6</v>
      </c>
      <c r="Q173" s="30" t="str">
        <f>IF(Table13[[#This Row],[Customer Country]]="",VLOOKUP(Table13[[#This Row],[Customer ID]],Customers!$A$2:$E$2501,2,0),Table13[[#This Row],[Customer Country]])</f>
        <v>USA</v>
      </c>
      <c r="R173" s="16">
        <f>VLOOKUP(Table13[[#This Row],[Customer ID]],Table3[],6,0)</f>
        <v>46</v>
      </c>
    </row>
    <row r="174" spans="1:18" x14ac:dyDescent="0.3">
      <c r="A174" s="15">
        <v>1089032</v>
      </c>
      <c r="B174" s="16">
        <v>144</v>
      </c>
      <c r="C174" s="17" t="s">
        <v>108</v>
      </c>
      <c r="D174" s="21">
        <v>45085.022916666669</v>
      </c>
      <c r="E174" s="16" t="s">
        <v>96</v>
      </c>
      <c r="F174" s="16" t="s">
        <v>85</v>
      </c>
      <c r="G174" s="16">
        <v>9067</v>
      </c>
      <c r="H174" s="16">
        <f>IF(OR(Table13[[#This Row],[Order Value]]&gt;Answer!I$17,Table13[[#This Row],[Order Value]]&lt;Answer!I$18),1,0)</f>
        <v>0</v>
      </c>
      <c r="I174" s="19">
        <v>45085</v>
      </c>
      <c r="J174" s="20" t="str">
        <f>TEXT(Table13[[#This Row],[Order Datetime]],"HH:MM:SS")</f>
        <v>00:33:00</v>
      </c>
      <c r="K174" s="20" t="str">
        <f>TEXT(Table13[[#This Row],[Order time]],"H")</f>
        <v>0</v>
      </c>
      <c r="L174" s="16">
        <v>6</v>
      </c>
      <c r="M174" s="16">
        <f>DAY(Table13[[#This Row],[Order Date]])</f>
        <v>8</v>
      </c>
      <c r="N174" s="16" t="str">
        <f>TEXT(Table13[[#This Row],[Order Date]],"mmmm")</f>
        <v>June</v>
      </c>
      <c r="O174" s="16" t="str">
        <f>TEXT(Table13[[#This Row],[Order Date]],"dddd")</f>
        <v>Thursday</v>
      </c>
      <c r="P174" s="16">
        <f>WEEKDAY(Table13[[#This Row],[Order Datetime]],2)</f>
        <v>4</v>
      </c>
      <c r="Q174" s="30" t="str">
        <f>IF(Table13[[#This Row],[Customer Country]]="",VLOOKUP(Table13[[#This Row],[Customer ID]],Customers!$A$2:$E$2501,2,0),Table13[[#This Row],[Customer Country]])</f>
        <v>Denmark</v>
      </c>
      <c r="R174" s="16">
        <f>VLOOKUP(Table13[[#This Row],[Customer ID]],Table3[],6,0)</f>
        <v>27</v>
      </c>
    </row>
    <row r="175" spans="1:18" x14ac:dyDescent="0.3">
      <c r="A175" s="15">
        <v>1358679</v>
      </c>
      <c r="B175" s="16">
        <v>144</v>
      </c>
      <c r="C175" s="17" t="s">
        <v>108</v>
      </c>
      <c r="D175" s="21">
        <v>45011.042361111111</v>
      </c>
      <c r="E175" s="16" t="s">
        <v>98</v>
      </c>
      <c r="F175" s="16" t="s">
        <v>53</v>
      </c>
      <c r="G175" s="16">
        <v>3276</v>
      </c>
      <c r="H175" s="16">
        <f>IF(OR(Table13[[#This Row],[Order Value]]&gt;Answer!I$17,Table13[[#This Row],[Order Value]]&lt;Answer!I$18),1,0)</f>
        <v>0</v>
      </c>
      <c r="I175" s="19">
        <v>45011</v>
      </c>
      <c r="J175" s="20" t="str">
        <f>TEXT(Table13[[#This Row],[Order Datetime]],"HH:MM:SS")</f>
        <v>01:01:00</v>
      </c>
      <c r="K175" s="20" t="str">
        <f>TEXT(Table13[[#This Row],[Order time]],"H")</f>
        <v>1</v>
      </c>
      <c r="L175" s="16">
        <v>3</v>
      </c>
      <c r="M175" s="16">
        <f>DAY(Table13[[#This Row],[Order Date]])</f>
        <v>26</v>
      </c>
      <c r="N175" s="16" t="str">
        <f>TEXT(Table13[[#This Row],[Order Date]],"mmmm")</f>
        <v>March</v>
      </c>
      <c r="O175" s="16" t="str">
        <f>TEXT(Table13[[#This Row],[Order Date]],"dddd")</f>
        <v>Sunday</v>
      </c>
      <c r="P175" s="16">
        <f>WEEKDAY(Table13[[#This Row],[Order Datetime]],2)</f>
        <v>7</v>
      </c>
      <c r="Q175" s="30" t="str">
        <f>IF(Table13[[#This Row],[Customer Country]]="",VLOOKUP(Table13[[#This Row],[Customer ID]],Customers!$A$2:$E$2501,2,0),Table13[[#This Row],[Customer Country]])</f>
        <v>Denmark</v>
      </c>
      <c r="R175" s="16">
        <f>VLOOKUP(Table13[[#This Row],[Customer ID]],Table3[],6,0)</f>
        <v>27</v>
      </c>
    </row>
    <row r="176" spans="1:18" x14ac:dyDescent="0.3">
      <c r="A176" s="15">
        <v>1376435</v>
      </c>
      <c r="B176" s="16">
        <v>145</v>
      </c>
      <c r="C176" s="17" t="s">
        <v>107</v>
      </c>
      <c r="D176" s="21">
        <v>44991.986111111109</v>
      </c>
      <c r="E176" s="16" t="s">
        <v>97</v>
      </c>
      <c r="F176" s="16" t="s">
        <v>77</v>
      </c>
      <c r="G176" s="16">
        <v>8109</v>
      </c>
      <c r="H176" s="16">
        <f>IF(OR(Table13[[#This Row],[Order Value]]&gt;Answer!I$17,Table13[[#This Row],[Order Value]]&lt;Answer!I$18),1,0)</f>
        <v>0</v>
      </c>
      <c r="I176" s="19">
        <v>44991</v>
      </c>
      <c r="J176" s="20" t="str">
        <f>TEXT(Table13[[#This Row],[Order Datetime]],"HH:MM:SS")</f>
        <v>23:40:00</v>
      </c>
      <c r="K176" s="20" t="str">
        <f>TEXT(Table13[[#This Row],[Order time]],"H")</f>
        <v>23</v>
      </c>
      <c r="L176" s="16">
        <v>3</v>
      </c>
      <c r="M176" s="16">
        <f>DAY(Table13[[#This Row],[Order Date]])</f>
        <v>6</v>
      </c>
      <c r="N176" s="16" t="str">
        <f>TEXT(Table13[[#This Row],[Order Date]],"mmmm")</f>
        <v>March</v>
      </c>
      <c r="O176" s="16" t="str">
        <f>TEXT(Table13[[#This Row],[Order Date]],"dddd")</f>
        <v>Monday</v>
      </c>
      <c r="P176" s="16">
        <f>WEEKDAY(Table13[[#This Row],[Order Datetime]],2)</f>
        <v>1</v>
      </c>
      <c r="Q176" s="30" t="str">
        <f>IF(Table13[[#This Row],[Customer Country]]="",VLOOKUP(Table13[[#This Row],[Customer ID]],Customers!$A$2:$E$2501,2,0),Table13[[#This Row],[Customer Country]])</f>
        <v>Italy</v>
      </c>
      <c r="R176" s="16">
        <f>VLOOKUP(Table13[[#This Row],[Customer ID]],Table3[],6,0)</f>
        <v>18</v>
      </c>
    </row>
    <row r="177" spans="1:18" x14ac:dyDescent="0.3">
      <c r="A177" s="15">
        <v>566985</v>
      </c>
      <c r="B177" s="16">
        <v>146</v>
      </c>
      <c r="C177" s="17" t="s">
        <v>103</v>
      </c>
      <c r="D177" s="18">
        <v>45104.033333333333</v>
      </c>
      <c r="E177" s="16" t="s">
        <v>96</v>
      </c>
      <c r="F177" s="16" t="s">
        <v>76</v>
      </c>
      <c r="G177" s="16">
        <v>3344</v>
      </c>
      <c r="H177" s="16">
        <f>IF(OR(Table13[[#This Row],[Order Value]]&gt;Answer!I$17,Table13[[#This Row],[Order Value]]&lt;Answer!I$18),1,0)</f>
        <v>0</v>
      </c>
      <c r="I177" s="19">
        <v>45104</v>
      </c>
      <c r="J177" s="20" t="str">
        <f>TEXT(Table13[[#This Row],[Order Datetime]],"HH:MM:SS")</f>
        <v>00:48:00</v>
      </c>
      <c r="K177" s="20" t="str">
        <f>TEXT(Table13[[#This Row],[Order time]],"H")</f>
        <v>0</v>
      </c>
      <c r="L177" s="16">
        <v>6</v>
      </c>
      <c r="M177" s="16">
        <f>DAY(Table13[[#This Row],[Order Date]])</f>
        <v>27</v>
      </c>
      <c r="N177" s="16" t="str">
        <f>TEXT(Table13[[#This Row],[Order Date]],"mmmm")</f>
        <v>June</v>
      </c>
      <c r="O177" s="16" t="str">
        <f>TEXT(Table13[[#This Row],[Order Date]],"dddd")</f>
        <v>Tuesday</v>
      </c>
      <c r="P177" s="16">
        <f>WEEKDAY(Table13[[#This Row],[Order Datetime]],2)</f>
        <v>2</v>
      </c>
      <c r="Q177" s="30" t="str">
        <f>IF(Table13[[#This Row],[Customer Country]]="",VLOOKUP(Table13[[#This Row],[Customer ID]],Customers!$A$2:$E$2501,2,0),Table13[[#This Row],[Customer Country]])</f>
        <v>Norway</v>
      </c>
      <c r="R177" s="16">
        <f>VLOOKUP(Table13[[#This Row],[Customer ID]],Table3[],6,0)</f>
        <v>85</v>
      </c>
    </row>
    <row r="178" spans="1:18" x14ac:dyDescent="0.3">
      <c r="A178" s="15">
        <v>775856</v>
      </c>
      <c r="B178" s="16">
        <v>146</v>
      </c>
      <c r="C178" s="17" t="s">
        <v>103</v>
      </c>
      <c r="D178" s="21">
        <v>45214.01666666667</v>
      </c>
      <c r="E178" s="16" t="s">
        <v>97</v>
      </c>
      <c r="F178" s="16" t="s">
        <v>17</v>
      </c>
      <c r="G178" s="16">
        <v>5780</v>
      </c>
      <c r="H178" s="16">
        <f>IF(OR(Table13[[#This Row],[Order Value]]&gt;Answer!I$17,Table13[[#This Row],[Order Value]]&lt;Answer!I$18),1,0)</f>
        <v>0</v>
      </c>
      <c r="I178" s="19">
        <v>45214</v>
      </c>
      <c r="J178" s="20" t="str">
        <f>TEXT(Table13[[#This Row],[Order Datetime]],"HH:MM:SS")</f>
        <v>00:24:00</v>
      </c>
      <c r="K178" s="20" t="str">
        <f>TEXT(Table13[[#This Row],[Order time]],"H")</f>
        <v>0</v>
      </c>
      <c r="L178" s="16">
        <v>10</v>
      </c>
      <c r="M178" s="16">
        <f>DAY(Table13[[#This Row],[Order Date]])</f>
        <v>15</v>
      </c>
      <c r="N178" s="16" t="str">
        <f>TEXT(Table13[[#This Row],[Order Date]],"mmmm")</f>
        <v>October</v>
      </c>
      <c r="O178" s="16" t="str">
        <f>TEXT(Table13[[#This Row],[Order Date]],"dddd")</f>
        <v>Sunday</v>
      </c>
      <c r="P178" s="16">
        <f>WEEKDAY(Table13[[#This Row],[Order Datetime]],2)</f>
        <v>7</v>
      </c>
      <c r="Q178" s="30" t="str">
        <f>IF(Table13[[#This Row],[Customer Country]]="",VLOOKUP(Table13[[#This Row],[Customer ID]],Customers!$A$2:$E$2501,2,0),Table13[[#This Row],[Customer Country]])</f>
        <v>Norway</v>
      </c>
      <c r="R178" s="16">
        <f>VLOOKUP(Table13[[#This Row],[Customer ID]],Table3[],6,0)</f>
        <v>85</v>
      </c>
    </row>
    <row r="179" spans="1:18" x14ac:dyDescent="0.3">
      <c r="A179" s="15">
        <v>1385078</v>
      </c>
      <c r="B179" s="16">
        <v>146</v>
      </c>
      <c r="C179" s="17" t="s">
        <v>103</v>
      </c>
      <c r="D179" s="21">
        <v>45126.064583333333</v>
      </c>
      <c r="E179" s="16" t="s">
        <v>97</v>
      </c>
      <c r="F179" s="16" t="s">
        <v>79</v>
      </c>
      <c r="G179" s="16">
        <v>1972</v>
      </c>
      <c r="H179" s="16">
        <f>IF(OR(Table13[[#This Row],[Order Value]]&gt;Answer!I$17,Table13[[#This Row],[Order Value]]&lt;Answer!I$18),1,0)</f>
        <v>0</v>
      </c>
      <c r="I179" s="19">
        <v>45126</v>
      </c>
      <c r="J179" s="20" t="str">
        <f>TEXT(Table13[[#This Row],[Order Datetime]],"HH:MM:SS")</f>
        <v>01:33:00</v>
      </c>
      <c r="K179" s="20" t="str">
        <f>TEXT(Table13[[#This Row],[Order time]],"H")</f>
        <v>1</v>
      </c>
      <c r="L179" s="16">
        <v>7</v>
      </c>
      <c r="M179" s="16">
        <f>DAY(Table13[[#This Row],[Order Date]])</f>
        <v>19</v>
      </c>
      <c r="N179" s="16" t="str">
        <f>TEXT(Table13[[#This Row],[Order Date]],"mmmm")</f>
        <v>July</v>
      </c>
      <c r="O179" s="16" t="str">
        <f>TEXT(Table13[[#This Row],[Order Date]],"dddd")</f>
        <v>Wednesday</v>
      </c>
      <c r="P179" s="16">
        <f>WEEKDAY(Table13[[#This Row],[Order Datetime]],2)</f>
        <v>3</v>
      </c>
      <c r="Q179" s="30" t="str">
        <f>IF(Table13[[#This Row],[Customer Country]]="",VLOOKUP(Table13[[#This Row],[Customer ID]],Customers!$A$2:$E$2501,2,0),Table13[[#This Row],[Customer Country]])</f>
        <v>Norway</v>
      </c>
      <c r="R179" s="16">
        <f>VLOOKUP(Table13[[#This Row],[Customer ID]],Table3[],6,0)</f>
        <v>85</v>
      </c>
    </row>
    <row r="180" spans="1:18" x14ac:dyDescent="0.3">
      <c r="A180" s="15">
        <v>1646930</v>
      </c>
      <c r="B180" s="16">
        <v>146</v>
      </c>
      <c r="C180" s="17" t="s">
        <v>103</v>
      </c>
      <c r="D180" s="21">
        <v>45087.04791666667</v>
      </c>
      <c r="E180" s="16" t="s">
        <v>96</v>
      </c>
      <c r="F180" s="16" t="s">
        <v>17</v>
      </c>
      <c r="G180" s="16">
        <v>5619</v>
      </c>
      <c r="H180" s="16">
        <f>IF(OR(Table13[[#This Row],[Order Value]]&gt;Answer!I$17,Table13[[#This Row],[Order Value]]&lt;Answer!I$18),1,0)</f>
        <v>0</v>
      </c>
      <c r="I180" s="19">
        <v>45087</v>
      </c>
      <c r="J180" s="20" t="str">
        <f>TEXT(Table13[[#This Row],[Order Datetime]],"HH:MM:SS")</f>
        <v>01:09:00</v>
      </c>
      <c r="K180" s="20" t="str">
        <f>TEXT(Table13[[#This Row],[Order time]],"H")</f>
        <v>1</v>
      </c>
      <c r="L180" s="16">
        <v>6</v>
      </c>
      <c r="M180" s="16">
        <f>DAY(Table13[[#This Row],[Order Date]])</f>
        <v>10</v>
      </c>
      <c r="N180" s="16" t="str">
        <f>TEXT(Table13[[#This Row],[Order Date]],"mmmm")</f>
        <v>June</v>
      </c>
      <c r="O180" s="16" t="str">
        <f>TEXT(Table13[[#This Row],[Order Date]],"dddd")</f>
        <v>Saturday</v>
      </c>
      <c r="P180" s="16">
        <f>WEEKDAY(Table13[[#This Row],[Order Datetime]],2)</f>
        <v>6</v>
      </c>
      <c r="Q180" s="30" t="str">
        <f>IF(Table13[[#This Row],[Customer Country]]="",VLOOKUP(Table13[[#This Row],[Customer ID]],Customers!$A$2:$E$2501,2,0),Table13[[#This Row],[Customer Country]])</f>
        <v>Norway</v>
      </c>
      <c r="R180" s="16">
        <f>VLOOKUP(Table13[[#This Row],[Customer ID]],Table3[],6,0)</f>
        <v>85</v>
      </c>
    </row>
    <row r="181" spans="1:18" x14ac:dyDescent="0.3">
      <c r="A181" s="15">
        <v>54569</v>
      </c>
      <c r="B181" s="16">
        <v>147</v>
      </c>
      <c r="C181" s="17" t="s">
        <v>99</v>
      </c>
      <c r="D181" s="18">
        <v>45277.972916666666</v>
      </c>
      <c r="E181" s="16" t="s">
        <v>97</v>
      </c>
      <c r="F181" s="16" t="s">
        <v>6</v>
      </c>
      <c r="G181" s="16">
        <v>6561</v>
      </c>
      <c r="H181" s="16">
        <f>IF(OR(Table13[[#This Row],[Order Value]]&gt;Answer!I$17,Table13[[#This Row],[Order Value]]&lt;Answer!I$18),1,0)</f>
        <v>0</v>
      </c>
      <c r="I181" s="19">
        <v>45277</v>
      </c>
      <c r="J181" s="20" t="str">
        <f>TEXT(Table13[[#This Row],[Order Datetime]],"HH:MM:SS")</f>
        <v>23:21:00</v>
      </c>
      <c r="K181" s="20" t="str">
        <f>TEXT(Table13[[#This Row],[Order time]],"H")</f>
        <v>23</v>
      </c>
      <c r="L181" s="16">
        <v>12</v>
      </c>
      <c r="M181" s="16">
        <f>DAY(Table13[[#This Row],[Order Date]])</f>
        <v>17</v>
      </c>
      <c r="N181" s="16" t="str">
        <f>TEXT(Table13[[#This Row],[Order Date]],"mmmm")</f>
        <v>December</v>
      </c>
      <c r="O181" s="16" t="str">
        <f>TEXT(Table13[[#This Row],[Order Date]],"dddd")</f>
        <v>Sunday</v>
      </c>
      <c r="P181" s="16">
        <f>WEEKDAY(Table13[[#This Row],[Order Datetime]],2)</f>
        <v>7</v>
      </c>
      <c r="Q181" s="30" t="str">
        <f>IF(Table13[[#This Row],[Customer Country]]="",VLOOKUP(Table13[[#This Row],[Customer ID]],Customers!$A$2:$E$2501,2,0),Table13[[#This Row],[Customer Country]])</f>
        <v>USA</v>
      </c>
      <c r="R181" s="16">
        <f>VLOOKUP(Table13[[#This Row],[Customer ID]],Table3[],6,0)</f>
        <v>29</v>
      </c>
    </row>
    <row r="182" spans="1:18" x14ac:dyDescent="0.3">
      <c r="A182" s="15">
        <v>122492</v>
      </c>
      <c r="B182" s="16">
        <v>147</v>
      </c>
      <c r="C182" s="17" t="s">
        <v>99</v>
      </c>
      <c r="D182" s="18">
        <v>45109.945138888892</v>
      </c>
      <c r="E182" s="16" t="s">
        <v>97</v>
      </c>
      <c r="F182" s="16" t="s">
        <v>41</v>
      </c>
      <c r="G182" s="16">
        <v>1788</v>
      </c>
      <c r="H182" s="16">
        <f>IF(OR(Table13[[#This Row],[Order Value]]&gt;Answer!I$17,Table13[[#This Row],[Order Value]]&lt;Answer!I$18),1,0)</f>
        <v>0</v>
      </c>
      <c r="I182" s="19">
        <v>45109</v>
      </c>
      <c r="J182" s="20" t="str">
        <f>TEXT(Table13[[#This Row],[Order Datetime]],"HH:MM:SS")</f>
        <v>22:41:00</v>
      </c>
      <c r="K182" s="20" t="str">
        <f>TEXT(Table13[[#This Row],[Order time]],"H")</f>
        <v>22</v>
      </c>
      <c r="L182" s="16">
        <v>7</v>
      </c>
      <c r="M182" s="16">
        <f>DAY(Table13[[#This Row],[Order Date]])</f>
        <v>2</v>
      </c>
      <c r="N182" s="16" t="str">
        <f>TEXT(Table13[[#This Row],[Order Date]],"mmmm")</f>
        <v>July</v>
      </c>
      <c r="O182" s="16" t="str">
        <f>TEXT(Table13[[#This Row],[Order Date]],"dddd")</f>
        <v>Sunday</v>
      </c>
      <c r="P182" s="16">
        <f>WEEKDAY(Table13[[#This Row],[Order Datetime]],2)</f>
        <v>7</v>
      </c>
      <c r="Q182" s="30" t="str">
        <f>IF(Table13[[#This Row],[Customer Country]]="",VLOOKUP(Table13[[#This Row],[Customer ID]],Customers!$A$2:$E$2501,2,0),Table13[[#This Row],[Customer Country]])</f>
        <v>USA</v>
      </c>
      <c r="R182" s="16">
        <f>VLOOKUP(Table13[[#This Row],[Customer ID]],Table3[],6,0)</f>
        <v>29</v>
      </c>
    </row>
    <row r="183" spans="1:18" x14ac:dyDescent="0.3">
      <c r="A183" s="15">
        <v>361964</v>
      </c>
      <c r="B183" s="16">
        <v>147</v>
      </c>
      <c r="C183" s="17" t="s">
        <v>99</v>
      </c>
      <c r="D183" s="18">
        <v>44977.025000000001</v>
      </c>
      <c r="E183" s="16" t="s">
        <v>97</v>
      </c>
      <c r="F183" s="16" t="s">
        <v>22</v>
      </c>
      <c r="G183" s="16">
        <v>2602</v>
      </c>
      <c r="H183" s="16">
        <f>IF(OR(Table13[[#This Row],[Order Value]]&gt;Answer!I$17,Table13[[#This Row],[Order Value]]&lt;Answer!I$18),1,0)</f>
        <v>0</v>
      </c>
      <c r="I183" s="19">
        <v>44977</v>
      </c>
      <c r="J183" s="20" t="str">
        <f>TEXT(Table13[[#This Row],[Order Datetime]],"HH:MM:SS")</f>
        <v>00:36:00</v>
      </c>
      <c r="K183" s="20" t="str">
        <f>TEXT(Table13[[#This Row],[Order time]],"H")</f>
        <v>0</v>
      </c>
      <c r="L183" s="16">
        <v>2</v>
      </c>
      <c r="M183" s="16">
        <f>DAY(Table13[[#This Row],[Order Date]])</f>
        <v>20</v>
      </c>
      <c r="N183" s="16" t="str">
        <f>TEXT(Table13[[#This Row],[Order Date]],"mmmm")</f>
        <v>February</v>
      </c>
      <c r="O183" s="16" t="str">
        <f>TEXT(Table13[[#This Row],[Order Date]],"dddd")</f>
        <v>Monday</v>
      </c>
      <c r="P183" s="16">
        <f>WEEKDAY(Table13[[#This Row],[Order Datetime]],2)</f>
        <v>1</v>
      </c>
      <c r="Q183" s="30" t="str">
        <f>IF(Table13[[#This Row],[Customer Country]]="",VLOOKUP(Table13[[#This Row],[Customer ID]],Customers!$A$2:$E$2501,2,0),Table13[[#This Row],[Customer Country]])</f>
        <v>USA</v>
      </c>
      <c r="R183" s="16">
        <f>VLOOKUP(Table13[[#This Row],[Customer ID]],Table3[],6,0)</f>
        <v>29</v>
      </c>
    </row>
    <row r="184" spans="1:18" x14ac:dyDescent="0.3">
      <c r="A184" s="15">
        <v>14971</v>
      </c>
      <c r="B184" s="16">
        <v>148</v>
      </c>
      <c r="C184" s="17" t="s">
        <v>105</v>
      </c>
      <c r="D184" s="18">
        <v>45179.004166666666</v>
      </c>
      <c r="E184" s="16" t="s">
        <v>96</v>
      </c>
      <c r="F184" s="16" t="s">
        <v>25</v>
      </c>
      <c r="G184" s="16">
        <v>7545</v>
      </c>
      <c r="H184" s="16">
        <f>IF(OR(Table13[[#This Row],[Order Value]]&gt;Answer!I$17,Table13[[#This Row],[Order Value]]&lt;Answer!I$18),1,0)</f>
        <v>0</v>
      </c>
      <c r="I184" s="19">
        <v>45179</v>
      </c>
      <c r="J184" s="20" t="str">
        <f>TEXT(Table13[[#This Row],[Order Datetime]],"HH:MM:SS")</f>
        <v>00:06:00</v>
      </c>
      <c r="K184" s="20" t="str">
        <f>TEXT(Table13[[#This Row],[Order time]],"H")</f>
        <v>0</v>
      </c>
      <c r="L184" s="16">
        <v>9</v>
      </c>
      <c r="M184" s="16">
        <f>DAY(Table13[[#This Row],[Order Date]])</f>
        <v>10</v>
      </c>
      <c r="N184" s="16" t="str">
        <f>TEXT(Table13[[#This Row],[Order Date]],"mmmm")</f>
        <v>September</v>
      </c>
      <c r="O184" s="16" t="str">
        <f>TEXT(Table13[[#This Row],[Order Date]],"dddd")</f>
        <v>Sunday</v>
      </c>
      <c r="P184" s="16">
        <f>WEEKDAY(Table13[[#This Row],[Order Datetime]],2)</f>
        <v>7</v>
      </c>
      <c r="Q184" s="30" t="str">
        <f>IF(Table13[[#This Row],[Customer Country]]="",VLOOKUP(Table13[[#This Row],[Customer ID]],Customers!$A$2:$E$2501,2,0),Table13[[#This Row],[Customer Country]])</f>
        <v>Spain</v>
      </c>
      <c r="R184" s="16">
        <f>VLOOKUP(Table13[[#This Row],[Customer ID]],Table3[],6,0)</f>
        <v>33</v>
      </c>
    </row>
    <row r="185" spans="1:18" x14ac:dyDescent="0.3">
      <c r="A185" s="15">
        <v>226876</v>
      </c>
      <c r="B185" s="16">
        <v>150</v>
      </c>
      <c r="C185" s="17" t="s">
        <v>99</v>
      </c>
      <c r="D185" s="18">
        <v>44956.951388888891</v>
      </c>
      <c r="E185" s="16" t="s">
        <v>97</v>
      </c>
      <c r="F185" s="16" t="s">
        <v>43</v>
      </c>
      <c r="G185" s="16">
        <v>17</v>
      </c>
      <c r="H185" s="16">
        <f>IF(OR(Table13[[#This Row],[Order Value]]&gt;Answer!I$17,Table13[[#This Row],[Order Value]]&lt;Answer!I$18),1,0)</f>
        <v>0</v>
      </c>
      <c r="I185" s="19">
        <v>44956</v>
      </c>
      <c r="J185" s="20" t="str">
        <f>TEXT(Table13[[#This Row],[Order Datetime]],"HH:MM:SS")</f>
        <v>22:50:00</v>
      </c>
      <c r="K185" s="20" t="str">
        <f>TEXT(Table13[[#This Row],[Order time]],"H")</f>
        <v>22</v>
      </c>
      <c r="L185" s="16">
        <v>1</v>
      </c>
      <c r="M185" s="16">
        <f>DAY(Table13[[#This Row],[Order Date]])</f>
        <v>30</v>
      </c>
      <c r="N185" s="16" t="str">
        <f>TEXT(Table13[[#This Row],[Order Date]],"mmmm")</f>
        <v>January</v>
      </c>
      <c r="O185" s="16" t="str">
        <f>TEXT(Table13[[#This Row],[Order Date]],"dddd")</f>
        <v>Monday</v>
      </c>
      <c r="P185" s="16">
        <f>WEEKDAY(Table13[[#This Row],[Order Datetime]],2)</f>
        <v>1</v>
      </c>
      <c r="Q185" s="30" t="str">
        <f>IF(Table13[[#This Row],[Customer Country]]="",VLOOKUP(Table13[[#This Row],[Customer ID]],Customers!$A$2:$E$2501,2,0),Table13[[#This Row],[Customer Country]])</f>
        <v>USA</v>
      </c>
      <c r="R185" s="16">
        <f>VLOOKUP(Table13[[#This Row],[Customer ID]],Table3[],6,0)</f>
        <v>31</v>
      </c>
    </row>
    <row r="186" spans="1:18" x14ac:dyDescent="0.3">
      <c r="A186" s="15">
        <v>1528079</v>
      </c>
      <c r="B186" s="16">
        <v>150</v>
      </c>
      <c r="C186" s="17" t="s">
        <v>99</v>
      </c>
      <c r="D186" s="21">
        <v>45273.003472222219</v>
      </c>
      <c r="E186" s="16" t="s">
        <v>96</v>
      </c>
      <c r="F186" s="16" t="s">
        <v>43</v>
      </c>
      <c r="G186" s="16">
        <v>8608</v>
      </c>
      <c r="H186" s="16">
        <f>IF(OR(Table13[[#This Row],[Order Value]]&gt;Answer!I$17,Table13[[#This Row],[Order Value]]&lt;Answer!I$18),1,0)</f>
        <v>0</v>
      </c>
      <c r="I186" s="19">
        <v>45273</v>
      </c>
      <c r="J186" s="20" t="str">
        <f>TEXT(Table13[[#This Row],[Order Datetime]],"HH:MM:SS")</f>
        <v>00:05:00</v>
      </c>
      <c r="K186" s="20" t="str">
        <f>TEXT(Table13[[#This Row],[Order time]],"H")</f>
        <v>0</v>
      </c>
      <c r="L186" s="16">
        <v>12</v>
      </c>
      <c r="M186" s="16">
        <f>DAY(Table13[[#This Row],[Order Date]])</f>
        <v>13</v>
      </c>
      <c r="N186" s="16" t="str">
        <f>TEXT(Table13[[#This Row],[Order Date]],"mmmm")</f>
        <v>December</v>
      </c>
      <c r="O186" s="16" t="str">
        <f>TEXT(Table13[[#This Row],[Order Date]],"dddd")</f>
        <v>Wednesday</v>
      </c>
      <c r="P186" s="16">
        <f>WEEKDAY(Table13[[#This Row],[Order Datetime]],2)</f>
        <v>3</v>
      </c>
      <c r="Q186" s="30" t="str">
        <f>IF(Table13[[#This Row],[Customer Country]]="",VLOOKUP(Table13[[#This Row],[Customer ID]],Customers!$A$2:$E$2501,2,0),Table13[[#This Row],[Customer Country]])</f>
        <v>USA</v>
      </c>
      <c r="R186" s="16">
        <f>VLOOKUP(Table13[[#This Row],[Customer ID]],Table3[],6,0)</f>
        <v>31</v>
      </c>
    </row>
    <row r="187" spans="1:18" x14ac:dyDescent="0.3">
      <c r="A187" s="15">
        <v>701802</v>
      </c>
      <c r="B187" s="16">
        <v>151</v>
      </c>
      <c r="C187" s="17" t="s">
        <v>109</v>
      </c>
      <c r="D187" s="21">
        <v>45020.05</v>
      </c>
      <c r="E187" s="16" t="s">
        <v>96</v>
      </c>
      <c r="F187" s="16" t="s">
        <v>87</v>
      </c>
      <c r="G187" s="16">
        <v>927</v>
      </c>
      <c r="H187" s="16">
        <f>IF(OR(Table13[[#This Row],[Order Value]]&gt;Answer!I$17,Table13[[#This Row],[Order Value]]&lt;Answer!I$18),1,0)</f>
        <v>0</v>
      </c>
      <c r="I187" s="19">
        <v>45020</v>
      </c>
      <c r="J187" s="20" t="str">
        <f>TEXT(Table13[[#This Row],[Order Datetime]],"HH:MM:SS")</f>
        <v>01:12:00</v>
      </c>
      <c r="K187" s="20" t="str">
        <f>TEXT(Table13[[#This Row],[Order time]],"H")</f>
        <v>1</v>
      </c>
      <c r="L187" s="16">
        <v>4</v>
      </c>
      <c r="M187" s="16">
        <f>DAY(Table13[[#This Row],[Order Date]])</f>
        <v>4</v>
      </c>
      <c r="N187" s="16" t="str">
        <f>TEXT(Table13[[#This Row],[Order Date]],"mmmm")</f>
        <v>April</v>
      </c>
      <c r="O187" s="16" t="str">
        <f>TEXT(Table13[[#This Row],[Order Date]],"dddd")</f>
        <v>Tuesday</v>
      </c>
      <c r="P187" s="16">
        <f>WEEKDAY(Table13[[#This Row],[Order Datetime]],2)</f>
        <v>2</v>
      </c>
      <c r="Q187" s="30" t="str">
        <f>IF(Table13[[#This Row],[Customer Country]]="",VLOOKUP(Table13[[#This Row],[Customer ID]],Customers!$A$2:$E$2501,2,0),Table13[[#This Row],[Customer Country]])</f>
        <v>Germany</v>
      </c>
      <c r="R187" s="16">
        <f>VLOOKUP(Table13[[#This Row],[Customer ID]],Table3[],6,0)</f>
        <v>76</v>
      </c>
    </row>
    <row r="188" spans="1:18" x14ac:dyDescent="0.3">
      <c r="A188" s="15">
        <v>238602</v>
      </c>
      <c r="B188" s="16">
        <v>153</v>
      </c>
      <c r="C188" s="17" t="s">
        <v>99</v>
      </c>
      <c r="D188" s="18">
        <v>45017.05</v>
      </c>
      <c r="E188" s="16" t="s">
        <v>213</v>
      </c>
      <c r="F188" s="16" t="s">
        <v>21</v>
      </c>
      <c r="G188" s="16">
        <v>951</v>
      </c>
      <c r="H188" s="16">
        <f>IF(OR(Table13[[#This Row],[Order Value]]&gt;Answer!I$17,Table13[[#This Row],[Order Value]]&lt;Answer!I$18),1,0)</f>
        <v>0</v>
      </c>
      <c r="I188" s="19">
        <v>45017</v>
      </c>
      <c r="J188" s="20" t="str">
        <f>TEXT(Table13[[#This Row],[Order Datetime]],"HH:MM:SS")</f>
        <v>01:12:00</v>
      </c>
      <c r="K188" s="20" t="str">
        <f>TEXT(Table13[[#This Row],[Order time]],"H")</f>
        <v>1</v>
      </c>
      <c r="L188" s="16">
        <v>4</v>
      </c>
      <c r="M188" s="16">
        <f>DAY(Table13[[#This Row],[Order Date]])</f>
        <v>1</v>
      </c>
      <c r="N188" s="16" t="str">
        <f>TEXT(Table13[[#This Row],[Order Date]],"mmmm")</f>
        <v>April</v>
      </c>
      <c r="O188" s="16" t="str">
        <f>TEXT(Table13[[#This Row],[Order Date]],"dddd")</f>
        <v>Saturday</v>
      </c>
      <c r="P188" s="16">
        <f>WEEKDAY(Table13[[#This Row],[Order Datetime]],2)</f>
        <v>6</v>
      </c>
      <c r="Q188" s="30" t="str">
        <f>IF(Table13[[#This Row],[Customer Country]]="",VLOOKUP(Table13[[#This Row],[Customer ID]],Customers!$A$2:$E$2501,2,0),Table13[[#This Row],[Customer Country]])</f>
        <v>USA</v>
      </c>
      <c r="R188" s="16">
        <f>VLOOKUP(Table13[[#This Row],[Customer ID]],Table3[],6,0)</f>
        <v>19</v>
      </c>
    </row>
    <row r="189" spans="1:18" x14ac:dyDescent="0.3">
      <c r="A189" s="15">
        <v>402508</v>
      </c>
      <c r="B189" s="16">
        <v>155</v>
      </c>
      <c r="C189" s="17" t="s">
        <v>113</v>
      </c>
      <c r="D189" s="18">
        <v>45219.069444444445</v>
      </c>
      <c r="E189" s="16" t="s">
        <v>98</v>
      </c>
      <c r="F189" s="16" t="s">
        <v>53</v>
      </c>
      <c r="G189" s="16">
        <v>8064</v>
      </c>
      <c r="H189" s="16">
        <f>IF(OR(Table13[[#This Row],[Order Value]]&gt;Answer!I$17,Table13[[#This Row],[Order Value]]&lt;Answer!I$18),1,0)</f>
        <v>0</v>
      </c>
      <c r="I189" s="19">
        <v>45219</v>
      </c>
      <c r="J189" s="20" t="str">
        <f>TEXT(Table13[[#This Row],[Order Datetime]],"HH:MM:SS")</f>
        <v>01:40:00</v>
      </c>
      <c r="K189" s="20" t="str">
        <f>TEXT(Table13[[#This Row],[Order time]],"H")</f>
        <v>1</v>
      </c>
      <c r="L189" s="16">
        <v>10</v>
      </c>
      <c r="M189" s="16">
        <f>DAY(Table13[[#This Row],[Order Date]])</f>
        <v>20</v>
      </c>
      <c r="N189" s="16" t="str">
        <f>TEXT(Table13[[#This Row],[Order Date]],"mmmm")</f>
        <v>October</v>
      </c>
      <c r="O189" s="16" t="str">
        <f>TEXT(Table13[[#This Row],[Order Date]],"dddd")</f>
        <v>Friday</v>
      </c>
      <c r="P189" s="16">
        <f>WEEKDAY(Table13[[#This Row],[Order Datetime]],2)</f>
        <v>5</v>
      </c>
      <c r="Q189" s="30" t="str">
        <f>IF(Table13[[#This Row],[Customer Country]]="",VLOOKUP(Table13[[#This Row],[Customer ID]],Customers!$A$2:$E$2501,2,0),Table13[[#This Row],[Customer Country]])</f>
        <v>India</v>
      </c>
      <c r="R189" s="16">
        <f>VLOOKUP(Table13[[#This Row],[Customer ID]],Table3[],6,0)</f>
        <v>56</v>
      </c>
    </row>
    <row r="190" spans="1:18" x14ac:dyDescent="0.3">
      <c r="A190" s="15">
        <v>585827</v>
      </c>
      <c r="B190" s="16">
        <v>156</v>
      </c>
      <c r="C190" s="17" t="s">
        <v>100</v>
      </c>
      <c r="D190" s="18">
        <v>44944.984722222223</v>
      </c>
      <c r="E190" s="16" t="s">
        <v>98</v>
      </c>
      <c r="F190" s="16" t="s">
        <v>26</v>
      </c>
      <c r="G190" s="16">
        <v>3966</v>
      </c>
      <c r="H190" s="16">
        <f>IF(OR(Table13[[#This Row],[Order Value]]&gt;Answer!I$17,Table13[[#This Row],[Order Value]]&lt;Answer!I$18),1,0)</f>
        <v>0</v>
      </c>
      <c r="I190" s="19">
        <v>44944</v>
      </c>
      <c r="J190" s="20" t="str">
        <f>TEXT(Table13[[#This Row],[Order Datetime]],"HH:MM:SS")</f>
        <v>23:38:00</v>
      </c>
      <c r="K190" s="20" t="str">
        <f>TEXT(Table13[[#This Row],[Order time]],"H")</f>
        <v>23</v>
      </c>
      <c r="L190" s="16">
        <v>1</v>
      </c>
      <c r="M190" s="16">
        <f>DAY(Table13[[#This Row],[Order Date]])</f>
        <v>18</v>
      </c>
      <c r="N190" s="16" t="str">
        <f>TEXT(Table13[[#This Row],[Order Date]],"mmmm")</f>
        <v>January</v>
      </c>
      <c r="O190" s="16" t="str">
        <f>TEXT(Table13[[#This Row],[Order Date]],"dddd")</f>
        <v>Wednesday</v>
      </c>
      <c r="P190" s="16">
        <f>WEEKDAY(Table13[[#This Row],[Order Datetime]],2)</f>
        <v>3</v>
      </c>
      <c r="Q190" s="30" t="str">
        <f>IF(Table13[[#This Row],[Customer Country]]="",VLOOKUP(Table13[[#This Row],[Customer ID]],Customers!$A$2:$E$2501,2,0),Table13[[#This Row],[Customer Country]])</f>
        <v>France</v>
      </c>
      <c r="R190" s="16">
        <f>VLOOKUP(Table13[[#This Row],[Customer ID]],Table3[],6,0)</f>
        <v>32</v>
      </c>
    </row>
    <row r="191" spans="1:18" x14ac:dyDescent="0.3">
      <c r="A191" s="15">
        <v>95500</v>
      </c>
      <c r="B191" s="16">
        <v>158</v>
      </c>
      <c r="C191" s="17" t="s">
        <v>99</v>
      </c>
      <c r="D191" s="18">
        <v>45010.035416666666</v>
      </c>
      <c r="E191" s="16" t="s">
        <v>191</v>
      </c>
      <c r="F191" s="16" t="s">
        <v>38</v>
      </c>
      <c r="G191" s="16">
        <v>7674</v>
      </c>
      <c r="H191" s="16">
        <f>IF(OR(Table13[[#This Row],[Order Value]]&gt;Answer!I$17,Table13[[#This Row],[Order Value]]&lt;Answer!I$18),1,0)</f>
        <v>0</v>
      </c>
      <c r="I191" s="19">
        <v>45010</v>
      </c>
      <c r="J191" s="20" t="str">
        <f>TEXT(Table13[[#This Row],[Order Datetime]],"HH:MM:SS")</f>
        <v>00:51:00</v>
      </c>
      <c r="K191" s="20" t="str">
        <f>TEXT(Table13[[#This Row],[Order time]],"H")</f>
        <v>0</v>
      </c>
      <c r="L191" s="16">
        <v>3</v>
      </c>
      <c r="M191" s="16">
        <f>DAY(Table13[[#This Row],[Order Date]])</f>
        <v>25</v>
      </c>
      <c r="N191" s="16" t="str">
        <f>TEXT(Table13[[#This Row],[Order Date]],"mmmm")</f>
        <v>March</v>
      </c>
      <c r="O191" s="16" t="str">
        <f>TEXT(Table13[[#This Row],[Order Date]],"dddd")</f>
        <v>Saturday</v>
      </c>
      <c r="P191" s="16">
        <f>WEEKDAY(Table13[[#This Row],[Order Datetime]],2)</f>
        <v>6</v>
      </c>
      <c r="Q191" s="30" t="str">
        <f>IF(Table13[[#This Row],[Customer Country]]="",VLOOKUP(Table13[[#This Row],[Customer ID]],Customers!$A$2:$E$2501,2,0),Table13[[#This Row],[Customer Country]])</f>
        <v>USA</v>
      </c>
      <c r="R191" s="16">
        <f>VLOOKUP(Table13[[#This Row],[Customer ID]],Table3[],6,0)</f>
        <v>41</v>
      </c>
    </row>
    <row r="192" spans="1:18" x14ac:dyDescent="0.3">
      <c r="A192" s="15">
        <v>1074617</v>
      </c>
      <c r="B192" s="16">
        <v>158</v>
      </c>
      <c r="C192" s="17" t="s">
        <v>99</v>
      </c>
      <c r="D192" s="21">
        <v>45050.013194444444</v>
      </c>
      <c r="E192" s="16" t="s">
        <v>191</v>
      </c>
      <c r="F192" s="16" t="s">
        <v>90</v>
      </c>
      <c r="G192" s="16">
        <v>4729</v>
      </c>
      <c r="H192" s="16">
        <f>IF(OR(Table13[[#This Row],[Order Value]]&gt;Answer!I$17,Table13[[#This Row],[Order Value]]&lt;Answer!I$18),1,0)</f>
        <v>0</v>
      </c>
      <c r="I192" s="19">
        <v>45050</v>
      </c>
      <c r="J192" s="20" t="str">
        <f>TEXT(Table13[[#This Row],[Order Datetime]],"HH:MM:SS")</f>
        <v>00:19:00</v>
      </c>
      <c r="K192" s="20" t="str">
        <f>TEXT(Table13[[#This Row],[Order time]],"H")</f>
        <v>0</v>
      </c>
      <c r="L192" s="16">
        <v>5</v>
      </c>
      <c r="M192" s="16">
        <f>DAY(Table13[[#This Row],[Order Date]])</f>
        <v>4</v>
      </c>
      <c r="N192" s="16" t="str">
        <f>TEXT(Table13[[#This Row],[Order Date]],"mmmm")</f>
        <v>May</v>
      </c>
      <c r="O192" s="16" t="str">
        <f>TEXT(Table13[[#This Row],[Order Date]],"dddd")</f>
        <v>Thursday</v>
      </c>
      <c r="P192" s="16">
        <f>WEEKDAY(Table13[[#This Row],[Order Datetime]],2)</f>
        <v>4</v>
      </c>
      <c r="Q192" s="30" t="str">
        <f>IF(Table13[[#This Row],[Customer Country]]="",VLOOKUP(Table13[[#This Row],[Customer ID]],Customers!$A$2:$E$2501,2,0),Table13[[#This Row],[Customer Country]])</f>
        <v>USA</v>
      </c>
      <c r="R192" s="16">
        <f>VLOOKUP(Table13[[#This Row],[Customer ID]],Table3[],6,0)</f>
        <v>41</v>
      </c>
    </row>
    <row r="193" spans="1:18" x14ac:dyDescent="0.3">
      <c r="A193" s="15">
        <v>1149537</v>
      </c>
      <c r="B193" s="16">
        <v>158</v>
      </c>
      <c r="C193" s="17" t="s">
        <v>99</v>
      </c>
      <c r="D193" s="21">
        <v>44958.013888888891</v>
      </c>
      <c r="E193" s="16" t="s">
        <v>98</v>
      </c>
      <c r="F193" s="16" t="s">
        <v>51</v>
      </c>
      <c r="G193" s="16">
        <v>2663</v>
      </c>
      <c r="H193" s="16">
        <f>IF(OR(Table13[[#This Row],[Order Value]]&gt;Answer!I$17,Table13[[#This Row],[Order Value]]&lt;Answer!I$18),1,0)</f>
        <v>0</v>
      </c>
      <c r="I193" s="19">
        <v>44958</v>
      </c>
      <c r="J193" s="20" t="str">
        <f>TEXT(Table13[[#This Row],[Order Datetime]],"HH:MM:SS")</f>
        <v>00:20:00</v>
      </c>
      <c r="K193" s="20" t="str">
        <f>TEXT(Table13[[#This Row],[Order time]],"H")</f>
        <v>0</v>
      </c>
      <c r="L193" s="16">
        <v>2</v>
      </c>
      <c r="M193" s="16">
        <f>DAY(Table13[[#This Row],[Order Date]])</f>
        <v>1</v>
      </c>
      <c r="N193" s="16" t="str">
        <f>TEXT(Table13[[#This Row],[Order Date]],"mmmm")</f>
        <v>February</v>
      </c>
      <c r="O193" s="16" t="str">
        <f>TEXT(Table13[[#This Row],[Order Date]],"dddd")</f>
        <v>Wednesday</v>
      </c>
      <c r="P193" s="16">
        <f>WEEKDAY(Table13[[#This Row],[Order Datetime]],2)</f>
        <v>3</v>
      </c>
      <c r="Q193" s="30" t="str">
        <f>IF(Table13[[#This Row],[Customer Country]]="",VLOOKUP(Table13[[#This Row],[Customer ID]],Customers!$A$2:$E$2501,2,0),Table13[[#This Row],[Customer Country]])</f>
        <v>USA</v>
      </c>
      <c r="R193" s="16">
        <f>VLOOKUP(Table13[[#This Row],[Customer ID]],Table3[],6,0)</f>
        <v>41</v>
      </c>
    </row>
    <row r="194" spans="1:18" x14ac:dyDescent="0.3">
      <c r="A194" s="15">
        <v>649627</v>
      </c>
      <c r="B194" s="16">
        <v>159</v>
      </c>
      <c r="C194" s="17" t="s">
        <v>99</v>
      </c>
      <c r="D194" s="18">
        <v>45249.026388888888</v>
      </c>
      <c r="E194" s="16" t="s">
        <v>96</v>
      </c>
      <c r="F194" s="16" t="s">
        <v>43</v>
      </c>
      <c r="G194" s="16">
        <v>5618</v>
      </c>
      <c r="H194" s="16">
        <f>IF(OR(Table13[[#This Row],[Order Value]]&gt;Answer!I$17,Table13[[#This Row],[Order Value]]&lt;Answer!I$18),1,0)</f>
        <v>0</v>
      </c>
      <c r="I194" s="19">
        <v>45249</v>
      </c>
      <c r="J194" s="20" t="str">
        <f>TEXT(Table13[[#This Row],[Order Datetime]],"HH:MM:SS")</f>
        <v>00:38:00</v>
      </c>
      <c r="K194" s="20" t="str">
        <f>TEXT(Table13[[#This Row],[Order time]],"H")</f>
        <v>0</v>
      </c>
      <c r="L194" s="16">
        <v>11</v>
      </c>
      <c r="M194" s="16">
        <f>DAY(Table13[[#This Row],[Order Date]])</f>
        <v>19</v>
      </c>
      <c r="N194" s="16" t="str">
        <f>TEXT(Table13[[#This Row],[Order Date]],"mmmm")</f>
        <v>November</v>
      </c>
      <c r="O194" s="16" t="str">
        <f>TEXT(Table13[[#This Row],[Order Date]],"dddd")</f>
        <v>Sunday</v>
      </c>
      <c r="P194" s="16">
        <f>WEEKDAY(Table13[[#This Row],[Order Datetime]],2)</f>
        <v>7</v>
      </c>
      <c r="Q194" s="30" t="str">
        <f>IF(Table13[[#This Row],[Customer Country]]="",VLOOKUP(Table13[[#This Row],[Customer ID]],Customers!$A$2:$E$2501,2,0),Table13[[#This Row],[Customer Country]])</f>
        <v>USA</v>
      </c>
      <c r="R194" s="16">
        <f>VLOOKUP(Table13[[#This Row],[Customer ID]],Table3[],6,0)</f>
        <v>25</v>
      </c>
    </row>
    <row r="195" spans="1:18" x14ac:dyDescent="0.3">
      <c r="A195" s="15">
        <v>659390</v>
      </c>
      <c r="B195" s="16">
        <v>159</v>
      </c>
      <c r="C195" s="17" t="s">
        <v>99</v>
      </c>
      <c r="D195" s="18">
        <v>45276.010416666664</v>
      </c>
      <c r="E195" s="16" t="s">
        <v>97</v>
      </c>
      <c r="F195" s="16" t="s">
        <v>27</v>
      </c>
      <c r="G195" s="16">
        <v>2372</v>
      </c>
      <c r="H195" s="16">
        <f>IF(OR(Table13[[#This Row],[Order Value]]&gt;Answer!I$17,Table13[[#This Row],[Order Value]]&lt;Answer!I$18),1,0)</f>
        <v>0</v>
      </c>
      <c r="I195" s="19">
        <v>45276</v>
      </c>
      <c r="J195" s="20" t="str">
        <f>TEXT(Table13[[#This Row],[Order Datetime]],"HH:MM:SS")</f>
        <v>00:15:00</v>
      </c>
      <c r="K195" s="20" t="str">
        <f>TEXT(Table13[[#This Row],[Order time]],"H")</f>
        <v>0</v>
      </c>
      <c r="L195" s="16">
        <v>12</v>
      </c>
      <c r="M195" s="16">
        <f>DAY(Table13[[#This Row],[Order Date]])</f>
        <v>16</v>
      </c>
      <c r="N195" s="16" t="str">
        <f>TEXT(Table13[[#This Row],[Order Date]],"mmmm")</f>
        <v>December</v>
      </c>
      <c r="O195" s="16" t="str">
        <f>TEXT(Table13[[#This Row],[Order Date]],"dddd")</f>
        <v>Saturday</v>
      </c>
      <c r="P195" s="16">
        <f>WEEKDAY(Table13[[#This Row],[Order Datetime]],2)</f>
        <v>6</v>
      </c>
      <c r="Q195" s="30" t="str">
        <f>IF(Table13[[#This Row],[Customer Country]]="",VLOOKUP(Table13[[#This Row],[Customer ID]],Customers!$A$2:$E$2501,2,0),Table13[[#This Row],[Customer Country]])</f>
        <v>USA</v>
      </c>
      <c r="R195" s="16">
        <f>VLOOKUP(Table13[[#This Row],[Customer ID]],Table3[],6,0)</f>
        <v>25</v>
      </c>
    </row>
    <row r="196" spans="1:18" x14ac:dyDescent="0.3">
      <c r="A196" s="15">
        <v>692440</v>
      </c>
      <c r="B196" s="16">
        <v>159</v>
      </c>
      <c r="C196" s="17" t="s">
        <v>99</v>
      </c>
      <c r="D196" s="21">
        <v>45126.987500000003</v>
      </c>
      <c r="E196" s="16" t="s">
        <v>96</v>
      </c>
      <c r="F196" s="16" t="s">
        <v>4</v>
      </c>
      <c r="G196" s="16">
        <v>7041</v>
      </c>
      <c r="H196" s="16">
        <f>IF(OR(Table13[[#This Row],[Order Value]]&gt;Answer!I$17,Table13[[#This Row],[Order Value]]&lt;Answer!I$18),1,0)</f>
        <v>0</v>
      </c>
      <c r="I196" s="19">
        <v>45126</v>
      </c>
      <c r="J196" s="20" t="str">
        <f>TEXT(Table13[[#This Row],[Order Datetime]],"HH:MM:SS")</f>
        <v>23:42:00</v>
      </c>
      <c r="K196" s="20" t="str">
        <f>TEXT(Table13[[#This Row],[Order time]],"H")</f>
        <v>23</v>
      </c>
      <c r="L196" s="16">
        <v>7</v>
      </c>
      <c r="M196" s="16">
        <f>DAY(Table13[[#This Row],[Order Date]])</f>
        <v>19</v>
      </c>
      <c r="N196" s="16" t="str">
        <f>TEXT(Table13[[#This Row],[Order Date]],"mmmm")</f>
        <v>July</v>
      </c>
      <c r="O196" s="16" t="str">
        <f>TEXT(Table13[[#This Row],[Order Date]],"dddd")</f>
        <v>Wednesday</v>
      </c>
      <c r="P196" s="16">
        <f>WEEKDAY(Table13[[#This Row],[Order Datetime]],2)</f>
        <v>3</v>
      </c>
      <c r="Q196" s="30" t="str">
        <f>IF(Table13[[#This Row],[Customer Country]]="",VLOOKUP(Table13[[#This Row],[Customer ID]],Customers!$A$2:$E$2501,2,0),Table13[[#This Row],[Customer Country]])</f>
        <v>USA</v>
      </c>
      <c r="R196" s="16">
        <f>VLOOKUP(Table13[[#This Row],[Customer ID]],Table3[],6,0)</f>
        <v>25</v>
      </c>
    </row>
    <row r="197" spans="1:18" x14ac:dyDescent="0.3">
      <c r="A197" s="15">
        <v>1075177</v>
      </c>
      <c r="B197" s="16">
        <v>161</v>
      </c>
      <c r="C197" s="17" t="s">
        <v>100</v>
      </c>
      <c r="D197" s="21">
        <v>44992.941666666666</v>
      </c>
      <c r="E197" s="16" t="s">
        <v>97</v>
      </c>
      <c r="F197" s="16" t="s">
        <v>27</v>
      </c>
      <c r="G197" s="16">
        <v>1124</v>
      </c>
      <c r="H197" s="16">
        <f>IF(OR(Table13[[#This Row],[Order Value]]&gt;Answer!I$17,Table13[[#This Row],[Order Value]]&lt;Answer!I$18),1,0)</f>
        <v>0</v>
      </c>
      <c r="I197" s="19">
        <v>44992</v>
      </c>
      <c r="J197" s="20" t="str">
        <f>TEXT(Table13[[#This Row],[Order Datetime]],"HH:MM:SS")</f>
        <v>22:36:00</v>
      </c>
      <c r="K197" s="20" t="str">
        <f>TEXT(Table13[[#This Row],[Order time]],"H")</f>
        <v>22</v>
      </c>
      <c r="L197" s="16">
        <v>3</v>
      </c>
      <c r="M197" s="16">
        <f>DAY(Table13[[#This Row],[Order Date]])</f>
        <v>7</v>
      </c>
      <c r="N197" s="16" t="str">
        <f>TEXT(Table13[[#This Row],[Order Date]],"mmmm")</f>
        <v>March</v>
      </c>
      <c r="O197" s="16" t="str">
        <f>TEXT(Table13[[#This Row],[Order Date]],"dddd")</f>
        <v>Tuesday</v>
      </c>
      <c r="P197" s="16">
        <f>WEEKDAY(Table13[[#This Row],[Order Datetime]],2)</f>
        <v>2</v>
      </c>
      <c r="Q197" s="30" t="str">
        <f>IF(Table13[[#This Row],[Customer Country]]="",VLOOKUP(Table13[[#This Row],[Customer ID]],Customers!$A$2:$E$2501,2,0),Table13[[#This Row],[Customer Country]])</f>
        <v>France</v>
      </c>
      <c r="R197" s="16">
        <f>VLOOKUP(Table13[[#This Row],[Customer ID]],Table3[],6,0)</f>
        <v>68</v>
      </c>
    </row>
    <row r="198" spans="1:18" x14ac:dyDescent="0.3">
      <c r="A198" s="15">
        <v>964075</v>
      </c>
      <c r="B198" s="16">
        <v>162</v>
      </c>
      <c r="C198" s="17" t="s">
        <v>99</v>
      </c>
      <c r="D198" s="21">
        <v>45033.973611111112</v>
      </c>
      <c r="E198" s="16" t="s">
        <v>96</v>
      </c>
      <c r="F198" s="16" t="s">
        <v>27</v>
      </c>
      <c r="G198" s="16">
        <v>1275</v>
      </c>
      <c r="H198" s="16">
        <f>IF(OR(Table13[[#This Row],[Order Value]]&gt;Answer!I$17,Table13[[#This Row],[Order Value]]&lt;Answer!I$18),1,0)</f>
        <v>0</v>
      </c>
      <c r="I198" s="19">
        <v>45033</v>
      </c>
      <c r="J198" s="20" t="str">
        <f>TEXT(Table13[[#This Row],[Order Datetime]],"HH:MM:SS")</f>
        <v>23:22:00</v>
      </c>
      <c r="K198" s="20" t="str">
        <f>TEXT(Table13[[#This Row],[Order time]],"H")</f>
        <v>23</v>
      </c>
      <c r="L198" s="16">
        <v>4</v>
      </c>
      <c r="M198" s="16">
        <f>DAY(Table13[[#This Row],[Order Date]])</f>
        <v>17</v>
      </c>
      <c r="N198" s="16" t="str">
        <f>TEXT(Table13[[#This Row],[Order Date]],"mmmm")</f>
        <v>April</v>
      </c>
      <c r="O198" s="16" t="str">
        <f>TEXT(Table13[[#This Row],[Order Date]],"dddd")</f>
        <v>Monday</v>
      </c>
      <c r="P198" s="16">
        <f>WEEKDAY(Table13[[#This Row],[Order Datetime]],2)</f>
        <v>1</v>
      </c>
      <c r="Q198" s="30" t="str">
        <f>IF(Table13[[#This Row],[Customer Country]]="",VLOOKUP(Table13[[#This Row],[Customer ID]],Customers!$A$2:$E$2501,2,0),Table13[[#This Row],[Customer Country]])</f>
        <v>USA</v>
      </c>
      <c r="R198" s="16">
        <f>VLOOKUP(Table13[[#This Row],[Customer ID]],Table3[],6,0)</f>
        <v>63</v>
      </c>
    </row>
    <row r="199" spans="1:18" x14ac:dyDescent="0.3">
      <c r="A199" s="15">
        <v>1395839</v>
      </c>
      <c r="B199" s="16">
        <v>163</v>
      </c>
      <c r="C199" s="17" t="s">
        <v>99</v>
      </c>
      <c r="D199" s="21">
        <v>45070.011111111111</v>
      </c>
      <c r="E199" s="16" t="s">
        <v>98</v>
      </c>
      <c r="F199" s="16" t="s">
        <v>27</v>
      </c>
      <c r="G199" s="16">
        <v>2045</v>
      </c>
      <c r="H199" s="16">
        <f>IF(OR(Table13[[#This Row],[Order Value]]&gt;Answer!I$17,Table13[[#This Row],[Order Value]]&lt;Answer!I$18),1,0)</f>
        <v>0</v>
      </c>
      <c r="I199" s="19">
        <v>45070</v>
      </c>
      <c r="J199" s="20" t="str">
        <f>TEXT(Table13[[#This Row],[Order Datetime]],"HH:MM:SS")</f>
        <v>00:16:00</v>
      </c>
      <c r="K199" s="20" t="str">
        <f>TEXT(Table13[[#This Row],[Order time]],"H")</f>
        <v>0</v>
      </c>
      <c r="L199" s="16">
        <v>5</v>
      </c>
      <c r="M199" s="16">
        <f>DAY(Table13[[#This Row],[Order Date]])</f>
        <v>24</v>
      </c>
      <c r="N199" s="16" t="str">
        <f>TEXT(Table13[[#This Row],[Order Date]],"mmmm")</f>
        <v>May</v>
      </c>
      <c r="O199" s="16" t="str">
        <f>TEXT(Table13[[#This Row],[Order Date]],"dddd")</f>
        <v>Wednesday</v>
      </c>
      <c r="P199" s="16">
        <f>WEEKDAY(Table13[[#This Row],[Order Datetime]],2)</f>
        <v>3</v>
      </c>
      <c r="Q199" s="30" t="str">
        <f>IF(Table13[[#This Row],[Customer Country]]="",VLOOKUP(Table13[[#This Row],[Customer ID]],Customers!$A$2:$E$2501,2,0),Table13[[#This Row],[Customer Country]])</f>
        <v>USA</v>
      </c>
      <c r="R199" s="16">
        <f>VLOOKUP(Table13[[#This Row],[Customer ID]],Table3[],6,0)</f>
        <v>81</v>
      </c>
    </row>
    <row r="200" spans="1:18" x14ac:dyDescent="0.3">
      <c r="A200" s="15">
        <v>332513</v>
      </c>
      <c r="B200" s="16">
        <v>164</v>
      </c>
      <c r="C200" s="17" t="s">
        <v>99</v>
      </c>
      <c r="D200" s="18">
        <v>45002.052777777775</v>
      </c>
      <c r="E200" s="16" t="s">
        <v>97</v>
      </c>
      <c r="F200" s="16" t="s">
        <v>72</v>
      </c>
      <c r="G200" s="16">
        <v>9265</v>
      </c>
      <c r="H200" s="16">
        <f>IF(OR(Table13[[#This Row],[Order Value]]&gt;Answer!I$17,Table13[[#This Row],[Order Value]]&lt;Answer!I$18),1,0)</f>
        <v>0</v>
      </c>
      <c r="I200" s="19">
        <v>45002</v>
      </c>
      <c r="J200" s="20" t="str">
        <f>TEXT(Table13[[#This Row],[Order Datetime]],"HH:MM:SS")</f>
        <v>01:16:00</v>
      </c>
      <c r="K200" s="20" t="str">
        <f>TEXT(Table13[[#This Row],[Order time]],"H")</f>
        <v>1</v>
      </c>
      <c r="L200" s="16">
        <v>3</v>
      </c>
      <c r="M200" s="16">
        <f>DAY(Table13[[#This Row],[Order Date]])</f>
        <v>17</v>
      </c>
      <c r="N200" s="16" t="str">
        <f>TEXT(Table13[[#This Row],[Order Date]],"mmmm")</f>
        <v>March</v>
      </c>
      <c r="O200" s="16" t="str">
        <f>TEXT(Table13[[#This Row],[Order Date]],"dddd")</f>
        <v>Friday</v>
      </c>
      <c r="P200" s="16">
        <f>WEEKDAY(Table13[[#This Row],[Order Datetime]],2)</f>
        <v>5</v>
      </c>
      <c r="Q200" s="30" t="str">
        <f>IF(Table13[[#This Row],[Customer Country]]="",VLOOKUP(Table13[[#This Row],[Customer ID]],Customers!$A$2:$E$2501,2,0),Table13[[#This Row],[Customer Country]])</f>
        <v>USA</v>
      </c>
      <c r="R200" s="16">
        <f>VLOOKUP(Table13[[#This Row],[Customer ID]],Table3[],6,0)</f>
        <v>36</v>
      </c>
    </row>
    <row r="201" spans="1:18" x14ac:dyDescent="0.3">
      <c r="A201" s="15">
        <v>754402</v>
      </c>
      <c r="B201" s="16">
        <v>164</v>
      </c>
      <c r="C201" s="17" t="s">
        <v>99</v>
      </c>
      <c r="D201" s="21">
        <v>45103.05972222222</v>
      </c>
      <c r="E201" s="16" t="s">
        <v>191</v>
      </c>
      <c r="F201" s="16" t="s">
        <v>70</v>
      </c>
      <c r="G201" s="16">
        <v>136</v>
      </c>
      <c r="H201" s="16">
        <f>IF(OR(Table13[[#This Row],[Order Value]]&gt;Answer!I$17,Table13[[#This Row],[Order Value]]&lt;Answer!I$18),1,0)</f>
        <v>0</v>
      </c>
      <c r="I201" s="19">
        <v>45103</v>
      </c>
      <c r="J201" s="20" t="str">
        <f>TEXT(Table13[[#This Row],[Order Datetime]],"HH:MM:SS")</f>
        <v>01:26:00</v>
      </c>
      <c r="K201" s="20" t="str">
        <f>TEXT(Table13[[#This Row],[Order time]],"H")</f>
        <v>1</v>
      </c>
      <c r="L201" s="16">
        <v>6</v>
      </c>
      <c r="M201" s="16">
        <f>DAY(Table13[[#This Row],[Order Date]])</f>
        <v>26</v>
      </c>
      <c r="N201" s="16" t="str">
        <f>TEXT(Table13[[#This Row],[Order Date]],"mmmm")</f>
        <v>June</v>
      </c>
      <c r="O201" s="16" t="str">
        <f>TEXT(Table13[[#This Row],[Order Date]],"dddd")</f>
        <v>Monday</v>
      </c>
      <c r="P201" s="16">
        <f>WEEKDAY(Table13[[#This Row],[Order Datetime]],2)</f>
        <v>1</v>
      </c>
      <c r="Q201" s="30" t="str">
        <f>IF(Table13[[#This Row],[Customer Country]]="",VLOOKUP(Table13[[#This Row],[Customer ID]],Customers!$A$2:$E$2501,2,0),Table13[[#This Row],[Customer Country]])</f>
        <v>USA</v>
      </c>
      <c r="R201" s="16">
        <f>VLOOKUP(Table13[[#This Row],[Customer ID]],Table3[],6,0)</f>
        <v>36</v>
      </c>
    </row>
    <row r="202" spans="1:18" x14ac:dyDescent="0.3">
      <c r="A202" s="15">
        <v>1289947</v>
      </c>
      <c r="B202" s="16">
        <v>164</v>
      </c>
      <c r="C202" s="17" t="s">
        <v>99</v>
      </c>
      <c r="D202" s="21">
        <v>45251.975694444445</v>
      </c>
      <c r="E202" s="16" t="s">
        <v>98</v>
      </c>
      <c r="F202" s="16" t="s">
        <v>78</v>
      </c>
      <c r="G202" s="16">
        <v>1867</v>
      </c>
      <c r="H202" s="16">
        <f>IF(OR(Table13[[#This Row],[Order Value]]&gt;Answer!I$17,Table13[[#This Row],[Order Value]]&lt;Answer!I$18),1,0)</f>
        <v>0</v>
      </c>
      <c r="I202" s="19">
        <v>45251</v>
      </c>
      <c r="J202" s="20" t="str">
        <f>TEXT(Table13[[#This Row],[Order Datetime]],"HH:MM:SS")</f>
        <v>23:25:00</v>
      </c>
      <c r="K202" s="20" t="str">
        <f>TEXT(Table13[[#This Row],[Order time]],"H")</f>
        <v>23</v>
      </c>
      <c r="L202" s="16">
        <v>11</v>
      </c>
      <c r="M202" s="16">
        <f>DAY(Table13[[#This Row],[Order Date]])</f>
        <v>21</v>
      </c>
      <c r="N202" s="16" t="str">
        <f>TEXT(Table13[[#This Row],[Order Date]],"mmmm")</f>
        <v>November</v>
      </c>
      <c r="O202" s="16" t="str">
        <f>TEXT(Table13[[#This Row],[Order Date]],"dddd")</f>
        <v>Tuesday</v>
      </c>
      <c r="P202" s="16">
        <f>WEEKDAY(Table13[[#This Row],[Order Datetime]],2)</f>
        <v>2</v>
      </c>
      <c r="Q202" s="30" t="str">
        <f>IF(Table13[[#This Row],[Customer Country]]="",VLOOKUP(Table13[[#This Row],[Customer ID]],Customers!$A$2:$E$2501,2,0),Table13[[#This Row],[Customer Country]])</f>
        <v>USA</v>
      </c>
      <c r="R202" s="16">
        <f>VLOOKUP(Table13[[#This Row],[Customer ID]],Table3[],6,0)</f>
        <v>36</v>
      </c>
    </row>
    <row r="203" spans="1:18" x14ac:dyDescent="0.3">
      <c r="A203" s="15">
        <v>1644933</v>
      </c>
      <c r="B203" s="16">
        <v>164</v>
      </c>
      <c r="C203" s="17" t="s">
        <v>99</v>
      </c>
      <c r="D203" s="21">
        <v>45127.020138888889</v>
      </c>
      <c r="E203" s="16" t="s">
        <v>97</v>
      </c>
      <c r="F203" s="16" t="s">
        <v>39</v>
      </c>
      <c r="G203" s="16">
        <v>3831</v>
      </c>
      <c r="H203" s="16">
        <f>IF(OR(Table13[[#This Row],[Order Value]]&gt;Answer!I$17,Table13[[#This Row],[Order Value]]&lt;Answer!I$18),1,0)</f>
        <v>0</v>
      </c>
      <c r="I203" s="19">
        <v>45127</v>
      </c>
      <c r="J203" s="20" t="str">
        <f>TEXT(Table13[[#This Row],[Order Datetime]],"HH:MM:SS")</f>
        <v>00:29:00</v>
      </c>
      <c r="K203" s="20" t="str">
        <f>TEXT(Table13[[#This Row],[Order time]],"H")</f>
        <v>0</v>
      </c>
      <c r="L203" s="16">
        <v>7</v>
      </c>
      <c r="M203" s="16">
        <f>DAY(Table13[[#This Row],[Order Date]])</f>
        <v>20</v>
      </c>
      <c r="N203" s="16" t="str">
        <f>TEXT(Table13[[#This Row],[Order Date]],"mmmm")</f>
        <v>July</v>
      </c>
      <c r="O203" s="16" t="str">
        <f>TEXT(Table13[[#This Row],[Order Date]],"dddd")</f>
        <v>Thursday</v>
      </c>
      <c r="P203" s="16">
        <f>WEEKDAY(Table13[[#This Row],[Order Datetime]],2)</f>
        <v>4</v>
      </c>
      <c r="Q203" s="30" t="str">
        <f>IF(Table13[[#This Row],[Customer Country]]="",VLOOKUP(Table13[[#This Row],[Customer ID]],Customers!$A$2:$E$2501,2,0),Table13[[#This Row],[Customer Country]])</f>
        <v>USA</v>
      </c>
      <c r="R203" s="16">
        <f>VLOOKUP(Table13[[#This Row],[Customer ID]],Table3[],6,0)</f>
        <v>36</v>
      </c>
    </row>
    <row r="204" spans="1:18" x14ac:dyDescent="0.3">
      <c r="A204" s="15">
        <v>325850</v>
      </c>
      <c r="B204" s="16">
        <v>166</v>
      </c>
      <c r="C204" s="17" t="s">
        <v>100</v>
      </c>
      <c r="D204" s="18">
        <v>45055.032638888886</v>
      </c>
      <c r="E204" s="16" t="s">
        <v>191</v>
      </c>
      <c r="F204" s="16" t="s">
        <v>27</v>
      </c>
      <c r="G204" s="16">
        <v>7311</v>
      </c>
      <c r="H204" s="16">
        <f>IF(OR(Table13[[#This Row],[Order Value]]&gt;Answer!I$17,Table13[[#This Row],[Order Value]]&lt;Answer!I$18),1,0)</f>
        <v>0</v>
      </c>
      <c r="I204" s="19">
        <v>45055</v>
      </c>
      <c r="J204" s="20" t="str">
        <f>TEXT(Table13[[#This Row],[Order Datetime]],"HH:MM:SS")</f>
        <v>00:47:00</v>
      </c>
      <c r="K204" s="20" t="str">
        <f>TEXT(Table13[[#This Row],[Order time]],"H")</f>
        <v>0</v>
      </c>
      <c r="L204" s="16">
        <v>5</v>
      </c>
      <c r="M204" s="16">
        <f>DAY(Table13[[#This Row],[Order Date]])</f>
        <v>9</v>
      </c>
      <c r="N204" s="16" t="str">
        <f>TEXT(Table13[[#This Row],[Order Date]],"mmmm")</f>
        <v>May</v>
      </c>
      <c r="O204" s="16" t="str">
        <f>TEXT(Table13[[#This Row],[Order Date]],"dddd")</f>
        <v>Tuesday</v>
      </c>
      <c r="P204" s="16">
        <f>WEEKDAY(Table13[[#This Row],[Order Datetime]],2)</f>
        <v>2</v>
      </c>
      <c r="Q204" s="30" t="str">
        <f>IF(Table13[[#This Row],[Customer Country]]="",VLOOKUP(Table13[[#This Row],[Customer ID]],Customers!$A$2:$E$2501,2,0),Table13[[#This Row],[Customer Country]])</f>
        <v>France</v>
      </c>
      <c r="R204" s="16">
        <f>VLOOKUP(Table13[[#This Row],[Customer ID]],Table3[],6,0)</f>
        <v>27</v>
      </c>
    </row>
    <row r="205" spans="1:18" x14ac:dyDescent="0.3">
      <c r="A205" s="15">
        <v>877681</v>
      </c>
      <c r="B205" s="16">
        <v>166</v>
      </c>
      <c r="C205" s="17" t="s">
        <v>100</v>
      </c>
      <c r="D205" s="21">
        <v>45284.078472222223</v>
      </c>
      <c r="E205" s="16" t="s">
        <v>96</v>
      </c>
      <c r="F205" s="16" t="s">
        <v>9</v>
      </c>
      <c r="G205" s="16">
        <v>2796</v>
      </c>
      <c r="H205" s="16">
        <f>IF(OR(Table13[[#This Row],[Order Value]]&gt;Answer!I$17,Table13[[#This Row],[Order Value]]&lt;Answer!I$18),1,0)</f>
        <v>0</v>
      </c>
      <c r="I205" s="19">
        <v>45284</v>
      </c>
      <c r="J205" s="20" t="str">
        <f>TEXT(Table13[[#This Row],[Order Datetime]],"HH:MM:SS")</f>
        <v>01:53:00</v>
      </c>
      <c r="K205" s="20" t="str">
        <f>TEXT(Table13[[#This Row],[Order time]],"H")</f>
        <v>1</v>
      </c>
      <c r="L205" s="16">
        <v>12</v>
      </c>
      <c r="M205" s="16">
        <f>DAY(Table13[[#This Row],[Order Date]])</f>
        <v>24</v>
      </c>
      <c r="N205" s="16" t="str">
        <f>TEXT(Table13[[#This Row],[Order Date]],"mmmm")</f>
        <v>December</v>
      </c>
      <c r="O205" s="16" t="str">
        <f>TEXT(Table13[[#This Row],[Order Date]],"dddd")</f>
        <v>Sunday</v>
      </c>
      <c r="P205" s="16">
        <f>WEEKDAY(Table13[[#This Row],[Order Datetime]],2)</f>
        <v>7</v>
      </c>
      <c r="Q205" s="30" t="str">
        <f>IF(Table13[[#This Row],[Customer Country]]="",VLOOKUP(Table13[[#This Row],[Customer ID]],Customers!$A$2:$E$2501,2,0),Table13[[#This Row],[Customer Country]])</f>
        <v>France</v>
      </c>
      <c r="R205" s="16">
        <f>VLOOKUP(Table13[[#This Row],[Customer ID]],Table3[],6,0)</f>
        <v>27</v>
      </c>
    </row>
    <row r="206" spans="1:18" x14ac:dyDescent="0.3">
      <c r="A206" s="15">
        <v>296324</v>
      </c>
      <c r="B206" s="16">
        <v>167</v>
      </c>
      <c r="C206" s="17" t="s">
        <v>101</v>
      </c>
      <c r="D206" s="18">
        <v>45059.964583333334</v>
      </c>
      <c r="E206" s="16" t="s">
        <v>191</v>
      </c>
      <c r="F206" s="16" t="s">
        <v>23</v>
      </c>
      <c r="G206" s="16">
        <v>5732</v>
      </c>
      <c r="H206" s="16">
        <f>IF(OR(Table13[[#This Row],[Order Value]]&gt;Answer!I$17,Table13[[#This Row],[Order Value]]&lt;Answer!I$18),1,0)</f>
        <v>0</v>
      </c>
      <c r="I206" s="19">
        <v>45059</v>
      </c>
      <c r="J206" s="20" t="str">
        <f>TEXT(Table13[[#This Row],[Order Datetime]],"HH:MM:SS")</f>
        <v>23:09:00</v>
      </c>
      <c r="K206" s="20" t="str">
        <f>TEXT(Table13[[#This Row],[Order time]],"H")</f>
        <v>23</v>
      </c>
      <c r="L206" s="16">
        <v>5</v>
      </c>
      <c r="M206" s="16">
        <f>DAY(Table13[[#This Row],[Order Date]])</f>
        <v>13</v>
      </c>
      <c r="N206" s="16" t="str">
        <f>TEXT(Table13[[#This Row],[Order Date]],"mmmm")</f>
        <v>May</v>
      </c>
      <c r="O206" s="16" t="str">
        <f>TEXT(Table13[[#This Row],[Order Date]],"dddd")</f>
        <v>Saturday</v>
      </c>
      <c r="P206" s="16">
        <f>WEEKDAY(Table13[[#This Row],[Order Datetime]],2)</f>
        <v>6</v>
      </c>
      <c r="Q206" s="30" t="str">
        <f>IF(Table13[[#This Row],[Customer Country]]="",VLOOKUP(Table13[[#This Row],[Customer ID]],Customers!$A$2:$E$2501,2,0),Table13[[#This Row],[Customer Country]])</f>
        <v>Australia</v>
      </c>
      <c r="R206" s="16">
        <f>VLOOKUP(Table13[[#This Row],[Customer ID]],Table3[],6,0)</f>
        <v>27</v>
      </c>
    </row>
    <row r="207" spans="1:18" x14ac:dyDescent="0.3">
      <c r="A207" s="15">
        <v>1029432</v>
      </c>
      <c r="B207" s="16">
        <v>169</v>
      </c>
      <c r="C207" s="17" t="s">
        <v>100</v>
      </c>
      <c r="D207" s="21">
        <v>45148.960416666669</v>
      </c>
      <c r="E207" s="16" t="s">
        <v>97</v>
      </c>
      <c r="F207" s="16" t="s">
        <v>68</v>
      </c>
      <c r="G207" s="16">
        <v>9527</v>
      </c>
      <c r="H207" s="16">
        <f>IF(OR(Table13[[#This Row],[Order Value]]&gt;Answer!I$17,Table13[[#This Row],[Order Value]]&lt;Answer!I$18),1,0)</f>
        <v>0</v>
      </c>
      <c r="I207" s="19">
        <v>45148</v>
      </c>
      <c r="J207" s="20" t="str">
        <f>TEXT(Table13[[#This Row],[Order Datetime]],"HH:MM:SS")</f>
        <v>23:03:00</v>
      </c>
      <c r="K207" s="20" t="str">
        <f>TEXT(Table13[[#This Row],[Order time]],"H")</f>
        <v>23</v>
      </c>
      <c r="L207" s="16">
        <v>8</v>
      </c>
      <c r="M207" s="16">
        <f>DAY(Table13[[#This Row],[Order Date]])</f>
        <v>10</v>
      </c>
      <c r="N207" s="16" t="str">
        <f>TEXT(Table13[[#This Row],[Order Date]],"mmmm")</f>
        <v>August</v>
      </c>
      <c r="O207" s="16" t="str">
        <f>TEXT(Table13[[#This Row],[Order Date]],"dddd")</f>
        <v>Thursday</v>
      </c>
      <c r="P207" s="16">
        <f>WEEKDAY(Table13[[#This Row],[Order Datetime]],2)</f>
        <v>4</v>
      </c>
      <c r="Q207" s="30" t="str">
        <f>IF(Table13[[#This Row],[Customer Country]]="",VLOOKUP(Table13[[#This Row],[Customer ID]],Customers!$A$2:$E$2501,2,0),Table13[[#This Row],[Customer Country]])</f>
        <v>France</v>
      </c>
      <c r="R207" s="16">
        <f>VLOOKUP(Table13[[#This Row],[Customer ID]],Table3[],6,0)</f>
        <v>42</v>
      </c>
    </row>
    <row r="208" spans="1:18" x14ac:dyDescent="0.3">
      <c r="A208" s="15">
        <v>582139</v>
      </c>
      <c r="B208" s="16">
        <v>170</v>
      </c>
      <c r="C208" s="17" t="s">
        <v>107</v>
      </c>
      <c r="D208" s="18">
        <v>45195.089583333334</v>
      </c>
      <c r="E208" s="16" t="s">
        <v>97</v>
      </c>
      <c r="F208" s="16" t="s">
        <v>82</v>
      </c>
      <c r="G208" s="16">
        <v>2002</v>
      </c>
      <c r="H208" s="16">
        <f>IF(OR(Table13[[#This Row],[Order Value]]&gt;Answer!I$17,Table13[[#This Row],[Order Value]]&lt;Answer!I$18),1,0)</f>
        <v>0</v>
      </c>
      <c r="I208" s="19">
        <v>45195</v>
      </c>
      <c r="J208" s="20" t="str">
        <f>TEXT(Table13[[#This Row],[Order Datetime]],"HH:MM:SS")</f>
        <v>02:09:00</v>
      </c>
      <c r="K208" s="20" t="str">
        <f>TEXT(Table13[[#This Row],[Order time]],"H")</f>
        <v>2</v>
      </c>
      <c r="L208" s="16">
        <v>9</v>
      </c>
      <c r="M208" s="16">
        <f>DAY(Table13[[#This Row],[Order Date]])</f>
        <v>26</v>
      </c>
      <c r="N208" s="16" t="str">
        <f>TEXT(Table13[[#This Row],[Order Date]],"mmmm")</f>
        <v>September</v>
      </c>
      <c r="O208" s="16" t="str">
        <f>TEXT(Table13[[#This Row],[Order Date]],"dddd")</f>
        <v>Tuesday</v>
      </c>
      <c r="P208" s="16">
        <f>WEEKDAY(Table13[[#This Row],[Order Datetime]],2)</f>
        <v>2</v>
      </c>
      <c r="Q208" s="30" t="str">
        <f>IF(Table13[[#This Row],[Customer Country]]="",VLOOKUP(Table13[[#This Row],[Customer ID]],Customers!$A$2:$E$2501,2,0),Table13[[#This Row],[Customer Country]])</f>
        <v>Italy</v>
      </c>
      <c r="R208" s="16">
        <f>VLOOKUP(Table13[[#This Row],[Customer ID]],Table3[],6,0)</f>
        <v>83</v>
      </c>
    </row>
    <row r="209" spans="1:18" x14ac:dyDescent="0.3">
      <c r="A209" s="15">
        <v>670697</v>
      </c>
      <c r="B209" s="16">
        <v>171</v>
      </c>
      <c r="C209" s="17" t="s">
        <v>99</v>
      </c>
      <c r="D209" s="21">
        <v>45062.015972222223</v>
      </c>
      <c r="E209" s="16" t="s">
        <v>191</v>
      </c>
      <c r="F209" s="16" t="s">
        <v>21</v>
      </c>
      <c r="G209" s="16">
        <v>4251</v>
      </c>
      <c r="H209" s="16">
        <f>IF(OR(Table13[[#This Row],[Order Value]]&gt;Answer!I$17,Table13[[#This Row],[Order Value]]&lt;Answer!I$18),1,0)</f>
        <v>0</v>
      </c>
      <c r="I209" s="19">
        <v>45062</v>
      </c>
      <c r="J209" s="20" t="str">
        <f>TEXT(Table13[[#This Row],[Order Datetime]],"HH:MM:SS")</f>
        <v>00:23:00</v>
      </c>
      <c r="K209" s="20" t="str">
        <f>TEXT(Table13[[#This Row],[Order time]],"H")</f>
        <v>0</v>
      </c>
      <c r="L209" s="16">
        <v>5</v>
      </c>
      <c r="M209" s="16">
        <f>DAY(Table13[[#This Row],[Order Date]])</f>
        <v>16</v>
      </c>
      <c r="N209" s="16" t="str">
        <f>TEXT(Table13[[#This Row],[Order Date]],"mmmm")</f>
        <v>May</v>
      </c>
      <c r="O209" s="16" t="str">
        <f>TEXT(Table13[[#This Row],[Order Date]],"dddd")</f>
        <v>Tuesday</v>
      </c>
      <c r="P209" s="16">
        <f>WEEKDAY(Table13[[#This Row],[Order Datetime]],2)</f>
        <v>2</v>
      </c>
      <c r="Q209" s="30" t="str">
        <f>IF(Table13[[#This Row],[Customer Country]]="",VLOOKUP(Table13[[#This Row],[Customer ID]],Customers!$A$2:$E$2501,2,0),Table13[[#This Row],[Customer Country]])</f>
        <v>USA</v>
      </c>
      <c r="R209" s="16">
        <f>VLOOKUP(Table13[[#This Row],[Customer ID]],Table3[],6,0)</f>
        <v>31</v>
      </c>
    </row>
    <row r="210" spans="1:18" x14ac:dyDescent="0.3">
      <c r="A210" s="15">
        <v>40114</v>
      </c>
      <c r="B210" s="16">
        <v>172</v>
      </c>
      <c r="C210" s="17" t="s">
        <v>99</v>
      </c>
      <c r="D210" s="18">
        <v>45193.05</v>
      </c>
      <c r="E210" s="16" t="s">
        <v>97</v>
      </c>
      <c r="F210" s="16" t="s">
        <v>11</v>
      </c>
      <c r="G210" s="16">
        <v>1841</v>
      </c>
      <c r="H210" s="16">
        <f>IF(OR(Table13[[#This Row],[Order Value]]&gt;Answer!I$17,Table13[[#This Row],[Order Value]]&lt;Answer!I$18),1,0)</f>
        <v>0</v>
      </c>
      <c r="I210" s="19">
        <v>45193</v>
      </c>
      <c r="J210" s="20" t="str">
        <f>TEXT(Table13[[#This Row],[Order Datetime]],"HH:MM:SS")</f>
        <v>01:12:00</v>
      </c>
      <c r="K210" s="20" t="str">
        <f>TEXT(Table13[[#This Row],[Order time]],"H")</f>
        <v>1</v>
      </c>
      <c r="L210" s="16">
        <v>9</v>
      </c>
      <c r="M210" s="16">
        <f>DAY(Table13[[#This Row],[Order Date]])</f>
        <v>24</v>
      </c>
      <c r="N210" s="16" t="str">
        <f>TEXT(Table13[[#This Row],[Order Date]],"mmmm")</f>
        <v>September</v>
      </c>
      <c r="O210" s="16" t="str">
        <f>TEXT(Table13[[#This Row],[Order Date]],"dddd")</f>
        <v>Sunday</v>
      </c>
      <c r="P210" s="16">
        <f>WEEKDAY(Table13[[#This Row],[Order Datetime]],2)</f>
        <v>7</v>
      </c>
      <c r="Q210" s="30" t="str">
        <f>IF(Table13[[#This Row],[Customer Country]]="",VLOOKUP(Table13[[#This Row],[Customer ID]],Customers!$A$2:$E$2501,2,0),Table13[[#This Row],[Customer Country]])</f>
        <v>USA</v>
      </c>
      <c r="R210" s="16">
        <f>VLOOKUP(Table13[[#This Row],[Customer ID]],Table3[],6,0)</f>
        <v>36</v>
      </c>
    </row>
    <row r="211" spans="1:18" x14ac:dyDescent="0.3">
      <c r="A211" s="15">
        <v>463922</v>
      </c>
      <c r="B211" s="16">
        <v>172</v>
      </c>
      <c r="C211" s="17" t="s">
        <v>99</v>
      </c>
      <c r="D211" s="18">
        <v>45192.045138888891</v>
      </c>
      <c r="E211" s="16" t="s">
        <v>98</v>
      </c>
      <c r="F211" s="16" t="s">
        <v>30</v>
      </c>
      <c r="G211" s="16">
        <v>484</v>
      </c>
      <c r="H211" s="16">
        <f>IF(OR(Table13[[#This Row],[Order Value]]&gt;Answer!I$17,Table13[[#This Row],[Order Value]]&lt;Answer!I$18),1,0)</f>
        <v>0</v>
      </c>
      <c r="I211" s="19">
        <v>45192</v>
      </c>
      <c r="J211" s="20" t="str">
        <f>TEXT(Table13[[#This Row],[Order Datetime]],"HH:MM:SS")</f>
        <v>01:05:00</v>
      </c>
      <c r="K211" s="20" t="str">
        <f>TEXT(Table13[[#This Row],[Order time]],"H")</f>
        <v>1</v>
      </c>
      <c r="L211" s="16">
        <v>9</v>
      </c>
      <c r="M211" s="16">
        <f>DAY(Table13[[#This Row],[Order Date]])</f>
        <v>23</v>
      </c>
      <c r="N211" s="16" t="str">
        <f>TEXT(Table13[[#This Row],[Order Date]],"mmmm")</f>
        <v>September</v>
      </c>
      <c r="O211" s="16" t="str">
        <f>TEXT(Table13[[#This Row],[Order Date]],"dddd")</f>
        <v>Saturday</v>
      </c>
      <c r="P211" s="16">
        <f>WEEKDAY(Table13[[#This Row],[Order Datetime]],2)</f>
        <v>6</v>
      </c>
      <c r="Q211" s="30" t="str">
        <f>IF(Table13[[#This Row],[Customer Country]]="",VLOOKUP(Table13[[#This Row],[Customer ID]],Customers!$A$2:$E$2501,2,0),Table13[[#This Row],[Customer Country]])</f>
        <v>USA</v>
      </c>
      <c r="R211" s="16">
        <f>VLOOKUP(Table13[[#This Row],[Customer ID]],Table3[],6,0)</f>
        <v>36</v>
      </c>
    </row>
    <row r="212" spans="1:18" x14ac:dyDescent="0.3">
      <c r="A212" s="15">
        <v>320353</v>
      </c>
      <c r="B212" s="16">
        <v>173</v>
      </c>
      <c r="C212" s="17" t="s">
        <v>113</v>
      </c>
      <c r="D212" s="18">
        <v>45071.02847222222</v>
      </c>
      <c r="E212" s="16" t="s">
        <v>97</v>
      </c>
      <c r="F212" s="16" t="s">
        <v>11</v>
      </c>
      <c r="G212" s="16">
        <v>7229</v>
      </c>
      <c r="H212" s="16">
        <f>IF(OR(Table13[[#This Row],[Order Value]]&gt;Answer!I$17,Table13[[#This Row],[Order Value]]&lt;Answer!I$18),1,0)</f>
        <v>0</v>
      </c>
      <c r="I212" s="19">
        <v>45071</v>
      </c>
      <c r="J212" s="20" t="str">
        <f>TEXT(Table13[[#This Row],[Order Datetime]],"HH:MM:SS")</f>
        <v>00:41:00</v>
      </c>
      <c r="K212" s="20" t="str">
        <f>TEXT(Table13[[#This Row],[Order time]],"H")</f>
        <v>0</v>
      </c>
      <c r="L212" s="16">
        <v>5</v>
      </c>
      <c r="M212" s="16">
        <f>DAY(Table13[[#This Row],[Order Date]])</f>
        <v>25</v>
      </c>
      <c r="N212" s="16" t="str">
        <f>TEXT(Table13[[#This Row],[Order Date]],"mmmm")</f>
        <v>May</v>
      </c>
      <c r="O212" s="16" t="str">
        <f>TEXT(Table13[[#This Row],[Order Date]],"dddd")</f>
        <v>Thursday</v>
      </c>
      <c r="P212" s="16">
        <f>WEEKDAY(Table13[[#This Row],[Order Datetime]],2)</f>
        <v>4</v>
      </c>
      <c r="Q212" s="30" t="str">
        <f>IF(Table13[[#This Row],[Customer Country]]="",VLOOKUP(Table13[[#This Row],[Customer ID]],Customers!$A$2:$E$2501,2,0),Table13[[#This Row],[Customer Country]])</f>
        <v>India</v>
      </c>
      <c r="R212" s="16">
        <f>VLOOKUP(Table13[[#This Row],[Customer ID]],Table3[],6,0)</f>
        <v>59</v>
      </c>
    </row>
    <row r="213" spans="1:18" x14ac:dyDescent="0.3">
      <c r="A213" s="15">
        <v>563443</v>
      </c>
      <c r="B213" s="16">
        <v>173</v>
      </c>
      <c r="C213" s="17" t="s">
        <v>113</v>
      </c>
      <c r="D213" s="18">
        <v>45228.025000000001</v>
      </c>
      <c r="E213" s="16" t="s">
        <v>96</v>
      </c>
      <c r="F213" s="16" t="s">
        <v>4</v>
      </c>
      <c r="G213" s="16">
        <v>8023</v>
      </c>
      <c r="H213" s="16">
        <f>IF(OR(Table13[[#This Row],[Order Value]]&gt;Answer!I$17,Table13[[#This Row],[Order Value]]&lt;Answer!I$18),1,0)</f>
        <v>0</v>
      </c>
      <c r="I213" s="19">
        <v>45228</v>
      </c>
      <c r="J213" s="20" t="str">
        <f>TEXT(Table13[[#This Row],[Order Datetime]],"HH:MM:SS")</f>
        <v>00:36:00</v>
      </c>
      <c r="K213" s="20" t="str">
        <f>TEXT(Table13[[#This Row],[Order time]],"H")</f>
        <v>0</v>
      </c>
      <c r="L213" s="16">
        <v>10</v>
      </c>
      <c r="M213" s="16">
        <f>DAY(Table13[[#This Row],[Order Date]])</f>
        <v>29</v>
      </c>
      <c r="N213" s="16" t="str">
        <f>TEXT(Table13[[#This Row],[Order Date]],"mmmm")</f>
        <v>October</v>
      </c>
      <c r="O213" s="16" t="str">
        <f>TEXT(Table13[[#This Row],[Order Date]],"dddd")</f>
        <v>Sunday</v>
      </c>
      <c r="P213" s="16">
        <f>WEEKDAY(Table13[[#This Row],[Order Datetime]],2)</f>
        <v>7</v>
      </c>
      <c r="Q213" s="30" t="str">
        <f>IF(Table13[[#This Row],[Customer Country]]="",VLOOKUP(Table13[[#This Row],[Customer ID]],Customers!$A$2:$E$2501,2,0),Table13[[#This Row],[Customer Country]])</f>
        <v>India</v>
      </c>
      <c r="R213" s="16">
        <f>VLOOKUP(Table13[[#This Row],[Customer ID]],Table3[],6,0)</f>
        <v>59</v>
      </c>
    </row>
    <row r="214" spans="1:18" x14ac:dyDescent="0.3">
      <c r="A214" s="15">
        <v>640945</v>
      </c>
      <c r="B214" s="16">
        <v>174</v>
      </c>
      <c r="C214" s="17" t="s">
        <v>107</v>
      </c>
      <c r="D214" s="18">
        <v>45062.006249999999</v>
      </c>
      <c r="E214" s="16" t="s">
        <v>191</v>
      </c>
      <c r="F214" s="16" t="s">
        <v>36</v>
      </c>
      <c r="G214" s="16">
        <v>5492</v>
      </c>
      <c r="H214" s="16">
        <f>IF(OR(Table13[[#This Row],[Order Value]]&gt;Answer!I$17,Table13[[#This Row],[Order Value]]&lt;Answer!I$18),1,0)</f>
        <v>0</v>
      </c>
      <c r="I214" s="19">
        <v>45062</v>
      </c>
      <c r="J214" s="20" t="str">
        <f>TEXT(Table13[[#This Row],[Order Datetime]],"HH:MM:SS")</f>
        <v>00:09:00</v>
      </c>
      <c r="K214" s="20" t="str">
        <f>TEXT(Table13[[#This Row],[Order time]],"H")</f>
        <v>0</v>
      </c>
      <c r="L214" s="16">
        <v>5</v>
      </c>
      <c r="M214" s="16">
        <f>DAY(Table13[[#This Row],[Order Date]])</f>
        <v>16</v>
      </c>
      <c r="N214" s="16" t="str">
        <f>TEXT(Table13[[#This Row],[Order Date]],"mmmm")</f>
        <v>May</v>
      </c>
      <c r="O214" s="16" t="str">
        <f>TEXT(Table13[[#This Row],[Order Date]],"dddd")</f>
        <v>Tuesday</v>
      </c>
      <c r="P214" s="16">
        <f>WEEKDAY(Table13[[#This Row],[Order Datetime]],2)</f>
        <v>2</v>
      </c>
      <c r="Q214" s="30" t="str">
        <f>IF(Table13[[#This Row],[Customer Country]]="",VLOOKUP(Table13[[#This Row],[Customer ID]],Customers!$A$2:$E$2501,2,0),Table13[[#This Row],[Customer Country]])</f>
        <v>Italy</v>
      </c>
      <c r="R214" s="16">
        <f>VLOOKUP(Table13[[#This Row],[Customer ID]],Table3[],6,0)</f>
        <v>68</v>
      </c>
    </row>
    <row r="215" spans="1:18" x14ac:dyDescent="0.3">
      <c r="A215" s="15">
        <v>1155724</v>
      </c>
      <c r="B215" s="16">
        <v>174</v>
      </c>
      <c r="C215" s="17" t="s">
        <v>107</v>
      </c>
      <c r="D215" s="21">
        <v>45091.968055555553</v>
      </c>
      <c r="E215" s="16" t="s">
        <v>96</v>
      </c>
      <c r="F215" s="16" t="s">
        <v>43</v>
      </c>
      <c r="G215" s="16">
        <v>2828</v>
      </c>
      <c r="H215" s="16">
        <f>IF(OR(Table13[[#This Row],[Order Value]]&gt;Answer!I$17,Table13[[#This Row],[Order Value]]&lt;Answer!I$18),1,0)</f>
        <v>0</v>
      </c>
      <c r="I215" s="19">
        <v>45091</v>
      </c>
      <c r="J215" s="20" t="str">
        <f>TEXT(Table13[[#This Row],[Order Datetime]],"HH:MM:SS")</f>
        <v>23:14:00</v>
      </c>
      <c r="K215" s="20" t="str">
        <f>TEXT(Table13[[#This Row],[Order time]],"H")</f>
        <v>23</v>
      </c>
      <c r="L215" s="16">
        <v>6</v>
      </c>
      <c r="M215" s="16">
        <f>DAY(Table13[[#This Row],[Order Date]])</f>
        <v>14</v>
      </c>
      <c r="N215" s="16" t="str">
        <f>TEXT(Table13[[#This Row],[Order Date]],"mmmm")</f>
        <v>June</v>
      </c>
      <c r="O215" s="16" t="str">
        <f>TEXT(Table13[[#This Row],[Order Date]],"dddd")</f>
        <v>Wednesday</v>
      </c>
      <c r="P215" s="16">
        <f>WEEKDAY(Table13[[#This Row],[Order Datetime]],2)</f>
        <v>3</v>
      </c>
      <c r="Q215" s="30" t="str">
        <f>IF(Table13[[#This Row],[Customer Country]]="",VLOOKUP(Table13[[#This Row],[Customer ID]],Customers!$A$2:$E$2501,2,0),Table13[[#This Row],[Customer Country]])</f>
        <v>Italy</v>
      </c>
      <c r="R215" s="16">
        <f>VLOOKUP(Table13[[#This Row],[Customer ID]],Table3[],6,0)</f>
        <v>68</v>
      </c>
    </row>
    <row r="216" spans="1:18" x14ac:dyDescent="0.3">
      <c r="A216" s="15">
        <v>698048</v>
      </c>
      <c r="B216" s="16">
        <v>175</v>
      </c>
      <c r="C216" s="17" t="s">
        <v>99</v>
      </c>
      <c r="D216" s="21">
        <v>45234.074999999997</v>
      </c>
      <c r="E216" s="16" t="s">
        <v>96</v>
      </c>
      <c r="F216" s="16" t="s">
        <v>27</v>
      </c>
      <c r="G216" s="16">
        <v>731</v>
      </c>
      <c r="H216" s="16">
        <f>IF(OR(Table13[[#This Row],[Order Value]]&gt;Answer!I$17,Table13[[#This Row],[Order Value]]&lt;Answer!I$18),1,0)</f>
        <v>0</v>
      </c>
      <c r="I216" s="19">
        <v>45234</v>
      </c>
      <c r="J216" s="20" t="str">
        <f>TEXT(Table13[[#This Row],[Order Datetime]],"HH:MM:SS")</f>
        <v>01:48:00</v>
      </c>
      <c r="K216" s="20" t="str">
        <f>TEXT(Table13[[#This Row],[Order time]],"H")</f>
        <v>1</v>
      </c>
      <c r="L216" s="16">
        <v>11</v>
      </c>
      <c r="M216" s="16">
        <f>DAY(Table13[[#This Row],[Order Date]])</f>
        <v>4</v>
      </c>
      <c r="N216" s="16" t="str">
        <f>TEXT(Table13[[#This Row],[Order Date]],"mmmm")</f>
        <v>November</v>
      </c>
      <c r="O216" s="16" t="str">
        <f>TEXT(Table13[[#This Row],[Order Date]],"dddd")</f>
        <v>Saturday</v>
      </c>
      <c r="P216" s="16">
        <f>WEEKDAY(Table13[[#This Row],[Order Datetime]],2)</f>
        <v>6</v>
      </c>
      <c r="Q216" s="30" t="str">
        <f>IF(Table13[[#This Row],[Customer Country]]="",VLOOKUP(Table13[[#This Row],[Customer ID]],Customers!$A$2:$E$2501,2,0),Table13[[#This Row],[Customer Country]])</f>
        <v>USA</v>
      </c>
      <c r="R216" s="16">
        <f>VLOOKUP(Table13[[#This Row],[Customer ID]],Table3[],6,0)</f>
        <v>70</v>
      </c>
    </row>
    <row r="217" spans="1:18" x14ac:dyDescent="0.3">
      <c r="A217" s="15">
        <v>1424927</v>
      </c>
      <c r="B217" s="16">
        <v>176</v>
      </c>
      <c r="C217" s="17" t="s">
        <v>100</v>
      </c>
      <c r="D217" s="21">
        <v>45264.003472222219</v>
      </c>
      <c r="E217" s="16" t="s">
        <v>98</v>
      </c>
      <c r="F217" s="16" t="s">
        <v>61</v>
      </c>
      <c r="G217" s="16">
        <v>9104</v>
      </c>
      <c r="H217" s="16">
        <f>IF(OR(Table13[[#This Row],[Order Value]]&gt;Answer!I$17,Table13[[#This Row],[Order Value]]&lt;Answer!I$18),1,0)</f>
        <v>0</v>
      </c>
      <c r="I217" s="19">
        <v>45264</v>
      </c>
      <c r="J217" s="20" t="str">
        <f>TEXT(Table13[[#This Row],[Order Datetime]],"HH:MM:SS")</f>
        <v>00:05:00</v>
      </c>
      <c r="K217" s="20" t="str">
        <f>TEXT(Table13[[#This Row],[Order time]],"H")</f>
        <v>0</v>
      </c>
      <c r="L217" s="16">
        <v>12</v>
      </c>
      <c r="M217" s="16">
        <f>DAY(Table13[[#This Row],[Order Date]])</f>
        <v>4</v>
      </c>
      <c r="N217" s="16" t="str">
        <f>TEXT(Table13[[#This Row],[Order Date]],"mmmm")</f>
        <v>December</v>
      </c>
      <c r="O217" s="16" t="str">
        <f>TEXT(Table13[[#This Row],[Order Date]],"dddd")</f>
        <v>Monday</v>
      </c>
      <c r="P217" s="16">
        <f>WEEKDAY(Table13[[#This Row],[Order Datetime]],2)</f>
        <v>1</v>
      </c>
      <c r="Q217" s="30" t="str">
        <f>IF(Table13[[#This Row],[Customer Country]]="",VLOOKUP(Table13[[#This Row],[Customer ID]],Customers!$A$2:$E$2501,2,0),Table13[[#This Row],[Customer Country]])</f>
        <v>France</v>
      </c>
      <c r="R217" s="16">
        <f>VLOOKUP(Table13[[#This Row],[Customer ID]],Table3[],6,0)</f>
        <v>46</v>
      </c>
    </row>
    <row r="218" spans="1:18" x14ac:dyDescent="0.3">
      <c r="A218" s="15">
        <v>299065</v>
      </c>
      <c r="B218" s="16">
        <v>177</v>
      </c>
      <c r="C218" s="17" t="s">
        <v>113</v>
      </c>
      <c r="D218" s="18">
        <v>45027.949305555558</v>
      </c>
      <c r="E218" s="16" t="s">
        <v>96</v>
      </c>
      <c r="F218" s="16" t="s">
        <v>20</v>
      </c>
      <c r="G218" s="16">
        <v>7292</v>
      </c>
      <c r="H218" s="16">
        <f>IF(OR(Table13[[#This Row],[Order Value]]&gt;Answer!I$17,Table13[[#This Row],[Order Value]]&lt;Answer!I$18),1,0)</f>
        <v>0</v>
      </c>
      <c r="I218" s="19">
        <v>45027</v>
      </c>
      <c r="J218" s="20" t="str">
        <f>TEXT(Table13[[#This Row],[Order Datetime]],"HH:MM:SS")</f>
        <v>22:47:00</v>
      </c>
      <c r="K218" s="20" t="str">
        <f>TEXT(Table13[[#This Row],[Order time]],"H")</f>
        <v>22</v>
      </c>
      <c r="L218" s="16">
        <v>4</v>
      </c>
      <c r="M218" s="16">
        <f>DAY(Table13[[#This Row],[Order Date]])</f>
        <v>11</v>
      </c>
      <c r="N218" s="16" t="str">
        <f>TEXT(Table13[[#This Row],[Order Date]],"mmmm")</f>
        <v>April</v>
      </c>
      <c r="O218" s="16" t="str">
        <f>TEXT(Table13[[#This Row],[Order Date]],"dddd")</f>
        <v>Tuesday</v>
      </c>
      <c r="P218" s="16">
        <f>WEEKDAY(Table13[[#This Row],[Order Datetime]],2)</f>
        <v>2</v>
      </c>
      <c r="Q218" s="30" t="str">
        <f>IF(Table13[[#This Row],[Customer Country]]="",VLOOKUP(Table13[[#This Row],[Customer ID]],Customers!$A$2:$E$2501,2,0),Table13[[#This Row],[Customer Country]])</f>
        <v>India</v>
      </c>
      <c r="R218" s="16">
        <f>VLOOKUP(Table13[[#This Row],[Customer ID]],Table3[],6,0)</f>
        <v>75</v>
      </c>
    </row>
    <row r="219" spans="1:18" x14ac:dyDescent="0.3">
      <c r="A219" s="15">
        <v>661822</v>
      </c>
      <c r="B219" s="16">
        <v>177</v>
      </c>
      <c r="C219" s="17" t="s">
        <v>113</v>
      </c>
      <c r="D219" s="18">
        <v>45214.984027777777</v>
      </c>
      <c r="E219" s="16" t="s">
        <v>191</v>
      </c>
      <c r="F219" s="16" t="s">
        <v>34</v>
      </c>
      <c r="G219" s="16">
        <v>2352</v>
      </c>
      <c r="H219" s="16">
        <f>IF(OR(Table13[[#This Row],[Order Value]]&gt;Answer!I$17,Table13[[#This Row],[Order Value]]&lt;Answer!I$18),1,0)</f>
        <v>0</v>
      </c>
      <c r="I219" s="19">
        <v>45214</v>
      </c>
      <c r="J219" s="20" t="str">
        <f>TEXT(Table13[[#This Row],[Order Datetime]],"HH:MM:SS")</f>
        <v>23:37:00</v>
      </c>
      <c r="K219" s="20" t="str">
        <f>TEXT(Table13[[#This Row],[Order time]],"H")</f>
        <v>23</v>
      </c>
      <c r="L219" s="16">
        <v>10</v>
      </c>
      <c r="M219" s="16">
        <f>DAY(Table13[[#This Row],[Order Date]])</f>
        <v>15</v>
      </c>
      <c r="N219" s="16" t="str">
        <f>TEXT(Table13[[#This Row],[Order Date]],"mmmm")</f>
        <v>October</v>
      </c>
      <c r="O219" s="16" t="str">
        <f>TEXT(Table13[[#This Row],[Order Date]],"dddd")</f>
        <v>Sunday</v>
      </c>
      <c r="P219" s="16">
        <f>WEEKDAY(Table13[[#This Row],[Order Datetime]],2)</f>
        <v>7</v>
      </c>
      <c r="Q219" s="30" t="str">
        <f>IF(Table13[[#This Row],[Customer Country]]="",VLOOKUP(Table13[[#This Row],[Customer ID]],Customers!$A$2:$E$2501,2,0),Table13[[#This Row],[Customer Country]])</f>
        <v>India</v>
      </c>
      <c r="R219" s="16">
        <f>VLOOKUP(Table13[[#This Row],[Customer ID]],Table3[],6,0)</f>
        <v>75</v>
      </c>
    </row>
    <row r="220" spans="1:18" x14ac:dyDescent="0.3">
      <c r="A220" s="15">
        <v>983456</v>
      </c>
      <c r="B220" s="16">
        <v>177</v>
      </c>
      <c r="C220" s="17" t="s">
        <v>113</v>
      </c>
      <c r="D220" s="21">
        <v>45041.067361111112</v>
      </c>
      <c r="E220" s="16" t="s">
        <v>96</v>
      </c>
      <c r="F220" s="16" t="s">
        <v>15</v>
      </c>
      <c r="G220" s="16">
        <v>2938</v>
      </c>
      <c r="H220" s="16">
        <f>IF(OR(Table13[[#This Row],[Order Value]]&gt;Answer!I$17,Table13[[#This Row],[Order Value]]&lt;Answer!I$18),1,0)</f>
        <v>0</v>
      </c>
      <c r="I220" s="19">
        <v>45041</v>
      </c>
      <c r="J220" s="20" t="str">
        <f>TEXT(Table13[[#This Row],[Order Datetime]],"HH:MM:SS")</f>
        <v>01:37:00</v>
      </c>
      <c r="K220" s="20" t="str">
        <f>TEXT(Table13[[#This Row],[Order time]],"H")</f>
        <v>1</v>
      </c>
      <c r="L220" s="16">
        <v>4</v>
      </c>
      <c r="M220" s="16">
        <f>DAY(Table13[[#This Row],[Order Date]])</f>
        <v>25</v>
      </c>
      <c r="N220" s="16" t="str">
        <f>TEXT(Table13[[#This Row],[Order Date]],"mmmm")</f>
        <v>April</v>
      </c>
      <c r="O220" s="16" t="str">
        <f>TEXT(Table13[[#This Row],[Order Date]],"dddd")</f>
        <v>Tuesday</v>
      </c>
      <c r="P220" s="16">
        <f>WEEKDAY(Table13[[#This Row],[Order Datetime]],2)</f>
        <v>2</v>
      </c>
      <c r="Q220" s="30" t="str">
        <f>IF(Table13[[#This Row],[Customer Country]]="",VLOOKUP(Table13[[#This Row],[Customer ID]],Customers!$A$2:$E$2501,2,0),Table13[[#This Row],[Customer Country]])</f>
        <v>India</v>
      </c>
      <c r="R220" s="16">
        <f>VLOOKUP(Table13[[#This Row],[Customer ID]],Table3[],6,0)</f>
        <v>75</v>
      </c>
    </row>
    <row r="221" spans="1:18" x14ac:dyDescent="0.3">
      <c r="A221" s="15">
        <v>477337</v>
      </c>
      <c r="B221" s="16">
        <v>178</v>
      </c>
      <c r="C221" s="17" t="s">
        <v>113</v>
      </c>
      <c r="D221" s="18">
        <v>44950.954861111109</v>
      </c>
      <c r="E221" s="16" t="s">
        <v>97</v>
      </c>
      <c r="F221" s="16" t="s">
        <v>27</v>
      </c>
      <c r="G221" s="16">
        <v>8277</v>
      </c>
      <c r="H221" s="16">
        <f>IF(OR(Table13[[#This Row],[Order Value]]&gt;Answer!I$17,Table13[[#This Row],[Order Value]]&lt;Answer!I$18),1,0)</f>
        <v>0</v>
      </c>
      <c r="I221" s="19">
        <v>44950</v>
      </c>
      <c r="J221" s="20" t="str">
        <f>TEXT(Table13[[#This Row],[Order Datetime]],"HH:MM:SS")</f>
        <v>22:55:00</v>
      </c>
      <c r="K221" s="20" t="str">
        <f>TEXT(Table13[[#This Row],[Order time]],"H")</f>
        <v>22</v>
      </c>
      <c r="L221" s="16">
        <v>1</v>
      </c>
      <c r="M221" s="16">
        <f>DAY(Table13[[#This Row],[Order Date]])</f>
        <v>24</v>
      </c>
      <c r="N221" s="16" t="str">
        <f>TEXT(Table13[[#This Row],[Order Date]],"mmmm")</f>
        <v>January</v>
      </c>
      <c r="O221" s="16" t="str">
        <f>TEXT(Table13[[#This Row],[Order Date]],"dddd")</f>
        <v>Tuesday</v>
      </c>
      <c r="P221" s="16">
        <f>WEEKDAY(Table13[[#This Row],[Order Datetime]],2)</f>
        <v>2</v>
      </c>
      <c r="Q221" s="30" t="str">
        <f>IF(Table13[[#This Row],[Customer Country]]="",VLOOKUP(Table13[[#This Row],[Customer ID]],Customers!$A$2:$E$2501,2,0),Table13[[#This Row],[Customer Country]])</f>
        <v>India</v>
      </c>
      <c r="R221" s="16">
        <f>VLOOKUP(Table13[[#This Row],[Customer ID]],Table3[],6,0)</f>
        <v>24</v>
      </c>
    </row>
    <row r="222" spans="1:18" x14ac:dyDescent="0.3">
      <c r="A222" s="15">
        <v>514550</v>
      </c>
      <c r="B222" s="16">
        <v>178</v>
      </c>
      <c r="C222" s="17" t="s">
        <v>113</v>
      </c>
      <c r="D222" s="18">
        <v>45078.067361111112</v>
      </c>
      <c r="E222" s="16" t="s">
        <v>97</v>
      </c>
      <c r="F222" s="16" t="s">
        <v>68</v>
      </c>
      <c r="G222" s="16">
        <v>9871</v>
      </c>
      <c r="H222" s="16">
        <f>IF(OR(Table13[[#This Row],[Order Value]]&gt;Answer!I$17,Table13[[#This Row],[Order Value]]&lt;Answer!I$18),1,0)</f>
        <v>0</v>
      </c>
      <c r="I222" s="19">
        <v>45078</v>
      </c>
      <c r="J222" s="20" t="str">
        <f>TEXT(Table13[[#This Row],[Order Datetime]],"HH:MM:SS")</f>
        <v>01:37:00</v>
      </c>
      <c r="K222" s="20" t="str">
        <f>TEXT(Table13[[#This Row],[Order time]],"H")</f>
        <v>1</v>
      </c>
      <c r="L222" s="16">
        <v>6</v>
      </c>
      <c r="M222" s="16">
        <f>DAY(Table13[[#This Row],[Order Date]])</f>
        <v>1</v>
      </c>
      <c r="N222" s="16" t="str">
        <f>TEXT(Table13[[#This Row],[Order Date]],"mmmm")</f>
        <v>June</v>
      </c>
      <c r="O222" s="16" t="str">
        <f>TEXT(Table13[[#This Row],[Order Date]],"dddd")</f>
        <v>Thursday</v>
      </c>
      <c r="P222" s="16">
        <f>WEEKDAY(Table13[[#This Row],[Order Datetime]],2)</f>
        <v>4</v>
      </c>
      <c r="Q222" s="30" t="str">
        <f>IF(Table13[[#This Row],[Customer Country]]="",VLOOKUP(Table13[[#This Row],[Customer ID]],Customers!$A$2:$E$2501,2,0),Table13[[#This Row],[Customer Country]])</f>
        <v>India</v>
      </c>
      <c r="R222" s="16">
        <f>VLOOKUP(Table13[[#This Row],[Customer ID]],Table3[],6,0)</f>
        <v>24</v>
      </c>
    </row>
    <row r="223" spans="1:18" x14ac:dyDescent="0.3">
      <c r="A223" s="15">
        <v>1156199</v>
      </c>
      <c r="B223" s="16">
        <v>179</v>
      </c>
      <c r="C223" s="17" t="s">
        <v>100</v>
      </c>
      <c r="D223" s="21">
        <v>45147.007638888892</v>
      </c>
      <c r="E223" s="16" t="s">
        <v>98</v>
      </c>
      <c r="F223" s="16" t="s">
        <v>22</v>
      </c>
      <c r="G223" s="16">
        <v>893</v>
      </c>
      <c r="H223" s="16">
        <f>IF(OR(Table13[[#This Row],[Order Value]]&gt;Answer!I$17,Table13[[#This Row],[Order Value]]&lt;Answer!I$18),1,0)</f>
        <v>0</v>
      </c>
      <c r="I223" s="19">
        <v>45147</v>
      </c>
      <c r="J223" s="20" t="str">
        <f>TEXT(Table13[[#This Row],[Order Datetime]],"HH:MM:SS")</f>
        <v>00:11:00</v>
      </c>
      <c r="K223" s="20" t="str">
        <f>TEXT(Table13[[#This Row],[Order time]],"H")</f>
        <v>0</v>
      </c>
      <c r="L223" s="16">
        <v>8</v>
      </c>
      <c r="M223" s="16">
        <f>DAY(Table13[[#This Row],[Order Date]])</f>
        <v>9</v>
      </c>
      <c r="N223" s="16" t="str">
        <f>TEXT(Table13[[#This Row],[Order Date]],"mmmm")</f>
        <v>August</v>
      </c>
      <c r="O223" s="16" t="str">
        <f>TEXT(Table13[[#This Row],[Order Date]],"dddd")</f>
        <v>Wednesday</v>
      </c>
      <c r="P223" s="16">
        <f>WEEKDAY(Table13[[#This Row],[Order Datetime]],2)</f>
        <v>3</v>
      </c>
      <c r="Q223" s="30" t="str">
        <f>IF(Table13[[#This Row],[Customer Country]]="",VLOOKUP(Table13[[#This Row],[Customer ID]],Customers!$A$2:$E$2501,2,0),Table13[[#This Row],[Customer Country]])</f>
        <v>France</v>
      </c>
      <c r="R223" s="16">
        <f>VLOOKUP(Table13[[#This Row],[Customer ID]],Table3[],6,0)</f>
        <v>27</v>
      </c>
    </row>
    <row r="224" spans="1:18" x14ac:dyDescent="0.3">
      <c r="A224" s="15">
        <v>479589</v>
      </c>
      <c r="B224" s="16">
        <v>180</v>
      </c>
      <c r="C224" s="17" t="s">
        <v>99</v>
      </c>
      <c r="D224" s="18">
        <v>45011.991666666669</v>
      </c>
      <c r="E224" s="16" t="s">
        <v>96</v>
      </c>
      <c r="F224" s="16" t="s">
        <v>81</v>
      </c>
      <c r="G224" s="16">
        <v>9486</v>
      </c>
      <c r="H224" s="16">
        <f>IF(OR(Table13[[#This Row],[Order Value]]&gt;Answer!I$17,Table13[[#This Row],[Order Value]]&lt;Answer!I$18),1,0)</f>
        <v>0</v>
      </c>
      <c r="I224" s="19">
        <v>45011</v>
      </c>
      <c r="J224" s="20" t="str">
        <f>TEXT(Table13[[#This Row],[Order Datetime]],"HH:MM:SS")</f>
        <v>23:48:00</v>
      </c>
      <c r="K224" s="20" t="str">
        <f>TEXT(Table13[[#This Row],[Order time]],"H")</f>
        <v>23</v>
      </c>
      <c r="L224" s="16">
        <v>3</v>
      </c>
      <c r="M224" s="16">
        <f>DAY(Table13[[#This Row],[Order Date]])</f>
        <v>26</v>
      </c>
      <c r="N224" s="16" t="str">
        <f>TEXT(Table13[[#This Row],[Order Date]],"mmmm")</f>
        <v>March</v>
      </c>
      <c r="O224" s="16" t="str">
        <f>TEXT(Table13[[#This Row],[Order Date]],"dddd")</f>
        <v>Sunday</v>
      </c>
      <c r="P224" s="16">
        <f>WEEKDAY(Table13[[#This Row],[Order Datetime]],2)</f>
        <v>7</v>
      </c>
      <c r="Q224" s="30" t="str">
        <f>IF(Table13[[#This Row],[Customer Country]]="",VLOOKUP(Table13[[#This Row],[Customer ID]],Customers!$A$2:$E$2501,2,0),Table13[[#This Row],[Customer Country]])</f>
        <v>USA</v>
      </c>
      <c r="R224" s="16">
        <f>VLOOKUP(Table13[[#This Row],[Customer ID]],Table3[],6,0)</f>
        <v>81</v>
      </c>
    </row>
    <row r="225" spans="1:18" x14ac:dyDescent="0.3">
      <c r="A225" s="15">
        <v>717493</v>
      </c>
      <c r="B225" s="16">
        <v>180</v>
      </c>
      <c r="C225" s="17" t="s">
        <v>99</v>
      </c>
      <c r="D225" s="21">
        <v>44978.036805555559</v>
      </c>
      <c r="E225" s="16" t="s">
        <v>96</v>
      </c>
      <c r="F225" s="16" t="s">
        <v>81</v>
      </c>
      <c r="G225" s="16">
        <v>1788</v>
      </c>
      <c r="H225" s="16">
        <f>IF(OR(Table13[[#This Row],[Order Value]]&gt;Answer!I$17,Table13[[#This Row],[Order Value]]&lt;Answer!I$18),1,0)</f>
        <v>0</v>
      </c>
      <c r="I225" s="19">
        <v>44978</v>
      </c>
      <c r="J225" s="20" t="str">
        <f>TEXT(Table13[[#This Row],[Order Datetime]],"HH:MM:SS")</f>
        <v>00:53:00</v>
      </c>
      <c r="K225" s="20" t="str">
        <f>TEXT(Table13[[#This Row],[Order time]],"H")</f>
        <v>0</v>
      </c>
      <c r="L225" s="16">
        <v>2</v>
      </c>
      <c r="M225" s="16">
        <f>DAY(Table13[[#This Row],[Order Date]])</f>
        <v>21</v>
      </c>
      <c r="N225" s="16" t="str">
        <f>TEXT(Table13[[#This Row],[Order Date]],"mmmm")</f>
        <v>February</v>
      </c>
      <c r="O225" s="16" t="str">
        <f>TEXT(Table13[[#This Row],[Order Date]],"dddd")</f>
        <v>Tuesday</v>
      </c>
      <c r="P225" s="16">
        <f>WEEKDAY(Table13[[#This Row],[Order Datetime]],2)</f>
        <v>2</v>
      </c>
      <c r="Q225" s="30" t="str">
        <f>IF(Table13[[#This Row],[Customer Country]]="",VLOOKUP(Table13[[#This Row],[Customer ID]],Customers!$A$2:$E$2501,2,0),Table13[[#This Row],[Customer Country]])</f>
        <v>USA</v>
      </c>
      <c r="R225" s="16">
        <f>VLOOKUP(Table13[[#This Row],[Customer ID]],Table3[],6,0)</f>
        <v>81</v>
      </c>
    </row>
    <row r="226" spans="1:18" x14ac:dyDescent="0.3">
      <c r="A226" s="15">
        <v>146917</v>
      </c>
      <c r="B226" s="16">
        <v>183</v>
      </c>
      <c r="C226" s="17" t="s">
        <v>113</v>
      </c>
      <c r="D226" s="18">
        <v>44981.073611111111</v>
      </c>
      <c r="E226" s="16" t="s">
        <v>96</v>
      </c>
      <c r="F226" s="16" t="s">
        <v>17</v>
      </c>
      <c r="G226" s="16">
        <v>2595</v>
      </c>
      <c r="H226" s="16">
        <f>IF(OR(Table13[[#This Row],[Order Value]]&gt;Answer!I$17,Table13[[#This Row],[Order Value]]&lt;Answer!I$18),1,0)</f>
        <v>0</v>
      </c>
      <c r="I226" s="19">
        <v>44981</v>
      </c>
      <c r="J226" s="20" t="str">
        <f>TEXT(Table13[[#This Row],[Order Datetime]],"HH:MM:SS")</f>
        <v>01:46:00</v>
      </c>
      <c r="K226" s="20" t="str">
        <f>TEXT(Table13[[#This Row],[Order time]],"H")</f>
        <v>1</v>
      </c>
      <c r="L226" s="16">
        <v>2</v>
      </c>
      <c r="M226" s="16">
        <f>DAY(Table13[[#This Row],[Order Date]])</f>
        <v>24</v>
      </c>
      <c r="N226" s="16" t="str">
        <f>TEXT(Table13[[#This Row],[Order Date]],"mmmm")</f>
        <v>February</v>
      </c>
      <c r="O226" s="16" t="str">
        <f>TEXT(Table13[[#This Row],[Order Date]],"dddd")</f>
        <v>Friday</v>
      </c>
      <c r="P226" s="16">
        <f>WEEKDAY(Table13[[#This Row],[Order Datetime]],2)</f>
        <v>5</v>
      </c>
      <c r="Q226" s="30" t="str">
        <f>IF(Table13[[#This Row],[Customer Country]]="",VLOOKUP(Table13[[#This Row],[Customer ID]],Customers!$A$2:$E$2501,2,0),Table13[[#This Row],[Customer Country]])</f>
        <v>India</v>
      </c>
      <c r="R226" s="16">
        <f>VLOOKUP(Table13[[#This Row],[Customer ID]],Table3[],6,0)</f>
        <v>66</v>
      </c>
    </row>
    <row r="227" spans="1:18" x14ac:dyDescent="0.3">
      <c r="A227" s="15">
        <v>1312407</v>
      </c>
      <c r="B227" s="16">
        <v>183</v>
      </c>
      <c r="C227" s="17" t="s">
        <v>113</v>
      </c>
      <c r="D227" s="21">
        <v>45020.054861111108</v>
      </c>
      <c r="E227" s="16" t="s">
        <v>97</v>
      </c>
      <c r="F227" s="16" t="s">
        <v>60</v>
      </c>
      <c r="G227" s="16">
        <v>9002</v>
      </c>
      <c r="H227" s="16">
        <f>IF(OR(Table13[[#This Row],[Order Value]]&gt;Answer!I$17,Table13[[#This Row],[Order Value]]&lt;Answer!I$18),1,0)</f>
        <v>0</v>
      </c>
      <c r="I227" s="19">
        <v>45020</v>
      </c>
      <c r="J227" s="20" t="str">
        <f>TEXT(Table13[[#This Row],[Order Datetime]],"HH:MM:SS")</f>
        <v>01:19:00</v>
      </c>
      <c r="K227" s="20" t="str">
        <f>TEXT(Table13[[#This Row],[Order time]],"H")</f>
        <v>1</v>
      </c>
      <c r="L227" s="16">
        <v>4</v>
      </c>
      <c r="M227" s="16">
        <f>DAY(Table13[[#This Row],[Order Date]])</f>
        <v>4</v>
      </c>
      <c r="N227" s="16" t="str">
        <f>TEXT(Table13[[#This Row],[Order Date]],"mmmm")</f>
        <v>April</v>
      </c>
      <c r="O227" s="16" t="str">
        <f>TEXT(Table13[[#This Row],[Order Date]],"dddd")</f>
        <v>Tuesday</v>
      </c>
      <c r="P227" s="16">
        <f>WEEKDAY(Table13[[#This Row],[Order Datetime]],2)</f>
        <v>2</v>
      </c>
      <c r="Q227" s="30" t="str">
        <f>IF(Table13[[#This Row],[Customer Country]]="",VLOOKUP(Table13[[#This Row],[Customer ID]],Customers!$A$2:$E$2501,2,0),Table13[[#This Row],[Customer Country]])</f>
        <v>India</v>
      </c>
      <c r="R227" s="16">
        <f>VLOOKUP(Table13[[#This Row],[Customer ID]],Table3[],6,0)</f>
        <v>66</v>
      </c>
    </row>
    <row r="228" spans="1:18" x14ac:dyDescent="0.3">
      <c r="A228" s="15">
        <v>686575</v>
      </c>
      <c r="B228" s="16">
        <v>184</v>
      </c>
      <c r="C228" s="17" t="s">
        <v>106</v>
      </c>
      <c r="D228" s="21">
        <v>45112.972222222219</v>
      </c>
      <c r="E228" s="16" t="s">
        <v>98</v>
      </c>
      <c r="F228" s="16" t="s">
        <v>27</v>
      </c>
      <c r="G228" s="16">
        <v>5597</v>
      </c>
      <c r="H228" s="16">
        <f>IF(OR(Table13[[#This Row],[Order Value]]&gt;Answer!I$17,Table13[[#This Row],[Order Value]]&lt;Answer!I$18),1,0)</f>
        <v>0</v>
      </c>
      <c r="I228" s="19">
        <v>45112</v>
      </c>
      <c r="J228" s="20" t="str">
        <f>TEXT(Table13[[#This Row],[Order Datetime]],"HH:MM:SS")</f>
        <v>23:20:00</v>
      </c>
      <c r="K228" s="20" t="str">
        <f>TEXT(Table13[[#This Row],[Order time]],"H")</f>
        <v>23</v>
      </c>
      <c r="L228" s="16">
        <v>7</v>
      </c>
      <c r="M228" s="16">
        <f>DAY(Table13[[#This Row],[Order Date]])</f>
        <v>5</v>
      </c>
      <c r="N228" s="16" t="str">
        <f>TEXT(Table13[[#This Row],[Order Date]],"mmmm")</f>
        <v>July</v>
      </c>
      <c r="O228" s="16" t="str">
        <f>TEXT(Table13[[#This Row],[Order Date]],"dddd")</f>
        <v>Wednesday</v>
      </c>
      <c r="P228" s="16">
        <f>WEEKDAY(Table13[[#This Row],[Order Datetime]],2)</f>
        <v>3</v>
      </c>
      <c r="Q228" s="30" t="str">
        <f>IF(Table13[[#This Row],[Customer Country]]="",VLOOKUP(Table13[[#This Row],[Customer ID]],Customers!$A$2:$E$2501,2,0),Table13[[#This Row],[Customer Country]])</f>
        <v>Singapore</v>
      </c>
      <c r="R228" s="16">
        <f>VLOOKUP(Table13[[#This Row],[Customer ID]],Table3[],6,0)</f>
        <v>79</v>
      </c>
    </row>
    <row r="229" spans="1:18" x14ac:dyDescent="0.3">
      <c r="A229" s="15">
        <v>749692</v>
      </c>
      <c r="B229" s="16">
        <v>184</v>
      </c>
      <c r="C229" s="17" t="s">
        <v>106</v>
      </c>
      <c r="D229" s="21">
        <v>45012.047222222223</v>
      </c>
      <c r="E229" s="16" t="s">
        <v>98</v>
      </c>
      <c r="F229" s="16" t="s">
        <v>42</v>
      </c>
      <c r="G229" s="16">
        <v>6601</v>
      </c>
      <c r="H229" s="16">
        <f>IF(OR(Table13[[#This Row],[Order Value]]&gt;Answer!I$17,Table13[[#This Row],[Order Value]]&lt;Answer!I$18),1,0)</f>
        <v>0</v>
      </c>
      <c r="I229" s="19">
        <v>45012</v>
      </c>
      <c r="J229" s="20" t="str">
        <f>TEXT(Table13[[#This Row],[Order Datetime]],"HH:MM:SS")</f>
        <v>01:08:00</v>
      </c>
      <c r="K229" s="20" t="str">
        <f>TEXT(Table13[[#This Row],[Order time]],"H")</f>
        <v>1</v>
      </c>
      <c r="L229" s="16">
        <v>3</v>
      </c>
      <c r="M229" s="16">
        <f>DAY(Table13[[#This Row],[Order Date]])</f>
        <v>27</v>
      </c>
      <c r="N229" s="16" t="str">
        <f>TEXT(Table13[[#This Row],[Order Date]],"mmmm")</f>
        <v>March</v>
      </c>
      <c r="O229" s="16" t="str">
        <f>TEXT(Table13[[#This Row],[Order Date]],"dddd")</f>
        <v>Monday</v>
      </c>
      <c r="P229" s="16">
        <f>WEEKDAY(Table13[[#This Row],[Order Datetime]],2)</f>
        <v>1</v>
      </c>
      <c r="Q229" s="30" t="str">
        <f>IF(Table13[[#This Row],[Customer Country]]="",VLOOKUP(Table13[[#This Row],[Customer ID]],Customers!$A$2:$E$2501,2,0),Table13[[#This Row],[Customer Country]])</f>
        <v>Singapore</v>
      </c>
      <c r="R229" s="16">
        <f>VLOOKUP(Table13[[#This Row],[Customer ID]],Table3[],6,0)</f>
        <v>79</v>
      </c>
    </row>
    <row r="230" spans="1:18" x14ac:dyDescent="0.3">
      <c r="A230" s="15">
        <v>781195</v>
      </c>
      <c r="B230" s="16">
        <v>184</v>
      </c>
      <c r="C230" s="17" t="s">
        <v>106</v>
      </c>
      <c r="D230" s="21">
        <v>45232.007638888892</v>
      </c>
      <c r="E230" s="16" t="s">
        <v>97</v>
      </c>
      <c r="F230" s="16" t="s">
        <v>74</v>
      </c>
      <c r="G230" s="16">
        <v>5349</v>
      </c>
      <c r="H230" s="16">
        <f>IF(OR(Table13[[#This Row],[Order Value]]&gt;Answer!I$17,Table13[[#This Row],[Order Value]]&lt;Answer!I$18),1,0)</f>
        <v>0</v>
      </c>
      <c r="I230" s="19">
        <v>45232</v>
      </c>
      <c r="J230" s="20" t="str">
        <f>TEXT(Table13[[#This Row],[Order Datetime]],"HH:MM:SS")</f>
        <v>00:11:00</v>
      </c>
      <c r="K230" s="20" t="str">
        <f>TEXT(Table13[[#This Row],[Order time]],"H")</f>
        <v>0</v>
      </c>
      <c r="L230" s="16">
        <v>11</v>
      </c>
      <c r="M230" s="16">
        <f>DAY(Table13[[#This Row],[Order Date]])</f>
        <v>2</v>
      </c>
      <c r="N230" s="16" t="str">
        <f>TEXT(Table13[[#This Row],[Order Date]],"mmmm")</f>
        <v>November</v>
      </c>
      <c r="O230" s="16" t="str">
        <f>TEXT(Table13[[#This Row],[Order Date]],"dddd")</f>
        <v>Thursday</v>
      </c>
      <c r="P230" s="16">
        <f>WEEKDAY(Table13[[#This Row],[Order Datetime]],2)</f>
        <v>4</v>
      </c>
      <c r="Q230" s="30" t="str">
        <f>IF(Table13[[#This Row],[Customer Country]]="",VLOOKUP(Table13[[#This Row],[Customer ID]],Customers!$A$2:$E$2501,2,0),Table13[[#This Row],[Customer Country]])</f>
        <v>Singapore</v>
      </c>
      <c r="R230" s="16">
        <f>VLOOKUP(Table13[[#This Row],[Customer ID]],Table3[],6,0)</f>
        <v>79</v>
      </c>
    </row>
    <row r="231" spans="1:18" x14ac:dyDescent="0.3">
      <c r="A231" s="15">
        <v>561027</v>
      </c>
      <c r="B231" s="16">
        <v>185</v>
      </c>
      <c r="C231" s="17" t="s">
        <v>104</v>
      </c>
      <c r="D231" s="18">
        <v>45255.055555555555</v>
      </c>
      <c r="E231" s="16" t="s">
        <v>191</v>
      </c>
      <c r="F231" s="16" t="s">
        <v>17</v>
      </c>
      <c r="G231" s="16">
        <v>9534</v>
      </c>
      <c r="H231" s="16">
        <f>IF(OR(Table13[[#This Row],[Order Value]]&gt;Answer!I$17,Table13[[#This Row],[Order Value]]&lt;Answer!I$18),1,0)</f>
        <v>0</v>
      </c>
      <c r="I231" s="19">
        <v>45255</v>
      </c>
      <c r="J231" s="20" t="str">
        <f>TEXT(Table13[[#This Row],[Order Datetime]],"HH:MM:SS")</f>
        <v>01:20:00</v>
      </c>
      <c r="K231" s="20" t="str">
        <f>TEXT(Table13[[#This Row],[Order time]],"H")</f>
        <v>1</v>
      </c>
      <c r="L231" s="16">
        <v>11</v>
      </c>
      <c r="M231" s="16">
        <f>DAY(Table13[[#This Row],[Order Date]])</f>
        <v>25</v>
      </c>
      <c r="N231" s="16" t="str">
        <f>TEXT(Table13[[#This Row],[Order Date]],"mmmm")</f>
        <v>November</v>
      </c>
      <c r="O231" s="16" t="str">
        <f>TEXT(Table13[[#This Row],[Order Date]],"dddd")</f>
        <v>Saturday</v>
      </c>
      <c r="P231" s="16">
        <f>WEEKDAY(Table13[[#This Row],[Order Datetime]],2)</f>
        <v>6</v>
      </c>
      <c r="Q231" s="30" t="str">
        <f>IF(Table13[[#This Row],[Customer Country]]="",VLOOKUP(Table13[[#This Row],[Customer ID]],Customers!$A$2:$E$2501,2,0),Table13[[#This Row],[Customer Country]])</f>
        <v>Austria</v>
      </c>
      <c r="R231" s="16">
        <f>VLOOKUP(Table13[[#This Row],[Customer ID]],Table3[],6,0)</f>
        <v>86</v>
      </c>
    </row>
    <row r="232" spans="1:18" x14ac:dyDescent="0.3">
      <c r="A232" s="15">
        <v>208396</v>
      </c>
      <c r="B232" s="16">
        <v>186</v>
      </c>
      <c r="C232" s="17" t="s">
        <v>106</v>
      </c>
      <c r="D232" s="18">
        <v>45033.068749999999</v>
      </c>
      <c r="E232" s="16" t="s">
        <v>191</v>
      </c>
      <c r="F232" s="16" t="s">
        <v>72</v>
      </c>
      <c r="G232" s="16">
        <v>9712</v>
      </c>
      <c r="H232" s="16">
        <f>IF(OR(Table13[[#This Row],[Order Value]]&gt;Answer!I$17,Table13[[#This Row],[Order Value]]&lt;Answer!I$18),1,0)</f>
        <v>0</v>
      </c>
      <c r="I232" s="19">
        <v>45033</v>
      </c>
      <c r="J232" s="20" t="str">
        <f>TEXT(Table13[[#This Row],[Order Datetime]],"HH:MM:SS")</f>
        <v>01:39:00</v>
      </c>
      <c r="K232" s="20" t="str">
        <f>TEXT(Table13[[#This Row],[Order time]],"H")</f>
        <v>1</v>
      </c>
      <c r="L232" s="16">
        <v>4</v>
      </c>
      <c r="M232" s="16">
        <f>DAY(Table13[[#This Row],[Order Date]])</f>
        <v>17</v>
      </c>
      <c r="N232" s="16" t="str">
        <f>TEXT(Table13[[#This Row],[Order Date]],"mmmm")</f>
        <v>April</v>
      </c>
      <c r="O232" s="16" t="str">
        <f>TEXT(Table13[[#This Row],[Order Date]],"dddd")</f>
        <v>Monday</v>
      </c>
      <c r="P232" s="16">
        <f>WEEKDAY(Table13[[#This Row],[Order Datetime]],2)</f>
        <v>1</v>
      </c>
      <c r="Q232" s="30" t="str">
        <f>IF(Table13[[#This Row],[Customer Country]]="",VLOOKUP(Table13[[#This Row],[Customer ID]],Customers!$A$2:$E$2501,2,0),Table13[[#This Row],[Customer Country]])</f>
        <v>Singapore</v>
      </c>
      <c r="R232" s="16">
        <f>VLOOKUP(Table13[[#This Row],[Customer ID]],Table3[],6,0)</f>
        <v>63</v>
      </c>
    </row>
    <row r="233" spans="1:18" x14ac:dyDescent="0.3">
      <c r="A233" s="15">
        <v>1668581</v>
      </c>
      <c r="B233" s="16">
        <v>186</v>
      </c>
      <c r="C233" s="17" t="s">
        <v>106</v>
      </c>
      <c r="D233" s="21">
        <v>45193.03402777778</v>
      </c>
      <c r="E233" s="16" t="s">
        <v>98</v>
      </c>
      <c r="F233" s="16" t="s">
        <v>62</v>
      </c>
      <c r="G233" s="16">
        <v>6296</v>
      </c>
      <c r="H233" s="16">
        <f>IF(OR(Table13[[#This Row],[Order Value]]&gt;Answer!I$17,Table13[[#This Row],[Order Value]]&lt;Answer!I$18),1,0)</f>
        <v>0</v>
      </c>
      <c r="I233" s="19">
        <v>45193</v>
      </c>
      <c r="J233" s="20" t="str">
        <f>TEXT(Table13[[#This Row],[Order Datetime]],"HH:MM:SS")</f>
        <v>00:49:00</v>
      </c>
      <c r="K233" s="20" t="str">
        <f>TEXT(Table13[[#This Row],[Order time]],"H")</f>
        <v>0</v>
      </c>
      <c r="L233" s="16">
        <v>9</v>
      </c>
      <c r="M233" s="16">
        <f>DAY(Table13[[#This Row],[Order Date]])</f>
        <v>24</v>
      </c>
      <c r="N233" s="16" t="str">
        <f>TEXT(Table13[[#This Row],[Order Date]],"mmmm")</f>
        <v>September</v>
      </c>
      <c r="O233" s="16" t="str">
        <f>TEXT(Table13[[#This Row],[Order Date]],"dddd")</f>
        <v>Sunday</v>
      </c>
      <c r="P233" s="16">
        <f>WEEKDAY(Table13[[#This Row],[Order Datetime]],2)</f>
        <v>7</v>
      </c>
      <c r="Q233" s="30" t="str">
        <f>IF(Table13[[#This Row],[Customer Country]]="",VLOOKUP(Table13[[#This Row],[Customer ID]],Customers!$A$2:$E$2501,2,0),Table13[[#This Row],[Customer Country]])</f>
        <v>Singapore</v>
      </c>
      <c r="R233" s="16">
        <f>VLOOKUP(Table13[[#This Row],[Customer ID]],Table3[],6,0)</f>
        <v>63</v>
      </c>
    </row>
    <row r="234" spans="1:18" x14ac:dyDescent="0.3">
      <c r="A234" s="15">
        <v>272255</v>
      </c>
      <c r="B234" s="16">
        <v>187</v>
      </c>
      <c r="C234" s="17" t="s">
        <v>100</v>
      </c>
      <c r="D234" s="18">
        <v>45061.990972222222</v>
      </c>
      <c r="E234" s="16" t="s">
        <v>191</v>
      </c>
      <c r="F234" s="16" t="s">
        <v>27</v>
      </c>
      <c r="G234" s="16">
        <v>1181</v>
      </c>
      <c r="H234" s="16">
        <f>IF(OR(Table13[[#This Row],[Order Value]]&gt;Answer!I$17,Table13[[#This Row],[Order Value]]&lt;Answer!I$18),1,0)</f>
        <v>0</v>
      </c>
      <c r="I234" s="19">
        <v>45061</v>
      </c>
      <c r="J234" s="20" t="str">
        <f>TEXT(Table13[[#This Row],[Order Datetime]],"HH:MM:SS")</f>
        <v>23:47:00</v>
      </c>
      <c r="K234" s="20" t="str">
        <f>TEXT(Table13[[#This Row],[Order time]],"H")</f>
        <v>23</v>
      </c>
      <c r="L234" s="16">
        <v>5</v>
      </c>
      <c r="M234" s="16">
        <f>DAY(Table13[[#This Row],[Order Date]])</f>
        <v>15</v>
      </c>
      <c r="N234" s="16" t="str">
        <f>TEXT(Table13[[#This Row],[Order Date]],"mmmm")</f>
        <v>May</v>
      </c>
      <c r="O234" s="16" t="str">
        <f>TEXT(Table13[[#This Row],[Order Date]],"dddd")</f>
        <v>Monday</v>
      </c>
      <c r="P234" s="16">
        <f>WEEKDAY(Table13[[#This Row],[Order Datetime]],2)</f>
        <v>1</v>
      </c>
      <c r="Q234" s="30" t="str">
        <f>IF(Table13[[#This Row],[Customer Country]]="",VLOOKUP(Table13[[#This Row],[Customer ID]],Customers!$A$2:$E$2501,2,0),Table13[[#This Row],[Customer Country]])</f>
        <v>France</v>
      </c>
      <c r="R234" s="16">
        <f>VLOOKUP(Table13[[#This Row],[Customer ID]],Table3[],6,0)</f>
        <v>68</v>
      </c>
    </row>
    <row r="235" spans="1:18" x14ac:dyDescent="0.3">
      <c r="A235" s="15">
        <v>1017548</v>
      </c>
      <c r="B235" s="16">
        <v>187</v>
      </c>
      <c r="C235" s="17" t="s">
        <v>100</v>
      </c>
      <c r="D235" s="21">
        <v>44970.057638888888</v>
      </c>
      <c r="E235" s="16" t="s">
        <v>98</v>
      </c>
      <c r="F235" s="16" t="s">
        <v>32</v>
      </c>
      <c r="G235" s="16">
        <v>7555</v>
      </c>
      <c r="H235" s="16">
        <f>IF(OR(Table13[[#This Row],[Order Value]]&gt;Answer!I$17,Table13[[#This Row],[Order Value]]&lt;Answer!I$18),1,0)</f>
        <v>0</v>
      </c>
      <c r="I235" s="19">
        <v>44970</v>
      </c>
      <c r="J235" s="20" t="str">
        <f>TEXT(Table13[[#This Row],[Order Datetime]],"HH:MM:SS")</f>
        <v>01:23:00</v>
      </c>
      <c r="K235" s="20" t="str">
        <f>TEXT(Table13[[#This Row],[Order time]],"H")</f>
        <v>1</v>
      </c>
      <c r="L235" s="16">
        <v>2</v>
      </c>
      <c r="M235" s="16">
        <f>DAY(Table13[[#This Row],[Order Date]])</f>
        <v>13</v>
      </c>
      <c r="N235" s="16" t="str">
        <f>TEXT(Table13[[#This Row],[Order Date]],"mmmm")</f>
        <v>February</v>
      </c>
      <c r="O235" s="16" t="str">
        <f>TEXT(Table13[[#This Row],[Order Date]],"dddd")</f>
        <v>Monday</v>
      </c>
      <c r="P235" s="16">
        <f>WEEKDAY(Table13[[#This Row],[Order Datetime]],2)</f>
        <v>1</v>
      </c>
      <c r="Q235" s="30" t="str">
        <f>IF(Table13[[#This Row],[Customer Country]]="",VLOOKUP(Table13[[#This Row],[Customer ID]],Customers!$A$2:$E$2501,2,0),Table13[[#This Row],[Customer Country]])</f>
        <v>France</v>
      </c>
      <c r="R235" s="16">
        <f>VLOOKUP(Table13[[#This Row],[Customer ID]],Table3[],6,0)</f>
        <v>68</v>
      </c>
    </row>
    <row r="236" spans="1:18" x14ac:dyDescent="0.3">
      <c r="A236" s="15">
        <v>1585229</v>
      </c>
      <c r="B236" s="16">
        <v>187</v>
      </c>
      <c r="C236" s="17" t="s">
        <v>100</v>
      </c>
      <c r="D236" s="21">
        <v>44963.011111111111</v>
      </c>
      <c r="E236" s="16" t="s">
        <v>97</v>
      </c>
      <c r="F236" s="16" t="s">
        <v>19</v>
      </c>
      <c r="G236" s="16">
        <v>7994</v>
      </c>
      <c r="H236" s="16">
        <f>IF(OR(Table13[[#This Row],[Order Value]]&gt;Answer!I$17,Table13[[#This Row],[Order Value]]&lt;Answer!I$18),1,0)</f>
        <v>0</v>
      </c>
      <c r="I236" s="19">
        <v>44963</v>
      </c>
      <c r="J236" s="20" t="str">
        <f>TEXT(Table13[[#This Row],[Order Datetime]],"HH:MM:SS")</f>
        <v>00:16:00</v>
      </c>
      <c r="K236" s="20" t="str">
        <f>TEXT(Table13[[#This Row],[Order time]],"H")</f>
        <v>0</v>
      </c>
      <c r="L236" s="16">
        <v>2</v>
      </c>
      <c r="M236" s="16">
        <f>DAY(Table13[[#This Row],[Order Date]])</f>
        <v>6</v>
      </c>
      <c r="N236" s="16" t="str">
        <f>TEXT(Table13[[#This Row],[Order Date]],"mmmm")</f>
        <v>February</v>
      </c>
      <c r="O236" s="16" t="str">
        <f>TEXT(Table13[[#This Row],[Order Date]],"dddd")</f>
        <v>Monday</v>
      </c>
      <c r="P236" s="16">
        <f>WEEKDAY(Table13[[#This Row],[Order Datetime]],2)</f>
        <v>1</v>
      </c>
      <c r="Q236" s="30" t="str">
        <f>IF(Table13[[#This Row],[Customer Country]]="",VLOOKUP(Table13[[#This Row],[Customer ID]],Customers!$A$2:$E$2501,2,0),Table13[[#This Row],[Customer Country]])</f>
        <v>France</v>
      </c>
      <c r="R236" s="16">
        <f>VLOOKUP(Table13[[#This Row],[Customer ID]],Table3[],6,0)</f>
        <v>68</v>
      </c>
    </row>
    <row r="237" spans="1:18" x14ac:dyDescent="0.3">
      <c r="A237" s="15">
        <v>148706</v>
      </c>
      <c r="B237" s="16">
        <v>188</v>
      </c>
      <c r="C237" s="17" t="s">
        <v>113</v>
      </c>
      <c r="D237" s="18">
        <v>45269.972222222219</v>
      </c>
      <c r="E237" s="16" t="s">
        <v>97</v>
      </c>
      <c r="F237" s="16" t="s">
        <v>43</v>
      </c>
      <c r="G237" s="16">
        <v>4301</v>
      </c>
      <c r="H237" s="16">
        <f>IF(OR(Table13[[#This Row],[Order Value]]&gt;Answer!I$17,Table13[[#This Row],[Order Value]]&lt;Answer!I$18),1,0)</f>
        <v>0</v>
      </c>
      <c r="I237" s="19">
        <v>45269</v>
      </c>
      <c r="J237" s="20" t="str">
        <f>TEXT(Table13[[#This Row],[Order Datetime]],"HH:MM:SS")</f>
        <v>23:20:00</v>
      </c>
      <c r="K237" s="20" t="str">
        <f>TEXT(Table13[[#This Row],[Order time]],"H")</f>
        <v>23</v>
      </c>
      <c r="L237" s="16">
        <v>12</v>
      </c>
      <c r="M237" s="16">
        <f>DAY(Table13[[#This Row],[Order Date]])</f>
        <v>9</v>
      </c>
      <c r="N237" s="16" t="str">
        <f>TEXT(Table13[[#This Row],[Order Date]],"mmmm")</f>
        <v>December</v>
      </c>
      <c r="O237" s="16" t="str">
        <f>TEXT(Table13[[#This Row],[Order Date]],"dddd")</f>
        <v>Saturday</v>
      </c>
      <c r="P237" s="16">
        <f>WEEKDAY(Table13[[#This Row],[Order Datetime]],2)</f>
        <v>6</v>
      </c>
      <c r="Q237" s="30" t="str">
        <f>IF(Table13[[#This Row],[Customer Country]]="",VLOOKUP(Table13[[#This Row],[Customer ID]],Customers!$A$2:$E$2501,2,0),Table13[[#This Row],[Customer Country]])</f>
        <v>India</v>
      </c>
      <c r="R237" s="16">
        <f>VLOOKUP(Table13[[#This Row],[Customer ID]],Table3[],6,0)</f>
        <v>72</v>
      </c>
    </row>
    <row r="238" spans="1:18" x14ac:dyDescent="0.3">
      <c r="A238" s="15">
        <v>471520</v>
      </c>
      <c r="B238" s="16">
        <v>188</v>
      </c>
      <c r="C238" s="17" t="s">
        <v>113</v>
      </c>
      <c r="D238" s="18">
        <v>45182.027083333334</v>
      </c>
      <c r="E238" s="16" t="s">
        <v>98</v>
      </c>
      <c r="F238" s="16" t="s">
        <v>27</v>
      </c>
      <c r="G238" s="16">
        <v>8652</v>
      </c>
      <c r="H238" s="16">
        <f>IF(OR(Table13[[#This Row],[Order Value]]&gt;Answer!I$17,Table13[[#This Row],[Order Value]]&lt;Answer!I$18),1,0)</f>
        <v>0</v>
      </c>
      <c r="I238" s="19">
        <v>45182</v>
      </c>
      <c r="J238" s="20" t="str">
        <f>TEXT(Table13[[#This Row],[Order Datetime]],"HH:MM:SS")</f>
        <v>00:39:00</v>
      </c>
      <c r="K238" s="20" t="str">
        <f>TEXT(Table13[[#This Row],[Order time]],"H")</f>
        <v>0</v>
      </c>
      <c r="L238" s="16">
        <v>9</v>
      </c>
      <c r="M238" s="16">
        <f>DAY(Table13[[#This Row],[Order Date]])</f>
        <v>13</v>
      </c>
      <c r="N238" s="16" t="str">
        <f>TEXT(Table13[[#This Row],[Order Date]],"mmmm")</f>
        <v>September</v>
      </c>
      <c r="O238" s="16" t="str">
        <f>TEXT(Table13[[#This Row],[Order Date]],"dddd")</f>
        <v>Wednesday</v>
      </c>
      <c r="P238" s="16">
        <f>WEEKDAY(Table13[[#This Row],[Order Datetime]],2)</f>
        <v>3</v>
      </c>
      <c r="Q238" s="30" t="str">
        <f>IF(Table13[[#This Row],[Customer Country]]="",VLOOKUP(Table13[[#This Row],[Customer ID]],Customers!$A$2:$E$2501,2,0),Table13[[#This Row],[Customer Country]])</f>
        <v>India</v>
      </c>
      <c r="R238" s="16">
        <f>VLOOKUP(Table13[[#This Row],[Customer ID]],Table3[],6,0)</f>
        <v>72</v>
      </c>
    </row>
    <row r="239" spans="1:18" x14ac:dyDescent="0.3">
      <c r="A239" s="15">
        <v>824598</v>
      </c>
      <c r="B239" s="16">
        <v>189</v>
      </c>
      <c r="C239" s="17" t="s">
        <v>99</v>
      </c>
      <c r="D239" s="21">
        <v>45253.03402777778</v>
      </c>
      <c r="E239" s="16" t="s">
        <v>96</v>
      </c>
      <c r="F239" s="16" t="s">
        <v>27</v>
      </c>
      <c r="G239" s="16">
        <v>5989</v>
      </c>
      <c r="H239" s="16">
        <f>IF(OR(Table13[[#This Row],[Order Value]]&gt;Answer!I$17,Table13[[#This Row],[Order Value]]&lt;Answer!I$18),1,0)</f>
        <v>0</v>
      </c>
      <c r="I239" s="19">
        <v>45253</v>
      </c>
      <c r="J239" s="20" t="str">
        <f>TEXT(Table13[[#This Row],[Order Datetime]],"HH:MM:SS")</f>
        <v>00:49:00</v>
      </c>
      <c r="K239" s="20" t="str">
        <f>TEXT(Table13[[#This Row],[Order time]],"H")</f>
        <v>0</v>
      </c>
      <c r="L239" s="16">
        <v>11</v>
      </c>
      <c r="M239" s="16">
        <f>DAY(Table13[[#This Row],[Order Date]])</f>
        <v>23</v>
      </c>
      <c r="N239" s="16" t="str">
        <f>TEXT(Table13[[#This Row],[Order Date]],"mmmm")</f>
        <v>November</v>
      </c>
      <c r="O239" s="16" t="str">
        <f>TEXT(Table13[[#This Row],[Order Date]],"dddd")</f>
        <v>Thursday</v>
      </c>
      <c r="P239" s="16">
        <f>WEEKDAY(Table13[[#This Row],[Order Datetime]],2)</f>
        <v>4</v>
      </c>
      <c r="Q239" s="30" t="str">
        <f>IF(Table13[[#This Row],[Customer Country]]="",VLOOKUP(Table13[[#This Row],[Customer ID]],Customers!$A$2:$E$2501,2,0),Table13[[#This Row],[Customer Country]])</f>
        <v>USA</v>
      </c>
      <c r="R239" s="16">
        <f>VLOOKUP(Table13[[#This Row],[Customer ID]],Table3[],6,0)</f>
        <v>59</v>
      </c>
    </row>
    <row r="240" spans="1:18" x14ac:dyDescent="0.3">
      <c r="A240" s="15">
        <v>1169043</v>
      </c>
      <c r="B240" s="16">
        <v>189</v>
      </c>
      <c r="C240" s="17" t="s">
        <v>99</v>
      </c>
      <c r="D240" s="21">
        <v>45102.01666666667</v>
      </c>
      <c r="E240" s="16" t="s">
        <v>191</v>
      </c>
      <c r="F240" s="16" t="s">
        <v>27</v>
      </c>
      <c r="G240" s="16">
        <v>6955</v>
      </c>
      <c r="H240" s="16">
        <f>IF(OR(Table13[[#This Row],[Order Value]]&gt;Answer!I$17,Table13[[#This Row],[Order Value]]&lt;Answer!I$18),1,0)</f>
        <v>0</v>
      </c>
      <c r="I240" s="19">
        <v>45102</v>
      </c>
      <c r="J240" s="20" t="str">
        <f>TEXT(Table13[[#This Row],[Order Datetime]],"HH:MM:SS")</f>
        <v>00:24:00</v>
      </c>
      <c r="K240" s="20" t="str">
        <f>TEXT(Table13[[#This Row],[Order time]],"H")</f>
        <v>0</v>
      </c>
      <c r="L240" s="16">
        <v>6</v>
      </c>
      <c r="M240" s="16">
        <f>DAY(Table13[[#This Row],[Order Date]])</f>
        <v>25</v>
      </c>
      <c r="N240" s="16" t="str">
        <f>TEXT(Table13[[#This Row],[Order Date]],"mmmm")</f>
        <v>June</v>
      </c>
      <c r="O240" s="16" t="str">
        <f>TEXT(Table13[[#This Row],[Order Date]],"dddd")</f>
        <v>Sunday</v>
      </c>
      <c r="P240" s="16">
        <f>WEEKDAY(Table13[[#This Row],[Order Datetime]],2)</f>
        <v>7</v>
      </c>
      <c r="Q240" s="30" t="str">
        <f>IF(Table13[[#This Row],[Customer Country]]="",VLOOKUP(Table13[[#This Row],[Customer ID]],Customers!$A$2:$E$2501,2,0),Table13[[#This Row],[Customer Country]])</f>
        <v>USA</v>
      </c>
      <c r="R240" s="16">
        <f>VLOOKUP(Table13[[#This Row],[Customer ID]],Table3[],6,0)</f>
        <v>59</v>
      </c>
    </row>
    <row r="241" spans="1:18" x14ac:dyDescent="0.3">
      <c r="A241" s="15">
        <v>386283</v>
      </c>
      <c r="B241" s="16">
        <v>190</v>
      </c>
      <c r="C241" s="17" t="s">
        <v>100</v>
      </c>
      <c r="D241" s="18">
        <v>44963.989583333336</v>
      </c>
      <c r="E241" s="16" t="s">
        <v>97</v>
      </c>
      <c r="F241" s="16" t="s">
        <v>87</v>
      </c>
      <c r="G241" s="16">
        <v>8183</v>
      </c>
      <c r="H241" s="16">
        <f>IF(OR(Table13[[#This Row],[Order Value]]&gt;Answer!I$17,Table13[[#This Row],[Order Value]]&lt;Answer!I$18),1,0)</f>
        <v>0</v>
      </c>
      <c r="I241" s="19">
        <v>44963</v>
      </c>
      <c r="J241" s="20" t="str">
        <f>TEXT(Table13[[#This Row],[Order Datetime]],"HH:MM:SS")</f>
        <v>23:45:00</v>
      </c>
      <c r="K241" s="20" t="str">
        <f>TEXT(Table13[[#This Row],[Order time]],"H")</f>
        <v>23</v>
      </c>
      <c r="L241" s="16">
        <v>2</v>
      </c>
      <c r="M241" s="16">
        <f>DAY(Table13[[#This Row],[Order Date]])</f>
        <v>6</v>
      </c>
      <c r="N241" s="16" t="str">
        <f>TEXT(Table13[[#This Row],[Order Date]],"mmmm")</f>
        <v>February</v>
      </c>
      <c r="O241" s="16" t="str">
        <f>TEXT(Table13[[#This Row],[Order Date]],"dddd")</f>
        <v>Monday</v>
      </c>
      <c r="P241" s="16">
        <f>WEEKDAY(Table13[[#This Row],[Order Datetime]],2)</f>
        <v>1</v>
      </c>
      <c r="Q241" s="30" t="str">
        <f>IF(Table13[[#This Row],[Customer Country]]="",VLOOKUP(Table13[[#This Row],[Customer ID]],Customers!$A$2:$E$2501,2,0),Table13[[#This Row],[Customer Country]])</f>
        <v>France</v>
      </c>
      <c r="R241" s="16">
        <f>VLOOKUP(Table13[[#This Row],[Customer ID]],Table3[],6,0)</f>
        <v>71</v>
      </c>
    </row>
    <row r="242" spans="1:18" x14ac:dyDescent="0.3">
      <c r="A242" s="15">
        <v>1230246</v>
      </c>
      <c r="B242" s="16">
        <v>190</v>
      </c>
      <c r="C242" s="17" t="s">
        <v>100</v>
      </c>
      <c r="D242" s="21">
        <v>45253.952777777777</v>
      </c>
      <c r="E242" s="16" t="s">
        <v>98</v>
      </c>
      <c r="F242" s="16" t="s">
        <v>61</v>
      </c>
      <c r="G242" s="16">
        <v>7244</v>
      </c>
      <c r="H242" s="16">
        <f>IF(OR(Table13[[#This Row],[Order Value]]&gt;Answer!I$17,Table13[[#This Row],[Order Value]]&lt;Answer!I$18),1,0)</f>
        <v>0</v>
      </c>
      <c r="I242" s="19">
        <v>45253</v>
      </c>
      <c r="J242" s="20" t="str">
        <f>TEXT(Table13[[#This Row],[Order Datetime]],"HH:MM:SS")</f>
        <v>22:52:00</v>
      </c>
      <c r="K242" s="20" t="str">
        <f>TEXT(Table13[[#This Row],[Order time]],"H")</f>
        <v>22</v>
      </c>
      <c r="L242" s="16">
        <v>11</v>
      </c>
      <c r="M242" s="16">
        <f>DAY(Table13[[#This Row],[Order Date]])</f>
        <v>23</v>
      </c>
      <c r="N242" s="16" t="str">
        <f>TEXT(Table13[[#This Row],[Order Date]],"mmmm")</f>
        <v>November</v>
      </c>
      <c r="O242" s="16" t="str">
        <f>TEXT(Table13[[#This Row],[Order Date]],"dddd")</f>
        <v>Thursday</v>
      </c>
      <c r="P242" s="16">
        <f>WEEKDAY(Table13[[#This Row],[Order Datetime]],2)</f>
        <v>4</v>
      </c>
      <c r="Q242" s="30" t="str">
        <f>IF(Table13[[#This Row],[Customer Country]]="",VLOOKUP(Table13[[#This Row],[Customer ID]],Customers!$A$2:$E$2501,2,0),Table13[[#This Row],[Customer Country]])</f>
        <v>France</v>
      </c>
      <c r="R242" s="16">
        <f>VLOOKUP(Table13[[#This Row],[Customer ID]],Table3[],6,0)</f>
        <v>71</v>
      </c>
    </row>
    <row r="243" spans="1:18" x14ac:dyDescent="0.3">
      <c r="A243" s="15">
        <v>1598652</v>
      </c>
      <c r="B243" s="16">
        <v>191</v>
      </c>
      <c r="C243" s="17" t="s">
        <v>109</v>
      </c>
      <c r="D243" s="21">
        <v>45225.980555555558</v>
      </c>
      <c r="E243" s="16" t="s">
        <v>97</v>
      </c>
      <c r="F243" s="16" t="s">
        <v>89</v>
      </c>
      <c r="G243" s="16">
        <v>2084</v>
      </c>
      <c r="H243" s="16">
        <f>IF(OR(Table13[[#This Row],[Order Value]]&gt;Answer!I$17,Table13[[#This Row],[Order Value]]&lt;Answer!I$18),1,0)</f>
        <v>0</v>
      </c>
      <c r="I243" s="19">
        <v>45225</v>
      </c>
      <c r="J243" s="20" t="str">
        <f>TEXT(Table13[[#This Row],[Order Datetime]],"HH:MM:SS")</f>
        <v>23:32:00</v>
      </c>
      <c r="K243" s="20" t="str">
        <f>TEXT(Table13[[#This Row],[Order time]],"H")</f>
        <v>23</v>
      </c>
      <c r="L243" s="16">
        <v>10</v>
      </c>
      <c r="M243" s="16">
        <f>DAY(Table13[[#This Row],[Order Date]])</f>
        <v>26</v>
      </c>
      <c r="N243" s="16" t="str">
        <f>TEXT(Table13[[#This Row],[Order Date]],"mmmm")</f>
        <v>October</v>
      </c>
      <c r="O243" s="16" t="str">
        <f>TEXT(Table13[[#This Row],[Order Date]],"dddd")</f>
        <v>Thursday</v>
      </c>
      <c r="P243" s="16">
        <f>WEEKDAY(Table13[[#This Row],[Order Datetime]],2)</f>
        <v>4</v>
      </c>
      <c r="Q243" s="30" t="str">
        <f>IF(Table13[[#This Row],[Customer Country]]="",VLOOKUP(Table13[[#This Row],[Customer ID]],Customers!$A$2:$E$2501,2,0),Table13[[#This Row],[Customer Country]])</f>
        <v>Germany</v>
      </c>
      <c r="R243" s="16">
        <f>VLOOKUP(Table13[[#This Row],[Customer ID]],Table3[],6,0)</f>
        <v>23</v>
      </c>
    </row>
    <row r="244" spans="1:18" x14ac:dyDescent="0.3">
      <c r="A244" s="15">
        <v>750732</v>
      </c>
      <c r="B244" s="16">
        <v>194</v>
      </c>
      <c r="C244" s="17" t="s">
        <v>113</v>
      </c>
      <c r="D244" s="21">
        <v>45247.981944444444</v>
      </c>
      <c r="E244" s="16" t="s">
        <v>97</v>
      </c>
      <c r="F244" s="16" t="s">
        <v>76</v>
      </c>
      <c r="G244" s="16">
        <v>8355</v>
      </c>
      <c r="H244" s="16">
        <f>IF(OR(Table13[[#This Row],[Order Value]]&gt;Answer!I$17,Table13[[#This Row],[Order Value]]&lt;Answer!I$18),1,0)</f>
        <v>0</v>
      </c>
      <c r="I244" s="19">
        <v>45247</v>
      </c>
      <c r="J244" s="20" t="str">
        <f>TEXT(Table13[[#This Row],[Order Datetime]],"HH:MM:SS")</f>
        <v>23:34:00</v>
      </c>
      <c r="K244" s="20" t="str">
        <f>TEXT(Table13[[#This Row],[Order time]],"H")</f>
        <v>23</v>
      </c>
      <c r="L244" s="16">
        <v>11</v>
      </c>
      <c r="M244" s="16">
        <f>DAY(Table13[[#This Row],[Order Date]])</f>
        <v>17</v>
      </c>
      <c r="N244" s="16" t="str">
        <f>TEXT(Table13[[#This Row],[Order Date]],"mmmm")</f>
        <v>November</v>
      </c>
      <c r="O244" s="16" t="str">
        <f>TEXT(Table13[[#This Row],[Order Date]],"dddd")</f>
        <v>Friday</v>
      </c>
      <c r="P244" s="16">
        <f>WEEKDAY(Table13[[#This Row],[Order Datetime]],2)</f>
        <v>5</v>
      </c>
      <c r="Q244" s="30" t="str">
        <f>IF(Table13[[#This Row],[Customer Country]]="",VLOOKUP(Table13[[#This Row],[Customer ID]],Customers!$A$2:$E$2501,2,0),Table13[[#This Row],[Customer Country]])</f>
        <v>India</v>
      </c>
      <c r="R244" s="16">
        <f>VLOOKUP(Table13[[#This Row],[Customer ID]],Table3[],6,0)</f>
        <v>64</v>
      </c>
    </row>
    <row r="245" spans="1:18" x14ac:dyDescent="0.3">
      <c r="A245" s="15">
        <v>878771</v>
      </c>
      <c r="B245" s="16">
        <v>194</v>
      </c>
      <c r="C245" s="17" t="s">
        <v>113</v>
      </c>
      <c r="D245" s="21">
        <v>45128.081944444442</v>
      </c>
      <c r="E245" s="16" t="s">
        <v>191</v>
      </c>
      <c r="F245" s="16" t="s">
        <v>33</v>
      </c>
      <c r="G245" s="16">
        <v>7705</v>
      </c>
      <c r="H245" s="16">
        <f>IF(OR(Table13[[#This Row],[Order Value]]&gt;Answer!I$17,Table13[[#This Row],[Order Value]]&lt;Answer!I$18),1,0)</f>
        <v>0</v>
      </c>
      <c r="I245" s="19">
        <v>45128</v>
      </c>
      <c r="J245" s="20" t="str">
        <f>TEXT(Table13[[#This Row],[Order Datetime]],"HH:MM:SS")</f>
        <v>01:58:00</v>
      </c>
      <c r="K245" s="20" t="str">
        <f>TEXT(Table13[[#This Row],[Order time]],"H")</f>
        <v>1</v>
      </c>
      <c r="L245" s="16">
        <v>7</v>
      </c>
      <c r="M245" s="16">
        <f>DAY(Table13[[#This Row],[Order Date]])</f>
        <v>21</v>
      </c>
      <c r="N245" s="16" t="str">
        <f>TEXT(Table13[[#This Row],[Order Date]],"mmmm")</f>
        <v>July</v>
      </c>
      <c r="O245" s="16" t="str">
        <f>TEXT(Table13[[#This Row],[Order Date]],"dddd")</f>
        <v>Friday</v>
      </c>
      <c r="P245" s="16">
        <f>WEEKDAY(Table13[[#This Row],[Order Datetime]],2)</f>
        <v>5</v>
      </c>
      <c r="Q245" s="30" t="str">
        <f>IF(Table13[[#This Row],[Customer Country]]="",VLOOKUP(Table13[[#This Row],[Customer ID]],Customers!$A$2:$E$2501,2,0),Table13[[#This Row],[Customer Country]])</f>
        <v>India</v>
      </c>
      <c r="R245" s="16">
        <f>VLOOKUP(Table13[[#This Row],[Customer ID]],Table3[],6,0)</f>
        <v>64</v>
      </c>
    </row>
    <row r="246" spans="1:18" x14ac:dyDescent="0.3">
      <c r="A246" s="15">
        <v>1039481</v>
      </c>
      <c r="B246" s="16">
        <v>194</v>
      </c>
      <c r="C246" s="17" t="s">
        <v>113</v>
      </c>
      <c r="D246" s="21">
        <v>45060.961111111108</v>
      </c>
      <c r="E246" s="16" t="s">
        <v>191</v>
      </c>
      <c r="F246" s="16" t="s">
        <v>24</v>
      </c>
      <c r="G246" s="16">
        <v>8428</v>
      </c>
      <c r="H246" s="16">
        <f>IF(OR(Table13[[#This Row],[Order Value]]&gt;Answer!I$17,Table13[[#This Row],[Order Value]]&lt;Answer!I$18),1,0)</f>
        <v>0</v>
      </c>
      <c r="I246" s="19">
        <v>45060</v>
      </c>
      <c r="J246" s="20" t="str">
        <f>TEXT(Table13[[#This Row],[Order Datetime]],"HH:MM:SS")</f>
        <v>23:04:00</v>
      </c>
      <c r="K246" s="20" t="str">
        <f>TEXT(Table13[[#This Row],[Order time]],"H")</f>
        <v>23</v>
      </c>
      <c r="L246" s="16">
        <v>5</v>
      </c>
      <c r="M246" s="16">
        <f>DAY(Table13[[#This Row],[Order Date]])</f>
        <v>14</v>
      </c>
      <c r="N246" s="16" t="str">
        <f>TEXT(Table13[[#This Row],[Order Date]],"mmmm")</f>
        <v>May</v>
      </c>
      <c r="O246" s="16" t="str">
        <f>TEXT(Table13[[#This Row],[Order Date]],"dddd")</f>
        <v>Sunday</v>
      </c>
      <c r="P246" s="16">
        <f>WEEKDAY(Table13[[#This Row],[Order Datetime]],2)</f>
        <v>7</v>
      </c>
      <c r="Q246" s="30" t="str">
        <f>IF(Table13[[#This Row],[Customer Country]]="",VLOOKUP(Table13[[#This Row],[Customer ID]],Customers!$A$2:$E$2501,2,0),Table13[[#This Row],[Customer Country]])</f>
        <v>India</v>
      </c>
      <c r="R246" s="16">
        <f>VLOOKUP(Table13[[#This Row],[Customer ID]],Table3[],6,0)</f>
        <v>64</v>
      </c>
    </row>
    <row r="247" spans="1:18" x14ac:dyDescent="0.3">
      <c r="A247" s="15">
        <v>901917</v>
      </c>
      <c r="B247" s="16">
        <v>195</v>
      </c>
      <c r="C247" s="17" t="s">
        <v>99</v>
      </c>
      <c r="D247" s="21">
        <v>45124.068749999999</v>
      </c>
      <c r="E247" s="16" t="s">
        <v>96</v>
      </c>
      <c r="F247" s="16" t="s">
        <v>39</v>
      </c>
      <c r="G247" s="16">
        <v>1318</v>
      </c>
      <c r="H247" s="16">
        <f>IF(OR(Table13[[#This Row],[Order Value]]&gt;Answer!I$17,Table13[[#This Row],[Order Value]]&lt;Answer!I$18),1,0)</f>
        <v>0</v>
      </c>
      <c r="I247" s="19">
        <v>45124</v>
      </c>
      <c r="J247" s="20" t="str">
        <f>TEXT(Table13[[#This Row],[Order Datetime]],"HH:MM:SS")</f>
        <v>01:39:00</v>
      </c>
      <c r="K247" s="20" t="str">
        <f>TEXT(Table13[[#This Row],[Order time]],"H")</f>
        <v>1</v>
      </c>
      <c r="L247" s="16">
        <v>7</v>
      </c>
      <c r="M247" s="16">
        <f>DAY(Table13[[#This Row],[Order Date]])</f>
        <v>17</v>
      </c>
      <c r="N247" s="16" t="str">
        <f>TEXT(Table13[[#This Row],[Order Date]],"mmmm")</f>
        <v>July</v>
      </c>
      <c r="O247" s="16" t="str">
        <f>TEXT(Table13[[#This Row],[Order Date]],"dddd")</f>
        <v>Monday</v>
      </c>
      <c r="P247" s="16">
        <f>WEEKDAY(Table13[[#This Row],[Order Datetime]],2)</f>
        <v>1</v>
      </c>
      <c r="Q247" s="30" t="str">
        <f>IF(Table13[[#This Row],[Customer Country]]="",VLOOKUP(Table13[[#This Row],[Customer ID]],Customers!$A$2:$E$2501,2,0),Table13[[#This Row],[Customer Country]])</f>
        <v>USA</v>
      </c>
      <c r="R247" s="16">
        <f>VLOOKUP(Table13[[#This Row],[Customer ID]],Table3[],6,0)</f>
        <v>51</v>
      </c>
    </row>
    <row r="248" spans="1:18" x14ac:dyDescent="0.3">
      <c r="A248" s="15">
        <v>1472256</v>
      </c>
      <c r="B248" s="16">
        <v>196</v>
      </c>
      <c r="C248" s="17" t="s">
        <v>99</v>
      </c>
      <c r="D248" s="21">
        <v>45274.006249999999</v>
      </c>
      <c r="E248" s="16" t="s">
        <v>97</v>
      </c>
      <c r="F248" s="16" t="s">
        <v>47</v>
      </c>
      <c r="G248" s="16">
        <v>2311</v>
      </c>
      <c r="H248" s="16">
        <f>IF(OR(Table13[[#This Row],[Order Value]]&gt;Answer!I$17,Table13[[#This Row],[Order Value]]&lt;Answer!I$18),1,0)</f>
        <v>0</v>
      </c>
      <c r="I248" s="19">
        <v>45274</v>
      </c>
      <c r="J248" s="20" t="str">
        <f>TEXT(Table13[[#This Row],[Order Datetime]],"HH:MM:SS")</f>
        <v>00:09:00</v>
      </c>
      <c r="K248" s="20" t="str">
        <f>TEXT(Table13[[#This Row],[Order time]],"H")</f>
        <v>0</v>
      </c>
      <c r="L248" s="16">
        <v>12</v>
      </c>
      <c r="M248" s="16">
        <f>DAY(Table13[[#This Row],[Order Date]])</f>
        <v>14</v>
      </c>
      <c r="N248" s="16" t="str">
        <f>TEXT(Table13[[#This Row],[Order Date]],"mmmm")</f>
        <v>December</v>
      </c>
      <c r="O248" s="16" t="str">
        <f>TEXT(Table13[[#This Row],[Order Date]],"dddd")</f>
        <v>Thursday</v>
      </c>
      <c r="P248" s="16">
        <f>WEEKDAY(Table13[[#This Row],[Order Datetime]],2)</f>
        <v>4</v>
      </c>
      <c r="Q248" s="30" t="str">
        <f>IF(Table13[[#This Row],[Customer Country]]="",VLOOKUP(Table13[[#This Row],[Customer ID]],Customers!$A$2:$E$2501,2,0),Table13[[#This Row],[Customer Country]])</f>
        <v>USA</v>
      </c>
      <c r="R248" s="16">
        <f>VLOOKUP(Table13[[#This Row],[Customer ID]],Table3[],6,0)</f>
        <v>77</v>
      </c>
    </row>
    <row r="249" spans="1:18" x14ac:dyDescent="0.3">
      <c r="A249" s="15">
        <v>506882</v>
      </c>
      <c r="B249" s="16">
        <v>197</v>
      </c>
      <c r="C249" s="17" t="s">
        <v>99</v>
      </c>
      <c r="D249" s="18">
        <v>45232.05972222222</v>
      </c>
      <c r="E249" s="16" t="s">
        <v>98</v>
      </c>
      <c r="F249" s="16" t="s">
        <v>27</v>
      </c>
      <c r="G249" s="16">
        <v>3087</v>
      </c>
      <c r="H249" s="16">
        <f>IF(OR(Table13[[#This Row],[Order Value]]&gt;Answer!I$17,Table13[[#This Row],[Order Value]]&lt;Answer!I$18),1,0)</f>
        <v>0</v>
      </c>
      <c r="I249" s="19">
        <v>45232</v>
      </c>
      <c r="J249" s="20" t="str">
        <f>TEXT(Table13[[#This Row],[Order Datetime]],"HH:MM:SS")</f>
        <v>01:26:00</v>
      </c>
      <c r="K249" s="20" t="str">
        <f>TEXT(Table13[[#This Row],[Order time]],"H")</f>
        <v>1</v>
      </c>
      <c r="L249" s="16">
        <v>11</v>
      </c>
      <c r="M249" s="16">
        <f>DAY(Table13[[#This Row],[Order Date]])</f>
        <v>2</v>
      </c>
      <c r="N249" s="16" t="str">
        <f>TEXT(Table13[[#This Row],[Order Date]],"mmmm")</f>
        <v>November</v>
      </c>
      <c r="O249" s="16" t="str">
        <f>TEXT(Table13[[#This Row],[Order Date]],"dddd")</f>
        <v>Thursday</v>
      </c>
      <c r="P249" s="16">
        <f>WEEKDAY(Table13[[#This Row],[Order Datetime]],2)</f>
        <v>4</v>
      </c>
      <c r="Q249" s="30" t="str">
        <f>IF(Table13[[#This Row],[Customer Country]]="",VLOOKUP(Table13[[#This Row],[Customer ID]],Customers!$A$2:$E$2501,2,0),Table13[[#This Row],[Customer Country]])</f>
        <v>USA</v>
      </c>
      <c r="R249" s="16">
        <f>VLOOKUP(Table13[[#This Row],[Customer ID]],Table3[],6,0)</f>
        <v>38</v>
      </c>
    </row>
    <row r="250" spans="1:18" x14ac:dyDescent="0.3">
      <c r="A250" s="15">
        <v>971123</v>
      </c>
      <c r="B250" s="16">
        <v>197</v>
      </c>
      <c r="C250" s="17" t="s">
        <v>99</v>
      </c>
      <c r="D250" s="21">
        <v>44959.022222222222</v>
      </c>
      <c r="E250" s="16" t="s">
        <v>191</v>
      </c>
      <c r="F250" s="16" t="s">
        <v>27</v>
      </c>
      <c r="G250" s="16">
        <v>4194</v>
      </c>
      <c r="H250" s="16">
        <f>IF(OR(Table13[[#This Row],[Order Value]]&gt;Answer!I$17,Table13[[#This Row],[Order Value]]&lt;Answer!I$18),1,0)</f>
        <v>0</v>
      </c>
      <c r="I250" s="19">
        <v>44959</v>
      </c>
      <c r="J250" s="20" t="str">
        <f>TEXT(Table13[[#This Row],[Order Datetime]],"HH:MM:SS")</f>
        <v>00:32:00</v>
      </c>
      <c r="K250" s="20" t="str">
        <f>TEXT(Table13[[#This Row],[Order time]],"H")</f>
        <v>0</v>
      </c>
      <c r="L250" s="16">
        <v>2</v>
      </c>
      <c r="M250" s="16">
        <f>DAY(Table13[[#This Row],[Order Date]])</f>
        <v>2</v>
      </c>
      <c r="N250" s="16" t="str">
        <f>TEXT(Table13[[#This Row],[Order Date]],"mmmm")</f>
        <v>February</v>
      </c>
      <c r="O250" s="16" t="str">
        <f>TEXT(Table13[[#This Row],[Order Date]],"dddd")</f>
        <v>Thursday</v>
      </c>
      <c r="P250" s="16">
        <f>WEEKDAY(Table13[[#This Row],[Order Datetime]],2)</f>
        <v>4</v>
      </c>
      <c r="Q250" s="30" t="str">
        <f>IF(Table13[[#This Row],[Customer Country]]="",VLOOKUP(Table13[[#This Row],[Customer ID]],Customers!$A$2:$E$2501,2,0),Table13[[#This Row],[Customer Country]])</f>
        <v>USA</v>
      </c>
      <c r="R250" s="16">
        <f>VLOOKUP(Table13[[#This Row],[Customer ID]],Table3[],6,0)</f>
        <v>38</v>
      </c>
    </row>
    <row r="251" spans="1:18" x14ac:dyDescent="0.3">
      <c r="A251" s="15">
        <v>380866</v>
      </c>
      <c r="B251" s="16">
        <v>202</v>
      </c>
      <c r="C251" s="17" t="s">
        <v>99</v>
      </c>
      <c r="D251" s="18">
        <v>45291.043055555558</v>
      </c>
      <c r="E251" s="16" t="s">
        <v>96</v>
      </c>
      <c r="F251" s="16" t="s">
        <v>50</v>
      </c>
      <c r="G251" s="16">
        <v>526</v>
      </c>
      <c r="H251" s="16">
        <f>IF(OR(Table13[[#This Row],[Order Value]]&gt;Answer!I$17,Table13[[#This Row],[Order Value]]&lt;Answer!I$18),1,0)</f>
        <v>0</v>
      </c>
      <c r="I251" s="19">
        <v>45291</v>
      </c>
      <c r="J251" s="20" t="str">
        <f>TEXT(Table13[[#This Row],[Order Datetime]],"HH:MM:SS")</f>
        <v>01:02:00</v>
      </c>
      <c r="K251" s="20" t="str">
        <f>TEXT(Table13[[#This Row],[Order time]],"H")</f>
        <v>1</v>
      </c>
      <c r="L251" s="16">
        <v>12</v>
      </c>
      <c r="M251" s="16">
        <f>DAY(Table13[[#This Row],[Order Date]])</f>
        <v>31</v>
      </c>
      <c r="N251" s="16" t="str">
        <f>TEXT(Table13[[#This Row],[Order Date]],"mmmm")</f>
        <v>December</v>
      </c>
      <c r="O251" s="16" t="str">
        <f>TEXT(Table13[[#This Row],[Order Date]],"dddd")</f>
        <v>Sunday</v>
      </c>
      <c r="P251" s="16">
        <f>WEEKDAY(Table13[[#This Row],[Order Datetime]],2)</f>
        <v>7</v>
      </c>
      <c r="Q251" s="30" t="str">
        <f>IF(Table13[[#This Row],[Customer Country]]="",VLOOKUP(Table13[[#This Row],[Customer ID]],Customers!$A$2:$E$2501,2,0),Table13[[#This Row],[Customer Country]])</f>
        <v>USA</v>
      </c>
      <c r="R251" s="16">
        <f>VLOOKUP(Table13[[#This Row],[Customer ID]],Table3[],6,0)</f>
        <v>86</v>
      </c>
    </row>
    <row r="252" spans="1:18" x14ac:dyDescent="0.3">
      <c r="A252" s="15">
        <v>699766</v>
      </c>
      <c r="B252" s="16">
        <v>202</v>
      </c>
      <c r="C252" s="17" t="s">
        <v>99</v>
      </c>
      <c r="D252" s="21">
        <v>45289.061111111114</v>
      </c>
      <c r="E252" s="16" t="s">
        <v>97</v>
      </c>
      <c r="F252" s="16" t="s">
        <v>20</v>
      </c>
      <c r="G252" s="16">
        <v>2379</v>
      </c>
      <c r="H252" s="16">
        <f>IF(OR(Table13[[#This Row],[Order Value]]&gt;Answer!I$17,Table13[[#This Row],[Order Value]]&lt;Answer!I$18),1,0)</f>
        <v>0</v>
      </c>
      <c r="I252" s="19">
        <v>45289</v>
      </c>
      <c r="J252" s="20" t="str">
        <f>TEXT(Table13[[#This Row],[Order Datetime]],"HH:MM:SS")</f>
        <v>01:28:00</v>
      </c>
      <c r="K252" s="20" t="str">
        <f>TEXT(Table13[[#This Row],[Order time]],"H")</f>
        <v>1</v>
      </c>
      <c r="L252" s="16">
        <v>12</v>
      </c>
      <c r="M252" s="16">
        <f>DAY(Table13[[#This Row],[Order Date]])</f>
        <v>29</v>
      </c>
      <c r="N252" s="16" t="str">
        <f>TEXT(Table13[[#This Row],[Order Date]],"mmmm")</f>
        <v>December</v>
      </c>
      <c r="O252" s="16" t="str">
        <f>TEXT(Table13[[#This Row],[Order Date]],"dddd")</f>
        <v>Friday</v>
      </c>
      <c r="P252" s="16">
        <f>WEEKDAY(Table13[[#This Row],[Order Datetime]],2)</f>
        <v>5</v>
      </c>
      <c r="Q252" s="30" t="str">
        <f>IF(Table13[[#This Row],[Customer Country]]="",VLOOKUP(Table13[[#This Row],[Customer ID]],Customers!$A$2:$E$2501,2,0),Table13[[#This Row],[Customer Country]])</f>
        <v>USA</v>
      </c>
      <c r="R252" s="16">
        <f>VLOOKUP(Table13[[#This Row],[Customer ID]],Table3[],6,0)</f>
        <v>86</v>
      </c>
    </row>
    <row r="253" spans="1:18" x14ac:dyDescent="0.3">
      <c r="A253" s="15">
        <v>1374086</v>
      </c>
      <c r="B253" s="16">
        <v>206</v>
      </c>
      <c r="C253" s="17" t="s">
        <v>99</v>
      </c>
      <c r="D253" s="21">
        <v>45179.987500000003</v>
      </c>
      <c r="E253" s="16" t="s">
        <v>96</v>
      </c>
      <c r="F253" s="16" t="s">
        <v>39</v>
      </c>
      <c r="G253" s="16">
        <v>622</v>
      </c>
      <c r="H253" s="16">
        <f>IF(OR(Table13[[#This Row],[Order Value]]&gt;Answer!I$17,Table13[[#This Row],[Order Value]]&lt;Answer!I$18),1,0)</f>
        <v>0</v>
      </c>
      <c r="I253" s="19">
        <v>45179</v>
      </c>
      <c r="J253" s="20" t="str">
        <f>TEXT(Table13[[#This Row],[Order Datetime]],"HH:MM:SS")</f>
        <v>23:42:00</v>
      </c>
      <c r="K253" s="20" t="str">
        <f>TEXT(Table13[[#This Row],[Order time]],"H")</f>
        <v>23</v>
      </c>
      <c r="L253" s="16">
        <v>9</v>
      </c>
      <c r="M253" s="16">
        <f>DAY(Table13[[#This Row],[Order Date]])</f>
        <v>10</v>
      </c>
      <c r="N253" s="16" t="str">
        <f>TEXT(Table13[[#This Row],[Order Date]],"mmmm")</f>
        <v>September</v>
      </c>
      <c r="O253" s="16" t="str">
        <f>TEXT(Table13[[#This Row],[Order Date]],"dddd")</f>
        <v>Sunday</v>
      </c>
      <c r="P253" s="16">
        <f>WEEKDAY(Table13[[#This Row],[Order Datetime]],2)</f>
        <v>7</v>
      </c>
      <c r="Q253" s="30" t="str">
        <f>IF(Table13[[#This Row],[Customer Country]]="",VLOOKUP(Table13[[#This Row],[Customer ID]],Customers!$A$2:$E$2501,2,0),Table13[[#This Row],[Customer Country]])</f>
        <v>USA</v>
      </c>
      <c r="R253" s="16">
        <f>VLOOKUP(Table13[[#This Row],[Customer ID]],Table3[],6,0)</f>
        <v>56</v>
      </c>
    </row>
    <row r="254" spans="1:18" x14ac:dyDescent="0.3">
      <c r="A254" s="15">
        <v>130805</v>
      </c>
      <c r="B254" s="16">
        <v>207</v>
      </c>
      <c r="C254" s="17" t="s">
        <v>108</v>
      </c>
      <c r="D254" s="18">
        <v>45118.010416666664</v>
      </c>
      <c r="E254" s="16" t="s">
        <v>97</v>
      </c>
      <c r="F254" s="16" t="s">
        <v>74</v>
      </c>
      <c r="G254" s="16">
        <v>9542</v>
      </c>
      <c r="H254" s="16">
        <f>IF(OR(Table13[[#This Row],[Order Value]]&gt;Answer!I$17,Table13[[#This Row],[Order Value]]&lt;Answer!I$18),1,0)</f>
        <v>0</v>
      </c>
      <c r="I254" s="19">
        <v>45118</v>
      </c>
      <c r="J254" s="20" t="str">
        <f>TEXT(Table13[[#This Row],[Order Datetime]],"HH:MM:SS")</f>
        <v>00:15:00</v>
      </c>
      <c r="K254" s="20" t="str">
        <f>TEXT(Table13[[#This Row],[Order time]],"H")</f>
        <v>0</v>
      </c>
      <c r="L254" s="16">
        <v>7</v>
      </c>
      <c r="M254" s="16">
        <f>DAY(Table13[[#This Row],[Order Date]])</f>
        <v>11</v>
      </c>
      <c r="N254" s="16" t="str">
        <f>TEXT(Table13[[#This Row],[Order Date]],"mmmm")</f>
        <v>July</v>
      </c>
      <c r="O254" s="16" t="str">
        <f>TEXT(Table13[[#This Row],[Order Date]],"dddd")</f>
        <v>Tuesday</v>
      </c>
      <c r="P254" s="16">
        <f>WEEKDAY(Table13[[#This Row],[Order Datetime]],2)</f>
        <v>2</v>
      </c>
      <c r="Q254" s="30" t="str">
        <f>IF(Table13[[#This Row],[Customer Country]]="",VLOOKUP(Table13[[#This Row],[Customer ID]],Customers!$A$2:$E$2501,2,0),Table13[[#This Row],[Customer Country]])</f>
        <v>Denmark</v>
      </c>
      <c r="R254" s="16">
        <f>VLOOKUP(Table13[[#This Row],[Customer ID]],Table3[],6,0)</f>
        <v>76</v>
      </c>
    </row>
    <row r="255" spans="1:18" x14ac:dyDescent="0.3">
      <c r="A255" s="15">
        <v>222114</v>
      </c>
      <c r="B255" s="16">
        <v>208</v>
      </c>
      <c r="C255" s="17" t="s">
        <v>99</v>
      </c>
      <c r="D255" s="18">
        <v>45120.98541666667</v>
      </c>
      <c r="E255" s="16" t="s">
        <v>98</v>
      </c>
      <c r="F255" s="16" t="s">
        <v>52</v>
      </c>
      <c r="G255" s="16">
        <v>4738</v>
      </c>
      <c r="H255" s="16">
        <f>IF(OR(Table13[[#This Row],[Order Value]]&gt;Answer!I$17,Table13[[#This Row],[Order Value]]&lt;Answer!I$18),1,0)</f>
        <v>0</v>
      </c>
      <c r="I255" s="19">
        <v>45120</v>
      </c>
      <c r="J255" s="20" t="str">
        <f>TEXT(Table13[[#This Row],[Order Datetime]],"HH:MM:SS")</f>
        <v>23:39:00</v>
      </c>
      <c r="K255" s="20" t="str">
        <f>TEXT(Table13[[#This Row],[Order time]],"H")</f>
        <v>23</v>
      </c>
      <c r="L255" s="16">
        <v>7</v>
      </c>
      <c r="M255" s="16">
        <f>DAY(Table13[[#This Row],[Order Date]])</f>
        <v>13</v>
      </c>
      <c r="N255" s="16" t="str">
        <f>TEXT(Table13[[#This Row],[Order Date]],"mmmm")</f>
        <v>July</v>
      </c>
      <c r="O255" s="16" t="str">
        <f>TEXT(Table13[[#This Row],[Order Date]],"dddd")</f>
        <v>Thursday</v>
      </c>
      <c r="P255" s="16">
        <f>WEEKDAY(Table13[[#This Row],[Order Datetime]],2)</f>
        <v>4</v>
      </c>
      <c r="Q255" s="30" t="str">
        <f>IF(Table13[[#This Row],[Customer Country]]="",VLOOKUP(Table13[[#This Row],[Customer ID]],Customers!$A$2:$E$2501,2,0),Table13[[#This Row],[Customer Country]])</f>
        <v>USA</v>
      </c>
      <c r="R255" s="16">
        <f>VLOOKUP(Table13[[#This Row],[Customer ID]],Table3[],6,0)</f>
        <v>19</v>
      </c>
    </row>
    <row r="256" spans="1:18" x14ac:dyDescent="0.3">
      <c r="A256" s="15">
        <v>458560</v>
      </c>
      <c r="B256" s="16">
        <v>210</v>
      </c>
      <c r="C256" s="17" t="s">
        <v>99</v>
      </c>
      <c r="D256" s="18">
        <v>45169</v>
      </c>
      <c r="E256" s="16" t="s">
        <v>96</v>
      </c>
      <c r="F256" s="16" t="s">
        <v>23</v>
      </c>
      <c r="G256" s="16">
        <v>9234</v>
      </c>
      <c r="H256" s="16">
        <f>IF(OR(Table13[[#This Row],[Order Value]]&gt;Answer!I$17,Table13[[#This Row],[Order Value]]&lt;Answer!I$18),1,0)</f>
        <v>0</v>
      </c>
      <c r="I256" s="19">
        <v>45169</v>
      </c>
      <c r="J256" s="20" t="str">
        <f>TEXT(Table13[[#This Row],[Order Datetime]],"HH:MM:SS")</f>
        <v>00:00:00</v>
      </c>
      <c r="K256" s="20" t="str">
        <f>TEXT(Table13[[#This Row],[Order time]],"H")</f>
        <v>0</v>
      </c>
      <c r="L256" s="16">
        <v>8</v>
      </c>
      <c r="M256" s="16">
        <f>DAY(Table13[[#This Row],[Order Date]])</f>
        <v>31</v>
      </c>
      <c r="N256" s="16" t="str">
        <f>TEXT(Table13[[#This Row],[Order Date]],"mmmm")</f>
        <v>August</v>
      </c>
      <c r="O256" s="16" t="str">
        <f>TEXT(Table13[[#This Row],[Order Date]],"dddd")</f>
        <v>Thursday</v>
      </c>
      <c r="P256" s="16">
        <f>WEEKDAY(Table13[[#This Row],[Order Datetime]],2)</f>
        <v>4</v>
      </c>
      <c r="Q256" s="30" t="str">
        <f>IF(Table13[[#This Row],[Customer Country]]="",VLOOKUP(Table13[[#This Row],[Customer ID]],Customers!$A$2:$E$2501,2,0),Table13[[#This Row],[Customer Country]])</f>
        <v>USA</v>
      </c>
      <c r="R256" s="16">
        <f>VLOOKUP(Table13[[#This Row],[Customer ID]],Table3[],6,0)</f>
        <v>59</v>
      </c>
    </row>
    <row r="257" spans="1:18" x14ac:dyDescent="0.3">
      <c r="A257" s="15">
        <v>113132</v>
      </c>
      <c r="B257" s="16">
        <v>211</v>
      </c>
      <c r="C257" s="17" t="s">
        <v>100</v>
      </c>
      <c r="D257" s="18">
        <v>45266.997916666667</v>
      </c>
      <c r="E257" s="16" t="s">
        <v>191</v>
      </c>
      <c r="F257" s="16" t="s">
        <v>52</v>
      </c>
      <c r="G257" s="16">
        <v>2270</v>
      </c>
      <c r="H257" s="16">
        <f>IF(OR(Table13[[#This Row],[Order Value]]&gt;Answer!I$17,Table13[[#This Row],[Order Value]]&lt;Answer!I$18),1,0)</f>
        <v>0</v>
      </c>
      <c r="I257" s="19">
        <v>45266</v>
      </c>
      <c r="J257" s="20" t="str">
        <f>TEXT(Table13[[#This Row],[Order Datetime]],"HH:MM:SS")</f>
        <v>23:57:00</v>
      </c>
      <c r="K257" s="20" t="str">
        <f>TEXT(Table13[[#This Row],[Order time]],"H")</f>
        <v>23</v>
      </c>
      <c r="L257" s="16">
        <v>12</v>
      </c>
      <c r="M257" s="16">
        <f>DAY(Table13[[#This Row],[Order Date]])</f>
        <v>6</v>
      </c>
      <c r="N257" s="16" t="str">
        <f>TEXT(Table13[[#This Row],[Order Date]],"mmmm")</f>
        <v>December</v>
      </c>
      <c r="O257" s="16" t="str">
        <f>TEXT(Table13[[#This Row],[Order Date]],"dddd")</f>
        <v>Wednesday</v>
      </c>
      <c r="P257" s="16">
        <f>WEEKDAY(Table13[[#This Row],[Order Datetime]],2)</f>
        <v>3</v>
      </c>
      <c r="Q257" s="30" t="str">
        <f>IF(Table13[[#This Row],[Customer Country]]="",VLOOKUP(Table13[[#This Row],[Customer ID]],Customers!$A$2:$E$2501,2,0),Table13[[#This Row],[Customer Country]])</f>
        <v>France</v>
      </c>
      <c r="R257" s="16">
        <f>VLOOKUP(Table13[[#This Row],[Customer ID]],Table3[],6,0)</f>
        <v>79</v>
      </c>
    </row>
    <row r="258" spans="1:18" x14ac:dyDescent="0.3">
      <c r="A258" s="15">
        <v>1063742</v>
      </c>
      <c r="B258" s="16">
        <v>212</v>
      </c>
      <c r="C258" s="17" t="s">
        <v>109</v>
      </c>
      <c r="D258" s="21">
        <v>45216.030555555553</v>
      </c>
      <c r="E258" s="16" t="s">
        <v>191</v>
      </c>
      <c r="F258" s="16" t="s">
        <v>40</v>
      </c>
      <c r="G258" s="16">
        <v>359</v>
      </c>
      <c r="H258" s="16">
        <f>IF(OR(Table13[[#This Row],[Order Value]]&gt;Answer!I$17,Table13[[#This Row],[Order Value]]&lt;Answer!I$18),1,0)</f>
        <v>0</v>
      </c>
      <c r="I258" s="19">
        <v>45216</v>
      </c>
      <c r="J258" s="20" t="str">
        <f>TEXT(Table13[[#This Row],[Order Datetime]],"HH:MM:SS")</f>
        <v>00:44:00</v>
      </c>
      <c r="K258" s="20" t="str">
        <f>TEXT(Table13[[#This Row],[Order time]],"H")</f>
        <v>0</v>
      </c>
      <c r="L258" s="16">
        <v>10</v>
      </c>
      <c r="M258" s="16">
        <f>DAY(Table13[[#This Row],[Order Date]])</f>
        <v>17</v>
      </c>
      <c r="N258" s="16" t="str">
        <f>TEXT(Table13[[#This Row],[Order Date]],"mmmm")</f>
        <v>October</v>
      </c>
      <c r="O258" s="16" t="str">
        <f>TEXT(Table13[[#This Row],[Order Date]],"dddd")</f>
        <v>Tuesday</v>
      </c>
      <c r="P258" s="16">
        <f>WEEKDAY(Table13[[#This Row],[Order Datetime]],2)</f>
        <v>2</v>
      </c>
      <c r="Q258" s="30" t="str">
        <f>IF(Table13[[#This Row],[Customer Country]]="",VLOOKUP(Table13[[#This Row],[Customer ID]],Customers!$A$2:$E$2501,2,0),Table13[[#This Row],[Customer Country]])</f>
        <v>Germany</v>
      </c>
      <c r="R258" s="16">
        <f>VLOOKUP(Table13[[#This Row],[Customer ID]],Table3[],6,0)</f>
        <v>19</v>
      </c>
    </row>
    <row r="259" spans="1:18" x14ac:dyDescent="0.3">
      <c r="A259" s="15">
        <v>125939</v>
      </c>
      <c r="B259" s="16">
        <v>213</v>
      </c>
      <c r="C259" s="17" t="s">
        <v>99</v>
      </c>
      <c r="D259" s="18">
        <v>44985.036805555559</v>
      </c>
      <c r="E259" s="16" t="s">
        <v>191</v>
      </c>
      <c r="F259" s="16" t="s">
        <v>52</v>
      </c>
      <c r="G259" s="16">
        <v>6023</v>
      </c>
      <c r="H259" s="16">
        <f>IF(OR(Table13[[#This Row],[Order Value]]&gt;Answer!I$17,Table13[[#This Row],[Order Value]]&lt;Answer!I$18),1,0)</f>
        <v>0</v>
      </c>
      <c r="I259" s="19">
        <v>44985</v>
      </c>
      <c r="J259" s="20" t="str">
        <f>TEXT(Table13[[#This Row],[Order Datetime]],"HH:MM:SS")</f>
        <v>00:53:00</v>
      </c>
      <c r="K259" s="20" t="str">
        <f>TEXT(Table13[[#This Row],[Order time]],"H")</f>
        <v>0</v>
      </c>
      <c r="L259" s="16">
        <v>2</v>
      </c>
      <c r="M259" s="16">
        <f>DAY(Table13[[#This Row],[Order Date]])</f>
        <v>28</v>
      </c>
      <c r="N259" s="16" t="str">
        <f>TEXT(Table13[[#This Row],[Order Date]],"mmmm")</f>
        <v>February</v>
      </c>
      <c r="O259" s="16" t="str">
        <f>TEXT(Table13[[#This Row],[Order Date]],"dddd")</f>
        <v>Tuesday</v>
      </c>
      <c r="P259" s="16">
        <f>WEEKDAY(Table13[[#This Row],[Order Datetime]],2)</f>
        <v>2</v>
      </c>
      <c r="Q259" s="30" t="str">
        <f>IF(Table13[[#This Row],[Customer Country]]="",VLOOKUP(Table13[[#This Row],[Customer ID]],Customers!$A$2:$E$2501,2,0),Table13[[#This Row],[Customer Country]])</f>
        <v>USA</v>
      </c>
      <c r="R259" s="16">
        <f>VLOOKUP(Table13[[#This Row],[Customer ID]],Table3[],6,0)</f>
        <v>52</v>
      </c>
    </row>
    <row r="260" spans="1:18" x14ac:dyDescent="0.3">
      <c r="A260" s="15">
        <v>1103132</v>
      </c>
      <c r="B260" s="16">
        <v>213</v>
      </c>
      <c r="C260" s="17" t="s">
        <v>99</v>
      </c>
      <c r="D260" s="21">
        <v>45227.018750000003</v>
      </c>
      <c r="E260" s="16" t="s">
        <v>191</v>
      </c>
      <c r="F260" s="16" t="s">
        <v>43</v>
      </c>
      <c r="G260" s="16">
        <v>2021</v>
      </c>
      <c r="H260" s="16">
        <f>IF(OR(Table13[[#This Row],[Order Value]]&gt;Answer!I$17,Table13[[#This Row],[Order Value]]&lt;Answer!I$18),1,0)</f>
        <v>0</v>
      </c>
      <c r="I260" s="19">
        <v>45227</v>
      </c>
      <c r="J260" s="20" t="str">
        <f>TEXT(Table13[[#This Row],[Order Datetime]],"HH:MM:SS")</f>
        <v>00:27:00</v>
      </c>
      <c r="K260" s="20" t="str">
        <f>TEXT(Table13[[#This Row],[Order time]],"H")</f>
        <v>0</v>
      </c>
      <c r="L260" s="16">
        <v>10</v>
      </c>
      <c r="M260" s="16">
        <f>DAY(Table13[[#This Row],[Order Date]])</f>
        <v>28</v>
      </c>
      <c r="N260" s="16" t="str">
        <f>TEXT(Table13[[#This Row],[Order Date]],"mmmm")</f>
        <v>October</v>
      </c>
      <c r="O260" s="16" t="str">
        <f>TEXT(Table13[[#This Row],[Order Date]],"dddd")</f>
        <v>Saturday</v>
      </c>
      <c r="P260" s="16">
        <f>WEEKDAY(Table13[[#This Row],[Order Datetime]],2)</f>
        <v>6</v>
      </c>
      <c r="Q260" s="30" t="str">
        <f>IF(Table13[[#This Row],[Customer Country]]="",VLOOKUP(Table13[[#This Row],[Customer ID]],Customers!$A$2:$E$2501,2,0),Table13[[#This Row],[Customer Country]])</f>
        <v>USA</v>
      </c>
      <c r="R260" s="16">
        <f>VLOOKUP(Table13[[#This Row],[Customer ID]],Table3[],6,0)</f>
        <v>52</v>
      </c>
    </row>
    <row r="261" spans="1:18" x14ac:dyDescent="0.3">
      <c r="A261" s="15">
        <v>478198</v>
      </c>
      <c r="B261" s="16">
        <v>214</v>
      </c>
      <c r="C261" s="17" t="s">
        <v>99</v>
      </c>
      <c r="D261" s="18">
        <v>45220.038888888892</v>
      </c>
      <c r="E261" s="16" t="s">
        <v>96</v>
      </c>
      <c r="F261" s="16" t="s">
        <v>27</v>
      </c>
      <c r="G261" s="16">
        <v>9837</v>
      </c>
      <c r="H261" s="16">
        <f>IF(OR(Table13[[#This Row],[Order Value]]&gt;Answer!I$17,Table13[[#This Row],[Order Value]]&lt;Answer!I$18),1,0)</f>
        <v>0</v>
      </c>
      <c r="I261" s="19">
        <v>45220</v>
      </c>
      <c r="J261" s="20" t="str">
        <f>TEXT(Table13[[#This Row],[Order Datetime]],"HH:MM:SS")</f>
        <v>00:56:00</v>
      </c>
      <c r="K261" s="20" t="str">
        <f>TEXT(Table13[[#This Row],[Order time]],"H")</f>
        <v>0</v>
      </c>
      <c r="L261" s="16">
        <v>10</v>
      </c>
      <c r="M261" s="16">
        <f>DAY(Table13[[#This Row],[Order Date]])</f>
        <v>21</v>
      </c>
      <c r="N261" s="16" t="str">
        <f>TEXT(Table13[[#This Row],[Order Date]],"mmmm")</f>
        <v>October</v>
      </c>
      <c r="O261" s="16" t="str">
        <f>TEXT(Table13[[#This Row],[Order Date]],"dddd")</f>
        <v>Saturday</v>
      </c>
      <c r="P261" s="16">
        <f>WEEKDAY(Table13[[#This Row],[Order Datetime]],2)</f>
        <v>6</v>
      </c>
      <c r="Q261" s="30" t="str">
        <f>IF(Table13[[#This Row],[Customer Country]]="",VLOOKUP(Table13[[#This Row],[Customer ID]],Customers!$A$2:$E$2501,2,0),Table13[[#This Row],[Customer Country]])</f>
        <v>USA</v>
      </c>
      <c r="R261" s="16">
        <f>VLOOKUP(Table13[[#This Row],[Customer ID]],Table3[],6,0)</f>
        <v>18</v>
      </c>
    </row>
    <row r="262" spans="1:18" x14ac:dyDescent="0.3">
      <c r="A262" s="15">
        <v>602700</v>
      </c>
      <c r="B262" s="16">
        <v>214</v>
      </c>
      <c r="C262" s="17" t="s">
        <v>99</v>
      </c>
      <c r="D262" s="18">
        <v>45115.087500000001</v>
      </c>
      <c r="E262" s="16" t="s">
        <v>96</v>
      </c>
      <c r="F262" s="16" t="s">
        <v>43</v>
      </c>
      <c r="G262" s="16">
        <v>8209</v>
      </c>
      <c r="H262" s="16">
        <f>IF(OR(Table13[[#This Row],[Order Value]]&gt;Answer!I$17,Table13[[#This Row],[Order Value]]&lt;Answer!I$18),1,0)</f>
        <v>0</v>
      </c>
      <c r="I262" s="19">
        <v>45115</v>
      </c>
      <c r="J262" s="20" t="str">
        <f>TEXT(Table13[[#This Row],[Order Datetime]],"HH:MM:SS")</f>
        <v>02:06:00</v>
      </c>
      <c r="K262" s="20" t="str">
        <f>TEXT(Table13[[#This Row],[Order time]],"H")</f>
        <v>2</v>
      </c>
      <c r="L262" s="16">
        <v>7</v>
      </c>
      <c r="M262" s="16">
        <f>DAY(Table13[[#This Row],[Order Date]])</f>
        <v>8</v>
      </c>
      <c r="N262" s="16" t="str">
        <f>TEXT(Table13[[#This Row],[Order Date]],"mmmm")</f>
        <v>July</v>
      </c>
      <c r="O262" s="16" t="str">
        <f>TEXT(Table13[[#This Row],[Order Date]],"dddd")</f>
        <v>Saturday</v>
      </c>
      <c r="P262" s="16">
        <f>WEEKDAY(Table13[[#This Row],[Order Datetime]],2)</f>
        <v>6</v>
      </c>
      <c r="Q262" s="30" t="str">
        <f>IF(Table13[[#This Row],[Customer Country]]="",VLOOKUP(Table13[[#This Row],[Customer ID]],Customers!$A$2:$E$2501,2,0),Table13[[#This Row],[Customer Country]])</f>
        <v>USA</v>
      </c>
      <c r="R262" s="16">
        <f>VLOOKUP(Table13[[#This Row],[Customer ID]],Table3[],6,0)</f>
        <v>18</v>
      </c>
    </row>
    <row r="263" spans="1:18" x14ac:dyDescent="0.3">
      <c r="A263" s="15">
        <v>999352</v>
      </c>
      <c r="B263" s="16">
        <v>214</v>
      </c>
      <c r="C263" s="17" t="s">
        <v>99</v>
      </c>
      <c r="D263" s="21">
        <v>45267.991666666669</v>
      </c>
      <c r="E263" s="16" t="s">
        <v>98</v>
      </c>
      <c r="F263" s="16" t="s">
        <v>87</v>
      </c>
      <c r="G263" s="16">
        <v>8616</v>
      </c>
      <c r="H263" s="16">
        <f>IF(OR(Table13[[#This Row],[Order Value]]&gt;Answer!I$17,Table13[[#This Row],[Order Value]]&lt;Answer!I$18),1,0)</f>
        <v>0</v>
      </c>
      <c r="I263" s="19">
        <v>45267</v>
      </c>
      <c r="J263" s="20" t="str">
        <f>TEXT(Table13[[#This Row],[Order Datetime]],"HH:MM:SS")</f>
        <v>23:48:00</v>
      </c>
      <c r="K263" s="20" t="str">
        <f>TEXT(Table13[[#This Row],[Order time]],"H")</f>
        <v>23</v>
      </c>
      <c r="L263" s="16">
        <v>12</v>
      </c>
      <c r="M263" s="16">
        <f>DAY(Table13[[#This Row],[Order Date]])</f>
        <v>7</v>
      </c>
      <c r="N263" s="16" t="str">
        <f>TEXT(Table13[[#This Row],[Order Date]],"mmmm")</f>
        <v>December</v>
      </c>
      <c r="O263" s="16" t="str">
        <f>TEXT(Table13[[#This Row],[Order Date]],"dddd")</f>
        <v>Thursday</v>
      </c>
      <c r="P263" s="16">
        <f>WEEKDAY(Table13[[#This Row],[Order Datetime]],2)</f>
        <v>4</v>
      </c>
      <c r="Q263" s="30" t="str">
        <f>IF(Table13[[#This Row],[Customer Country]]="",VLOOKUP(Table13[[#This Row],[Customer ID]],Customers!$A$2:$E$2501,2,0),Table13[[#This Row],[Customer Country]])</f>
        <v>USA</v>
      </c>
      <c r="R263" s="16">
        <f>VLOOKUP(Table13[[#This Row],[Customer ID]],Table3[],6,0)</f>
        <v>18</v>
      </c>
    </row>
    <row r="264" spans="1:18" x14ac:dyDescent="0.3">
      <c r="A264" s="15">
        <v>1502119</v>
      </c>
      <c r="B264" s="16">
        <v>214</v>
      </c>
      <c r="C264" s="17" t="s">
        <v>99</v>
      </c>
      <c r="D264" s="21">
        <v>45192.977777777778</v>
      </c>
      <c r="E264" s="16" t="s">
        <v>97</v>
      </c>
      <c r="F264" s="16" t="s">
        <v>30</v>
      </c>
      <c r="G264" s="16">
        <v>8968</v>
      </c>
      <c r="H264" s="16">
        <f>IF(OR(Table13[[#This Row],[Order Value]]&gt;Answer!I$17,Table13[[#This Row],[Order Value]]&lt;Answer!I$18),1,0)</f>
        <v>0</v>
      </c>
      <c r="I264" s="19">
        <v>45192</v>
      </c>
      <c r="J264" s="20" t="str">
        <f>TEXT(Table13[[#This Row],[Order Datetime]],"HH:MM:SS")</f>
        <v>23:28:00</v>
      </c>
      <c r="K264" s="20" t="str">
        <f>TEXT(Table13[[#This Row],[Order time]],"H")</f>
        <v>23</v>
      </c>
      <c r="L264" s="16">
        <v>9</v>
      </c>
      <c r="M264" s="16">
        <f>DAY(Table13[[#This Row],[Order Date]])</f>
        <v>23</v>
      </c>
      <c r="N264" s="16" t="str">
        <f>TEXT(Table13[[#This Row],[Order Date]],"mmmm")</f>
        <v>September</v>
      </c>
      <c r="O264" s="16" t="str">
        <f>TEXT(Table13[[#This Row],[Order Date]],"dddd")</f>
        <v>Saturday</v>
      </c>
      <c r="P264" s="16">
        <f>WEEKDAY(Table13[[#This Row],[Order Datetime]],2)</f>
        <v>6</v>
      </c>
      <c r="Q264" s="30" t="str">
        <f>IF(Table13[[#This Row],[Customer Country]]="",VLOOKUP(Table13[[#This Row],[Customer ID]],Customers!$A$2:$E$2501,2,0),Table13[[#This Row],[Customer Country]])</f>
        <v>USA</v>
      </c>
      <c r="R264" s="16">
        <f>VLOOKUP(Table13[[#This Row],[Customer ID]],Table3[],6,0)</f>
        <v>18</v>
      </c>
    </row>
    <row r="265" spans="1:18" x14ac:dyDescent="0.3">
      <c r="A265" s="15">
        <v>1604289</v>
      </c>
      <c r="B265" s="16">
        <v>214</v>
      </c>
      <c r="C265" s="17" t="s">
        <v>99</v>
      </c>
      <c r="D265" s="21">
        <v>45031.081944444442</v>
      </c>
      <c r="E265" s="16" t="s">
        <v>98</v>
      </c>
      <c r="F265" s="16" t="s">
        <v>24</v>
      </c>
      <c r="G265" s="16">
        <v>9600</v>
      </c>
      <c r="H265" s="16">
        <f>IF(OR(Table13[[#This Row],[Order Value]]&gt;Answer!I$17,Table13[[#This Row],[Order Value]]&lt;Answer!I$18),1,0)</f>
        <v>0</v>
      </c>
      <c r="I265" s="19">
        <v>45031</v>
      </c>
      <c r="J265" s="20" t="str">
        <f>TEXT(Table13[[#This Row],[Order Datetime]],"HH:MM:SS")</f>
        <v>01:58:00</v>
      </c>
      <c r="K265" s="20" t="str">
        <f>TEXT(Table13[[#This Row],[Order time]],"H")</f>
        <v>1</v>
      </c>
      <c r="L265" s="16">
        <v>4</v>
      </c>
      <c r="M265" s="16">
        <f>DAY(Table13[[#This Row],[Order Date]])</f>
        <v>15</v>
      </c>
      <c r="N265" s="16" t="str">
        <f>TEXT(Table13[[#This Row],[Order Date]],"mmmm")</f>
        <v>April</v>
      </c>
      <c r="O265" s="16" t="str">
        <f>TEXT(Table13[[#This Row],[Order Date]],"dddd")</f>
        <v>Saturday</v>
      </c>
      <c r="P265" s="16">
        <f>WEEKDAY(Table13[[#This Row],[Order Datetime]],2)</f>
        <v>6</v>
      </c>
      <c r="Q265" s="30" t="str">
        <f>IF(Table13[[#This Row],[Customer Country]]="",VLOOKUP(Table13[[#This Row],[Customer ID]],Customers!$A$2:$E$2501,2,0),Table13[[#This Row],[Customer Country]])</f>
        <v>USA</v>
      </c>
      <c r="R265" s="16">
        <f>VLOOKUP(Table13[[#This Row],[Customer ID]],Table3[],6,0)</f>
        <v>18</v>
      </c>
    </row>
    <row r="266" spans="1:18" x14ac:dyDescent="0.3">
      <c r="A266" s="15">
        <v>1659401</v>
      </c>
      <c r="B266" s="16">
        <v>214</v>
      </c>
      <c r="C266" s="17" t="s">
        <v>99</v>
      </c>
      <c r="D266" s="21">
        <v>45118.973611111112</v>
      </c>
      <c r="E266" s="16" t="s">
        <v>96</v>
      </c>
      <c r="F266" s="16" t="s">
        <v>49</v>
      </c>
      <c r="G266" s="16">
        <v>1671</v>
      </c>
      <c r="H266" s="16">
        <f>IF(OR(Table13[[#This Row],[Order Value]]&gt;Answer!I$17,Table13[[#This Row],[Order Value]]&lt;Answer!I$18),1,0)</f>
        <v>0</v>
      </c>
      <c r="I266" s="19">
        <v>45118</v>
      </c>
      <c r="J266" s="20" t="str">
        <f>TEXT(Table13[[#This Row],[Order Datetime]],"HH:MM:SS")</f>
        <v>23:22:00</v>
      </c>
      <c r="K266" s="20" t="str">
        <f>TEXT(Table13[[#This Row],[Order time]],"H")</f>
        <v>23</v>
      </c>
      <c r="L266" s="16">
        <v>7</v>
      </c>
      <c r="M266" s="16">
        <f>DAY(Table13[[#This Row],[Order Date]])</f>
        <v>11</v>
      </c>
      <c r="N266" s="16" t="str">
        <f>TEXT(Table13[[#This Row],[Order Date]],"mmmm")</f>
        <v>July</v>
      </c>
      <c r="O266" s="16" t="str">
        <f>TEXT(Table13[[#This Row],[Order Date]],"dddd")</f>
        <v>Tuesday</v>
      </c>
      <c r="P266" s="16">
        <f>WEEKDAY(Table13[[#This Row],[Order Datetime]],2)</f>
        <v>2</v>
      </c>
      <c r="Q266" s="30" t="str">
        <f>IF(Table13[[#This Row],[Customer Country]]="",VLOOKUP(Table13[[#This Row],[Customer ID]],Customers!$A$2:$E$2501,2,0),Table13[[#This Row],[Customer Country]])</f>
        <v>USA</v>
      </c>
      <c r="R266" s="16">
        <f>VLOOKUP(Table13[[#This Row],[Customer ID]],Table3[],6,0)</f>
        <v>18</v>
      </c>
    </row>
    <row r="267" spans="1:18" x14ac:dyDescent="0.3">
      <c r="A267" s="15">
        <v>98968</v>
      </c>
      <c r="B267" s="16">
        <v>215</v>
      </c>
      <c r="C267" s="17" t="s">
        <v>99</v>
      </c>
      <c r="D267" s="18">
        <v>44949.009027777778</v>
      </c>
      <c r="E267" s="16" t="s">
        <v>97</v>
      </c>
      <c r="F267" s="16" t="s">
        <v>41</v>
      </c>
      <c r="G267" s="16">
        <v>2161</v>
      </c>
      <c r="H267" s="16">
        <f>IF(OR(Table13[[#This Row],[Order Value]]&gt;Answer!I$17,Table13[[#This Row],[Order Value]]&lt;Answer!I$18),1,0)</f>
        <v>0</v>
      </c>
      <c r="I267" s="19">
        <v>44949</v>
      </c>
      <c r="J267" s="20" t="str">
        <f>TEXT(Table13[[#This Row],[Order Datetime]],"HH:MM:SS")</f>
        <v>00:13:00</v>
      </c>
      <c r="K267" s="20" t="str">
        <f>TEXT(Table13[[#This Row],[Order time]],"H")</f>
        <v>0</v>
      </c>
      <c r="L267" s="16">
        <v>1</v>
      </c>
      <c r="M267" s="16">
        <f>DAY(Table13[[#This Row],[Order Date]])</f>
        <v>23</v>
      </c>
      <c r="N267" s="16" t="str">
        <f>TEXT(Table13[[#This Row],[Order Date]],"mmmm")</f>
        <v>January</v>
      </c>
      <c r="O267" s="16" t="str">
        <f>TEXT(Table13[[#This Row],[Order Date]],"dddd")</f>
        <v>Monday</v>
      </c>
      <c r="P267" s="16">
        <f>WEEKDAY(Table13[[#This Row],[Order Datetime]],2)</f>
        <v>1</v>
      </c>
      <c r="Q267" s="30" t="str">
        <f>IF(Table13[[#This Row],[Customer Country]]="",VLOOKUP(Table13[[#This Row],[Customer ID]],Customers!$A$2:$E$2501,2,0),Table13[[#This Row],[Customer Country]])</f>
        <v>USA</v>
      </c>
      <c r="R267" s="16">
        <f>VLOOKUP(Table13[[#This Row],[Customer ID]],Table3[],6,0)</f>
        <v>60</v>
      </c>
    </row>
    <row r="268" spans="1:18" x14ac:dyDescent="0.3">
      <c r="A268" s="15">
        <v>1016563</v>
      </c>
      <c r="B268" s="16">
        <v>216</v>
      </c>
      <c r="C268" s="17" t="s">
        <v>113</v>
      </c>
      <c r="D268" s="21">
        <v>45238.995138888888</v>
      </c>
      <c r="E268" s="16" t="s">
        <v>97</v>
      </c>
      <c r="F268" s="16" t="s">
        <v>92</v>
      </c>
      <c r="G268" s="16">
        <v>8735</v>
      </c>
      <c r="H268" s="16">
        <f>IF(OR(Table13[[#This Row],[Order Value]]&gt;Answer!I$17,Table13[[#This Row],[Order Value]]&lt;Answer!I$18),1,0)</f>
        <v>0</v>
      </c>
      <c r="I268" s="19">
        <v>45238</v>
      </c>
      <c r="J268" s="20" t="str">
        <f>TEXT(Table13[[#This Row],[Order Datetime]],"HH:MM:SS")</f>
        <v>23:53:00</v>
      </c>
      <c r="K268" s="20" t="str">
        <f>TEXT(Table13[[#This Row],[Order time]],"H")</f>
        <v>23</v>
      </c>
      <c r="L268" s="16">
        <v>11</v>
      </c>
      <c r="M268" s="16">
        <f>DAY(Table13[[#This Row],[Order Date]])</f>
        <v>8</v>
      </c>
      <c r="N268" s="16" t="str">
        <f>TEXT(Table13[[#This Row],[Order Date]],"mmmm")</f>
        <v>November</v>
      </c>
      <c r="O268" s="16" t="str">
        <f>TEXT(Table13[[#This Row],[Order Date]],"dddd")</f>
        <v>Wednesday</v>
      </c>
      <c r="P268" s="16">
        <f>WEEKDAY(Table13[[#This Row],[Order Datetime]],2)</f>
        <v>3</v>
      </c>
      <c r="Q268" s="30" t="str">
        <f>IF(Table13[[#This Row],[Customer Country]]="",VLOOKUP(Table13[[#This Row],[Customer ID]],Customers!$A$2:$E$2501,2,0),Table13[[#This Row],[Customer Country]])</f>
        <v>India</v>
      </c>
      <c r="R268" s="16">
        <f>VLOOKUP(Table13[[#This Row],[Customer ID]],Table3[],6,0)</f>
        <v>45</v>
      </c>
    </row>
    <row r="269" spans="1:18" x14ac:dyDescent="0.3">
      <c r="A269" s="15">
        <v>388268</v>
      </c>
      <c r="B269" s="16">
        <v>217</v>
      </c>
      <c r="C269" s="17" t="s">
        <v>99</v>
      </c>
      <c r="D269" s="18">
        <v>45220.033333333333</v>
      </c>
      <c r="E269" s="16" t="s">
        <v>97</v>
      </c>
      <c r="F269" s="16" t="s">
        <v>69</v>
      </c>
      <c r="G269" s="16">
        <v>1780</v>
      </c>
      <c r="H269" s="16">
        <f>IF(OR(Table13[[#This Row],[Order Value]]&gt;Answer!I$17,Table13[[#This Row],[Order Value]]&lt;Answer!I$18),1,0)</f>
        <v>0</v>
      </c>
      <c r="I269" s="19">
        <v>45220</v>
      </c>
      <c r="J269" s="20" t="str">
        <f>TEXT(Table13[[#This Row],[Order Datetime]],"HH:MM:SS")</f>
        <v>00:48:00</v>
      </c>
      <c r="K269" s="20" t="str">
        <f>TEXT(Table13[[#This Row],[Order time]],"H")</f>
        <v>0</v>
      </c>
      <c r="L269" s="16">
        <v>10</v>
      </c>
      <c r="M269" s="16">
        <f>DAY(Table13[[#This Row],[Order Date]])</f>
        <v>21</v>
      </c>
      <c r="N269" s="16" t="str">
        <f>TEXT(Table13[[#This Row],[Order Date]],"mmmm")</f>
        <v>October</v>
      </c>
      <c r="O269" s="16" t="str">
        <f>TEXT(Table13[[#This Row],[Order Date]],"dddd")</f>
        <v>Saturday</v>
      </c>
      <c r="P269" s="16">
        <f>WEEKDAY(Table13[[#This Row],[Order Datetime]],2)</f>
        <v>6</v>
      </c>
      <c r="Q269" s="30" t="str">
        <f>IF(Table13[[#This Row],[Customer Country]]="",VLOOKUP(Table13[[#This Row],[Customer ID]],Customers!$A$2:$E$2501,2,0),Table13[[#This Row],[Customer Country]])</f>
        <v>USA</v>
      </c>
      <c r="R269" s="16">
        <f>VLOOKUP(Table13[[#This Row],[Customer ID]],Table3[],6,0)</f>
        <v>60</v>
      </c>
    </row>
    <row r="270" spans="1:18" x14ac:dyDescent="0.3">
      <c r="A270" s="15">
        <v>1085556</v>
      </c>
      <c r="B270" s="16">
        <v>217</v>
      </c>
      <c r="C270" s="17" t="s">
        <v>99</v>
      </c>
      <c r="D270" s="21">
        <v>45289.063194444447</v>
      </c>
      <c r="E270" s="16" t="s">
        <v>97</v>
      </c>
      <c r="F270" s="16" t="s">
        <v>43</v>
      </c>
      <c r="G270" s="16">
        <v>6006</v>
      </c>
      <c r="H270" s="16">
        <f>IF(OR(Table13[[#This Row],[Order Value]]&gt;Answer!I$17,Table13[[#This Row],[Order Value]]&lt;Answer!I$18),1,0)</f>
        <v>0</v>
      </c>
      <c r="I270" s="19">
        <v>45289</v>
      </c>
      <c r="J270" s="20" t="str">
        <f>TEXT(Table13[[#This Row],[Order Datetime]],"HH:MM:SS")</f>
        <v>01:31:00</v>
      </c>
      <c r="K270" s="20" t="str">
        <f>TEXT(Table13[[#This Row],[Order time]],"H")</f>
        <v>1</v>
      </c>
      <c r="L270" s="16">
        <v>12</v>
      </c>
      <c r="M270" s="16">
        <f>DAY(Table13[[#This Row],[Order Date]])</f>
        <v>29</v>
      </c>
      <c r="N270" s="16" t="str">
        <f>TEXT(Table13[[#This Row],[Order Date]],"mmmm")</f>
        <v>December</v>
      </c>
      <c r="O270" s="16" t="str">
        <f>TEXT(Table13[[#This Row],[Order Date]],"dddd")</f>
        <v>Friday</v>
      </c>
      <c r="P270" s="16">
        <f>WEEKDAY(Table13[[#This Row],[Order Datetime]],2)</f>
        <v>5</v>
      </c>
      <c r="Q270" s="30" t="str">
        <f>IF(Table13[[#This Row],[Customer Country]]="",VLOOKUP(Table13[[#This Row],[Customer ID]],Customers!$A$2:$E$2501,2,0),Table13[[#This Row],[Customer Country]])</f>
        <v>USA</v>
      </c>
      <c r="R270" s="16">
        <f>VLOOKUP(Table13[[#This Row],[Customer ID]],Table3[],6,0)</f>
        <v>60</v>
      </c>
    </row>
    <row r="271" spans="1:18" x14ac:dyDescent="0.3">
      <c r="A271" s="15">
        <v>5719</v>
      </c>
      <c r="B271" s="16">
        <v>218</v>
      </c>
      <c r="C271" s="17" t="s">
        <v>100</v>
      </c>
      <c r="D271" s="18">
        <v>45253.048611111109</v>
      </c>
      <c r="E271" s="16" t="s">
        <v>98</v>
      </c>
      <c r="F271" s="16" t="s">
        <v>11</v>
      </c>
      <c r="G271" s="16">
        <v>5954</v>
      </c>
      <c r="H271" s="16">
        <f>IF(OR(Table13[[#This Row],[Order Value]]&gt;Answer!I$17,Table13[[#This Row],[Order Value]]&lt;Answer!I$18),1,0)</f>
        <v>0</v>
      </c>
      <c r="I271" s="19">
        <v>45253</v>
      </c>
      <c r="J271" s="20" t="str">
        <f>TEXT(Table13[[#This Row],[Order Datetime]],"HH:MM:SS")</f>
        <v>01:10:00</v>
      </c>
      <c r="K271" s="20" t="str">
        <f>TEXT(Table13[[#This Row],[Order time]],"H")</f>
        <v>1</v>
      </c>
      <c r="L271" s="16">
        <v>11</v>
      </c>
      <c r="M271" s="16">
        <f>DAY(Table13[[#This Row],[Order Date]])</f>
        <v>23</v>
      </c>
      <c r="N271" s="16" t="str">
        <f>TEXT(Table13[[#This Row],[Order Date]],"mmmm")</f>
        <v>November</v>
      </c>
      <c r="O271" s="16" t="str">
        <f>TEXT(Table13[[#This Row],[Order Date]],"dddd")</f>
        <v>Thursday</v>
      </c>
      <c r="P271" s="16">
        <f>WEEKDAY(Table13[[#This Row],[Order Datetime]],2)</f>
        <v>4</v>
      </c>
      <c r="Q271" s="30" t="str">
        <f>IF(Table13[[#This Row],[Customer Country]]="",VLOOKUP(Table13[[#This Row],[Customer ID]],Customers!$A$2:$E$2501,2,0),Table13[[#This Row],[Customer Country]])</f>
        <v>France</v>
      </c>
      <c r="R271" s="16">
        <f>VLOOKUP(Table13[[#This Row],[Customer ID]],Table3[],6,0)</f>
        <v>34</v>
      </c>
    </row>
    <row r="272" spans="1:18" x14ac:dyDescent="0.3">
      <c r="A272" s="15">
        <v>174652</v>
      </c>
      <c r="B272" s="16">
        <v>218</v>
      </c>
      <c r="C272" s="17" t="s">
        <v>100</v>
      </c>
      <c r="D272" s="18">
        <v>45254.977777777778</v>
      </c>
      <c r="E272" s="16" t="s">
        <v>191</v>
      </c>
      <c r="F272" s="16" t="s">
        <v>17</v>
      </c>
      <c r="G272" s="16">
        <v>9736</v>
      </c>
      <c r="H272" s="16">
        <f>IF(OR(Table13[[#This Row],[Order Value]]&gt;Answer!I$17,Table13[[#This Row],[Order Value]]&lt;Answer!I$18),1,0)</f>
        <v>0</v>
      </c>
      <c r="I272" s="19">
        <v>45254</v>
      </c>
      <c r="J272" s="20" t="str">
        <f>TEXT(Table13[[#This Row],[Order Datetime]],"HH:MM:SS")</f>
        <v>23:28:00</v>
      </c>
      <c r="K272" s="20" t="str">
        <f>TEXT(Table13[[#This Row],[Order time]],"H")</f>
        <v>23</v>
      </c>
      <c r="L272" s="16">
        <v>11</v>
      </c>
      <c r="M272" s="16">
        <f>DAY(Table13[[#This Row],[Order Date]])</f>
        <v>24</v>
      </c>
      <c r="N272" s="16" t="str">
        <f>TEXT(Table13[[#This Row],[Order Date]],"mmmm")</f>
        <v>November</v>
      </c>
      <c r="O272" s="16" t="str">
        <f>TEXT(Table13[[#This Row],[Order Date]],"dddd")</f>
        <v>Friday</v>
      </c>
      <c r="P272" s="16">
        <f>WEEKDAY(Table13[[#This Row],[Order Datetime]],2)</f>
        <v>5</v>
      </c>
      <c r="Q272" s="30" t="str">
        <f>IF(Table13[[#This Row],[Customer Country]]="",VLOOKUP(Table13[[#This Row],[Customer ID]],Customers!$A$2:$E$2501,2,0),Table13[[#This Row],[Customer Country]])</f>
        <v>France</v>
      </c>
      <c r="R272" s="16">
        <f>VLOOKUP(Table13[[#This Row],[Customer ID]],Table3[],6,0)</f>
        <v>34</v>
      </c>
    </row>
    <row r="273" spans="1:18" x14ac:dyDescent="0.3">
      <c r="A273" s="15">
        <v>1513796</v>
      </c>
      <c r="B273" s="16">
        <v>218</v>
      </c>
      <c r="C273" s="17" t="s">
        <v>100</v>
      </c>
      <c r="D273" s="21">
        <v>45100.99722222222</v>
      </c>
      <c r="E273" s="16" t="s">
        <v>96</v>
      </c>
      <c r="F273" s="16" t="s">
        <v>27</v>
      </c>
      <c r="G273" s="16">
        <v>520</v>
      </c>
      <c r="H273" s="16">
        <f>IF(OR(Table13[[#This Row],[Order Value]]&gt;Answer!I$17,Table13[[#This Row],[Order Value]]&lt;Answer!I$18),1,0)</f>
        <v>0</v>
      </c>
      <c r="I273" s="19">
        <v>45100</v>
      </c>
      <c r="J273" s="20" t="str">
        <f>TEXT(Table13[[#This Row],[Order Datetime]],"HH:MM:SS")</f>
        <v>23:56:00</v>
      </c>
      <c r="K273" s="20" t="str">
        <f>TEXT(Table13[[#This Row],[Order time]],"H")</f>
        <v>23</v>
      </c>
      <c r="L273" s="16">
        <v>6</v>
      </c>
      <c r="M273" s="16">
        <f>DAY(Table13[[#This Row],[Order Date]])</f>
        <v>23</v>
      </c>
      <c r="N273" s="16" t="str">
        <f>TEXT(Table13[[#This Row],[Order Date]],"mmmm")</f>
        <v>June</v>
      </c>
      <c r="O273" s="16" t="str">
        <f>TEXT(Table13[[#This Row],[Order Date]],"dddd")</f>
        <v>Friday</v>
      </c>
      <c r="P273" s="16">
        <f>WEEKDAY(Table13[[#This Row],[Order Datetime]],2)</f>
        <v>5</v>
      </c>
      <c r="Q273" s="30" t="str">
        <f>IF(Table13[[#This Row],[Customer Country]]="",VLOOKUP(Table13[[#This Row],[Customer ID]],Customers!$A$2:$E$2501,2,0),Table13[[#This Row],[Customer Country]])</f>
        <v>France</v>
      </c>
      <c r="R273" s="16">
        <f>VLOOKUP(Table13[[#This Row],[Customer ID]],Table3[],6,0)</f>
        <v>34</v>
      </c>
    </row>
    <row r="274" spans="1:18" x14ac:dyDescent="0.3">
      <c r="A274" s="15">
        <v>765994</v>
      </c>
      <c r="B274" s="16">
        <v>220</v>
      </c>
      <c r="C274" s="17" t="s">
        <v>101</v>
      </c>
      <c r="D274" s="21">
        <v>45056.015972222223</v>
      </c>
      <c r="E274" s="16" t="s">
        <v>98</v>
      </c>
      <c r="F274" s="16" t="s">
        <v>73</v>
      </c>
      <c r="G274" s="16">
        <v>5250</v>
      </c>
      <c r="H274" s="16">
        <f>IF(OR(Table13[[#This Row],[Order Value]]&gt;Answer!I$17,Table13[[#This Row],[Order Value]]&lt;Answer!I$18),1,0)</f>
        <v>0</v>
      </c>
      <c r="I274" s="19">
        <v>45056</v>
      </c>
      <c r="J274" s="20" t="str">
        <f>TEXT(Table13[[#This Row],[Order Datetime]],"HH:MM:SS")</f>
        <v>00:23:00</v>
      </c>
      <c r="K274" s="20" t="str">
        <f>TEXT(Table13[[#This Row],[Order time]],"H")</f>
        <v>0</v>
      </c>
      <c r="L274" s="16">
        <v>5</v>
      </c>
      <c r="M274" s="16">
        <f>DAY(Table13[[#This Row],[Order Date]])</f>
        <v>10</v>
      </c>
      <c r="N274" s="16" t="str">
        <f>TEXT(Table13[[#This Row],[Order Date]],"mmmm")</f>
        <v>May</v>
      </c>
      <c r="O274" s="16" t="str">
        <f>TEXT(Table13[[#This Row],[Order Date]],"dddd")</f>
        <v>Wednesday</v>
      </c>
      <c r="P274" s="16">
        <f>WEEKDAY(Table13[[#This Row],[Order Datetime]],2)</f>
        <v>3</v>
      </c>
      <c r="Q274" s="30" t="str">
        <f>IF(Table13[[#This Row],[Customer Country]]="",VLOOKUP(Table13[[#This Row],[Customer ID]],Customers!$A$2:$E$2501,2,0),Table13[[#This Row],[Customer Country]])</f>
        <v>Australia</v>
      </c>
      <c r="R274" s="16">
        <f>VLOOKUP(Table13[[#This Row],[Customer ID]],Table3[],6,0)</f>
        <v>71</v>
      </c>
    </row>
    <row r="275" spans="1:18" x14ac:dyDescent="0.3">
      <c r="A275" s="15">
        <v>1299122</v>
      </c>
      <c r="B275" s="16">
        <v>220</v>
      </c>
      <c r="C275" s="17" t="s">
        <v>101</v>
      </c>
      <c r="D275" s="21">
        <v>44933.97152777778</v>
      </c>
      <c r="E275" s="16" t="s">
        <v>98</v>
      </c>
      <c r="F275" s="16" t="s">
        <v>65</v>
      </c>
      <c r="G275" s="16">
        <v>9458</v>
      </c>
      <c r="H275" s="16">
        <f>IF(OR(Table13[[#This Row],[Order Value]]&gt;Answer!I$17,Table13[[#This Row],[Order Value]]&lt;Answer!I$18),1,0)</f>
        <v>0</v>
      </c>
      <c r="I275" s="19">
        <v>44933</v>
      </c>
      <c r="J275" s="20" t="str">
        <f>TEXT(Table13[[#This Row],[Order Datetime]],"HH:MM:SS")</f>
        <v>23:19:00</v>
      </c>
      <c r="K275" s="20" t="str">
        <f>TEXT(Table13[[#This Row],[Order time]],"H")</f>
        <v>23</v>
      </c>
      <c r="L275" s="16">
        <v>1</v>
      </c>
      <c r="M275" s="16">
        <f>DAY(Table13[[#This Row],[Order Date]])</f>
        <v>7</v>
      </c>
      <c r="N275" s="16" t="str">
        <f>TEXT(Table13[[#This Row],[Order Date]],"mmmm")</f>
        <v>January</v>
      </c>
      <c r="O275" s="16" t="str">
        <f>TEXT(Table13[[#This Row],[Order Date]],"dddd")</f>
        <v>Saturday</v>
      </c>
      <c r="P275" s="16">
        <f>WEEKDAY(Table13[[#This Row],[Order Datetime]],2)</f>
        <v>6</v>
      </c>
      <c r="Q275" s="30" t="str">
        <f>IF(Table13[[#This Row],[Customer Country]]="",VLOOKUP(Table13[[#This Row],[Customer ID]],Customers!$A$2:$E$2501,2,0),Table13[[#This Row],[Customer Country]])</f>
        <v>Australia</v>
      </c>
      <c r="R275" s="16">
        <f>VLOOKUP(Table13[[#This Row],[Customer ID]],Table3[],6,0)</f>
        <v>71</v>
      </c>
    </row>
    <row r="276" spans="1:18" x14ac:dyDescent="0.3">
      <c r="A276" s="15">
        <v>328597</v>
      </c>
      <c r="B276" s="16">
        <v>221</v>
      </c>
      <c r="C276" s="17" t="s">
        <v>101</v>
      </c>
      <c r="D276" s="18">
        <v>45205.073611111111</v>
      </c>
      <c r="E276" s="16" t="s">
        <v>191</v>
      </c>
      <c r="F276" s="16" t="s">
        <v>74</v>
      </c>
      <c r="G276" s="16">
        <v>5537</v>
      </c>
      <c r="H276" s="16">
        <f>IF(OR(Table13[[#This Row],[Order Value]]&gt;Answer!I$17,Table13[[#This Row],[Order Value]]&lt;Answer!I$18),1,0)</f>
        <v>0</v>
      </c>
      <c r="I276" s="19">
        <v>45205</v>
      </c>
      <c r="J276" s="20" t="str">
        <f>TEXT(Table13[[#This Row],[Order Datetime]],"HH:MM:SS")</f>
        <v>01:46:00</v>
      </c>
      <c r="K276" s="20" t="str">
        <f>TEXT(Table13[[#This Row],[Order time]],"H")</f>
        <v>1</v>
      </c>
      <c r="L276" s="16">
        <v>10</v>
      </c>
      <c r="M276" s="16">
        <f>DAY(Table13[[#This Row],[Order Date]])</f>
        <v>6</v>
      </c>
      <c r="N276" s="16" t="str">
        <f>TEXT(Table13[[#This Row],[Order Date]],"mmmm")</f>
        <v>October</v>
      </c>
      <c r="O276" s="16" t="str">
        <f>TEXT(Table13[[#This Row],[Order Date]],"dddd")</f>
        <v>Friday</v>
      </c>
      <c r="P276" s="16">
        <f>WEEKDAY(Table13[[#This Row],[Order Datetime]],2)</f>
        <v>5</v>
      </c>
      <c r="Q276" s="30" t="str">
        <f>IF(Table13[[#This Row],[Customer Country]]="",VLOOKUP(Table13[[#This Row],[Customer ID]],Customers!$A$2:$E$2501,2,0),Table13[[#This Row],[Customer Country]])</f>
        <v>Australia</v>
      </c>
      <c r="R276" s="16">
        <f>VLOOKUP(Table13[[#This Row],[Customer ID]],Table3[],6,0)</f>
        <v>64</v>
      </c>
    </row>
    <row r="277" spans="1:18" x14ac:dyDescent="0.3">
      <c r="A277" s="15">
        <v>783822</v>
      </c>
      <c r="B277" s="16">
        <v>221</v>
      </c>
      <c r="C277" s="17" t="s">
        <v>101</v>
      </c>
      <c r="D277" s="21">
        <v>45253.981249999997</v>
      </c>
      <c r="E277" s="16" t="s">
        <v>97</v>
      </c>
      <c r="F277" s="16" t="s">
        <v>27</v>
      </c>
      <c r="G277" s="16">
        <v>5404</v>
      </c>
      <c r="H277" s="16">
        <f>IF(OR(Table13[[#This Row],[Order Value]]&gt;Answer!I$17,Table13[[#This Row],[Order Value]]&lt;Answer!I$18),1,0)</f>
        <v>0</v>
      </c>
      <c r="I277" s="19">
        <v>45253</v>
      </c>
      <c r="J277" s="20" t="str">
        <f>TEXT(Table13[[#This Row],[Order Datetime]],"HH:MM:SS")</f>
        <v>23:33:00</v>
      </c>
      <c r="K277" s="20" t="str">
        <f>TEXT(Table13[[#This Row],[Order time]],"H")</f>
        <v>23</v>
      </c>
      <c r="L277" s="16">
        <v>11</v>
      </c>
      <c r="M277" s="16">
        <f>DAY(Table13[[#This Row],[Order Date]])</f>
        <v>23</v>
      </c>
      <c r="N277" s="16" t="str">
        <f>TEXT(Table13[[#This Row],[Order Date]],"mmmm")</f>
        <v>November</v>
      </c>
      <c r="O277" s="16" t="str">
        <f>TEXT(Table13[[#This Row],[Order Date]],"dddd")</f>
        <v>Thursday</v>
      </c>
      <c r="P277" s="16">
        <f>WEEKDAY(Table13[[#This Row],[Order Datetime]],2)</f>
        <v>4</v>
      </c>
      <c r="Q277" s="30" t="str">
        <f>IF(Table13[[#This Row],[Customer Country]]="",VLOOKUP(Table13[[#This Row],[Customer ID]],Customers!$A$2:$E$2501,2,0),Table13[[#This Row],[Customer Country]])</f>
        <v>Australia</v>
      </c>
      <c r="R277" s="16">
        <f>VLOOKUP(Table13[[#This Row],[Customer ID]],Table3[],6,0)</f>
        <v>64</v>
      </c>
    </row>
    <row r="278" spans="1:18" x14ac:dyDescent="0.3">
      <c r="A278" s="15">
        <v>794297</v>
      </c>
      <c r="B278" s="16">
        <v>221</v>
      </c>
      <c r="C278" s="17" t="s">
        <v>101</v>
      </c>
      <c r="D278" s="21">
        <v>45111.034722222219</v>
      </c>
      <c r="E278" s="16" t="s">
        <v>96</v>
      </c>
      <c r="F278" s="16" t="s">
        <v>8</v>
      </c>
      <c r="G278" s="16">
        <v>7199</v>
      </c>
      <c r="H278" s="16">
        <f>IF(OR(Table13[[#This Row],[Order Value]]&gt;Answer!I$17,Table13[[#This Row],[Order Value]]&lt;Answer!I$18),1,0)</f>
        <v>0</v>
      </c>
      <c r="I278" s="19">
        <v>45111</v>
      </c>
      <c r="J278" s="20" t="str">
        <f>TEXT(Table13[[#This Row],[Order Datetime]],"HH:MM:SS")</f>
        <v>00:50:00</v>
      </c>
      <c r="K278" s="20" t="str">
        <f>TEXT(Table13[[#This Row],[Order time]],"H")</f>
        <v>0</v>
      </c>
      <c r="L278" s="16">
        <v>7</v>
      </c>
      <c r="M278" s="16">
        <f>DAY(Table13[[#This Row],[Order Date]])</f>
        <v>4</v>
      </c>
      <c r="N278" s="16" t="str">
        <f>TEXT(Table13[[#This Row],[Order Date]],"mmmm")</f>
        <v>July</v>
      </c>
      <c r="O278" s="16" t="str">
        <f>TEXT(Table13[[#This Row],[Order Date]],"dddd")</f>
        <v>Tuesday</v>
      </c>
      <c r="P278" s="16">
        <f>WEEKDAY(Table13[[#This Row],[Order Datetime]],2)</f>
        <v>2</v>
      </c>
      <c r="Q278" s="30" t="str">
        <f>IF(Table13[[#This Row],[Customer Country]]="",VLOOKUP(Table13[[#This Row],[Customer ID]],Customers!$A$2:$E$2501,2,0),Table13[[#This Row],[Customer Country]])</f>
        <v>Australia</v>
      </c>
      <c r="R278" s="16">
        <f>VLOOKUP(Table13[[#This Row],[Customer ID]],Table3[],6,0)</f>
        <v>64</v>
      </c>
    </row>
    <row r="279" spans="1:18" x14ac:dyDescent="0.3">
      <c r="A279" s="15">
        <v>1309990</v>
      </c>
      <c r="B279" s="16">
        <v>221</v>
      </c>
      <c r="C279" s="17" t="s">
        <v>101</v>
      </c>
      <c r="D279" s="21">
        <v>45101.999305555553</v>
      </c>
      <c r="E279" s="16" t="s">
        <v>191</v>
      </c>
      <c r="F279" s="16" t="s">
        <v>41</v>
      </c>
      <c r="G279" s="16">
        <v>667</v>
      </c>
      <c r="H279" s="16">
        <f>IF(OR(Table13[[#This Row],[Order Value]]&gt;Answer!I$17,Table13[[#This Row],[Order Value]]&lt;Answer!I$18),1,0)</f>
        <v>0</v>
      </c>
      <c r="I279" s="19">
        <v>45101</v>
      </c>
      <c r="J279" s="20" t="str">
        <f>TEXT(Table13[[#This Row],[Order Datetime]],"HH:MM:SS")</f>
        <v>23:59:00</v>
      </c>
      <c r="K279" s="20" t="str">
        <f>TEXT(Table13[[#This Row],[Order time]],"H")</f>
        <v>23</v>
      </c>
      <c r="L279" s="16">
        <v>6</v>
      </c>
      <c r="M279" s="16">
        <f>DAY(Table13[[#This Row],[Order Date]])</f>
        <v>24</v>
      </c>
      <c r="N279" s="16" t="str">
        <f>TEXT(Table13[[#This Row],[Order Date]],"mmmm")</f>
        <v>June</v>
      </c>
      <c r="O279" s="16" t="str">
        <f>TEXT(Table13[[#This Row],[Order Date]],"dddd")</f>
        <v>Saturday</v>
      </c>
      <c r="P279" s="16">
        <f>WEEKDAY(Table13[[#This Row],[Order Datetime]],2)</f>
        <v>6</v>
      </c>
      <c r="Q279" s="30" t="str">
        <f>IF(Table13[[#This Row],[Customer Country]]="",VLOOKUP(Table13[[#This Row],[Customer ID]],Customers!$A$2:$E$2501,2,0),Table13[[#This Row],[Customer Country]])</f>
        <v>Australia</v>
      </c>
      <c r="R279" s="16">
        <f>VLOOKUP(Table13[[#This Row],[Customer ID]],Table3[],6,0)</f>
        <v>64</v>
      </c>
    </row>
    <row r="280" spans="1:18" x14ac:dyDescent="0.3">
      <c r="A280" s="15">
        <v>784839</v>
      </c>
      <c r="B280" s="16">
        <v>222</v>
      </c>
      <c r="C280" s="17" t="s">
        <v>103</v>
      </c>
      <c r="D280" s="21">
        <v>45226.945138888892</v>
      </c>
      <c r="E280" s="16" t="s">
        <v>191</v>
      </c>
      <c r="F280" s="16" t="s">
        <v>49</v>
      </c>
      <c r="G280" s="16">
        <v>6391</v>
      </c>
      <c r="H280" s="16">
        <f>IF(OR(Table13[[#This Row],[Order Value]]&gt;Answer!I$17,Table13[[#This Row],[Order Value]]&lt;Answer!I$18),1,0)</f>
        <v>0</v>
      </c>
      <c r="I280" s="19">
        <v>45226</v>
      </c>
      <c r="J280" s="20" t="str">
        <f>TEXT(Table13[[#This Row],[Order Datetime]],"HH:MM:SS")</f>
        <v>22:41:00</v>
      </c>
      <c r="K280" s="20" t="str">
        <f>TEXT(Table13[[#This Row],[Order time]],"H")</f>
        <v>22</v>
      </c>
      <c r="L280" s="16">
        <v>10</v>
      </c>
      <c r="M280" s="16">
        <f>DAY(Table13[[#This Row],[Order Date]])</f>
        <v>27</v>
      </c>
      <c r="N280" s="16" t="str">
        <f>TEXT(Table13[[#This Row],[Order Date]],"mmmm")</f>
        <v>October</v>
      </c>
      <c r="O280" s="16" t="str">
        <f>TEXT(Table13[[#This Row],[Order Date]],"dddd")</f>
        <v>Friday</v>
      </c>
      <c r="P280" s="16">
        <f>WEEKDAY(Table13[[#This Row],[Order Datetime]],2)</f>
        <v>5</v>
      </c>
      <c r="Q280" s="30" t="str">
        <f>IF(Table13[[#This Row],[Customer Country]]="",VLOOKUP(Table13[[#This Row],[Customer ID]],Customers!$A$2:$E$2501,2,0),Table13[[#This Row],[Customer Country]])</f>
        <v>Norway</v>
      </c>
      <c r="R280" s="16">
        <f>VLOOKUP(Table13[[#This Row],[Customer ID]],Table3[],6,0)</f>
        <v>37</v>
      </c>
    </row>
    <row r="281" spans="1:18" x14ac:dyDescent="0.3">
      <c r="A281" s="15">
        <v>9839</v>
      </c>
      <c r="B281" s="16">
        <v>223</v>
      </c>
      <c r="C281" s="17" t="s">
        <v>113</v>
      </c>
      <c r="D281" s="18">
        <v>45082.045138888891</v>
      </c>
      <c r="E281" s="16" t="s">
        <v>96</v>
      </c>
      <c r="F281" s="16" t="s">
        <v>16</v>
      </c>
      <c r="G281" s="16">
        <v>7215</v>
      </c>
      <c r="H281" s="16">
        <f>IF(OR(Table13[[#This Row],[Order Value]]&gt;Answer!I$17,Table13[[#This Row],[Order Value]]&lt;Answer!I$18),1,0)</f>
        <v>0</v>
      </c>
      <c r="I281" s="19">
        <v>45082</v>
      </c>
      <c r="J281" s="20" t="str">
        <f>TEXT(Table13[[#This Row],[Order Datetime]],"HH:MM:SS")</f>
        <v>01:05:00</v>
      </c>
      <c r="K281" s="20" t="str">
        <f>TEXT(Table13[[#This Row],[Order time]],"H")</f>
        <v>1</v>
      </c>
      <c r="L281" s="16">
        <v>6</v>
      </c>
      <c r="M281" s="16">
        <f>DAY(Table13[[#This Row],[Order Date]])</f>
        <v>5</v>
      </c>
      <c r="N281" s="16" t="str">
        <f>TEXT(Table13[[#This Row],[Order Date]],"mmmm")</f>
        <v>June</v>
      </c>
      <c r="O281" s="16" t="str">
        <f>TEXT(Table13[[#This Row],[Order Date]],"dddd")</f>
        <v>Monday</v>
      </c>
      <c r="P281" s="16">
        <f>WEEKDAY(Table13[[#This Row],[Order Datetime]],2)</f>
        <v>1</v>
      </c>
      <c r="Q281" s="30" t="str">
        <f>IF(Table13[[#This Row],[Customer Country]]="",VLOOKUP(Table13[[#This Row],[Customer ID]],Customers!$A$2:$E$2501,2,0),Table13[[#This Row],[Customer Country]])</f>
        <v>India</v>
      </c>
      <c r="R281" s="16">
        <f>VLOOKUP(Table13[[#This Row],[Customer ID]],Table3[],6,0)</f>
        <v>41</v>
      </c>
    </row>
    <row r="282" spans="1:18" x14ac:dyDescent="0.3">
      <c r="A282" s="15">
        <v>904533</v>
      </c>
      <c r="B282" s="16">
        <v>223</v>
      </c>
      <c r="C282" s="17" t="s">
        <v>113</v>
      </c>
      <c r="D282" s="21">
        <v>45083.057638888888</v>
      </c>
      <c r="E282" s="16" t="s">
        <v>97</v>
      </c>
      <c r="F282" s="16" t="s">
        <v>22</v>
      </c>
      <c r="G282" s="16">
        <v>6781</v>
      </c>
      <c r="H282" s="16">
        <f>IF(OR(Table13[[#This Row],[Order Value]]&gt;Answer!I$17,Table13[[#This Row],[Order Value]]&lt;Answer!I$18),1,0)</f>
        <v>0</v>
      </c>
      <c r="I282" s="19">
        <v>45083</v>
      </c>
      <c r="J282" s="20" t="str">
        <f>TEXT(Table13[[#This Row],[Order Datetime]],"HH:MM:SS")</f>
        <v>01:23:00</v>
      </c>
      <c r="K282" s="20" t="str">
        <f>TEXT(Table13[[#This Row],[Order time]],"H")</f>
        <v>1</v>
      </c>
      <c r="L282" s="16">
        <v>6</v>
      </c>
      <c r="M282" s="16">
        <f>DAY(Table13[[#This Row],[Order Date]])</f>
        <v>6</v>
      </c>
      <c r="N282" s="16" t="str">
        <f>TEXT(Table13[[#This Row],[Order Date]],"mmmm")</f>
        <v>June</v>
      </c>
      <c r="O282" s="16" t="str">
        <f>TEXT(Table13[[#This Row],[Order Date]],"dddd")</f>
        <v>Tuesday</v>
      </c>
      <c r="P282" s="16">
        <f>WEEKDAY(Table13[[#This Row],[Order Datetime]],2)</f>
        <v>2</v>
      </c>
      <c r="Q282" s="30" t="str">
        <f>IF(Table13[[#This Row],[Customer Country]]="",VLOOKUP(Table13[[#This Row],[Customer ID]],Customers!$A$2:$E$2501,2,0),Table13[[#This Row],[Customer Country]])</f>
        <v>India</v>
      </c>
      <c r="R282" s="16">
        <f>VLOOKUP(Table13[[#This Row],[Customer ID]],Table3[],6,0)</f>
        <v>41</v>
      </c>
    </row>
    <row r="283" spans="1:18" x14ac:dyDescent="0.3">
      <c r="A283" s="15">
        <v>314254</v>
      </c>
      <c r="B283" s="16">
        <v>224</v>
      </c>
      <c r="C283" s="17" t="s">
        <v>113</v>
      </c>
      <c r="D283" s="18">
        <v>45133.013888888891</v>
      </c>
      <c r="E283" s="16" t="s">
        <v>96</v>
      </c>
      <c r="F283" s="16" t="s">
        <v>43</v>
      </c>
      <c r="G283" s="16">
        <v>2043</v>
      </c>
      <c r="H283" s="16">
        <f>IF(OR(Table13[[#This Row],[Order Value]]&gt;Answer!I$17,Table13[[#This Row],[Order Value]]&lt;Answer!I$18),1,0)</f>
        <v>0</v>
      </c>
      <c r="I283" s="19">
        <v>45133</v>
      </c>
      <c r="J283" s="20" t="str">
        <f>TEXT(Table13[[#This Row],[Order Datetime]],"HH:MM:SS")</f>
        <v>00:20:00</v>
      </c>
      <c r="K283" s="20" t="str">
        <f>TEXT(Table13[[#This Row],[Order time]],"H")</f>
        <v>0</v>
      </c>
      <c r="L283" s="16">
        <v>7</v>
      </c>
      <c r="M283" s="16">
        <f>DAY(Table13[[#This Row],[Order Date]])</f>
        <v>26</v>
      </c>
      <c r="N283" s="16" t="str">
        <f>TEXT(Table13[[#This Row],[Order Date]],"mmmm")</f>
        <v>July</v>
      </c>
      <c r="O283" s="16" t="str">
        <f>TEXT(Table13[[#This Row],[Order Date]],"dddd")</f>
        <v>Wednesday</v>
      </c>
      <c r="P283" s="16">
        <f>WEEKDAY(Table13[[#This Row],[Order Datetime]],2)</f>
        <v>3</v>
      </c>
      <c r="Q283" s="30" t="str">
        <f>IF(Table13[[#This Row],[Customer Country]]="",VLOOKUP(Table13[[#This Row],[Customer ID]],Customers!$A$2:$E$2501,2,0),Table13[[#This Row],[Customer Country]])</f>
        <v>India</v>
      </c>
      <c r="R283" s="16">
        <f>VLOOKUP(Table13[[#This Row],[Customer ID]],Table3[],6,0)</f>
        <v>64</v>
      </c>
    </row>
    <row r="284" spans="1:18" x14ac:dyDescent="0.3">
      <c r="A284" s="15">
        <v>394768</v>
      </c>
      <c r="B284" s="16">
        <v>224</v>
      </c>
      <c r="C284" s="17" t="s">
        <v>113</v>
      </c>
      <c r="D284" s="18">
        <v>45289.976388888892</v>
      </c>
      <c r="E284" s="16" t="s">
        <v>191</v>
      </c>
      <c r="F284" s="16" t="s">
        <v>92</v>
      </c>
      <c r="G284" s="16">
        <v>3458</v>
      </c>
      <c r="H284" s="16">
        <f>IF(OR(Table13[[#This Row],[Order Value]]&gt;Answer!I$17,Table13[[#This Row],[Order Value]]&lt;Answer!I$18),1,0)</f>
        <v>0</v>
      </c>
      <c r="I284" s="19">
        <v>45289</v>
      </c>
      <c r="J284" s="20" t="str">
        <f>TEXT(Table13[[#This Row],[Order Datetime]],"HH:MM:SS")</f>
        <v>23:26:00</v>
      </c>
      <c r="K284" s="20" t="str">
        <f>TEXT(Table13[[#This Row],[Order time]],"H")</f>
        <v>23</v>
      </c>
      <c r="L284" s="16">
        <v>12</v>
      </c>
      <c r="M284" s="16">
        <f>DAY(Table13[[#This Row],[Order Date]])</f>
        <v>29</v>
      </c>
      <c r="N284" s="16" t="str">
        <f>TEXT(Table13[[#This Row],[Order Date]],"mmmm")</f>
        <v>December</v>
      </c>
      <c r="O284" s="16" t="str">
        <f>TEXT(Table13[[#This Row],[Order Date]],"dddd")</f>
        <v>Friday</v>
      </c>
      <c r="P284" s="16">
        <f>WEEKDAY(Table13[[#This Row],[Order Datetime]],2)</f>
        <v>5</v>
      </c>
      <c r="Q284" s="30" t="str">
        <f>IF(Table13[[#This Row],[Customer Country]]="",VLOOKUP(Table13[[#This Row],[Customer ID]],Customers!$A$2:$E$2501,2,0),Table13[[#This Row],[Customer Country]])</f>
        <v>India</v>
      </c>
      <c r="R284" s="16">
        <f>VLOOKUP(Table13[[#This Row],[Customer ID]],Table3[],6,0)</f>
        <v>64</v>
      </c>
    </row>
    <row r="285" spans="1:18" x14ac:dyDescent="0.3">
      <c r="A285" s="15">
        <v>1182341</v>
      </c>
      <c r="B285" s="16">
        <v>225</v>
      </c>
      <c r="C285" s="17" t="s">
        <v>106</v>
      </c>
      <c r="D285" s="21">
        <v>45262.967361111114</v>
      </c>
      <c r="E285" s="16" t="s">
        <v>98</v>
      </c>
      <c r="F285" s="16" t="s">
        <v>46</v>
      </c>
      <c r="G285" s="16">
        <v>567</v>
      </c>
      <c r="H285" s="16">
        <f>IF(OR(Table13[[#This Row],[Order Value]]&gt;Answer!I$17,Table13[[#This Row],[Order Value]]&lt;Answer!I$18),1,0)</f>
        <v>0</v>
      </c>
      <c r="I285" s="19">
        <v>45262</v>
      </c>
      <c r="J285" s="20" t="str">
        <f>TEXT(Table13[[#This Row],[Order Datetime]],"HH:MM:SS")</f>
        <v>23:13:00</v>
      </c>
      <c r="K285" s="20" t="str">
        <f>TEXT(Table13[[#This Row],[Order time]],"H")</f>
        <v>23</v>
      </c>
      <c r="L285" s="16">
        <v>12</v>
      </c>
      <c r="M285" s="16">
        <f>DAY(Table13[[#This Row],[Order Date]])</f>
        <v>2</v>
      </c>
      <c r="N285" s="16" t="str">
        <f>TEXT(Table13[[#This Row],[Order Date]],"mmmm")</f>
        <v>December</v>
      </c>
      <c r="O285" s="16" t="str">
        <f>TEXT(Table13[[#This Row],[Order Date]],"dddd")</f>
        <v>Saturday</v>
      </c>
      <c r="P285" s="16">
        <f>WEEKDAY(Table13[[#This Row],[Order Datetime]],2)</f>
        <v>6</v>
      </c>
      <c r="Q285" s="30" t="str">
        <f>IF(Table13[[#This Row],[Customer Country]]="",VLOOKUP(Table13[[#This Row],[Customer ID]],Customers!$A$2:$E$2501,2,0),Table13[[#This Row],[Customer Country]])</f>
        <v>Singapore</v>
      </c>
      <c r="R285" s="16">
        <f>VLOOKUP(Table13[[#This Row],[Customer ID]],Table3[],6,0)</f>
        <v>83</v>
      </c>
    </row>
    <row r="286" spans="1:18" x14ac:dyDescent="0.3">
      <c r="A286" s="15">
        <v>442842</v>
      </c>
      <c r="B286" s="16">
        <v>226</v>
      </c>
      <c r="C286" s="17" t="s">
        <v>99</v>
      </c>
      <c r="D286" s="18">
        <v>45000.951388888891</v>
      </c>
      <c r="E286" s="16" t="s">
        <v>97</v>
      </c>
      <c r="F286" s="16" t="s">
        <v>23</v>
      </c>
      <c r="G286" s="16">
        <v>4064</v>
      </c>
      <c r="H286" s="16">
        <f>IF(OR(Table13[[#This Row],[Order Value]]&gt;Answer!I$17,Table13[[#This Row],[Order Value]]&lt;Answer!I$18),1,0)</f>
        <v>0</v>
      </c>
      <c r="I286" s="19">
        <v>45000</v>
      </c>
      <c r="J286" s="20" t="str">
        <f>TEXT(Table13[[#This Row],[Order Datetime]],"HH:MM:SS")</f>
        <v>22:50:00</v>
      </c>
      <c r="K286" s="20" t="str">
        <f>TEXT(Table13[[#This Row],[Order time]],"H")</f>
        <v>22</v>
      </c>
      <c r="L286" s="16">
        <v>3</v>
      </c>
      <c r="M286" s="16">
        <f>DAY(Table13[[#This Row],[Order Date]])</f>
        <v>15</v>
      </c>
      <c r="N286" s="16" t="str">
        <f>TEXT(Table13[[#This Row],[Order Date]],"mmmm")</f>
        <v>March</v>
      </c>
      <c r="O286" s="16" t="str">
        <f>TEXT(Table13[[#This Row],[Order Date]],"dddd")</f>
        <v>Wednesday</v>
      </c>
      <c r="P286" s="16">
        <f>WEEKDAY(Table13[[#This Row],[Order Datetime]],2)</f>
        <v>3</v>
      </c>
      <c r="Q286" s="30" t="str">
        <f>IF(Table13[[#This Row],[Customer Country]]="",VLOOKUP(Table13[[#This Row],[Customer ID]],Customers!$A$2:$E$2501,2,0),Table13[[#This Row],[Customer Country]])</f>
        <v>USA</v>
      </c>
      <c r="R286" s="16">
        <f>VLOOKUP(Table13[[#This Row],[Customer ID]],Table3[],6,0)</f>
        <v>31</v>
      </c>
    </row>
    <row r="287" spans="1:18" x14ac:dyDescent="0.3">
      <c r="A287" s="15">
        <v>762584</v>
      </c>
      <c r="B287" s="16">
        <v>226</v>
      </c>
      <c r="C287" s="17" t="s">
        <v>99</v>
      </c>
      <c r="D287" s="21">
        <v>45018.05</v>
      </c>
      <c r="E287" s="16" t="s">
        <v>191</v>
      </c>
      <c r="F287" s="16" t="s">
        <v>52</v>
      </c>
      <c r="G287" s="16">
        <v>6342</v>
      </c>
      <c r="H287" s="16">
        <f>IF(OR(Table13[[#This Row],[Order Value]]&gt;Answer!I$17,Table13[[#This Row],[Order Value]]&lt;Answer!I$18),1,0)</f>
        <v>0</v>
      </c>
      <c r="I287" s="19">
        <v>45018</v>
      </c>
      <c r="J287" s="20" t="str">
        <f>TEXT(Table13[[#This Row],[Order Datetime]],"HH:MM:SS")</f>
        <v>01:12:00</v>
      </c>
      <c r="K287" s="20" t="str">
        <f>TEXT(Table13[[#This Row],[Order time]],"H")</f>
        <v>1</v>
      </c>
      <c r="L287" s="16">
        <v>4</v>
      </c>
      <c r="M287" s="16">
        <f>DAY(Table13[[#This Row],[Order Date]])</f>
        <v>2</v>
      </c>
      <c r="N287" s="16" t="str">
        <f>TEXT(Table13[[#This Row],[Order Date]],"mmmm")</f>
        <v>April</v>
      </c>
      <c r="O287" s="16" t="str">
        <f>TEXT(Table13[[#This Row],[Order Date]],"dddd")</f>
        <v>Sunday</v>
      </c>
      <c r="P287" s="16">
        <f>WEEKDAY(Table13[[#This Row],[Order Datetime]],2)</f>
        <v>7</v>
      </c>
      <c r="Q287" s="30" t="str">
        <f>IF(Table13[[#This Row],[Customer Country]]="",VLOOKUP(Table13[[#This Row],[Customer ID]],Customers!$A$2:$E$2501,2,0),Table13[[#This Row],[Customer Country]])</f>
        <v>USA</v>
      </c>
      <c r="R287" s="16">
        <f>VLOOKUP(Table13[[#This Row],[Customer ID]],Table3[],6,0)</f>
        <v>31</v>
      </c>
    </row>
    <row r="288" spans="1:18" x14ac:dyDescent="0.3">
      <c r="A288" s="15">
        <v>837273</v>
      </c>
      <c r="B288" s="16">
        <v>226</v>
      </c>
      <c r="C288" s="17" t="s">
        <v>99</v>
      </c>
      <c r="D288" s="21">
        <v>45273.977777777778</v>
      </c>
      <c r="E288" s="16" t="s">
        <v>96</v>
      </c>
      <c r="F288" s="16" t="s">
        <v>77</v>
      </c>
      <c r="G288" s="16">
        <v>2647</v>
      </c>
      <c r="H288" s="16">
        <f>IF(OR(Table13[[#This Row],[Order Value]]&gt;Answer!I$17,Table13[[#This Row],[Order Value]]&lt;Answer!I$18),1,0)</f>
        <v>0</v>
      </c>
      <c r="I288" s="19">
        <v>45273</v>
      </c>
      <c r="J288" s="20" t="str">
        <f>TEXT(Table13[[#This Row],[Order Datetime]],"HH:MM:SS")</f>
        <v>23:28:00</v>
      </c>
      <c r="K288" s="20" t="str">
        <f>TEXT(Table13[[#This Row],[Order time]],"H")</f>
        <v>23</v>
      </c>
      <c r="L288" s="16">
        <v>12</v>
      </c>
      <c r="M288" s="16">
        <f>DAY(Table13[[#This Row],[Order Date]])</f>
        <v>13</v>
      </c>
      <c r="N288" s="16" t="str">
        <f>TEXT(Table13[[#This Row],[Order Date]],"mmmm")</f>
        <v>December</v>
      </c>
      <c r="O288" s="16" t="str">
        <f>TEXT(Table13[[#This Row],[Order Date]],"dddd")</f>
        <v>Wednesday</v>
      </c>
      <c r="P288" s="16">
        <f>WEEKDAY(Table13[[#This Row],[Order Datetime]],2)</f>
        <v>3</v>
      </c>
      <c r="Q288" s="30" t="str">
        <f>IF(Table13[[#This Row],[Customer Country]]="",VLOOKUP(Table13[[#This Row],[Customer ID]],Customers!$A$2:$E$2501,2,0),Table13[[#This Row],[Customer Country]])</f>
        <v>USA</v>
      </c>
      <c r="R288" s="16">
        <f>VLOOKUP(Table13[[#This Row],[Customer ID]],Table3[],6,0)</f>
        <v>31</v>
      </c>
    </row>
    <row r="289" spans="1:18" x14ac:dyDescent="0.3">
      <c r="A289" s="15">
        <v>1133062</v>
      </c>
      <c r="B289" s="16">
        <v>226</v>
      </c>
      <c r="C289" s="17" t="s">
        <v>99</v>
      </c>
      <c r="D289" s="21">
        <v>45200.958333333336</v>
      </c>
      <c r="E289" s="16" t="s">
        <v>98</v>
      </c>
      <c r="F289" s="16" t="s">
        <v>27</v>
      </c>
      <c r="G289" s="16">
        <v>3501</v>
      </c>
      <c r="H289" s="16">
        <f>IF(OR(Table13[[#This Row],[Order Value]]&gt;Answer!I$17,Table13[[#This Row],[Order Value]]&lt;Answer!I$18),1,0)</f>
        <v>0</v>
      </c>
      <c r="I289" s="19">
        <v>45200</v>
      </c>
      <c r="J289" s="20" t="str">
        <f>TEXT(Table13[[#This Row],[Order Datetime]],"HH:MM:SS")</f>
        <v>23:00:00</v>
      </c>
      <c r="K289" s="20" t="str">
        <f>TEXT(Table13[[#This Row],[Order time]],"H")</f>
        <v>23</v>
      </c>
      <c r="L289" s="16">
        <v>10</v>
      </c>
      <c r="M289" s="16">
        <f>DAY(Table13[[#This Row],[Order Date]])</f>
        <v>1</v>
      </c>
      <c r="N289" s="16" t="str">
        <f>TEXT(Table13[[#This Row],[Order Date]],"mmmm")</f>
        <v>October</v>
      </c>
      <c r="O289" s="16" t="str">
        <f>TEXT(Table13[[#This Row],[Order Date]],"dddd")</f>
        <v>Sunday</v>
      </c>
      <c r="P289" s="16">
        <f>WEEKDAY(Table13[[#This Row],[Order Datetime]],2)</f>
        <v>7</v>
      </c>
      <c r="Q289" s="30" t="str">
        <f>IF(Table13[[#This Row],[Customer Country]]="",VLOOKUP(Table13[[#This Row],[Customer ID]],Customers!$A$2:$E$2501,2,0),Table13[[#This Row],[Customer Country]])</f>
        <v>USA</v>
      </c>
      <c r="R289" s="16">
        <f>VLOOKUP(Table13[[#This Row],[Customer ID]],Table3[],6,0)</f>
        <v>31</v>
      </c>
    </row>
    <row r="290" spans="1:18" x14ac:dyDescent="0.3">
      <c r="A290" s="15">
        <v>1445405</v>
      </c>
      <c r="B290" s="16">
        <v>226</v>
      </c>
      <c r="C290" s="17" t="s">
        <v>99</v>
      </c>
      <c r="D290" s="21">
        <v>45042.047222222223</v>
      </c>
      <c r="E290" s="16" t="s">
        <v>98</v>
      </c>
      <c r="F290" s="16" t="s">
        <v>13</v>
      </c>
      <c r="G290" s="16">
        <v>4037</v>
      </c>
      <c r="H290" s="16">
        <f>IF(OR(Table13[[#This Row],[Order Value]]&gt;Answer!I$17,Table13[[#This Row],[Order Value]]&lt;Answer!I$18),1,0)</f>
        <v>0</v>
      </c>
      <c r="I290" s="19">
        <v>45042</v>
      </c>
      <c r="J290" s="20" t="str">
        <f>TEXT(Table13[[#This Row],[Order Datetime]],"HH:MM:SS")</f>
        <v>01:08:00</v>
      </c>
      <c r="K290" s="20" t="str">
        <f>TEXT(Table13[[#This Row],[Order time]],"H")</f>
        <v>1</v>
      </c>
      <c r="L290" s="16">
        <v>4</v>
      </c>
      <c r="M290" s="16">
        <f>DAY(Table13[[#This Row],[Order Date]])</f>
        <v>26</v>
      </c>
      <c r="N290" s="16" t="str">
        <f>TEXT(Table13[[#This Row],[Order Date]],"mmmm")</f>
        <v>April</v>
      </c>
      <c r="O290" s="16" t="str">
        <f>TEXT(Table13[[#This Row],[Order Date]],"dddd")</f>
        <v>Wednesday</v>
      </c>
      <c r="P290" s="16">
        <f>WEEKDAY(Table13[[#This Row],[Order Datetime]],2)</f>
        <v>3</v>
      </c>
      <c r="Q290" s="30" t="str">
        <f>IF(Table13[[#This Row],[Customer Country]]="",VLOOKUP(Table13[[#This Row],[Customer ID]],Customers!$A$2:$E$2501,2,0),Table13[[#This Row],[Customer Country]])</f>
        <v>USA</v>
      </c>
      <c r="R290" s="16">
        <f>VLOOKUP(Table13[[#This Row],[Customer ID]],Table3[],6,0)</f>
        <v>31</v>
      </c>
    </row>
    <row r="291" spans="1:18" x14ac:dyDescent="0.3">
      <c r="A291" s="15">
        <v>1199289</v>
      </c>
      <c r="B291" s="16">
        <v>228</v>
      </c>
      <c r="C291" s="17" t="s">
        <v>100</v>
      </c>
      <c r="D291" s="21">
        <v>45093.047222222223</v>
      </c>
      <c r="E291" s="16" t="s">
        <v>98</v>
      </c>
      <c r="F291" s="16" t="s">
        <v>43</v>
      </c>
      <c r="G291" s="16">
        <v>1078</v>
      </c>
      <c r="H291" s="16">
        <f>IF(OR(Table13[[#This Row],[Order Value]]&gt;Answer!I$17,Table13[[#This Row],[Order Value]]&lt;Answer!I$18),1,0)</f>
        <v>0</v>
      </c>
      <c r="I291" s="19">
        <v>45093</v>
      </c>
      <c r="J291" s="20" t="str">
        <f>TEXT(Table13[[#This Row],[Order Datetime]],"HH:MM:SS")</f>
        <v>01:08:00</v>
      </c>
      <c r="K291" s="20" t="str">
        <f>TEXT(Table13[[#This Row],[Order time]],"H")</f>
        <v>1</v>
      </c>
      <c r="L291" s="16">
        <v>6</v>
      </c>
      <c r="M291" s="16">
        <f>DAY(Table13[[#This Row],[Order Date]])</f>
        <v>16</v>
      </c>
      <c r="N291" s="16" t="str">
        <f>TEXT(Table13[[#This Row],[Order Date]],"mmmm")</f>
        <v>June</v>
      </c>
      <c r="O291" s="16" t="str">
        <f>TEXT(Table13[[#This Row],[Order Date]],"dddd")</f>
        <v>Friday</v>
      </c>
      <c r="P291" s="16">
        <f>WEEKDAY(Table13[[#This Row],[Order Datetime]],2)</f>
        <v>5</v>
      </c>
      <c r="Q291" s="30" t="str">
        <f>IF(Table13[[#This Row],[Customer Country]]="",VLOOKUP(Table13[[#This Row],[Customer ID]],Customers!$A$2:$E$2501,2,0),Table13[[#This Row],[Customer Country]])</f>
        <v>France</v>
      </c>
      <c r="R291" s="16">
        <f>VLOOKUP(Table13[[#This Row],[Customer ID]],Table3[],6,0)</f>
        <v>34</v>
      </c>
    </row>
    <row r="292" spans="1:18" x14ac:dyDescent="0.3">
      <c r="A292" s="15">
        <v>1362369</v>
      </c>
      <c r="B292" s="16">
        <v>230</v>
      </c>
      <c r="C292" s="17" t="s">
        <v>99</v>
      </c>
      <c r="D292" s="21">
        <v>44931.042361111111</v>
      </c>
      <c r="E292" s="16" t="s">
        <v>96</v>
      </c>
      <c r="F292" s="16" t="s">
        <v>81</v>
      </c>
      <c r="G292" s="16">
        <v>9795</v>
      </c>
      <c r="H292" s="16">
        <f>IF(OR(Table13[[#This Row],[Order Value]]&gt;Answer!I$17,Table13[[#This Row],[Order Value]]&lt;Answer!I$18),1,0)</f>
        <v>0</v>
      </c>
      <c r="I292" s="19">
        <v>44931</v>
      </c>
      <c r="J292" s="20" t="str">
        <f>TEXT(Table13[[#This Row],[Order Datetime]],"HH:MM:SS")</f>
        <v>01:01:00</v>
      </c>
      <c r="K292" s="20" t="str">
        <f>TEXT(Table13[[#This Row],[Order time]],"H")</f>
        <v>1</v>
      </c>
      <c r="L292" s="16">
        <v>1</v>
      </c>
      <c r="M292" s="16">
        <f>DAY(Table13[[#This Row],[Order Date]])</f>
        <v>5</v>
      </c>
      <c r="N292" s="16" t="str">
        <f>TEXT(Table13[[#This Row],[Order Date]],"mmmm")</f>
        <v>January</v>
      </c>
      <c r="O292" s="16" t="str">
        <f>TEXT(Table13[[#This Row],[Order Date]],"dddd")</f>
        <v>Thursday</v>
      </c>
      <c r="P292" s="16">
        <f>WEEKDAY(Table13[[#This Row],[Order Datetime]],2)</f>
        <v>4</v>
      </c>
      <c r="Q292" s="30" t="str">
        <f>IF(Table13[[#This Row],[Customer Country]]="",VLOOKUP(Table13[[#This Row],[Customer ID]],Customers!$A$2:$E$2501,2,0),Table13[[#This Row],[Customer Country]])</f>
        <v>USA</v>
      </c>
      <c r="R292" s="16">
        <f>VLOOKUP(Table13[[#This Row],[Customer ID]],Table3[],6,0)</f>
        <v>79</v>
      </c>
    </row>
    <row r="293" spans="1:18" x14ac:dyDescent="0.3">
      <c r="A293" s="15">
        <v>1626780</v>
      </c>
      <c r="B293" s="16">
        <v>230</v>
      </c>
      <c r="C293" s="17" t="s">
        <v>99</v>
      </c>
      <c r="D293" s="21">
        <v>45285.977777777778</v>
      </c>
      <c r="E293" s="16" t="s">
        <v>98</v>
      </c>
      <c r="F293" s="16" t="s">
        <v>5</v>
      </c>
      <c r="G293" s="16">
        <v>3369</v>
      </c>
      <c r="H293" s="16">
        <f>IF(OR(Table13[[#This Row],[Order Value]]&gt;Answer!I$17,Table13[[#This Row],[Order Value]]&lt;Answer!I$18),1,0)</f>
        <v>0</v>
      </c>
      <c r="I293" s="19">
        <v>45285</v>
      </c>
      <c r="J293" s="20" t="str">
        <f>TEXT(Table13[[#This Row],[Order Datetime]],"HH:MM:SS")</f>
        <v>23:28:00</v>
      </c>
      <c r="K293" s="20" t="str">
        <f>TEXT(Table13[[#This Row],[Order time]],"H")</f>
        <v>23</v>
      </c>
      <c r="L293" s="16">
        <v>12</v>
      </c>
      <c r="M293" s="16">
        <f>DAY(Table13[[#This Row],[Order Date]])</f>
        <v>25</v>
      </c>
      <c r="N293" s="16" t="str">
        <f>TEXT(Table13[[#This Row],[Order Date]],"mmmm")</f>
        <v>December</v>
      </c>
      <c r="O293" s="16" t="str">
        <f>TEXT(Table13[[#This Row],[Order Date]],"dddd")</f>
        <v>Monday</v>
      </c>
      <c r="P293" s="16">
        <f>WEEKDAY(Table13[[#This Row],[Order Datetime]],2)</f>
        <v>1</v>
      </c>
      <c r="Q293" s="30" t="str">
        <f>IF(Table13[[#This Row],[Customer Country]]="",VLOOKUP(Table13[[#This Row],[Customer ID]],Customers!$A$2:$E$2501,2,0),Table13[[#This Row],[Customer Country]])</f>
        <v>USA</v>
      </c>
      <c r="R293" s="16">
        <f>VLOOKUP(Table13[[#This Row],[Customer ID]],Table3[],6,0)</f>
        <v>79</v>
      </c>
    </row>
    <row r="294" spans="1:18" x14ac:dyDescent="0.3">
      <c r="A294" s="15">
        <v>337678</v>
      </c>
      <c r="B294" s="16">
        <v>231</v>
      </c>
      <c r="C294" s="17" t="s">
        <v>99</v>
      </c>
      <c r="D294" s="18">
        <v>45102.007638888892</v>
      </c>
      <c r="E294" s="16" t="s">
        <v>98</v>
      </c>
      <c r="F294" s="16" t="s">
        <v>54</v>
      </c>
      <c r="G294" s="16">
        <v>6888</v>
      </c>
      <c r="H294" s="16">
        <f>IF(OR(Table13[[#This Row],[Order Value]]&gt;Answer!I$17,Table13[[#This Row],[Order Value]]&lt;Answer!I$18),1,0)</f>
        <v>0</v>
      </c>
      <c r="I294" s="19">
        <v>45102</v>
      </c>
      <c r="J294" s="20" t="str">
        <f>TEXT(Table13[[#This Row],[Order Datetime]],"HH:MM:SS")</f>
        <v>00:11:00</v>
      </c>
      <c r="K294" s="20" t="str">
        <f>TEXT(Table13[[#This Row],[Order time]],"H")</f>
        <v>0</v>
      </c>
      <c r="L294" s="16">
        <v>6</v>
      </c>
      <c r="M294" s="16">
        <f>DAY(Table13[[#This Row],[Order Date]])</f>
        <v>25</v>
      </c>
      <c r="N294" s="16" t="str">
        <f>TEXT(Table13[[#This Row],[Order Date]],"mmmm")</f>
        <v>June</v>
      </c>
      <c r="O294" s="16" t="str">
        <f>TEXT(Table13[[#This Row],[Order Date]],"dddd")</f>
        <v>Sunday</v>
      </c>
      <c r="P294" s="16">
        <f>WEEKDAY(Table13[[#This Row],[Order Datetime]],2)</f>
        <v>7</v>
      </c>
      <c r="Q294" s="30" t="str">
        <f>IF(Table13[[#This Row],[Customer Country]]="",VLOOKUP(Table13[[#This Row],[Customer ID]],Customers!$A$2:$E$2501,2,0),Table13[[#This Row],[Customer Country]])</f>
        <v>USA</v>
      </c>
      <c r="R294" s="16">
        <f>VLOOKUP(Table13[[#This Row],[Customer ID]],Table3[],6,0)</f>
        <v>41</v>
      </c>
    </row>
    <row r="295" spans="1:18" x14ac:dyDescent="0.3">
      <c r="A295" s="15">
        <v>1051553</v>
      </c>
      <c r="B295" s="16">
        <v>231</v>
      </c>
      <c r="C295" s="17" t="s">
        <v>99</v>
      </c>
      <c r="D295" s="21">
        <v>45198.018055555556</v>
      </c>
      <c r="E295" s="16" t="s">
        <v>191</v>
      </c>
      <c r="F295" s="16" t="s">
        <v>22</v>
      </c>
      <c r="G295" s="16">
        <v>8153</v>
      </c>
      <c r="H295" s="16">
        <f>IF(OR(Table13[[#This Row],[Order Value]]&gt;Answer!I$17,Table13[[#This Row],[Order Value]]&lt;Answer!I$18),1,0)</f>
        <v>0</v>
      </c>
      <c r="I295" s="19">
        <v>45198</v>
      </c>
      <c r="J295" s="20" t="str">
        <f>TEXT(Table13[[#This Row],[Order Datetime]],"HH:MM:SS")</f>
        <v>00:26:00</v>
      </c>
      <c r="K295" s="20" t="str">
        <f>TEXT(Table13[[#This Row],[Order time]],"H")</f>
        <v>0</v>
      </c>
      <c r="L295" s="16">
        <v>9</v>
      </c>
      <c r="M295" s="16">
        <f>DAY(Table13[[#This Row],[Order Date]])</f>
        <v>29</v>
      </c>
      <c r="N295" s="16" t="str">
        <f>TEXT(Table13[[#This Row],[Order Date]],"mmmm")</f>
        <v>September</v>
      </c>
      <c r="O295" s="16" t="str">
        <f>TEXT(Table13[[#This Row],[Order Date]],"dddd")</f>
        <v>Friday</v>
      </c>
      <c r="P295" s="16">
        <f>WEEKDAY(Table13[[#This Row],[Order Datetime]],2)</f>
        <v>5</v>
      </c>
      <c r="Q295" s="30" t="str">
        <f>IF(Table13[[#This Row],[Customer Country]]="",VLOOKUP(Table13[[#This Row],[Customer ID]],Customers!$A$2:$E$2501,2,0),Table13[[#This Row],[Customer Country]])</f>
        <v>USA</v>
      </c>
      <c r="R295" s="16">
        <f>VLOOKUP(Table13[[#This Row],[Customer ID]],Table3[],6,0)</f>
        <v>41</v>
      </c>
    </row>
    <row r="296" spans="1:18" x14ac:dyDescent="0.3">
      <c r="A296" s="15">
        <v>942544</v>
      </c>
      <c r="B296" s="16">
        <v>233</v>
      </c>
      <c r="C296" s="17" t="s">
        <v>107</v>
      </c>
      <c r="D296" s="21">
        <v>45106.964583333334</v>
      </c>
      <c r="E296" s="16" t="s">
        <v>96</v>
      </c>
      <c r="F296" s="16" t="s">
        <v>24</v>
      </c>
      <c r="G296" s="16">
        <v>5264</v>
      </c>
      <c r="H296" s="16">
        <f>IF(OR(Table13[[#This Row],[Order Value]]&gt;Answer!I$17,Table13[[#This Row],[Order Value]]&lt;Answer!I$18),1,0)</f>
        <v>0</v>
      </c>
      <c r="I296" s="19">
        <v>45106</v>
      </c>
      <c r="J296" s="20" t="str">
        <f>TEXT(Table13[[#This Row],[Order Datetime]],"HH:MM:SS")</f>
        <v>23:09:00</v>
      </c>
      <c r="K296" s="20" t="str">
        <f>TEXT(Table13[[#This Row],[Order time]],"H")</f>
        <v>23</v>
      </c>
      <c r="L296" s="16">
        <v>6</v>
      </c>
      <c r="M296" s="16">
        <f>DAY(Table13[[#This Row],[Order Date]])</f>
        <v>29</v>
      </c>
      <c r="N296" s="16" t="str">
        <f>TEXT(Table13[[#This Row],[Order Date]],"mmmm")</f>
        <v>June</v>
      </c>
      <c r="O296" s="16" t="str">
        <f>TEXT(Table13[[#This Row],[Order Date]],"dddd")</f>
        <v>Thursday</v>
      </c>
      <c r="P296" s="16">
        <f>WEEKDAY(Table13[[#This Row],[Order Datetime]],2)</f>
        <v>4</v>
      </c>
      <c r="Q296" s="30" t="str">
        <f>IF(Table13[[#This Row],[Customer Country]]="",VLOOKUP(Table13[[#This Row],[Customer ID]],Customers!$A$2:$E$2501,2,0),Table13[[#This Row],[Customer Country]])</f>
        <v>Italy</v>
      </c>
      <c r="R296" s="16">
        <f>VLOOKUP(Table13[[#This Row],[Customer ID]],Table3[],6,0)</f>
        <v>30</v>
      </c>
    </row>
    <row r="297" spans="1:18" x14ac:dyDescent="0.3">
      <c r="A297" s="15">
        <v>1561588</v>
      </c>
      <c r="B297" s="16">
        <v>237</v>
      </c>
      <c r="C297" s="17" t="s">
        <v>100</v>
      </c>
      <c r="D297" s="21">
        <v>45162.970833333333</v>
      </c>
      <c r="E297" s="16" t="s">
        <v>96</v>
      </c>
      <c r="F297" s="16" t="s">
        <v>65</v>
      </c>
      <c r="G297" s="16">
        <v>7424</v>
      </c>
      <c r="H297" s="16">
        <f>IF(OR(Table13[[#This Row],[Order Value]]&gt;Answer!I$17,Table13[[#This Row],[Order Value]]&lt;Answer!I$18),1,0)</f>
        <v>0</v>
      </c>
      <c r="I297" s="19">
        <v>45162</v>
      </c>
      <c r="J297" s="20" t="str">
        <f>TEXT(Table13[[#This Row],[Order Datetime]],"HH:MM:SS")</f>
        <v>23:18:00</v>
      </c>
      <c r="K297" s="20" t="str">
        <f>TEXT(Table13[[#This Row],[Order time]],"H")</f>
        <v>23</v>
      </c>
      <c r="L297" s="16">
        <v>8</v>
      </c>
      <c r="M297" s="16">
        <f>DAY(Table13[[#This Row],[Order Date]])</f>
        <v>24</v>
      </c>
      <c r="N297" s="16" t="str">
        <f>TEXT(Table13[[#This Row],[Order Date]],"mmmm")</f>
        <v>August</v>
      </c>
      <c r="O297" s="16" t="str">
        <f>TEXT(Table13[[#This Row],[Order Date]],"dddd")</f>
        <v>Thursday</v>
      </c>
      <c r="P297" s="16">
        <f>WEEKDAY(Table13[[#This Row],[Order Datetime]],2)</f>
        <v>4</v>
      </c>
      <c r="Q297" s="30" t="str">
        <f>IF(Table13[[#This Row],[Customer Country]]="",VLOOKUP(Table13[[#This Row],[Customer ID]],Customers!$A$2:$E$2501,2,0),Table13[[#This Row],[Customer Country]])</f>
        <v>France</v>
      </c>
      <c r="R297" s="16">
        <f>VLOOKUP(Table13[[#This Row],[Customer ID]],Table3[],6,0)</f>
        <v>57</v>
      </c>
    </row>
    <row r="298" spans="1:18" x14ac:dyDescent="0.3">
      <c r="A298" s="15">
        <v>940084</v>
      </c>
      <c r="B298" s="16">
        <v>239</v>
      </c>
      <c r="C298" s="17" t="s">
        <v>113</v>
      </c>
      <c r="D298" s="21">
        <v>45188.003472222219</v>
      </c>
      <c r="E298" s="16" t="s">
        <v>191</v>
      </c>
      <c r="F298" s="16" t="s">
        <v>71</v>
      </c>
      <c r="G298" s="16">
        <v>2257</v>
      </c>
      <c r="H298" s="16">
        <f>IF(OR(Table13[[#This Row],[Order Value]]&gt;Answer!I$17,Table13[[#This Row],[Order Value]]&lt;Answer!I$18),1,0)</f>
        <v>0</v>
      </c>
      <c r="I298" s="19">
        <v>45188</v>
      </c>
      <c r="J298" s="20" t="str">
        <f>TEXT(Table13[[#This Row],[Order Datetime]],"HH:MM:SS")</f>
        <v>00:05:00</v>
      </c>
      <c r="K298" s="20" t="str">
        <f>TEXT(Table13[[#This Row],[Order time]],"H")</f>
        <v>0</v>
      </c>
      <c r="L298" s="16">
        <v>9</v>
      </c>
      <c r="M298" s="16">
        <f>DAY(Table13[[#This Row],[Order Date]])</f>
        <v>19</v>
      </c>
      <c r="N298" s="16" t="str">
        <f>TEXT(Table13[[#This Row],[Order Date]],"mmmm")</f>
        <v>September</v>
      </c>
      <c r="O298" s="16" t="str">
        <f>TEXT(Table13[[#This Row],[Order Date]],"dddd")</f>
        <v>Tuesday</v>
      </c>
      <c r="P298" s="16">
        <f>WEEKDAY(Table13[[#This Row],[Order Datetime]],2)</f>
        <v>2</v>
      </c>
      <c r="Q298" s="30" t="str">
        <f>IF(Table13[[#This Row],[Customer Country]]="",VLOOKUP(Table13[[#This Row],[Customer ID]],Customers!$A$2:$E$2501,2,0),Table13[[#This Row],[Customer Country]])</f>
        <v>India</v>
      </c>
      <c r="R298" s="16">
        <f>VLOOKUP(Table13[[#This Row],[Customer ID]],Table3[],6,0)</f>
        <v>77</v>
      </c>
    </row>
    <row r="299" spans="1:18" x14ac:dyDescent="0.3">
      <c r="A299" s="15">
        <v>1625678</v>
      </c>
      <c r="B299" s="16">
        <v>239</v>
      </c>
      <c r="C299" s="17" t="s">
        <v>113</v>
      </c>
      <c r="D299" s="21">
        <v>45078.008333333331</v>
      </c>
      <c r="E299" s="16" t="s">
        <v>96</v>
      </c>
      <c r="F299" s="16" t="s">
        <v>66</v>
      </c>
      <c r="G299" s="16">
        <v>1366</v>
      </c>
      <c r="H299" s="16">
        <f>IF(OR(Table13[[#This Row],[Order Value]]&gt;Answer!I$17,Table13[[#This Row],[Order Value]]&lt;Answer!I$18),1,0)</f>
        <v>0</v>
      </c>
      <c r="I299" s="19">
        <v>45078</v>
      </c>
      <c r="J299" s="20" t="str">
        <f>TEXT(Table13[[#This Row],[Order Datetime]],"HH:MM:SS")</f>
        <v>00:12:00</v>
      </c>
      <c r="K299" s="20" t="str">
        <f>TEXT(Table13[[#This Row],[Order time]],"H")</f>
        <v>0</v>
      </c>
      <c r="L299" s="16">
        <v>6</v>
      </c>
      <c r="M299" s="16">
        <f>DAY(Table13[[#This Row],[Order Date]])</f>
        <v>1</v>
      </c>
      <c r="N299" s="16" t="str">
        <f>TEXT(Table13[[#This Row],[Order Date]],"mmmm")</f>
        <v>June</v>
      </c>
      <c r="O299" s="16" t="str">
        <f>TEXT(Table13[[#This Row],[Order Date]],"dddd")</f>
        <v>Thursday</v>
      </c>
      <c r="P299" s="16">
        <f>WEEKDAY(Table13[[#This Row],[Order Datetime]],2)</f>
        <v>4</v>
      </c>
      <c r="Q299" s="30" t="str">
        <f>IF(Table13[[#This Row],[Customer Country]]="",VLOOKUP(Table13[[#This Row],[Customer ID]],Customers!$A$2:$E$2501,2,0),Table13[[#This Row],[Customer Country]])</f>
        <v>India</v>
      </c>
      <c r="R299" s="16">
        <f>VLOOKUP(Table13[[#This Row],[Customer ID]],Table3[],6,0)</f>
        <v>77</v>
      </c>
    </row>
    <row r="300" spans="1:18" x14ac:dyDescent="0.3">
      <c r="A300" s="15">
        <v>628471</v>
      </c>
      <c r="B300" s="16">
        <v>240</v>
      </c>
      <c r="C300" s="17" t="s">
        <v>99</v>
      </c>
      <c r="D300" s="18">
        <v>45033.999305555553</v>
      </c>
      <c r="E300" s="16" t="s">
        <v>191</v>
      </c>
      <c r="F300" s="16" t="s">
        <v>61</v>
      </c>
      <c r="G300" s="16">
        <v>9883</v>
      </c>
      <c r="H300" s="16">
        <f>IF(OR(Table13[[#This Row],[Order Value]]&gt;Answer!I$17,Table13[[#This Row],[Order Value]]&lt;Answer!I$18),1,0)</f>
        <v>0</v>
      </c>
      <c r="I300" s="19">
        <v>45033</v>
      </c>
      <c r="J300" s="20" t="str">
        <f>TEXT(Table13[[#This Row],[Order Datetime]],"HH:MM:SS")</f>
        <v>23:59:00</v>
      </c>
      <c r="K300" s="20" t="str">
        <f>TEXT(Table13[[#This Row],[Order time]],"H")</f>
        <v>23</v>
      </c>
      <c r="L300" s="16">
        <v>4</v>
      </c>
      <c r="M300" s="16">
        <f>DAY(Table13[[#This Row],[Order Date]])</f>
        <v>17</v>
      </c>
      <c r="N300" s="16" t="str">
        <f>TEXT(Table13[[#This Row],[Order Date]],"mmmm")</f>
        <v>April</v>
      </c>
      <c r="O300" s="16" t="str">
        <f>TEXT(Table13[[#This Row],[Order Date]],"dddd")</f>
        <v>Monday</v>
      </c>
      <c r="P300" s="16">
        <f>WEEKDAY(Table13[[#This Row],[Order Datetime]],2)</f>
        <v>1</v>
      </c>
      <c r="Q300" s="30" t="str">
        <f>IF(Table13[[#This Row],[Customer Country]]="",VLOOKUP(Table13[[#This Row],[Customer ID]],Customers!$A$2:$E$2501,2,0),Table13[[#This Row],[Customer Country]])</f>
        <v>USA</v>
      </c>
      <c r="R300" s="16">
        <f>VLOOKUP(Table13[[#This Row],[Customer ID]],Table3[],6,0)</f>
        <v>63</v>
      </c>
    </row>
    <row r="301" spans="1:18" x14ac:dyDescent="0.3">
      <c r="A301" s="15">
        <v>1000209</v>
      </c>
      <c r="B301" s="16">
        <v>240</v>
      </c>
      <c r="C301" s="17" t="s">
        <v>99</v>
      </c>
      <c r="D301" s="21">
        <v>45160.041666666664</v>
      </c>
      <c r="E301" s="16" t="s">
        <v>97</v>
      </c>
      <c r="F301" s="16" t="s">
        <v>88</v>
      </c>
      <c r="G301" s="16">
        <v>3641</v>
      </c>
      <c r="H301" s="16">
        <f>IF(OR(Table13[[#This Row],[Order Value]]&gt;Answer!I$17,Table13[[#This Row],[Order Value]]&lt;Answer!I$18),1,0)</f>
        <v>0</v>
      </c>
      <c r="I301" s="19">
        <v>45160</v>
      </c>
      <c r="J301" s="20" t="str">
        <f>TEXT(Table13[[#This Row],[Order Datetime]],"HH:MM:SS")</f>
        <v>01:00:00</v>
      </c>
      <c r="K301" s="20" t="str">
        <f>TEXT(Table13[[#This Row],[Order time]],"H")</f>
        <v>1</v>
      </c>
      <c r="L301" s="16">
        <v>8</v>
      </c>
      <c r="M301" s="16">
        <f>DAY(Table13[[#This Row],[Order Date]])</f>
        <v>22</v>
      </c>
      <c r="N301" s="16" t="str">
        <f>TEXT(Table13[[#This Row],[Order Date]],"mmmm")</f>
        <v>August</v>
      </c>
      <c r="O301" s="16" t="str">
        <f>TEXT(Table13[[#This Row],[Order Date]],"dddd")</f>
        <v>Tuesday</v>
      </c>
      <c r="P301" s="16">
        <f>WEEKDAY(Table13[[#This Row],[Order Datetime]],2)</f>
        <v>2</v>
      </c>
      <c r="Q301" s="30" t="str">
        <f>IF(Table13[[#This Row],[Customer Country]]="",VLOOKUP(Table13[[#This Row],[Customer ID]],Customers!$A$2:$E$2501,2,0),Table13[[#This Row],[Customer Country]])</f>
        <v>USA</v>
      </c>
      <c r="R301" s="16">
        <f>VLOOKUP(Table13[[#This Row],[Customer ID]],Table3[],6,0)</f>
        <v>63</v>
      </c>
    </row>
    <row r="302" spans="1:18" x14ac:dyDescent="0.3">
      <c r="A302" s="15">
        <v>10526</v>
      </c>
      <c r="B302" s="16">
        <v>241</v>
      </c>
      <c r="C302" s="17" t="s">
        <v>99</v>
      </c>
      <c r="D302" s="18">
        <v>45218.952777777777</v>
      </c>
      <c r="E302" s="16" t="s">
        <v>98</v>
      </c>
      <c r="F302" s="16" t="s">
        <v>20</v>
      </c>
      <c r="G302" s="16">
        <v>6627</v>
      </c>
      <c r="H302" s="16">
        <f>IF(OR(Table13[[#This Row],[Order Value]]&gt;Answer!I$17,Table13[[#This Row],[Order Value]]&lt;Answer!I$18),1,0)</f>
        <v>0</v>
      </c>
      <c r="I302" s="19">
        <v>45218</v>
      </c>
      <c r="J302" s="20" t="str">
        <f>TEXT(Table13[[#This Row],[Order Datetime]],"HH:MM:SS")</f>
        <v>22:52:00</v>
      </c>
      <c r="K302" s="20" t="str">
        <f>TEXT(Table13[[#This Row],[Order time]],"H")</f>
        <v>22</v>
      </c>
      <c r="L302" s="16">
        <v>10</v>
      </c>
      <c r="M302" s="16">
        <f>DAY(Table13[[#This Row],[Order Date]])</f>
        <v>19</v>
      </c>
      <c r="N302" s="16" t="str">
        <f>TEXT(Table13[[#This Row],[Order Date]],"mmmm")</f>
        <v>October</v>
      </c>
      <c r="O302" s="16" t="str">
        <f>TEXT(Table13[[#This Row],[Order Date]],"dddd")</f>
        <v>Thursday</v>
      </c>
      <c r="P302" s="16">
        <f>WEEKDAY(Table13[[#This Row],[Order Datetime]],2)</f>
        <v>4</v>
      </c>
      <c r="Q302" s="30" t="str">
        <f>IF(Table13[[#This Row],[Customer Country]]="",VLOOKUP(Table13[[#This Row],[Customer ID]],Customers!$A$2:$E$2501,2,0),Table13[[#This Row],[Customer Country]])</f>
        <v>USA</v>
      </c>
      <c r="R302" s="16">
        <f>VLOOKUP(Table13[[#This Row],[Customer ID]],Table3[],6,0)</f>
        <v>22</v>
      </c>
    </row>
    <row r="303" spans="1:18" x14ac:dyDescent="0.3">
      <c r="A303" s="15">
        <v>27076</v>
      </c>
      <c r="B303" s="16">
        <v>242</v>
      </c>
      <c r="C303" s="17" t="s">
        <v>99</v>
      </c>
      <c r="D303" s="18">
        <v>45107.050694444442</v>
      </c>
      <c r="E303" s="16" t="s">
        <v>96</v>
      </c>
      <c r="F303" s="16" t="s">
        <v>36</v>
      </c>
      <c r="G303" s="16">
        <v>4466</v>
      </c>
      <c r="H303" s="16">
        <f>IF(OR(Table13[[#This Row],[Order Value]]&gt;Answer!I$17,Table13[[#This Row],[Order Value]]&lt;Answer!I$18),1,0)</f>
        <v>0</v>
      </c>
      <c r="I303" s="19">
        <v>45107</v>
      </c>
      <c r="J303" s="20" t="str">
        <f>TEXT(Table13[[#This Row],[Order Datetime]],"HH:MM:SS")</f>
        <v>01:13:00</v>
      </c>
      <c r="K303" s="20" t="str">
        <f>TEXT(Table13[[#This Row],[Order time]],"H")</f>
        <v>1</v>
      </c>
      <c r="L303" s="16">
        <v>6</v>
      </c>
      <c r="M303" s="16">
        <f>DAY(Table13[[#This Row],[Order Date]])</f>
        <v>30</v>
      </c>
      <c r="N303" s="16" t="str">
        <f>TEXT(Table13[[#This Row],[Order Date]],"mmmm")</f>
        <v>June</v>
      </c>
      <c r="O303" s="16" t="str">
        <f>TEXT(Table13[[#This Row],[Order Date]],"dddd")</f>
        <v>Friday</v>
      </c>
      <c r="P303" s="16">
        <f>WEEKDAY(Table13[[#This Row],[Order Datetime]],2)</f>
        <v>5</v>
      </c>
      <c r="Q303" s="30" t="str">
        <f>IF(Table13[[#This Row],[Customer Country]]="",VLOOKUP(Table13[[#This Row],[Customer ID]],Customers!$A$2:$E$2501,2,0),Table13[[#This Row],[Customer Country]])</f>
        <v>USA</v>
      </c>
      <c r="R303" s="16">
        <f>VLOOKUP(Table13[[#This Row],[Customer ID]],Table3[],6,0)</f>
        <v>87</v>
      </c>
    </row>
    <row r="304" spans="1:18" x14ac:dyDescent="0.3">
      <c r="A304" s="15">
        <v>170046</v>
      </c>
      <c r="B304" s="16">
        <v>242</v>
      </c>
      <c r="C304" s="17" t="s">
        <v>99</v>
      </c>
      <c r="D304" s="18">
        <v>44942.039583333331</v>
      </c>
      <c r="E304" s="16" t="s">
        <v>97</v>
      </c>
      <c r="F304" s="16" t="s">
        <v>46</v>
      </c>
      <c r="G304" s="16">
        <v>9317</v>
      </c>
      <c r="H304" s="16">
        <f>IF(OR(Table13[[#This Row],[Order Value]]&gt;Answer!I$17,Table13[[#This Row],[Order Value]]&lt;Answer!I$18),1,0)</f>
        <v>0</v>
      </c>
      <c r="I304" s="19">
        <v>44942</v>
      </c>
      <c r="J304" s="20" t="str">
        <f>TEXT(Table13[[#This Row],[Order Datetime]],"HH:MM:SS")</f>
        <v>00:57:00</v>
      </c>
      <c r="K304" s="20" t="str">
        <f>TEXT(Table13[[#This Row],[Order time]],"H")</f>
        <v>0</v>
      </c>
      <c r="L304" s="16">
        <v>1</v>
      </c>
      <c r="M304" s="16">
        <f>DAY(Table13[[#This Row],[Order Date]])</f>
        <v>16</v>
      </c>
      <c r="N304" s="16" t="str">
        <f>TEXT(Table13[[#This Row],[Order Date]],"mmmm")</f>
        <v>January</v>
      </c>
      <c r="O304" s="16" t="str">
        <f>TEXT(Table13[[#This Row],[Order Date]],"dddd")</f>
        <v>Monday</v>
      </c>
      <c r="P304" s="16">
        <f>WEEKDAY(Table13[[#This Row],[Order Datetime]],2)</f>
        <v>1</v>
      </c>
      <c r="Q304" s="30" t="str">
        <f>IF(Table13[[#This Row],[Customer Country]]="",VLOOKUP(Table13[[#This Row],[Customer ID]],Customers!$A$2:$E$2501,2,0),Table13[[#This Row],[Customer Country]])</f>
        <v>USA</v>
      </c>
      <c r="R304" s="16">
        <f>VLOOKUP(Table13[[#This Row],[Customer ID]],Table3[],6,0)</f>
        <v>87</v>
      </c>
    </row>
    <row r="305" spans="1:18" x14ac:dyDescent="0.3">
      <c r="A305" s="15">
        <v>246988</v>
      </c>
      <c r="B305" s="16">
        <v>243</v>
      </c>
      <c r="C305" s="17" t="s">
        <v>99</v>
      </c>
      <c r="D305" s="18">
        <v>45092.027777777781</v>
      </c>
      <c r="E305" s="16" t="s">
        <v>191</v>
      </c>
      <c r="F305" s="16" t="s">
        <v>45</v>
      </c>
      <c r="G305" s="16">
        <v>4264</v>
      </c>
      <c r="H305" s="16">
        <f>IF(OR(Table13[[#This Row],[Order Value]]&gt;Answer!I$17,Table13[[#This Row],[Order Value]]&lt;Answer!I$18),1,0)</f>
        <v>0</v>
      </c>
      <c r="I305" s="19">
        <v>45092</v>
      </c>
      <c r="J305" s="20" t="str">
        <f>TEXT(Table13[[#This Row],[Order Datetime]],"HH:MM:SS")</f>
        <v>00:40:00</v>
      </c>
      <c r="K305" s="20" t="str">
        <f>TEXT(Table13[[#This Row],[Order time]],"H")</f>
        <v>0</v>
      </c>
      <c r="L305" s="16">
        <v>6</v>
      </c>
      <c r="M305" s="16">
        <f>DAY(Table13[[#This Row],[Order Date]])</f>
        <v>15</v>
      </c>
      <c r="N305" s="16" t="str">
        <f>TEXT(Table13[[#This Row],[Order Date]],"mmmm")</f>
        <v>June</v>
      </c>
      <c r="O305" s="16" t="str">
        <f>TEXT(Table13[[#This Row],[Order Date]],"dddd")</f>
        <v>Thursday</v>
      </c>
      <c r="P305" s="16">
        <f>WEEKDAY(Table13[[#This Row],[Order Datetime]],2)</f>
        <v>4</v>
      </c>
      <c r="Q305" s="30" t="str">
        <f>IF(Table13[[#This Row],[Customer Country]]="",VLOOKUP(Table13[[#This Row],[Customer ID]],Customers!$A$2:$E$2501,2,0),Table13[[#This Row],[Customer Country]])</f>
        <v>USA</v>
      </c>
      <c r="R305" s="16">
        <f>VLOOKUP(Table13[[#This Row],[Customer ID]],Table3[],6,0)</f>
        <v>18</v>
      </c>
    </row>
    <row r="306" spans="1:18" x14ac:dyDescent="0.3">
      <c r="A306" s="15">
        <v>922883</v>
      </c>
      <c r="B306" s="16">
        <v>243</v>
      </c>
      <c r="C306" s="17" t="s">
        <v>99</v>
      </c>
      <c r="D306" s="21">
        <v>45278.061805555553</v>
      </c>
      <c r="E306" s="16" t="s">
        <v>191</v>
      </c>
      <c r="F306" s="16" t="s">
        <v>72</v>
      </c>
      <c r="G306" s="16">
        <v>4141</v>
      </c>
      <c r="H306" s="16">
        <f>IF(OR(Table13[[#This Row],[Order Value]]&gt;Answer!I$17,Table13[[#This Row],[Order Value]]&lt;Answer!I$18),1,0)</f>
        <v>0</v>
      </c>
      <c r="I306" s="19">
        <v>45278</v>
      </c>
      <c r="J306" s="20" t="str">
        <f>TEXT(Table13[[#This Row],[Order Datetime]],"HH:MM:SS")</f>
        <v>01:29:00</v>
      </c>
      <c r="K306" s="20" t="str">
        <f>TEXT(Table13[[#This Row],[Order time]],"H")</f>
        <v>1</v>
      </c>
      <c r="L306" s="16">
        <v>12</v>
      </c>
      <c r="M306" s="16">
        <f>DAY(Table13[[#This Row],[Order Date]])</f>
        <v>18</v>
      </c>
      <c r="N306" s="16" t="str">
        <f>TEXT(Table13[[#This Row],[Order Date]],"mmmm")</f>
        <v>December</v>
      </c>
      <c r="O306" s="16" t="str">
        <f>TEXT(Table13[[#This Row],[Order Date]],"dddd")</f>
        <v>Monday</v>
      </c>
      <c r="P306" s="16">
        <f>WEEKDAY(Table13[[#This Row],[Order Datetime]],2)</f>
        <v>1</v>
      </c>
      <c r="Q306" s="30" t="str">
        <f>IF(Table13[[#This Row],[Customer Country]]="",VLOOKUP(Table13[[#This Row],[Customer ID]],Customers!$A$2:$E$2501,2,0),Table13[[#This Row],[Customer Country]])</f>
        <v>USA</v>
      </c>
      <c r="R306" s="16">
        <f>VLOOKUP(Table13[[#This Row],[Customer ID]],Table3[],6,0)</f>
        <v>18</v>
      </c>
    </row>
    <row r="307" spans="1:18" x14ac:dyDescent="0.3">
      <c r="A307" s="15">
        <v>1256855</v>
      </c>
      <c r="B307" s="16">
        <v>243</v>
      </c>
      <c r="C307" s="17" t="s">
        <v>99</v>
      </c>
      <c r="D307" s="21">
        <v>45185.038888888892</v>
      </c>
      <c r="E307" s="16" t="s">
        <v>98</v>
      </c>
      <c r="F307" s="16" t="s">
        <v>26</v>
      </c>
      <c r="G307" s="16">
        <v>2567</v>
      </c>
      <c r="H307" s="16">
        <f>IF(OR(Table13[[#This Row],[Order Value]]&gt;Answer!I$17,Table13[[#This Row],[Order Value]]&lt;Answer!I$18),1,0)</f>
        <v>0</v>
      </c>
      <c r="I307" s="19">
        <v>45185</v>
      </c>
      <c r="J307" s="20" t="str">
        <f>TEXT(Table13[[#This Row],[Order Datetime]],"HH:MM:SS")</f>
        <v>00:56:00</v>
      </c>
      <c r="K307" s="20" t="str">
        <f>TEXT(Table13[[#This Row],[Order time]],"H")</f>
        <v>0</v>
      </c>
      <c r="L307" s="16">
        <v>9</v>
      </c>
      <c r="M307" s="16">
        <f>DAY(Table13[[#This Row],[Order Date]])</f>
        <v>16</v>
      </c>
      <c r="N307" s="16" t="str">
        <f>TEXT(Table13[[#This Row],[Order Date]],"mmmm")</f>
        <v>September</v>
      </c>
      <c r="O307" s="16" t="str">
        <f>TEXT(Table13[[#This Row],[Order Date]],"dddd")</f>
        <v>Saturday</v>
      </c>
      <c r="P307" s="16">
        <f>WEEKDAY(Table13[[#This Row],[Order Datetime]],2)</f>
        <v>6</v>
      </c>
      <c r="Q307" s="30" t="str">
        <f>IF(Table13[[#This Row],[Customer Country]]="",VLOOKUP(Table13[[#This Row],[Customer ID]],Customers!$A$2:$E$2501,2,0),Table13[[#This Row],[Customer Country]])</f>
        <v>USA</v>
      </c>
      <c r="R307" s="16">
        <f>VLOOKUP(Table13[[#This Row],[Customer ID]],Table3[],6,0)</f>
        <v>18</v>
      </c>
    </row>
    <row r="308" spans="1:18" x14ac:dyDescent="0.3">
      <c r="A308" s="15">
        <v>1462495</v>
      </c>
      <c r="B308" s="16">
        <v>243</v>
      </c>
      <c r="C308" s="17" t="s">
        <v>99</v>
      </c>
      <c r="D308" s="21">
        <v>45227.03125</v>
      </c>
      <c r="E308" s="16" t="s">
        <v>98</v>
      </c>
      <c r="F308" s="16" t="s">
        <v>38</v>
      </c>
      <c r="G308" s="16">
        <v>2850</v>
      </c>
      <c r="H308" s="16">
        <f>IF(OR(Table13[[#This Row],[Order Value]]&gt;Answer!I$17,Table13[[#This Row],[Order Value]]&lt;Answer!I$18),1,0)</f>
        <v>0</v>
      </c>
      <c r="I308" s="19">
        <v>45227</v>
      </c>
      <c r="J308" s="20" t="str">
        <f>TEXT(Table13[[#This Row],[Order Datetime]],"HH:MM:SS")</f>
        <v>00:45:00</v>
      </c>
      <c r="K308" s="20" t="str">
        <f>TEXT(Table13[[#This Row],[Order time]],"H")</f>
        <v>0</v>
      </c>
      <c r="L308" s="16">
        <v>10</v>
      </c>
      <c r="M308" s="16">
        <f>DAY(Table13[[#This Row],[Order Date]])</f>
        <v>28</v>
      </c>
      <c r="N308" s="16" t="str">
        <f>TEXT(Table13[[#This Row],[Order Date]],"mmmm")</f>
        <v>October</v>
      </c>
      <c r="O308" s="16" t="str">
        <f>TEXT(Table13[[#This Row],[Order Date]],"dddd")</f>
        <v>Saturday</v>
      </c>
      <c r="P308" s="16">
        <f>WEEKDAY(Table13[[#This Row],[Order Datetime]],2)</f>
        <v>6</v>
      </c>
      <c r="Q308" s="30" t="str">
        <f>IF(Table13[[#This Row],[Customer Country]]="",VLOOKUP(Table13[[#This Row],[Customer ID]],Customers!$A$2:$E$2501,2,0),Table13[[#This Row],[Customer Country]])</f>
        <v>USA</v>
      </c>
      <c r="R308" s="16">
        <f>VLOOKUP(Table13[[#This Row],[Customer ID]],Table3[],6,0)</f>
        <v>18</v>
      </c>
    </row>
    <row r="309" spans="1:18" x14ac:dyDescent="0.3">
      <c r="A309" s="15">
        <v>390345</v>
      </c>
      <c r="B309" s="16">
        <v>245</v>
      </c>
      <c r="C309" s="17" t="s">
        <v>113</v>
      </c>
      <c r="D309" s="18">
        <v>45120.018055555556</v>
      </c>
      <c r="E309" s="16" t="s">
        <v>191</v>
      </c>
      <c r="F309" s="16" t="s">
        <v>49</v>
      </c>
      <c r="G309" s="16">
        <v>4767</v>
      </c>
      <c r="H309" s="16">
        <f>IF(OR(Table13[[#This Row],[Order Value]]&gt;Answer!I$17,Table13[[#This Row],[Order Value]]&lt;Answer!I$18),1,0)</f>
        <v>0</v>
      </c>
      <c r="I309" s="19">
        <v>45120</v>
      </c>
      <c r="J309" s="20" t="str">
        <f>TEXT(Table13[[#This Row],[Order Datetime]],"HH:MM:SS")</f>
        <v>00:26:00</v>
      </c>
      <c r="K309" s="20" t="str">
        <f>TEXT(Table13[[#This Row],[Order time]],"H")</f>
        <v>0</v>
      </c>
      <c r="L309" s="16">
        <v>7</v>
      </c>
      <c r="M309" s="16">
        <f>DAY(Table13[[#This Row],[Order Date]])</f>
        <v>13</v>
      </c>
      <c r="N309" s="16" t="str">
        <f>TEXT(Table13[[#This Row],[Order Date]],"mmmm")</f>
        <v>July</v>
      </c>
      <c r="O309" s="16" t="str">
        <f>TEXT(Table13[[#This Row],[Order Date]],"dddd")</f>
        <v>Thursday</v>
      </c>
      <c r="P309" s="16">
        <f>WEEKDAY(Table13[[#This Row],[Order Datetime]],2)</f>
        <v>4</v>
      </c>
      <c r="Q309" s="30" t="str">
        <f>IF(Table13[[#This Row],[Customer Country]]="",VLOOKUP(Table13[[#This Row],[Customer ID]],Customers!$A$2:$E$2501,2,0),Table13[[#This Row],[Customer Country]])</f>
        <v>India</v>
      </c>
      <c r="R309" s="16">
        <f>VLOOKUP(Table13[[#This Row],[Customer ID]],Table3[],6,0)</f>
        <v>63</v>
      </c>
    </row>
    <row r="310" spans="1:18" x14ac:dyDescent="0.3">
      <c r="A310" s="15">
        <v>1239461</v>
      </c>
      <c r="B310" s="16">
        <v>245</v>
      </c>
      <c r="C310" s="17" t="s">
        <v>113</v>
      </c>
      <c r="D310" s="21">
        <v>45183.053472222222</v>
      </c>
      <c r="E310" s="16" t="s">
        <v>98</v>
      </c>
      <c r="F310" s="16" t="s">
        <v>17</v>
      </c>
      <c r="G310" s="16">
        <v>653</v>
      </c>
      <c r="H310" s="16">
        <f>IF(OR(Table13[[#This Row],[Order Value]]&gt;Answer!I$17,Table13[[#This Row],[Order Value]]&lt;Answer!I$18),1,0)</f>
        <v>0</v>
      </c>
      <c r="I310" s="19">
        <v>45183</v>
      </c>
      <c r="J310" s="20" t="str">
        <f>TEXT(Table13[[#This Row],[Order Datetime]],"HH:MM:SS")</f>
        <v>01:17:00</v>
      </c>
      <c r="K310" s="20" t="str">
        <f>TEXT(Table13[[#This Row],[Order time]],"H")</f>
        <v>1</v>
      </c>
      <c r="L310" s="16">
        <v>9</v>
      </c>
      <c r="M310" s="16">
        <f>DAY(Table13[[#This Row],[Order Date]])</f>
        <v>14</v>
      </c>
      <c r="N310" s="16" t="str">
        <f>TEXT(Table13[[#This Row],[Order Date]],"mmmm")</f>
        <v>September</v>
      </c>
      <c r="O310" s="16" t="str">
        <f>TEXT(Table13[[#This Row],[Order Date]],"dddd")</f>
        <v>Thursday</v>
      </c>
      <c r="P310" s="16">
        <f>WEEKDAY(Table13[[#This Row],[Order Datetime]],2)</f>
        <v>4</v>
      </c>
      <c r="Q310" s="30" t="str">
        <f>IF(Table13[[#This Row],[Customer Country]]="",VLOOKUP(Table13[[#This Row],[Customer ID]],Customers!$A$2:$E$2501,2,0),Table13[[#This Row],[Customer Country]])</f>
        <v>India</v>
      </c>
      <c r="R310" s="16">
        <f>VLOOKUP(Table13[[#This Row],[Customer ID]],Table3[],6,0)</f>
        <v>63</v>
      </c>
    </row>
    <row r="311" spans="1:18" x14ac:dyDescent="0.3">
      <c r="A311" s="15">
        <v>604805</v>
      </c>
      <c r="B311" s="16">
        <v>246</v>
      </c>
      <c r="C311" s="17" t="s">
        <v>100</v>
      </c>
      <c r="D311" s="18">
        <v>45150.071527777778</v>
      </c>
      <c r="E311" s="16" t="s">
        <v>96</v>
      </c>
      <c r="F311" s="16" t="s">
        <v>21</v>
      </c>
      <c r="G311" s="16">
        <v>4349</v>
      </c>
      <c r="H311" s="16">
        <f>IF(OR(Table13[[#This Row],[Order Value]]&gt;Answer!I$17,Table13[[#This Row],[Order Value]]&lt;Answer!I$18),1,0)</f>
        <v>0</v>
      </c>
      <c r="I311" s="19">
        <v>45150</v>
      </c>
      <c r="J311" s="20" t="str">
        <f>TEXT(Table13[[#This Row],[Order Datetime]],"HH:MM:SS")</f>
        <v>01:43:00</v>
      </c>
      <c r="K311" s="20" t="str">
        <f>TEXT(Table13[[#This Row],[Order time]],"H")</f>
        <v>1</v>
      </c>
      <c r="L311" s="16">
        <v>8</v>
      </c>
      <c r="M311" s="16">
        <f>DAY(Table13[[#This Row],[Order Date]])</f>
        <v>12</v>
      </c>
      <c r="N311" s="16" t="str">
        <f>TEXT(Table13[[#This Row],[Order Date]],"mmmm")</f>
        <v>August</v>
      </c>
      <c r="O311" s="16" t="str">
        <f>TEXT(Table13[[#This Row],[Order Date]],"dddd")</f>
        <v>Saturday</v>
      </c>
      <c r="P311" s="16">
        <f>WEEKDAY(Table13[[#This Row],[Order Datetime]],2)</f>
        <v>6</v>
      </c>
      <c r="Q311" s="30" t="str">
        <f>IF(Table13[[#This Row],[Customer Country]]="",VLOOKUP(Table13[[#This Row],[Customer ID]],Customers!$A$2:$E$2501,2,0),Table13[[#This Row],[Customer Country]])</f>
        <v>France</v>
      </c>
      <c r="R311" s="16">
        <f>VLOOKUP(Table13[[#This Row],[Customer ID]],Table3[],6,0)</f>
        <v>67</v>
      </c>
    </row>
    <row r="312" spans="1:18" x14ac:dyDescent="0.3">
      <c r="A312" s="15">
        <v>1008914</v>
      </c>
      <c r="B312" s="16">
        <v>247</v>
      </c>
      <c r="C312" s="17" t="s">
        <v>100</v>
      </c>
      <c r="D312" s="21">
        <v>44999.026388888888</v>
      </c>
      <c r="E312" s="16" t="s">
        <v>98</v>
      </c>
      <c r="F312" s="16" t="s">
        <v>14</v>
      </c>
      <c r="G312" s="16">
        <v>1718</v>
      </c>
      <c r="H312" s="16">
        <f>IF(OR(Table13[[#This Row],[Order Value]]&gt;Answer!I$17,Table13[[#This Row],[Order Value]]&lt;Answer!I$18),1,0)</f>
        <v>0</v>
      </c>
      <c r="I312" s="19">
        <v>44999</v>
      </c>
      <c r="J312" s="20" t="str">
        <f>TEXT(Table13[[#This Row],[Order Datetime]],"HH:MM:SS")</f>
        <v>00:38:00</v>
      </c>
      <c r="K312" s="20" t="str">
        <f>TEXT(Table13[[#This Row],[Order time]],"H")</f>
        <v>0</v>
      </c>
      <c r="L312" s="16">
        <v>3</v>
      </c>
      <c r="M312" s="16">
        <f>DAY(Table13[[#This Row],[Order Date]])</f>
        <v>14</v>
      </c>
      <c r="N312" s="16" t="str">
        <f>TEXT(Table13[[#This Row],[Order Date]],"mmmm")</f>
        <v>March</v>
      </c>
      <c r="O312" s="16" t="str">
        <f>TEXT(Table13[[#This Row],[Order Date]],"dddd")</f>
        <v>Tuesday</v>
      </c>
      <c r="P312" s="16">
        <f>WEEKDAY(Table13[[#This Row],[Order Datetime]],2)</f>
        <v>2</v>
      </c>
      <c r="Q312" s="30" t="str">
        <f>IF(Table13[[#This Row],[Customer Country]]="",VLOOKUP(Table13[[#This Row],[Customer ID]],Customers!$A$2:$E$2501,2,0),Table13[[#This Row],[Customer Country]])</f>
        <v>France</v>
      </c>
      <c r="R312" s="16">
        <f>VLOOKUP(Table13[[#This Row],[Customer ID]],Table3[],6,0)</f>
        <v>45</v>
      </c>
    </row>
    <row r="313" spans="1:18" x14ac:dyDescent="0.3">
      <c r="A313" s="15">
        <v>541612</v>
      </c>
      <c r="B313" s="16">
        <v>248</v>
      </c>
      <c r="C313" s="17" t="s">
        <v>99</v>
      </c>
      <c r="D313" s="18">
        <v>45236.018055555556</v>
      </c>
      <c r="E313" s="16" t="s">
        <v>97</v>
      </c>
      <c r="F313" s="16" t="s">
        <v>27</v>
      </c>
      <c r="G313" s="16">
        <v>3155</v>
      </c>
      <c r="H313" s="16">
        <f>IF(OR(Table13[[#This Row],[Order Value]]&gt;Answer!I$17,Table13[[#This Row],[Order Value]]&lt;Answer!I$18),1,0)</f>
        <v>0</v>
      </c>
      <c r="I313" s="19">
        <v>45236</v>
      </c>
      <c r="J313" s="20" t="str">
        <f>TEXT(Table13[[#This Row],[Order Datetime]],"HH:MM:SS")</f>
        <v>00:26:00</v>
      </c>
      <c r="K313" s="20" t="str">
        <f>TEXT(Table13[[#This Row],[Order time]],"H")</f>
        <v>0</v>
      </c>
      <c r="L313" s="16">
        <v>11</v>
      </c>
      <c r="M313" s="16">
        <f>DAY(Table13[[#This Row],[Order Date]])</f>
        <v>6</v>
      </c>
      <c r="N313" s="16" t="str">
        <f>TEXT(Table13[[#This Row],[Order Date]],"mmmm")</f>
        <v>November</v>
      </c>
      <c r="O313" s="16" t="str">
        <f>TEXT(Table13[[#This Row],[Order Date]],"dddd")</f>
        <v>Monday</v>
      </c>
      <c r="P313" s="16">
        <f>WEEKDAY(Table13[[#This Row],[Order Datetime]],2)</f>
        <v>1</v>
      </c>
      <c r="Q313" s="30" t="str">
        <f>IF(Table13[[#This Row],[Customer Country]]="",VLOOKUP(Table13[[#This Row],[Customer ID]],Customers!$A$2:$E$2501,2,0),Table13[[#This Row],[Customer Country]])</f>
        <v>USA</v>
      </c>
      <c r="R313" s="16">
        <f>VLOOKUP(Table13[[#This Row],[Customer ID]],Table3[],6,0)</f>
        <v>47</v>
      </c>
    </row>
    <row r="314" spans="1:18" x14ac:dyDescent="0.3">
      <c r="A314" s="15">
        <v>1275891</v>
      </c>
      <c r="B314" s="16">
        <v>248</v>
      </c>
      <c r="C314" s="17" t="s">
        <v>99</v>
      </c>
      <c r="D314" s="21">
        <v>45248.943749999999</v>
      </c>
      <c r="E314" s="16" t="s">
        <v>96</v>
      </c>
      <c r="F314" s="16" t="s">
        <v>37</v>
      </c>
      <c r="G314" s="16">
        <v>1143</v>
      </c>
      <c r="H314" s="16">
        <f>IF(OR(Table13[[#This Row],[Order Value]]&gt;Answer!I$17,Table13[[#This Row],[Order Value]]&lt;Answer!I$18),1,0)</f>
        <v>0</v>
      </c>
      <c r="I314" s="19">
        <v>45248</v>
      </c>
      <c r="J314" s="20" t="str">
        <f>TEXT(Table13[[#This Row],[Order Datetime]],"HH:MM:SS")</f>
        <v>22:39:00</v>
      </c>
      <c r="K314" s="20" t="str">
        <f>TEXT(Table13[[#This Row],[Order time]],"H")</f>
        <v>22</v>
      </c>
      <c r="L314" s="16">
        <v>11</v>
      </c>
      <c r="M314" s="16">
        <f>DAY(Table13[[#This Row],[Order Date]])</f>
        <v>18</v>
      </c>
      <c r="N314" s="16" t="str">
        <f>TEXT(Table13[[#This Row],[Order Date]],"mmmm")</f>
        <v>November</v>
      </c>
      <c r="O314" s="16" t="str">
        <f>TEXT(Table13[[#This Row],[Order Date]],"dddd")</f>
        <v>Saturday</v>
      </c>
      <c r="P314" s="16">
        <f>WEEKDAY(Table13[[#This Row],[Order Datetime]],2)</f>
        <v>6</v>
      </c>
      <c r="Q314" s="30" t="str">
        <f>IF(Table13[[#This Row],[Customer Country]]="",VLOOKUP(Table13[[#This Row],[Customer ID]],Customers!$A$2:$E$2501,2,0),Table13[[#This Row],[Customer Country]])</f>
        <v>USA</v>
      </c>
      <c r="R314" s="16">
        <f>VLOOKUP(Table13[[#This Row],[Customer ID]],Table3[],6,0)</f>
        <v>47</v>
      </c>
    </row>
    <row r="315" spans="1:18" x14ac:dyDescent="0.3">
      <c r="A315" s="15">
        <v>141306</v>
      </c>
      <c r="B315" s="16">
        <v>249</v>
      </c>
      <c r="C315" s="17" t="s">
        <v>99</v>
      </c>
      <c r="D315" s="18">
        <v>44937.073611111111</v>
      </c>
      <c r="E315" s="16" t="s">
        <v>191</v>
      </c>
      <c r="F315" s="16" t="s">
        <v>29</v>
      </c>
      <c r="G315" s="16">
        <v>9751</v>
      </c>
      <c r="H315" s="16">
        <f>IF(OR(Table13[[#This Row],[Order Value]]&gt;Answer!I$17,Table13[[#This Row],[Order Value]]&lt;Answer!I$18),1,0)</f>
        <v>0</v>
      </c>
      <c r="I315" s="19">
        <v>44937</v>
      </c>
      <c r="J315" s="20" t="str">
        <f>TEXT(Table13[[#This Row],[Order Datetime]],"HH:MM:SS")</f>
        <v>01:46:00</v>
      </c>
      <c r="K315" s="20" t="str">
        <f>TEXT(Table13[[#This Row],[Order time]],"H")</f>
        <v>1</v>
      </c>
      <c r="L315" s="16">
        <v>1</v>
      </c>
      <c r="M315" s="16">
        <f>DAY(Table13[[#This Row],[Order Date]])</f>
        <v>11</v>
      </c>
      <c r="N315" s="16" t="str">
        <f>TEXT(Table13[[#This Row],[Order Date]],"mmmm")</f>
        <v>January</v>
      </c>
      <c r="O315" s="16" t="str">
        <f>TEXT(Table13[[#This Row],[Order Date]],"dddd")</f>
        <v>Wednesday</v>
      </c>
      <c r="P315" s="16">
        <f>WEEKDAY(Table13[[#This Row],[Order Datetime]],2)</f>
        <v>3</v>
      </c>
      <c r="Q315" s="30" t="str">
        <f>IF(Table13[[#This Row],[Customer Country]]="",VLOOKUP(Table13[[#This Row],[Customer ID]],Customers!$A$2:$E$2501,2,0),Table13[[#This Row],[Customer Country]])</f>
        <v>USA</v>
      </c>
      <c r="R315" s="16">
        <f>VLOOKUP(Table13[[#This Row],[Customer ID]],Table3[],6,0)</f>
        <v>58</v>
      </c>
    </row>
    <row r="316" spans="1:18" x14ac:dyDescent="0.3">
      <c r="A316" s="15">
        <v>534259</v>
      </c>
      <c r="B316" s="16">
        <v>249</v>
      </c>
      <c r="C316" s="17" t="s">
        <v>99</v>
      </c>
      <c r="D316" s="18">
        <v>45049.96875</v>
      </c>
      <c r="E316" s="16" t="s">
        <v>96</v>
      </c>
      <c r="F316" s="16" t="s">
        <v>41</v>
      </c>
      <c r="G316" s="16">
        <v>3939</v>
      </c>
      <c r="H316" s="16">
        <f>IF(OR(Table13[[#This Row],[Order Value]]&gt;Answer!I$17,Table13[[#This Row],[Order Value]]&lt;Answer!I$18),1,0)</f>
        <v>0</v>
      </c>
      <c r="I316" s="19">
        <v>45049</v>
      </c>
      <c r="J316" s="20" t="str">
        <f>TEXT(Table13[[#This Row],[Order Datetime]],"HH:MM:SS")</f>
        <v>23:15:00</v>
      </c>
      <c r="K316" s="20" t="str">
        <f>TEXT(Table13[[#This Row],[Order time]],"H")</f>
        <v>23</v>
      </c>
      <c r="L316" s="16">
        <v>5</v>
      </c>
      <c r="M316" s="16">
        <f>DAY(Table13[[#This Row],[Order Date]])</f>
        <v>3</v>
      </c>
      <c r="N316" s="16" t="str">
        <f>TEXT(Table13[[#This Row],[Order Date]],"mmmm")</f>
        <v>May</v>
      </c>
      <c r="O316" s="16" t="str">
        <f>TEXT(Table13[[#This Row],[Order Date]],"dddd")</f>
        <v>Wednesday</v>
      </c>
      <c r="P316" s="16">
        <f>WEEKDAY(Table13[[#This Row],[Order Datetime]],2)</f>
        <v>3</v>
      </c>
      <c r="Q316" s="30" t="str">
        <f>IF(Table13[[#This Row],[Customer Country]]="",VLOOKUP(Table13[[#This Row],[Customer ID]],Customers!$A$2:$E$2501,2,0),Table13[[#This Row],[Customer Country]])</f>
        <v>USA</v>
      </c>
      <c r="R316" s="16">
        <f>VLOOKUP(Table13[[#This Row],[Customer ID]],Table3[],6,0)</f>
        <v>58</v>
      </c>
    </row>
    <row r="317" spans="1:18" x14ac:dyDescent="0.3">
      <c r="A317" s="15">
        <v>990534</v>
      </c>
      <c r="B317" s="16">
        <v>249</v>
      </c>
      <c r="C317" s="17" t="s">
        <v>99</v>
      </c>
      <c r="D317" s="21">
        <v>45122.949305555558</v>
      </c>
      <c r="E317" s="16" t="s">
        <v>191</v>
      </c>
      <c r="F317" s="16" t="s">
        <v>21</v>
      </c>
      <c r="G317" s="16">
        <v>3459</v>
      </c>
      <c r="H317" s="16">
        <f>IF(OR(Table13[[#This Row],[Order Value]]&gt;Answer!I$17,Table13[[#This Row],[Order Value]]&lt;Answer!I$18),1,0)</f>
        <v>0</v>
      </c>
      <c r="I317" s="19">
        <v>45122</v>
      </c>
      <c r="J317" s="20" t="str">
        <f>TEXT(Table13[[#This Row],[Order Datetime]],"HH:MM:SS")</f>
        <v>22:47:00</v>
      </c>
      <c r="K317" s="20" t="str">
        <f>TEXT(Table13[[#This Row],[Order time]],"H")</f>
        <v>22</v>
      </c>
      <c r="L317" s="16">
        <v>7</v>
      </c>
      <c r="M317" s="16">
        <f>DAY(Table13[[#This Row],[Order Date]])</f>
        <v>15</v>
      </c>
      <c r="N317" s="16" t="str">
        <f>TEXT(Table13[[#This Row],[Order Date]],"mmmm")</f>
        <v>July</v>
      </c>
      <c r="O317" s="16" t="str">
        <f>TEXT(Table13[[#This Row],[Order Date]],"dddd")</f>
        <v>Saturday</v>
      </c>
      <c r="P317" s="16">
        <f>WEEKDAY(Table13[[#This Row],[Order Datetime]],2)</f>
        <v>6</v>
      </c>
      <c r="Q317" s="30" t="str">
        <f>IF(Table13[[#This Row],[Customer Country]]="",VLOOKUP(Table13[[#This Row],[Customer ID]],Customers!$A$2:$E$2501,2,0),Table13[[#This Row],[Customer Country]])</f>
        <v>USA</v>
      </c>
      <c r="R317" s="16">
        <f>VLOOKUP(Table13[[#This Row],[Customer ID]],Table3[],6,0)</f>
        <v>58</v>
      </c>
    </row>
    <row r="318" spans="1:18" x14ac:dyDescent="0.3">
      <c r="A318" s="15">
        <v>732301</v>
      </c>
      <c r="B318" s="16">
        <v>250</v>
      </c>
      <c r="C318" s="17" t="s">
        <v>113</v>
      </c>
      <c r="D318" s="21">
        <v>45231.003472222219</v>
      </c>
      <c r="E318" s="16" t="s">
        <v>191</v>
      </c>
      <c r="F318" s="16" t="s">
        <v>73</v>
      </c>
      <c r="G318" s="16">
        <v>4048</v>
      </c>
      <c r="H318" s="16">
        <f>IF(OR(Table13[[#This Row],[Order Value]]&gt;Answer!I$17,Table13[[#This Row],[Order Value]]&lt;Answer!I$18),1,0)</f>
        <v>0</v>
      </c>
      <c r="I318" s="19">
        <v>45231</v>
      </c>
      <c r="J318" s="20" t="str">
        <f>TEXT(Table13[[#This Row],[Order Datetime]],"HH:MM:SS")</f>
        <v>00:05:00</v>
      </c>
      <c r="K318" s="20" t="str">
        <f>TEXT(Table13[[#This Row],[Order time]],"H")</f>
        <v>0</v>
      </c>
      <c r="L318" s="16">
        <v>11</v>
      </c>
      <c r="M318" s="16">
        <f>DAY(Table13[[#This Row],[Order Date]])</f>
        <v>1</v>
      </c>
      <c r="N318" s="16" t="str">
        <f>TEXT(Table13[[#This Row],[Order Date]],"mmmm")</f>
        <v>November</v>
      </c>
      <c r="O318" s="16" t="str">
        <f>TEXT(Table13[[#This Row],[Order Date]],"dddd")</f>
        <v>Wednesday</v>
      </c>
      <c r="P318" s="16">
        <f>WEEKDAY(Table13[[#This Row],[Order Datetime]],2)</f>
        <v>3</v>
      </c>
      <c r="Q318" s="30" t="str">
        <f>IF(Table13[[#This Row],[Customer Country]]="",VLOOKUP(Table13[[#This Row],[Customer ID]],Customers!$A$2:$E$2501,2,0),Table13[[#This Row],[Customer Country]])</f>
        <v>India</v>
      </c>
      <c r="R318" s="16">
        <f>VLOOKUP(Table13[[#This Row],[Customer ID]],Table3[],6,0)</f>
        <v>51</v>
      </c>
    </row>
    <row r="319" spans="1:18" x14ac:dyDescent="0.3">
      <c r="A319" s="15">
        <v>15113</v>
      </c>
      <c r="B319" s="16">
        <v>252</v>
      </c>
      <c r="C319" s="17" t="s">
        <v>99</v>
      </c>
      <c r="D319" s="18">
        <v>45003.083333333336</v>
      </c>
      <c r="E319" s="16" t="s">
        <v>97</v>
      </c>
      <c r="F319" s="16" t="s">
        <v>26</v>
      </c>
      <c r="G319" s="16">
        <v>2730</v>
      </c>
      <c r="H319" s="16">
        <f>IF(OR(Table13[[#This Row],[Order Value]]&gt;Answer!I$17,Table13[[#This Row],[Order Value]]&lt;Answer!I$18),1,0)</f>
        <v>0</v>
      </c>
      <c r="I319" s="19">
        <v>45003</v>
      </c>
      <c r="J319" s="20" t="str">
        <f>TEXT(Table13[[#This Row],[Order Datetime]],"HH:MM:SS")</f>
        <v>02:00:00</v>
      </c>
      <c r="K319" s="20" t="str">
        <f>TEXT(Table13[[#This Row],[Order time]],"H")</f>
        <v>2</v>
      </c>
      <c r="L319" s="16">
        <v>3</v>
      </c>
      <c r="M319" s="16">
        <f>DAY(Table13[[#This Row],[Order Date]])</f>
        <v>18</v>
      </c>
      <c r="N319" s="16" t="str">
        <f>TEXT(Table13[[#This Row],[Order Date]],"mmmm")</f>
        <v>March</v>
      </c>
      <c r="O319" s="16" t="str">
        <f>TEXT(Table13[[#This Row],[Order Date]],"dddd")</f>
        <v>Saturday</v>
      </c>
      <c r="P319" s="16">
        <f>WEEKDAY(Table13[[#This Row],[Order Datetime]],2)</f>
        <v>6</v>
      </c>
      <c r="Q319" s="30" t="str">
        <f>IF(Table13[[#This Row],[Customer Country]]="",VLOOKUP(Table13[[#This Row],[Customer ID]],Customers!$A$2:$E$2501,2,0),Table13[[#This Row],[Customer Country]])</f>
        <v>USA</v>
      </c>
      <c r="R319" s="16">
        <f>VLOOKUP(Table13[[#This Row],[Customer ID]],Table3[],6,0)</f>
        <v>89</v>
      </c>
    </row>
    <row r="320" spans="1:18" x14ac:dyDescent="0.3">
      <c r="A320" s="15">
        <v>685513</v>
      </c>
      <c r="B320" s="16">
        <v>252</v>
      </c>
      <c r="C320" s="17" t="s">
        <v>99</v>
      </c>
      <c r="D320" s="21">
        <v>44998.011805555558</v>
      </c>
      <c r="E320" s="16" t="s">
        <v>96</v>
      </c>
      <c r="F320" s="16" t="s">
        <v>44</v>
      </c>
      <c r="G320" s="16">
        <v>7916</v>
      </c>
      <c r="H320" s="16">
        <f>IF(OR(Table13[[#This Row],[Order Value]]&gt;Answer!I$17,Table13[[#This Row],[Order Value]]&lt;Answer!I$18),1,0)</f>
        <v>0</v>
      </c>
      <c r="I320" s="19">
        <v>44998</v>
      </c>
      <c r="J320" s="20" t="str">
        <f>TEXT(Table13[[#This Row],[Order Datetime]],"HH:MM:SS")</f>
        <v>00:17:00</v>
      </c>
      <c r="K320" s="20" t="str">
        <f>TEXT(Table13[[#This Row],[Order time]],"H")</f>
        <v>0</v>
      </c>
      <c r="L320" s="16">
        <v>3</v>
      </c>
      <c r="M320" s="16">
        <f>DAY(Table13[[#This Row],[Order Date]])</f>
        <v>13</v>
      </c>
      <c r="N320" s="16" t="str">
        <f>TEXT(Table13[[#This Row],[Order Date]],"mmmm")</f>
        <v>March</v>
      </c>
      <c r="O320" s="16" t="str">
        <f>TEXT(Table13[[#This Row],[Order Date]],"dddd")</f>
        <v>Monday</v>
      </c>
      <c r="P320" s="16">
        <f>WEEKDAY(Table13[[#This Row],[Order Datetime]],2)</f>
        <v>1</v>
      </c>
      <c r="Q320" s="30" t="str">
        <f>IF(Table13[[#This Row],[Customer Country]]="",VLOOKUP(Table13[[#This Row],[Customer ID]],Customers!$A$2:$E$2501,2,0),Table13[[#This Row],[Customer Country]])</f>
        <v>USA</v>
      </c>
      <c r="R320" s="16">
        <f>VLOOKUP(Table13[[#This Row],[Customer ID]],Table3[],6,0)</f>
        <v>89</v>
      </c>
    </row>
    <row r="321" spans="1:18" x14ac:dyDescent="0.3">
      <c r="A321" s="15">
        <v>709317</v>
      </c>
      <c r="B321" s="16">
        <v>253</v>
      </c>
      <c r="C321" s="17" t="s">
        <v>100</v>
      </c>
      <c r="D321" s="21">
        <v>45175.000694444447</v>
      </c>
      <c r="E321" s="16" t="s">
        <v>191</v>
      </c>
      <c r="F321" s="16" t="s">
        <v>38</v>
      </c>
      <c r="G321" s="16">
        <v>9441</v>
      </c>
      <c r="H321" s="16">
        <f>IF(OR(Table13[[#This Row],[Order Value]]&gt;Answer!I$17,Table13[[#This Row],[Order Value]]&lt;Answer!I$18),1,0)</f>
        <v>0</v>
      </c>
      <c r="I321" s="19">
        <v>45175</v>
      </c>
      <c r="J321" s="20" t="str">
        <f>TEXT(Table13[[#This Row],[Order Datetime]],"HH:MM:SS")</f>
        <v>00:01:00</v>
      </c>
      <c r="K321" s="20" t="str">
        <f>TEXT(Table13[[#This Row],[Order time]],"H")</f>
        <v>0</v>
      </c>
      <c r="L321" s="16">
        <v>9</v>
      </c>
      <c r="M321" s="16">
        <f>DAY(Table13[[#This Row],[Order Date]])</f>
        <v>6</v>
      </c>
      <c r="N321" s="16" t="str">
        <f>TEXT(Table13[[#This Row],[Order Date]],"mmmm")</f>
        <v>September</v>
      </c>
      <c r="O321" s="16" t="str">
        <f>TEXT(Table13[[#This Row],[Order Date]],"dddd")</f>
        <v>Wednesday</v>
      </c>
      <c r="P321" s="16">
        <f>WEEKDAY(Table13[[#This Row],[Order Datetime]],2)</f>
        <v>3</v>
      </c>
      <c r="Q321" s="30" t="str">
        <f>IF(Table13[[#This Row],[Customer Country]]="",VLOOKUP(Table13[[#This Row],[Customer ID]],Customers!$A$2:$E$2501,2,0),Table13[[#This Row],[Customer Country]])</f>
        <v>France</v>
      </c>
      <c r="R321" s="16">
        <f>VLOOKUP(Table13[[#This Row],[Customer ID]],Table3[],6,0)</f>
        <v>67</v>
      </c>
    </row>
    <row r="322" spans="1:18" x14ac:dyDescent="0.3">
      <c r="A322" s="15">
        <v>426461</v>
      </c>
      <c r="B322" s="16">
        <v>254</v>
      </c>
      <c r="C322" s="17" t="s">
        <v>100</v>
      </c>
      <c r="D322" s="18">
        <v>44959.076388888891</v>
      </c>
      <c r="E322" s="16" t="s">
        <v>191</v>
      </c>
      <c r="F322" s="16" t="s">
        <v>27</v>
      </c>
      <c r="G322" s="16">
        <v>6998</v>
      </c>
      <c r="H322" s="16">
        <f>IF(OR(Table13[[#This Row],[Order Value]]&gt;Answer!I$17,Table13[[#This Row],[Order Value]]&lt;Answer!I$18),1,0)</f>
        <v>0</v>
      </c>
      <c r="I322" s="19">
        <v>44959</v>
      </c>
      <c r="J322" s="20" t="str">
        <f>TEXT(Table13[[#This Row],[Order Datetime]],"HH:MM:SS")</f>
        <v>01:50:00</v>
      </c>
      <c r="K322" s="20" t="str">
        <f>TEXT(Table13[[#This Row],[Order time]],"H")</f>
        <v>1</v>
      </c>
      <c r="L322" s="16">
        <v>2</v>
      </c>
      <c r="M322" s="16">
        <f>DAY(Table13[[#This Row],[Order Date]])</f>
        <v>2</v>
      </c>
      <c r="N322" s="16" t="str">
        <f>TEXT(Table13[[#This Row],[Order Date]],"mmmm")</f>
        <v>February</v>
      </c>
      <c r="O322" s="16" t="str">
        <f>TEXT(Table13[[#This Row],[Order Date]],"dddd")</f>
        <v>Thursday</v>
      </c>
      <c r="P322" s="16">
        <f>WEEKDAY(Table13[[#This Row],[Order Datetime]],2)</f>
        <v>4</v>
      </c>
      <c r="Q322" s="30" t="str">
        <f>IF(Table13[[#This Row],[Customer Country]]="",VLOOKUP(Table13[[#This Row],[Customer ID]],Customers!$A$2:$E$2501,2,0),Table13[[#This Row],[Customer Country]])</f>
        <v>France</v>
      </c>
      <c r="R322" s="16">
        <f>VLOOKUP(Table13[[#This Row],[Customer ID]],Table3[],6,0)</f>
        <v>88</v>
      </c>
    </row>
    <row r="323" spans="1:18" x14ac:dyDescent="0.3">
      <c r="A323" s="15">
        <v>1346080</v>
      </c>
      <c r="B323" s="16">
        <v>254</v>
      </c>
      <c r="C323" s="17" t="s">
        <v>100</v>
      </c>
      <c r="D323" s="21">
        <v>45193.981944444444</v>
      </c>
      <c r="E323" s="16" t="s">
        <v>96</v>
      </c>
      <c r="F323" s="16" t="s">
        <v>23</v>
      </c>
      <c r="G323" s="16">
        <v>9148</v>
      </c>
      <c r="H323" s="16">
        <f>IF(OR(Table13[[#This Row],[Order Value]]&gt;Answer!I$17,Table13[[#This Row],[Order Value]]&lt;Answer!I$18),1,0)</f>
        <v>0</v>
      </c>
      <c r="I323" s="19">
        <v>45193</v>
      </c>
      <c r="J323" s="20" t="str">
        <f>TEXT(Table13[[#This Row],[Order Datetime]],"HH:MM:SS")</f>
        <v>23:34:00</v>
      </c>
      <c r="K323" s="20" t="str">
        <f>TEXT(Table13[[#This Row],[Order time]],"H")</f>
        <v>23</v>
      </c>
      <c r="L323" s="16">
        <v>9</v>
      </c>
      <c r="M323" s="16">
        <f>DAY(Table13[[#This Row],[Order Date]])</f>
        <v>24</v>
      </c>
      <c r="N323" s="16" t="str">
        <f>TEXT(Table13[[#This Row],[Order Date]],"mmmm")</f>
        <v>September</v>
      </c>
      <c r="O323" s="16" t="str">
        <f>TEXT(Table13[[#This Row],[Order Date]],"dddd")</f>
        <v>Sunday</v>
      </c>
      <c r="P323" s="16">
        <f>WEEKDAY(Table13[[#This Row],[Order Datetime]],2)</f>
        <v>7</v>
      </c>
      <c r="Q323" s="30" t="str">
        <f>IF(Table13[[#This Row],[Customer Country]]="",VLOOKUP(Table13[[#This Row],[Customer ID]],Customers!$A$2:$E$2501,2,0),Table13[[#This Row],[Customer Country]])</f>
        <v>France</v>
      </c>
      <c r="R323" s="16">
        <f>VLOOKUP(Table13[[#This Row],[Customer ID]],Table3[],6,0)</f>
        <v>88</v>
      </c>
    </row>
    <row r="324" spans="1:18" x14ac:dyDescent="0.3">
      <c r="A324" s="15">
        <v>638044</v>
      </c>
      <c r="B324" s="16">
        <v>255</v>
      </c>
      <c r="C324" s="17" t="s">
        <v>107</v>
      </c>
      <c r="D324" s="18">
        <v>44955.981249999997</v>
      </c>
      <c r="E324" s="16" t="s">
        <v>96</v>
      </c>
      <c r="F324" s="16" t="s">
        <v>90</v>
      </c>
      <c r="G324" s="16">
        <v>8196</v>
      </c>
      <c r="H324" s="16">
        <f>IF(OR(Table13[[#This Row],[Order Value]]&gt;Answer!I$17,Table13[[#This Row],[Order Value]]&lt;Answer!I$18),1,0)</f>
        <v>0</v>
      </c>
      <c r="I324" s="19">
        <v>44955</v>
      </c>
      <c r="J324" s="20" t="str">
        <f>TEXT(Table13[[#This Row],[Order Datetime]],"HH:MM:SS")</f>
        <v>23:33:00</v>
      </c>
      <c r="K324" s="20" t="str">
        <f>TEXT(Table13[[#This Row],[Order time]],"H")</f>
        <v>23</v>
      </c>
      <c r="L324" s="16">
        <v>1</v>
      </c>
      <c r="M324" s="16">
        <f>DAY(Table13[[#This Row],[Order Date]])</f>
        <v>29</v>
      </c>
      <c r="N324" s="16" t="str">
        <f>TEXT(Table13[[#This Row],[Order Date]],"mmmm")</f>
        <v>January</v>
      </c>
      <c r="O324" s="16" t="str">
        <f>TEXT(Table13[[#This Row],[Order Date]],"dddd")</f>
        <v>Sunday</v>
      </c>
      <c r="P324" s="16">
        <f>WEEKDAY(Table13[[#This Row],[Order Datetime]],2)</f>
        <v>7</v>
      </c>
      <c r="Q324" s="30" t="str">
        <f>IF(Table13[[#This Row],[Customer Country]]="",VLOOKUP(Table13[[#This Row],[Customer ID]],Customers!$A$2:$E$2501,2,0),Table13[[#This Row],[Customer Country]])</f>
        <v>Italy</v>
      </c>
      <c r="R324" s="16">
        <f>VLOOKUP(Table13[[#This Row],[Customer ID]],Table3[],6,0)</f>
        <v>62</v>
      </c>
    </row>
    <row r="325" spans="1:18" x14ac:dyDescent="0.3">
      <c r="A325" s="15">
        <v>1108968</v>
      </c>
      <c r="B325" s="16">
        <v>255</v>
      </c>
      <c r="C325" s="17" t="s">
        <v>107</v>
      </c>
      <c r="D325" s="21">
        <v>45244.05</v>
      </c>
      <c r="E325" s="16" t="s">
        <v>97</v>
      </c>
      <c r="F325" s="16" t="s">
        <v>10</v>
      </c>
      <c r="G325" s="16">
        <v>2300</v>
      </c>
      <c r="H325" s="16">
        <f>IF(OR(Table13[[#This Row],[Order Value]]&gt;Answer!I$17,Table13[[#This Row],[Order Value]]&lt;Answer!I$18),1,0)</f>
        <v>0</v>
      </c>
      <c r="I325" s="19">
        <v>45244</v>
      </c>
      <c r="J325" s="20" t="str">
        <f>TEXT(Table13[[#This Row],[Order Datetime]],"HH:MM:SS")</f>
        <v>01:12:00</v>
      </c>
      <c r="K325" s="20" t="str">
        <f>TEXT(Table13[[#This Row],[Order time]],"H")</f>
        <v>1</v>
      </c>
      <c r="L325" s="16">
        <v>11</v>
      </c>
      <c r="M325" s="16">
        <f>DAY(Table13[[#This Row],[Order Date]])</f>
        <v>14</v>
      </c>
      <c r="N325" s="16" t="str">
        <f>TEXT(Table13[[#This Row],[Order Date]],"mmmm")</f>
        <v>November</v>
      </c>
      <c r="O325" s="16" t="str">
        <f>TEXT(Table13[[#This Row],[Order Date]],"dddd")</f>
        <v>Tuesday</v>
      </c>
      <c r="P325" s="16">
        <f>WEEKDAY(Table13[[#This Row],[Order Datetime]],2)</f>
        <v>2</v>
      </c>
      <c r="Q325" s="30" t="str">
        <f>IF(Table13[[#This Row],[Customer Country]]="",VLOOKUP(Table13[[#This Row],[Customer ID]],Customers!$A$2:$E$2501,2,0),Table13[[#This Row],[Customer Country]])</f>
        <v>Italy</v>
      </c>
      <c r="R325" s="16">
        <f>VLOOKUP(Table13[[#This Row],[Customer ID]],Table3[],6,0)</f>
        <v>62</v>
      </c>
    </row>
    <row r="326" spans="1:18" x14ac:dyDescent="0.3">
      <c r="A326" s="15">
        <v>1228563</v>
      </c>
      <c r="B326" s="16">
        <v>255</v>
      </c>
      <c r="C326" s="17" t="s">
        <v>107</v>
      </c>
      <c r="D326" s="21">
        <v>45213.033333333333</v>
      </c>
      <c r="E326" s="16" t="s">
        <v>98</v>
      </c>
      <c r="F326" s="16" t="s">
        <v>16</v>
      </c>
      <c r="G326" s="16">
        <v>531</v>
      </c>
      <c r="H326" s="16">
        <f>IF(OR(Table13[[#This Row],[Order Value]]&gt;Answer!I$17,Table13[[#This Row],[Order Value]]&lt;Answer!I$18),1,0)</f>
        <v>0</v>
      </c>
      <c r="I326" s="19">
        <v>45213</v>
      </c>
      <c r="J326" s="20" t="str">
        <f>TEXT(Table13[[#This Row],[Order Datetime]],"HH:MM:SS")</f>
        <v>00:48:00</v>
      </c>
      <c r="K326" s="20" t="str">
        <f>TEXT(Table13[[#This Row],[Order time]],"H")</f>
        <v>0</v>
      </c>
      <c r="L326" s="16">
        <v>10</v>
      </c>
      <c r="M326" s="16">
        <f>DAY(Table13[[#This Row],[Order Date]])</f>
        <v>14</v>
      </c>
      <c r="N326" s="16" t="str">
        <f>TEXT(Table13[[#This Row],[Order Date]],"mmmm")</f>
        <v>October</v>
      </c>
      <c r="O326" s="16" t="str">
        <f>TEXT(Table13[[#This Row],[Order Date]],"dddd")</f>
        <v>Saturday</v>
      </c>
      <c r="P326" s="16">
        <f>WEEKDAY(Table13[[#This Row],[Order Datetime]],2)</f>
        <v>6</v>
      </c>
      <c r="Q326" s="30" t="str">
        <f>IF(Table13[[#This Row],[Customer Country]]="",VLOOKUP(Table13[[#This Row],[Customer ID]],Customers!$A$2:$E$2501,2,0),Table13[[#This Row],[Customer Country]])</f>
        <v>Italy</v>
      </c>
      <c r="R326" s="16">
        <f>VLOOKUP(Table13[[#This Row],[Customer ID]],Table3[],6,0)</f>
        <v>62</v>
      </c>
    </row>
    <row r="327" spans="1:18" x14ac:dyDescent="0.3">
      <c r="A327" s="15">
        <v>1525718</v>
      </c>
      <c r="B327" s="16">
        <v>255</v>
      </c>
      <c r="C327" s="17" t="s">
        <v>107</v>
      </c>
      <c r="D327" s="21">
        <v>45161.056944444441</v>
      </c>
      <c r="E327" s="16" t="s">
        <v>191</v>
      </c>
      <c r="F327" s="16" t="s">
        <v>79</v>
      </c>
      <c r="G327" s="16">
        <v>1434</v>
      </c>
      <c r="H327" s="16">
        <f>IF(OR(Table13[[#This Row],[Order Value]]&gt;Answer!I$17,Table13[[#This Row],[Order Value]]&lt;Answer!I$18),1,0)</f>
        <v>0</v>
      </c>
      <c r="I327" s="19">
        <v>45161</v>
      </c>
      <c r="J327" s="20" t="str">
        <f>TEXT(Table13[[#This Row],[Order Datetime]],"HH:MM:SS")</f>
        <v>01:22:00</v>
      </c>
      <c r="K327" s="20" t="str">
        <f>TEXT(Table13[[#This Row],[Order time]],"H")</f>
        <v>1</v>
      </c>
      <c r="L327" s="16">
        <v>8</v>
      </c>
      <c r="M327" s="16">
        <f>DAY(Table13[[#This Row],[Order Date]])</f>
        <v>23</v>
      </c>
      <c r="N327" s="16" t="str">
        <f>TEXT(Table13[[#This Row],[Order Date]],"mmmm")</f>
        <v>August</v>
      </c>
      <c r="O327" s="16" t="str">
        <f>TEXT(Table13[[#This Row],[Order Date]],"dddd")</f>
        <v>Wednesday</v>
      </c>
      <c r="P327" s="16">
        <f>WEEKDAY(Table13[[#This Row],[Order Datetime]],2)</f>
        <v>3</v>
      </c>
      <c r="Q327" s="30" t="str">
        <f>IF(Table13[[#This Row],[Customer Country]]="",VLOOKUP(Table13[[#This Row],[Customer ID]],Customers!$A$2:$E$2501,2,0),Table13[[#This Row],[Customer Country]])</f>
        <v>Italy</v>
      </c>
      <c r="R327" s="16">
        <f>VLOOKUP(Table13[[#This Row],[Customer ID]],Table3[],6,0)</f>
        <v>62</v>
      </c>
    </row>
    <row r="328" spans="1:18" x14ac:dyDescent="0.3">
      <c r="A328" s="15">
        <v>565931</v>
      </c>
      <c r="B328" s="16">
        <v>256</v>
      </c>
      <c r="C328" s="17" t="s">
        <v>101</v>
      </c>
      <c r="D328" s="18">
        <v>45129.013888888891</v>
      </c>
      <c r="E328" s="16" t="s">
        <v>191</v>
      </c>
      <c r="F328" s="16" t="s">
        <v>13</v>
      </c>
      <c r="G328" s="16">
        <v>9251</v>
      </c>
      <c r="H328" s="16">
        <f>IF(OR(Table13[[#This Row],[Order Value]]&gt;Answer!I$17,Table13[[#This Row],[Order Value]]&lt;Answer!I$18),1,0)</f>
        <v>0</v>
      </c>
      <c r="I328" s="19">
        <v>45129</v>
      </c>
      <c r="J328" s="20" t="str">
        <f>TEXT(Table13[[#This Row],[Order Datetime]],"HH:MM:SS")</f>
        <v>00:20:00</v>
      </c>
      <c r="K328" s="20" t="str">
        <f>TEXT(Table13[[#This Row],[Order time]],"H")</f>
        <v>0</v>
      </c>
      <c r="L328" s="16">
        <v>7</v>
      </c>
      <c r="M328" s="16">
        <f>DAY(Table13[[#This Row],[Order Date]])</f>
        <v>22</v>
      </c>
      <c r="N328" s="16" t="str">
        <f>TEXT(Table13[[#This Row],[Order Date]],"mmmm")</f>
        <v>July</v>
      </c>
      <c r="O328" s="16" t="str">
        <f>TEXT(Table13[[#This Row],[Order Date]],"dddd")</f>
        <v>Saturday</v>
      </c>
      <c r="P328" s="16">
        <f>WEEKDAY(Table13[[#This Row],[Order Datetime]],2)</f>
        <v>6</v>
      </c>
      <c r="Q328" s="30" t="str">
        <f>IF(Table13[[#This Row],[Customer Country]]="",VLOOKUP(Table13[[#This Row],[Customer ID]],Customers!$A$2:$E$2501,2,0),Table13[[#This Row],[Customer Country]])</f>
        <v>Australia</v>
      </c>
      <c r="R328" s="16">
        <f>VLOOKUP(Table13[[#This Row],[Customer ID]],Table3[],6,0)</f>
        <v>72</v>
      </c>
    </row>
    <row r="329" spans="1:18" x14ac:dyDescent="0.3">
      <c r="A329" s="15">
        <v>411108</v>
      </c>
      <c r="B329" s="16">
        <v>258</v>
      </c>
      <c r="C329" s="17" t="s">
        <v>113</v>
      </c>
      <c r="D329" s="18">
        <v>45017.997916666667</v>
      </c>
      <c r="E329" s="16" t="s">
        <v>213</v>
      </c>
      <c r="F329" s="16" t="s">
        <v>86</v>
      </c>
      <c r="G329" s="16">
        <v>4801</v>
      </c>
      <c r="H329" s="16">
        <f>IF(OR(Table13[[#This Row],[Order Value]]&gt;Answer!I$17,Table13[[#This Row],[Order Value]]&lt;Answer!I$18),1,0)</f>
        <v>0</v>
      </c>
      <c r="I329" s="19">
        <v>45017</v>
      </c>
      <c r="J329" s="20" t="str">
        <f>TEXT(Table13[[#This Row],[Order Datetime]],"HH:MM:SS")</f>
        <v>23:57:00</v>
      </c>
      <c r="K329" s="20" t="str">
        <f>TEXT(Table13[[#This Row],[Order time]],"H")</f>
        <v>23</v>
      </c>
      <c r="L329" s="16">
        <v>4</v>
      </c>
      <c r="M329" s="16">
        <f>DAY(Table13[[#This Row],[Order Date]])</f>
        <v>1</v>
      </c>
      <c r="N329" s="16" t="str">
        <f>TEXT(Table13[[#This Row],[Order Date]],"mmmm")</f>
        <v>April</v>
      </c>
      <c r="O329" s="16" t="str">
        <f>TEXT(Table13[[#This Row],[Order Date]],"dddd")</f>
        <v>Saturday</v>
      </c>
      <c r="P329" s="16">
        <f>WEEKDAY(Table13[[#This Row],[Order Datetime]],2)</f>
        <v>6</v>
      </c>
      <c r="Q329" s="30" t="str">
        <f>IF(Table13[[#This Row],[Customer Country]]="",VLOOKUP(Table13[[#This Row],[Customer ID]],Customers!$A$2:$E$2501,2,0),Table13[[#This Row],[Customer Country]])</f>
        <v>India</v>
      </c>
      <c r="R329" s="16">
        <f>VLOOKUP(Table13[[#This Row],[Customer ID]],Table3[],6,0)</f>
        <v>40</v>
      </c>
    </row>
    <row r="330" spans="1:18" x14ac:dyDescent="0.3">
      <c r="A330" s="15">
        <v>61504</v>
      </c>
      <c r="B330" s="16">
        <v>260</v>
      </c>
      <c r="C330" s="17" t="s">
        <v>99</v>
      </c>
      <c r="D330" s="18">
        <v>45286.022222222222</v>
      </c>
      <c r="E330" s="16" t="s">
        <v>97</v>
      </c>
      <c r="F330" s="16" t="s">
        <v>20</v>
      </c>
      <c r="G330" s="16">
        <v>7129</v>
      </c>
      <c r="H330" s="16">
        <f>IF(OR(Table13[[#This Row],[Order Value]]&gt;Answer!I$17,Table13[[#This Row],[Order Value]]&lt;Answer!I$18),1,0)</f>
        <v>0</v>
      </c>
      <c r="I330" s="19">
        <v>45286</v>
      </c>
      <c r="J330" s="20" t="str">
        <f>TEXT(Table13[[#This Row],[Order Datetime]],"HH:MM:SS")</f>
        <v>00:32:00</v>
      </c>
      <c r="K330" s="20" t="str">
        <f>TEXT(Table13[[#This Row],[Order time]],"H")</f>
        <v>0</v>
      </c>
      <c r="L330" s="16">
        <v>12</v>
      </c>
      <c r="M330" s="16">
        <f>DAY(Table13[[#This Row],[Order Date]])</f>
        <v>26</v>
      </c>
      <c r="N330" s="16" t="str">
        <f>TEXT(Table13[[#This Row],[Order Date]],"mmmm")</f>
        <v>December</v>
      </c>
      <c r="O330" s="16" t="str">
        <f>TEXT(Table13[[#This Row],[Order Date]],"dddd")</f>
        <v>Tuesday</v>
      </c>
      <c r="P330" s="16">
        <f>WEEKDAY(Table13[[#This Row],[Order Datetime]],2)</f>
        <v>2</v>
      </c>
      <c r="Q330" s="30" t="str">
        <f>IF(Table13[[#This Row],[Customer Country]]="",VLOOKUP(Table13[[#This Row],[Customer ID]],Customers!$A$2:$E$2501,2,0),Table13[[#This Row],[Customer Country]])</f>
        <v>USA</v>
      </c>
      <c r="R330" s="16">
        <f>VLOOKUP(Table13[[#This Row],[Customer ID]],Table3[],6,0)</f>
        <v>88</v>
      </c>
    </row>
    <row r="331" spans="1:18" x14ac:dyDescent="0.3">
      <c r="A331" s="15">
        <v>5846</v>
      </c>
      <c r="B331" s="16">
        <v>264</v>
      </c>
      <c r="C331" s="17" t="s">
        <v>99</v>
      </c>
      <c r="D331" s="18">
        <v>45283.055555555555</v>
      </c>
      <c r="E331" s="16" t="s">
        <v>98</v>
      </c>
      <c r="F331" s="16" t="s">
        <v>12</v>
      </c>
      <c r="G331" s="16">
        <v>9887</v>
      </c>
      <c r="H331" s="16">
        <f>IF(OR(Table13[[#This Row],[Order Value]]&gt;Answer!I$17,Table13[[#This Row],[Order Value]]&lt;Answer!I$18),1,0)</f>
        <v>0</v>
      </c>
      <c r="I331" s="19">
        <v>45283</v>
      </c>
      <c r="J331" s="20" t="str">
        <f>TEXT(Table13[[#This Row],[Order Datetime]],"HH:MM:SS")</f>
        <v>01:20:00</v>
      </c>
      <c r="K331" s="20" t="str">
        <f>TEXT(Table13[[#This Row],[Order time]],"H")</f>
        <v>1</v>
      </c>
      <c r="L331" s="16">
        <v>12</v>
      </c>
      <c r="M331" s="16">
        <f>DAY(Table13[[#This Row],[Order Date]])</f>
        <v>23</v>
      </c>
      <c r="N331" s="16" t="str">
        <f>TEXT(Table13[[#This Row],[Order Date]],"mmmm")</f>
        <v>December</v>
      </c>
      <c r="O331" s="16" t="str">
        <f>TEXT(Table13[[#This Row],[Order Date]],"dddd")</f>
        <v>Saturday</v>
      </c>
      <c r="P331" s="16">
        <f>WEEKDAY(Table13[[#This Row],[Order Datetime]],2)</f>
        <v>6</v>
      </c>
      <c r="Q331" s="30" t="str">
        <f>IF(Table13[[#This Row],[Customer Country]]="",VLOOKUP(Table13[[#This Row],[Customer ID]],Customers!$A$2:$E$2501,2,0),Table13[[#This Row],[Customer Country]])</f>
        <v>USA</v>
      </c>
      <c r="R331" s="16">
        <f>VLOOKUP(Table13[[#This Row],[Customer ID]],Table3[],6,0)</f>
        <v>46</v>
      </c>
    </row>
    <row r="332" spans="1:18" x14ac:dyDescent="0.3">
      <c r="A332" s="15">
        <v>172114</v>
      </c>
      <c r="B332" s="16">
        <v>264</v>
      </c>
      <c r="C332" s="17" t="s">
        <v>99</v>
      </c>
      <c r="D332" s="18">
        <v>44979.015277777777</v>
      </c>
      <c r="E332" s="16" t="s">
        <v>191</v>
      </c>
      <c r="F332" s="16" t="s">
        <v>15</v>
      </c>
      <c r="G332" s="16">
        <v>5214</v>
      </c>
      <c r="H332" s="16">
        <f>IF(OR(Table13[[#This Row],[Order Value]]&gt;Answer!I$17,Table13[[#This Row],[Order Value]]&lt;Answer!I$18),1,0)</f>
        <v>0</v>
      </c>
      <c r="I332" s="19">
        <v>44979</v>
      </c>
      <c r="J332" s="20" t="str">
        <f>TEXT(Table13[[#This Row],[Order Datetime]],"HH:MM:SS")</f>
        <v>00:22:00</v>
      </c>
      <c r="K332" s="20" t="str">
        <f>TEXT(Table13[[#This Row],[Order time]],"H")</f>
        <v>0</v>
      </c>
      <c r="L332" s="16">
        <v>2</v>
      </c>
      <c r="M332" s="16">
        <f>DAY(Table13[[#This Row],[Order Date]])</f>
        <v>22</v>
      </c>
      <c r="N332" s="16" t="str">
        <f>TEXT(Table13[[#This Row],[Order Date]],"mmmm")</f>
        <v>February</v>
      </c>
      <c r="O332" s="16" t="str">
        <f>TEXT(Table13[[#This Row],[Order Date]],"dddd")</f>
        <v>Wednesday</v>
      </c>
      <c r="P332" s="16">
        <f>WEEKDAY(Table13[[#This Row],[Order Datetime]],2)</f>
        <v>3</v>
      </c>
      <c r="Q332" s="30" t="str">
        <f>IF(Table13[[#This Row],[Customer Country]]="",VLOOKUP(Table13[[#This Row],[Customer ID]],Customers!$A$2:$E$2501,2,0),Table13[[#This Row],[Customer Country]])</f>
        <v>USA</v>
      </c>
      <c r="R332" s="16">
        <f>VLOOKUP(Table13[[#This Row],[Customer ID]],Table3[],6,0)</f>
        <v>46</v>
      </c>
    </row>
    <row r="333" spans="1:18" x14ac:dyDescent="0.3">
      <c r="A333" s="15">
        <v>1604175</v>
      </c>
      <c r="B333" s="16">
        <v>265</v>
      </c>
      <c r="C333" s="17" t="s">
        <v>101</v>
      </c>
      <c r="D333" s="21">
        <v>45046.011805555558</v>
      </c>
      <c r="E333" s="16" t="s">
        <v>98</v>
      </c>
      <c r="F333" s="16" t="s">
        <v>92</v>
      </c>
      <c r="G333" s="16">
        <v>5731</v>
      </c>
      <c r="H333" s="16">
        <f>IF(OR(Table13[[#This Row],[Order Value]]&gt;Answer!I$17,Table13[[#This Row],[Order Value]]&lt;Answer!I$18),1,0)</f>
        <v>0</v>
      </c>
      <c r="I333" s="19">
        <v>45046</v>
      </c>
      <c r="J333" s="20" t="str">
        <f>TEXT(Table13[[#This Row],[Order Datetime]],"HH:MM:SS")</f>
        <v>00:17:00</v>
      </c>
      <c r="K333" s="20" t="str">
        <f>TEXT(Table13[[#This Row],[Order time]],"H")</f>
        <v>0</v>
      </c>
      <c r="L333" s="16">
        <v>4</v>
      </c>
      <c r="M333" s="16">
        <f>DAY(Table13[[#This Row],[Order Date]])</f>
        <v>30</v>
      </c>
      <c r="N333" s="16" t="str">
        <f>TEXT(Table13[[#This Row],[Order Date]],"mmmm")</f>
        <v>April</v>
      </c>
      <c r="O333" s="16" t="str">
        <f>TEXT(Table13[[#This Row],[Order Date]],"dddd")</f>
        <v>Sunday</v>
      </c>
      <c r="P333" s="16">
        <f>WEEKDAY(Table13[[#This Row],[Order Datetime]],2)</f>
        <v>7</v>
      </c>
      <c r="Q333" s="30" t="str">
        <f>IF(Table13[[#This Row],[Customer Country]]="",VLOOKUP(Table13[[#This Row],[Customer ID]],Customers!$A$2:$E$2501,2,0),Table13[[#This Row],[Customer Country]])</f>
        <v>Australia</v>
      </c>
      <c r="R333" s="16">
        <f>VLOOKUP(Table13[[#This Row],[Customer ID]],Table3[],6,0)</f>
        <v>66</v>
      </c>
    </row>
    <row r="334" spans="1:18" x14ac:dyDescent="0.3">
      <c r="A334" s="15">
        <v>85001</v>
      </c>
      <c r="B334" s="16">
        <v>266</v>
      </c>
      <c r="C334" s="17" t="s">
        <v>99</v>
      </c>
      <c r="D334" s="18">
        <v>45242.047222222223</v>
      </c>
      <c r="E334" s="16" t="s">
        <v>191</v>
      </c>
      <c r="F334" s="16" t="s">
        <v>6</v>
      </c>
      <c r="G334" s="16">
        <v>9796</v>
      </c>
      <c r="H334" s="16">
        <f>IF(OR(Table13[[#This Row],[Order Value]]&gt;Answer!I$17,Table13[[#This Row],[Order Value]]&lt;Answer!I$18),1,0)</f>
        <v>0</v>
      </c>
      <c r="I334" s="19">
        <v>45242</v>
      </c>
      <c r="J334" s="20" t="str">
        <f>TEXT(Table13[[#This Row],[Order Datetime]],"HH:MM:SS")</f>
        <v>01:08:00</v>
      </c>
      <c r="K334" s="20" t="str">
        <f>TEXT(Table13[[#This Row],[Order time]],"H")</f>
        <v>1</v>
      </c>
      <c r="L334" s="16">
        <v>11</v>
      </c>
      <c r="M334" s="16">
        <f>DAY(Table13[[#This Row],[Order Date]])</f>
        <v>12</v>
      </c>
      <c r="N334" s="16" t="str">
        <f>TEXT(Table13[[#This Row],[Order Date]],"mmmm")</f>
        <v>November</v>
      </c>
      <c r="O334" s="16" t="str">
        <f>TEXT(Table13[[#This Row],[Order Date]],"dddd")</f>
        <v>Sunday</v>
      </c>
      <c r="P334" s="16">
        <f>WEEKDAY(Table13[[#This Row],[Order Datetime]],2)</f>
        <v>7</v>
      </c>
      <c r="Q334" s="30" t="str">
        <f>IF(Table13[[#This Row],[Customer Country]]="",VLOOKUP(Table13[[#This Row],[Customer ID]],Customers!$A$2:$E$2501,2,0),Table13[[#This Row],[Customer Country]])</f>
        <v>USA</v>
      </c>
      <c r="R334" s="16">
        <f>VLOOKUP(Table13[[#This Row],[Customer ID]],Table3[],6,0)</f>
        <v>37</v>
      </c>
    </row>
    <row r="335" spans="1:18" x14ac:dyDescent="0.3">
      <c r="A335" s="15">
        <v>1519463</v>
      </c>
      <c r="B335" s="16">
        <v>266</v>
      </c>
      <c r="C335" s="17" t="s">
        <v>99</v>
      </c>
      <c r="D335" s="21">
        <v>44936.977777777778</v>
      </c>
      <c r="E335" s="16" t="s">
        <v>191</v>
      </c>
      <c r="F335" s="16" t="s">
        <v>43</v>
      </c>
      <c r="G335" s="16">
        <v>5361</v>
      </c>
      <c r="H335" s="16">
        <f>IF(OR(Table13[[#This Row],[Order Value]]&gt;Answer!I$17,Table13[[#This Row],[Order Value]]&lt;Answer!I$18),1,0)</f>
        <v>0</v>
      </c>
      <c r="I335" s="19">
        <v>44936</v>
      </c>
      <c r="J335" s="20" t="str">
        <f>TEXT(Table13[[#This Row],[Order Datetime]],"HH:MM:SS")</f>
        <v>23:28:00</v>
      </c>
      <c r="K335" s="20" t="str">
        <f>TEXT(Table13[[#This Row],[Order time]],"H")</f>
        <v>23</v>
      </c>
      <c r="L335" s="16">
        <v>1</v>
      </c>
      <c r="M335" s="16">
        <f>DAY(Table13[[#This Row],[Order Date]])</f>
        <v>10</v>
      </c>
      <c r="N335" s="16" t="str">
        <f>TEXT(Table13[[#This Row],[Order Date]],"mmmm")</f>
        <v>January</v>
      </c>
      <c r="O335" s="16" t="str">
        <f>TEXT(Table13[[#This Row],[Order Date]],"dddd")</f>
        <v>Tuesday</v>
      </c>
      <c r="P335" s="16">
        <f>WEEKDAY(Table13[[#This Row],[Order Datetime]],2)</f>
        <v>2</v>
      </c>
      <c r="Q335" s="30" t="str">
        <f>IF(Table13[[#This Row],[Customer Country]]="",VLOOKUP(Table13[[#This Row],[Customer ID]],Customers!$A$2:$E$2501,2,0),Table13[[#This Row],[Customer Country]])</f>
        <v>USA</v>
      </c>
      <c r="R335" s="16">
        <f>VLOOKUP(Table13[[#This Row],[Customer ID]],Table3[],6,0)</f>
        <v>37</v>
      </c>
    </row>
    <row r="336" spans="1:18" x14ac:dyDescent="0.3">
      <c r="A336" s="15">
        <v>688366</v>
      </c>
      <c r="B336" s="16">
        <v>268</v>
      </c>
      <c r="C336" s="17" t="s">
        <v>113</v>
      </c>
      <c r="D336" s="21">
        <v>45272.046527777777</v>
      </c>
      <c r="E336" s="16" t="s">
        <v>191</v>
      </c>
      <c r="F336" s="16" t="s">
        <v>64</v>
      </c>
      <c r="G336" s="16">
        <v>345</v>
      </c>
      <c r="H336" s="16">
        <f>IF(OR(Table13[[#This Row],[Order Value]]&gt;Answer!I$17,Table13[[#This Row],[Order Value]]&lt;Answer!I$18),1,0)</f>
        <v>0</v>
      </c>
      <c r="I336" s="19">
        <v>45272</v>
      </c>
      <c r="J336" s="20" t="str">
        <f>TEXT(Table13[[#This Row],[Order Datetime]],"HH:MM:SS")</f>
        <v>01:07:00</v>
      </c>
      <c r="K336" s="20" t="str">
        <f>TEXT(Table13[[#This Row],[Order time]],"H")</f>
        <v>1</v>
      </c>
      <c r="L336" s="16">
        <v>12</v>
      </c>
      <c r="M336" s="16">
        <f>DAY(Table13[[#This Row],[Order Date]])</f>
        <v>12</v>
      </c>
      <c r="N336" s="16" t="str">
        <f>TEXT(Table13[[#This Row],[Order Date]],"mmmm")</f>
        <v>December</v>
      </c>
      <c r="O336" s="16" t="str">
        <f>TEXT(Table13[[#This Row],[Order Date]],"dddd")</f>
        <v>Tuesday</v>
      </c>
      <c r="P336" s="16">
        <f>WEEKDAY(Table13[[#This Row],[Order Datetime]],2)</f>
        <v>2</v>
      </c>
      <c r="Q336" s="30" t="str">
        <f>IF(Table13[[#This Row],[Customer Country]]="",VLOOKUP(Table13[[#This Row],[Customer ID]],Customers!$A$2:$E$2501,2,0),Table13[[#This Row],[Customer Country]])</f>
        <v>India</v>
      </c>
      <c r="R336" s="16">
        <f>VLOOKUP(Table13[[#This Row],[Customer ID]],Table3[],6,0)</f>
        <v>47</v>
      </c>
    </row>
    <row r="337" spans="1:18" x14ac:dyDescent="0.3">
      <c r="A337" s="15">
        <v>696860</v>
      </c>
      <c r="B337" s="16">
        <v>270</v>
      </c>
      <c r="C337" s="17" t="s">
        <v>101</v>
      </c>
      <c r="D337" s="21">
        <v>44996.038194444445</v>
      </c>
      <c r="E337" s="16" t="s">
        <v>96</v>
      </c>
      <c r="F337" s="16" t="s">
        <v>14</v>
      </c>
      <c r="G337" s="16">
        <v>4174</v>
      </c>
      <c r="H337" s="16">
        <f>IF(OR(Table13[[#This Row],[Order Value]]&gt;Answer!I$17,Table13[[#This Row],[Order Value]]&lt;Answer!I$18),1,0)</f>
        <v>0</v>
      </c>
      <c r="I337" s="19">
        <v>44996</v>
      </c>
      <c r="J337" s="20" t="str">
        <f>TEXT(Table13[[#This Row],[Order Datetime]],"HH:MM:SS")</f>
        <v>00:55:00</v>
      </c>
      <c r="K337" s="20" t="str">
        <f>TEXT(Table13[[#This Row],[Order time]],"H")</f>
        <v>0</v>
      </c>
      <c r="L337" s="16">
        <v>3</v>
      </c>
      <c r="M337" s="16">
        <f>DAY(Table13[[#This Row],[Order Date]])</f>
        <v>11</v>
      </c>
      <c r="N337" s="16" t="str">
        <f>TEXT(Table13[[#This Row],[Order Date]],"mmmm")</f>
        <v>March</v>
      </c>
      <c r="O337" s="16" t="str">
        <f>TEXT(Table13[[#This Row],[Order Date]],"dddd")</f>
        <v>Saturday</v>
      </c>
      <c r="P337" s="16">
        <f>WEEKDAY(Table13[[#This Row],[Order Datetime]],2)</f>
        <v>6</v>
      </c>
      <c r="Q337" s="30" t="str">
        <f>IF(Table13[[#This Row],[Customer Country]]="",VLOOKUP(Table13[[#This Row],[Customer ID]],Customers!$A$2:$E$2501,2,0),Table13[[#This Row],[Customer Country]])</f>
        <v>Australia</v>
      </c>
      <c r="R337" s="16">
        <f>VLOOKUP(Table13[[#This Row],[Customer ID]],Table3[],6,0)</f>
        <v>74</v>
      </c>
    </row>
    <row r="338" spans="1:18" x14ac:dyDescent="0.3">
      <c r="A338" s="15">
        <v>1239298</v>
      </c>
      <c r="B338" s="16">
        <v>270</v>
      </c>
      <c r="C338" s="17" t="s">
        <v>101</v>
      </c>
      <c r="D338" s="21">
        <v>45193.986805555556</v>
      </c>
      <c r="E338" s="16" t="s">
        <v>97</v>
      </c>
      <c r="F338" s="16" t="s">
        <v>82</v>
      </c>
      <c r="G338" s="16">
        <v>1355</v>
      </c>
      <c r="H338" s="16">
        <f>IF(OR(Table13[[#This Row],[Order Value]]&gt;Answer!I$17,Table13[[#This Row],[Order Value]]&lt;Answer!I$18),1,0)</f>
        <v>0</v>
      </c>
      <c r="I338" s="19">
        <v>45193</v>
      </c>
      <c r="J338" s="20" t="str">
        <f>TEXT(Table13[[#This Row],[Order Datetime]],"HH:MM:SS")</f>
        <v>23:41:00</v>
      </c>
      <c r="K338" s="20" t="str">
        <f>TEXT(Table13[[#This Row],[Order time]],"H")</f>
        <v>23</v>
      </c>
      <c r="L338" s="16">
        <v>9</v>
      </c>
      <c r="M338" s="16">
        <f>DAY(Table13[[#This Row],[Order Date]])</f>
        <v>24</v>
      </c>
      <c r="N338" s="16" t="str">
        <f>TEXT(Table13[[#This Row],[Order Date]],"mmmm")</f>
        <v>September</v>
      </c>
      <c r="O338" s="16" t="str">
        <f>TEXT(Table13[[#This Row],[Order Date]],"dddd")</f>
        <v>Sunday</v>
      </c>
      <c r="P338" s="16">
        <f>WEEKDAY(Table13[[#This Row],[Order Datetime]],2)</f>
        <v>7</v>
      </c>
      <c r="Q338" s="30" t="str">
        <f>IF(Table13[[#This Row],[Customer Country]]="",VLOOKUP(Table13[[#This Row],[Customer ID]],Customers!$A$2:$E$2501,2,0),Table13[[#This Row],[Customer Country]])</f>
        <v>Australia</v>
      </c>
      <c r="R338" s="16">
        <f>VLOOKUP(Table13[[#This Row],[Customer ID]],Table3[],6,0)</f>
        <v>74</v>
      </c>
    </row>
    <row r="339" spans="1:18" x14ac:dyDescent="0.3">
      <c r="A339" s="15">
        <v>1383688</v>
      </c>
      <c r="B339" s="16">
        <v>271</v>
      </c>
      <c r="C339" s="17" t="s">
        <v>99</v>
      </c>
      <c r="D339" s="21">
        <v>44971.076388888891</v>
      </c>
      <c r="E339" s="16" t="s">
        <v>96</v>
      </c>
      <c r="F339" s="16" t="s">
        <v>51</v>
      </c>
      <c r="G339" s="16">
        <v>240</v>
      </c>
      <c r="H339" s="16">
        <f>IF(OR(Table13[[#This Row],[Order Value]]&gt;Answer!I$17,Table13[[#This Row],[Order Value]]&lt;Answer!I$18),1,0)</f>
        <v>0</v>
      </c>
      <c r="I339" s="19">
        <v>44971</v>
      </c>
      <c r="J339" s="20" t="str">
        <f>TEXT(Table13[[#This Row],[Order Datetime]],"HH:MM:SS")</f>
        <v>01:50:00</v>
      </c>
      <c r="K339" s="20" t="str">
        <f>TEXT(Table13[[#This Row],[Order time]],"H")</f>
        <v>1</v>
      </c>
      <c r="L339" s="16">
        <v>2</v>
      </c>
      <c r="M339" s="16">
        <f>DAY(Table13[[#This Row],[Order Date]])</f>
        <v>14</v>
      </c>
      <c r="N339" s="16" t="str">
        <f>TEXT(Table13[[#This Row],[Order Date]],"mmmm")</f>
        <v>February</v>
      </c>
      <c r="O339" s="16" t="str">
        <f>TEXT(Table13[[#This Row],[Order Date]],"dddd")</f>
        <v>Tuesday</v>
      </c>
      <c r="P339" s="16">
        <f>WEEKDAY(Table13[[#This Row],[Order Datetime]],2)</f>
        <v>2</v>
      </c>
      <c r="Q339" s="30" t="str">
        <f>IF(Table13[[#This Row],[Customer Country]]="",VLOOKUP(Table13[[#This Row],[Customer ID]],Customers!$A$2:$E$2501,2,0),Table13[[#This Row],[Customer Country]])</f>
        <v>USA</v>
      </c>
      <c r="R339" s="16">
        <f>VLOOKUP(Table13[[#This Row],[Customer ID]],Table3[],6,0)</f>
        <v>68</v>
      </c>
    </row>
    <row r="340" spans="1:18" x14ac:dyDescent="0.3">
      <c r="A340" s="15">
        <v>765043</v>
      </c>
      <c r="B340" s="16">
        <v>273</v>
      </c>
      <c r="C340" s="17" t="s">
        <v>99</v>
      </c>
      <c r="D340" s="21">
        <v>45222.97152777778</v>
      </c>
      <c r="E340" s="16" t="s">
        <v>191</v>
      </c>
      <c r="F340" s="16" t="s">
        <v>75</v>
      </c>
      <c r="G340" s="16">
        <v>7579</v>
      </c>
      <c r="H340" s="16">
        <f>IF(OR(Table13[[#This Row],[Order Value]]&gt;Answer!I$17,Table13[[#This Row],[Order Value]]&lt;Answer!I$18),1,0)</f>
        <v>0</v>
      </c>
      <c r="I340" s="19">
        <v>45222</v>
      </c>
      <c r="J340" s="20" t="str">
        <f>TEXT(Table13[[#This Row],[Order Datetime]],"HH:MM:SS")</f>
        <v>23:19:00</v>
      </c>
      <c r="K340" s="20" t="str">
        <f>TEXT(Table13[[#This Row],[Order time]],"H")</f>
        <v>23</v>
      </c>
      <c r="L340" s="16">
        <v>10</v>
      </c>
      <c r="M340" s="16">
        <f>DAY(Table13[[#This Row],[Order Date]])</f>
        <v>23</v>
      </c>
      <c r="N340" s="16" t="str">
        <f>TEXT(Table13[[#This Row],[Order Date]],"mmmm")</f>
        <v>October</v>
      </c>
      <c r="O340" s="16" t="str">
        <f>TEXT(Table13[[#This Row],[Order Date]],"dddd")</f>
        <v>Monday</v>
      </c>
      <c r="P340" s="16">
        <f>WEEKDAY(Table13[[#This Row],[Order Datetime]],2)</f>
        <v>1</v>
      </c>
      <c r="Q340" s="30" t="str">
        <f>IF(Table13[[#This Row],[Customer Country]]="",VLOOKUP(Table13[[#This Row],[Customer ID]],Customers!$A$2:$E$2501,2,0),Table13[[#This Row],[Customer Country]])</f>
        <v>USA</v>
      </c>
      <c r="R340" s="16">
        <f>VLOOKUP(Table13[[#This Row],[Customer ID]],Table3[],6,0)</f>
        <v>34</v>
      </c>
    </row>
    <row r="341" spans="1:18" x14ac:dyDescent="0.3">
      <c r="A341" s="15">
        <v>1456673</v>
      </c>
      <c r="B341" s="16">
        <v>275</v>
      </c>
      <c r="C341" s="17" t="s">
        <v>107</v>
      </c>
      <c r="D341" s="21">
        <v>45113.006944444445</v>
      </c>
      <c r="E341" s="16" t="s">
        <v>96</v>
      </c>
      <c r="F341" s="16" t="s">
        <v>29</v>
      </c>
      <c r="G341" s="16">
        <v>4862</v>
      </c>
      <c r="H341" s="16">
        <f>IF(OR(Table13[[#This Row],[Order Value]]&gt;Answer!I$17,Table13[[#This Row],[Order Value]]&lt;Answer!I$18),1,0)</f>
        <v>0</v>
      </c>
      <c r="I341" s="19">
        <v>45113</v>
      </c>
      <c r="J341" s="20" t="str">
        <f>TEXT(Table13[[#This Row],[Order Datetime]],"HH:MM:SS")</f>
        <v>00:10:00</v>
      </c>
      <c r="K341" s="20" t="str">
        <f>TEXT(Table13[[#This Row],[Order time]],"H")</f>
        <v>0</v>
      </c>
      <c r="L341" s="16">
        <v>7</v>
      </c>
      <c r="M341" s="16">
        <f>DAY(Table13[[#This Row],[Order Date]])</f>
        <v>6</v>
      </c>
      <c r="N341" s="16" t="str">
        <f>TEXT(Table13[[#This Row],[Order Date]],"mmmm")</f>
        <v>July</v>
      </c>
      <c r="O341" s="16" t="str">
        <f>TEXT(Table13[[#This Row],[Order Date]],"dddd")</f>
        <v>Thursday</v>
      </c>
      <c r="P341" s="16">
        <f>WEEKDAY(Table13[[#This Row],[Order Datetime]],2)</f>
        <v>4</v>
      </c>
      <c r="Q341" s="30" t="str">
        <f>IF(Table13[[#This Row],[Customer Country]]="",VLOOKUP(Table13[[#This Row],[Customer ID]],Customers!$A$2:$E$2501,2,0),Table13[[#This Row],[Customer Country]])</f>
        <v>Italy</v>
      </c>
      <c r="R341" s="16">
        <f>VLOOKUP(Table13[[#This Row],[Customer ID]],Table3[],6,0)</f>
        <v>42</v>
      </c>
    </row>
    <row r="342" spans="1:18" x14ac:dyDescent="0.3">
      <c r="A342" s="15">
        <v>1646954</v>
      </c>
      <c r="B342" s="16">
        <v>275</v>
      </c>
      <c r="C342" s="17" t="s">
        <v>107</v>
      </c>
      <c r="D342" s="21">
        <v>44949.023611111108</v>
      </c>
      <c r="E342" s="16" t="s">
        <v>98</v>
      </c>
      <c r="F342" s="16" t="s">
        <v>70</v>
      </c>
      <c r="G342" s="16">
        <v>4944</v>
      </c>
      <c r="H342" s="16">
        <f>IF(OR(Table13[[#This Row],[Order Value]]&gt;Answer!I$17,Table13[[#This Row],[Order Value]]&lt;Answer!I$18),1,0)</f>
        <v>0</v>
      </c>
      <c r="I342" s="19">
        <v>44949</v>
      </c>
      <c r="J342" s="20" t="str">
        <f>TEXT(Table13[[#This Row],[Order Datetime]],"HH:MM:SS")</f>
        <v>00:34:00</v>
      </c>
      <c r="K342" s="20" t="str">
        <f>TEXT(Table13[[#This Row],[Order time]],"H")</f>
        <v>0</v>
      </c>
      <c r="L342" s="16">
        <v>1</v>
      </c>
      <c r="M342" s="16">
        <f>DAY(Table13[[#This Row],[Order Date]])</f>
        <v>23</v>
      </c>
      <c r="N342" s="16" t="str">
        <f>TEXT(Table13[[#This Row],[Order Date]],"mmmm")</f>
        <v>January</v>
      </c>
      <c r="O342" s="16" t="str">
        <f>TEXT(Table13[[#This Row],[Order Date]],"dddd")</f>
        <v>Monday</v>
      </c>
      <c r="P342" s="16">
        <f>WEEKDAY(Table13[[#This Row],[Order Datetime]],2)</f>
        <v>1</v>
      </c>
      <c r="Q342" s="30" t="str">
        <f>IF(Table13[[#This Row],[Customer Country]]="",VLOOKUP(Table13[[#This Row],[Customer ID]],Customers!$A$2:$E$2501,2,0),Table13[[#This Row],[Customer Country]])</f>
        <v>Italy</v>
      </c>
      <c r="R342" s="16">
        <f>VLOOKUP(Table13[[#This Row],[Customer ID]],Table3[],6,0)</f>
        <v>42</v>
      </c>
    </row>
    <row r="343" spans="1:18" x14ac:dyDescent="0.3">
      <c r="A343" s="15">
        <v>10101</v>
      </c>
      <c r="B343" s="16">
        <v>276</v>
      </c>
      <c r="C343" s="17" t="s">
        <v>113</v>
      </c>
      <c r="D343" s="18">
        <v>45257.936805555553</v>
      </c>
      <c r="E343" s="16" t="s">
        <v>97</v>
      </c>
      <c r="F343" s="16" t="s">
        <v>17</v>
      </c>
      <c r="G343" s="16">
        <v>6947</v>
      </c>
      <c r="H343" s="16">
        <f>IF(OR(Table13[[#This Row],[Order Value]]&gt;Answer!I$17,Table13[[#This Row],[Order Value]]&lt;Answer!I$18),1,0)</f>
        <v>0</v>
      </c>
      <c r="I343" s="19">
        <v>45257</v>
      </c>
      <c r="J343" s="20" t="str">
        <f>TEXT(Table13[[#This Row],[Order Datetime]],"HH:MM:SS")</f>
        <v>22:29:00</v>
      </c>
      <c r="K343" s="20" t="str">
        <f>TEXT(Table13[[#This Row],[Order time]],"H")</f>
        <v>22</v>
      </c>
      <c r="L343" s="16">
        <v>11</v>
      </c>
      <c r="M343" s="16">
        <f>DAY(Table13[[#This Row],[Order Date]])</f>
        <v>27</v>
      </c>
      <c r="N343" s="16" t="str">
        <f>TEXT(Table13[[#This Row],[Order Date]],"mmmm")</f>
        <v>November</v>
      </c>
      <c r="O343" s="16" t="str">
        <f>TEXT(Table13[[#This Row],[Order Date]],"dddd")</f>
        <v>Monday</v>
      </c>
      <c r="P343" s="16">
        <f>WEEKDAY(Table13[[#This Row],[Order Datetime]],2)</f>
        <v>1</v>
      </c>
      <c r="Q343" s="30" t="str">
        <f>IF(Table13[[#This Row],[Customer Country]]="",VLOOKUP(Table13[[#This Row],[Customer ID]],Customers!$A$2:$E$2501,2,0),Table13[[#This Row],[Customer Country]])</f>
        <v>India</v>
      </c>
      <c r="R343" s="16">
        <f>VLOOKUP(Table13[[#This Row],[Customer ID]],Table3[],6,0)</f>
        <v>59</v>
      </c>
    </row>
    <row r="344" spans="1:18" x14ac:dyDescent="0.3">
      <c r="A344" s="15">
        <v>27115</v>
      </c>
      <c r="B344" s="16">
        <v>276</v>
      </c>
      <c r="C344" s="17" t="s">
        <v>113</v>
      </c>
      <c r="D344" s="18">
        <v>45235.075694444444</v>
      </c>
      <c r="E344" s="16" t="s">
        <v>98</v>
      </c>
      <c r="F344" s="16" t="s">
        <v>37</v>
      </c>
      <c r="G344" s="16">
        <v>9943</v>
      </c>
      <c r="H344" s="16">
        <f>IF(OR(Table13[[#This Row],[Order Value]]&gt;Answer!I$17,Table13[[#This Row],[Order Value]]&lt;Answer!I$18),1,0)</f>
        <v>0</v>
      </c>
      <c r="I344" s="19">
        <v>45235</v>
      </c>
      <c r="J344" s="20" t="str">
        <f>TEXT(Table13[[#This Row],[Order Datetime]],"HH:MM:SS")</f>
        <v>01:49:00</v>
      </c>
      <c r="K344" s="20" t="str">
        <f>TEXT(Table13[[#This Row],[Order time]],"H")</f>
        <v>1</v>
      </c>
      <c r="L344" s="16">
        <v>11</v>
      </c>
      <c r="M344" s="16">
        <f>DAY(Table13[[#This Row],[Order Date]])</f>
        <v>5</v>
      </c>
      <c r="N344" s="16" t="str">
        <f>TEXT(Table13[[#This Row],[Order Date]],"mmmm")</f>
        <v>November</v>
      </c>
      <c r="O344" s="16" t="str">
        <f>TEXT(Table13[[#This Row],[Order Date]],"dddd")</f>
        <v>Sunday</v>
      </c>
      <c r="P344" s="16">
        <f>WEEKDAY(Table13[[#This Row],[Order Datetime]],2)</f>
        <v>7</v>
      </c>
      <c r="Q344" s="30" t="str">
        <f>IF(Table13[[#This Row],[Customer Country]]="",VLOOKUP(Table13[[#This Row],[Customer ID]],Customers!$A$2:$E$2501,2,0),Table13[[#This Row],[Customer Country]])</f>
        <v>India</v>
      </c>
      <c r="R344" s="16">
        <f>VLOOKUP(Table13[[#This Row],[Customer ID]],Table3[],6,0)</f>
        <v>59</v>
      </c>
    </row>
    <row r="345" spans="1:18" x14ac:dyDescent="0.3">
      <c r="A345" s="15">
        <v>495680</v>
      </c>
      <c r="B345" s="16">
        <v>276</v>
      </c>
      <c r="C345" s="17" t="s">
        <v>113</v>
      </c>
      <c r="D345" s="18">
        <v>45103.03402777778</v>
      </c>
      <c r="E345" s="16" t="s">
        <v>97</v>
      </c>
      <c r="F345" s="16" t="s">
        <v>30</v>
      </c>
      <c r="G345" s="16">
        <v>2665</v>
      </c>
      <c r="H345" s="16">
        <f>IF(OR(Table13[[#This Row],[Order Value]]&gt;Answer!I$17,Table13[[#This Row],[Order Value]]&lt;Answer!I$18),1,0)</f>
        <v>0</v>
      </c>
      <c r="I345" s="19">
        <v>45103</v>
      </c>
      <c r="J345" s="20" t="str">
        <f>TEXT(Table13[[#This Row],[Order Datetime]],"HH:MM:SS")</f>
        <v>00:49:00</v>
      </c>
      <c r="K345" s="20" t="str">
        <f>TEXT(Table13[[#This Row],[Order time]],"H")</f>
        <v>0</v>
      </c>
      <c r="L345" s="16">
        <v>6</v>
      </c>
      <c r="M345" s="16">
        <f>DAY(Table13[[#This Row],[Order Date]])</f>
        <v>26</v>
      </c>
      <c r="N345" s="16" t="str">
        <f>TEXT(Table13[[#This Row],[Order Date]],"mmmm")</f>
        <v>June</v>
      </c>
      <c r="O345" s="16" t="str">
        <f>TEXT(Table13[[#This Row],[Order Date]],"dddd")</f>
        <v>Monday</v>
      </c>
      <c r="P345" s="16">
        <f>WEEKDAY(Table13[[#This Row],[Order Datetime]],2)</f>
        <v>1</v>
      </c>
      <c r="Q345" s="30" t="str">
        <f>IF(Table13[[#This Row],[Customer Country]]="",VLOOKUP(Table13[[#This Row],[Customer ID]],Customers!$A$2:$E$2501,2,0),Table13[[#This Row],[Customer Country]])</f>
        <v>India</v>
      </c>
      <c r="R345" s="16">
        <f>VLOOKUP(Table13[[#This Row],[Customer ID]],Table3[],6,0)</f>
        <v>59</v>
      </c>
    </row>
    <row r="346" spans="1:18" x14ac:dyDescent="0.3">
      <c r="A346" s="15">
        <v>1353569</v>
      </c>
      <c r="B346" s="16">
        <v>276</v>
      </c>
      <c r="C346" s="17" t="s">
        <v>113</v>
      </c>
      <c r="D346" s="21">
        <v>45135.055555555555</v>
      </c>
      <c r="E346" s="16" t="s">
        <v>191</v>
      </c>
      <c r="F346" s="16" t="s">
        <v>65</v>
      </c>
      <c r="G346" s="16">
        <v>7760</v>
      </c>
      <c r="H346" s="16">
        <f>IF(OR(Table13[[#This Row],[Order Value]]&gt;Answer!I$17,Table13[[#This Row],[Order Value]]&lt;Answer!I$18),1,0)</f>
        <v>0</v>
      </c>
      <c r="I346" s="19">
        <v>45135</v>
      </c>
      <c r="J346" s="20" t="str">
        <f>TEXT(Table13[[#This Row],[Order Datetime]],"HH:MM:SS")</f>
        <v>01:20:00</v>
      </c>
      <c r="K346" s="20" t="str">
        <f>TEXT(Table13[[#This Row],[Order time]],"H")</f>
        <v>1</v>
      </c>
      <c r="L346" s="16">
        <v>7</v>
      </c>
      <c r="M346" s="16">
        <f>DAY(Table13[[#This Row],[Order Date]])</f>
        <v>28</v>
      </c>
      <c r="N346" s="16" t="str">
        <f>TEXT(Table13[[#This Row],[Order Date]],"mmmm")</f>
        <v>July</v>
      </c>
      <c r="O346" s="16" t="str">
        <f>TEXT(Table13[[#This Row],[Order Date]],"dddd")</f>
        <v>Friday</v>
      </c>
      <c r="P346" s="16">
        <f>WEEKDAY(Table13[[#This Row],[Order Datetime]],2)</f>
        <v>5</v>
      </c>
      <c r="Q346" s="30" t="str">
        <f>IF(Table13[[#This Row],[Customer Country]]="",VLOOKUP(Table13[[#This Row],[Customer ID]],Customers!$A$2:$E$2501,2,0),Table13[[#This Row],[Customer Country]])</f>
        <v>India</v>
      </c>
      <c r="R346" s="16">
        <f>VLOOKUP(Table13[[#This Row],[Customer ID]],Table3[],6,0)</f>
        <v>59</v>
      </c>
    </row>
    <row r="347" spans="1:18" x14ac:dyDescent="0.3">
      <c r="A347" s="15">
        <v>600527</v>
      </c>
      <c r="B347" s="16">
        <v>278</v>
      </c>
      <c r="C347" s="17" t="s">
        <v>99</v>
      </c>
      <c r="D347" s="18">
        <v>45164.969444444447</v>
      </c>
      <c r="E347" s="16" t="s">
        <v>191</v>
      </c>
      <c r="F347" s="16" t="s">
        <v>44</v>
      </c>
      <c r="G347" s="16">
        <v>8597</v>
      </c>
      <c r="H347" s="16">
        <f>IF(OR(Table13[[#This Row],[Order Value]]&gt;Answer!I$17,Table13[[#This Row],[Order Value]]&lt;Answer!I$18),1,0)</f>
        <v>0</v>
      </c>
      <c r="I347" s="19">
        <v>45164</v>
      </c>
      <c r="J347" s="20" t="str">
        <f>TEXT(Table13[[#This Row],[Order Datetime]],"HH:MM:SS")</f>
        <v>23:16:00</v>
      </c>
      <c r="K347" s="20" t="str">
        <f>TEXT(Table13[[#This Row],[Order time]],"H")</f>
        <v>23</v>
      </c>
      <c r="L347" s="16">
        <v>8</v>
      </c>
      <c r="M347" s="16">
        <f>DAY(Table13[[#This Row],[Order Date]])</f>
        <v>26</v>
      </c>
      <c r="N347" s="16" t="str">
        <f>TEXT(Table13[[#This Row],[Order Date]],"mmmm")</f>
        <v>August</v>
      </c>
      <c r="O347" s="16" t="str">
        <f>TEXT(Table13[[#This Row],[Order Date]],"dddd")</f>
        <v>Saturday</v>
      </c>
      <c r="P347" s="16">
        <f>WEEKDAY(Table13[[#This Row],[Order Datetime]],2)</f>
        <v>6</v>
      </c>
      <c r="Q347" s="30" t="str">
        <f>IF(Table13[[#This Row],[Customer Country]]="",VLOOKUP(Table13[[#This Row],[Customer ID]],Customers!$A$2:$E$2501,2,0),Table13[[#This Row],[Customer Country]])</f>
        <v>USA</v>
      </c>
      <c r="R347" s="16">
        <f>VLOOKUP(Table13[[#This Row],[Customer ID]],Table3[],6,0)</f>
        <v>26</v>
      </c>
    </row>
    <row r="348" spans="1:18" x14ac:dyDescent="0.3">
      <c r="A348" s="15">
        <v>804076</v>
      </c>
      <c r="B348" s="16">
        <v>279</v>
      </c>
      <c r="C348" s="17" t="s">
        <v>113</v>
      </c>
      <c r="D348" s="21">
        <v>45151.009027777778</v>
      </c>
      <c r="E348" s="16" t="s">
        <v>96</v>
      </c>
      <c r="F348" s="16" t="s">
        <v>14</v>
      </c>
      <c r="G348" s="16">
        <v>4684</v>
      </c>
      <c r="H348" s="16">
        <f>IF(OR(Table13[[#This Row],[Order Value]]&gt;Answer!I$17,Table13[[#This Row],[Order Value]]&lt;Answer!I$18),1,0)</f>
        <v>0</v>
      </c>
      <c r="I348" s="19">
        <v>45151</v>
      </c>
      <c r="J348" s="20" t="str">
        <f>TEXT(Table13[[#This Row],[Order Datetime]],"HH:MM:SS")</f>
        <v>00:13:00</v>
      </c>
      <c r="K348" s="20" t="str">
        <f>TEXT(Table13[[#This Row],[Order time]],"H")</f>
        <v>0</v>
      </c>
      <c r="L348" s="16">
        <v>8</v>
      </c>
      <c r="M348" s="16">
        <f>DAY(Table13[[#This Row],[Order Date]])</f>
        <v>13</v>
      </c>
      <c r="N348" s="16" t="str">
        <f>TEXT(Table13[[#This Row],[Order Date]],"mmmm")</f>
        <v>August</v>
      </c>
      <c r="O348" s="16" t="str">
        <f>TEXT(Table13[[#This Row],[Order Date]],"dddd")</f>
        <v>Sunday</v>
      </c>
      <c r="P348" s="16">
        <f>WEEKDAY(Table13[[#This Row],[Order Datetime]],2)</f>
        <v>7</v>
      </c>
      <c r="Q348" s="30" t="str">
        <f>IF(Table13[[#This Row],[Customer Country]]="",VLOOKUP(Table13[[#This Row],[Customer ID]],Customers!$A$2:$E$2501,2,0),Table13[[#This Row],[Customer Country]])</f>
        <v>India</v>
      </c>
      <c r="R348" s="16">
        <f>VLOOKUP(Table13[[#This Row],[Customer ID]],Table3[],6,0)</f>
        <v>80</v>
      </c>
    </row>
    <row r="349" spans="1:18" x14ac:dyDescent="0.3">
      <c r="A349" s="15">
        <v>152504</v>
      </c>
      <c r="B349" s="16">
        <v>280</v>
      </c>
      <c r="C349" s="17" t="s">
        <v>99</v>
      </c>
      <c r="D349" s="18">
        <v>45036.043749999997</v>
      </c>
      <c r="E349" s="16" t="s">
        <v>191</v>
      </c>
      <c r="F349" s="16" t="s">
        <v>33</v>
      </c>
      <c r="G349" s="16">
        <v>6681</v>
      </c>
      <c r="H349" s="16">
        <f>IF(OR(Table13[[#This Row],[Order Value]]&gt;Answer!I$17,Table13[[#This Row],[Order Value]]&lt;Answer!I$18),1,0)</f>
        <v>0</v>
      </c>
      <c r="I349" s="19">
        <v>45036</v>
      </c>
      <c r="J349" s="20" t="str">
        <f>TEXT(Table13[[#This Row],[Order Datetime]],"HH:MM:SS")</f>
        <v>01:03:00</v>
      </c>
      <c r="K349" s="20" t="str">
        <f>TEXT(Table13[[#This Row],[Order time]],"H")</f>
        <v>1</v>
      </c>
      <c r="L349" s="16">
        <v>4</v>
      </c>
      <c r="M349" s="16">
        <f>DAY(Table13[[#This Row],[Order Date]])</f>
        <v>20</v>
      </c>
      <c r="N349" s="16" t="str">
        <f>TEXT(Table13[[#This Row],[Order Date]],"mmmm")</f>
        <v>April</v>
      </c>
      <c r="O349" s="16" t="str">
        <f>TEXT(Table13[[#This Row],[Order Date]],"dddd")</f>
        <v>Thursday</v>
      </c>
      <c r="P349" s="16">
        <f>WEEKDAY(Table13[[#This Row],[Order Datetime]],2)</f>
        <v>4</v>
      </c>
      <c r="Q349" s="30" t="str">
        <f>IF(Table13[[#This Row],[Customer Country]]="",VLOOKUP(Table13[[#This Row],[Customer ID]],Customers!$A$2:$E$2501,2,0),Table13[[#This Row],[Customer Country]])</f>
        <v>USA</v>
      </c>
      <c r="R349" s="16">
        <f>VLOOKUP(Table13[[#This Row],[Customer ID]],Table3[],6,0)</f>
        <v>51</v>
      </c>
    </row>
    <row r="350" spans="1:18" x14ac:dyDescent="0.3">
      <c r="A350" s="15">
        <v>946964</v>
      </c>
      <c r="B350" s="16">
        <v>281</v>
      </c>
      <c r="C350" s="17" t="s">
        <v>99</v>
      </c>
      <c r="D350" s="21">
        <v>44981.030555555553</v>
      </c>
      <c r="E350" s="16" t="s">
        <v>98</v>
      </c>
      <c r="F350" s="16" t="s">
        <v>78</v>
      </c>
      <c r="G350" s="16">
        <v>6535</v>
      </c>
      <c r="H350" s="16">
        <f>IF(OR(Table13[[#This Row],[Order Value]]&gt;Answer!I$17,Table13[[#This Row],[Order Value]]&lt;Answer!I$18),1,0)</f>
        <v>0</v>
      </c>
      <c r="I350" s="19">
        <v>44981</v>
      </c>
      <c r="J350" s="20" t="str">
        <f>TEXT(Table13[[#This Row],[Order Datetime]],"HH:MM:SS")</f>
        <v>00:44:00</v>
      </c>
      <c r="K350" s="20" t="str">
        <f>TEXT(Table13[[#This Row],[Order time]],"H")</f>
        <v>0</v>
      </c>
      <c r="L350" s="16">
        <v>2</v>
      </c>
      <c r="M350" s="16">
        <f>DAY(Table13[[#This Row],[Order Date]])</f>
        <v>24</v>
      </c>
      <c r="N350" s="16" t="str">
        <f>TEXT(Table13[[#This Row],[Order Date]],"mmmm")</f>
        <v>February</v>
      </c>
      <c r="O350" s="16" t="str">
        <f>TEXT(Table13[[#This Row],[Order Date]],"dddd")</f>
        <v>Friday</v>
      </c>
      <c r="P350" s="16">
        <f>WEEKDAY(Table13[[#This Row],[Order Datetime]],2)</f>
        <v>5</v>
      </c>
      <c r="Q350" s="30" t="str">
        <f>IF(Table13[[#This Row],[Customer Country]]="",VLOOKUP(Table13[[#This Row],[Customer ID]],Customers!$A$2:$E$2501,2,0),Table13[[#This Row],[Customer Country]])</f>
        <v>USA</v>
      </c>
      <c r="R350" s="16">
        <f>VLOOKUP(Table13[[#This Row],[Customer ID]],Table3[],6,0)</f>
        <v>75</v>
      </c>
    </row>
    <row r="351" spans="1:18" x14ac:dyDescent="0.3">
      <c r="A351" s="15">
        <v>1319964</v>
      </c>
      <c r="B351" s="16">
        <v>281</v>
      </c>
      <c r="C351" s="17" t="s">
        <v>99</v>
      </c>
      <c r="D351" s="21">
        <v>44959.989583333336</v>
      </c>
      <c r="E351" s="16" t="s">
        <v>98</v>
      </c>
      <c r="F351" s="16" t="s">
        <v>62</v>
      </c>
      <c r="G351" s="16">
        <v>2954</v>
      </c>
      <c r="H351" s="16">
        <f>IF(OR(Table13[[#This Row],[Order Value]]&gt;Answer!I$17,Table13[[#This Row],[Order Value]]&lt;Answer!I$18),1,0)</f>
        <v>0</v>
      </c>
      <c r="I351" s="19">
        <v>44959</v>
      </c>
      <c r="J351" s="20" t="str">
        <f>TEXT(Table13[[#This Row],[Order Datetime]],"HH:MM:SS")</f>
        <v>23:45:00</v>
      </c>
      <c r="K351" s="20" t="str">
        <f>TEXT(Table13[[#This Row],[Order time]],"H")</f>
        <v>23</v>
      </c>
      <c r="L351" s="16">
        <v>2</v>
      </c>
      <c r="M351" s="16">
        <f>DAY(Table13[[#This Row],[Order Date]])</f>
        <v>2</v>
      </c>
      <c r="N351" s="16" t="str">
        <f>TEXT(Table13[[#This Row],[Order Date]],"mmmm")</f>
        <v>February</v>
      </c>
      <c r="O351" s="16" t="str">
        <f>TEXT(Table13[[#This Row],[Order Date]],"dddd")</f>
        <v>Thursday</v>
      </c>
      <c r="P351" s="16">
        <f>WEEKDAY(Table13[[#This Row],[Order Datetime]],2)</f>
        <v>4</v>
      </c>
      <c r="Q351" s="30" t="str">
        <f>IF(Table13[[#This Row],[Customer Country]]="",VLOOKUP(Table13[[#This Row],[Customer ID]],Customers!$A$2:$E$2501,2,0),Table13[[#This Row],[Customer Country]])</f>
        <v>USA</v>
      </c>
      <c r="R351" s="16">
        <f>VLOOKUP(Table13[[#This Row],[Customer ID]],Table3[],6,0)</f>
        <v>75</v>
      </c>
    </row>
    <row r="352" spans="1:18" x14ac:dyDescent="0.3">
      <c r="A352" s="15">
        <v>1021024</v>
      </c>
      <c r="B352" s="16">
        <v>283</v>
      </c>
      <c r="C352" s="17" t="s">
        <v>99</v>
      </c>
      <c r="D352" s="21">
        <v>45112.020138888889</v>
      </c>
      <c r="E352" s="16" t="s">
        <v>191</v>
      </c>
      <c r="F352" s="16" t="s">
        <v>81</v>
      </c>
      <c r="G352" s="16">
        <v>2928</v>
      </c>
      <c r="H352" s="16">
        <f>IF(OR(Table13[[#This Row],[Order Value]]&gt;Answer!I$17,Table13[[#This Row],[Order Value]]&lt;Answer!I$18),1,0)</f>
        <v>0</v>
      </c>
      <c r="I352" s="19">
        <v>45112</v>
      </c>
      <c r="J352" s="20" t="str">
        <f>TEXT(Table13[[#This Row],[Order Datetime]],"HH:MM:SS")</f>
        <v>00:29:00</v>
      </c>
      <c r="K352" s="20" t="str">
        <f>TEXT(Table13[[#This Row],[Order time]],"H")</f>
        <v>0</v>
      </c>
      <c r="L352" s="16">
        <v>7</v>
      </c>
      <c r="M352" s="16">
        <f>DAY(Table13[[#This Row],[Order Date]])</f>
        <v>5</v>
      </c>
      <c r="N352" s="16" t="str">
        <f>TEXT(Table13[[#This Row],[Order Date]],"mmmm")</f>
        <v>July</v>
      </c>
      <c r="O352" s="16" t="str">
        <f>TEXT(Table13[[#This Row],[Order Date]],"dddd")</f>
        <v>Wednesday</v>
      </c>
      <c r="P352" s="16">
        <f>WEEKDAY(Table13[[#This Row],[Order Datetime]],2)</f>
        <v>3</v>
      </c>
      <c r="Q352" s="30" t="str">
        <f>IF(Table13[[#This Row],[Customer Country]]="",VLOOKUP(Table13[[#This Row],[Customer ID]],Customers!$A$2:$E$2501,2,0),Table13[[#This Row],[Customer Country]])</f>
        <v>USA</v>
      </c>
      <c r="R352" s="16">
        <f>VLOOKUP(Table13[[#This Row],[Customer ID]],Table3[],6,0)</f>
        <v>18</v>
      </c>
    </row>
    <row r="353" spans="1:18" x14ac:dyDescent="0.3">
      <c r="A353" s="15">
        <v>788037</v>
      </c>
      <c r="B353" s="16">
        <v>284</v>
      </c>
      <c r="C353" s="17" t="s">
        <v>99</v>
      </c>
      <c r="D353" s="21">
        <v>45066.025000000001</v>
      </c>
      <c r="E353" s="16" t="s">
        <v>191</v>
      </c>
      <c r="F353" s="16" t="s">
        <v>52</v>
      </c>
      <c r="G353" s="16">
        <v>4007</v>
      </c>
      <c r="H353" s="16">
        <f>IF(OR(Table13[[#This Row],[Order Value]]&gt;Answer!I$17,Table13[[#This Row],[Order Value]]&lt;Answer!I$18),1,0)</f>
        <v>0</v>
      </c>
      <c r="I353" s="19">
        <v>45066</v>
      </c>
      <c r="J353" s="20" t="str">
        <f>TEXT(Table13[[#This Row],[Order Datetime]],"HH:MM:SS")</f>
        <v>00:36:00</v>
      </c>
      <c r="K353" s="20" t="str">
        <f>TEXT(Table13[[#This Row],[Order time]],"H")</f>
        <v>0</v>
      </c>
      <c r="L353" s="16">
        <v>5</v>
      </c>
      <c r="M353" s="16">
        <f>DAY(Table13[[#This Row],[Order Date]])</f>
        <v>20</v>
      </c>
      <c r="N353" s="16" t="str">
        <f>TEXT(Table13[[#This Row],[Order Date]],"mmmm")</f>
        <v>May</v>
      </c>
      <c r="O353" s="16" t="str">
        <f>TEXT(Table13[[#This Row],[Order Date]],"dddd")</f>
        <v>Saturday</v>
      </c>
      <c r="P353" s="16">
        <f>WEEKDAY(Table13[[#This Row],[Order Datetime]],2)</f>
        <v>6</v>
      </c>
      <c r="Q353" s="30" t="str">
        <f>IF(Table13[[#This Row],[Customer Country]]="",VLOOKUP(Table13[[#This Row],[Customer ID]],Customers!$A$2:$E$2501,2,0),Table13[[#This Row],[Customer Country]])</f>
        <v>USA</v>
      </c>
      <c r="R353" s="16">
        <f>VLOOKUP(Table13[[#This Row],[Customer ID]],Table3[],6,0)</f>
        <v>82</v>
      </c>
    </row>
    <row r="354" spans="1:18" x14ac:dyDescent="0.3">
      <c r="A354" s="15">
        <v>561976</v>
      </c>
      <c r="B354" s="16">
        <v>286</v>
      </c>
      <c r="C354" s="17" t="s">
        <v>99</v>
      </c>
      <c r="D354" s="18">
        <v>45020.010416666664</v>
      </c>
      <c r="E354" s="16" t="s">
        <v>96</v>
      </c>
      <c r="F354" s="16" t="s">
        <v>51</v>
      </c>
      <c r="G354" s="16">
        <v>3146</v>
      </c>
      <c r="H354" s="16">
        <f>IF(OR(Table13[[#This Row],[Order Value]]&gt;Answer!I$17,Table13[[#This Row],[Order Value]]&lt;Answer!I$18),1,0)</f>
        <v>0</v>
      </c>
      <c r="I354" s="19">
        <v>45020</v>
      </c>
      <c r="J354" s="20" t="str">
        <f>TEXT(Table13[[#This Row],[Order Datetime]],"HH:MM:SS")</f>
        <v>00:15:00</v>
      </c>
      <c r="K354" s="20" t="str">
        <f>TEXT(Table13[[#This Row],[Order time]],"H")</f>
        <v>0</v>
      </c>
      <c r="L354" s="16">
        <v>4</v>
      </c>
      <c r="M354" s="16">
        <f>DAY(Table13[[#This Row],[Order Date]])</f>
        <v>4</v>
      </c>
      <c r="N354" s="16" t="str">
        <f>TEXT(Table13[[#This Row],[Order Date]],"mmmm")</f>
        <v>April</v>
      </c>
      <c r="O354" s="16" t="str">
        <f>TEXT(Table13[[#This Row],[Order Date]],"dddd")</f>
        <v>Tuesday</v>
      </c>
      <c r="P354" s="16">
        <f>WEEKDAY(Table13[[#This Row],[Order Datetime]],2)</f>
        <v>2</v>
      </c>
      <c r="Q354" s="30" t="str">
        <f>IF(Table13[[#This Row],[Customer Country]]="",VLOOKUP(Table13[[#This Row],[Customer ID]],Customers!$A$2:$E$2501,2,0),Table13[[#This Row],[Customer Country]])</f>
        <v>USA</v>
      </c>
      <c r="R354" s="16">
        <f>VLOOKUP(Table13[[#This Row],[Customer ID]],Table3[],6,0)</f>
        <v>79</v>
      </c>
    </row>
    <row r="355" spans="1:18" x14ac:dyDescent="0.3">
      <c r="A355" s="15">
        <v>879819</v>
      </c>
      <c r="B355" s="16">
        <v>286</v>
      </c>
      <c r="C355" s="17" t="s">
        <v>99</v>
      </c>
      <c r="D355" s="21">
        <v>45085.035416666666</v>
      </c>
      <c r="E355" s="16" t="s">
        <v>96</v>
      </c>
      <c r="F355" s="16" t="s">
        <v>68</v>
      </c>
      <c r="G355" s="16">
        <v>6894</v>
      </c>
      <c r="H355" s="16">
        <f>IF(OR(Table13[[#This Row],[Order Value]]&gt;Answer!I$17,Table13[[#This Row],[Order Value]]&lt;Answer!I$18),1,0)</f>
        <v>0</v>
      </c>
      <c r="I355" s="19">
        <v>45085</v>
      </c>
      <c r="J355" s="20" t="str">
        <f>TEXT(Table13[[#This Row],[Order Datetime]],"HH:MM:SS")</f>
        <v>00:51:00</v>
      </c>
      <c r="K355" s="20" t="str">
        <f>TEXT(Table13[[#This Row],[Order time]],"H")</f>
        <v>0</v>
      </c>
      <c r="L355" s="16">
        <v>6</v>
      </c>
      <c r="M355" s="16">
        <f>DAY(Table13[[#This Row],[Order Date]])</f>
        <v>8</v>
      </c>
      <c r="N355" s="16" t="str">
        <f>TEXT(Table13[[#This Row],[Order Date]],"mmmm")</f>
        <v>June</v>
      </c>
      <c r="O355" s="16" t="str">
        <f>TEXT(Table13[[#This Row],[Order Date]],"dddd")</f>
        <v>Thursday</v>
      </c>
      <c r="P355" s="16">
        <f>WEEKDAY(Table13[[#This Row],[Order Datetime]],2)</f>
        <v>4</v>
      </c>
      <c r="Q355" s="30" t="str">
        <f>IF(Table13[[#This Row],[Customer Country]]="",VLOOKUP(Table13[[#This Row],[Customer ID]],Customers!$A$2:$E$2501,2,0),Table13[[#This Row],[Customer Country]])</f>
        <v>USA</v>
      </c>
      <c r="R355" s="16">
        <f>VLOOKUP(Table13[[#This Row],[Customer ID]],Table3[],6,0)</f>
        <v>79</v>
      </c>
    </row>
    <row r="356" spans="1:18" x14ac:dyDescent="0.3">
      <c r="A356" s="15">
        <v>1432252</v>
      </c>
      <c r="B356" s="16">
        <v>286</v>
      </c>
      <c r="C356" s="17" t="s">
        <v>99</v>
      </c>
      <c r="D356" s="21">
        <v>44930.030555555553</v>
      </c>
      <c r="E356" s="16" t="s">
        <v>191</v>
      </c>
      <c r="F356" s="16" t="s">
        <v>9</v>
      </c>
      <c r="G356" s="16">
        <v>4443</v>
      </c>
      <c r="H356" s="16">
        <f>IF(OR(Table13[[#This Row],[Order Value]]&gt;Answer!I$17,Table13[[#This Row],[Order Value]]&lt;Answer!I$18),1,0)</f>
        <v>0</v>
      </c>
      <c r="I356" s="19">
        <v>44930</v>
      </c>
      <c r="J356" s="20" t="str">
        <f>TEXT(Table13[[#This Row],[Order Datetime]],"HH:MM:SS")</f>
        <v>00:44:00</v>
      </c>
      <c r="K356" s="20" t="str">
        <f>TEXT(Table13[[#This Row],[Order time]],"H")</f>
        <v>0</v>
      </c>
      <c r="L356" s="16">
        <v>1</v>
      </c>
      <c r="M356" s="16">
        <f>DAY(Table13[[#This Row],[Order Date]])</f>
        <v>4</v>
      </c>
      <c r="N356" s="16" t="str">
        <f>TEXT(Table13[[#This Row],[Order Date]],"mmmm")</f>
        <v>January</v>
      </c>
      <c r="O356" s="16" t="str">
        <f>TEXT(Table13[[#This Row],[Order Date]],"dddd")</f>
        <v>Wednesday</v>
      </c>
      <c r="P356" s="16">
        <f>WEEKDAY(Table13[[#This Row],[Order Datetime]],2)</f>
        <v>3</v>
      </c>
      <c r="Q356" s="30" t="str">
        <f>IF(Table13[[#This Row],[Customer Country]]="",VLOOKUP(Table13[[#This Row],[Customer ID]],Customers!$A$2:$E$2501,2,0),Table13[[#This Row],[Customer Country]])</f>
        <v>USA</v>
      </c>
      <c r="R356" s="16">
        <f>VLOOKUP(Table13[[#This Row],[Customer ID]],Table3[],6,0)</f>
        <v>79</v>
      </c>
    </row>
    <row r="357" spans="1:18" x14ac:dyDescent="0.3">
      <c r="A357" s="15">
        <v>1043105</v>
      </c>
      <c r="B357" s="16">
        <v>288</v>
      </c>
      <c r="C357" s="17" t="s">
        <v>99</v>
      </c>
      <c r="D357" s="21">
        <v>45146.954861111109</v>
      </c>
      <c r="E357" s="16" t="s">
        <v>96</v>
      </c>
      <c r="F357" s="16" t="s">
        <v>21</v>
      </c>
      <c r="G357" s="16">
        <v>9185</v>
      </c>
      <c r="H357" s="16">
        <f>IF(OR(Table13[[#This Row],[Order Value]]&gt;Answer!I$17,Table13[[#This Row],[Order Value]]&lt;Answer!I$18),1,0)</f>
        <v>0</v>
      </c>
      <c r="I357" s="19">
        <v>45146</v>
      </c>
      <c r="J357" s="20" t="str">
        <f>TEXT(Table13[[#This Row],[Order Datetime]],"HH:MM:SS")</f>
        <v>22:55:00</v>
      </c>
      <c r="K357" s="20" t="str">
        <f>TEXT(Table13[[#This Row],[Order time]],"H")</f>
        <v>22</v>
      </c>
      <c r="L357" s="16">
        <v>8</v>
      </c>
      <c r="M357" s="16">
        <f>DAY(Table13[[#This Row],[Order Date]])</f>
        <v>8</v>
      </c>
      <c r="N357" s="16" t="str">
        <f>TEXT(Table13[[#This Row],[Order Date]],"mmmm")</f>
        <v>August</v>
      </c>
      <c r="O357" s="16" t="str">
        <f>TEXT(Table13[[#This Row],[Order Date]],"dddd")</f>
        <v>Tuesday</v>
      </c>
      <c r="P357" s="16">
        <f>WEEKDAY(Table13[[#This Row],[Order Datetime]],2)</f>
        <v>2</v>
      </c>
      <c r="Q357" s="30" t="str">
        <f>IF(Table13[[#This Row],[Customer Country]]="",VLOOKUP(Table13[[#This Row],[Customer ID]],Customers!$A$2:$E$2501,2,0),Table13[[#This Row],[Customer Country]])</f>
        <v>USA</v>
      </c>
      <c r="R357" s="16">
        <f>VLOOKUP(Table13[[#This Row],[Customer ID]],Table3[],6,0)</f>
        <v>38</v>
      </c>
    </row>
    <row r="358" spans="1:18" x14ac:dyDescent="0.3">
      <c r="A358" s="15">
        <v>1101025</v>
      </c>
      <c r="B358" s="16">
        <v>289</v>
      </c>
      <c r="C358" s="17" t="s">
        <v>100</v>
      </c>
      <c r="D358" s="21">
        <v>45048.020833333336</v>
      </c>
      <c r="E358" s="16" t="s">
        <v>97</v>
      </c>
      <c r="F358" s="16" t="s">
        <v>35</v>
      </c>
      <c r="G358" s="16">
        <v>5344</v>
      </c>
      <c r="H358" s="16">
        <f>IF(OR(Table13[[#This Row],[Order Value]]&gt;Answer!I$17,Table13[[#This Row],[Order Value]]&lt;Answer!I$18),1,0)</f>
        <v>0</v>
      </c>
      <c r="I358" s="19">
        <v>45048</v>
      </c>
      <c r="J358" s="20" t="str">
        <f>TEXT(Table13[[#This Row],[Order Datetime]],"HH:MM:SS")</f>
        <v>00:30:00</v>
      </c>
      <c r="K358" s="20" t="str">
        <f>TEXT(Table13[[#This Row],[Order time]],"H")</f>
        <v>0</v>
      </c>
      <c r="L358" s="16">
        <v>5</v>
      </c>
      <c r="M358" s="16">
        <f>DAY(Table13[[#This Row],[Order Date]])</f>
        <v>2</v>
      </c>
      <c r="N358" s="16" t="str">
        <f>TEXT(Table13[[#This Row],[Order Date]],"mmmm")</f>
        <v>May</v>
      </c>
      <c r="O358" s="16" t="str">
        <f>TEXT(Table13[[#This Row],[Order Date]],"dddd")</f>
        <v>Tuesday</v>
      </c>
      <c r="P358" s="16">
        <f>WEEKDAY(Table13[[#This Row],[Order Datetime]],2)</f>
        <v>2</v>
      </c>
      <c r="Q358" s="30" t="str">
        <f>IF(Table13[[#This Row],[Customer Country]]="",VLOOKUP(Table13[[#This Row],[Customer ID]],Customers!$A$2:$E$2501,2,0),Table13[[#This Row],[Customer Country]])</f>
        <v>France</v>
      </c>
      <c r="R358" s="16">
        <f>VLOOKUP(Table13[[#This Row],[Customer ID]],Table3[],6,0)</f>
        <v>82</v>
      </c>
    </row>
    <row r="359" spans="1:18" x14ac:dyDescent="0.3">
      <c r="A359" s="15">
        <v>390821</v>
      </c>
      <c r="B359" s="16">
        <v>291</v>
      </c>
      <c r="C359" s="17" t="s">
        <v>113</v>
      </c>
      <c r="D359" s="18">
        <v>45056.044444444444</v>
      </c>
      <c r="E359" s="16" t="s">
        <v>98</v>
      </c>
      <c r="F359" s="16" t="s">
        <v>7</v>
      </c>
      <c r="G359" s="16">
        <v>2140</v>
      </c>
      <c r="H359" s="16">
        <f>IF(OR(Table13[[#This Row],[Order Value]]&gt;Answer!I$17,Table13[[#This Row],[Order Value]]&lt;Answer!I$18),1,0)</f>
        <v>0</v>
      </c>
      <c r="I359" s="19">
        <v>45056</v>
      </c>
      <c r="J359" s="20" t="str">
        <f>TEXT(Table13[[#This Row],[Order Datetime]],"HH:MM:SS")</f>
        <v>01:04:00</v>
      </c>
      <c r="K359" s="20" t="str">
        <f>TEXT(Table13[[#This Row],[Order time]],"H")</f>
        <v>1</v>
      </c>
      <c r="L359" s="16">
        <v>5</v>
      </c>
      <c r="M359" s="16">
        <f>DAY(Table13[[#This Row],[Order Date]])</f>
        <v>10</v>
      </c>
      <c r="N359" s="16" t="str">
        <f>TEXT(Table13[[#This Row],[Order Date]],"mmmm")</f>
        <v>May</v>
      </c>
      <c r="O359" s="16" t="str">
        <f>TEXT(Table13[[#This Row],[Order Date]],"dddd")</f>
        <v>Wednesday</v>
      </c>
      <c r="P359" s="16">
        <f>WEEKDAY(Table13[[#This Row],[Order Datetime]],2)</f>
        <v>3</v>
      </c>
      <c r="Q359" s="30" t="str">
        <f>IF(Table13[[#This Row],[Customer Country]]="",VLOOKUP(Table13[[#This Row],[Customer ID]],Customers!$A$2:$E$2501,2,0),Table13[[#This Row],[Customer Country]])</f>
        <v>India</v>
      </c>
      <c r="R359" s="16">
        <f>VLOOKUP(Table13[[#This Row],[Customer ID]],Table3[],6,0)</f>
        <v>44</v>
      </c>
    </row>
    <row r="360" spans="1:18" x14ac:dyDescent="0.3">
      <c r="A360" s="15">
        <v>1133882</v>
      </c>
      <c r="B360" s="16">
        <v>291</v>
      </c>
      <c r="C360" s="17" t="s">
        <v>113</v>
      </c>
      <c r="D360" s="21">
        <v>45145.996527777781</v>
      </c>
      <c r="E360" s="16" t="s">
        <v>98</v>
      </c>
      <c r="F360" s="16" t="s">
        <v>69</v>
      </c>
      <c r="G360" s="16">
        <v>3789</v>
      </c>
      <c r="H360" s="16">
        <f>IF(OR(Table13[[#This Row],[Order Value]]&gt;Answer!I$17,Table13[[#This Row],[Order Value]]&lt;Answer!I$18),1,0)</f>
        <v>0</v>
      </c>
      <c r="I360" s="19">
        <v>45145</v>
      </c>
      <c r="J360" s="20" t="str">
        <f>TEXT(Table13[[#This Row],[Order Datetime]],"HH:MM:SS")</f>
        <v>23:55:00</v>
      </c>
      <c r="K360" s="20" t="str">
        <f>TEXT(Table13[[#This Row],[Order time]],"H")</f>
        <v>23</v>
      </c>
      <c r="L360" s="16">
        <v>8</v>
      </c>
      <c r="M360" s="16">
        <f>DAY(Table13[[#This Row],[Order Date]])</f>
        <v>7</v>
      </c>
      <c r="N360" s="16" t="str">
        <f>TEXT(Table13[[#This Row],[Order Date]],"mmmm")</f>
        <v>August</v>
      </c>
      <c r="O360" s="16" t="str">
        <f>TEXT(Table13[[#This Row],[Order Date]],"dddd")</f>
        <v>Monday</v>
      </c>
      <c r="P360" s="16">
        <f>WEEKDAY(Table13[[#This Row],[Order Datetime]],2)</f>
        <v>1</v>
      </c>
      <c r="Q360" s="30" t="str">
        <f>IF(Table13[[#This Row],[Customer Country]]="",VLOOKUP(Table13[[#This Row],[Customer ID]],Customers!$A$2:$E$2501,2,0),Table13[[#This Row],[Customer Country]])</f>
        <v>India</v>
      </c>
      <c r="R360" s="16">
        <f>VLOOKUP(Table13[[#This Row],[Customer ID]],Table3[],6,0)</f>
        <v>44</v>
      </c>
    </row>
    <row r="361" spans="1:18" x14ac:dyDescent="0.3">
      <c r="A361" s="15">
        <v>1638003</v>
      </c>
      <c r="B361" s="16">
        <v>291</v>
      </c>
      <c r="C361" s="17" t="s">
        <v>113</v>
      </c>
      <c r="D361" s="21">
        <v>45260.949305555558</v>
      </c>
      <c r="E361" s="16" t="s">
        <v>191</v>
      </c>
      <c r="F361" s="16" t="s">
        <v>79</v>
      </c>
      <c r="G361" s="16">
        <v>4753</v>
      </c>
      <c r="H361" s="16">
        <f>IF(OR(Table13[[#This Row],[Order Value]]&gt;Answer!I$17,Table13[[#This Row],[Order Value]]&lt;Answer!I$18),1,0)</f>
        <v>0</v>
      </c>
      <c r="I361" s="19">
        <v>45260</v>
      </c>
      <c r="J361" s="20" t="str">
        <f>TEXT(Table13[[#This Row],[Order Datetime]],"HH:MM:SS")</f>
        <v>22:47:00</v>
      </c>
      <c r="K361" s="20" t="str">
        <f>TEXT(Table13[[#This Row],[Order time]],"H")</f>
        <v>22</v>
      </c>
      <c r="L361" s="16">
        <v>11</v>
      </c>
      <c r="M361" s="16">
        <f>DAY(Table13[[#This Row],[Order Date]])</f>
        <v>30</v>
      </c>
      <c r="N361" s="16" t="str">
        <f>TEXT(Table13[[#This Row],[Order Date]],"mmmm")</f>
        <v>November</v>
      </c>
      <c r="O361" s="16" t="str">
        <f>TEXT(Table13[[#This Row],[Order Date]],"dddd")</f>
        <v>Thursday</v>
      </c>
      <c r="P361" s="16">
        <f>WEEKDAY(Table13[[#This Row],[Order Datetime]],2)</f>
        <v>4</v>
      </c>
      <c r="Q361" s="30" t="str">
        <f>IF(Table13[[#This Row],[Customer Country]]="",VLOOKUP(Table13[[#This Row],[Customer ID]],Customers!$A$2:$E$2501,2,0),Table13[[#This Row],[Customer Country]])</f>
        <v>India</v>
      </c>
      <c r="R361" s="16">
        <f>VLOOKUP(Table13[[#This Row],[Customer ID]],Table3[],6,0)</f>
        <v>44</v>
      </c>
    </row>
    <row r="362" spans="1:18" x14ac:dyDescent="0.3">
      <c r="A362" s="15">
        <v>1681214</v>
      </c>
      <c r="B362" s="16">
        <v>291</v>
      </c>
      <c r="C362" s="17" t="s">
        <v>113</v>
      </c>
      <c r="D362" s="21">
        <v>45061.041666666664</v>
      </c>
      <c r="E362" s="16" t="s">
        <v>98</v>
      </c>
      <c r="F362" s="16" t="s">
        <v>89</v>
      </c>
      <c r="G362" s="16">
        <v>8168</v>
      </c>
      <c r="H362" s="16">
        <f>IF(OR(Table13[[#This Row],[Order Value]]&gt;Answer!I$17,Table13[[#This Row],[Order Value]]&lt;Answer!I$18),1,0)</f>
        <v>0</v>
      </c>
      <c r="I362" s="19">
        <v>45061</v>
      </c>
      <c r="J362" s="20" t="str">
        <f>TEXT(Table13[[#This Row],[Order Datetime]],"HH:MM:SS")</f>
        <v>01:00:00</v>
      </c>
      <c r="K362" s="20" t="str">
        <f>TEXT(Table13[[#This Row],[Order time]],"H")</f>
        <v>1</v>
      </c>
      <c r="L362" s="16">
        <v>5</v>
      </c>
      <c r="M362" s="16">
        <f>DAY(Table13[[#This Row],[Order Date]])</f>
        <v>15</v>
      </c>
      <c r="N362" s="16" t="str">
        <f>TEXT(Table13[[#This Row],[Order Date]],"mmmm")</f>
        <v>May</v>
      </c>
      <c r="O362" s="16" t="str">
        <f>TEXT(Table13[[#This Row],[Order Date]],"dddd")</f>
        <v>Monday</v>
      </c>
      <c r="P362" s="16">
        <f>WEEKDAY(Table13[[#This Row],[Order Datetime]],2)</f>
        <v>1</v>
      </c>
      <c r="Q362" s="30" t="str">
        <f>IF(Table13[[#This Row],[Customer Country]]="",VLOOKUP(Table13[[#This Row],[Customer ID]],Customers!$A$2:$E$2501,2,0),Table13[[#This Row],[Customer Country]])</f>
        <v>India</v>
      </c>
      <c r="R362" s="16">
        <f>VLOOKUP(Table13[[#This Row],[Customer ID]],Table3[],6,0)</f>
        <v>44</v>
      </c>
    </row>
    <row r="363" spans="1:18" x14ac:dyDescent="0.3">
      <c r="A363" s="15">
        <v>477809</v>
      </c>
      <c r="B363" s="16">
        <v>292</v>
      </c>
      <c r="C363" s="17" t="s">
        <v>113</v>
      </c>
      <c r="D363" s="18">
        <v>45150.98333333333</v>
      </c>
      <c r="E363" s="16" t="s">
        <v>97</v>
      </c>
      <c r="F363" s="16" t="s">
        <v>43</v>
      </c>
      <c r="G363" s="16">
        <v>802</v>
      </c>
      <c r="H363" s="16">
        <f>IF(OR(Table13[[#This Row],[Order Value]]&gt;Answer!I$17,Table13[[#This Row],[Order Value]]&lt;Answer!I$18),1,0)</f>
        <v>0</v>
      </c>
      <c r="I363" s="19">
        <v>45150</v>
      </c>
      <c r="J363" s="20" t="str">
        <f>TEXT(Table13[[#This Row],[Order Datetime]],"HH:MM:SS")</f>
        <v>23:36:00</v>
      </c>
      <c r="K363" s="20" t="str">
        <f>TEXT(Table13[[#This Row],[Order time]],"H")</f>
        <v>23</v>
      </c>
      <c r="L363" s="16">
        <v>8</v>
      </c>
      <c r="M363" s="16">
        <f>DAY(Table13[[#This Row],[Order Date]])</f>
        <v>12</v>
      </c>
      <c r="N363" s="16" t="str">
        <f>TEXT(Table13[[#This Row],[Order Date]],"mmmm")</f>
        <v>August</v>
      </c>
      <c r="O363" s="16" t="str">
        <f>TEXT(Table13[[#This Row],[Order Date]],"dddd")</f>
        <v>Saturday</v>
      </c>
      <c r="P363" s="16">
        <f>WEEKDAY(Table13[[#This Row],[Order Datetime]],2)</f>
        <v>6</v>
      </c>
      <c r="Q363" s="30" t="str">
        <f>IF(Table13[[#This Row],[Customer Country]]="",VLOOKUP(Table13[[#This Row],[Customer ID]],Customers!$A$2:$E$2501,2,0),Table13[[#This Row],[Customer Country]])</f>
        <v>India</v>
      </c>
      <c r="R363" s="16">
        <f>VLOOKUP(Table13[[#This Row],[Customer ID]],Table3[],6,0)</f>
        <v>66</v>
      </c>
    </row>
    <row r="364" spans="1:18" x14ac:dyDescent="0.3">
      <c r="A364" s="15">
        <v>413305</v>
      </c>
      <c r="B364" s="16">
        <v>294</v>
      </c>
      <c r="C364" s="17" t="s">
        <v>100</v>
      </c>
      <c r="D364" s="18">
        <v>44943</v>
      </c>
      <c r="E364" s="16" t="s">
        <v>96</v>
      </c>
      <c r="F364" s="16" t="s">
        <v>29</v>
      </c>
      <c r="G364" s="16">
        <v>39</v>
      </c>
      <c r="H364" s="16">
        <f>IF(OR(Table13[[#This Row],[Order Value]]&gt;Answer!I$17,Table13[[#This Row],[Order Value]]&lt;Answer!I$18),1,0)</f>
        <v>0</v>
      </c>
      <c r="I364" s="19">
        <v>44943</v>
      </c>
      <c r="J364" s="20" t="str">
        <f>TEXT(Table13[[#This Row],[Order Datetime]],"HH:MM:SS")</f>
        <v>00:00:00</v>
      </c>
      <c r="K364" s="20" t="str">
        <f>TEXT(Table13[[#This Row],[Order time]],"H")</f>
        <v>0</v>
      </c>
      <c r="L364" s="16">
        <v>1</v>
      </c>
      <c r="M364" s="16">
        <f>DAY(Table13[[#This Row],[Order Date]])</f>
        <v>17</v>
      </c>
      <c r="N364" s="16" t="str">
        <f>TEXT(Table13[[#This Row],[Order Date]],"mmmm")</f>
        <v>January</v>
      </c>
      <c r="O364" s="16" t="str">
        <f>TEXT(Table13[[#This Row],[Order Date]],"dddd")</f>
        <v>Tuesday</v>
      </c>
      <c r="P364" s="16">
        <f>WEEKDAY(Table13[[#This Row],[Order Datetime]],2)</f>
        <v>2</v>
      </c>
      <c r="Q364" s="30" t="str">
        <f>IF(Table13[[#This Row],[Customer Country]]="",VLOOKUP(Table13[[#This Row],[Customer ID]],Customers!$A$2:$E$2501,2,0),Table13[[#This Row],[Customer Country]])</f>
        <v>France</v>
      </c>
      <c r="R364" s="16">
        <f>VLOOKUP(Table13[[#This Row],[Customer ID]],Table3[],6,0)</f>
        <v>30</v>
      </c>
    </row>
    <row r="365" spans="1:18" x14ac:dyDescent="0.3">
      <c r="A365" s="15">
        <v>1506385</v>
      </c>
      <c r="B365" s="16">
        <v>294</v>
      </c>
      <c r="C365" s="17" t="s">
        <v>100</v>
      </c>
      <c r="D365" s="21">
        <v>45268.96875</v>
      </c>
      <c r="E365" s="16" t="s">
        <v>96</v>
      </c>
      <c r="F365" s="16" t="s">
        <v>43</v>
      </c>
      <c r="G365" s="16">
        <v>5490</v>
      </c>
      <c r="H365" s="16">
        <f>IF(OR(Table13[[#This Row],[Order Value]]&gt;Answer!I$17,Table13[[#This Row],[Order Value]]&lt;Answer!I$18),1,0)</f>
        <v>0</v>
      </c>
      <c r="I365" s="19">
        <v>45268</v>
      </c>
      <c r="J365" s="20" t="str">
        <f>TEXT(Table13[[#This Row],[Order Datetime]],"HH:MM:SS")</f>
        <v>23:15:00</v>
      </c>
      <c r="K365" s="20" t="str">
        <f>TEXT(Table13[[#This Row],[Order time]],"H")</f>
        <v>23</v>
      </c>
      <c r="L365" s="16">
        <v>12</v>
      </c>
      <c r="M365" s="16">
        <f>DAY(Table13[[#This Row],[Order Date]])</f>
        <v>8</v>
      </c>
      <c r="N365" s="16" t="str">
        <f>TEXT(Table13[[#This Row],[Order Date]],"mmmm")</f>
        <v>December</v>
      </c>
      <c r="O365" s="16" t="str">
        <f>TEXT(Table13[[#This Row],[Order Date]],"dddd")</f>
        <v>Friday</v>
      </c>
      <c r="P365" s="16">
        <f>WEEKDAY(Table13[[#This Row],[Order Datetime]],2)</f>
        <v>5</v>
      </c>
      <c r="Q365" s="30" t="str">
        <f>IF(Table13[[#This Row],[Customer Country]]="",VLOOKUP(Table13[[#This Row],[Customer ID]],Customers!$A$2:$E$2501,2,0),Table13[[#This Row],[Customer Country]])</f>
        <v>France</v>
      </c>
      <c r="R365" s="16">
        <f>VLOOKUP(Table13[[#This Row],[Customer ID]],Table3[],6,0)</f>
        <v>30</v>
      </c>
    </row>
    <row r="366" spans="1:18" x14ac:dyDescent="0.3">
      <c r="A366" s="15">
        <v>258070</v>
      </c>
      <c r="B366" s="16">
        <v>295</v>
      </c>
      <c r="C366" s="17" t="s">
        <v>113</v>
      </c>
      <c r="D366" s="18">
        <v>45246.996527777781</v>
      </c>
      <c r="E366" s="16" t="s">
        <v>97</v>
      </c>
      <c r="F366" s="16" t="s">
        <v>28</v>
      </c>
      <c r="G366" s="16">
        <v>3890</v>
      </c>
      <c r="H366" s="16">
        <f>IF(OR(Table13[[#This Row],[Order Value]]&gt;Answer!I$17,Table13[[#This Row],[Order Value]]&lt;Answer!I$18),1,0)</f>
        <v>0</v>
      </c>
      <c r="I366" s="19">
        <v>45246</v>
      </c>
      <c r="J366" s="20" t="str">
        <f>TEXT(Table13[[#This Row],[Order Datetime]],"HH:MM:SS")</f>
        <v>23:55:00</v>
      </c>
      <c r="K366" s="20" t="str">
        <f>TEXT(Table13[[#This Row],[Order time]],"H")</f>
        <v>23</v>
      </c>
      <c r="L366" s="16">
        <v>11</v>
      </c>
      <c r="M366" s="16">
        <f>DAY(Table13[[#This Row],[Order Date]])</f>
        <v>16</v>
      </c>
      <c r="N366" s="16" t="str">
        <f>TEXT(Table13[[#This Row],[Order Date]],"mmmm")</f>
        <v>November</v>
      </c>
      <c r="O366" s="16" t="str">
        <f>TEXT(Table13[[#This Row],[Order Date]],"dddd")</f>
        <v>Thursday</v>
      </c>
      <c r="P366" s="16">
        <f>WEEKDAY(Table13[[#This Row],[Order Datetime]],2)</f>
        <v>4</v>
      </c>
      <c r="Q366" s="30" t="str">
        <f>IF(Table13[[#This Row],[Customer Country]]="",VLOOKUP(Table13[[#This Row],[Customer ID]],Customers!$A$2:$E$2501,2,0),Table13[[#This Row],[Customer Country]])</f>
        <v>India</v>
      </c>
      <c r="R366" s="16">
        <f>VLOOKUP(Table13[[#This Row],[Customer ID]],Table3[],6,0)</f>
        <v>44</v>
      </c>
    </row>
    <row r="367" spans="1:18" x14ac:dyDescent="0.3">
      <c r="A367" s="15">
        <v>1613483</v>
      </c>
      <c r="B367" s="16">
        <v>296</v>
      </c>
      <c r="C367" s="17" t="s">
        <v>108</v>
      </c>
      <c r="D367" s="21">
        <v>45219.045138888891</v>
      </c>
      <c r="E367" s="16" t="s">
        <v>96</v>
      </c>
      <c r="F367" s="16" t="s">
        <v>68</v>
      </c>
      <c r="G367" s="16">
        <v>2248</v>
      </c>
      <c r="H367" s="16">
        <f>IF(OR(Table13[[#This Row],[Order Value]]&gt;Answer!I$17,Table13[[#This Row],[Order Value]]&lt;Answer!I$18),1,0)</f>
        <v>0</v>
      </c>
      <c r="I367" s="19">
        <v>45219</v>
      </c>
      <c r="J367" s="20" t="str">
        <f>TEXT(Table13[[#This Row],[Order Datetime]],"HH:MM:SS")</f>
        <v>01:05:00</v>
      </c>
      <c r="K367" s="20" t="str">
        <f>TEXT(Table13[[#This Row],[Order time]],"H")</f>
        <v>1</v>
      </c>
      <c r="L367" s="16">
        <v>10</v>
      </c>
      <c r="M367" s="16">
        <f>DAY(Table13[[#This Row],[Order Date]])</f>
        <v>20</v>
      </c>
      <c r="N367" s="16" t="str">
        <f>TEXT(Table13[[#This Row],[Order Date]],"mmmm")</f>
        <v>October</v>
      </c>
      <c r="O367" s="16" t="str">
        <f>TEXT(Table13[[#This Row],[Order Date]],"dddd")</f>
        <v>Friday</v>
      </c>
      <c r="P367" s="16">
        <f>WEEKDAY(Table13[[#This Row],[Order Datetime]],2)</f>
        <v>5</v>
      </c>
      <c r="Q367" s="30" t="str">
        <f>IF(Table13[[#This Row],[Customer Country]]="",VLOOKUP(Table13[[#This Row],[Customer ID]],Customers!$A$2:$E$2501,2,0),Table13[[#This Row],[Customer Country]])</f>
        <v>Denmark</v>
      </c>
      <c r="R367" s="16">
        <f>VLOOKUP(Table13[[#This Row],[Customer ID]],Table3[],6,0)</f>
        <v>70</v>
      </c>
    </row>
    <row r="368" spans="1:18" x14ac:dyDescent="0.3">
      <c r="A368" s="15">
        <v>850897</v>
      </c>
      <c r="B368" s="16">
        <v>297</v>
      </c>
      <c r="C368" s="17" t="s">
        <v>113</v>
      </c>
      <c r="D368" s="21">
        <v>45056.027777777781</v>
      </c>
      <c r="E368" s="16" t="s">
        <v>191</v>
      </c>
      <c r="F368" s="16" t="s">
        <v>69</v>
      </c>
      <c r="G368" s="16">
        <v>975</v>
      </c>
      <c r="H368" s="16">
        <f>IF(OR(Table13[[#This Row],[Order Value]]&gt;Answer!I$17,Table13[[#This Row],[Order Value]]&lt;Answer!I$18),1,0)</f>
        <v>0</v>
      </c>
      <c r="I368" s="19">
        <v>45056</v>
      </c>
      <c r="J368" s="20" t="str">
        <f>TEXT(Table13[[#This Row],[Order Datetime]],"HH:MM:SS")</f>
        <v>00:40:00</v>
      </c>
      <c r="K368" s="20" t="str">
        <f>TEXT(Table13[[#This Row],[Order time]],"H")</f>
        <v>0</v>
      </c>
      <c r="L368" s="16">
        <v>5</v>
      </c>
      <c r="M368" s="16">
        <f>DAY(Table13[[#This Row],[Order Date]])</f>
        <v>10</v>
      </c>
      <c r="N368" s="16" t="str">
        <f>TEXT(Table13[[#This Row],[Order Date]],"mmmm")</f>
        <v>May</v>
      </c>
      <c r="O368" s="16" t="str">
        <f>TEXT(Table13[[#This Row],[Order Date]],"dddd")</f>
        <v>Wednesday</v>
      </c>
      <c r="P368" s="16">
        <f>WEEKDAY(Table13[[#This Row],[Order Datetime]],2)</f>
        <v>3</v>
      </c>
      <c r="Q368" s="30" t="str">
        <f>IF(Table13[[#This Row],[Customer Country]]="",VLOOKUP(Table13[[#This Row],[Customer ID]],Customers!$A$2:$E$2501,2,0),Table13[[#This Row],[Customer Country]])</f>
        <v>India</v>
      </c>
      <c r="R368" s="16">
        <f>VLOOKUP(Table13[[#This Row],[Customer ID]],Table3[],6,0)</f>
        <v>25</v>
      </c>
    </row>
    <row r="369" spans="1:18" x14ac:dyDescent="0.3">
      <c r="A369" s="15">
        <v>252920</v>
      </c>
      <c r="B369" s="16">
        <v>298</v>
      </c>
      <c r="C369" s="17" t="s">
        <v>105</v>
      </c>
      <c r="D369" s="18">
        <v>45134.033333333333</v>
      </c>
      <c r="E369" s="16" t="s">
        <v>98</v>
      </c>
      <c r="F369" s="16" t="s">
        <v>52</v>
      </c>
      <c r="G369" s="16">
        <v>5044</v>
      </c>
      <c r="H369" s="16">
        <f>IF(OR(Table13[[#This Row],[Order Value]]&gt;Answer!I$17,Table13[[#This Row],[Order Value]]&lt;Answer!I$18),1,0)</f>
        <v>0</v>
      </c>
      <c r="I369" s="19">
        <v>45134</v>
      </c>
      <c r="J369" s="20" t="str">
        <f>TEXT(Table13[[#This Row],[Order Datetime]],"HH:MM:SS")</f>
        <v>00:48:00</v>
      </c>
      <c r="K369" s="20" t="str">
        <f>TEXT(Table13[[#This Row],[Order time]],"H")</f>
        <v>0</v>
      </c>
      <c r="L369" s="16">
        <v>7</v>
      </c>
      <c r="M369" s="16">
        <f>DAY(Table13[[#This Row],[Order Date]])</f>
        <v>27</v>
      </c>
      <c r="N369" s="16" t="str">
        <f>TEXT(Table13[[#This Row],[Order Date]],"mmmm")</f>
        <v>July</v>
      </c>
      <c r="O369" s="16" t="str">
        <f>TEXT(Table13[[#This Row],[Order Date]],"dddd")</f>
        <v>Thursday</v>
      </c>
      <c r="P369" s="16">
        <f>WEEKDAY(Table13[[#This Row],[Order Datetime]],2)</f>
        <v>4</v>
      </c>
      <c r="Q369" s="30" t="str">
        <f>IF(Table13[[#This Row],[Customer Country]]="",VLOOKUP(Table13[[#This Row],[Customer ID]],Customers!$A$2:$E$2501,2,0),Table13[[#This Row],[Customer Country]])</f>
        <v>Spain</v>
      </c>
      <c r="R369" s="16">
        <f>VLOOKUP(Table13[[#This Row],[Customer ID]],Table3[],6,0)</f>
        <v>34</v>
      </c>
    </row>
    <row r="370" spans="1:18" x14ac:dyDescent="0.3">
      <c r="A370" s="15">
        <v>1365205</v>
      </c>
      <c r="B370" s="16">
        <v>298</v>
      </c>
      <c r="C370" s="17" t="s">
        <v>105</v>
      </c>
      <c r="D370" s="21">
        <v>44949.957638888889</v>
      </c>
      <c r="E370" s="16" t="s">
        <v>98</v>
      </c>
      <c r="F370" s="16" t="s">
        <v>86</v>
      </c>
      <c r="G370" s="16">
        <v>7140</v>
      </c>
      <c r="H370" s="16">
        <f>IF(OR(Table13[[#This Row],[Order Value]]&gt;Answer!I$17,Table13[[#This Row],[Order Value]]&lt;Answer!I$18),1,0)</f>
        <v>0</v>
      </c>
      <c r="I370" s="19">
        <v>44949</v>
      </c>
      <c r="J370" s="20" t="str">
        <f>TEXT(Table13[[#This Row],[Order Datetime]],"HH:MM:SS")</f>
        <v>22:59:00</v>
      </c>
      <c r="K370" s="20" t="str">
        <f>TEXT(Table13[[#This Row],[Order time]],"H")</f>
        <v>22</v>
      </c>
      <c r="L370" s="16">
        <v>1</v>
      </c>
      <c r="M370" s="16">
        <f>DAY(Table13[[#This Row],[Order Date]])</f>
        <v>23</v>
      </c>
      <c r="N370" s="16" t="str">
        <f>TEXT(Table13[[#This Row],[Order Date]],"mmmm")</f>
        <v>January</v>
      </c>
      <c r="O370" s="16" t="str">
        <f>TEXT(Table13[[#This Row],[Order Date]],"dddd")</f>
        <v>Monday</v>
      </c>
      <c r="P370" s="16">
        <f>WEEKDAY(Table13[[#This Row],[Order Datetime]],2)</f>
        <v>1</v>
      </c>
      <c r="Q370" s="30" t="str">
        <f>IF(Table13[[#This Row],[Customer Country]]="",VLOOKUP(Table13[[#This Row],[Customer ID]],Customers!$A$2:$E$2501,2,0),Table13[[#This Row],[Customer Country]])</f>
        <v>Spain</v>
      </c>
      <c r="R370" s="16">
        <f>VLOOKUP(Table13[[#This Row],[Customer ID]],Table3[],6,0)</f>
        <v>34</v>
      </c>
    </row>
    <row r="371" spans="1:18" x14ac:dyDescent="0.3">
      <c r="A371" s="15">
        <v>1500639</v>
      </c>
      <c r="B371" s="16">
        <v>298</v>
      </c>
      <c r="C371" s="17" t="s">
        <v>105</v>
      </c>
      <c r="D371" s="21">
        <v>45099.038194444445</v>
      </c>
      <c r="E371" s="16" t="s">
        <v>98</v>
      </c>
      <c r="F371" s="16" t="s">
        <v>77</v>
      </c>
      <c r="G371" s="16">
        <v>611</v>
      </c>
      <c r="H371" s="16">
        <f>IF(OR(Table13[[#This Row],[Order Value]]&gt;Answer!I$17,Table13[[#This Row],[Order Value]]&lt;Answer!I$18),1,0)</f>
        <v>0</v>
      </c>
      <c r="I371" s="19">
        <v>45099</v>
      </c>
      <c r="J371" s="20" t="str">
        <f>TEXT(Table13[[#This Row],[Order Datetime]],"HH:MM:SS")</f>
        <v>00:55:00</v>
      </c>
      <c r="K371" s="20" t="str">
        <f>TEXT(Table13[[#This Row],[Order time]],"H")</f>
        <v>0</v>
      </c>
      <c r="L371" s="16">
        <v>6</v>
      </c>
      <c r="M371" s="16">
        <f>DAY(Table13[[#This Row],[Order Date]])</f>
        <v>22</v>
      </c>
      <c r="N371" s="16" t="str">
        <f>TEXT(Table13[[#This Row],[Order Date]],"mmmm")</f>
        <v>June</v>
      </c>
      <c r="O371" s="16" t="str">
        <f>TEXT(Table13[[#This Row],[Order Date]],"dddd")</f>
        <v>Thursday</v>
      </c>
      <c r="P371" s="16">
        <f>WEEKDAY(Table13[[#This Row],[Order Datetime]],2)</f>
        <v>4</v>
      </c>
      <c r="Q371" s="30" t="str">
        <f>IF(Table13[[#This Row],[Customer Country]]="",VLOOKUP(Table13[[#This Row],[Customer ID]],Customers!$A$2:$E$2501,2,0),Table13[[#This Row],[Customer Country]])</f>
        <v>Spain</v>
      </c>
      <c r="R371" s="16">
        <f>VLOOKUP(Table13[[#This Row],[Customer ID]],Table3[],6,0)</f>
        <v>34</v>
      </c>
    </row>
    <row r="372" spans="1:18" x14ac:dyDescent="0.3">
      <c r="A372" s="15">
        <v>347767</v>
      </c>
      <c r="B372" s="16">
        <v>299</v>
      </c>
      <c r="C372" s="17" t="s">
        <v>113</v>
      </c>
      <c r="D372" s="18">
        <v>45182.986805555556</v>
      </c>
      <c r="E372" s="16" t="s">
        <v>97</v>
      </c>
      <c r="F372" s="16" t="s">
        <v>27</v>
      </c>
      <c r="G372" s="16">
        <v>6931</v>
      </c>
      <c r="H372" s="16">
        <f>IF(OR(Table13[[#This Row],[Order Value]]&gt;Answer!I$17,Table13[[#This Row],[Order Value]]&lt;Answer!I$18),1,0)</f>
        <v>0</v>
      </c>
      <c r="I372" s="19">
        <v>45182</v>
      </c>
      <c r="J372" s="20" t="str">
        <f>TEXT(Table13[[#This Row],[Order Datetime]],"HH:MM:SS")</f>
        <v>23:41:00</v>
      </c>
      <c r="K372" s="20" t="str">
        <f>TEXT(Table13[[#This Row],[Order time]],"H")</f>
        <v>23</v>
      </c>
      <c r="L372" s="16">
        <v>9</v>
      </c>
      <c r="M372" s="16">
        <f>DAY(Table13[[#This Row],[Order Date]])</f>
        <v>13</v>
      </c>
      <c r="N372" s="16" t="str">
        <f>TEXT(Table13[[#This Row],[Order Date]],"mmmm")</f>
        <v>September</v>
      </c>
      <c r="O372" s="16" t="str">
        <f>TEXT(Table13[[#This Row],[Order Date]],"dddd")</f>
        <v>Wednesday</v>
      </c>
      <c r="P372" s="16">
        <f>WEEKDAY(Table13[[#This Row],[Order Datetime]],2)</f>
        <v>3</v>
      </c>
      <c r="Q372" s="30" t="str">
        <f>IF(Table13[[#This Row],[Customer Country]]="",VLOOKUP(Table13[[#This Row],[Customer ID]],Customers!$A$2:$E$2501,2,0),Table13[[#This Row],[Customer Country]])</f>
        <v>India</v>
      </c>
      <c r="R372" s="16">
        <f>VLOOKUP(Table13[[#This Row],[Customer ID]],Table3[],6,0)</f>
        <v>58</v>
      </c>
    </row>
    <row r="373" spans="1:18" x14ac:dyDescent="0.3">
      <c r="A373" s="15">
        <v>525500</v>
      </c>
      <c r="B373" s="16">
        <v>299</v>
      </c>
      <c r="C373" s="17" t="s">
        <v>113</v>
      </c>
      <c r="D373" s="18">
        <v>45111.05</v>
      </c>
      <c r="E373" s="16" t="s">
        <v>96</v>
      </c>
      <c r="F373" s="16" t="s">
        <v>29</v>
      </c>
      <c r="G373" s="16">
        <v>9056</v>
      </c>
      <c r="H373" s="16">
        <f>IF(OR(Table13[[#This Row],[Order Value]]&gt;Answer!I$17,Table13[[#This Row],[Order Value]]&lt;Answer!I$18),1,0)</f>
        <v>0</v>
      </c>
      <c r="I373" s="19">
        <v>45111</v>
      </c>
      <c r="J373" s="20" t="str">
        <f>TEXT(Table13[[#This Row],[Order Datetime]],"HH:MM:SS")</f>
        <v>01:12:00</v>
      </c>
      <c r="K373" s="20" t="str">
        <f>TEXT(Table13[[#This Row],[Order time]],"H")</f>
        <v>1</v>
      </c>
      <c r="L373" s="16">
        <v>7</v>
      </c>
      <c r="M373" s="16">
        <f>DAY(Table13[[#This Row],[Order Date]])</f>
        <v>4</v>
      </c>
      <c r="N373" s="16" t="str">
        <f>TEXT(Table13[[#This Row],[Order Date]],"mmmm")</f>
        <v>July</v>
      </c>
      <c r="O373" s="16" t="str">
        <f>TEXT(Table13[[#This Row],[Order Date]],"dddd")</f>
        <v>Tuesday</v>
      </c>
      <c r="P373" s="16">
        <f>WEEKDAY(Table13[[#This Row],[Order Datetime]],2)</f>
        <v>2</v>
      </c>
      <c r="Q373" s="30" t="str">
        <f>IF(Table13[[#This Row],[Customer Country]]="",VLOOKUP(Table13[[#This Row],[Customer ID]],Customers!$A$2:$E$2501,2,0),Table13[[#This Row],[Customer Country]])</f>
        <v>India</v>
      </c>
      <c r="R373" s="16">
        <f>VLOOKUP(Table13[[#This Row],[Customer ID]],Table3[],6,0)</f>
        <v>58</v>
      </c>
    </row>
    <row r="374" spans="1:18" x14ac:dyDescent="0.3">
      <c r="A374" s="15">
        <v>506560</v>
      </c>
      <c r="B374" s="16">
        <v>301</v>
      </c>
      <c r="C374" s="17" t="s">
        <v>113</v>
      </c>
      <c r="D374" s="18">
        <v>44952.013888888891</v>
      </c>
      <c r="E374" s="16" t="s">
        <v>97</v>
      </c>
      <c r="F374" s="16" t="s">
        <v>46</v>
      </c>
      <c r="G374" s="16">
        <v>2071</v>
      </c>
      <c r="H374" s="16">
        <f>IF(OR(Table13[[#This Row],[Order Value]]&gt;Answer!I$17,Table13[[#This Row],[Order Value]]&lt;Answer!I$18),1,0)</f>
        <v>0</v>
      </c>
      <c r="I374" s="19">
        <v>44952</v>
      </c>
      <c r="J374" s="20" t="str">
        <f>TEXT(Table13[[#This Row],[Order Datetime]],"HH:MM:SS")</f>
        <v>00:20:00</v>
      </c>
      <c r="K374" s="20" t="str">
        <f>TEXT(Table13[[#This Row],[Order time]],"H")</f>
        <v>0</v>
      </c>
      <c r="L374" s="16">
        <v>1</v>
      </c>
      <c r="M374" s="16">
        <f>DAY(Table13[[#This Row],[Order Date]])</f>
        <v>26</v>
      </c>
      <c r="N374" s="16" t="str">
        <f>TEXT(Table13[[#This Row],[Order Date]],"mmmm")</f>
        <v>January</v>
      </c>
      <c r="O374" s="16" t="str">
        <f>TEXT(Table13[[#This Row],[Order Date]],"dddd")</f>
        <v>Thursday</v>
      </c>
      <c r="P374" s="16">
        <f>WEEKDAY(Table13[[#This Row],[Order Datetime]],2)</f>
        <v>4</v>
      </c>
      <c r="Q374" s="30" t="str">
        <f>IF(Table13[[#This Row],[Customer Country]]="",VLOOKUP(Table13[[#This Row],[Customer ID]],Customers!$A$2:$E$2501,2,0),Table13[[#This Row],[Customer Country]])</f>
        <v>India</v>
      </c>
      <c r="R374" s="16">
        <f>VLOOKUP(Table13[[#This Row],[Customer ID]],Table3[],6,0)</f>
        <v>46</v>
      </c>
    </row>
    <row r="375" spans="1:18" x14ac:dyDescent="0.3">
      <c r="A375" s="15">
        <v>386673</v>
      </c>
      <c r="B375" s="16">
        <v>302</v>
      </c>
      <c r="C375" s="17" t="s">
        <v>109</v>
      </c>
      <c r="D375" s="18">
        <v>45077.081944444442</v>
      </c>
      <c r="E375" s="16" t="s">
        <v>97</v>
      </c>
      <c r="F375" s="16" t="s">
        <v>26</v>
      </c>
      <c r="G375" s="16">
        <v>1947</v>
      </c>
      <c r="H375" s="16">
        <f>IF(OR(Table13[[#This Row],[Order Value]]&gt;Answer!I$17,Table13[[#This Row],[Order Value]]&lt;Answer!I$18),1,0)</f>
        <v>0</v>
      </c>
      <c r="I375" s="19">
        <v>45077</v>
      </c>
      <c r="J375" s="20" t="str">
        <f>TEXT(Table13[[#This Row],[Order Datetime]],"HH:MM:SS")</f>
        <v>01:58:00</v>
      </c>
      <c r="K375" s="20" t="str">
        <f>TEXT(Table13[[#This Row],[Order time]],"H")</f>
        <v>1</v>
      </c>
      <c r="L375" s="16">
        <v>5</v>
      </c>
      <c r="M375" s="16">
        <f>DAY(Table13[[#This Row],[Order Date]])</f>
        <v>31</v>
      </c>
      <c r="N375" s="16" t="str">
        <f>TEXT(Table13[[#This Row],[Order Date]],"mmmm")</f>
        <v>May</v>
      </c>
      <c r="O375" s="16" t="str">
        <f>TEXT(Table13[[#This Row],[Order Date]],"dddd")</f>
        <v>Wednesday</v>
      </c>
      <c r="P375" s="16">
        <f>WEEKDAY(Table13[[#This Row],[Order Datetime]],2)</f>
        <v>3</v>
      </c>
      <c r="Q375" s="30" t="str">
        <f>IF(Table13[[#This Row],[Customer Country]]="",VLOOKUP(Table13[[#This Row],[Customer ID]],Customers!$A$2:$E$2501,2,0),Table13[[#This Row],[Customer Country]])</f>
        <v>Germany</v>
      </c>
      <c r="R375" s="16">
        <f>VLOOKUP(Table13[[#This Row],[Customer ID]],Table3[],6,0)</f>
        <v>29</v>
      </c>
    </row>
    <row r="376" spans="1:18" x14ac:dyDescent="0.3">
      <c r="A376" s="15">
        <v>991744</v>
      </c>
      <c r="B376" s="16">
        <v>303</v>
      </c>
      <c r="C376" s="17" t="s">
        <v>113</v>
      </c>
      <c r="D376" s="21">
        <v>45216.103472222225</v>
      </c>
      <c r="E376" s="16" t="s">
        <v>96</v>
      </c>
      <c r="F376" s="16" t="s">
        <v>32</v>
      </c>
      <c r="G376" s="16">
        <v>6212</v>
      </c>
      <c r="H376" s="16">
        <f>IF(OR(Table13[[#This Row],[Order Value]]&gt;Answer!I$17,Table13[[#This Row],[Order Value]]&lt;Answer!I$18),1,0)</f>
        <v>0</v>
      </c>
      <c r="I376" s="19">
        <v>45216</v>
      </c>
      <c r="J376" s="20" t="str">
        <f>TEXT(Table13[[#This Row],[Order Datetime]],"HH:MM:SS")</f>
        <v>02:29:00</v>
      </c>
      <c r="K376" s="20" t="str">
        <f>TEXT(Table13[[#This Row],[Order time]],"H")</f>
        <v>2</v>
      </c>
      <c r="L376" s="16">
        <v>10</v>
      </c>
      <c r="M376" s="16">
        <f>DAY(Table13[[#This Row],[Order Date]])</f>
        <v>17</v>
      </c>
      <c r="N376" s="16" t="str">
        <f>TEXT(Table13[[#This Row],[Order Date]],"mmmm")</f>
        <v>October</v>
      </c>
      <c r="O376" s="16" t="str">
        <f>TEXT(Table13[[#This Row],[Order Date]],"dddd")</f>
        <v>Tuesday</v>
      </c>
      <c r="P376" s="16">
        <f>WEEKDAY(Table13[[#This Row],[Order Datetime]],2)</f>
        <v>2</v>
      </c>
      <c r="Q376" s="30" t="str">
        <f>IF(Table13[[#This Row],[Customer Country]]="",VLOOKUP(Table13[[#This Row],[Customer ID]],Customers!$A$2:$E$2501,2,0),Table13[[#This Row],[Customer Country]])</f>
        <v>India</v>
      </c>
      <c r="R376" s="16">
        <f>VLOOKUP(Table13[[#This Row],[Customer ID]],Table3[],6,0)</f>
        <v>73</v>
      </c>
    </row>
    <row r="377" spans="1:18" x14ac:dyDescent="0.3">
      <c r="A377" s="15">
        <v>1150741</v>
      </c>
      <c r="B377" s="16">
        <v>304</v>
      </c>
      <c r="C377" s="17" t="s">
        <v>113</v>
      </c>
      <c r="D377" s="21">
        <v>44994.05972222222</v>
      </c>
      <c r="E377" s="16" t="s">
        <v>96</v>
      </c>
      <c r="F377" s="16" t="s">
        <v>68</v>
      </c>
      <c r="G377" s="16">
        <v>9404</v>
      </c>
      <c r="H377" s="16">
        <f>IF(OR(Table13[[#This Row],[Order Value]]&gt;Answer!I$17,Table13[[#This Row],[Order Value]]&lt;Answer!I$18),1,0)</f>
        <v>0</v>
      </c>
      <c r="I377" s="19">
        <v>44994</v>
      </c>
      <c r="J377" s="20" t="str">
        <f>TEXT(Table13[[#This Row],[Order Datetime]],"HH:MM:SS")</f>
        <v>01:26:00</v>
      </c>
      <c r="K377" s="20" t="str">
        <f>TEXT(Table13[[#This Row],[Order time]],"H")</f>
        <v>1</v>
      </c>
      <c r="L377" s="16">
        <v>3</v>
      </c>
      <c r="M377" s="16">
        <f>DAY(Table13[[#This Row],[Order Date]])</f>
        <v>9</v>
      </c>
      <c r="N377" s="16" t="str">
        <f>TEXT(Table13[[#This Row],[Order Date]],"mmmm")</f>
        <v>March</v>
      </c>
      <c r="O377" s="16" t="str">
        <f>TEXT(Table13[[#This Row],[Order Date]],"dddd")</f>
        <v>Thursday</v>
      </c>
      <c r="P377" s="16">
        <f>WEEKDAY(Table13[[#This Row],[Order Datetime]],2)</f>
        <v>4</v>
      </c>
      <c r="Q377" s="30" t="str">
        <f>IF(Table13[[#This Row],[Customer Country]]="",VLOOKUP(Table13[[#This Row],[Customer ID]],Customers!$A$2:$E$2501,2,0),Table13[[#This Row],[Customer Country]])</f>
        <v>India</v>
      </c>
      <c r="R377" s="16">
        <f>VLOOKUP(Table13[[#This Row],[Customer ID]],Table3[],6,0)</f>
        <v>71</v>
      </c>
    </row>
    <row r="378" spans="1:18" x14ac:dyDescent="0.3">
      <c r="A378" s="15">
        <v>1318274</v>
      </c>
      <c r="B378" s="16">
        <v>304</v>
      </c>
      <c r="C378" s="17" t="s">
        <v>113</v>
      </c>
      <c r="D378" s="21">
        <v>44990.981249999997</v>
      </c>
      <c r="E378" s="16" t="s">
        <v>98</v>
      </c>
      <c r="F378" s="16" t="s">
        <v>43</v>
      </c>
      <c r="G378" s="16">
        <v>2657</v>
      </c>
      <c r="H378" s="16">
        <f>IF(OR(Table13[[#This Row],[Order Value]]&gt;Answer!I$17,Table13[[#This Row],[Order Value]]&lt;Answer!I$18),1,0)</f>
        <v>0</v>
      </c>
      <c r="I378" s="19">
        <v>44990</v>
      </c>
      <c r="J378" s="20" t="str">
        <f>TEXT(Table13[[#This Row],[Order Datetime]],"HH:MM:SS")</f>
        <v>23:33:00</v>
      </c>
      <c r="K378" s="20" t="str">
        <f>TEXT(Table13[[#This Row],[Order time]],"H")</f>
        <v>23</v>
      </c>
      <c r="L378" s="16">
        <v>3</v>
      </c>
      <c r="M378" s="16">
        <f>DAY(Table13[[#This Row],[Order Date]])</f>
        <v>5</v>
      </c>
      <c r="N378" s="16" t="str">
        <f>TEXT(Table13[[#This Row],[Order Date]],"mmmm")</f>
        <v>March</v>
      </c>
      <c r="O378" s="16" t="str">
        <f>TEXT(Table13[[#This Row],[Order Date]],"dddd")</f>
        <v>Sunday</v>
      </c>
      <c r="P378" s="16">
        <f>WEEKDAY(Table13[[#This Row],[Order Datetime]],2)</f>
        <v>7</v>
      </c>
      <c r="Q378" s="30" t="str">
        <f>IF(Table13[[#This Row],[Customer Country]]="",VLOOKUP(Table13[[#This Row],[Customer ID]],Customers!$A$2:$E$2501,2,0),Table13[[#This Row],[Customer Country]])</f>
        <v>India</v>
      </c>
      <c r="R378" s="16">
        <f>VLOOKUP(Table13[[#This Row],[Customer ID]],Table3[],6,0)</f>
        <v>71</v>
      </c>
    </row>
    <row r="379" spans="1:18" x14ac:dyDescent="0.3">
      <c r="A379" s="15">
        <v>33983</v>
      </c>
      <c r="B379" s="16">
        <v>305</v>
      </c>
      <c r="C379" s="17" t="s">
        <v>101</v>
      </c>
      <c r="D379" s="18">
        <v>45063.098611111112</v>
      </c>
      <c r="E379" s="16" t="s">
        <v>97</v>
      </c>
      <c r="F379" s="16" t="s">
        <v>8</v>
      </c>
      <c r="G379" s="16">
        <v>3894</v>
      </c>
      <c r="H379" s="16">
        <f>IF(OR(Table13[[#This Row],[Order Value]]&gt;Answer!I$17,Table13[[#This Row],[Order Value]]&lt;Answer!I$18),1,0)</f>
        <v>0</v>
      </c>
      <c r="I379" s="19">
        <v>45063</v>
      </c>
      <c r="J379" s="20" t="str">
        <f>TEXT(Table13[[#This Row],[Order Datetime]],"HH:MM:SS")</f>
        <v>02:22:00</v>
      </c>
      <c r="K379" s="20" t="str">
        <f>TEXT(Table13[[#This Row],[Order time]],"H")</f>
        <v>2</v>
      </c>
      <c r="L379" s="16">
        <v>5</v>
      </c>
      <c r="M379" s="16">
        <f>DAY(Table13[[#This Row],[Order Date]])</f>
        <v>17</v>
      </c>
      <c r="N379" s="16" t="str">
        <f>TEXT(Table13[[#This Row],[Order Date]],"mmmm")</f>
        <v>May</v>
      </c>
      <c r="O379" s="16" t="str">
        <f>TEXT(Table13[[#This Row],[Order Date]],"dddd")</f>
        <v>Wednesday</v>
      </c>
      <c r="P379" s="16">
        <f>WEEKDAY(Table13[[#This Row],[Order Datetime]],2)</f>
        <v>3</v>
      </c>
      <c r="Q379" s="30" t="str">
        <f>IF(Table13[[#This Row],[Customer Country]]="",VLOOKUP(Table13[[#This Row],[Customer ID]],Customers!$A$2:$E$2501,2,0),Table13[[#This Row],[Customer Country]])</f>
        <v>Australia</v>
      </c>
      <c r="R379" s="16">
        <f>VLOOKUP(Table13[[#This Row],[Customer ID]],Table3[],6,0)</f>
        <v>58</v>
      </c>
    </row>
    <row r="380" spans="1:18" x14ac:dyDescent="0.3">
      <c r="A380" s="15">
        <v>1004136</v>
      </c>
      <c r="B380" s="16">
        <v>305</v>
      </c>
      <c r="C380" s="17" t="s">
        <v>101</v>
      </c>
      <c r="D380" s="21">
        <v>45041.988888888889</v>
      </c>
      <c r="E380" s="16" t="s">
        <v>191</v>
      </c>
      <c r="F380" s="16" t="s">
        <v>65</v>
      </c>
      <c r="G380" s="16">
        <v>4465</v>
      </c>
      <c r="H380" s="16">
        <f>IF(OR(Table13[[#This Row],[Order Value]]&gt;Answer!I$17,Table13[[#This Row],[Order Value]]&lt;Answer!I$18),1,0)</f>
        <v>0</v>
      </c>
      <c r="I380" s="19">
        <v>45041</v>
      </c>
      <c r="J380" s="20" t="str">
        <f>TEXT(Table13[[#This Row],[Order Datetime]],"HH:MM:SS")</f>
        <v>23:44:00</v>
      </c>
      <c r="K380" s="20" t="str">
        <f>TEXT(Table13[[#This Row],[Order time]],"H")</f>
        <v>23</v>
      </c>
      <c r="L380" s="16">
        <v>4</v>
      </c>
      <c r="M380" s="16">
        <f>DAY(Table13[[#This Row],[Order Date]])</f>
        <v>25</v>
      </c>
      <c r="N380" s="16" t="str">
        <f>TEXT(Table13[[#This Row],[Order Date]],"mmmm")</f>
        <v>April</v>
      </c>
      <c r="O380" s="16" t="str">
        <f>TEXT(Table13[[#This Row],[Order Date]],"dddd")</f>
        <v>Tuesday</v>
      </c>
      <c r="P380" s="16">
        <f>WEEKDAY(Table13[[#This Row],[Order Datetime]],2)</f>
        <v>2</v>
      </c>
      <c r="Q380" s="30" t="str">
        <f>IF(Table13[[#This Row],[Customer Country]]="",VLOOKUP(Table13[[#This Row],[Customer ID]],Customers!$A$2:$E$2501,2,0),Table13[[#This Row],[Customer Country]])</f>
        <v>Australia</v>
      </c>
      <c r="R380" s="16">
        <f>VLOOKUP(Table13[[#This Row],[Customer ID]],Table3[],6,0)</f>
        <v>58</v>
      </c>
    </row>
    <row r="381" spans="1:18" x14ac:dyDescent="0.3">
      <c r="A381" s="15">
        <v>73057</v>
      </c>
      <c r="B381" s="16">
        <v>306</v>
      </c>
      <c r="C381" s="17" t="s">
        <v>113</v>
      </c>
      <c r="D381" s="18">
        <v>45237.038194444445</v>
      </c>
      <c r="E381" s="16" t="s">
        <v>97</v>
      </c>
      <c r="F381" s="16" t="s">
        <v>54</v>
      </c>
      <c r="G381" s="16">
        <v>7936</v>
      </c>
      <c r="H381" s="16">
        <f>IF(OR(Table13[[#This Row],[Order Value]]&gt;Answer!I$17,Table13[[#This Row],[Order Value]]&lt;Answer!I$18),1,0)</f>
        <v>0</v>
      </c>
      <c r="I381" s="19">
        <v>45237</v>
      </c>
      <c r="J381" s="20" t="str">
        <f>TEXT(Table13[[#This Row],[Order Datetime]],"HH:MM:SS")</f>
        <v>00:55:00</v>
      </c>
      <c r="K381" s="20" t="str">
        <f>TEXT(Table13[[#This Row],[Order time]],"H")</f>
        <v>0</v>
      </c>
      <c r="L381" s="16">
        <v>11</v>
      </c>
      <c r="M381" s="16">
        <f>DAY(Table13[[#This Row],[Order Date]])</f>
        <v>7</v>
      </c>
      <c r="N381" s="16" t="str">
        <f>TEXT(Table13[[#This Row],[Order Date]],"mmmm")</f>
        <v>November</v>
      </c>
      <c r="O381" s="16" t="str">
        <f>TEXT(Table13[[#This Row],[Order Date]],"dddd")</f>
        <v>Tuesday</v>
      </c>
      <c r="P381" s="16">
        <f>WEEKDAY(Table13[[#This Row],[Order Datetime]],2)</f>
        <v>2</v>
      </c>
      <c r="Q381" s="30" t="str">
        <f>IF(Table13[[#This Row],[Customer Country]]="",VLOOKUP(Table13[[#This Row],[Customer ID]],Customers!$A$2:$E$2501,2,0),Table13[[#This Row],[Customer Country]])</f>
        <v>India</v>
      </c>
      <c r="R381" s="16">
        <f>VLOOKUP(Table13[[#This Row],[Customer ID]],Table3[],6,0)</f>
        <v>20</v>
      </c>
    </row>
    <row r="382" spans="1:18" x14ac:dyDescent="0.3">
      <c r="A382" s="15">
        <v>540823</v>
      </c>
      <c r="B382" s="16">
        <v>306</v>
      </c>
      <c r="C382" s="17" t="s">
        <v>113</v>
      </c>
      <c r="D382" s="18">
        <v>45260.015277777777</v>
      </c>
      <c r="E382" s="16" t="s">
        <v>97</v>
      </c>
      <c r="F382" s="16" t="s">
        <v>14</v>
      </c>
      <c r="G382" s="16">
        <v>3011</v>
      </c>
      <c r="H382" s="16">
        <f>IF(OR(Table13[[#This Row],[Order Value]]&gt;Answer!I$17,Table13[[#This Row],[Order Value]]&lt;Answer!I$18),1,0)</f>
        <v>0</v>
      </c>
      <c r="I382" s="19">
        <v>45260</v>
      </c>
      <c r="J382" s="20" t="str">
        <f>TEXT(Table13[[#This Row],[Order Datetime]],"HH:MM:SS")</f>
        <v>00:22:00</v>
      </c>
      <c r="K382" s="20" t="str">
        <f>TEXT(Table13[[#This Row],[Order time]],"H")</f>
        <v>0</v>
      </c>
      <c r="L382" s="16">
        <v>11</v>
      </c>
      <c r="M382" s="16">
        <f>DAY(Table13[[#This Row],[Order Date]])</f>
        <v>30</v>
      </c>
      <c r="N382" s="16" t="str">
        <f>TEXT(Table13[[#This Row],[Order Date]],"mmmm")</f>
        <v>November</v>
      </c>
      <c r="O382" s="16" t="str">
        <f>TEXT(Table13[[#This Row],[Order Date]],"dddd")</f>
        <v>Thursday</v>
      </c>
      <c r="P382" s="16">
        <f>WEEKDAY(Table13[[#This Row],[Order Datetime]],2)</f>
        <v>4</v>
      </c>
      <c r="Q382" s="30" t="str">
        <f>IF(Table13[[#This Row],[Customer Country]]="",VLOOKUP(Table13[[#This Row],[Customer ID]],Customers!$A$2:$E$2501,2,0),Table13[[#This Row],[Customer Country]])</f>
        <v>India</v>
      </c>
      <c r="R382" s="16">
        <f>VLOOKUP(Table13[[#This Row],[Customer ID]],Table3[],6,0)</f>
        <v>20</v>
      </c>
    </row>
    <row r="383" spans="1:18" x14ac:dyDescent="0.3">
      <c r="A383" s="15">
        <v>978704</v>
      </c>
      <c r="B383" s="16">
        <v>307</v>
      </c>
      <c r="C383" s="17" t="s">
        <v>100</v>
      </c>
      <c r="D383" s="21">
        <v>45156.03402777778</v>
      </c>
      <c r="E383" s="16" t="s">
        <v>96</v>
      </c>
      <c r="F383" s="16" t="s">
        <v>11</v>
      </c>
      <c r="G383" s="16">
        <v>5631</v>
      </c>
      <c r="H383" s="16">
        <f>IF(OR(Table13[[#This Row],[Order Value]]&gt;Answer!I$17,Table13[[#This Row],[Order Value]]&lt;Answer!I$18),1,0)</f>
        <v>0</v>
      </c>
      <c r="I383" s="19">
        <v>45156</v>
      </c>
      <c r="J383" s="20" t="str">
        <f>TEXT(Table13[[#This Row],[Order Datetime]],"HH:MM:SS")</f>
        <v>00:49:00</v>
      </c>
      <c r="K383" s="20" t="str">
        <f>TEXT(Table13[[#This Row],[Order time]],"H")</f>
        <v>0</v>
      </c>
      <c r="L383" s="16">
        <v>8</v>
      </c>
      <c r="M383" s="16">
        <f>DAY(Table13[[#This Row],[Order Date]])</f>
        <v>18</v>
      </c>
      <c r="N383" s="16" t="str">
        <f>TEXT(Table13[[#This Row],[Order Date]],"mmmm")</f>
        <v>August</v>
      </c>
      <c r="O383" s="16" t="str">
        <f>TEXT(Table13[[#This Row],[Order Date]],"dddd")</f>
        <v>Friday</v>
      </c>
      <c r="P383" s="16">
        <f>WEEKDAY(Table13[[#This Row],[Order Datetime]],2)</f>
        <v>5</v>
      </c>
      <c r="Q383" s="30" t="str">
        <f>IF(Table13[[#This Row],[Customer Country]]="",VLOOKUP(Table13[[#This Row],[Customer ID]],Customers!$A$2:$E$2501,2,0),Table13[[#This Row],[Customer Country]])</f>
        <v>France</v>
      </c>
      <c r="R383" s="16">
        <f>VLOOKUP(Table13[[#This Row],[Customer ID]],Table3[],6,0)</f>
        <v>65</v>
      </c>
    </row>
    <row r="384" spans="1:18" x14ac:dyDescent="0.3">
      <c r="A384" s="15">
        <v>1550175</v>
      </c>
      <c r="B384" s="16">
        <v>308</v>
      </c>
      <c r="C384" s="17" t="s">
        <v>105</v>
      </c>
      <c r="D384" s="21">
        <v>44988.98541666667</v>
      </c>
      <c r="E384" s="16" t="s">
        <v>98</v>
      </c>
      <c r="F384" s="16" t="s">
        <v>12</v>
      </c>
      <c r="G384" s="16">
        <v>6486</v>
      </c>
      <c r="H384" s="16">
        <f>IF(OR(Table13[[#This Row],[Order Value]]&gt;Answer!I$17,Table13[[#This Row],[Order Value]]&lt;Answer!I$18),1,0)</f>
        <v>0</v>
      </c>
      <c r="I384" s="19">
        <v>44988</v>
      </c>
      <c r="J384" s="20" t="str">
        <f>TEXT(Table13[[#This Row],[Order Datetime]],"HH:MM:SS")</f>
        <v>23:39:00</v>
      </c>
      <c r="K384" s="20" t="str">
        <f>TEXT(Table13[[#This Row],[Order time]],"H")</f>
        <v>23</v>
      </c>
      <c r="L384" s="16">
        <v>3</v>
      </c>
      <c r="M384" s="16">
        <f>DAY(Table13[[#This Row],[Order Date]])</f>
        <v>3</v>
      </c>
      <c r="N384" s="16" t="str">
        <f>TEXT(Table13[[#This Row],[Order Date]],"mmmm")</f>
        <v>March</v>
      </c>
      <c r="O384" s="16" t="str">
        <f>TEXT(Table13[[#This Row],[Order Date]],"dddd")</f>
        <v>Friday</v>
      </c>
      <c r="P384" s="16">
        <f>WEEKDAY(Table13[[#This Row],[Order Datetime]],2)</f>
        <v>5</v>
      </c>
      <c r="Q384" s="30" t="str">
        <f>IF(Table13[[#This Row],[Customer Country]]="",VLOOKUP(Table13[[#This Row],[Customer ID]],Customers!$A$2:$E$2501,2,0),Table13[[#This Row],[Customer Country]])</f>
        <v>Spain</v>
      </c>
      <c r="R384" s="16">
        <f>VLOOKUP(Table13[[#This Row],[Customer ID]],Table3[],6,0)</f>
        <v>40</v>
      </c>
    </row>
    <row r="385" spans="1:18" x14ac:dyDescent="0.3">
      <c r="A385" s="15">
        <v>16263</v>
      </c>
      <c r="B385" s="16">
        <v>311</v>
      </c>
      <c r="C385" s="17" t="s">
        <v>101</v>
      </c>
      <c r="D385" s="18">
        <v>45260.957638888889</v>
      </c>
      <c r="E385" s="16" t="s">
        <v>98</v>
      </c>
      <c r="F385" s="16" t="s">
        <v>28</v>
      </c>
      <c r="G385" s="16">
        <v>6673</v>
      </c>
      <c r="H385" s="16">
        <f>IF(OR(Table13[[#This Row],[Order Value]]&gt;Answer!I$17,Table13[[#This Row],[Order Value]]&lt;Answer!I$18),1,0)</f>
        <v>0</v>
      </c>
      <c r="I385" s="19">
        <v>45260</v>
      </c>
      <c r="J385" s="20" t="str">
        <f>TEXT(Table13[[#This Row],[Order Datetime]],"HH:MM:SS")</f>
        <v>22:59:00</v>
      </c>
      <c r="K385" s="20" t="str">
        <f>TEXT(Table13[[#This Row],[Order time]],"H")</f>
        <v>22</v>
      </c>
      <c r="L385" s="16">
        <v>11</v>
      </c>
      <c r="M385" s="16">
        <f>DAY(Table13[[#This Row],[Order Date]])</f>
        <v>30</v>
      </c>
      <c r="N385" s="16" t="str">
        <f>TEXT(Table13[[#This Row],[Order Date]],"mmmm")</f>
        <v>November</v>
      </c>
      <c r="O385" s="16" t="str">
        <f>TEXT(Table13[[#This Row],[Order Date]],"dddd")</f>
        <v>Thursday</v>
      </c>
      <c r="P385" s="16">
        <f>WEEKDAY(Table13[[#This Row],[Order Datetime]],2)</f>
        <v>4</v>
      </c>
      <c r="Q385" s="30" t="str">
        <f>IF(Table13[[#This Row],[Customer Country]]="",VLOOKUP(Table13[[#This Row],[Customer ID]],Customers!$A$2:$E$2501,2,0),Table13[[#This Row],[Customer Country]])</f>
        <v>Australia</v>
      </c>
      <c r="R385" s="16">
        <f>VLOOKUP(Table13[[#This Row],[Customer ID]],Table3[],6,0)</f>
        <v>45</v>
      </c>
    </row>
    <row r="386" spans="1:18" x14ac:dyDescent="0.3">
      <c r="A386" s="15">
        <v>1461908</v>
      </c>
      <c r="B386" s="16">
        <v>311</v>
      </c>
      <c r="C386" s="17" t="s">
        <v>101</v>
      </c>
      <c r="D386" s="21">
        <v>45113.956250000003</v>
      </c>
      <c r="E386" s="16" t="s">
        <v>96</v>
      </c>
      <c r="F386" s="16" t="s">
        <v>69</v>
      </c>
      <c r="G386" s="16">
        <v>6698</v>
      </c>
      <c r="H386" s="16">
        <f>IF(OR(Table13[[#This Row],[Order Value]]&gt;Answer!I$17,Table13[[#This Row],[Order Value]]&lt;Answer!I$18),1,0)</f>
        <v>0</v>
      </c>
      <c r="I386" s="19">
        <v>45113</v>
      </c>
      <c r="J386" s="20" t="str">
        <f>TEXT(Table13[[#This Row],[Order Datetime]],"HH:MM:SS")</f>
        <v>22:57:00</v>
      </c>
      <c r="K386" s="20" t="str">
        <f>TEXT(Table13[[#This Row],[Order time]],"H")</f>
        <v>22</v>
      </c>
      <c r="L386" s="16">
        <v>7</v>
      </c>
      <c r="M386" s="16">
        <f>DAY(Table13[[#This Row],[Order Date]])</f>
        <v>6</v>
      </c>
      <c r="N386" s="16" t="str">
        <f>TEXT(Table13[[#This Row],[Order Date]],"mmmm")</f>
        <v>July</v>
      </c>
      <c r="O386" s="16" t="str">
        <f>TEXT(Table13[[#This Row],[Order Date]],"dddd")</f>
        <v>Thursday</v>
      </c>
      <c r="P386" s="16">
        <f>WEEKDAY(Table13[[#This Row],[Order Datetime]],2)</f>
        <v>4</v>
      </c>
      <c r="Q386" s="30" t="str">
        <f>IF(Table13[[#This Row],[Customer Country]]="",VLOOKUP(Table13[[#This Row],[Customer ID]],Customers!$A$2:$E$2501,2,0),Table13[[#This Row],[Customer Country]])</f>
        <v>Australia</v>
      </c>
      <c r="R386" s="16">
        <f>VLOOKUP(Table13[[#This Row],[Customer ID]],Table3[],6,0)</f>
        <v>45</v>
      </c>
    </row>
    <row r="387" spans="1:18" x14ac:dyDescent="0.3">
      <c r="A387" s="15">
        <v>846198</v>
      </c>
      <c r="B387" s="16">
        <v>312</v>
      </c>
      <c r="C387" s="17" t="s">
        <v>107</v>
      </c>
      <c r="D387" s="21">
        <v>45235.959722222222</v>
      </c>
      <c r="E387" s="16" t="s">
        <v>96</v>
      </c>
      <c r="F387" s="16" t="s">
        <v>46</v>
      </c>
      <c r="G387" s="16">
        <v>9762</v>
      </c>
      <c r="H387" s="16">
        <f>IF(OR(Table13[[#This Row],[Order Value]]&gt;Answer!I$17,Table13[[#This Row],[Order Value]]&lt;Answer!I$18),1,0)</f>
        <v>0</v>
      </c>
      <c r="I387" s="19">
        <v>45235</v>
      </c>
      <c r="J387" s="20" t="str">
        <f>TEXT(Table13[[#This Row],[Order Datetime]],"HH:MM:SS")</f>
        <v>23:02:00</v>
      </c>
      <c r="K387" s="20" t="str">
        <f>TEXT(Table13[[#This Row],[Order time]],"H")</f>
        <v>23</v>
      </c>
      <c r="L387" s="16">
        <v>11</v>
      </c>
      <c r="M387" s="16">
        <f>DAY(Table13[[#This Row],[Order Date]])</f>
        <v>5</v>
      </c>
      <c r="N387" s="16" t="str">
        <f>TEXT(Table13[[#This Row],[Order Date]],"mmmm")</f>
        <v>November</v>
      </c>
      <c r="O387" s="16" t="str">
        <f>TEXT(Table13[[#This Row],[Order Date]],"dddd")</f>
        <v>Sunday</v>
      </c>
      <c r="P387" s="16">
        <f>WEEKDAY(Table13[[#This Row],[Order Datetime]],2)</f>
        <v>7</v>
      </c>
      <c r="Q387" s="30" t="str">
        <f>IF(Table13[[#This Row],[Customer Country]]="",VLOOKUP(Table13[[#This Row],[Customer ID]],Customers!$A$2:$E$2501,2,0),Table13[[#This Row],[Customer Country]])</f>
        <v>Italy</v>
      </c>
      <c r="R387" s="16">
        <f>VLOOKUP(Table13[[#This Row],[Customer ID]],Table3[],6,0)</f>
        <v>38</v>
      </c>
    </row>
    <row r="388" spans="1:18" x14ac:dyDescent="0.3">
      <c r="A388" s="15">
        <v>1184082</v>
      </c>
      <c r="B388" s="16">
        <v>312</v>
      </c>
      <c r="C388" s="17" t="s">
        <v>107</v>
      </c>
      <c r="D388" s="21">
        <v>44971.039583333331</v>
      </c>
      <c r="E388" s="16" t="s">
        <v>96</v>
      </c>
      <c r="F388" s="16" t="s">
        <v>78</v>
      </c>
      <c r="G388" s="16">
        <v>734</v>
      </c>
      <c r="H388" s="16">
        <f>IF(OR(Table13[[#This Row],[Order Value]]&gt;Answer!I$17,Table13[[#This Row],[Order Value]]&lt;Answer!I$18),1,0)</f>
        <v>0</v>
      </c>
      <c r="I388" s="19">
        <v>44971</v>
      </c>
      <c r="J388" s="20" t="str">
        <f>TEXT(Table13[[#This Row],[Order Datetime]],"HH:MM:SS")</f>
        <v>00:57:00</v>
      </c>
      <c r="K388" s="20" t="str">
        <f>TEXT(Table13[[#This Row],[Order time]],"H")</f>
        <v>0</v>
      </c>
      <c r="L388" s="16">
        <v>2</v>
      </c>
      <c r="M388" s="16">
        <f>DAY(Table13[[#This Row],[Order Date]])</f>
        <v>14</v>
      </c>
      <c r="N388" s="16" t="str">
        <f>TEXT(Table13[[#This Row],[Order Date]],"mmmm")</f>
        <v>February</v>
      </c>
      <c r="O388" s="16" t="str">
        <f>TEXT(Table13[[#This Row],[Order Date]],"dddd")</f>
        <v>Tuesday</v>
      </c>
      <c r="P388" s="16">
        <f>WEEKDAY(Table13[[#This Row],[Order Datetime]],2)</f>
        <v>2</v>
      </c>
      <c r="Q388" s="30" t="str">
        <f>IF(Table13[[#This Row],[Customer Country]]="",VLOOKUP(Table13[[#This Row],[Customer ID]],Customers!$A$2:$E$2501,2,0),Table13[[#This Row],[Customer Country]])</f>
        <v>Italy</v>
      </c>
      <c r="R388" s="16">
        <f>VLOOKUP(Table13[[#This Row],[Customer ID]],Table3[],6,0)</f>
        <v>38</v>
      </c>
    </row>
    <row r="389" spans="1:18" x14ac:dyDescent="0.3">
      <c r="A389" s="15">
        <v>1267084</v>
      </c>
      <c r="B389" s="16">
        <v>312</v>
      </c>
      <c r="C389" s="17" t="s">
        <v>107</v>
      </c>
      <c r="D389" s="21">
        <v>45271.968055555553</v>
      </c>
      <c r="E389" s="16" t="s">
        <v>96</v>
      </c>
      <c r="F389" s="16" t="s">
        <v>27</v>
      </c>
      <c r="G389" s="16">
        <v>3305</v>
      </c>
      <c r="H389" s="16">
        <f>IF(OR(Table13[[#This Row],[Order Value]]&gt;Answer!I$17,Table13[[#This Row],[Order Value]]&lt;Answer!I$18),1,0)</f>
        <v>0</v>
      </c>
      <c r="I389" s="19">
        <v>45271</v>
      </c>
      <c r="J389" s="20" t="str">
        <f>TEXT(Table13[[#This Row],[Order Datetime]],"HH:MM:SS")</f>
        <v>23:14:00</v>
      </c>
      <c r="K389" s="20" t="str">
        <f>TEXT(Table13[[#This Row],[Order time]],"H")</f>
        <v>23</v>
      </c>
      <c r="L389" s="16">
        <v>12</v>
      </c>
      <c r="M389" s="16">
        <f>DAY(Table13[[#This Row],[Order Date]])</f>
        <v>11</v>
      </c>
      <c r="N389" s="16" t="str">
        <f>TEXT(Table13[[#This Row],[Order Date]],"mmmm")</f>
        <v>December</v>
      </c>
      <c r="O389" s="16" t="str">
        <f>TEXT(Table13[[#This Row],[Order Date]],"dddd")</f>
        <v>Monday</v>
      </c>
      <c r="P389" s="16">
        <f>WEEKDAY(Table13[[#This Row],[Order Datetime]],2)</f>
        <v>1</v>
      </c>
      <c r="Q389" s="30" t="str">
        <f>IF(Table13[[#This Row],[Customer Country]]="",VLOOKUP(Table13[[#This Row],[Customer ID]],Customers!$A$2:$E$2501,2,0),Table13[[#This Row],[Customer Country]])</f>
        <v>Italy</v>
      </c>
      <c r="R389" s="16">
        <f>VLOOKUP(Table13[[#This Row],[Customer ID]],Table3[],6,0)</f>
        <v>38</v>
      </c>
    </row>
    <row r="390" spans="1:18" x14ac:dyDescent="0.3">
      <c r="A390" s="15">
        <v>794197</v>
      </c>
      <c r="B390" s="16">
        <v>313</v>
      </c>
      <c r="C390" s="17" t="s">
        <v>113</v>
      </c>
      <c r="D390" s="21">
        <v>45170.990972222222</v>
      </c>
      <c r="E390" s="16" t="s">
        <v>96</v>
      </c>
      <c r="F390" s="16" t="s">
        <v>92</v>
      </c>
      <c r="G390" s="16">
        <v>4130</v>
      </c>
      <c r="H390" s="16">
        <f>IF(OR(Table13[[#This Row],[Order Value]]&gt;Answer!I$17,Table13[[#This Row],[Order Value]]&lt;Answer!I$18),1,0)</f>
        <v>0</v>
      </c>
      <c r="I390" s="19">
        <v>45170</v>
      </c>
      <c r="J390" s="20" t="str">
        <f>TEXT(Table13[[#This Row],[Order Datetime]],"HH:MM:SS")</f>
        <v>23:47:00</v>
      </c>
      <c r="K390" s="20" t="str">
        <f>TEXT(Table13[[#This Row],[Order time]],"H")</f>
        <v>23</v>
      </c>
      <c r="L390" s="16">
        <v>9</v>
      </c>
      <c r="M390" s="16">
        <f>DAY(Table13[[#This Row],[Order Date]])</f>
        <v>1</v>
      </c>
      <c r="N390" s="16" t="str">
        <f>TEXT(Table13[[#This Row],[Order Date]],"mmmm")</f>
        <v>September</v>
      </c>
      <c r="O390" s="16" t="str">
        <f>TEXT(Table13[[#This Row],[Order Date]],"dddd")</f>
        <v>Friday</v>
      </c>
      <c r="P390" s="16">
        <f>WEEKDAY(Table13[[#This Row],[Order Datetime]],2)</f>
        <v>5</v>
      </c>
      <c r="Q390" s="30" t="str">
        <f>IF(Table13[[#This Row],[Customer Country]]="",VLOOKUP(Table13[[#This Row],[Customer ID]],Customers!$A$2:$E$2501,2,0),Table13[[#This Row],[Customer Country]])</f>
        <v>India</v>
      </c>
      <c r="R390" s="16">
        <f>VLOOKUP(Table13[[#This Row],[Customer ID]],Table3[],6,0)</f>
        <v>61</v>
      </c>
    </row>
    <row r="391" spans="1:18" x14ac:dyDescent="0.3">
      <c r="A391" s="15">
        <v>1013457</v>
      </c>
      <c r="B391" s="16">
        <v>313</v>
      </c>
      <c r="C391" s="17" t="s">
        <v>113</v>
      </c>
      <c r="D391" s="21">
        <v>45124.030555555553</v>
      </c>
      <c r="E391" s="16" t="s">
        <v>98</v>
      </c>
      <c r="F391" s="16" t="s">
        <v>27</v>
      </c>
      <c r="G391" s="16">
        <v>3289</v>
      </c>
      <c r="H391" s="16">
        <f>IF(OR(Table13[[#This Row],[Order Value]]&gt;Answer!I$17,Table13[[#This Row],[Order Value]]&lt;Answer!I$18),1,0)</f>
        <v>0</v>
      </c>
      <c r="I391" s="19">
        <v>45124</v>
      </c>
      <c r="J391" s="20" t="str">
        <f>TEXT(Table13[[#This Row],[Order Datetime]],"HH:MM:SS")</f>
        <v>00:44:00</v>
      </c>
      <c r="K391" s="20" t="str">
        <f>TEXT(Table13[[#This Row],[Order time]],"H")</f>
        <v>0</v>
      </c>
      <c r="L391" s="16">
        <v>7</v>
      </c>
      <c r="M391" s="16">
        <f>DAY(Table13[[#This Row],[Order Date]])</f>
        <v>17</v>
      </c>
      <c r="N391" s="16" t="str">
        <f>TEXT(Table13[[#This Row],[Order Date]],"mmmm")</f>
        <v>July</v>
      </c>
      <c r="O391" s="16" t="str">
        <f>TEXT(Table13[[#This Row],[Order Date]],"dddd")</f>
        <v>Monday</v>
      </c>
      <c r="P391" s="16">
        <f>WEEKDAY(Table13[[#This Row],[Order Datetime]],2)</f>
        <v>1</v>
      </c>
      <c r="Q391" s="30" t="str">
        <f>IF(Table13[[#This Row],[Customer Country]]="",VLOOKUP(Table13[[#This Row],[Customer ID]],Customers!$A$2:$E$2501,2,0),Table13[[#This Row],[Customer Country]])</f>
        <v>India</v>
      </c>
      <c r="R391" s="16">
        <f>VLOOKUP(Table13[[#This Row],[Customer ID]],Table3[],6,0)</f>
        <v>61</v>
      </c>
    </row>
    <row r="392" spans="1:18" x14ac:dyDescent="0.3">
      <c r="A392" s="15">
        <v>1600216</v>
      </c>
      <c r="B392" s="16">
        <v>314</v>
      </c>
      <c r="C392" s="17" t="s">
        <v>105</v>
      </c>
      <c r="D392" s="21">
        <v>45249.010416666664</v>
      </c>
      <c r="E392" s="16" t="s">
        <v>97</v>
      </c>
      <c r="F392" s="16" t="s">
        <v>90</v>
      </c>
      <c r="G392" s="16">
        <v>8607</v>
      </c>
      <c r="H392" s="16">
        <f>IF(OR(Table13[[#This Row],[Order Value]]&gt;Answer!I$17,Table13[[#This Row],[Order Value]]&lt;Answer!I$18),1,0)</f>
        <v>0</v>
      </c>
      <c r="I392" s="19">
        <v>45249</v>
      </c>
      <c r="J392" s="20" t="str">
        <f>TEXT(Table13[[#This Row],[Order Datetime]],"HH:MM:SS")</f>
        <v>00:15:00</v>
      </c>
      <c r="K392" s="20" t="str">
        <f>TEXT(Table13[[#This Row],[Order time]],"H")</f>
        <v>0</v>
      </c>
      <c r="L392" s="16">
        <v>11</v>
      </c>
      <c r="M392" s="16">
        <f>DAY(Table13[[#This Row],[Order Date]])</f>
        <v>19</v>
      </c>
      <c r="N392" s="16" t="str">
        <f>TEXT(Table13[[#This Row],[Order Date]],"mmmm")</f>
        <v>November</v>
      </c>
      <c r="O392" s="16" t="str">
        <f>TEXT(Table13[[#This Row],[Order Date]],"dddd")</f>
        <v>Sunday</v>
      </c>
      <c r="P392" s="16">
        <f>WEEKDAY(Table13[[#This Row],[Order Datetime]],2)</f>
        <v>7</v>
      </c>
      <c r="Q392" s="30" t="str">
        <f>IF(Table13[[#This Row],[Customer Country]]="",VLOOKUP(Table13[[#This Row],[Customer ID]],Customers!$A$2:$E$2501,2,0),Table13[[#This Row],[Customer Country]])</f>
        <v>Spain</v>
      </c>
      <c r="R392" s="16">
        <f>VLOOKUP(Table13[[#This Row],[Customer ID]],Table3[],6,0)</f>
        <v>38</v>
      </c>
    </row>
    <row r="393" spans="1:18" x14ac:dyDescent="0.3">
      <c r="A393" s="15">
        <v>831130</v>
      </c>
      <c r="B393" s="16">
        <v>315</v>
      </c>
      <c r="C393" s="17" t="s">
        <v>113</v>
      </c>
      <c r="D393" s="21">
        <v>45180.024305555555</v>
      </c>
      <c r="E393" s="16" t="s">
        <v>98</v>
      </c>
      <c r="F393" s="16" t="s">
        <v>30</v>
      </c>
      <c r="G393" s="16">
        <v>7205</v>
      </c>
      <c r="H393" s="16">
        <f>IF(OR(Table13[[#This Row],[Order Value]]&gt;Answer!I$17,Table13[[#This Row],[Order Value]]&lt;Answer!I$18),1,0)</f>
        <v>0</v>
      </c>
      <c r="I393" s="19">
        <v>45180</v>
      </c>
      <c r="J393" s="20" t="str">
        <f>TEXT(Table13[[#This Row],[Order Datetime]],"HH:MM:SS")</f>
        <v>00:35:00</v>
      </c>
      <c r="K393" s="20" t="str">
        <f>TEXT(Table13[[#This Row],[Order time]],"H")</f>
        <v>0</v>
      </c>
      <c r="L393" s="16">
        <v>9</v>
      </c>
      <c r="M393" s="16">
        <f>DAY(Table13[[#This Row],[Order Date]])</f>
        <v>11</v>
      </c>
      <c r="N393" s="16" t="str">
        <f>TEXT(Table13[[#This Row],[Order Date]],"mmmm")</f>
        <v>September</v>
      </c>
      <c r="O393" s="16" t="str">
        <f>TEXT(Table13[[#This Row],[Order Date]],"dddd")</f>
        <v>Monday</v>
      </c>
      <c r="P393" s="16">
        <f>WEEKDAY(Table13[[#This Row],[Order Datetime]],2)</f>
        <v>1</v>
      </c>
      <c r="Q393" s="30" t="str">
        <f>IF(Table13[[#This Row],[Customer Country]]="",VLOOKUP(Table13[[#This Row],[Customer ID]],Customers!$A$2:$E$2501,2,0),Table13[[#This Row],[Customer Country]])</f>
        <v>India</v>
      </c>
      <c r="R393" s="16">
        <f>VLOOKUP(Table13[[#This Row],[Customer ID]],Table3[],6,0)</f>
        <v>85</v>
      </c>
    </row>
    <row r="394" spans="1:18" x14ac:dyDescent="0.3">
      <c r="A394" s="15">
        <v>1656749</v>
      </c>
      <c r="B394" s="16">
        <v>316</v>
      </c>
      <c r="C394" s="17" t="s">
        <v>113</v>
      </c>
      <c r="D394" s="21">
        <v>45083.013888888891</v>
      </c>
      <c r="E394" s="16" t="s">
        <v>97</v>
      </c>
      <c r="F394" s="16" t="s">
        <v>20</v>
      </c>
      <c r="G394" s="16">
        <v>7917</v>
      </c>
      <c r="H394" s="16">
        <f>IF(OR(Table13[[#This Row],[Order Value]]&gt;Answer!I$17,Table13[[#This Row],[Order Value]]&lt;Answer!I$18),1,0)</f>
        <v>0</v>
      </c>
      <c r="I394" s="19">
        <v>45083</v>
      </c>
      <c r="J394" s="20" t="str">
        <f>TEXT(Table13[[#This Row],[Order Datetime]],"HH:MM:SS")</f>
        <v>00:20:00</v>
      </c>
      <c r="K394" s="20" t="str">
        <f>TEXT(Table13[[#This Row],[Order time]],"H")</f>
        <v>0</v>
      </c>
      <c r="L394" s="16">
        <v>6</v>
      </c>
      <c r="M394" s="16">
        <f>DAY(Table13[[#This Row],[Order Date]])</f>
        <v>6</v>
      </c>
      <c r="N394" s="16" t="str">
        <f>TEXT(Table13[[#This Row],[Order Date]],"mmmm")</f>
        <v>June</v>
      </c>
      <c r="O394" s="16" t="str">
        <f>TEXT(Table13[[#This Row],[Order Date]],"dddd")</f>
        <v>Tuesday</v>
      </c>
      <c r="P394" s="16">
        <f>WEEKDAY(Table13[[#This Row],[Order Datetime]],2)</f>
        <v>2</v>
      </c>
      <c r="Q394" s="30" t="str">
        <f>IF(Table13[[#This Row],[Customer Country]]="",VLOOKUP(Table13[[#This Row],[Customer ID]],Customers!$A$2:$E$2501,2,0),Table13[[#This Row],[Customer Country]])</f>
        <v>India</v>
      </c>
      <c r="R394" s="16">
        <f>VLOOKUP(Table13[[#This Row],[Customer ID]],Table3[],6,0)</f>
        <v>89</v>
      </c>
    </row>
    <row r="395" spans="1:18" x14ac:dyDescent="0.3">
      <c r="A395" s="15">
        <v>251999</v>
      </c>
      <c r="B395" s="16">
        <v>317</v>
      </c>
      <c r="C395" s="17" t="s">
        <v>100</v>
      </c>
      <c r="D395" s="18">
        <v>45232.012499999997</v>
      </c>
      <c r="E395" s="16" t="s">
        <v>96</v>
      </c>
      <c r="F395" s="16" t="s">
        <v>73</v>
      </c>
      <c r="G395" s="16">
        <v>8817</v>
      </c>
      <c r="H395" s="16">
        <f>IF(OR(Table13[[#This Row],[Order Value]]&gt;Answer!I$17,Table13[[#This Row],[Order Value]]&lt;Answer!I$18),1,0)</f>
        <v>0</v>
      </c>
      <c r="I395" s="19">
        <v>45232</v>
      </c>
      <c r="J395" s="20" t="str">
        <f>TEXT(Table13[[#This Row],[Order Datetime]],"HH:MM:SS")</f>
        <v>00:18:00</v>
      </c>
      <c r="K395" s="20" t="str">
        <f>TEXT(Table13[[#This Row],[Order time]],"H")</f>
        <v>0</v>
      </c>
      <c r="L395" s="16">
        <v>11</v>
      </c>
      <c r="M395" s="16">
        <f>DAY(Table13[[#This Row],[Order Date]])</f>
        <v>2</v>
      </c>
      <c r="N395" s="16" t="str">
        <f>TEXT(Table13[[#This Row],[Order Date]],"mmmm")</f>
        <v>November</v>
      </c>
      <c r="O395" s="16" t="str">
        <f>TEXT(Table13[[#This Row],[Order Date]],"dddd")</f>
        <v>Thursday</v>
      </c>
      <c r="P395" s="16">
        <f>WEEKDAY(Table13[[#This Row],[Order Datetime]],2)</f>
        <v>4</v>
      </c>
      <c r="Q395" s="30" t="str">
        <f>IF(Table13[[#This Row],[Customer Country]]="",VLOOKUP(Table13[[#This Row],[Customer ID]],Customers!$A$2:$E$2501,2,0),Table13[[#This Row],[Customer Country]])</f>
        <v>France</v>
      </c>
      <c r="R395" s="16">
        <f>VLOOKUP(Table13[[#This Row],[Customer ID]],Table3[],6,0)</f>
        <v>24</v>
      </c>
    </row>
    <row r="396" spans="1:18" x14ac:dyDescent="0.3">
      <c r="A396" s="15">
        <v>585616</v>
      </c>
      <c r="B396" s="16">
        <v>318</v>
      </c>
      <c r="C396" s="17" t="s">
        <v>113</v>
      </c>
      <c r="D396" s="18">
        <v>44966.01666666667</v>
      </c>
      <c r="E396" s="16" t="s">
        <v>96</v>
      </c>
      <c r="F396" s="16" t="s">
        <v>59</v>
      </c>
      <c r="G396" s="16">
        <v>7526</v>
      </c>
      <c r="H396" s="16">
        <f>IF(OR(Table13[[#This Row],[Order Value]]&gt;Answer!I$17,Table13[[#This Row],[Order Value]]&lt;Answer!I$18),1,0)</f>
        <v>0</v>
      </c>
      <c r="I396" s="19">
        <v>44966</v>
      </c>
      <c r="J396" s="20" t="str">
        <f>TEXT(Table13[[#This Row],[Order Datetime]],"HH:MM:SS")</f>
        <v>00:24:00</v>
      </c>
      <c r="K396" s="20" t="str">
        <f>TEXT(Table13[[#This Row],[Order time]],"H")</f>
        <v>0</v>
      </c>
      <c r="L396" s="16">
        <v>2</v>
      </c>
      <c r="M396" s="16">
        <f>DAY(Table13[[#This Row],[Order Date]])</f>
        <v>9</v>
      </c>
      <c r="N396" s="16" t="str">
        <f>TEXT(Table13[[#This Row],[Order Date]],"mmmm")</f>
        <v>February</v>
      </c>
      <c r="O396" s="16" t="str">
        <f>TEXT(Table13[[#This Row],[Order Date]],"dddd")</f>
        <v>Thursday</v>
      </c>
      <c r="P396" s="16">
        <f>WEEKDAY(Table13[[#This Row],[Order Datetime]],2)</f>
        <v>4</v>
      </c>
      <c r="Q396" s="30" t="str">
        <f>IF(Table13[[#This Row],[Customer Country]]="",VLOOKUP(Table13[[#This Row],[Customer ID]],Customers!$A$2:$E$2501,2,0),Table13[[#This Row],[Customer Country]])</f>
        <v>India</v>
      </c>
      <c r="R396" s="16">
        <f>VLOOKUP(Table13[[#This Row],[Customer ID]],Table3[],6,0)</f>
        <v>35</v>
      </c>
    </row>
    <row r="397" spans="1:18" x14ac:dyDescent="0.3">
      <c r="A397" s="15">
        <v>1001243</v>
      </c>
      <c r="B397" s="16">
        <v>318</v>
      </c>
      <c r="C397" s="17" t="s">
        <v>113</v>
      </c>
      <c r="D397" s="21">
        <v>45062.05</v>
      </c>
      <c r="E397" s="16" t="s">
        <v>191</v>
      </c>
      <c r="F397" s="16" t="s">
        <v>25</v>
      </c>
      <c r="G397" s="16">
        <v>3114</v>
      </c>
      <c r="H397" s="16">
        <f>IF(OR(Table13[[#This Row],[Order Value]]&gt;Answer!I$17,Table13[[#This Row],[Order Value]]&lt;Answer!I$18),1,0)</f>
        <v>0</v>
      </c>
      <c r="I397" s="19">
        <v>45062</v>
      </c>
      <c r="J397" s="20" t="str">
        <f>TEXT(Table13[[#This Row],[Order Datetime]],"HH:MM:SS")</f>
        <v>01:12:00</v>
      </c>
      <c r="K397" s="20" t="str">
        <f>TEXT(Table13[[#This Row],[Order time]],"H")</f>
        <v>1</v>
      </c>
      <c r="L397" s="16">
        <v>5</v>
      </c>
      <c r="M397" s="16">
        <f>DAY(Table13[[#This Row],[Order Date]])</f>
        <v>16</v>
      </c>
      <c r="N397" s="16" t="str">
        <f>TEXT(Table13[[#This Row],[Order Date]],"mmmm")</f>
        <v>May</v>
      </c>
      <c r="O397" s="16" t="str">
        <f>TEXT(Table13[[#This Row],[Order Date]],"dddd")</f>
        <v>Tuesday</v>
      </c>
      <c r="P397" s="16">
        <f>WEEKDAY(Table13[[#This Row],[Order Datetime]],2)</f>
        <v>2</v>
      </c>
      <c r="Q397" s="30" t="str">
        <f>IF(Table13[[#This Row],[Customer Country]]="",VLOOKUP(Table13[[#This Row],[Customer ID]],Customers!$A$2:$E$2501,2,0),Table13[[#This Row],[Customer Country]])</f>
        <v>India</v>
      </c>
      <c r="R397" s="16">
        <f>VLOOKUP(Table13[[#This Row],[Customer ID]],Table3[],6,0)</f>
        <v>35</v>
      </c>
    </row>
    <row r="398" spans="1:18" x14ac:dyDescent="0.3">
      <c r="A398" s="15">
        <v>501314</v>
      </c>
      <c r="B398" s="16">
        <v>319</v>
      </c>
      <c r="C398" s="17" t="s">
        <v>113</v>
      </c>
      <c r="D398" s="18">
        <v>44963.950694444444</v>
      </c>
      <c r="E398" s="16" t="s">
        <v>98</v>
      </c>
      <c r="F398" s="16" t="s">
        <v>4</v>
      </c>
      <c r="G398" s="16">
        <v>2512</v>
      </c>
      <c r="H398" s="16">
        <f>IF(OR(Table13[[#This Row],[Order Value]]&gt;Answer!I$17,Table13[[#This Row],[Order Value]]&lt;Answer!I$18),1,0)</f>
        <v>0</v>
      </c>
      <c r="I398" s="19">
        <v>44963</v>
      </c>
      <c r="J398" s="20" t="str">
        <f>TEXT(Table13[[#This Row],[Order Datetime]],"HH:MM:SS")</f>
        <v>22:49:00</v>
      </c>
      <c r="K398" s="20" t="str">
        <f>TEXT(Table13[[#This Row],[Order time]],"H")</f>
        <v>22</v>
      </c>
      <c r="L398" s="16">
        <v>2</v>
      </c>
      <c r="M398" s="16">
        <f>DAY(Table13[[#This Row],[Order Date]])</f>
        <v>6</v>
      </c>
      <c r="N398" s="16" t="str">
        <f>TEXT(Table13[[#This Row],[Order Date]],"mmmm")</f>
        <v>February</v>
      </c>
      <c r="O398" s="16" t="str">
        <f>TEXT(Table13[[#This Row],[Order Date]],"dddd")</f>
        <v>Monday</v>
      </c>
      <c r="P398" s="16">
        <f>WEEKDAY(Table13[[#This Row],[Order Datetime]],2)</f>
        <v>1</v>
      </c>
      <c r="Q398" s="30" t="str">
        <f>IF(Table13[[#This Row],[Customer Country]]="",VLOOKUP(Table13[[#This Row],[Customer ID]],Customers!$A$2:$E$2501,2,0),Table13[[#This Row],[Customer Country]])</f>
        <v>India</v>
      </c>
      <c r="R398" s="16">
        <f>VLOOKUP(Table13[[#This Row],[Customer ID]],Table3[],6,0)</f>
        <v>39</v>
      </c>
    </row>
    <row r="399" spans="1:18" x14ac:dyDescent="0.3">
      <c r="A399" s="15">
        <v>1240090</v>
      </c>
      <c r="B399" s="16">
        <v>319</v>
      </c>
      <c r="C399" s="17" t="s">
        <v>113</v>
      </c>
      <c r="D399" s="21">
        <v>44968.015972222223</v>
      </c>
      <c r="E399" s="16" t="s">
        <v>97</v>
      </c>
      <c r="F399" s="16" t="s">
        <v>44</v>
      </c>
      <c r="G399" s="16">
        <v>286</v>
      </c>
      <c r="H399" s="16">
        <f>IF(OR(Table13[[#This Row],[Order Value]]&gt;Answer!I$17,Table13[[#This Row],[Order Value]]&lt;Answer!I$18),1,0)</f>
        <v>0</v>
      </c>
      <c r="I399" s="19">
        <v>44968</v>
      </c>
      <c r="J399" s="20" t="str">
        <f>TEXT(Table13[[#This Row],[Order Datetime]],"HH:MM:SS")</f>
        <v>00:23:00</v>
      </c>
      <c r="K399" s="20" t="str">
        <f>TEXT(Table13[[#This Row],[Order time]],"H")</f>
        <v>0</v>
      </c>
      <c r="L399" s="16">
        <v>2</v>
      </c>
      <c r="M399" s="16">
        <f>DAY(Table13[[#This Row],[Order Date]])</f>
        <v>11</v>
      </c>
      <c r="N399" s="16" t="str">
        <f>TEXT(Table13[[#This Row],[Order Date]],"mmmm")</f>
        <v>February</v>
      </c>
      <c r="O399" s="16" t="str">
        <f>TEXT(Table13[[#This Row],[Order Date]],"dddd")</f>
        <v>Saturday</v>
      </c>
      <c r="P399" s="16">
        <f>WEEKDAY(Table13[[#This Row],[Order Datetime]],2)</f>
        <v>6</v>
      </c>
      <c r="Q399" s="30" t="str">
        <f>IF(Table13[[#This Row],[Customer Country]]="",VLOOKUP(Table13[[#This Row],[Customer ID]],Customers!$A$2:$E$2501,2,0),Table13[[#This Row],[Customer Country]])</f>
        <v>India</v>
      </c>
      <c r="R399" s="16">
        <f>VLOOKUP(Table13[[#This Row],[Customer ID]],Table3[],6,0)</f>
        <v>39</v>
      </c>
    </row>
    <row r="400" spans="1:18" x14ac:dyDescent="0.3">
      <c r="A400" s="15">
        <v>1387867</v>
      </c>
      <c r="B400" s="16">
        <v>322</v>
      </c>
      <c r="C400" s="17" t="s">
        <v>113</v>
      </c>
      <c r="D400" s="21">
        <v>45068.05</v>
      </c>
      <c r="E400" s="16" t="s">
        <v>98</v>
      </c>
      <c r="F400" s="16" t="s">
        <v>4</v>
      </c>
      <c r="G400" s="16">
        <v>7080</v>
      </c>
      <c r="H400" s="16">
        <f>IF(OR(Table13[[#This Row],[Order Value]]&gt;Answer!I$17,Table13[[#This Row],[Order Value]]&lt;Answer!I$18),1,0)</f>
        <v>0</v>
      </c>
      <c r="I400" s="19">
        <v>45068</v>
      </c>
      <c r="J400" s="20" t="str">
        <f>TEXT(Table13[[#This Row],[Order Datetime]],"HH:MM:SS")</f>
        <v>01:12:00</v>
      </c>
      <c r="K400" s="20" t="str">
        <f>TEXT(Table13[[#This Row],[Order time]],"H")</f>
        <v>1</v>
      </c>
      <c r="L400" s="16">
        <v>5</v>
      </c>
      <c r="M400" s="16">
        <f>DAY(Table13[[#This Row],[Order Date]])</f>
        <v>22</v>
      </c>
      <c r="N400" s="16" t="str">
        <f>TEXT(Table13[[#This Row],[Order Date]],"mmmm")</f>
        <v>May</v>
      </c>
      <c r="O400" s="16" t="str">
        <f>TEXT(Table13[[#This Row],[Order Date]],"dddd")</f>
        <v>Monday</v>
      </c>
      <c r="P400" s="16">
        <f>WEEKDAY(Table13[[#This Row],[Order Datetime]],2)</f>
        <v>1</v>
      </c>
      <c r="Q400" s="30" t="str">
        <f>IF(Table13[[#This Row],[Customer Country]]="",VLOOKUP(Table13[[#This Row],[Customer ID]],Customers!$A$2:$E$2501,2,0),Table13[[#This Row],[Customer Country]])</f>
        <v>India</v>
      </c>
      <c r="R400" s="16">
        <f>VLOOKUP(Table13[[#This Row],[Customer ID]],Table3[],6,0)</f>
        <v>22</v>
      </c>
    </row>
    <row r="401" spans="1:18" x14ac:dyDescent="0.3">
      <c r="A401" s="15">
        <v>334028</v>
      </c>
      <c r="B401" s="16">
        <v>323</v>
      </c>
      <c r="C401" s="17" t="s">
        <v>100</v>
      </c>
      <c r="D401" s="18">
        <v>45114.056250000001</v>
      </c>
      <c r="E401" s="16" t="s">
        <v>97</v>
      </c>
      <c r="F401" s="16" t="s">
        <v>49</v>
      </c>
      <c r="G401" s="16">
        <v>9365</v>
      </c>
      <c r="H401" s="16">
        <f>IF(OR(Table13[[#This Row],[Order Value]]&gt;Answer!I$17,Table13[[#This Row],[Order Value]]&lt;Answer!I$18),1,0)</f>
        <v>0</v>
      </c>
      <c r="I401" s="19">
        <v>45114</v>
      </c>
      <c r="J401" s="20" t="str">
        <f>TEXT(Table13[[#This Row],[Order Datetime]],"HH:MM:SS")</f>
        <v>01:21:00</v>
      </c>
      <c r="K401" s="20" t="str">
        <f>TEXT(Table13[[#This Row],[Order time]],"H")</f>
        <v>1</v>
      </c>
      <c r="L401" s="16">
        <v>7</v>
      </c>
      <c r="M401" s="16">
        <f>DAY(Table13[[#This Row],[Order Date]])</f>
        <v>7</v>
      </c>
      <c r="N401" s="16" t="str">
        <f>TEXT(Table13[[#This Row],[Order Date]],"mmmm")</f>
        <v>July</v>
      </c>
      <c r="O401" s="16" t="str">
        <f>TEXT(Table13[[#This Row],[Order Date]],"dddd")</f>
        <v>Friday</v>
      </c>
      <c r="P401" s="16">
        <f>WEEKDAY(Table13[[#This Row],[Order Datetime]],2)</f>
        <v>5</v>
      </c>
      <c r="Q401" s="30" t="str">
        <f>IF(Table13[[#This Row],[Customer Country]]="",VLOOKUP(Table13[[#This Row],[Customer ID]],Customers!$A$2:$E$2501,2,0),Table13[[#This Row],[Customer Country]])</f>
        <v>France</v>
      </c>
      <c r="R401" s="16">
        <f>VLOOKUP(Table13[[#This Row],[Customer ID]],Table3[],6,0)</f>
        <v>49</v>
      </c>
    </row>
    <row r="402" spans="1:18" x14ac:dyDescent="0.3">
      <c r="A402" s="15">
        <v>1179872</v>
      </c>
      <c r="B402" s="16">
        <v>323</v>
      </c>
      <c r="C402" s="17" t="s">
        <v>100</v>
      </c>
      <c r="D402" s="21">
        <v>45134.00277777778</v>
      </c>
      <c r="E402" s="16" t="s">
        <v>97</v>
      </c>
      <c r="F402" s="16" t="s">
        <v>27</v>
      </c>
      <c r="G402" s="16">
        <v>6228</v>
      </c>
      <c r="H402" s="16">
        <f>IF(OR(Table13[[#This Row],[Order Value]]&gt;Answer!I$17,Table13[[#This Row],[Order Value]]&lt;Answer!I$18),1,0)</f>
        <v>0</v>
      </c>
      <c r="I402" s="19">
        <v>45134</v>
      </c>
      <c r="J402" s="20" t="str">
        <f>TEXT(Table13[[#This Row],[Order Datetime]],"HH:MM:SS")</f>
        <v>00:04:00</v>
      </c>
      <c r="K402" s="20" t="str">
        <f>TEXT(Table13[[#This Row],[Order time]],"H")</f>
        <v>0</v>
      </c>
      <c r="L402" s="16">
        <v>7</v>
      </c>
      <c r="M402" s="16">
        <f>DAY(Table13[[#This Row],[Order Date]])</f>
        <v>27</v>
      </c>
      <c r="N402" s="16" t="str">
        <f>TEXT(Table13[[#This Row],[Order Date]],"mmmm")</f>
        <v>July</v>
      </c>
      <c r="O402" s="16" t="str">
        <f>TEXT(Table13[[#This Row],[Order Date]],"dddd")</f>
        <v>Thursday</v>
      </c>
      <c r="P402" s="16">
        <f>WEEKDAY(Table13[[#This Row],[Order Datetime]],2)</f>
        <v>4</v>
      </c>
      <c r="Q402" s="30" t="str">
        <f>IF(Table13[[#This Row],[Customer Country]]="",VLOOKUP(Table13[[#This Row],[Customer ID]],Customers!$A$2:$E$2501,2,0),Table13[[#This Row],[Customer Country]])</f>
        <v>France</v>
      </c>
      <c r="R402" s="16">
        <f>VLOOKUP(Table13[[#This Row],[Customer ID]],Table3[],6,0)</f>
        <v>49</v>
      </c>
    </row>
    <row r="403" spans="1:18" x14ac:dyDescent="0.3">
      <c r="A403" s="15">
        <v>535104</v>
      </c>
      <c r="B403" s="16">
        <v>324</v>
      </c>
      <c r="C403" s="17" t="s">
        <v>101</v>
      </c>
      <c r="D403" s="18">
        <v>45229.967361111114</v>
      </c>
      <c r="E403" s="16" t="s">
        <v>191</v>
      </c>
      <c r="F403" s="16" t="s">
        <v>44</v>
      </c>
      <c r="G403" s="16">
        <v>7237</v>
      </c>
      <c r="H403" s="16">
        <f>IF(OR(Table13[[#This Row],[Order Value]]&gt;Answer!I$17,Table13[[#This Row],[Order Value]]&lt;Answer!I$18),1,0)</f>
        <v>0</v>
      </c>
      <c r="I403" s="19">
        <v>45229</v>
      </c>
      <c r="J403" s="20" t="str">
        <f>TEXT(Table13[[#This Row],[Order Datetime]],"HH:MM:SS")</f>
        <v>23:13:00</v>
      </c>
      <c r="K403" s="20" t="str">
        <f>TEXT(Table13[[#This Row],[Order time]],"H")</f>
        <v>23</v>
      </c>
      <c r="L403" s="16">
        <v>10</v>
      </c>
      <c r="M403" s="16">
        <f>DAY(Table13[[#This Row],[Order Date]])</f>
        <v>30</v>
      </c>
      <c r="N403" s="16" t="str">
        <f>TEXT(Table13[[#This Row],[Order Date]],"mmmm")</f>
        <v>October</v>
      </c>
      <c r="O403" s="16" t="str">
        <f>TEXT(Table13[[#This Row],[Order Date]],"dddd")</f>
        <v>Monday</v>
      </c>
      <c r="P403" s="16">
        <f>WEEKDAY(Table13[[#This Row],[Order Datetime]],2)</f>
        <v>1</v>
      </c>
      <c r="Q403" s="30" t="str">
        <f>IF(Table13[[#This Row],[Customer Country]]="",VLOOKUP(Table13[[#This Row],[Customer ID]],Customers!$A$2:$E$2501,2,0),Table13[[#This Row],[Customer Country]])</f>
        <v>Australia</v>
      </c>
      <c r="R403" s="16">
        <f>VLOOKUP(Table13[[#This Row],[Customer ID]],Table3[],6,0)</f>
        <v>28</v>
      </c>
    </row>
    <row r="404" spans="1:18" x14ac:dyDescent="0.3">
      <c r="A404" s="15">
        <v>1004737</v>
      </c>
      <c r="B404" s="16">
        <v>324</v>
      </c>
      <c r="C404" s="17" t="s">
        <v>101</v>
      </c>
      <c r="D404" s="21">
        <v>45144.083333333336</v>
      </c>
      <c r="E404" s="16" t="s">
        <v>96</v>
      </c>
      <c r="F404" s="16" t="s">
        <v>14</v>
      </c>
      <c r="G404" s="16">
        <v>9848</v>
      </c>
      <c r="H404" s="16">
        <f>IF(OR(Table13[[#This Row],[Order Value]]&gt;Answer!I$17,Table13[[#This Row],[Order Value]]&lt;Answer!I$18),1,0)</f>
        <v>0</v>
      </c>
      <c r="I404" s="19">
        <v>45144</v>
      </c>
      <c r="J404" s="20" t="str">
        <f>TEXT(Table13[[#This Row],[Order Datetime]],"HH:MM:SS")</f>
        <v>02:00:00</v>
      </c>
      <c r="K404" s="20" t="str">
        <f>TEXT(Table13[[#This Row],[Order time]],"H")</f>
        <v>2</v>
      </c>
      <c r="L404" s="16">
        <v>8</v>
      </c>
      <c r="M404" s="16">
        <f>DAY(Table13[[#This Row],[Order Date]])</f>
        <v>6</v>
      </c>
      <c r="N404" s="16" t="str">
        <f>TEXT(Table13[[#This Row],[Order Date]],"mmmm")</f>
        <v>August</v>
      </c>
      <c r="O404" s="16" t="str">
        <f>TEXT(Table13[[#This Row],[Order Date]],"dddd")</f>
        <v>Sunday</v>
      </c>
      <c r="P404" s="16">
        <f>WEEKDAY(Table13[[#This Row],[Order Datetime]],2)</f>
        <v>7</v>
      </c>
      <c r="Q404" s="30" t="str">
        <f>IF(Table13[[#This Row],[Customer Country]]="",VLOOKUP(Table13[[#This Row],[Customer ID]],Customers!$A$2:$E$2501,2,0),Table13[[#This Row],[Customer Country]])</f>
        <v>Australia</v>
      </c>
      <c r="R404" s="16">
        <f>VLOOKUP(Table13[[#This Row],[Customer ID]],Table3[],6,0)</f>
        <v>28</v>
      </c>
    </row>
    <row r="405" spans="1:18" x14ac:dyDescent="0.3">
      <c r="A405" s="15">
        <v>196148</v>
      </c>
      <c r="B405" s="16">
        <v>325</v>
      </c>
      <c r="C405" s="17" t="s">
        <v>100</v>
      </c>
      <c r="D405" s="18">
        <v>44941.04791666667</v>
      </c>
      <c r="E405" s="16" t="s">
        <v>98</v>
      </c>
      <c r="F405" s="16" t="s">
        <v>66</v>
      </c>
      <c r="G405" s="16">
        <v>8010</v>
      </c>
      <c r="H405" s="16">
        <f>IF(OR(Table13[[#This Row],[Order Value]]&gt;Answer!I$17,Table13[[#This Row],[Order Value]]&lt;Answer!I$18),1,0)</f>
        <v>0</v>
      </c>
      <c r="I405" s="19">
        <v>44941</v>
      </c>
      <c r="J405" s="20" t="str">
        <f>TEXT(Table13[[#This Row],[Order Datetime]],"HH:MM:SS")</f>
        <v>01:09:00</v>
      </c>
      <c r="K405" s="20" t="str">
        <f>TEXT(Table13[[#This Row],[Order time]],"H")</f>
        <v>1</v>
      </c>
      <c r="L405" s="16">
        <v>1</v>
      </c>
      <c r="M405" s="16">
        <f>DAY(Table13[[#This Row],[Order Date]])</f>
        <v>15</v>
      </c>
      <c r="N405" s="16" t="str">
        <f>TEXT(Table13[[#This Row],[Order Date]],"mmmm")</f>
        <v>January</v>
      </c>
      <c r="O405" s="16" t="str">
        <f>TEXT(Table13[[#This Row],[Order Date]],"dddd")</f>
        <v>Sunday</v>
      </c>
      <c r="P405" s="16">
        <f>WEEKDAY(Table13[[#This Row],[Order Datetime]],2)</f>
        <v>7</v>
      </c>
      <c r="Q405" s="30" t="str">
        <f>IF(Table13[[#This Row],[Customer Country]]="",VLOOKUP(Table13[[#This Row],[Customer ID]],Customers!$A$2:$E$2501,2,0),Table13[[#This Row],[Customer Country]])</f>
        <v>France</v>
      </c>
      <c r="R405" s="16">
        <f>VLOOKUP(Table13[[#This Row],[Customer ID]],Table3[],6,0)</f>
        <v>30</v>
      </c>
    </row>
    <row r="406" spans="1:18" x14ac:dyDescent="0.3">
      <c r="A406" s="15">
        <v>401745</v>
      </c>
      <c r="B406" s="16">
        <v>327</v>
      </c>
      <c r="C406" s="17" t="s">
        <v>113</v>
      </c>
      <c r="D406" s="18">
        <v>45102.954861111109</v>
      </c>
      <c r="E406" s="16" t="s">
        <v>191</v>
      </c>
      <c r="F406" s="16" t="s">
        <v>33</v>
      </c>
      <c r="G406" s="16">
        <v>166</v>
      </c>
      <c r="H406" s="16">
        <f>IF(OR(Table13[[#This Row],[Order Value]]&gt;Answer!I$17,Table13[[#This Row],[Order Value]]&lt;Answer!I$18),1,0)</f>
        <v>0</v>
      </c>
      <c r="I406" s="19">
        <v>45102</v>
      </c>
      <c r="J406" s="20" t="str">
        <f>TEXT(Table13[[#This Row],[Order Datetime]],"HH:MM:SS")</f>
        <v>22:55:00</v>
      </c>
      <c r="K406" s="20" t="str">
        <f>TEXT(Table13[[#This Row],[Order time]],"H")</f>
        <v>22</v>
      </c>
      <c r="L406" s="16">
        <v>6</v>
      </c>
      <c r="M406" s="16">
        <f>DAY(Table13[[#This Row],[Order Date]])</f>
        <v>25</v>
      </c>
      <c r="N406" s="16" t="str">
        <f>TEXT(Table13[[#This Row],[Order Date]],"mmmm")</f>
        <v>June</v>
      </c>
      <c r="O406" s="16" t="str">
        <f>TEXT(Table13[[#This Row],[Order Date]],"dddd")</f>
        <v>Sunday</v>
      </c>
      <c r="P406" s="16">
        <f>WEEKDAY(Table13[[#This Row],[Order Datetime]],2)</f>
        <v>7</v>
      </c>
      <c r="Q406" s="30" t="str">
        <f>IF(Table13[[#This Row],[Customer Country]]="",VLOOKUP(Table13[[#This Row],[Customer ID]],Customers!$A$2:$E$2501,2,0),Table13[[#This Row],[Customer Country]])</f>
        <v>India</v>
      </c>
      <c r="R406" s="16">
        <f>VLOOKUP(Table13[[#This Row],[Customer ID]],Table3[],6,0)</f>
        <v>32</v>
      </c>
    </row>
    <row r="407" spans="1:18" x14ac:dyDescent="0.3">
      <c r="A407" s="15">
        <v>881346</v>
      </c>
      <c r="B407" s="16">
        <v>327</v>
      </c>
      <c r="C407" s="17" t="s">
        <v>113</v>
      </c>
      <c r="D407" s="21">
        <v>45279.986111111109</v>
      </c>
      <c r="E407" s="16" t="s">
        <v>96</v>
      </c>
      <c r="F407" s="16" t="s">
        <v>69</v>
      </c>
      <c r="G407" s="16">
        <v>8816</v>
      </c>
      <c r="H407" s="16">
        <f>IF(OR(Table13[[#This Row],[Order Value]]&gt;Answer!I$17,Table13[[#This Row],[Order Value]]&lt;Answer!I$18),1,0)</f>
        <v>0</v>
      </c>
      <c r="I407" s="19">
        <v>45279</v>
      </c>
      <c r="J407" s="20" t="str">
        <f>TEXT(Table13[[#This Row],[Order Datetime]],"HH:MM:SS")</f>
        <v>23:40:00</v>
      </c>
      <c r="K407" s="20" t="str">
        <f>TEXT(Table13[[#This Row],[Order time]],"H")</f>
        <v>23</v>
      </c>
      <c r="L407" s="16">
        <v>12</v>
      </c>
      <c r="M407" s="16">
        <f>DAY(Table13[[#This Row],[Order Date]])</f>
        <v>19</v>
      </c>
      <c r="N407" s="16" t="str">
        <f>TEXT(Table13[[#This Row],[Order Date]],"mmmm")</f>
        <v>December</v>
      </c>
      <c r="O407" s="16" t="str">
        <f>TEXT(Table13[[#This Row],[Order Date]],"dddd")</f>
        <v>Tuesday</v>
      </c>
      <c r="P407" s="16">
        <f>WEEKDAY(Table13[[#This Row],[Order Datetime]],2)</f>
        <v>2</v>
      </c>
      <c r="Q407" s="30" t="str">
        <f>IF(Table13[[#This Row],[Customer Country]]="",VLOOKUP(Table13[[#This Row],[Customer ID]],Customers!$A$2:$E$2501,2,0),Table13[[#This Row],[Customer Country]])</f>
        <v>India</v>
      </c>
      <c r="R407" s="16">
        <f>VLOOKUP(Table13[[#This Row],[Customer ID]],Table3[],6,0)</f>
        <v>32</v>
      </c>
    </row>
    <row r="408" spans="1:18" x14ac:dyDescent="0.3">
      <c r="A408" s="15">
        <v>1033000</v>
      </c>
      <c r="B408" s="16">
        <v>327</v>
      </c>
      <c r="C408" s="17" t="s">
        <v>113</v>
      </c>
      <c r="D408" s="21">
        <v>44995.976388888892</v>
      </c>
      <c r="E408" s="16" t="s">
        <v>191</v>
      </c>
      <c r="F408" s="16" t="s">
        <v>43</v>
      </c>
      <c r="G408" s="16">
        <v>3478</v>
      </c>
      <c r="H408" s="16">
        <f>IF(OR(Table13[[#This Row],[Order Value]]&gt;Answer!I$17,Table13[[#This Row],[Order Value]]&lt;Answer!I$18),1,0)</f>
        <v>0</v>
      </c>
      <c r="I408" s="19">
        <v>44995</v>
      </c>
      <c r="J408" s="20" t="str">
        <f>TEXT(Table13[[#This Row],[Order Datetime]],"HH:MM:SS")</f>
        <v>23:26:00</v>
      </c>
      <c r="K408" s="20" t="str">
        <f>TEXT(Table13[[#This Row],[Order time]],"H")</f>
        <v>23</v>
      </c>
      <c r="L408" s="16">
        <v>3</v>
      </c>
      <c r="M408" s="16">
        <f>DAY(Table13[[#This Row],[Order Date]])</f>
        <v>10</v>
      </c>
      <c r="N408" s="16" t="str">
        <f>TEXT(Table13[[#This Row],[Order Date]],"mmmm")</f>
        <v>March</v>
      </c>
      <c r="O408" s="16" t="str">
        <f>TEXT(Table13[[#This Row],[Order Date]],"dddd")</f>
        <v>Friday</v>
      </c>
      <c r="P408" s="16">
        <f>WEEKDAY(Table13[[#This Row],[Order Datetime]],2)</f>
        <v>5</v>
      </c>
      <c r="Q408" s="30" t="str">
        <f>IF(Table13[[#This Row],[Customer Country]]="",VLOOKUP(Table13[[#This Row],[Customer ID]],Customers!$A$2:$E$2501,2,0),Table13[[#This Row],[Customer Country]])</f>
        <v>India</v>
      </c>
      <c r="R408" s="16">
        <f>VLOOKUP(Table13[[#This Row],[Customer ID]],Table3[],6,0)</f>
        <v>32</v>
      </c>
    </row>
    <row r="409" spans="1:18" x14ac:dyDescent="0.3">
      <c r="A409" s="15">
        <v>1129422</v>
      </c>
      <c r="B409" s="16">
        <v>327</v>
      </c>
      <c r="C409" s="17" t="s">
        <v>113</v>
      </c>
      <c r="D409" s="21">
        <v>45220.05972222222</v>
      </c>
      <c r="E409" s="16" t="s">
        <v>98</v>
      </c>
      <c r="F409" s="16" t="s">
        <v>17</v>
      </c>
      <c r="G409" s="16">
        <v>1595</v>
      </c>
      <c r="H409" s="16">
        <f>IF(OR(Table13[[#This Row],[Order Value]]&gt;Answer!I$17,Table13[[#This Row],[Order Value]]&lt;Answer!I$18),1,0)</f>
        <v>0</v>
      </c>
      <c r="I409" s="19">
        <v>45220</v>
      </c>
      <c r="J409" s="20" t="str">
        <f>TEXT(Table13[[#This Row],[Order Datetime]],"HH:MM:SS")</f>
        <v>01:26:00</v>
      </c>
      <c r="K409" s="20" t="str">
        <f>TEXT(Table13[[#This Row],[Order time]],"H")</f>
        <v>1</v>
      </c>
      <c r="L409" s="16">
        <v>10</v>
      </c>
      <c r="M409" s="16">
        <f>DAY(Table13[[#This Row],[Order Date]])</f>
        <v>21</v>
      </c>
      <c r="N409" s="16" t="str">
        <f>TEXT(Table13[[#This Row],[Order Date]],"mmmm")</f>
        <v>October</v>
      </c>
      <c r="O409" s="16" t="str">
        <f>TEXT(Table13[[#This Row],[Order Date]],"dddd")</f>
        <v>Saturday</v>
      </c>
      <c r="P409" s="16">
        <f>WEEKDAY(Table13[[#This Row],[Order Datetime]],2)</f>
        <v>6</v>
      </c>
      <c r="Q409" s="30" t="str">
        <f>IF(Table13[[#This Row],[Customer Country]]="",VLOOKUP(Table13[[#This Row],[Customer ID]],Customers!$A$2:$E$2501,2,0),Table13[[#This Row],[Customer Country]])</f>
        <v>India</v>
      </c>
      <c r="R409" s="16">
        <f>VLOOKUP(Table13[[#This Row],[Customer ID]],Table3[],6,0)</f>
        <v>32</v>
      </c>
    </row>
    <row r="410" spans="1:18" x14ac:dyDescent="0.3">
      <c r="A410" s="15">
        <v>1548655</v>
      </c>
      <c r="B410" s="16">
        <v>327</v>
      </c>
      <c r="C410" s="17" t="s">
        <v>113</v>
      </c>
      <c r="D410" s="21">
        <v>45159.031944444447</v>
      </c>
      <c r="E410" s="16" t="s">
        <v>98</v>
      </c>
      <c r="F410" s="16" t="s">
        <v>22</v>
      </c>
      <c r="G410" s="16">
        <v>8582</v>
      </c>
      <c r="H410" s="16">
        <f>IF(OR(Table13[[#This Row],[Order Value]]&gt;Answer!I$17,Table13[[#This Row],[Order Value]]&lt;Answer!I$18),1,0)</f>
        <v>0</v>
      </c>
      <c r="I410" s="19">
        <v>45159</v>
      </c>
      <c r="J410" s="20" t="str">
        <f>TEXT(Table13[[#This Row],[Order Datetime]],"HH:MM:SS")</f>
        <v>00:46:00</v>
      </c>
      <c r="K410" s="20" t="str">
        <f>TEXT(Table13[[#This Row],[Order time]],"H")</f>
        <v>0</v>
      </c>
      <c r="L410" s="16">
        <v>8</v>
      </c>
      <c r="M410" s="16">
        <f>DAY(Table13[[#This Row],[Order Date]])</f>
        <v>21</v>
      </c>
      <c r="N410" s="16" t="str">
        <f>TEXT(Table13[[#This Row],[Order Date]],"mmmm")</f>
        <v>August</v>
      </c>
      <c r="O410" s="16" t="str">
        <f>TEXT(Table13[[#This Row],[Order Date]],"dddd")</f>
        <v>Monday</v>
      </c>
      <c r="P410" s="16">
        <f>WEEKDAY(Table13[[#This Row],[Order Datetime]],2)</f>
        <v>1</v>
      </c>
      <c r="Q410" s="30" t="str">
        <f>IF(Table13[[#This Row],[Customer Country]]="",VLOOKUP(Table13[[#This Row],[Customer ID]],Customers!$A$2:$E$2501,2,0),Table13[[#This Row],[Customer Country]])</f>
        <v>India</v>
      </c>
      <c r="R410" s="16">
        <f>VLOOKUP(Table13[[#This Row],[Customer ID]],Table3[],6,0)</f>
        <v>32</v>
      </c>
    </row>
    <row r="411" spans="1:18" x14ac:dyDescent="0.3">
      <c r="A411" s="15">
        <v>628945</v>
      </c>
      <c r="B411" s="16">
        <v>329</v>
      </c>
      <c r="C411" s="17" t="s">
        <v>105</v>
      </c>
      <c r="D411" s="18">
        <v>45097.055555555555</v>
      </c>
      <c r="E411" s="16" t="s">
        <v>98</v>
      </c>
      <c r="F411" s="16" t="s">
        <v>33</v>
      </c>
      <c r="G411" s="16">
        <v>7750</v>
      </c>
      <c r="H411" s="16">
        <f>IF(OR(Table13[[#This Row],[Order Value]]&gt;Answer!I$17,Table13[[#This Row],[Order Value]]&lt;Answer!I$18),1,0)</f>
        <v>0</v>
      </c>
      <c r="I411" s="19">
        <v>45097</v>
      </c>
      <c r="J411" s="20" t="str">
        <f>TEXT(Table13[[#This Row],[Order Datetime]],"HH:MM:SS")</f>
        <v>01:20:00</v>
      </c>
      <c r="K411" s="20" t="str">
        <f>TEXT(Table13[[#This Row],[Order time]],"H")</f>
        <v>1</v>
      </c>
      <c r="L411" s="16">
        <v>6</v>
      </c>
      <c r="M411" s="16">
        <f>DAY(Table13[[#This Row],[Order Date]])</f>
        <v>20</v>
      </c>
      <c r="N411" s="16" t="str">
        <f>TEXT(Table13[[#This Row],[Order Date]],"mmmm")</f>
        <v>June</v>
      </c>
      <c r="O411" s="16" t="str">
        <f>TEXT(Table13[[#This Row],[Order Date]],"dddd")</f>
        <v>Tuesday</v>
      </c>
      <c r="P411" s="16">
        <f>WEEKDAY(Table13[[#This Row],[Order Datetime]],2)</f>
        <v>2</v>
      </c>
      <c r="Q411" s="30" t="str">
        <f>IF(Table13[[#This Row],[Customer Country]]="",VLOOKUP(Table13[[#This Row],[Customer ID]],Customers!$A$2:$E$2501,2,0),Table13[[#This Row],[Customer Country]])</f>
        <v>Spain</v>
      </c>
      <c r="R411" s="16">
        <f>VLOOKUP(Table13[[#This Row],[Customer ID]],Table3[],6,0)</f>
        <v>55</v>
      </c>
    </row>
    <row r="412" spans="1:18" x14ac:dyDescent="0.3">
      <c r="A412" s="15">
        <v>1665250</v>
      </c>
      <c r="B412" s="16">
        <v>329</v>
      </c>
      <c r="C412" s="17" t="s">
        <v>105</v>
      </c>
      <c r="D412" s="21">
        <v>45048.022222222222</v>
      </c>
      <c r="E412" s="16" t="s">
        <v>191</v>
      </c>
      <c r="F412" s="16" t="s">
        <v>41</v>
      </c>
      <c r="G412" s="16">
        <v>6153</v>
      </c>
      <c r="H412" s="16">
        <f>IF(OR(Table13[[#This Row],[Order Value]]&gt;Answer!I$17,Table13[[#This Row],[Order Value]]&lt;Answer!I$18),1,0)</f>
        <v>0</v>
      </c>
      <c r="I412" s="19">
        <v>45048</v>
      </c>
      <c r="J412" s="20" t="str">
        <f>TEXT(Table13[[#This Row],[Order Datetime]],"HH:MM:SS")</f>
        <v>00:32:00</v>
      </c>
      <c r="K412" s="20" t="str">
        <f>TEXT(Table13[[#This Row],[Order time]],"H")</f>
        <v>0</v>
      </c>
      <c r="L412" s="16">
        <v>5</v>
      </c>
      <c r="M412" s="16">
        <f>DAY(Table13[[#This Row],[Order Date]])</f>
        <v>2</v>
      </c>
      <c r="N412" s="16" t="str">
        <f>TEXT(Table13[[#This Row],[Order Date]],"mmmm")</f>
        <v>May</v>
      </c>
      <c r="O412" s="16" t="str">
        <f>TEXT(Table13[[#This Row],[Order Date]],"dddd")</f>
        <v>Tuesday</v>
      </c>
      <c r="P412" s="16">
        <f>WEEKDAY(Table13[[#This Row],[Order Datetime]],2)</f>
        <v>2</v>
      </c>
      <c r="Q412" s="30" t="str">
        <f>IF(Table13[[#This Row],[Customer Country]]="",VLOOKUP(Table13[[#This Row],[Customer ID]],Customers!$A$2:$E$2501,2,0),Table13[[#This Row],[Customer Country]])</f>
        <v>Spain</v>
      </c>
      <c r="R412" s="16">
        <f>VLOOKUP(Table13[[#This Row],[Customer ID]],Table3[],6,0)</f>
        <v>55</v>
      </c>
    </row>
    <row r="413" spans="1:18" x14ac:dyDescent="0.3">
      <c r="A413" s="15">
        <v>607197</v>
      </c>
      <c r="B413" s="16">
        <v>330</v>
      </c>
      <c r="C413" s="17" t="s">
        <v>113</v>
      </c>
      <c r="D413" s="18">
        <v>45278.976388888892</v>
      </c>
      <c r="E413" s="16" t="s">
        <v>98</v>
      </c>
      <c r="F413" s="16" t="s">
        <v>29</v>
      </c>
      <c r="G413" s="16">
        <v>793</v>
      </c>
      <c r="H413" s="16">
        <f>IF(OR(Table13[[#This Row],[Order Value]]&gt;Answer!I$17,Table13[[#This Row],[Order Value]]&lt;Answer!I$18),1,0)</f>
        <v>0</v>
      </c>
      <c r="I413" s="19">
        <v>45278</v>
      </c>
      <c r="J413" s="20" t="str">
        <f>TEXT(Table13[[#This Row],[Order Datetime]],"HH:MM:SS")</f>
        <v>23:26:00</v>
      </c>
      <c r="K413" s="20" t="str">
        <f>TEXT(Table13[[#This Row],[Order time]],"H")</f>
        <v>23</v>
      </c>
      <c r="L413" s="16">
        <v>12</v>
      </c>
      <c r="M413" s="16">
        <f>DAY(Table13[[#This Row],[Order Date]])</f>
        <v>18</v>
      </c>
      <c r="N413" s="16" t="str">
        <f>TEXT(Table13[[#This Row],[Order Date]],"mmmm")</f>
        <v>December</v>
      </c>
      <c r="O413" s="16" t="str">
        <f>TEXT(Table13[[#This Row],[Order Date]],"dddd")</f>
        <v>Monday</v>
      </c>
      <c r="P413" s="16">
        <f>WEEKDAY(Table13[[#This Row],[Order Datetime]],2)</f>
        <v>1</v>
      </c>
      <c r="Q413" s="30" t="str">
        <f>IF(Table13[[#This Row],[Customer Country]]="",VLOOKUP(Table13[[#This Row],[Customer ID]],Customers!$A$2:$E$2501,2,0),Table13[[#This Row],[Customer Country]])</f>
        <v>India</v>
      </c>
      <c r="R413" s="16">
        <f>VLOOKUP(Table13[[#This Row],[Customer ID]],Table3[],6,0)</f>
        <v>43</v>
      </c>
    </row>
    <row r="414" spans="1:18" x14ac:dyDescent="0.3">
      <c r="A414" s="15">
        <v>627652</v>
      </c>
      <c r="B414" s="16">
        <v>330</v>
      </c>
      <c r="C414" s="17" t="s">
        <v>113</v>
      </c>
      <c r="D414" s="18">
        <v>45285.029166666667</v>
      </c>
      <c r="E414" s="16" t="s">
        <v>96</v>
      </c>
      <c r="F414" s="16" t="s">
        <v>60</v>
      </c>
      <c r="G414" s="16">
        <v>4651</v>
      </c>
      <c r="H414" s="16">
        <f>IF(OR(Table13[[#This Row],[Order Value]]&gt;Answer!I$17,Table13[[#This Row],[Order Value]]&lt;Answer!I$18),1,0)</f>
        <v>0</v>
      </c>
      <c r="I414" s="19">
        <v>45285</v>
      </c>
      <c r="J414" s="20" t="str">
        <f>TEXT(Table13[[#This Row],[Order Datetime]],"HH:MM:SS")</f>
        <v>00:42:00</v>
      </c>
      <c r="K414" s="20" t="str">
        <f>TEXT(Table13[[#This Row],[Order time]],"H")</f>
        <v>0</v>
      </c>
      <c r="L414" s="16">
        <v>12</v>
      </c>
      <c r="M414" s="16">
        <f>DAY(Table13[[#This Row],[Order Date]])</f>
        <v>25</v>
      </c>
      <c r="N414" s="16" t="str">
        <f>TEXT(Table13[[#This Row],[Order Date]],"mmmm")</f>
        <v>December</v>
      </c>
      <c r="O414" s="16" t="str">
        <f>TEXT(Table13[[#This Row],[Order Date]],"dddd")</f>
        <v>Monday</v>
      </c>
      <c r="P414" s="16">
        <f>WEEKDAY(Table13[[#This Row],[Order Datetime]],2)</f>
        <v>1</v>
      </c>
      <c r="Q414" s="30" t="str">
        <f>IF(Table13[[#This Row],[Customer Country]]="",VLOOKUP(Table13[[#This Row],[Customer ID]],Customers!$A$2:$E$2501,2,0),Table13[[#This Row],[Customer Country]])</f>
        <v>India</v>
      </c>
      <c r="R414" s="16">
        <f>VLOOKUP(Table13[[#This Row],[Customer ID]],Table3[],6,0)</f>
        <v>43</v>
      </c>
    </row>
    <row r="415" spans="1:18" x14ac:dyDescent="0.3">
      <c r="A415" s="15">
        <v>848551</v>
      </c>
      <c r="B415" s="16">
        <v>330</v>
      </c>
      <c r="C415" s="17" t="s">
        <v>113</v>
      </c>
      <c r="D415" s="21">
        <v>44951.008333333331</v>
      </c>
      <c r="E415" s="16" t="s">
        <v>191</v>
      </c>
      <c r="F415" s="16" t="s">
        <v>78</v>
      </c>
      <c r="G415" s="16">
        <v>6624</v>
      </c>
      <c r="H415" s="16">
        <f>IF(OR(Table13[[#This Row],[Order Value]]&gt;Answer!I$17,Table13[[#This Row],[Order Value]]&lt;Answer!I$18),1,0)</f>
        <v>0</v>
      </c>
      <c r="I415" s="19">
        <v>44951</v>
      </c>
      <c r="J415" s="20" t="str">
        <f>TEXT(Table13[[#This Row],[Order Datetime]],"HH:MM:SS")</f>
        <v>00:12:00</v>
      </c>
      <c r="K415" s="20" t="str">
        <f>TEXT(Table13[[#This Row],[Order time]],"H")</f>
        <v>0</v>
      </c>
      <c r="L415" s="16">
        <v>1</v>
      </c>
      <c r="M415" s="16">
        <f>DAY(Table13[[#This Row],[Order Date]])</f>
        <v>25</v>
      </c>
      <c r="N415" s="16" t="str">
        <f>TEXT(Table13[[#This Row],[Order Date]],"mmmm")</f>
        <v>January</v>
      </c>
      <c r="O415" s="16" t="str">
        <f>TEXT(Table13[[#This Row],[Order Date]],"dddd")</f>
        <v>Wednesday</v>
      </c>
      <c r="P415" s="16">
        <f>WEEKDAY(Table13[[#This Row],[Order Datetime]],2)</f>
        <v>3</v>
      </c>
      <c r="Q415" s="30" t="str">
        <f>IF(Table13[[#This Row],[Customer Country]]="",VLOOKUP(Table13[[#This Row],[Customer ID]],Customers!$A$2:$E$2501,2,0),Table13[[#This Row],[Customer Country]])</f>
        <v>India</v>
      </c>
      <c r="R415" s="16">
        <f>VLOOKUP(Table13[[#This Row],[Customer ID]],Table3[],6,0)</f>
        <v>43</v>
      </c>
    </row>
    <row r="416" spans="1:18" x14ac:dyDescent="0.3">
      <c r="A416" s="15">
        <v>281813</v>
      </c>
      <c r="B416" s="16">
        <v>331</v>
      </c>
      <c r="C416" s="17" t="s">
        <v>106</v>
      </c>
      <c r="D416" s="18">
        <v>45098.081944444442</v>
      </c>
      <c r="E416" s="16" t="s">
        <v>97</v>
      </c>
      <c r="F416" s="16" t="s">
        <v>43</v>
      </c>
      <c r="G416" s="16">
        <v>5117</v>
      </c>
      <c r="H416" s="16">
        <f>IF(OR(Table13[[#This Row],[Order Value]]&gt;Answer!I$17,Table13[[#This Row],[Order Value]]&lt;Answer!I$18),1,0)</f>
        <v>0</v>
      </c>
      <c r="I416" s="19">
        <v>45098</v>
      </c>
      <c r="J416" s="20" t="str">
        <f>TEXT(Table13[[#This Row],[Order Datetime]],"HH:MM:SS")</f>
        <v>01:58:00</v>
      </c>
      <c r="K416" s="20" t="str">
        <f>TEXT(Table13[[#This Row],[Order time]],"H")</f>
        <v>1</v>
      </c>
      <c r="L416" s="16">
        <v>6</v>
      </c>
      <c r="M416" s="16">
        <f>DAY(Table13[[#This Row],[Order Date]])</f>
        <v>21</v>
      </c>
      <c r="N416" s="16" t="str">
        <f>TEXT(Table13[[#This Row],[Order Date]],"mmmm")</f>
        <v>June</v>
      </c>
      <c r="O416" s="16" t="str">
        <f>TEXT(Table13[[#This Row],[Order Date]],"dddd")</f>
        <v>Wednesday</v>
      </c>
      <c r="P416" s="16">
        <f>WEEKDAY(Table13[[#This Row],[Order Datetime]],2)</f>
        <v>3</v>
      </c>
      <c r="Q416" s="30" t="str">
        <f>IF(Table13[[#This Row],[Customer Country]]="",VLOOKUP(Table13[[#This Row],[Customer ID]],Customers!$A$2:$E$2501,2,0),Table13[[#This Row],[Customer Country]])</f>
        <v>Singapore</v>
      </c>
      <c r="R416" s="16">
        <f>VLOOKUP(Table13[[#This Row],[Customer ID]],Table3[],6,0)</f>
        <v>24</v>
      </c>
    </row>
    <row r="417" spans="1:18" x14ac:dyDescent="0.3">
      <c r="A417" s="15">
        <v>1460179</v>
      </c>
      <c r="B417" s="16">
        <v>331</v>
      </c>
      <c r="C417" s="17" t="s">
        <v>106</v>
      </c>
      <c r="D417" s="21">
        <v>45110.05</v>
      </c>
      <c r="E417" s="16" t="s">
        <v>97</v>
      </c>
      <c r="F417" s="16" t="s">
        <v>67</v>
      </c>
      <c r="G417" s="16">
        <v>7781</v>
      </c>
      <c r="H417" s="16">
        <f>IF(OR(Table13[[#This Row],[Order Value]]&gt;Answer!I$17,Table13[[#This Row],[Order Value]]&lt;Answer!I$18),1,0)</f>
        <v>0</v>
      </c>
      <c r="I417" s="19">
        <v>45110</v>
      </c>
      <c r="J417" s="20" t="str">
        <f>TEXT(Table13[[#This Row],[Order Datetime]],"HH:MM:SS")</f>
        <v>01:12:00</v>
      </c>
      <c r="K417" s="20" t="str">
        <f>TEXT(Table13[[#This Row],[Order time]],"H")</f>
        <v>1</v>
      </c>
      <c r="L417" s="16">
        <v>7</v>
      </c>
      <c r="M417" s="16">
        <f>DAY(Table13[[#This Row],[Order Date]])</f>
        <v>3</v>
      </c>
      <c r="N417" s="16" t="str">
        <f>TEXT(Table13[[#This Row],[Order Date]],"mmmm")</f>
        <v>July</v>
      </c>
      <c r="O417" s="16" t="str">
        <f>TEXT(Table13[[#This Row],[Order Date]],"dddd")</f>
        <v>Monday</v>
      </c>
      <c r="P417" s="16">
        <f>WEEKDAY(Table13[[#This Row],[Order Datetime]],2)</f>
        <v>1</v>
      </c>
      <c r="Q417" s="30" t="str">
        <f>IF(Table13[[#This Row],[Customer Country]]="",VLOOKUP(Table13[[#This Row],[Customer ID]],Customers!$A$2:$E$2501,2,0),Table13[[#This Row],[Customer Country]])</f>
        <v>Singapore</v>
      </c>
      <c r="R417" s="16">
        <f>VLOOKUP(Table13[[#This Row],[Customer ID]],Table3[],6,0)</f>
        <v>24</v>
      </c>
    </row>
    <row r="418" spans="1:18" x14ac:dyDescent="0.3">
      <c r="A418" s="15">
        <v>1355256</v>
      </c>
      <c r="B418" s="16">
        <v>332</v>
      </c>
      <c r="C418" s="17" t="s">
        <v>113</v>
      </c>
      <c r="D418" s="21">
        <v>44977.027083333334</v>
      </c>
      <c r="E418" s="16" t="s">
        <v>191</v>
      </c>
      <c r="F418" s="16" t="s">
        <v>89</v>
      </c>
      <c r="G418" s="16">
        <v>2173</v>
      </c>
      <c r="H418" s="16">
        <f>IF(OR(Table13[[#This Row],[Order Value]]&gt;Answer!I$17,Table13[[#This Row],[Order Value]]&lt;Answer!I$18),1,0)</f>
        <v>0</v>
      </c>
      <c r="I418" s="19">
        <v>44977</v>
      </c>
      <c r="J418" s="20" t="str">
        <f>TEXT(Table13[[#This Row],[Order Datetime]],"HH:MM:SS")</f>
        <v>00:39:00</v>
      </c>
      <c r="K418" s="20" t="str">
        <f>TEXT(Table13[[#This Row],[Order time]],"H")</f>
        <v>0</v>
      </c>
      <c r="L418" s="16">
        <v>2</v>
      </c>
      <c r="M418" s="16">
        <f>DAY(Table13[[#This Row],[Order Date]])</f>
        <v>20</v>
      </c>
      <c r="N418" s="16" t="str">
        <f>TEXT(Table13[[#This Row],[Order Date]],"mmmm")</f>
        <v>February</v>
      </c>
      <c r="O418" s="16" t="str">
        <f>TEXT(Table13[[#This Row],[Order Date]],"dddd")</f>
        <v>Monday</v>
      </c>
      <c r="P418" s="16">
        <f>WEEKDAY(Table13[[#This Row],[Order Datetime]],2)</f>
        <v>1</v>
      </c>
      <c r="Q418" s="30" t="str">
        <f>IF(Table13[[#This Row],[Customer Country]]="",VLOOKUP(Table13[[#This Row],[Customer ID]],Customers!$A$2:$E$2501,2,0),Table13[[#This Row],[Customer Country]])</f>
        <v>India</v>
      </c>
      <c r="R418" s="16">
        <f>VLOOKUP(Table13[[#This Row],[Customer ID]],Table3[],6,0)</f>
        <v>78</v>
      </c>
    </row>
    <row r="419" spans="1:18" x14ac:dyDescent="0.3">
      <c r="A419" s="15">
        <v>159503</v>
      </c>
      <c r="B419" s="16">
        <v>333</v>
      </c>
      <c r="C419" s="17" t="s">
        <v>109</v>
      </c>
      <c r="D419" s="18">
        <v>45060.020138888889</v>
      </c>
      <c r="E419" s="16" t="s">
        <v>97</v>
      </c>
      <c r="F419" s="16" t="s">
        <v>12</v>
      </c>
      <c r="G419" s="16">
        <v>5295</v>
      </c>
      <c r="H419" s="16">
        <f>IF(OR(Table13[[#This Row],[Order Value]]&gt;Answer!I$17,Table13[[#This Row],[Order Value]]&lt;Answer!I$18),1,0)</f>
        <v>0</v>
      </c>
      <c r="I419" s="19">
        <v>45060</v>
      </c>
      <c r="J419" s="20" t="str">
        <f>TEXT(Table13[[#This Row],[Order Datetime]],"HH:MM:SS")</f>
        <v>00:29:00</v>
      </c>
      <c r="K419" s="20" t="str">
        <f>TEXT(Table13[[#This Row],[Order time]],"H")</f>
        <v>0</v>
      </c>
      <c r="L419" s="16">
        <v>5</v>
      </c>
      <c r="M419" s="16">
        <f>DAY(Table13[[#This Row],[Order Date]])</f>
        <v>14</v>
      </c>
      <c r="N419" s="16" t="str">
        <f>TEXT(Table13[[#This Row],[Order Date]],"mmmm")</f>
        <v>May</v>
      </c>
      <c r="O419" s="16" t="str">
        <f>TEXT(Table13[[#This Row],[Order Date]],"dddd")</f>
        <v>Sunday</v>
      </c>
      <c r="P419" s="16">
        <f>WEEKDAY(Table13[[#This Row],[Order Datetime]],2)</f>
        <v>7</v>
      </c>
      <c r="Q419" s="30" t="str">
        <f>IF(Table13[[#This Row],[Customer Country]]="",VLOOKUP(Table13[[#This Row],[Customer ID]],Customers!$A$2:$E$2501,2,0),Table13[[#This Row],[Customer Country]])</f>
        <v>Germany</v>
      </c>
      <c r="R419" s="16">
        <f>VLOOKUP(Table13[[#This Row],[Customer ID]],Table3[],6,0)</f>
        <v>43</v>
      </c>
    </row>
    <row r="420" spans="1:18" x14ac:dyDescent="0.3">
      <c r="A420" s="15">
        <v>383781</v>
      </c>
      <c r="B420" s="16">
        <v>333</v>
      </c>
      <c r="C420" s="17" t="s">
        <v>109</v>
      </c>
      <c r="D420" s="18">
        <v>45274.057638888888</v>
      </c>
      <c r="E420" s="16" t="s">
        <v>98</v>
      </c>
      <c r="F420" s="16" t="s">
        <v>44</v>
      </c>
      <c r="G420" s="16">
        <v>75</v>
      </c>
      <c r="H420" s="16">
        <f>IF(OR(Table13[[#This Row],[Order Value]]&gt;Answer!I$17,Table13[[#This Row],[Order Value]]&lt;Answer!I$18),1,0)</f>
        <v>0</v>
      </c>
      <c r="I420" s="19">
        <v>45274</v>
      </c>
      <c r="J420" s="20" t="str">
        <f>TEXT(Table13[[#This Row],[Order Datetime]],"HH:MM:SS")</f>
        <v>01:23:00</v>
      </c>
      <c r="K420" s="20" t="str">
        <f>TEXT(Table13[[#This Row],[Order time]],"H")</f>
        <v>1</v>
      </c>
      <c r="L420" s="16">
        <v>12</v>
      </c>
      <c r="M420" s="16">
        <f>DAY(Table13[[#This Row],[Order Date]])</f>
        <v>14</v>
      </c>
      <c r="N420" s="16" t="str">
        <f>TEXT(Table13[[#This Row],[Order Date]],"mmmm")</f>
        <v>December</v>
      </c>
      <c r="O420" s="16" t="str">
        <f>TEXT(Table13[[#This Row],[Order Date]],"dddd")</f>
        <v>Thursday</v>
      </c>
      <c r="P420" s="16">
        <f>WEEKDAY(Table13[[#This Row],[Order Datetime]],2)</f>
        <v>4</v>
      </c>
      <c r="Q420" s="30" t="str">
        <f>IF(Table13[[#This Row],[Customer Country]]="",VLOOKUP(Table13[[#This Row],[Customer ID]],Customers!$A$2:$E$2501,2,0),Table13[[#This Row],[Customer Country]])</f>
        <v>Germany</v>
      </c>
      <c r="R420" s="16">
        <f>VLOOKUP(Table13[[#This Row],[Customer ID]],Table3[],6,0)</f>
        <v>43</v>
      </c>
    </row>
    <row r="421" spans="1:18" x14ac:dyDescent="0.3">
      <c r="A421" s="15">
        <v>1524999</v>
      </c>
      <c r="B421" s="16">
        <v>333</v>
      </c>
      <c r="C421" s="17" t="s">
        <v>109</v>
      </c>
      <c r="D421" s="21">
        <v>44943.975694444445</v>
      </c>
      <c r="E421" s="16" t="s">
        <v>96</v>
      </c>
      <c r="F421" s="16" t="s">
        <v>68</v>
      </c>
      <c r="G421" s="16">
        <v>1766</v>
      </c>
      <c r="H421" s="16">
        <f>IF(OR(Table13[[#This Row],[Order Value]]&gt;Answer!I$17,Table13[[#This Row],[Order Value]]&lt;Answer!I$18),1,0)</f>
        <v>0</v>
      </c>
      <c r="I421" s="19">
        <v>44943</v>
      </c>
      <c r="J421" s="20" t="str">
        <f>TEXT(Table13[[#This Row],[Order Datetime]],"HH:MM:SS")</f>
        <v>23:25:00</v>
      </c>
      <c r="K421" s="20" t="str">
        <f>TEXT(Table13[[#This Row],[Order time]],"H")</f>
        <v>23</v>
      </c>
      <c r="L421" s="16">
        <v>1</v>
      </c>
      <c r="M421" s="16">
        <f>DAY(Table13[[#This Row],[Order Date]])</f>
        <v>17</v>
      </c>
      <c r="N421" s="16" t="str">
        <f>TEXT(Table13[[#This Row],[Order Date]],"mmmm")</f>
        <v>January</v>
      </c>
      <c r="O421" s="16" t="str">
        <f>TEXT(Table13[[#This Row],[Order Date]],"dddd")</f>
        <v>Tuesday</v>
      </c>
      <c r="P421" s="16">
        <f>WEEKDAY(Table13[[#This Row],[Order Datetime]],2)</f>
        <v>2</v>
      </c>
      <c r="Q421" s="30" t="str">
        <f>IF(Table13[[#This Row],[Customer Country]]="",VLOOKUP(Table13[[#This Row],[Customer ID]],Customers!$A$2:$E$2501,2,0),Table13[[#This Row],[Customer Country]])</f>
        <v>Germany</v>
      </c>
      <c r="R421" s="16">
        <f>VLOOKUP(Table13[[#This Row],[Customer ID]],Table3[],6,0)</f>
        <v>43</v>
      </c>
    </row>
    <row r="422" spans="1:18" x14ac:dyDescent="0.3">
      <c r="A422" s="15">
        <v>214073</v>
      </c>
      <c r="B422" s="16">
        <v>336</v>
      </c>
      <c r="C422" s="17" t="s">
        <v>105</v>
      </c>
      <c r="D422" s="18">
        <v>44942.067361111112</v>
      </c>
      <c r="E422" s="16" t="s">
        <v>191</v>
      </c>
      <c r="F422" s="16" t="s">
        <v>75</v>
      </c>
      <c r="G422" s="16">
        <v>730</v>
      </c>
      <c r="H422" s="16">
        <f>IF(OR(Table13[[#This Row],[Order Value]]&gt;Answer!I$17,Table13[[#This Row],[Order Value]]&lt;Answer!I$18),1,0)</f>
        <v>0</v>
      </c>
      <c r="I422" s="19">
        <v>44942</v>
      </c>
      <c r="J422" s="20" t="str">
        <f>TEXT(Table13[[#This Row],[Order Datetime]],"HH:MM:SS")</f>
        <v>01:37:00</v>
      </c>
      <c r="K422" s="20" t="str">
        <f>TEXT(Table13[[#This Row],[Order time]],"H")</f>
        <v>1</v>
      </c>
      <c r="L422" s="16">
        <v>1</v>
      </c>
      <c r="M422" s="16">
        <f>DAY(Table13[[#This Row],[Order Date]])</f>
        <v>16</v>
      </c>
      <c r="N422" s="16" t="str">
        <f>TEXT(Table13[[#This Row],[Order Date]],"mmmm")</f>
        <v>January</v>
      </c>
      <c r="O422" s="16" t="str">
        <f>TEXT(Table13[[#This Row],[Order Date]],"dddd")</f>
        <v>Monday</v>
      </c>
      <c r="P422" s="16">
        <f>WEEKDAY(Table13[[#This Row],[Order Datetime]],2)</f>
        <v>1</v>
      </c>
      <c r="Q422" s="30" t="str">
        <f>IF(Table13[[#This Row],[Customer Country]]="",VLOOKUP(Table13[[#This Row],[Customer ID]],Customers!$A$2:$E$2501,2,0),Table13[[#This Row],[Customer Country]])</f>
        <v>Spain</v>
      </c>
      <c r="R422" s="16">
        <f>VLOOKUP(Table13[[#This Row],[Customer ID]],Table3[],6,0)</f>
        <v>26</v>
      </c>
    </row>
    <row r="423" spans="1:18" x14ac:dyDescent="0.3">
      <c r="A423" s="15">
        <v>389519</v>
      </c>
      <c r="B423" s="16">
        <v>336</v>
      </c>
      <c r="C423" s="17" t="s">
        <v>105</v>
      </c>
      <c r="D423" s="18">
        <v>45249.077777777777</v>
      </c>
      <c r="E423" s="16" t="s">
        <v>97</v>
      </c>
      <c r="F423" s="16" t="s">
        <v>89</v>
      </c>
      <c r="G423" s="16">
        <v>5243</v>
      </c>
      <c r="H423" s="16">
        <f>IF(OR(Table13[[#This Row],[Order Value]]&gt;Answer!I$17,Table13[[#This Row],[Order Value]]&lt;Answer!I$18),1,0)</f>
        <v>0</v>
      </c>
      <c r="I423" s="19">
        <v>45249</v>
      </c>
      <c r="J423" s="20" t="str">
        <f>TEXT(Table13[[#This Row],[Order Datetime]],"HH:MM:SS")</f>
        <v>01:52:00</v>
      </c>
      <c r="K423" s="20" t="str">
        <f>TEXT(Table13[[#This Row],[Order time]],"H")</f>
        <v>1</v>
      </c>
      <c r="L423" s="16">
        <v>11</v>
      </c>
      <c r="M423" s="16">
        <f>DAY(Table13[[#This Row],[Order Date]])</f>
        <v>19</v>
      </c>
      <c r="N423" s="16" t="str">
        <f>TEXT(Table13[[#This Row],[Order Date]],"mmmm")</f>
        <v>November</v>
      </c>
      <c r="O423" s="16" t="str">
        <f>TEXT(Table13[[#This Row],[Order Date]],"dddd")</f>
        <v>Sunday</v>
      </c>
      <c r="P423" s="16">
        <f>WEEKDAY(Table13[[#This Row],[Order Datetime]],2)</f>
        <v>7</v>
      </c>
      <c r="Q423" s="30" t="str">
        <f>IF(Table13[[#This Row],[Customer Country]]="",VLOOKUP(Table13[[#This Row],[Customer ID]],Customers!$A$2:$E$2501,2,0),Table13[[#This Row],[Customer Country]])</f>
        <v>Spain</v>
      </c>
      <c r="R423" s="16">
        <f>VLOOKUP(Table13[[#This Row],[Customer ID]],Table3[],6,0)</f>
        <v>26</v>
      </c>
    </row>
    <row r="424" spans="1:18" x14ac:dyDescent="0.3">
      <c r="A424" s="15">
        <v>959447</v>
      </c>
      <c r="B424" s="16">
        <v>336</v>
      </c>
      <c r="C424" s="17" t="s">
        <v>105</v>
      </c>
      <c r="D424" s="21">
        <v>45026.063194444447</v>
      </c>
      <c r="E424" s="16" t="s">
        <v>191</v>
      </c>
      <c r="F424" s="16" t="s">
        <v>77</v>
      </c>
      <c r="G424" s="16">
        <v>7839</v>
      </c>
      <c r="H424" s="16">
        <f>IF(OR(Table13[[#This Row],[Order Value]]&gt;Answer!I$17,Table13[[#This Row],[Order Value]]&lt;Answer!I$18),1,0)</f>
        <v>0</v>
      </c>
      <c r="I424" s="19">
        <v>45026</v>
      </c>
      <c r="J424" s="20" t="str">
        <f>TEXT(Table13[[#This Row],[Order Datetime]],"HH:MM:SS")</f>
        <v>01:31:00</v>
      </c>
      <c r="K424" s="20" t="str">
        <f>TEXT(Table13[[#This Row],[Order time]],"H")</f>
        <v>1</v>
      </c>
      <c r="L424" s="16">
        <v>4</v>
      </c>
      <c r="M424" s="16">
        <f>DAY(Table13[[#This Row],[Order Date]])</f>
        <v>10</v>
      </c>
      <c r="N424" s="16" t="str">
        <f>TEXT(Table13[[#This Row],[Order Date]],"mmmm")</f>
        <v>April</v>
      </c>
      <c r="O424" s="16" t="str">
        <f>TEXT(Table13[[#This Row],[Order Date]],"dddd")</f>
        <v>Monday</v>
      </c>
      <c r="P424" s="16">
        <f>WEEKDAY(Table13[[#This Row],[Order Datetime]],2)</f>
        <v>1</v>
      </c>
      <c r="Q424" s="30" t="str">
        <f>IF(Table13[[#This Row],[Customer Country]]="",VLOOKUP(Table13[[#This Row],[Customer ID]],Customers!$A$2:$E$2501,2,0),Table13[[#This Row],[Customer Country]])</f>
        <v>Spain</v>
      </c>
      <c r="R424" s="16">
        <f>VLOOKUP(Table13[[#This Row],[Customer ID]],Table3[],6,0)</f>
        <v>26</v>
      </c>
    </row>
    <row r="425" spans="1:18" x14ac:dyDescent="0.3">
      <c r="A425" s="15">
        <v>1289588</v>
      </c>
      <c r="B425" s="16">
        <v>336</v>
      </c>
      <c r="C425" s="17" t="s">
        <v>105</v>
      </c>
      <c r="D425" s="21">
        <v>45174.995833333334</v>
      </c>
      <c r="E425" s="16" t="s">
        <v>191</v>
      </c>
      <c r="F425" s="16" t="s">
        <v>43</v>
      </c>
      <c r="G425" s="16">
        <v>4944</v>
      </c>
      <c r="H425" s="16">
        <f>IF(OR(Table13[[#This Row],[Order Value]]&gt;Answer!I$17,Table13[[#This Row],[Order Value]]&lt;Answer!I$18),1,0)</f>
        <v>0</v>
      </c>
      <c r="I425" s="19">
        <v>45174</v>
      </c>
      <c r="J425" s="20" t="str">
        <f>TEXT(Table13[[#This Row],[Order Datetime]],"HH:MM:SS")</f>
        <v>23:54:00</v>
      </c>
      <c r="K425" s="20" t="str">
        <f>TEXT(Table13[[#This Row],[Order time]],"H")</f>
        <v>23</v>
      </c>
      <c r="L425" s="16">
        <v>9</v>
      </c>
      <c r="M425" s="16">
        <f>DAY(Table13[[#This Row],[Order Date]])</f>
        <v>5</v>
      </c>
      <c r="N425" s="16" t="str">
        <f>TEXT(Table13[[#This Row],[Order Date]],"mmmm")</f>
        <v>September</v>
      </c>
      <c r="O425" s="16" t="str">
        <f>TEXT(Table13[[#This Row],[Order Date]],"dddd")</f>
        <v>Tuesday</v>
      </c>
      <c r="P425" s="16">
        <f>WEEKDAY(Table13[[#This Row],[Order Datetime]],2)</f>
        <v>2</v>
      </c>
      <c r="Q425" s="30" t="str">
        <f>IF(Table13[[#This Row],[Customer Country]]="",VLOOKUP(Table13[[#This Row],[Customer ID]],Customers!$A$2:$E$2501,2,0),Table13[[#This Row],[Customer Country]])</f>
        <v>Spain</v>
      </c>
      <c r="R425" s="16">
        <f>VLOOKUP(Table13[[#This Row],[Customer ID]],Table3[],6,0)</f>
        <v>26</v>
      </c>
    </row>
    <row r="426" spans="1:18" x14ac:dyDescent="0.3">
      <c r="A426" s="15">
        <v>1088292</v>
      </c>
      <c r="B426" s="16">
        <v>337</v>
      </c>
      <c r="C426" s="17" t="s">
        <v>106</v>
      </c>
      <c r="D426" s="21">
        <v>44944.013888888891</v>
      </c>
      <c r="E426" s="16" t="s">
        <v>191</v>
      </c>
      <c r="F426" s="16" t="s">
        <v>30</v>
      </c>
      <c r="G426" s="16">
        <v>3551</v>
      </c>
      <c r="H426" s="16">
        <f>IF(OR(Table13[[#This Row],[Order Value]]&gt;Answer!I$17,Table13[[#This Row],[Order Value]]&lt;Answer!I$18),1,0)</f>
        <v>0</v>
      </c>
      <c r="I426" s="19">
        <v>44944</v>
      </c>
      <c r="J426" s="20" t="str">
        <f>TEXT(Table13[[#This Row],[Order Datetime]],"HH:MM:SS")</f>
        <v>00:20:00</v>
      </c>
      <c r="K426" s="20" t="str">
        <f>TEXT(Table13[[#This Row],[Order time]],"H")</f>
        <v>0</v>
      </c>
      <c r="L426" s="16">
        <v>1</v>
      </c>
      <c r="M426" s="16">
        <f>DAY(Table13[[#This Row],[Order Date]])</f>
        <v>18</v>
      </c>
      <c r="N426" s="16" t="str">
        <f>TEXT(Table13[[#This Row],[Order Date]],"mmmm")</f>
        <v>January</v>
      </c>
      <c r="O426" s="16" t="str">
        <f>TEXT(Table13[[#This Row],[Order Date]],"dddd")</f>
        <v>Wednesday</v>
      </c>
      <c r="P426" s="16">
        <f>WEEKDAY(Table13[[#This Row],[Order Datetime]],2)</f>
        <v>3</v>
      </c>
      <c r="Q426" s="30" t="str">
        <f>IF(Table13[[#This Row],[Customer Country]]="",VLOOKUP(Table13[[#This Row],[Customer ID]],Customers!$A$2:$E$2501,2,0),Table13[[#This Row],[Customer Country]])</f>
        <v>Singapore</v>
      </c>
      <c r="R426" s="16">
        <f>VLOOKUP(Table13[[#This Row],[Customer ID]],Table3[],6,0)</f>
        <v>58</v>
      </c>
    </row>
    <row r="427" spans="1:18" x14ac:dyDescent="0.3">
      <c r="A427" s="15">
        <v>1166715</v>
      </c>
      <c r="B427" s="16">
        <v>337</v>
      </c>
      <c r="C427" s="17" t="s">
        <v>106</v>
      </c>
      <c r="D427" s="21">
        <v>45056.010416666664</v>
      </c>
      <c r="E427" s="16" t="s">
        <v>98</v>
      </c>
      <c r="F427" s="16" t="s">
        <v>59</v>
      </c>
      <c r="G427" s="16">
        <v>8874</v>
      </c>
      <c r="H427" s="16">
        <f>IF(OR(Table13[[#This Row],[Order Value]]&gt;Answer!I$17,Table13[[#This Row],[Order Value]]&lt;Answer!I$18),1,0)</f>
        <v>0</v>
      </c>
      <c r="I427" s="19">
        <v>45056</v>
      </c>
      <c r="J427" s="20" t="str">
        <f>TEXT(Table13[[#This Row],[Order Datetime]],"HH:MM:SS")</f>
        <v>00:15:00</v>
      </c>
      <c r="K427" s="20" t="str">
        <f>TEXT(Table13[[#This Row],[Order time]],"H")</f>
        <v>0</v>
      </c>
      <c r="L427" s="16">
        <v>5</v>
      </c>
      <c r="M427" s="16">
        <f>DAY(Table13[[#This Row],[Order Date]])</f>
        <v>10</v>
      </c>
      <c r="N427" s="16" t="str">
        <f>TEXT(Table13[[#This Row],[Order Date]],"mmmm")</f>
        <v>May</v>
      </c>
      <c r="O427" s="16" t="str">
        <f>TEXT(Table13[[#This Row],[Order Date]],"dddd")</f>
        <v>Wednesday</v>
      </c>
      <c r="P427" s="16">
        <f>WEEKDAY(Table13[[#This Row],[Order Datetime]],2)</f>
        <v>3</v>
      </c>
      <c r="Q427" s="30" t="str">
        <f>IF(Table13[[#This Row],[Customer Country]]="",VLOOKUP(Table13[[#This Row],[Customer ID]],Customers!$A$2:$E$2501,2,0),Table13[[#This Row],[Customer Country]])</f>
        <v>Singapore</v>
      </c>
      <c r="R427" s="16">
        <f>VLOOKUP(Table13[[#This Row],[Customer ID]],Table3[],6,0)</f>
        <v>58</v>
      </c>
    </row>
    <row r="428" spans="1:18" x14ac:dyDescent="0.3">
      <c r="A428" s="15">
        <v>1280199</v>
      </c>
      <c r="B428" s="16">
        <v>337</v>
      </c>
      <c r="C428" s="17" t="s">
        <v>106</v>
      </c>
      <c r="D428" s="21">
        <v>45223.025694444441</v>
      </c>
      <c r="E428" s="16" t="s">
        <v>96</v>
      </c>
      <c r="F428" s="16" t="s">
        <v>39</v>
      </c>
      <c r="G428" s="16">
        <v>622</v>
      </c>
      <c r="H428" s="16">
        <f>IF(OR(Table13[[#This Row],[Order Value]]&gt;Answer!I$17,Table13[[#This Row],[Order Value]]&lt;Answer!I$18),1,0)</f>
        <v>0</v>
      </c>
      <c r="I428" s="19">
        <v>45223</v>
      </c>
      <c r="J428" s="20" t="str">
        <f>TEXT(Table13[[#This Row],[Order Datetime]],"HH:MM:SS")</f>
        <v>00:37:00</v>
      </c>
      <c r="K428" s="20" t="str">
        <f>TEXT(Table13[[#This Row],[Order time]],"H")</f>
        <v>0</v>
      </c>
      <c r="L428" s="16">
        <v>10</v>
      </c>
      <c r="M428" s="16">
        <f>DAY(Table13[[#This Row],[Order Date]])</f>
        <v>24</v>
      </c>
      <c r="N428" s="16" t="str">
        <f>TEXT(Table13[[#This Row],[Order Date]],"mmmm")</f>
        <v>October</v>
      </c>
      <c r="O428" s="16" t="str">
        <f>TEXT(Table13[[#This Row],[Order Date]],"dddd")</f>
        <v>Tuesday</v>
      </c>
      <c r="P428" s="16">
        <f>WEEKDAY(Table13[[#This Row],[Order Datetime]],2)</f>
        <v>2</v>
      </c>
      <c r="Q428" s="30" t="str">
        <f>IF(Table13[[#This Row],[Customer Country]]="",VLOOKUP(Table13[[#This Row],[Customer ID]],Customers!$A$2:$E$2501,2,0),Table13[[#This Row],[Customer Country]])</f>
        <v>Singapore</v>
      </c>
      <c r="R428" s="16">
        <f>VLOOKUP(Table13[[#This Row],[Customer ID]],Table3[],6,0)</f>
        <v>58</v>
      </c>
    </row>
    <row r="429" spans="1:18" x14ac:dyDescent="0.3">
      <c r="A429" s="15">
        <v>846919</v>
      </c>
      <c r="B429" s="16">
        <v>338</v>
      </c>
      <c r="C429" s="17" t="s">
        <v>113</v>
      </c>
      <c r="D429" s="21">
        <v>45158.088194444441</v>
      </c>
      <c r="E429" s="16" t="s">
        <v>98</v>
      </c>
      <c r="F429" s="16" t="s">
        <v>43</v>
      </c>
      <c r="G429" s="16">
        <v>2100</v>
      </c>
      <c r="H429" s="16">
        <f>IF(OR(Table13[[#This Row],[Order Value]]&gt;Answer!I$17,Table13[[#This Row],[Order Value]]&lt;Answer!I$18),1,0)</f>
        <v>0</v>
      </c>
      <c r="I429" s="19">
        <v>45158</v>
      </c>
      <c r="J429" s="20" t="str">
        <f>TEXT(Table13[[#This Row],[Order Datetime]],"HH:MM:SS")</f>
        <v>02:07:00</v>
      </c>
      <c r="K429" s="20" t="str">
        <f>TEXT(Table13[[#This Row],[Order time]],"H")</f>
        <v>2</v>
      </c>
      <c r="L429" s="16">
        <v>8</v>
      </c>
      <c r="M429" s="16">
        <f>DAY(Table13[[#This Row],[Order Date]])</f>
        <v>20</v>
      </c>
      <c r="N429" s="16" t="str">
        <f>TEXT(Table13[[#This Row],[Order Date]],"mmmm")</f>
        <v>August</v>
      </c>
      <c r="O429" s="16" t="str">
        <f>TEXT(Table13[[#This Row],[Order Date]],"dddd")</f>
        <v>Sunday</v>
      </c>
      <c r="P429" s="16">
        <f>WEEKDAY(Table13[[#This Row],[Order Datetime]],2)</f>
        <v>7</v>
      </c>
      <c r="Q429" s="30" t="str">
        <f>IF(Table13[[#This Row],[Customer Country]]="",VLOOKUP(Table13[[#This Row],[Customer ID]],Customers!$A$2:$E$2501,2,0),Table13[[#This Row],[Customer Country]])</f>
        <v>India</v>
      </c>
      <c r="R429" s="16">
        <f>VLOOKUP(Table13[[#This Row],[Customer ID]],Table3[],6,0)</f>
        <v>51</v>
      </c>
    </row>
    <row r="430" spans="1:18" x14ac:dyDescent="0.3">
      <c r="A430" s="15">
        <v>1472426</v>
      </c>
      <c r="B430" s="16">
        <v>338</v>
      </c>
      <c r="C430" s="17" t="s">
        <v>113</v>
      </c>
      <c r="D430" s="21">
        <v>45185.997916666667</v>
      </c>
      <c r="E430" s="16" t="s">
        <v>96</v>
      </c>
      <c r="F430" s="16" t="s">
        <v>18</v>
      </c>
      <c r="G430" s="16">
        <v>2068</v>
      </c>
      <c r="H430" s="16">
        <f>IF(OR(Table13[[#This Row],[Order Value]]&gt;Answer!I$17,Table13[[#This Row],[Order Value]]&lt;Answer!I$18),1,0)</f>
        <v>0</v>
      </c>
      <c r="I430" s="19">
        <v>45185</v>
      </c>
      <c r="J430" s="20" t="str">
        <f>TEXT(Table13[[#This Row],[Order Datetime]],"HH:MM:SS")</f>
        <v>23:57:00</v>
      </c>
      <c r="K430" s="20" t="str">
        <f>TEXT(Table13[[#This Row],[Order time]],"H")</f>
        <v>23</v>
      </c>
      <c r="L430" s="16">
        <v>9</v>
      </c>
      <c r="M430" s="16">
        <f>DAY(Table13[[#This Row],[Order Date]])</f>
        <v>16</v>
      </c>
      <c r="N430" s="16" t="str">
        <f>TEXT(Table13[[#This Row],[Order Date]],"mmmm")</f>
        <v>September</v>
      </c>
      <c r="O430" s="16" t="str">
        <f>TEXT(Table13[[#This Row],[Order Date]],"dddd")</f>
        <v>Saturday</v>
      </c>
      <c r="P430" s="16">
        <f>WEEKDAY(Table13[[#This Row],[Order Datetime]],2)</f>
        <v>6</v>
      </c>
      <c r="Q430" s="30" t="str">
        <f>IF(Table13[[#This Row],[Customer Country]]="",VLOOKUP(Table13[[#This Row],[Customer ID]],Customers!$A$2:$E$2501,2,0),Table13[[#This Row],[Customer Country]])</f>
        <v>India</v>
      </c>
      <c r="R430" s="16">
        <f>VLOOKUP(Table13[[#This Row],[Customer ID]],Table3[],6,0)</f>
        <v>51</v>
      </c>
    </row>
    <row r="431" spans="1:18" x14ac:dyDescent="0.3">
      <c r="A431" s="15">
        <v>962712</v>
      </c>
      <c r="B431" s="16">
        <v>340</v>
      </c>
      <c r="C431" s="17" t="s">
        <v>100</v>
      </c>
      <c r="D431" s="21">
        <v>44993.013194444444</v>
      </c>
      <c r="E431" s="16" t="s">
        <v>98</v>
      </c>
      <c r="F431" s="16" t="s">
        <v>79</v>
      </c>
      <c r="G431" s="16">
        <v>1633</v>
      </c>
      <c r="H431" s="16">
        <f>IF(OR(Table13[[#This Row],[Order Value]]&gt;Answer!I$17,Table13[[#This Row],[Order Value]]&lt;Answer!I$18),1,0)</f>
        <v>0</v>
      </c>
      <c r="I431" s="19">
        <v>44993</v>
      </c>
      <c r="J431" s="20" t="str">
        <f>TEXT(Table13[[#This Row],[Order Datetime]],"HH:MM:SS")</f>
        <v>00:19:00</v>
      </c>
      <c r="K431" s="20" t="str">
        <f>TEXT(Table13[[#This Row],[Order time]],"H")</f>
        <v>0</v>
      </c>
      <c r="L431" s="16">
        <v>3</v>
      </c>
      <c r="M431" s="16">
        <f>DAY(Table13[[#This Row],[Order Date]])</f>
        <v>8</v>
      </c>
      <c r="N431" s="16" t="str">
        <f>TEXT(Table13[[#This Row],[Order Date]],"mmmm")</f>
        <v>March</v>
      </c>
      <c r="O431" s="16" t="str">
        <f>TEXT(Table13[[#This Row],[Order Date]],"dddd")</f>
        <v>Wednesday</v>
      </c>
      <c r="P431" s="16">
        <f>WEEKDAY(Table13[[#This Row],[Order Datetime]],2)</f>
        <v>3</v>
      </c>
      <c r="Q431" s="30" t="str">
        <f>IF(Table13[[#This Row],[Customer Country]]="",VLOOKUP(Table13[[#This Row],[Customer ID]],Customers!$A$2:$E$2501,2,0),Table13[[#This Row],[Customer Country]])</f>
        <v>France</v>
      </c>
      <c r="R431" s="16">
        <f>VLOOKUP(Table13[[#This Row],[Customer ID]],Table3[],6,0)</f>
        <v>68</v>
      </c>
    </row>
    <row r="432" spans="1:18" x14ac:dyDescent="0.3">
      <c r="A432" s="15">
        <v>1448149</v>
      </c>
      <c r="B432" s="16">
        <v>340</v>
      </c>
      <c r="C432" s="17" t="s">
        <v>100</v>
      </c>
      <c r="D432" s="21">
        <v>45058.990972222222</v>
      </c>
      <c r="E432" s="16" t="s">
        <v>191</v>
      </c>
      <c r="F432" s="16" t="s">
        <v>13</v>
      </c>
      <c r="G432" s="16">
        <v>8948</v>
      </c>
      <c r="H432" s="16">
        <f>IF(OR(Table13[[#This Row],[Order Value]]&gt;Answer!I$17,Table13[[#This Row],[Order Value]]&lt;Answer!I$18),1,0)</f>
        <v>0</v>
      </c>
      <c r="I432" s="19">
        <v>45058</v>
      </c>
      <c r="J432" s="20" t="str">
        <f>TEXT(Table13[[#This Row],[Order Datetime]],"HH:MM:SS")</f>
        <v>23:47:00</v>
      </c>
      <c r="K432" s="20" t="str">
        <f>TEXT(Table13[[#This Row],[Order time]],"H")</f>
        <v>23</v>
      </c>
      <c r="L432" s="16">
        <v>5</v>
      </c>
      <c r="M432" s="16">
        <f>DAY(Table13[[#This Row],[Order Date]])</f>
        <v>12</v>
      </c>
      <c r="N432" s="16" t="str">
        <f>TEXT(Table13[[#This Row],[Order Date]],"mmmm")</f>
        <v>May</v>
      </c>
      <c r="O432" s="16" t="str">
        <f>TEXT(Table13[[#This Row],[Order Date]],"dddd")</f>
        <v>Friday</v>
      </c>
      <c r="P432" s="16">
        <f>WEEKDAY(Table13[[#This Row],[Order Datetime]],2)</f>
        <v>5</v>
      </c>
      <c r="Q432" s="30" t="str">
        <f>IF(Table13[[#This Row],[Customer Country]]="",VLOOKUP(Table13[[#This Row],[Customer ID]],Customers!$A$2:$E$2501,2,0),Table13[[#This Row],[Customer Country]])</f>
        <v>France</v>
      </c>
      <c r="R432" s="16">
        <f>VLOOKUP(Table13[[#This Row],[Customer ID]],Table3[],6,0)</f>
        <v>68</v>
      </c>
    </row>
    <row r="433" spans="1:18" x14ac:dyDescent="0.3">
      <c r="A433" s="15">
        <v>1479812</v>
      </c>
      <c r="B433" s="16">
        <v>340</v>
      </c>
      <c r="C433" s="17" t="s">
        <v>100</v>
      </c>
      <c r="D433" s="21">
        <v>45090.036805555559</v>
      </c>
      <c r="E433" s="16" t="s">
        <v>191</v>
      </c>
      <c r="F433" s="16" t="s">
        <v>79</v>
      </c>
      <c r="G433" s="16">
        <v>7134</v>
      </c>
      <c r="H433" s="16">
        <f>IF(OR(Table13[[#This Row],[Order Value]]&gt;Answer!I$17,Table13[[#This Row],[Order Value]]&lt;Answer!I$18),1,0)</f>
        <v>0</v>
      </c>
      <c r="I433" s="19">
        <v>45090</v>
      </c>
      <c r="J433" s="20" t="str">
        <f>TEXT(Table13[[#This Row],[Order Datetime]],"HH:MM:SS")</f>
        <v>00:53:00</v>
      </c>
      <c r="K433" s="20" t="str">
        <f>TEXT(Table13[[#This Row],[Order time]],"H")</f>
        <v>0</v>
      </c>
      <c r="L433" s="16">
        <v>6</v>
      </c>
      <c r="M433" s="16">
        <f>DAY(Table13[[#This Row],[Order Date]])</f>
        <v>13</v>
      </c>
      <c r="N433" s="16" t="str">
        <f>TEXT(Table13[[#This Row],[Order Date]],"mmmm")</f>
        <v>June</v>
      </c>
      <c r="O433" s="16" t="str">
        <f>TEXT(Table13[[#This Row],[Order Date]],"dddd")</f>
        <v>Tuesday</v>
      </c>
      <c r="P433" s="16">
        <f>WEEKDAY(Table13[[#This Row],[Order Datetime]],2)</f>
        <v>2</v>
      </c>
      <c r="Q433" s="30" t="str">
        <f>IF(Table13[[#This Row],[Customer Country]]="",VLOOKUP(Table13[[#This Row],[Customer ID]],Customers!$A$2:$E$2501,2,0),Table13[[#This Row],[Customer Country]])</f>
        <v>France</v>
      </c>
      <c r="R433" s="16">
        <f>VLOOKUP(Table13[[#This Row],[Customer ID]],Table3[],6,0)</f>
        <v>68</v>
      </c>
    </row>
    <row r="434" spans="1:18" x14ac:dyDescent="0.3">
      <c r="A434" s="15">
        <v>66951</v>
      </c>
      <c r="B434" s="16">
        <v>342</v>
      </c>
      <c r="C434" s="17" t="s">
        <v>113</v>
      </c>
      <c r="D434" s="18">
        <v>45134.00277777778</v>
      </c>
      <c r="E434" s="16" t="s">
        <v>191</v>
      </c>
      <c r="F434" s="16" t="s">
        <v>9</v>
      </c>
      <c r="G434" s="16">
        <v>7338</v>
      </c>
      <c r="H434" s="16">
        <f>IF(OR(Table13[[#This Row],[Order Value]]&gt;Answer!I$17,Table13[[#This Row],[Order Value]]&lt;Answer!I$18),1,0)</f>
        <v>0</v>
      </c>
      <c r="I434" s="19">
        <v>45134</v>
      </c>
      <c r="J434" s="20" t="str">
        <f>TEXT(Table13[[#This Row],[Order Datetime]],"HH:MM:SS")</f>
        <v>00:04:00</v>
      </c>
      <c r="K434" s="20" t="str">
        <f>TEXT(Table13[[#This Row],[Order time]],"H")</f>
        <v>0</v>
      </c>
      <c r="L434" s="16">
        <v>7</v>
      </c>
      <c r="M434" s="16">
        <f>DAY(Table13[[#This Row],[Order Date]])</f>
        <v>27</v>
      </c>
      <c r="N434" s="16" t="str">
        <f>TEXT(Table13[[#This Row],[Order Date]],"mmmm")</f>
        <v>July</v>
      </c>
      <c r="O434" s="16" t="str">
        <f>TEXT(Table13[[#This Row],[Order Date]],"dddd")</f>
        <v>Thursday</v>
      </c>
      <c r="P434" s="16">
        <f>WEEKDAY(Table13[[#This Row],[Order Datetime]],2)</f>
        <v>4</v>
      </c>
      <c r="Q434" s="30" t="str">
        <f>IF(Table13[[#This Row],[Customer Country]]="",VLOOKUP(Table13[[#This Row],[Customer ID]],Customers!$A$2:$E$2501,2,0),Table13[[#This Row],[Customer Country]])</f>
        <v>India</v>
      </c>
      <c r="R434" s="16">
        <f>VLOOKUP(Table13[[#This Row],[Customer ID]],Table3[],6,0)</f>
        <v>65</v>
      </c>
    </row>
    <row r="435" spans="1:18" x14ac:dyDescent="0.3">
      <c r="A435" s="15">
        <v>558573</v>
      </c>
      <c r="B435" s="16">
        <v>342</v>
      </c>
      <c r="C435" s="17" t="s">
        <v>113</v>
      </c>
      <c r="D435" s="18">
        <v>45192.024305555555</v>
      </c>
      <c r="E435" s="16" t="s">
        <v>96</v>
      </c>
      <c r="F435" s="16" t="s">
        <v>12</v>
      </c>
      <c r="G435" s="16">
        <v>2278</v>
      </c>
      <c r="H435" s="16">
        <f>IF(OR(Table13[[#This Row],[Order Value]]&gt;Answer!I$17,Table13[[#This Row],[Order Value]]&lt;Answer!I$18),1,0)</f>
        <v>0</v>
      </c>
      <c r="I435" s="19">
        <v>45192</v>
      </c>
      <c r="J435" s="20" t="str">
        <f>TEXT(Table13[[#This Row],[Order Datetime]],"HH:MM:SS")</f>
        <v>00:35:00</v>
      </c>
      <c r="K435" s="20" t="str">
        <f>TEXT(Table13[[#This Row],[Order time]],"H")</f>
        <v>0</v>
      </c>
      <c r="L435" s="16">
        <v>9</v>
      </c>
      <c r="M435" s="16">
        <f>DAY(Table13[[#This Row],[Order Date]])</f>
        <v>23</v>
      </c>
      <c r="N435" s="16" t="str">
        <f>TEXT(Table13[[#This Row],[Order Date]],"mmmm")</f>
        <v>September</v>
      </c>
      <c r="O435" s="16" t="str">
        <f>TEXT(Table13[[#This Row],[Order Date]],"dddd")</f>
        <v>Saturday</v>
      </c>
      <c r="P435" s="16">
        <f>WEEKDAY(Table13[[#This Row],[Order Datetime]],2)</f>
        <v>6</v>
      </c>
      <c r="Q435" s="30" t="str">
        <f>IF(Table13[[#This Row],[Customer Country]]="",VLOOKUP(Table13[[#This Row],[Customer ID]],Customers!$A$2:$E$2501,2,0),Table13[[#This Row],[Customer Country]])</f>
        <v>India</v>
      </c>
      <c r="R435" s="16">
        <f>VLOOKUP(Table13[[#This Row],[Customer ID]],Table3[],6,0)</f>
        <v>65</v>
      </c>
    </row>
    <row r="436" spans="1:18" x14ac:dyDescent="0.3">
      <c r="A436" s="15">
        <v>671598</v>
      </c>
      <c r="B436" s="16">
        <v>342</v>
      </c>
      <c r="C436" s="17" t="s">
        <v>99</v>
      </c>
      <c r="D436" s="21">
        <v>44969.027083333334</v>
      </c>
      <c r="E436" s="16" t="s">
        <v>98</v>
      </c>
      <c r="F436" s="16" t="s">
        <v>43</v>
      </c>
      <c r="G436" s="16">
        <v>8711</v>
      </c>
      <c r="H436" s="16">
        <f>IF(OR(Table13[[#This Row],[Order Value]]&gt;Answer!I$17,Table13[[#This Row],[Order Value]]&lt;Answer!I$18),1,0)</f>
        <v>0</v>
      </c>
      <c r="I436" s="19">
        <v>44969</v>
      </c>
      <c r="J436" s="20" t="str">
        <f>TEXT(Table13[[#This Row],[Order Datetime]],"HH:MM:SS")</f>
        <v>00:39:00</v>
      </c>
      <c r="K436" s="20" t="str">
        <f>TEXT(Table13[[#This Row],[Order time]],"H")</f>
        <v>0</v>
      </c>
      <c r="L436" s="16">
        <v>2</v>
      </c>
      <c r="M436" s="16">
        <f>DAY(Table13[[#This Row],[Order Date]])</f>
        <v>12</v>
      </c>
      <c r="N436" s="16" t="str">
        <f>TEXT(Table13[[#This Row],[Order Date]],"mmmm")</f>
        <v>February</v>
      </c>
      <c r="O436" s="16" t="str">
        <f>TEXT(Table13[[#This Row],[Order Date]],"dddd")</f>
        <v>Sunday</v>
      </c>
      <c r="P436" s="16">
        <f>WEEKDAY(Table13[[#This Row],[Order Datetime]],2)</f>
        <v>7</v>
      </c>
      <c r="Q436" s="30" t="str">
        <f>IF(Table13[[#This Row],[Customer Country]]="",VLOOKUP(Table13[[#This Row],[Customer ID]],Customers!$A$2:$E$2501,2,0),Table13[[#This Row],[Customer Country]])</f>
        <v>USA</v>
      </c>
      <c r="R436" s="16">
        <f>VLOOKUP(Table13[[#This Row],[Customer ID]],Table3[],6,0)</f>
        <v>65</v>
      </c>
    </row>
    <row r="437" spans="1:18" x14ac:dyDescent="0.3">
      <c r="A437" s="15">
        <v>312250</v>
      </c>
      <c r="B437" s="16">
        <v>343</v>
      </c>
      <c r="C437" s="17" t="s">
        <v>113</v>
      </c>
      <c r="D437" s="18">
        <v>45248.019444444442</v>
      </c>
      <c r="E437" s="16" t="s">
        <v>98</v>
      </c>
      <c r="F437" s="16" t="s">
        <v>41</v>
      </c>
      <c r="G437" s="16">
        <v>8056</v>
      </c>
      <c r="H437" s="16">
        <f>IF(OR(Table13[[#This Row],[Order Value]]&gt;Answer!I$17,Table13[[#This Row],[Order Value]]&lt;Answer!I$18),1,0)</f>
        <v>0</v>
      </c>
      <c r="I437" s="19">
        <v>45248</v>
      </c>
      <c r="J437" s="20" t="str">
        <f>TEXT(Table13[[#This Row],[Order Datetime]],"HH:MM:SS")</f>
        <v>00:28:00</v>
      </c>
      <c r="K437" s="20" t="str">
        <f>TEXT(Table13[[#This Row],[Order time]],"H")</f>
        <v>0</v>
      </c>
      <c r="L437" s="16">
        <v>11</v>
      </c>
      <c r="M437" s="16">
        <f>DAY(Table13[[#This Row],[Order Date]])</f>
        <v>18</v>
      </c>
      <c r="N437" s="16" t="str">
        <f>TEXT(Table13[[#This Row],[Order Date]],"mmmm")</f>
        <v>November</v>
      </c>
      <c r="O437" s="16" t="str">
        <f>TEXT(Table13[[#This Row],[Order Date]],"dddd")</f>
        <v>Saturday</v>
      </c>
      <c r="P437" s="16">
        <f>WEEKDAY(Table13[[#This Row],[Order Datetime]],2)</f>
        <v>6</v>
      </c>
      <c r="Q437" s="30" t="str">
        <f>IF(Table13[[#This Row],[Customer Country]]="",VLOOKUP(Table13[[#This Row],[Customer ID]],Customers!$A$2:$E$2501,2,0),Table13[[#This Row],[Customer Country]])</f>
        <v>India</v>
      </c>
      <c r="R437" s="16">
        <f>VLOOKUP(Table13[[#This Row],[Customer ID]],Table3[],6,0)</f>
        <v>88</v>
      </c>
    </row>
    <row r="438" spans="1:18" x14ac:dyDescent="0.3">
      <c r="A438" s="15">
        <v>554150</v>
      </c>
      <c r="B438" s="16">
        <v>343</v>
      </c>
      <c r="C438" s="17" t="s">
        <v>113</v>
      </c>
      <c r="D438" s="18">
        <v>45051.002083333333</v>
      </c>
      <c r="E438" s="16" t="s">
        <v>98</v>
      </c>
      <c r="F438" s="16" t="s">
        <v>8</v>
      </c>
      <c r="G438" s="16">
        <v>1090</v>
      </c>
      <c r="H438" s="16">
        <f>IF(OR(Table13[[#This Row],[Order Value]]&gt;Answer!I$17,Table13[[#This Row],[Order Value]]&lt;Answer!I$18),1,0)</f>
        <v>0</v>
      </c>
      <c r="I438" s="19">
        <v>45051</v>
      </c>
      <c r="J438" s="20" t="str">
        <f>TEXT(Table13[[#This Row],[Order Datetime]],"HH:MM:SS")</f>
        <v>00:03:00</v>
      </c>
      <c r="K438" s="20" t="str">
        <f>TEXT(Table13[[#This Row],[Order time]],"H")</f>
        <v>0</v>
      </c>
      <c r="L438" s="16">
        <v>5</v>
      </c>
      <c r="M438" s="16">
        <f>DAY(Table13[[#This Row],[Order Date]])</f>
        <v>5</v>
      </c>
      <c r="N438" s="16" t="str">
        <f>TEXT(Table13[[#This Row],[Order Date]],"mmmm")</f>
        <v>May</v>
      </c>
      <c r="O438" s="16" t="str">
        <f>TEXT(Table13[[#This Row],[Order Date]],"dddd")</f>
        <v>Friday</v>
      </c>
      <c r="P438" s="16">
        <f>WEEKDAY(Table13[[#This Row],[Order Datetime]],2)</f>
        <v>5</v>
      </c>
      <c r="Q438" s="30" t="str">
        <f>IF(Table13[[#This Row],[Customer Country]]="",VLOOKUP(Table13[[#This Row],[Customer ID]],Customers!$A$2:$E$2501,2,0),Table13[[#This Row],[Customer Country]])</f>
        <v>India</v>
      </c>
      <c r="R438" s="16">
        <f>VLOOKUP(Table13[[#This Row],[Customer ID]],Table3[],6,0)</f>
        <v>88</v>
      </c>
    </row>
    <row r="439" spans="1:18" x14ac:dyDescent="0.3">
      <c r="A439" s="15">
        <v>1202392</v>
      </c>
      <c r="B439" s="16">
        <v>344</v>
      </c>
      <c r="C439" s="17" t="s">
        <v>102</v>
      </c>
      <c r="D439" s="21">
        <v>45230.00277777778</v>
      </c>
      <c r="E439" s="16" t="s">
        <v>98</v>
      </c>
      <c r="F439" s="16" t="s">
        <v>11</v>
      </c>
      <c r="G439" s="16">
        <v>8051</v>
      </c>
      <c r="H439" s="16">
        <f>IF(OR(Table13[[#This Row],[Order Value]]&gt;Answer!I$17,Table13[[#This Row],[Order Value]]&lt;Answer!I$18),1,0)</f>
        <v>0</v>
      </c>
      <c r="I439" s="19">
        <v>45230</v>
      </c>
      <c r="J439" s="20" t="str">
        <f>TEXT(Table13[[#This Row],[Order Datetime]],"HH:MM:SS")</f>
        <v>00:04:00</v>
      </c>
      <c r="K439" s="20" t="str">
        <f>TEXT(Table13[[#This Row],[Order time]],"H")</f>
        <v>0</v>
      </c>
      <c r="L439" s="16">
        <v>10</v>
      </c>
      <c r="M439" s="16">
        <f>DAY(Table13[[#This Row],[Order Date]])</f>
        <v>31</v>
      </c>
      <c r="N439" s="16" t="str">
        <f>TEXT(Table13[[#This Row],[Order Date]],"mmmm")</f>
        <v>October</v>
      </c>
      <c r="O439" s="16" t="str">
        <f>TEXT(Table13[[#This Row],[Order Date]],"dddd")</f>
        <v>Tuesday</v>
      </c>
      <c r="P439" s="16">
        <f>WEEKDAY(Table13[[#This Row],[Order Datetime]],2)</f>
        <v>2</v>
      </c>
      <c r="Q439" s="30" t="str">
        <f>IF(Table13[[#This Row],[Customer Country]]="",VLOOKUP(Table13[[#This Row],[Customer ID]],Customers!$A$2:$E$2501,2,0),Table13[[#This Row],[Customer Country]])</f>
        <v>Finland</v>
      </c>
      <c r="R439" s="16">
        <f>VLOOKUP(Table13[[#This Row],[Customer ID]],Table3[],6,0)</f>
        <v>84</v>
      </c>
    </row>
    <row r="440" spans="1:18" x14ac:dyDescent="0.3">
      <c r="A440" s="15">
        <v>1308737</v>
      </c>
      <c r="B440" s="16">
        <v>344</v>
      </c>
      <c r="C440" s="17" t="s">
        <v>102</v>
      </c>
      <c r="D440" s="21">
        <v>45139.038888888892</v>
      </c>
      <c r="E440" s="16" t="s">
        <v>191</v>
      </c>
      <c r="F440" s="16" t="s">
        <v>54</v>
      </c>
      <c r="G440" s="16">
        <v>144</v>
      </c>
      <c r="H440" s="16">
        <f>IF(OR(Table13[[#This Row],[Order Value]]&gt;Answer!I$17,Table13[[#This Row],[Order Value]]&lt;Answer!I$18),1,0)</f>
        <v>0</v>
      </c>
      <c r="I440" s="19">
        <v>45139</v>
      </c>
      <c r="J440" s="20" t="str">
        <f>TEXT(Table13[[#This Row],[Order Datetime]],"HH:MM:SS")</f>
        <v>00:56:00</v>
      </c>
      <c r="K440" s="20" t="str">
        <f>TEXT(Table13[[#This Row],[Order time]],"H")</f>
        <v>0</v>
      </c>
      <c r="L440" s="16">
        <v>8</v>
      </c>
      <c r="M440" s="16">
        <f>DAY(Table13[[#This Row],[Order Date]])</f>
        <v>1</v>
      </c>
      <c r="N440" s="16" t="str">
        <f>TEXT(Table13[[#This Row],[Order Date]],"mmmm")</f>
        <v>August</v>
      </c>
      <c r="O440" s="16" t="str">
        <f>TEXT(Table13[[#This Row],[Order Date]],"dddd")</f>
        <v>Tuesday</v>
      </c>
      <c r="P440" s="16">
        <f>WEEKDAY(Table13[[#This Row],[Order Datetime]],2)</f>
        <v>2</v>
      </c>
      <c r="Q440" s="30" t="str">
        <f>IF(Table13[[#This Row],[Customer Country]]="",VLOOKUP(Table13[[#This Row],[Customer ID]],Customers!$A$2:$E$2501,2,0),Table13[[#This Row],[Customer Country]])</f>
        <v>Finland</v>
      </c>
      <c r="R440" s="16">
        <f>VLOOKUP(Table13[[#This Row],[Customer ID]],Table3[],6,0)</f>
        <v>84</v>
      </c>
    </row>
    <row r="441" spans="1:18" x14ac:dyDescent="0.3">
      <c r="A441" s="15">
        <v>1395655</v>
      </c>
      <c r="B441" s="16">
        <v>345</v>
      </c>
      <c r="C441" s="17" t="s">
        <v>113</v>
      </c>
      <c r="D441" s="21">
        <v>45150.02847222222</v>
      </c>
      <c r="E441" s="16" t="s">
        <v>98</v>
      </c>
      <c r="F441" s="16" t="s">
        <v>27</v>
      </c>
      <c r="G441" s="16">
        <v>8180</v>
      </c>
      <c r="H441" s="16">
        <f>IF(OR(Table13[[#This Row],[Order Value]]&gt;Answer!I$17,Table13[[#This Row],[Order Value]]&lt;Answer!I$18),1,0)</f>
        <v>0</v>
      </c>
      <c r="I441" s="19">
        <v>45150</v>
      </c>
      <c r="J441" s="20" t="str">
        <f>TEXT(Table13[[#This Row],[Order Datetime]],"HH:MM:SS")</f>
        <v>00:41:00</v>
      </c>
      <c r="K441" s="20" t="str">
        <f>TEXT(Table13[[#This Row],[Order time]],"H")</f>
        <v>0</v>
      </c>
      <c r="L441" s="16">
        <v>8</v>
      </c>
      <c r="M441" s="16">
        <f>DAY(Table13[[#This Row],[Order Date]])</f>
        <v>12</v>
      </c>
      <c r="N441" s="16" t="str">
        <f>TEXT(Table13[[#This Row],[Order Date]],"mmmm")</f>
        <v>August</v>
      </c>
      <c r="O441" s="16" t="str">
        <f>TEXT(Table13[[#This Row],[Order Date]],"dddd")</f>
        <v>Saturday</v>
      </c>
      <c r="P441" s="16">
        <f>WEEKDAY(Table13[[#This Row],[Order Datetime]],2)</f>
        <v>6</v>
      </c>
      <c r="Q441" s="30" t="str">
        <f>IF(Table13[[#This Row],[Customer Country]]="",VLOOKUP(Table13[[#This Row],[Customer ID]],Customers!$A$2:$E$2501,2,0),Table13[[#This Row],[Customer Country]])</f>
        <v>India</v>
      </c>
      <c r="R441" s="16">
        <f>VLOOKUP(Table13[[#This Row],[Customer ID]],Table3[],6,0)</f>
        <v>31</v>
      </c>
    </row>
    <row r="442" spans="1:18" x14ac:dyDescent="0.3">
      <c r="A442" s="15">
        <v>895436</v>
      </c>
      <c r="B442" s="16">
        <v>346</v>
      </c>
      <c r="C442" s="17" t="s">
        <v>105</v>
      </c>
      <c r="D442" s="21">
        <v>45177.026388888888</v>
      </c>
      <c r="E442" s="16" t="s">
        <v>96</v>
      </c>
      <c r="F442" s="16" t="s">
        <v>32</v>
      </c>
      <c r="G442" s="16">
        <v>6750</v>
      </c>
      <c r="H442" s="16">
        <f>IF(OR(Table13[[#This Row],[Order Value]]&gt;Answer!I$17,Table13[[#This Row],[Order Value]]&lt;Answer!I$18),1,0)</f>
        <v>0</v>
      </c>
      <c r="I442" s="19">
        <v>45177</v>
      </c>
      <c r="J442" s="20" t="str">
        <f>TEXT(Table13[[#This Row],[Order Datetime]],"HH:MM:SS")</f>
        <v>00:38:00</v>
      </c>
      <c r="K442" s="20" t="str">
        <f>TEXT(Table13[[#This Row],[Order time]],"H")</f>
        <v>0</v>
      </c>
      <c r="L442" s="16">
        <v>9</v>
      </c>
      <c r="M442" s="16">
        <f>DAY(Table13[[#This Row],[Order Date]])</f>
        <v>8</v>
      </c>
      <c r="N442" s="16" t="str">
        <f>TEXT(Table13[[#This Row],[Order Date]],"mmmm")</f>
        <v>September</v>
      </c>
      <c r="O442" s="16" t="str">
        <f>TEXT(Table13[[#This Row],[Order Date]],"dddd")</f>
        <v>Friday</v>
      </c>
      <c r="P442" s="16">
        <f>WEEKDAY(Table13[[#This Row],[Order Datetime]],2)</f>
        <v>5</v>
      </c>
      <c r="Q442" s="30" t="str">
        <f>IF(Table13[[#This Row],[Customer Country]]="",VLOOKUP(Table13[[#This Row],[Customer ID]],Customers!$A$2:$E$2501,2,0),Table13[[#This Row],[Customer Country]])</f>
        <v>Spain</v>
      </c>
      <c r="R442" s="16">
        <f>VLOOKUP(Table13[[#This Row],[Customer ID]],Table3[],6,0)</f>
        <v>27</v>
      </c>
    </row>
    <row r="443" spans="1:18" x14ac:dyDescent="0.3">
      <c r="A443" s="15">
        <v>197854</v>
      </c>
      <c r="B443" s="16">
        <v>347</v>
      </c>
      <c r="C443" s="17" t="s">
        <v>108</v>
      </c>
      <c r="D443" s="18">
        <v>45169.038888888892</v>
      </c>
      <c r="E443" s="16" t="s">
        <v>97</v>
      </c>
      <c r="F443" s="16" t="s">
        <v>27</v>
      </c>
      <c r="G443" s="16">
        <v>1674</v>
      </c>
      <c r="H443" s="16">
        <f>IF(OR(Table13[[#This Row],[Order Value]]&gt;Answer!I$17,Table13[[#This Row],[Order Value]]&lt;Answer!I$18),1,0)</f>
        <v>0</v>
      </c>
      <c r="I443" s="19">
        <v>45169</v>
      </c>
      <c r="J443" s="20" t="str">
        <f>TEXT(Table13[[#This Row],[Order Datetime]],"HH:MM:SS")</f>
        <v>00:56:00</v>
      </c>
      <c r="K443" s="20" t="str">
        <f>TEXT(Table13[[#This Row],[Order time]],"H")</f>
        <v>0</v>
      </c>
      <c r="L443" s="16">
        <v>8</v>
      </c>
      <c r="M443" s="16">
        <f>DAY(Table13[[#This Row],[Order Date]])</f>
        <v>31</v>
      </c>
      <c r="N443" s="16" t="str">
        <f>TEXT(Table13[[#This Row],[Order Date]],"mmmm")</f>
        <v>August</v>
      </c>
      <c r="O443" s="16" t="str">
        <f>TEXT(Table13[[#This Row],[Order Date]],"dddd")</f>
        <v>Thursday</v>
      </c>
      <c r="P443" s="16">
        <f>WEEKDAY(Table13[[#This Row],[Order Datetime]],2)</f>
        <v>4</v>
      </c>
      <c r="Q443" s="30" t="str">
        <f>IF(Table13[[#This Row],[Customer Country]]="",VLOOKUP(Table13[[#This Row],[Customer ID]],Customers!$A$2:$E$2501,2,0),Table13[[#This Row],[Customer Country]])</f>
        <v>Denmark</v>
      </c>
      <c r="R443" s="16">
        <f>VLOOKUP(Table13[[#This Row],[Customer ID]],Table3[],6,0)</f>
        <v>59</v>
      </c>
    </row>
    <row r="444" spans="1:18" x14ac:dyDescent="0.3">
      <c r="A444" s="15">
        <v>1102910</v>
      </c>
      <c r="B444" s="16">
        <v>347</v>
      </c>
      <c r="C444" s="17" t="s">
        <v>108</v>
      </c>
      <c r="D444" s="21">
        <v>45232.988194444442</v>
      </c>
      <c r="E444" s="16" t="s">
        <v>96</v>
      </c>
      <c r="F444" s="16" t="s">
        <v>27</v>
      </c>
      <c r="G444" s="16">
        <v>5043</v>
      </c>
      <c r="H444" s="16">
        <f>IF(OR(Table13[[#This Row],[Order Value]]&gt;Answer!I$17,Table13[[#This Row],[Order Value]]&lt;Answer!I$18),1,0)</f>
        <v>0</v>
      </c>
      <c r="I444" s="19">
        <v>45232</v>
      </c>
      <c r="J444" s="20" t="str">
        <f>TEXT(Table13[[#This Row],[Order Datetime]],"HH:MM:SS")</f>
        <v>23:43:00</v>
      </c>
      <c r="K444" s="20" t="str">
        <f>TEXT(Table13[[#This Row],[Order time]],"H")</f>
        <v>23</v>
      </c>
      <c r="L444" s="16">
        <v>11</v>
      </c>
      <c r="M444" s="16">
        <f>DAY(Table13[[#This Row],[Order Date]])</f>
        <v>2</v>
      </c>
      <c r="N444" s="16" t="str">
        <f>TEXT(Table13[[#This Row],[Order Date]],"mmmm")</f>
        <v>November</v>
      </c>
      <c r="O444" s="16" t="str">
        <f>TEXT(Table13[[#This Row],[Order Date]],"dddd")</f>
        <v>Thursday</v>
      </c>
      <c r="P444" s="16">
        <f>WEEKDAY(Table13[[#This Row],[Order Datetime]],2)</f>
        <v>4</v>
      </c>
      <c r="Q444" s="30" t="str">
        <f>IF(Table13[[#This Row],[Customer Country]]="",VLOOKUP(Table13[[#This Row],[Customer ID]],Customers!$A$2:$E$2501,2,0),Table13[[#This Row],[Customer Country]])</f>
        <v>Denmark</v>
      </c>
      <c r="R444" s="16">
        <f>VLOOKUP(Table13[[#This Row],[Customer ID]],Table3[],6,0)</f>
        <v>59</v>
      </c>
    </row>
    <row r="445" spans="1:18" x14ac:dyDescent="0.3">
      <c r="A445" s="15">
        <v>1521957</v>
      </c>
      <c r="B445" s="16">
        <v>347</v>
      </c>
      <c r="C445" s="17" t="s">
        <v>108</v>
      </c>
      <c r="D445" s="21">
        <v>45236.970833333333</v>
      </c>
      <c r="E445" s="16" t="s">
        <v>96</v>
      </c>
      <c r="F445" s="16" t="s">
        <v>74</v>
      </c>
      <c r="G445" s="16">
        <v>2198</v>
      </c>
      <c r="H445" s="16">
        <f>IF(OR(Table13[[#This Row],[Order Value]]&gt;Answer!I$17,Table13[[#This Row],[Order Value]]&lt;Answer!I$18),1,0)</f>
        <v>0</v>
      </c>
      <c r="I445" s="19">
        <v>45236</v>
      </c>
      <c r="J445" s="20" t="str">
        <f>TEXT(Table13[[#This Row],[Order Datetime]],"HH:MM:SS")</f>
        <v>23:18:00</v>
      </c>
      <c r="K445" s="20" t="str">
        <f>TEXT(Table13[[#This Row],[Order time]],"H")</f>
        <v>23</v>
      </c>
      <c r="L445" s="16">
        <v>11</v>
      </c>
      <c r="M445" s="16">
        <f>DAY(Table13[[#This Row],[Order Date]])</f>
        <v>6</v>
      </c>
      <c r="N445" s="16" t="str">
        <f>TEXT(Table13[[#This Row],[Order Date]],"mmmm")</f>
        <v>November</v>
      </c>
      <c r="O445" s="16" t="str">
        <f>TEXT(Table13[[#This Row],[Order Date]],"dddd")</f>
        <v>Monday</v>
      </c>
      <c r="P445" s="16">
        <f>WEEKDAY(Table13[[#This Row],[Order Datetime]],2)</f>
        <v>1</v>
      </c>
      <c r="Q445" s="30" t="str">
        <f>IF(Table13[[#This Row],[Customer Country]]="",VLOOKUP(Table13[[#This Row],[Customer ID]],Customers!$A$2:$E$2501,2,0),Table13[[#This Row],[Customer Country]])</f>
        <v>Denmark</v>
      </c>
      <c r="R445" s="16">
        <f>VLOOKUP(Table13[[#This Row],[Customer ID]],Table3[],6,0)</f>
        <v>59</v>
      </c>
    </row>
    <row r="446" spans="1:18" x14ac:dyDescent="0.3">
      <c r="A446" s="15">
        <v>1562703</v>
      </c>
      <c r="B446" s="16">
        <v>347</v>
      </c>
      <c r="C446" s="17" t="s">
        <v>108</v>
      </c>
      <c r="D446" s="21">
        <v>45183.017361111109</v>
      </c>
      <c r="E446" s="16" t="s">
        <v>191</v>
      </c>
      <c r="F446" s="16" t="s">
        <v>18</v>
      </c>
      <c r="G446" s="16">
        <v>1845</v>
      </c>
      <c r="H446" s="16">
        <f>IF(OR(Table13[[#This Row],[Order Value]]&gt;Answer!I$17,Table13[[#This Row],[Order Value]]&lt;Answer!I$18),1,0)</f>
        <v>0</v>
      </c>
      <c r="I446" s="19">
        <v>45183</v>
      </c>
      <c r="J446" s="20" t="str">
        <f>TEXT(Table13[[#This Row],[Order Datetime]],"HH:MM:SS")</f>
        <v>00:25:00</v>
      </c>
      <c r="K446" s="20" t="str">
        <f>TEXT(Table13[[#This Row],[Order time]],"H")</f>
        <v>0</v>
      </c>
      <c r="L446" s="16">
        <v>9</v>
      </c>
      <c r="M446" s="16">
        <f>DAY(Table13[[#This Row],[Order Date]])</f>
        <v>14</v>
      </c>
      <c r="N446" s="16" t="str">
        <f>TEXT(Table13[[#This Row],[Order Date]],"mmmm")</f>
        <v>September</v>
      </c>
      <c r="O446" s="16" t="str">
        <f>TEXT(Table13[[#This Row],[Order Date]],"dddd")</f>
        <v>Thursday</v>
      </c>
      <c r="P446" s="16">
        <f>WEEKDAY(Table13[[#This Row],[Order Datetime]],2)</f>
        <v>4</v>
      </c>
      <c r="Q446" s="30" t="str">
        <f>IF(Table13[[#This Row],[Customer Country]]="",VLOOKUP(Table13[[#This Row],[Customer ID]],Customers!$A$2:$E$2501,2,0),Table13[[#This Row],[Customer Country]])</f>
        <v>Denmark</v>
      </c>
      <c r="R446" s="16">
        <f>VLOOKUP(Table13[[#This Row],[Customer ID]],Table3[],6,0)</f>
        <v>59</v>
      </c>
    </row>
    <row r="447" spans="1:18" x14ac:dyDescent="0.3">
      <c r="A447" s="15">
        <v>1490112</v>
      </c>
      <c r="B447" s="16">
        <v>348</v>
      </c>
      <c r="C447" s="17" t="s">
        <v>100</v>
      </c>
      <c r="D447" s="21">
        <v>45164.043749999997</v>
      </c>
      <c r="E447" s="16" t="s">
        <v>96</v>
      </c>
      <c r="F447" s="16" t="s">
        <v>15</v>
      </c>
      <c r="G447" s="16">
        <v>7429</v>
      </c>
      <c r="H447" s="16">
        <f>IF(OR(Table13[[#This Row],[Order Value]]&gt;Answer!I$17,Table13[[#This Row],[Order Value]]&lt;Answer!I$18),1,0)</f>
        <v>0</v>
      </c>
      <c r="I447" s="19">
        <v>45164</v>
      </c>
      <c r="J447" s="20" t="str">
        <f>TEXT(Table13[[#This Row],[Order Datetime]],"HH:MM:SS")</f>
        <v>01:03:00</v>
      </c>
      <c r="K447" s="20" t="str">
        <f>TEXT(Table13[[#This Row],[Order time]],"H")</f>
        <v>1</v>
      </c>
      <c r="L447" s="16">
        <v>8</v>
      </c>
      <c r="M447" s="16">
        <f>DAY(Table13[[#This Row],[Order Date]])</f>
        <v>26</v>
      </c>
      <c r="N447" s="16" t="str">
        <f>TEXT(Table13[[#This Row],[Order Date]],"mmmm")</f>
        <v>August</v>
      </c>
      <c r="O447" s="16" t="str">
        <f>TEXT(Table13[[#This Row],[Order Date]],"dddd")</f>
        <v>Saturday</v>
      </c>
      <c r="P447" s="16">
        <f>WEEKDAY(Table13[[#This Row],[Order Datetime]],2)</f>
        <v>6</v>
      </c>
      <c r="Q447" s="30" t="str">
        <f>IF(Table13[[#This Row],[Customer Country]]="",VLOOKUP(Table13[[#This Row],[Customer ID]],Customers!$A$2:$E$2501,2,0),Table13[[#This Row],[Customer Country]])</f>
        <v>France</v>
      </c>
      <c r="R447" s="16">
        <f>VLOOKUP(Table13[[#This Row],[Customer ID]],Table3[],6,0)</f>
        <v>61</v>
      </c>
    </row>
    <row r="448" spans="1:18" x14ac:dyDescent="0.3">
      <c r="A448" s="15">
        <v>912904</v>
      </c>
      <c r="B448" s="16">
        <v>349</v>
      </c>
      <c r="C448" s="17" t="s">
        <v>108</v>
      </c>
      <c r="D448" s="21">
        <v>45266.993750000001</v>
      </c>
      <c r="E448" s="16" t="s">
        <v>96</v>
      </c>
      <c r="F448" s="16" t="s">
        <v>47</v>
      </c>
      <c r="G448" s="16">
        <v>2520</v>
      </c>
      <c r="H448" s="16">
        <f>IF(OR(Table13[[#This Row],[Order Value]]&gt;Answer!I$17,Table13[[#This Row],[Order Value]]&lt;Answer!I$18),1,0)</f>
        <v>0</v>
      </c>
      <c r="I448" s="19">
        <v>45266</v>
      </c>
      <c r="J448" s="20" t="str">
        <f>TEXT(Table13[[#This Row],[Order Datetime]],"HH:MM:SS")</f>
        <v>23:51:00</v>
      </c>
      <c r="K448" s="20" t="str">
        <f>TEXT(Table13[[#This Row],[Order time]],"H")</f>
        <v>23</v>
      </c>
      <c r="L448" s="16">
        <v>12</v>
      </c>
      <c r="M448" s="16">
        <f>DAY(Table13[[#This Row],[Order Date]])</f>
        <v>6</v>
      </c>
      <c r="N448" s="16" t="str">
        <f>TEXT(Table13[[#This Row],[Order Date]],"mmmm")</f>
        <v>December</v>
      </c>
      <c r="O448" s="16" t="str">
        <f>TEXT(Table13[[#This Row],[Order Date]],"dddd")</f>
        <v>Wednesday</v>
      </c>
      <c r="P448" s="16">
        <f>WEEKDAY(Table13[[#This Row],[Order Datetime]],2)</f>
        <v>3</v>
      </c>
      <c r="Q448" s="30" t="str">
        <f>IF(Table13[[#This Row],[Customer Country]]="",VLOOKUP(Table13[[#This Row],[Customer ID]],Customers!$A$2:$E$2501,2,0),Table13[[#This Row],[Customer Country]])</f>
        <v>Denmark</v>
      </c>
      <c r="R448" s="16">
        <f>VLOOKUP(Table13[[#This Row],[Customer ID]],Table3[],6,0)</f>
        <v>55</v>
      </c>
    </row>
    <row r="449" spans="1:18" x14ac:dyDescent="0.3">
      <c r="A449" s="15">
        <v>929955</v>
      </c>
      <c r="B449" s="16">
        <v>349</v>
      </c>
      <c r="C449" s="17" t="s">
        <v>108</v>
      </c>
      <c r="D449" s="21">
        <v>44947.987500000003</v>
      </c>
      <c r="E449" s="16" t="s">
        <v>98</v>
      </c>
      <c r="F449" s="16" t="s">
        <v>43</v>
      </c>
      <c r="G449" s="16">
        <v>3242</v>
      </c>
      <c r="H449" s="16">
        <f>IF(OR(Table13[[#This Row],[Order Value]]&gt;Answer!I$17,Table13[[#This Row],[Order Value]]&lt;Answer!I$18),1,0)</f>
        <v>0</v>
      </c>
      <c r="I449" s="19">
        <v>44947</v>
      </c>
      <c r="J449" s="20" t="str">
        <f>TEXT(Table13[[#This Row],[Order Datetime]],"HH:MM:SS")</f>
        <v>23:42:00</v>
      </c>
      <c r="K449" s="20" t="str">
        <f>TEXT(Table13[[#This Row],[Order time]],"H")</f>
        <v>23</v>
      </c>
      <c r="L449" s="16">
        <v>1</v>
      </c>
      <c r="M449" s="16">
        <f>DAY(Table13[[#This Row],[Order Date]])</f>
        <v>21</v>
      </c>
      <c r="N449" s="16" t="str">
        <f>TEXT(Table13[[#This Row],[Order Date]],"mmmm")</f>
        <v>January</v>
      </c>
      <c r="O449" s="16" t="str">
        <f>TEXT(Table13[[#This Row],[Order Date]],"dddd")</f>
        <v>Saturday</v>
      </c>
      <c r="P449" s="16">
        <f>WEEKDAY(Table13[[#This Row],[Order Datetime]],2)</f>
        <v>6</v>
      </c>
      <c r="Q449" s="30" t="str">
        <f>IF(Table13[[#This Row],[Customer Country]]="",VLOOKUP(Table13[[#This Row],[Customer ID]],Customers!$A$2:$E$2501,2,0),Table13[[#This Row],[Customer Country]])</f>
        <v>Denmark</v>
      </c>
      <c r="R449" s="16">
        <f>VLOOKUP(Table13[[#This Row],[Customer ID]],Table3[],6,0)</f>
        <v>55</v>
      </c>
    </row>
    <row r="450" spans="1:18" x14ac:dyDescent="0.3">
      <c r="A450" s="15">
        <v>414191</v>
      </c>
      <c r="B450" s="16">
        <v>350</v>
      </c>
      <c r="C450" s="17" t="s">
        <v>109</v>
      </c>
      <c r="D450" s="18">
        <v>44936.958333333336</v>
      </c>
      <c r="E450" s="16" t="s">
        <v>96</v>
      </c>
      <c r="F450" s="16" t="s">
        <v>40</v>
      </c>
      <c r="G450" s="16">
        <v>6814</v>
      </c>
      <c r="H450" s="16">
        <f>IF(OR(Table13[[#This Row],[Order Value]]&gt;Answer!I$17,Table13[[#This Row],[Order Value]]&lt;Answer!I$18),1,0)</f>
        <v>0</v>
      </c>
      <c r="I450" s="19">
        <v>44936</v>
      </c>
      <c r="J450" s="20" t="str">
        <f>TEXT(Table13[[#This Row],[Order Datetime]],"HH:MM:SS")</f>
        <v>23:00:00</v>
      </c>
      <c r="K450" s="20" t="str">
        <f>TEXT(Table13[[#This Row],[Order time]],"H")</f>
        <v>23</v>
      </c>
      <c r="L450" s="16">
        <v>1</v>
      </c>
      <c r="M450" s="16">
        <f>DAY(Table13[[#This Row],[Order Date]])</f>
        <v>10</v>
      </c>
      <c r="N450" s="16" t="str">
        <f>TEXT(Table13[[#This Row],[Order Date]],"mmmm")</f>
        <v>January</v>
      </c>
      <c r="O450" s="16" t="str">
        <f>TEXT(Table13[[#This Row],[Order Date]],"dddd")</f>
        <v>Tuesday</v>
      </c>
      <c r="P450" s="16">
        <f>WEEKDAY(Table13[[#This Row],[Order Datetime]],2)</f>
        <v>2</v>
      </c>
      <c r="Q450" s="30" t="str">
        <f>IF(Table13[[#This Row],[Customer Country]]="",VLOOKUP(Table13[[#This Row],[Customer ID]],Customers!$A$2:$E$2501,2,0),Table13[[#This Row],[Customer Country]])</f>
        <v>Germany</v>
      </c>
      <c r="R450" s="16">
        <f>VLOOKUP(Table13[[#This Row],[Customer ID]],Table3[],6,0)</f>
        <v>39</v>
      </c>
    </row>
    <row r="451" spans="1:18" x14ac:dyDescent="0.3">
      <c r="A451" s="15">
        <v>1669358</v>
      </c>
      <c r="B451" s="16">
        <v>351</v>
      </c>
      <c r="C451" s="17" t="s">
        <v>101</v>
      </c>
      <c r="D451" s="21">
        <v>44962.077777777777</v>
      </c>
      <c r="E451" s="16" t="s">
        <v>98</v>
      </c>
      <c r="F451" s="16" t="s">
        <v>18</v>
      </c>
      <c r="G451" s="16">
        <v>462</v>
      </c>
      <c r="H451" s="16">
        <f>IF(OR(Table13[[#This Row],[Order Value]]&gt;Answer!I$17,Table13[[#This Row],[Order Value]]&lt;Answer!I$18),1,0)</f>
        <v>0</v>
      </c>
      <c r="I451" s="19">
        <v>44962</v>
      </c>
      <c r="J451" s="20" t="str">
        <f>TEXT(Table13[[#This Row],[Order Datetime]],"HH:MM:SS")</f>
        <v>01:52:00</v>
      </c>
      <c r="K451" s="20" t="str">
        <f>TEXT(Table13[[#This Row],[Order time]],"H")</f>
        <v>1</v>
      </c>
      <c r="L451" s="16">
        <v>2</v>
      </c>
      <c r="M451" s="16">
        <f>DAY(Table13[[#This Row],[Order Date]])</f>
        <v>5</v>
      </c>
      <c r="N451" s="16" t="str">
        <f>TEXT(Table13[[#This Row],[Order Date]],"mmmm")</f>
        <v>February</v>
      </c>
      <c r="O451" s="16" t="str">
        <f>TEXT(Table13[[#This Row],[Order Date]],"dddd")</f>
        <v>Sunday</v>
      </c>
      <c r="P451" s="16">
        <f>WEEKDAY(Table13[[#This Row],[Order Datetime]],2)</f>
        <v>7</v>
      </c>
      <c r="Q451" s="30" t="str">
        <f>IF(Table13[[#This Row],[Customer Country]]="",VLOOKUP(Table13[[#This Row],[Customer ID]],Customers!$A$2:$E$2501,2,0),Table13[[#This Row],[Customer Country]])</f>
        <v>Australia</v>
      </c>
      <c r="R451" s="16">
        <f>VLOOKUP(Table13[[#This Row],[Customer ID]],Table3[],6,0)</f>
        <v>87</v>
      </c>
    </row>
    <row r="452" spans="1:18" x14ac:dyDescent="0.3">
      <c r="A452" s="15">
        <v>60781</v>
      </c>
      <c r="B452" s="16">
        <v>353</v>
      </c>
      <c r="C452" s="17" t="s">
        <v>100</v>
      </c>
      <c r="D452" s="18">
        <v>45225.069444444445</v>
      </c>
      <c r="E452" s="16" t="s">
        <v>97</v>
      </c>
      <c r="F452" s="16" t="s">
        <v>18</v>
      </c>
      <c r="G452" s="16">
        <v>936</v>
      </c>
      <c r="H452" s="16">
        <f>IF(OR(Table13[[#This Row],[Order Value]]&gt;Answer!I$17,Table13[[#This Row],[Order Value]]&lt;Answer!I$18),1,0)</f>
        <v>0</v>
      </c>
      <c r="I452" s="19">
        <v>45225</v>
      </c>
      <c r="J452" s="20" t="str">
        <f>TEXT(Table13[[#This Row],[Order Datetime]],"HH:MM:SS")</f>
        <v>01:40:00</v>
      </c>
      <c r="K452" s="20" t="str">
        <f>TEXT(Table13[[#This Row],[Order time]],"H")</f>
        <v>1</v>
      </c>
      <c r="L452" s="16">
        <v>10</v>
      </c>
      <c r="M452" s="16">
        <f>DAY(Table13[[#This Row],[Order Date]])</f>
        <v>26</v>
      </c>
      <c r="N452" s="16" t="str">
        <f>TEXT(Table13[[#This Row],[Order Date]],"mmmm")</f>
        <v>October</v>
      </c>
      <c r="O452" s="16" t="str">
        <f>TEXT(Table13[[#This Row],[Order Date]],"dddd")</f>
        <v>Thursday</v>
      </c>
      <c r="P452" s="16">
        <f>WEEKDAY(Table13[[#This Row],[Order Datetime]],2)</f>
        <v>4</v>
      </c>
      <c r="Q452" s="30" t="str">
        <f>IF(Table13[[#This Row],[Customer Country]]="",VLOOKUP(Table13[[#This Row],[Customer ID]],Customers!$A$2:$E$2501,2,0),Table13[[#This Row],[Customer Country]])</f>
        <v>France</v>
      </c>
      <c r="R452" s="16">
        <f>VLOOKUP(Table13[[#This Row],[Customer ID]],Table3[],6,0)</f>
        <v>66</v>
      </c>
    </row>
    <row r="453" spans="1:18" x14ac:dyDescent="0.3">
      <c r="A453" s="15">
        <v>1237541</v>
      </c>
      <c r="B453" s="16">
        <v>354</v>
      </c>
      <c r="C453" s="17" t="s">
        <v>113</v>
      </c>
      <c r="D453" s="21">
        <v>45202.998611111114</v>
      </c>
      <c r="E453" s="16" t="s">
        <v>98</v>
      </c>
      <c r="F453" s="16" t="s">
        <v>88</v>
      </c>
      <c r="G453" s="16">
        <v>301</v>
      </c>
      <c r="H453" s="16">
        <f>IF(OR(Table13[[#This Row],[Order Value]]&gt;Answer!I$17,Table13[[#This Row],[Order Value]]&lt;Answer!I$18),1,0)</f>
        <v>0</v>
      </c>
      <c r="I453" s="19">
        <v>45202</v>
      </c>
      <c r="J453" s="20" t="str">
        <f>TEXT(Table13[[#This Row],[Order Datetime]],"HH:MM:SS")</f>
        <v>23:58:00</v>
      </c>
      <c r="K453" s="20" t="str">
        <f>TEXT(Table13[[#This Row],[Order time]],"H")</f>
        <v>23</v>
      </c>
      <c r="L453" s="16">
        <v>10</v>
      </c>
      <c r="M453" s="16">
        <f>DAY(Table13[[#This Row],[Order Date]])</f>
        <v>3</v>
      </c>
      <c r="N453" s="16" t="str">
        <f>TEXT(Table13[[#This Row],[Order Date]],"mmmm")</f>
        <v>October</v>
      </c>
      <c r="O453" s="16" t="str">
        <f>TEXT(Table13[[#This Row],[Order Date]],"dddd")</f>
        <v>Tuesday</v>
      </c>
      <c r="P453" s="16">
        <f>WEEKDAY(Table13[[#This Row],[Order Datetime]],2)</f>
        <v>2</v>
      </c>
      <c r="Q453" s="30" t="str">
        <f>IF(Table13[[#This Row],[Customer Country]]="",VLOOKUP(Table13[[#This Row],[Customer ID]],Customers!$A$2:$E$2501,2,0),Table13[[#This Row],[Customer Country]])</f>
        <v>India</v>
      </c>
      <c r="R453" s="16">
        <f>VLOOKUP(Table13[[#This Row],[Customer ID]],Table3[],6,0)</f>
        <v>29</v>
      </c>
    </row>
    <row r="454" spans="1:18" x14ac:dyDescent="0.3">
      <c r="A454" s="15">
        <v>1288732</v>
      </c>
      <c r="B454" s="16">
        <v>354</v>
      </c>
      <c r="C454" s="17" t="s">
        <v>113</v>
      </c>
      <c r="D454" s="21">
        <v>44965.968055555553</v>
      </c>
      <c r="E454" s="16" t="s">
        <v>191</v>
      </c>
      <c r="F454" s="16" t="s">
        <v>88</v>
      </c>
      <c r="G454" s="16">
        <v>1265</v>
      </c>
      <c r="H454" s="16">
        <f>IF(OR(Table13[[#This Row],[Order Value]]&gt;Answer!I$17,Table13[[#This Row],[Order Value]]&lt;Answer!I$18),1,0)</f>
        <v>0</v>
      </c>
      <c r="I454" s="19">
        <v>44965</v>
      </c>
      <c r="J454" s="20" t="str">
        <f>TEXT(Table13[[#This Row],[Order Datetime]],"HH:MM:SS")</f>
        <v>23:14:00</v>
      </c>
      <c r="K454" s="20" t="str">
        <f>TEXT(Table13[[#This Row],[Order time]],"H")</f>
        <v>23</v>
      </c>
      <c r="L454" s="16">
        <v>2</v>
      </c>
      <c r="M454" s="16">
        <f>DAY(Table13[[#This Row],[Order Date]])</f>
        <v>8</v>
      </c>
      <c r="N454" s="16" t="str">
        <f>TEXT(Table13[[#This Row],[Order Date]],"mmmm")</f>
        <v>February</v>
      </c>
      <c r="O454" s="16" t="str">
        <f>TEXT(Table13[[#This Row],[Order Date]],"dddd")</f>
        <v>Wednesday</v>
      </c>
      <c r="P454" s="16">
        <f>WEEKDAY(Table13[[#This Row],[Order Datetime]],2)</f>
        <v>3</v>
      </c>
      <c r="Q454" s="30" t="str">
        <f>IF(Table13[[#This Row],[Customer Country]]="",VLOOKUP(Table13[[#This Row],[Customer ID]],Customers!$A$2:$E$2501,2,0),Table13[[#This Row],[Customer Country]])</f>
        <v>India</v>
      </c>
      <c r="R454" s="16">
        <f>VLOOKUP(Table13[[#This Row],[Customer ID]],Table3[],6,0)</f>
        <v>29</v>
      </c>
    </row>
    <row r="455" spans="1:18" x14ac:dyDescent="0.3">
      <c r="A455" s="15">
        <v>1228500</v>
      </c>
      <c r="B455" s="16">
        <v>355</v>
      </c>
      <c r="C455" s="17" t="s">
        <v>100</v>
      </c>
      <c r="D455" s="21">
        <v>45003.938888888886</v>
      </c>
      <c r="E455" s="16" t="s">
        <v>191</v>
      </c>
      <c r="F455" s="16" t="s">
        <v>59</v>
      </c>
      <c r="G455" s="16">
        <v>8156</v>
      </c>
      <c r="H455" s="16">
        <f>IF(OR(Table13[[#This Row],[Order Value]]&gt;Answer!I$17,Table13[[#This Row],[Order Value]]&lt;Answer!I$18),1,0)</f>
        <v>0</v>
      </c>
      <c r="I455" s="19">
        <v>45003</v>
      </c>
      <c r="J455" s="20" t="str">
        <f>TEXT(Table13[[#This Row],[Order Datetime]],"HH:MM:SS")</f>
        <v>22:32:00</v>
      </c>
      <c r="K455" s="20" t="str">
        <f>TEXT(Table13[[#This Row],[Order time]],"H")</f>
        <v>22</v>
      </c>
      <c r="L455" s="16">
        <v>3</v>
      </c>
      <c r="M455" s="16">
        <f>DAY(Table13[[#This Row],[Order Date]])</f>
        <v>18</v>
      </c>
      <c r="N455" s="16" t="str">
        <f>TEXT(Table13[[#This Row],[Order Date]],"mmmm")</f>
        <v>March</v>
      </c>
      <c r="O455" s="16" t="str">
        <f>TEXT(Table13[[#This Row],[Order Date]],"dddd")</f>
        <v>Saturday</v>
      </c>
      <c r="P455" s="16">
        <f>WEEKDAY(Table13[[#This Row],[Order Datetime]],2)</f>
        <v>6</v>
      </c>
      <c r="Q455" s="30" t="str">
        <f>IF(Table13[[#This Row],[Customer Country]]="",VLOOKUP(Table13[[#This Row],[Customer ID]],Customers!$A$2:$E$2501,2,0),Table13[[#This Row],[Customer Country]])</f>
        <v>France</v>
      </c>
      <c r="R455" s="16">
        <f>VLOOKUP(Table13[[#This Row],[Customer ID]],Table3[],6,0)</f>
        <v>49</v>
      </c>
    </row>
    <row r="456" spans="1:18" x14ac:dyDescent="0.3">
      <c r="A456" s="15">
        <v>671412</v>
      </c>
      <c r="B456" s="16">
        <v>356</v>
      </c>
      <c r="C456" s="17" t="s">
        <v>113</v>
      </c>
      <c r="D456" s="21">
        <v>45215.007638888892</v>
      </c>
      <c r="E456" s="16" t="s">
        <v>191</v>
      </c>
      <c r="F456" s="16" t="s">
        <v>27</v>
      </c>
      <c r="G456" s="16">
        <v>1921</v>
      </c>
      <c r="H456" s="16">
        <f>IF(OR(Table13[[#This Row],[Order Value]]&gt;Answer!I$17,Table13[[#This Row],[Order Value]]&lt;Answer!I$18),1,0)</f>
        <v>0</v>
      </c>
      <c r="I456" s="19">
        <v>45215</v>
      </c>
      <c r="J456" s="20" t="str">
        <f>TEXT(Table13[[#This Row],[Order Datetime]],"HH:MM:SS")</f>
        <v>00:11:00</v>
      </c>
      <c r="K456" s="20" t="str">
        <f>TEXT(Table13[[#This Row],[Order time]],"H")</f>
        <v>0</v>
      </c>
      <c r="L456" s="16">
        <v>10</v>
      </c>
      <c r="M456" s="16">
        <f>DAY(Table13[[#This Row],[Order Date]])</f>
        <v>16</v>
      </c>
      <c r="N456" s="16" t="str">
        <f>TEXT(Table13[[#This Row],[Order Date]],"mmmm")</f>
        <v>October</v>
      </c>
      <c r="O456" s="16" t="str">
        <f>TEXT(Table13[[#This Row],[Order Date]],"dddd")</f>
        <v>Monday</v>
      </c>
      <c r="P456" s="16">
        <f>WEEKDAY(Table13[[#This Row],[Order Datetime]],2)</f>
        <v>1</v>
      </c>
      <c r="Q456" s="30" t="str">
        <f>IF(Table13[[#This Row],[Customer Country]]="",VLOOKUP(Table13[[#This Row],[Customer ID]],Customers!$A$2:$E$2501,2,0),Table13[[#This Row],[Customer Country]])</f>
        <v>India</v>
      </c>
      <c r="R456" s="16">
        <f>VLOOKUP(Table13[[#This Row],[Customer ID]],Table3[],6,0)</f>
        <v>41</v>
      </c>
    </row>
    <row r="457" spans="1:18" x14ac:dyDescent="0.3">
      <c r="A457" s="15">
        <v>574845</v>
      </c>
      <c r="B457" s="16">
        <v>357</v>
      </c>
      <c r="C457" s="17" t="s">
        <v>103</v>
      </c>
      <c r="D457" s="18">
        <v>45266.986111111109</v>
      </c>
      <c r="E457" s="16" t="s">
        <v>96</v>
      </c>
      <c r="F457" s="16" t="s">
        <v>7</v>
      </c>
      <c r="G457" s="16">
        <v>1101</v>
      </c>
      <c r="H457" s="16">
        <f>IF(OR(Table13[[#This Row],[Order Value]]&gt;Answer!I$17,Table13[[#This Row],[Order Value]]&lt;Answer!I$18),1,0)</f>
        <v>0</v>
      </c>
      <c r="I457" s="19">
        <v>45266</v>
      </c>
      <c r="J457" s="20" t="str">
        <f>TEXT(Table13[[#This Row],[Order Datetime]],"HH:MM:SS")</f>
        <v>23:40:00</v>
      </c>
      <c r="K457" s="20" t="str">
        <f>TEXT(Table13[[#This Row],[Order time]],"H")</f>
        <v>23</v>
      </c>
      <c r="L457" s="16">
        <v>12</v>
      </c>
      <c r="M457" s="16">
        <f>DAY(Table13[[#This Row],[Order Date]])</f>
        <v>6</v>
      </c>
      <c r="N457" s="16" t="str">
        <f>TEXT(Table13[[#This Row],[Order Date]],"mmmm")</f>
        <v>December</v>
      </c>
      <c r="O457" s="16" t="str">
        <f>TEXT(Table13[[#This Row],[Order Date]],"dddd")</f>
        <v>Wednesday</v>
      </c>
      <c r="P457" s="16">
        <f>WEEKDAY(Table13[[#This Row],[Order Datetime]],2)</f>
        <v>3</v>
      </c>
      <c r="Q457" s="30" t="str">
        <f>IF(Table13[[#This Row],[Customer Country]]="",VLOOKUP(Table13[[#This Row],[Customer ID]],Customers!$A$2:$E$2501,2,0),Table13[[#This Row],[Customer Country]])</f>
        <v>Norway</v>
      </c>
      <c r="R457" s="16">
        <f>VLOOKUP(Table13[[#This Row],[Customer ID]],Table3[],6,0)</f>
        <v>70</v>
      </c>
    </row>
    <row r="458" spans="1:18" x14ac:dyDescent="0.3">
      <c r="A458" s="15">
        <v>976870</v>
      </c>
      <c r="B458" s="16">
        <v>357</v>
      </c>
      <c r="C458" s="17" t="s">
        <v>103</v>
      </c>
      <c r="D458" s="21">
        <v>45105.007638888892</v>
      </c>
      <c r="E458" s="16" t="s">
        <v>97</v>
      </c>
      <c r="F458" s="16" t="s">
        <v>8</v>
      </c>
      <c r="G458" s="16">
        <v>1226</v>
      </c>
      <c r="H458" s="16">
        <f>IF(OR(Table13[[#This Row],[Order Value]]&gt;Answer!I$17,Table13[[#This Row],[Order Value]]&lt;Answer!I$18),1,0)</f>
        <v>0</v>
      </c>
      <c r="I458" s="19">
        <v>45105</v>
      </c>
      <c r="J458" s="20" t="str">
        <f>TEXT(Table13[[#This Row],[Order Datetime]],"HH:MM:SS")</f>
        <v>00:11:00</v>
      </c>
      <c r="K458" s="20" t="str">
        <f>TEXT(Table13[[#This Row],[Order time]],"H")</f>
        <v>0</v>
      </c>
      <c r="L458" s="16">
        <v>6</v>
      </c>
      <c r="M458" s="16">
        <f>DAY(Table13[[#This Row],[Order Date]])</f>
        <v>28</v>
      </c>
      <c r="N458" s="16" t="str">
        <f>TEXT(Table13[[#This Row],[Order Date]],"mmmm")</f>
        <v>June</v>
      </c>
      <c r="O458" s="16" t="str">
        <f>TEXT(Table13[[#This Row],[Order Date]],"dddd")</f>
        <v>Wednesday</v>
      </c>
      <c r="P458" s="16">
        <f>WEEKDAY(Table13[[#This Row],[Order Datetime]],2)</f>
        <v>3</v>
      </c>
      <c r="Q458" s="30" t="str">
        <f>IF(Table13[[#This Row],[Customer Country]]="",VLOOKUP(Table13[[#This Row],[Customer ID]],Customers!$A$2:$E$2501,2,0),Table13[[#This Row],[Customer Country]])</f>
        <v>Norway</v>
      </c>
      <c r="R458" s="16">
        <f>VLOOKUP(Table13[[#This Row],[Customer ID]],Table3[],6,0)</f>
        <v>70</v>
      </c>
    </row>
    <row r="459" spans="1:18" x14ac:dyDescent="0.3">
      <c r="A459" s="15">
        <v>202334</v>
      </c>
      <c r="B459" s="16">
        <v>358</v>
      </c>
      <c r="C459" s="17" t="s">
        <v>105</v>
      </c>
      <c r="D459" s="18">
        <v>45171.038194444445</v>
      </c>
      <c r="E459" s="16" t="s">
        <v>96</v>
      </c>
      <c r="F459" s="16" t="s">
        <v>45</v>
      </c>
      <c r="G459" s="16">
        <v>4560</v>
      </c>
      <c r="H459" s="16">
        <f>IF(OR(Table13[[#This Row],[Order Value]]&gt;Answer!I$17,Table13[[#This Row],[Order Value]]&lt;Answer!I$18),1,0)</f>
        <v>0</v>
      </c>
      <c r="I459" s="19">
        <v>45171</v>
      </c>
      <c r="J459" s="20" t="str">
        <f>TEXT(Table13[[#This Row],[Order Datetime]],"HH:MM:SS")</f>
        <v>00:55:00</v>
      </c>
      <c r="K459" s="20" t="str">
        <f>TEXT(Table13[[#This Row],[Order time]],"H")</f>
        <v>0</v>
      </c>
      <c r="L459" s="16">
        <v>9</v>
      </c>
      <c r="M459" s="16">
        <f>DAY(Table13[[#This Row],[Order Date]])</f>
        <v>2</v>
      </c>
      <c r="N459" s="16" t="str">
        <f>TEXT(Table13[[#This Row],[Order Date]],"mmmm")</f>
        <v>September</v>
      </c>
      <c r="O459" s="16" t="str">
        <f>TEXT(Table13[[#This Row],[Order Date]],"dddd")</f>
        <v>Saturday</v>
      </c>
      <c r="P459" s="16">
        <f>WEEKDAY(Table13[[#This Row],[Order Datetime]],2)</f>
        <v>6</v>
      </c>
      <c r="Q459" s="30" t="str">
        <f>IF(Table13[[#This Row],[Customer Country]]="",VLOOKUP(Table13[[#This Row],[Customer ID]],Customers!$A$2:$E$2501,2,0),Table13[[#This Row],[Customer Country]])</f>
        <v>Spain</v>
      </c>
      <c r="R459" s="16">
        <f>VLOOKUP(Table13[[#This Row],[Customer ID]],Table3[],6,0)</f>
        <v>50</v>
      </c>
    </row>
    <row r="460" spans="1:18" x14ac:dyDescent="0.3">
      <c r="A460" s="15">
        <v>393917</v>
      </c>
      <c r="B460" s="16">
        <v>359</v>
      </c>
      <c r="C460" s="17" t="s">
        <v>100</v>
      </c>
      <c r="D460" s="18">
        <v>45105.034722222219</v>
      </c>
      <c r="E460" s="16" t="s">
        <v>97</v>
      </c>
      <c r="F460" s="16" t="s">
        <v>23</v>
      </c>
      <c r="G460" s="16">
        <v>2533</v>
      </c>
      <c r="H460" s="16">
        <f>IF(OR(Table13[[#This Row],[Order Value]]&gt;Answer!I$17,Table13[[#This Row],[Order Value]]&lt;Answer!I$18),1,0)</f>
        <v>0</v>
      </c>
      <c r="I460" s="19">
        <v>45105</v>
      </c>
      <c r="J460" s="20" t="str">
        <f>TEXT(Table13[[#This Row],[Order Datetime]],"HH:MM:SS")</f>
        <v>00:50:00</v>
      </c>
      <c r="K460" s="20" t="str">
        <f>TEXT(Table13[[#This Row],[Order time]],"H")</f>
        <v>0</v>
      </c>
      <c r="L460" s="16">
        <v>6</v>
      </c>
      <c r="M460" s="16">
        <f>DAY(Table13[[#This Row],[Order Date]])</f>
        <v>28</v>
      </c>
      <c r="N460" s="16" t="str">
        <f>TEXT(Table13[[#This Row],[Order Date]],"mmmm")</f>
        <v>June</v>
      </c>
      <c r="O460" s="16" t="str">
        <f>TEXT(Table13[[#This Row],[Order Date]],"dddd")</f>
        <v>Wednesday</v>
      </c>
      <c r="P460" s="16">
        <f>WEEKDAY(Table13[[#This Row],[Order Datetime]],2)</f>
        <v>3</v>
      </c>
      <c r="Q460" s="30" t="str">
        <f>IF(Table13[[#This Row],[Customer Country]]="",VLOOKUP(Table13[[#This Row],[Customer ID]],Customers!$A$2:$E$2501,2,0),Table13[[#This Row],[Customer Country]])</f>
        <v>France</v>
      </c>
      <c r="R460" s="16">
        <f>VLOOKUP(Table13[[#This Row],[Customer ID]],Table3[],6,0)</f>
        <v>37</v>
      </c>
    </row>
    <row r="461" spans="1:18" x14ac:dyDescent="0.3">
      <c r="A461" s="15">
        <v>447917</v>
      </c>
      <c r="B461" s="16">
        <v>359</v>
      </c>
      <c r="C461" s="17" t="s">
        <v>100</v>
      </c>
      <c r="D461" s="18">
        <v>45003.990277777775</v>
      </c>
      <c r="E461" s="16" t="s">
        <v>98</v>
      </c>
      <c r="F461" s="16" t="s">
        <v>78</v>
      </c>
      <c r="G461" s="16">
        <v>9321</v>
      </c>
      <c r="H461" s="16">
        <f>IF(OR(Table13[[#This Row],[Order Value]]&gt;Answer!I$17,Table13[[#This Row],[Order Value]]&lt;Answer!I$18),1,0)</f>
        <v>0</v>
      </c>
      <c r="I461" s="19">
        <v>45003</v>
      </c>
      <c r="J461" s="20" t="str">
        <f>TEXT(Table13[[#This Row],[Order Datetime]],"HH:MM:SS")</f>
        <v>23:46:00</v>
      </c>
      <c r="K461" s="20" t="str">
        <f>TEXT(Table13[[#This Row],[Order time]],"H")</f>
        <v>23</v>
      </c>
      <c r="L461" s="16">
        <v>3</v>
      </c>
      <c r="M461" s="16">
        <f>DAY(Table13[[#This Row],[Order Date]])</f>
        <v>18</v>
      </c>
      <c r="N461" s="16" t="str">
        <f>TEXT(Table13[[#This Row],[Order Date]],"mmmm")</f>
        <v>March</v>
      </c>
      <c r="O461" s="16" t="str">
        <f>TEXT(Table13[[#This Row],[Order Date]],"dddd")</f>
        <v>Saturday</v>
      </c>
      <c r="P461" s="16">
        <f>WEEKDAY(Table13[[#This Row],[Order Datetime]],2)</f>
        <v>6</v>
      </c>
      <c r="Q461" s="30" t="str">
        <f>IF(Table13[[#This Row],[Customer Country]]="",VLOOKUP(Table13[[#This Row],[Customer ID]],Customers!$A$2:$E$2501,2,0),Table13[[#This Row],[Customer Country]])</f>
        <v>France</v>
      </c>
      <c r="R461" s="16">
        <f>VLOOKUP(Table13[[#This Row],[Customer ID]],Table3[],6,0)</f>
        <v>37</v>
      </c>
    </row>
    <row r="462" spans="1:18" x14ac:dyDescent="0.3">
      <c r="A462" s="15">
        <v>591821</v>
      </c>
      <c r="B462" s="16">
        <v>359</v>
      </c>
      <c r="C462" s="17" t="s">
        <v>100</v>
      </c>
      <c r="D462" s="18">
        <v>45016.019444444442</v>
      </c>
      <c r="E462" s="16" t="s">
        <v>97</v>
      </c>
      <c r="F462" s="16" t="s">
        <v>28</v>
      </c>
      <c r="G462" s="16">
        <v>8262</v>
      </c>
      <c r="H462" s="16">
        <f>IF(OR(Table13[[#This Row],[Order Value]]&gt;Answer!I$17,Table13[[#This Row],[Order Value]]&lt;Answer!I$18),1,0)</f>
        <v>0</v>
      </c>
      <c r="I462" s="19">
        <v>45016</v>
      </c>
      <c r="J462" s="20" t="str">
        <f>TEXT(Table13[[#This Row],[Order Datetime]],"HH:MM:SS")</f>
        <v>00:28:00</v>
      </c>
      <c r="K462" s="20" t="str">
        <f>TEXT(Table13[[#This Row],[Order time]],"H")</f>
        <v>0</v>
      </c>
      <c r="L462" s="16">
        <v>3</v>
      </c>
      <c r="M462" s="16">
        <f>DAY(Table13[[#This Row],[Order Date]])</f>
        <v>31</v>
      </c>
      <c r="N462" s="16" t="str">
        <f>TEXT(Table13[[#This Row],[Order Date]],"mmmm")</f>
        <v>March</v>
      </c>
      <c r="O462" s="16" t="str">
        <f>TEXT(Table13[[#This Row],[Order Date]],"dddd")</f>
        <v>Friday</v>
      </c>
      <c r="P462" s="16">
        <f>WEEKDAY(Table13[[#This Row],[Order Datetime]],2)</f>
        <v>5</v>
      </c>
      <c r="Q462" s="30" t="str">
        <f>IF(Table13[[#This Row],[Customer Country]]="",VLOOKUP(Table13[[#This Row],[Customer ID]],Customers!$A$2:$E$2501,2,0),Table13[[#This Row],[Customer Country]])</f>
        <v>France</v>
      </c>
      <c r="R462" s="16">
        <f>VLOOKUP(Table13[[#This Row],[Customer ID]],Table3[],6,0)</f>
        <v>37</v>
      </c>
    </row>
    <row r="463" spans="1:18" x14ac:dyDescent="0.3">
      <c r="A463" s="15">
        <v>867276</v>
      </c>
      <c r="B463" s="16">
        <v>360</v>
      </c>
      <c r="C463" s="17" t="s">
        <v>113</v>
      </c>
      <c r="D463" s="21">
        <v>44938.043749999997</v>
      </c>
      <c r="E463" s="16" t="s">
        <v>97</v>
      </c>
      <c r="F463" s="16" t="s">
        <v>47</v>
      </c>
      <c r="G463" s="16">
        <v>6820</v>
      </c>
      <c r="H463" s="16">
        <f>IF(OR(Table13[[#This Row],[Order Value]]&gt;Answer!I$17,Table13[[#This Row],[Order Value]]&lt;Answer!I$18),1,0)</f>
        <v>0</v>
      </c>
      <c r="I463" s="19">
        <v>44938</v>
      </c>
      <c r="J463" s="20" t="str">
        <f>TEXT(Table13[[#This Row],[Order Datetime]],"HH:MM:SS")</f>
        <v>01:03:00</v>
      </c>
      <c r="K463" s="20" t="str">
        <f>TEXT(Table13[[#This Row],[Order time]],"H")</f>
        <v>1</v>
      </c>
      <c r="L463" s="16">
        <v>1</v>
      </c>
      <c r="M463" s="16">
        <f>DAY(Table13[[#This Row],[Order Date]])</f>
        <v>12</v>
      </c>
      <c r="N463" s="16" t="str">
        <f>TEXT(Table13[[#This Row],[Order Date]],"mmmm")</f>
        <v>January</v>
      </c>
      <c r="O463" s="16" t="str">
        <f>TEXT(Table13[[#This Row],[Order Date]],"dddd")</f>
        <v>Thursday</v>
      </c>
      <c r="P463" s="16">
        <f>WEEKDAY(Table13[[#This Row],[Order Datetime]],2)</f>
        <v>4</v>
      </c>
      <c r="Q463" s="30" t="str">
        <f>IF(Table13[[#This Row],[Customer Country]]="",VLOOKUP(Table13[[#This Row],[Customer ID]],Customers!$A$2:$E$2501,2,0),Table13[[#This Row],[Customer Country]])</f>
        <v>India</v>
      </c>
      <c r="R463" s="16">
        <f>VLOOKUP(Table13[[#This Row],[Customer ID]],Table3[],6,0)</f>
        <v>32</v>
      </c>
    </row>
    <row r="464" spans="1:18" x14ac:dyDescent="0.3">
      <c r="A464" s="15">
        <v>1675528</v>
      </c>
      <c r="B464" s="16">
        <v>360</v>
      </c>
      <c r="C464" s="17" t="s">
        <v>113</v>
      </c>
      <c r="D464" s="21">
        <v>45137.008333333331</v>
      </c>
      <c r="E464" s="16" t="s">
        <v>191</v>
      </c>
      <c r="F464" s="16" t="s">
        <v>54</v>
      </c>
      <c r="G464" s="16">
        <v>3204</v>
      </c>
      <c r="H464" s="16">
        <f>IF(OR(Table13[[#This Row],[Order Value]]&gt;Answer!I$17,Table13[[#This Row],[Order Value]]&lt;Answer!I$18),1,0)</f>
        <v>0</v>
      </c>
      <c r="I464" s="19">
        <v>45137</v>
      </c>
      <c r="J464" s="20" t="str">
        <f>TEXT(Table13[[#This Row],[Order Datetime]],"HH:MM:SS")</f>
        <v>00:12:00</v>
      </c>
      <c r="K464" s="20" t="str">
        <f>TEXT(Table13[[#This Row],[Order time]],"H")</f>
        <v>0</v>
      </c>
      <c r="L464" s="16">
        <v>7</v>
      </c>
      <c r="M464" s="16">
        <f>DAY(Table13[[#This Row],[Order Date]])</f>
        <v>30</v>
      </c>
      <c r="N464" s="16" t="str">
        <f>TEXT(Table13[[#This Row],[Order Date]],"mmmm")</f>
        <v>July</v>
      </c>
      <c r="O464" s="16" t="str">
        <f>TEXT(Table13[[#This Row],[Order Date]],"dddd")</f>
        <v>Sunday</v>
      </c>
      <c r="P464" s="16">
        <f>WEEKDAY(Table13[[#This Row],[Order Datetime]],2)</f>
        <v>7</v>
      </c>
      <c r="Q464" s="30" t="str">
        <f>IF(Table13[[#This Row],[Customer Country]]="",VLOOKUP(Table13[[#This Row],[Customer ID]],Customers!$A$2:$E$2501,2,0),Table13[[#This Row],[Customer Country]])</f>
        <v>India</v>
      </c>
      <c r="R464" s="16">
        <f>VLOOKUP(Table13[[#This Row],[Customer ID]],Table3[],6,0)</f>
        <v>32</v>
      </c>
    </row>
    <row r="465" spans="1:18" x14ac:dyDescent="0.3">
      <c r="A465" s="15">
        <v>682438</v>
      </c>
      <c r="B465" s="16">
        <v>361</v>
      </c>
      <c r="C465" s="17" t="s">
        <v>107</v>
      </c>
      <c r="D465" s="21">
        <v>45271.042361111111</v>
      </c>
      <c r="E465" s="16" t="s">
        <v>191</v>
      </c>
      <c r="F465" s="16" t="s">
        <v>53</v>
      </c>
      <c r="G465" s="16">
        <v>1181</v>
      </c>
      <c r="H465" s="16">
        <f>IF(OR(Table13[[#This Row],[Order Value]]&gt;Answer!I$17,Table13[[#This Row],[Order Value]]&lt;Answer!I$18),1,0)</f>
        <v>0</v>
      </c>
      <c r="I465" s="19">
        <v>45271</v>
      </c>
      <c r="J465" s="20" t="str">
        <f>TEXT(Table13[[#This Row],[Order Datetime]],"HH:MM:SS")</f>
        <v>01:01:00</v>
      </c>
      <c r="K465" s="20" t="str">
        <f>TEXT(Table13[[#This Row],[Order time]],"H")</f>
        <v>1</v>
      </c>
      <c r="L465" s="16">
        <v>12</v>
      </c>
      <c r="M465" s="16">
        <f>DAY(Table13[[#This Row],[Order Date]])</f>
        <v>11</v>
      </c>
      <c r="N465" s="16" t="str">
        <f>TEXT(Table13[[#This Row],[Order Date]],"mmmm")</f>
        <v>December</v>
      </c>
      <c r="O465" s="16" t="str">
        <f>TEXT(Table13[[#This Row],[Order Date]],"dddd")</f>
        <v>Monday</v>
      </c>
      <c r="P465" s="16">
        <f>WEEKDAY(Table13[[#This Row],[Order Datetime]],2)</f>
        <v>1</v>
      </c>
      <c r="Q465" s="30" t="str">
        <f>IF(Table13[[#This Row],[Customer Country]]="",VLOOKUP(Table13[[#This Row],[Customer ID]],Customers!$A$2:$E$2501,2,0),Table13[[#This Row],[Customer Country]])</f>
        <v>Italy</v>
      </c>
      <c r="R465" s="16">
        <f>VLOOKUP(Table13[[#This Row],[Customer ID]],Table3[],6,0)</f>
        <v>87</v>
      </c>
    </row>
    <row r="466" spans="1:18" x14ac:dyDescent="0.3">
      <c r="A466" s="15">
        <v>968680</v>
      </c>
      <c r="B466" s="16">
        <v>362</v>
      </c>
      <c r="C466" s="17" t="s">
        <v>113</v>
      </c>
      <c r="D466" s="21">
        <v>45020.953472222223</v>
      </c>
      <c r="E466" s="16" t="s">
        <v>96</v>
      </c>
      <c r="F466" s="16" t="s">
        <v>66</v>
      </c>
      <c r="G466" s="16">
        <v>4761</v>
      </c>
      <c r="H466" s="16">
        <f>IF(OR(Table13[[#This Row],[Order Value]]&gt;Answer!I$17,Table13[[#This Row],[Order Value]]&lt;Answer!I$18),1,0)</f>
        <v>0</v>
      </c>
      <c r="I466" s="19">
        <v>45020</v>
      </c>
      <c r="J466" s="20" t="str">
        <f>TEXT(Table13[[#This Row],[Order Datetime]],"HH:MM:SS")</f>
        <v>22:53:00</v>
      </c>
      <c r="K466" s="20" t="str">
        <f>TEXT(Table13[[#This Row],[Order time]],"H")</f>
        <v>22</v>
      </c>
      <c r="L466" s="16">
        <v>4</v>
      </c>
      <c r="M466" s="16">
        <f>DAY(Table13[[#This Row],[Order Date]])</f>
        <v>4</v>
      </c>
      <c r="N466" s="16" t="str">
        <f>TEXT(Table13[[#This Row],[Order Date]],"mmmm")</f>
        <v>April</v>
      </c>
      <c r="O466" s="16" t="str">
        <f>TEXT(Table13[[#This Row],[Order Date]],"dddd")</f>
        <v>Tuesday</v>
      </c>
      <c r="P466" s="16">
        <f>WEEKDAY(Table13[[#This Row],[Order Datetime]],2)</f>
        <v>2</v>
      </c>
      <c r="Q466" s="30" t="str">
        <f>IF(Table13[[#This Row],[Customer Country]]="",VLOOKUP(Table13[[#This Row],[Customer ID]],Customers!$A$2:$E$2501,2,0),Table13[[#This Row],[Customer Country]])</f>
        <v>India</v>
      </c>
      <c r="R466" s="16">
        <f>VLOOKUP(Table13[[#This Row],[Customer ID]],Table3[],6,0)</f>
        <v>68</v>
      </c>
    </row>
    <row r="467" spans="1:18" x14ac:dyDescent="0.3">
      <c r="A467" s="15">
        <v>1130287</v>
      </c>
      <c r="B467" s="16">
        <v>362</v>
      </c>
      <c r="C467" s="17" t="s">
        <v>113</v>
      </c>
      <c r="D467" s="21">
        <v>45168.036805555559</v>
      </c>
      <c r="E467" s="16" t="s">
        <v>98</v>
      </c>
      <c r="F467" s="16" t="s">
        <v>27</v>
      </c>
      <c r="G467" s="16">
        <v>7662</v>
      </c>
      <c r="H467" s="16">
        <f>IF(OR(Table13[[#This Row],[Order Value]]&gt;Answer!I$17,Table13[[#This Row],[Order Value]]&lt;Answer!I$18),1,0)</f>
        <v>0</v>
      </c>
      <c r="I467" s="19">
        <v>45168</v>
      </c>
      <c r="J467" s="20" t="str">
        <f>TEXT(Table13[[#This Row],[Order Datetime]],"HH:MM:SS")</f>
        <v>00:53:00</v>
      </c>
      <c r="K467" s="20" t="str">
        <f>TEXT(Table13[[#This Row],[Order time]],"H")</f>
        <v>0</v>
      </c>
      <c r="L467" s="16">
        <v>8</v>
      </c>
      <c r="M467" s="16">
        <f>DAY(Table13[[#This Row],[Order Date]])</f>
        <v>30</v>
      </c>
      <c r="N467" s="16" t="str">
        <f>TEXT(Table13[[#This Row],[Order Date]],"mmmm")</f>
        <v>August</v>
      </c>
      <c r="O467" s="16" t="str">
        <f>TEXT(Table13[[#This Row],[Order Date]],"dddd")</f>
        <v>Wednesday</v>
      </c>
      <c r="P467" s="16">
        <f>WEEKDAY(Table13[[#This Row],[Order Datetime]],2)</f>
        <v>3</v>
      </c>
      <c r="Q467" s="30" t="str">
        <f>IF(Table13[[#This Row],[Customer Country]]="",VLOOKUP(Table13[[#This Row],[Customer ID]],Customers!$A$2:$E$2501,2,0),Table13[[#This Row],[Customer Country]])</f>
        <v>India</v>
      </c>
      <c r="R467" s="16">
        <f>VLOOKUP(Table13[[#This Row],[Customer ID]],Table3[],6,0)</f>
        <v>68</v>
      </c>
    </row>
    <row r="468" spans="1:18" x14ac:dyDescent="0.3">
      <c r="A468" s="15">
        <v>1629885</v>
      </c>
      <c r="B468" s="16">
        <v>366</v>
      </c>
      <c r="C468" s="17" t="s">
        <v>113</v>
      </c>
      <c r="D468" s="21">
        <v>45169.997916666667</v>
      </c>
      <c r="E468" s="16" t="s">
        <v>96</v>
      </c>
      <c r="F468" s="16" t="s">
        <v>27</v>
      </c>
      <c r="G468" s="16">
        <v>6675</v>
      </c>
      <c r="H468" s="16">
        <f>IF(OR(Table13[[#This Row],[Order Value]]&gt;Answer!I$17,Table13[[#This Row],[Order Value]]&lt;Answer!I$18),1,0)</f>
        <v>0</v>
      </c>
      <c r="I468" s="19">
        <v>45169</v>
      </c>
      <c r="J468" s="20" t="str">
        <f>TEXT(Table13[[#This Row],[Order Datetime]],"HH:MM:SS")</f>
        <v>23:57:00</v>
      </c>
      <c r="K468" s="20" t="str">
        <f>TEXT(Table13[[#This Row],[Order time]],"H")</f>
        <v>23</v>
      </c>
      <c r="L468" s="16">
        <v>8</v>
      </c>
      <c r="M468" s="16">
        <f>DAY(Table13[[#This Row],[Order Date]])</f>
        <v>31</v>
      </c>
      <c r="N468" s="16" t="str">
        <f>TEXT(Table13[[#This Row],[Order Date]],"mmmm")</f>
        <v>August</v>
      </c>
      <c r="O468" s="16" t="str">
        <f>TEXT(Table13[[#This Row],[Order Date]],"dddd")</f>
        <v>Thursday</v>
      </c>
      <c r="P468" s="16">
        <f>WEEKDAY(Table13[[#This Row],[Order Datetime]],2)</f>
        <v>4</v>
      </c>
      <c r="Q468" s="30" t="str">
        <f>IF(Table13[[#This Row],[Customer Country]]="",VLOOKUP(Table13[[#This Row],[Customer ID]],Customers!$A$2:$E$2501,2,0),Table13[[#This Row],[Customer Country]])</f>
        <v>India</v>
      </c>
      <c r="R468" s="16">
        <f>VLOOKUP(Table13[[#This Row],[Customer ID]],Table3[],6,0)</f>
        <v>79</v>
      </c>
    </row>
    <row r="469" spans="1:18" x14ac:dyDescent="0.3">
      <c r="A469" s="15">
        <v>1400596</v>
      </c>
      <c r="B469" s="16">
        <v>367</v>
      </c>
      <c r="C469" s="17" t="s">
        <v>113</v>
      </c>
      <c r="D469" s="21">
        <v>45159.963888888888</v>
      </c>
      <c r="E469" s="16" t="s">
        <v>191</v>
      </c>
      <c r="F469" s="16" t="s">
        <v>86</v>
      </c>
      <c r="G469" s="16">
        <v>680</v>
      </c>
      <c r="H469" s="16">
        <f>IF(OR(Table13[[#This Row],[Order Value]]&gt;Answer!I$17,Table13[[#This Row],[Order Value]]&lt;Answer!I$18),1,0)</f>
        <v>0</v>
      </c>
      <c r="I469" s="19">
        <v>45159</v>
      </c>
      <c r="J469" s="20" t="str">
        <f>TEXT(Table13[[#This Row],[Order Datetime]],"HH:MM:SS")</f>
        <v>23:08:00</v>
      </c>
      <c r="K469" s="20" t="str">
        <f>TEXT(Table13[[#This Row],[Order time]],"H")</f>
        <v>23</v>
      </c>
      <c r="L469" s="16">
        <v>8</v>
      </c>
      <c r="M469" s="16">
        <f>DAY(Table13[[#This Row],[Order Date]])</f>
        <v>21</v>
      </c>
      <c r="N469" s="16" t="str">
        <f>TEXT(Table13[[#This Row],[Order Date]],"mmmm")</f>
        <v>August</v>
      </c>
      <c r="O469" s="16" t="str">
        <f>TEXT(Table13[[#This Row],[Order Date]],"dddd")</f>
        <v>Monday</v>
      </c>
      <c r="P469" s="16">
        <f>WEEKDAY(Table13[[#This Row],[Order Datetime]],2)</f>
        <v>1</v>
      </c>
      <c r="Q469" s="30" t="str">
        <f>IF(Table13[[#This Row],[Customer Country]]="",VLOOKUP(Table13[[#This Row],[Customer ID]],Customers!$A$2:$E$2501,2,0),Table13[[#This Row],[Customer Country]])</f>
        <v>India</v>
      </c>
      <c r="R469" s="16">
        <f>VLOOKUP(Table13[[#This Row],[Customer ID]],Table3[],6,0)</f>
        <v>23</v>
      </c>
    </row>
    <row r="470" spans="1:18" x14ac:dyDescent="0.3">
      <c r="A470" s="15">
        <v>1438926</v>
      </c>
      <c r="B470" s="16">
        <v>367</v>
      </c>
      <c r="C470" s="17" t="s">
        <v>113</v>
      </c>
      <c r="D470" s="21">
        <v>45042.943749999999</v>
      </c>
      <c r="E470" s="16" t="s">
        <v>97</v>
      </c>
      <c r="F470" s="16" t="s">
        <v>5</v>
      </c>
      <c r="G470" s="16">
        <v>3956</v>
      </c>
      <c r="H470" s="16">
        <f>IF(OR(Table13[[#This Row],[Order Value]]&gt;Answer!I$17,Table13[[#This Row],[Order Value]]&lt;Answer!I$18),1,0)</f>
        <v>0</v>
      </c>
      <c r="I470" s="19">
        <v>45042</v>
      </c>
      <c r="J470" s="20" t="str">
        <f>TEXT(Table13[[#This Row],[Order Datetime]],"HH:MM:SS")</f>
        <v>22:39:00</v>
      </c>
      <c r="K470" s="20" t="str">
        <f>TEXT(Table13[[#This Row],[Order time]],"H")</f>
        <v>22</v>
      </c>
      <c r="L470" s="16">
        <v>4</v>
      </c>
      <c r="M470" s="16">
        <f>DAY(Table13[[#This Row],[Order Date]])</f>
        <v>26</v>
      </c>
      <c r="N470" s="16" t="str">
        <f>TEXT(Table13[[#This Row],[Order Date]],"mmmm")</f>
        <v>April</v>
      </c>
      <c r="O470" s="16" t="str">
        <f>TEXT(Table13[[#This Row],[Order Date]],"dddd")</f>
        <v>Wednesday</v>
      </c>
      <c r="P470" s="16">
        <f>WEEKDAY(Table13[[#This Row],[Order Datetime]],2)</f>
        <v>3</v>
      </c>
      <c r="Q470" s="30" t="str">
        <f>IF(Table13[[#This Row],[Customer Country]]="",VLOOKUP(Table13[[#This Row],[Customer ID]],Customers!$A$2:$E$2501,2,0),Table13[[#This Row],[Customer Country]])</f>
        <v>India</v>
      </c>
      <c r="R470" s="16">
        <f>VLOOKUP(Table13[[#This Row],[Customer ID]],Table3[],6,0)</f>
        <v>23</v>
      </c>
    </row>
    <row r="471" spans="1:18" x14ac:dyDescent="0.3">
      <c r="A471" s="15">
        <v>1642131</v>
      </c>
      <c r="B471" s="16">
        <v>368</v>
      </c>
      <c r="C471" s="17" t="s">
        <v>102</v>
      </c>
      <c r="D471" s="21">
        <v>45123.013888888891</v>
      </c>
      <c r="E471" s="16" t="s">
        <v>96</v>
      </c>
      <c r="F471" s="16" t="s">
        <v>21</v>
      </c>
      <c r="G471" s="16">
        <v>419</v>
      </c>
      <c r="H471" s="16">
        <f>IF(OR(Table13[[#This Row],[Order Value]]&gt;Answer!I$17,Table13[[#This Row],[Order Value]]&lt;Answer!I$18),1,0)</f>
        <v>0</v>
      </c>
      <c r="I471" s="19">
        <v>45123</v>
      </c>
      <c r="J471" s="20" t="str">
        <f>TEXT(Table13[[#This Row],[Order Datetime]],"HH:MM:SS")</f>
        <v>00:20:00</v>
      </c>
      <c r="K471" s="20" t="str">
        <f>TEXT(Table13[[#This Row],[Order time]],"H")</f>
        <v>0</v>
      </c>
      <c r="L471" s="16">
        <v>7</v>
      </c>
      <c r="M471" s="16">
        <f>DAY(Table13[[#This Row],[Order Date]])</f>
        <v>16</v>
      </c>
      <c r="N471" s="16" t="str">
        <f>TEXT(Table13[[#This Row],[Order Date]],"mmmm")</f>
        <v>July</v>
      </c>
      <c r="O471" s="16" t="str">
        <f>TEXT(Table13[[#This Row],[Order Date]],"dddd")</f>
        <v>Sunday</v>
      </c>
      <c r="P471" s="16">
        <f>WEEKDAY(Table13[[#This Row],[Order Datetime]],2)</f>
        <v>7</v>
      </c>
      <c r="Q471" s="30" t="str">
        <f>IF(Table13[[#This Row],[Customer Country]]="",VLOOKUP(Table13[[#This Row],[Customer ID]],Customers!$A$2:$E$2501,2,0),Table13[[#This Row],[Customer Country]])</f>
        <v>Finland</v>
      </c>
      <c r="R471" s="16">
        <f>VLOOKUP(Table13[[#This Row],[Customer ID]],Table3[],6,0)</f>
        <v>58</v>
      </c>
    </row>
    <row r="472" spans="1:18" x14ac:dyDescent="0.3">
      <c r="A472" s="15">
        <v>906886</v>
      </c>
      <c r="B472" s="16">
        <v>373</v>
      </c>
      <c r="C472" s="17" t="s">
        <v>113</v>
      </c>
      <c r="D472" s="21">
        <v>44994.032638888886</v>
      </c>
      <c r="E472" s="16" t="s">
        <v>96</v>
      </c>
      <c r="F472" s="16" t="s">
        <v>42</v>
      </c>
      <c r="G472" s="16">
        <v>7915</v>
      </c>
      <c r="H472" s="16">
        <f>IF(OR(Table13[[#This Row],[Order Value]]&gt;Answer!I$17,Table13[[#This Row],[Order Value]]&lt;Answer!I$18),1,0)</f>
        <v>0</v>
      </c>
      <c r="I472" s="19">
        <v>44994</v>
      </c>
      <c r="J472" s="20" t="str">
        <f>TEXT(Table13[[#This Row],[Order Datetime]],"HH:MM:SS")</f>
        <v>00:47:00</v>
      </c>
      <c r="K472" s="20" t="str">
        <f>TEXT(Table13[[#This Row],[Order time]],"H")</f>
        <v>0</v>
      </c>
      <c r="L472" s="16">
        <v>3</v>
      </c>
      <c r="M472" s="16">
        <f>DAY(Table13[[#This Row],[Order Date]])</f>
        <v>9</v>
      </c>
      <c r="N472" s="16" t="str">
        <f>TEXT(Table13[[#This Row],[Order Date]],"mmmm")</f>
        <v>March</v>
      </c>
      <c r="O472" s="16" t="str">
        <f>TEXT(Table13[[#This Row],[Order Date]],"dddd")</f>
        <v>Thursday</v>
      </c>
      <c r="P472" s="16">
        <f>WEEKDAY(Table13[[#This Row],[Order Datetime]],2)</f>
        <v>4</v>
      </c>
      <c r="Q472" s="30" t="str">
        <f>IF(Table13[[#This Row],[Customer Country]]="",VLOOKUP(Table13[[#This Row],[Customer ID]],Customers!$A$2:$E$2501,2,0),Table13[[#This Row],[Customer Country]])</f>
        <v>India</v>
      </c>
      <c r="R472" s="16">
        <f>VLOOKUP(Table13[[#This Row],[Customer ID]],Table3[],6,0)</f>
        <v>89</v>
      </c>
    </row>
    <row r="473" spans="1:18" x14ac:dyDescent="0.3">
      <c r="A473" s="15">
        <v>452684</v>
      </c>
      <c r="B473" s="16">
        <v>374</v>
      </c>
      <c r="C473" s="17" t="s">
        <v>108</v>
      </c>
      <c r="D473" s="18">
        <v>45146.081944444442</v>
      </c>
      <c r="E473" s="16" t="s">
        <v>98</v>
      </c>
      <c r="F473" s="16" t="s">
        <v>72</v>
      </c>
      <c r="G473" s="16">
        <v>9309</v>
      </c>
      <c r="H473" s="16">
        <f>IF(OR(Table13[[#This Row],[Order Value]]&gt;Answer!I$17,Table13[[#This Row],[Order Value]]&lt;Answer!I$18),1,0)</f>
        <v>0</v>
      </c>
      <c r="I473" s="19">
        <v>45146</v>
      </c>
      <c r="J473" s="20" t="str">
        <f>TEXT(Table13[[#This Row],[Order Datetime]],"HH:MM:SS")</f>
        <v>01:58:00</v>
      </c>
      <c r="K473" s="20" t="str">
        <f>TEXT(Table13[[#This Row],[Order time]],"H")</f>
        <v>1</v>
      </c>
      <c r="L473" s="16">
        <v>8</v>
      </c>
      <c r="M473" s="16">
        <f>DAY(Table13[[#This Row],[Order Date]])</f>
        <v>8</v>
      </c>
      <c r="N473" s="16" t="str">
        <f>TEXT(Table13[[#This Row],[Order Date]],"mmmm")</f>
        <v>August</v>
      </c>
      <c r="O473" s="16" t="str">
        <f>TEXT(Table13[[#This Row],[Order Date]],"dddd")</f>
        <v>Tuesday</v>
      </c>
      <c r="P473" s="16">
        <f>WEEKDAY(Table13[[#This Row],[Order Datetime]],2)</f>
        <v>2</v>
      </c>
      <c r="Q473" s="30" t="str">
        <f>IF(Table13[[#This Row],[Customer Country]]="",VLOOKUP(Table13[[#This Row],[Customer ID]],Customers!$A$2:$E$2501,2,0),Table13[[#This Row],[Customer Country]])</f>
        <v>Denmark</v>
      </c>
      <c r="R473" s="16">
        <f>VLOOKUP(Table13[[#This Row],[Customer ID]],Table3[],6,0)</f>
        <v>71</v>
      </c>
    </row>
    <row r="474" spans="1:18" x14ac:dyDescent="0.3">
      <c r="A474" s="15">
        <v>1370327</v>
      </c>
      <c r="B474" s="16">
        <v>374</v>
      </c>
      <c r="C474" s="17" t="s">
        <v>108</v>
      </c>
      <c r="D474" s="21">
        <v>45278.050694444442</v>
      </c>
      <c r="E474" s="16" t="s">
        <v>98</v>
      </c>
      <c r="F474" s="16" t="s">
        <v>40</v>
      </c>
      <c r="G474" s="16">
        <v>9133</v>
      </c>
      <c r="H474" s="16">
        <f>IF(OR(Table13[[#This Row],[Order Value]]&gt;Answer!I$17,Table13[[#This Row],[Order Value]]&lt;Answer!I$18),1,0)</f>
        <v>0</v>
      </c>
      <c r="I474" s="19">
        <v>45278</v>
      </c>
      <c r="J474" s="20" t="str">
        <f>TEXT(Table13[[#This Row],[Order Datetime]],"HH:MM:SS")</f>
        <v>01:13:00</v>
      </c>
      <c r="K474" s="20" t="str">
        <f>TEXT(Table13[[#This Row],[Order time]],"H")</f>
        <v>1</v>
      </c>
      <c r="L474" s="16">
        <v>12</v>
      </c>
      <c r="M474" s="16">
        <f>DAY(Table13[[#This Row],[Order Date]])</f>
        <v>18</v>
      </c>
      <c r="N474" s="16" t="str">
        <f>TEXT(Table13[[#This Row],[Order Date]],"mmmm")</f>
        <v>December</v>
      </c>
      <c r="O474" s="16" t="str">
        <f>TEXT(Table13[[#This Row],[Order Date]],"dddd")</f>
        <v>Monday</v>
      </c>
      <c r="P474" s="16">
        <f>WEEKDAY(Table13[[#This Row],[Order Datetime]],2)</f>
        <v>1</v>
      </c>
      <c r="Q474" s="30" t="str">
        <f>IF(Table13[[#This Row],[Customer Country]]="",VLOOKUP(Table13[[#This Row],[Customer ID]],Customers!$A$2:$E$2501,2,0),Table13[[#This Row],[Customer Country]])</f>
        <v>Denmark</v>
      </c>
      <c r="R474" s="16">
        <f>VLOOKUP(Table13[[#This Row],[Customer ID]],Table3[],6,0)</f>
        <v>71</v>
      </c>
    </row>
    <row r="475" spans="1:18" x14ac:dyDescent="0.3">
      <c r="A475" s="15">
        <v>552382</v>
      </c>
      <c r="B475" s="16">
        <v>375</v>
      </c>
      <c r="C475" s="17" t="s">
        <v>101</v>
      </c>
      <c r="D475" s="18">
        <v>45048.020138888889</v>
      </c>
      <c r="E475" s="16" t="s">
        <v>98</v>
      </c>
      <c r="F475" s="16" t="s">
        <v>14</v>
      </c>
      <c r="G475" s="16">
        <v>626</v>
      </c>
      <c r="H475" s="16">
        <f>IF(OR(Table13[[#This Row],[Order Value]]&gt;Answer!I$17,Table13[[#This Row],[Order Value]]&lt;Answer!I$18),1,0)</f>
        <v>0</v>
      </c>
      <c r="I475" s="19">
        <v>45048</v>
      </c>
      <c r="J475" s="20" t="str">
        <f>TEXT(Table13[[#This Row],[Order Datetime]],"HH:MM:SS")</f>
        <v>00:29:00</v>
      </c>
      <c r="K475" s="20" t="str">
        <f>TEXT(Table13[[#This Row],[Order time]],"H")</f>
        <v>0</v>
      </c>
      <c r="L475" s="16">
        <v>5</v>
      </c>
      <c r="M475" s="16">
        <f>DAY(Table13[[#This Row],[Order Date]])</f>
        <v>2</v>
      </c>
      <c r="N475" s="16" t="str">
        <f>TEXT(Table13[[#This Row],[Order Date]],"mmmm")</f>
        <v>May</v>
      </c>
      <c r="O475" s="16" t="str">
        <f>TEXT(Table13[[#This Row],[Order Date]],"dddd")</f>
        <v>Tuesday</v>
      </c>
      <c r="P475" s="16">
        <f>WEEKDAY(Table13[[#This Row],[Order Datetime]],2)</f>
        <v>2</v>
      </c>
      <c r="Q475" s="30" t="str">
        <f>IF(Table13[[#This Row],[Customer Country]]="",VLOOKUP(Table13[[#This Row],[Customer ID]],Customers!$A$2:$E$2501,2,0),Table13[[#This Row],[Customer Country]])</f>
        <v>Australia</v>
      </c>
      <c r="R475" s="16">
        <f>VLOOKUP(Table13[[#This Row],[Customer ID]],Table3[],6,0)</f>
        <v>45</v>
      </c>
    </row>
    <row r="476" spans="1:18" x14ac:dyDescent="0.3">
      <c r="A476" s="15">
        <v>718344</v>
      </c>
      <c r="B476" s="16">
        <v>375</v>
      </c>
      <c r="C476" s="17" t="s">
        <v>101</v>
      </c>
      <c r="D476" s="21">
        <v>45015.972916666666</v>
      </c>
      <c r="E476" s="16" t="s">
        <v>191</v>
      </c>
      <c r="F476" s="16" t="s">
        <v>82</v>
      </c>
      <c r="G476" s="16">
        <v>1580</v>
      </c>
      <c r="H476" s="16">
        <f>IF(OR(Table13[[#This Row],[Order Value]]&gt;Answer!I$17,Table13[[#This Row],[Order Value]]&lt;Answer!I$18),1,0)</f>
        <v>0</v>
      </c>
      <c r="I476" s="19">
        <v>45015</v>
      </c>
      <c r="J476" s="20" t="str">
        <f>TEXT(Table13[[#This Row],[Order Datetime]],"HH:MM:SS")</f>
        <v>23:21:00</v>
      </c>
      <c r="K476" s="20" t="str">
        <f>TEXT(Table13[[#This Row],[Order time]],"H")</f>
        <v>23</v>
      </c>
      <c r="L476" s="16">
        <v>3</v>
      </c>
      <c r="M476" s="16">
        <f>DAY(Table13[[#This Row],[Order Date]])</f>
        <v>30</v>
      </c>
      <c r="N476" s="16" t="str">
        <f>TEXT(Table13[[#This Row],[Order Date]],"mmmm")</f>
        <v>March</v>
      </c>
      <c r="O476" s="16" t="str">
        <f>TEXT(Table13[[#This Row],[Order Date]],"dddd")</f>
        <v>Thursday</v>
      </c>
      <c r="P476" s="16">
        <f>WEEKDAY(Table13[[#This Row],[Order Datetime]],2)</f>
        <v>4</v>
      </c>
      <c r="Q476" s="30" t="str">
        <f>IF(Table13[[#This Row],[Customer Country]]="",VLOOKUP(Table13[[#This Row],[Customer ID]],Customers!$A$2:$E$2501,2,0),Table13[[#This Row],[Customer Country]])</f>
        <v>Australia</v>
      </c>
      <c r="R476" s="16">
        <f>VLOOKUP(Table13[[#This Row],[Customer ID]],Table3[],6,0)</f>
        <v>45</v>
      </c>
    </row>
    <row r="477" spans="1:18" x14ac:dyDescent="0.3">
      <c r="A477" s="15">
        <v>1513475</v>
      </c>
      <c r="B477" s="16">
        <v>375</v>
      </c>
      <c r="C477" s="17" t="s">
        <v>101</v>
      </c>
      <c r="D477" s="21">
        <v>45079.034722222219</v>
      </c>
      <c r="E477" s="16" t="s">
        <v>97</v>
      </c>
      <c r="F477" s="16" t="s">
        <v>27</v>
      </c>
      <c r="G477" s="16">
        <v>7352</v>
      </c>
      <c r="H477" s="16">
        <f>IF(OR(Table13[[#This Row],[Order Value]]&gt;Answer!I$17,Table13[[#This Row],[Order Value]]&lt;Answer!I$18),1,0)</f>
        <v>0</v>
      </c>
      <c r="I477" s="19">
        <v>45079</v>
      </c>
      <c r="J477" s="20" t="str">
        <f>TEXT(Table13[[#This Row],[Order Datetime]],"HH:MM:SS")</f>
        <v>00:50:00</v>
      </c>
      <c r="K477" s="20" t="str">
        <f>TEXT(Table13[[#This Row],[Order time]],"H")</f>
        <v>0</v>
      </c>
      <c r="L477" s="16">
        <v>6</v>
      </c>
      <c r="M477" s="16">
        <f>DAY(Table13[[#This Row],[Order Date]])</f>
        <v>2</v>
      </c>
      <c r="N477" s="16" t="str">
        <f>TEXT(Table13[[#This Row],[Order Date]],"mmmm")</f>
        <v>June</v>
      </c>
      <c r="O477" s="16" t="str">
        <f>TEXT(Table13[[#This Row],[Order Date]],"dddd")</f>
        <v>Friday</v>
      </c>
      <c r="P477" s="16">
        <f>WEEKDAY(Table13[[#This Row],[Order Datetime]],2)</f>
        <v>5</v>
      </c>
      <c r="Q477" s="30" t="str">
        <f>IF(Table13[[#This Row],[Customer Country]]="",VLOOKUP(Table13[[#This Row],[Customer ID]],Customers!$A$2:$E$2501,2,0),Table13[[#This Row],[Customer Country]])</f>
        <v>Australia</v>
      </c>
      <c r="R477" s="16">
        <f>VLOOKUP(Table13[[#This Row],[Customer ID]],Table3[],6,0)</f>
        <v>45</v>
      </c>
    </row>
    <row r="478" spans="1:18" x14ac:dyDescent="0.3">
      <c r="A478" s="15">
        <v>401887</v>
      </c>
      <c r="B478" s="16">
        <v>376</v>
      </c>
      <c r="C478" s="17" t="s">
        <v>113</v>
      </c>
      <c r="D478" s="18">
        <v>44960.05</v>
      </c>
      <c r="E478" s="16" t="s">
        <v>191</v>
      </c>
      <c r="F478" s="16" t="s">
        <v>52</v>
      </c>
      <c r="G478" s="16">
        <v>9941</v>
      </c>
      <c r="H478" s="16">
        <f>IF(OR(Table13[[#This Row],[Order Value]]&gt;Answer!I$17,Table13[[#This Row],[Order Value]]&lt;Answer!I$18),1,0)</f>
        <v>0</v>
      </c>
      <c r="I478" s="19">
        <v>44960</v>
      </c>
      <c r="J478" s="20" t="str">
        <f>TEXT(Table13[[#This Row],[Order Datetime]],"HH:MM:SS")</f>
        <v>01:12:00</v>
      </c>
      <c r="K478" s="20" t="str">
        <f>TEXT(Table13[[#This Row],[Order time]],"H")</f>
        <v>1</v>
      </c>
      <c r="L478" s="16">
        <v>2</v>
      </c>
      <c r="M478" s="16">
        <f>DAY(Table13[[#This Row],[Order Date]])</f>
        <v>3</v>
      </c>
      <c r="N478" s="16" t="str">
        <f>TEXT(Table13[[#This Row],[Order Date]],"mmmm")</f>
        <v>February</v>
      </c>
      <c r="O478" s="16" t="str">
        <f>TEXT(Table13[[#This Row],[Order Date]],"dddd")</f>
        <v>Friday</v>
      </c>
      <c r="P478" s="16">
        <f>WEEKDAY(Table13[[#This Row],[Order Datetime]],2)</f>
        <v>5</v>
      </c>
      <c r="Q478" s="30" t="str">
        <f>IF(Table13[[#This Row],[Customer Country]]="",VLOOKUP(Table13[[#This Row],[Customer ID]],Customers!$A$2:$E$2501,2,0),Table13[[#This Row],[Customer Country]])</f>
        <v>India</v>
      </c>
      <c r="R478" s="16">
        <f>VLOOKUP(Table13[[#This Row],[Customer ID]],Table3[],6,0)</f>
        <v>89</v>
      </c>
    </row>
    <row r="479" spans="1:18" x14ac:dyDescent="0.3">
      <c r="A479" s="15">
        <v>1469052</v>
      </c>
      <c r="B479" s="16">
        <v>376</v>
      </c>
      <c r="C479" s="17" t="s">
        <v>113</v>
      </c>
      <c r="D479" s="21">
        <v>45092.978472222225</v>
      </c>
      <c r="E479" s="16" t="s">
        <v>97</v>
      </c>
      <c r="F479" s="16" t="s">
        <v>15</v>
      </c>
      <c r="G479" s="16">
        <v>4580</v>
      </c>
      <c r="H479" s="16">
        <f>IF(OR(Table13[[#This Row],[Order Value]]&gt;Answer!I$17,Table13[[#This Row],[Order Value]]&lt;Answer!I$18),1,0)</f>
        <v>0</v>
      </c>
      <c r="I479" s="19">
        <v>45092</v>
      </c>
      <c r="J479" s="20" t="str">
        <f>TEXT(Table13[[#This Row],[Order Datetime]],"HH:MM:SS")</f>
        <v>23:29:00</v>
      </c>
      <c r="K479" s="20" t="str">
        <f>TEXT(Table13[[#This Row],[Order time]],"H")</f>
        <v>23</v>
      </c>
      <c r="L479" s="16">
        <v>6</v>
      </c>
      <c r="M479" s="16">
        <f>DAY(Table13[[#This Row],[Order Date]])</f>
        <v>15</v>
      </c>
      <c r="N479" s="16" t="str">
        <f>TEXT(Table13[[#This Row],[Order Date]],"mmmm")</f>
        <v>June</v>
      </c>
      <c r="O479" s="16" t="str">
        <f>TEXT(Table13[[#This Row],[Order Date]],"dddd")</f>
        <v>Thursday</v>
      </c>
      <c r="P479" s="16">
        <f>WEEKDAY(Table13[[#This Row],[Order Datetime]],2)</f>
        <v>4</v>
      </c>
      <c r="Q479" s="30" t="str">
        <f>IF(Table13[[#This Row],[Customer Country]]="",VLOOKUP(Table13[[#This Row],[Customer ID]],Customers!$A$2:$E$2501,2,0),Table13[[#This Row],[Customer Country]])</f>
        <v>India</v>
      </c>
      <c r="R479" s="16">
        <f>VLOOKUP(Table13[[#This Row],[Customer ID]],Table3[],6,0)</f>
        <v>89</v>
      </c>
    </row>
    <row r="480" spans="1:18" x14ac:dyDescent="0.3">
      <c r="A480" s="15">
        <v>1508707</v>
      </c>
      <c r="B480" s="16">
        <v>376</v>
      </c>
      <c r="C480" s="17" t="s">
        <v>113</v>
      </c>
      <c r="D480" s="21">
        <v>44964.973611111112</v>
      </c>
      <c r="E480" s="16" t="s">
        <v>97</v>
      </c>
      <c r="F480" s="16" t="s">
        <v>4</v>
      </c>
      <c r="G480" s="16">
        <v>8491</v>
      </c>
      <c r="H480" s="16">
        <f>IF(OR(Table13[[#This Row],[Order Value]]&gt;Answer!I$17,Table13[[#This Row],[Order Value]]&lt;Answer!I$18),1,0)</f>
        <v>0</v>
      </c>
      <c r="I480" s="19">
        <v>44964</v>
      </c>
      <c r="J480" s="20" t="str">
        <f>TEXT(Table13[[#This Row],[Order Datetime]],"HH:MM:SS")</f>
        <v>23:22:00</v>
      </c>
      <c r="K480" s="20" t="str">
        <f>TEXT(Table13[[#This Row],[Order time]],"H")</f>
        <v>23</v>
      </c>
      <c r="L480" s="16">
        <v>2</v>
      </c>
      <c r="M480" s="16">
        <f>DAY(Table13[[#This Row],[Order Date]])</f>
        <v>7</v>
      </c>
      <c r="N480" s="16" t="str">
        <f>TEXT(Table13[[#This Row],[Order Date]],"mmmm")</f>
        <v>February</v>
      </c>
      <c r="O480" s="16" t="str">
        <f>TEXT(Table13[[#This Row],[Order Date]],"dddd")</f>
        <v>Tuesday</v>
      </c>
      <c r="P480" s="16">
        <f>WEEKDAY(Table13[[#This Row],[Order Datetime]],2)</f>
        <v>2</v>
      </c>
      <c r="Q480" s="30" t="str">
        <f>IF(Table13[[#This Row],[Customer Country]]="",VLOOKUP(Table13[[#This Row],[Customer ID]],Customers!$A$2:$E$2501,2,0),Table13[[#This Row],[Customer Country]])</f>
        <v>India</v>
      </c>
      <c r="R480" s="16">
        <f>VLOOKUP(Table13[[#This Row],[Customer ID]],Table3[],6,0)</f>
        <v>89</v>
      </c>
    </row>
    <row r="481" spans="1:18" x14ac:dyDescent="0.3">
      <c r="A481" s="15">
        <v>1677717</v>
      </c>
      <c r="B481" s="16">
        <v>376</v>
      </c>
      <c r="C481" s="17" t="s">
        <v>113</v>
      </c>
      <c r="D481" s="21">
        <v>45098.99722222222</v>
      </c>
      <c r="E481" s="16" t="s">
        <v>96</v>
      </c>
      <c r="F481" s="16" t="s">
        <v>14</v>
      </c>
      <c r="G481" s="16">
        <v>8542</v>
      </c>
      <c r="H481" s="16">
        <f>IF(OR(Table13[[#This Row],[Order Value]]&gt;Answer!I$17,Table13[[#This Row],[Order Value]]&lt;Answer!I$18),1,0)</f>
        <v>0</v>
      </c>
      <c r="I481" s="19">
        <v>45098</v>
      </c>
      <c r="J481" s="20" t="str">
        <f>TEXT(Table13[[#This Row],[Order Datetime]],"HH:MM:SS")</f>
        <v>23:56:00</v>
      </c>
      <c r="K481" s="20" t="str">
        <f>TEXT(Table13[[#This Row],[Order time]],"H")</f>
        <v>23</v>
      </c>
      <c r="L481" s="16">
        <v>6</v>
      </c>
      <c r="M481" s="16">
        <f>DAY(Table13[[#This Row],[Order Date]])</f>
        <v>21</v>
      </c>
      <c r="N481" s="16" t="str">
        <f>TEXT(Table13[[#This Row],[Order Date]],"mmmm")</f>
        <v>June</v>
      </c>
      <c r="O481" s="16" t="str">
        <f>TEXT(Table13[[#This Row],[Order Date]],"dddd")</f>
        <v>Wednesday</v>
      </c>
      <c r="P481" s="16">
        <f>WEEKDAY(Table13[[#This Row],[Order Datetime]],2)</f>
        <v>3</v>
      </c>
      <c r="Q481" s="30" t="str">
        <f>IF(Table13[[#This Row],[Customer Country]]="",VLOOKUP(Table13[[#This Row],[Customer ID]],Customers!$A$2:$E$2501,2,0),Table13[[#This Row],[Customer Country]])</f>
        <v>India</v>
      </c>
      <c r="R481" s="16">
        <f>VLOOKUP(Table13[[#This Row],[Customer ID]],Table3[],6,0)</f>
        <v>89</v>
      </c>
    </row>
    <row r="482" spans="1:18" x14ac:dyDescent="0.3">
      <c r="A482" s="15">
        <v>595005</v>
      </c>
      <c r="B482" s="16">
        <v>377</v>
      </c>
      <c r="C482" s="17" t="s">
        <v>113</v>
      </c>
      <c r="D482" s="18">
        <v>45208.075694444444</v>
      </c>
      <c r="E482" s="16" t="s">
        <v>96</v>
      </c>
      <c r="F482" s="16" t="s">
        <v>91</v>
      </c>
      <c r="G482" s="16">
        <v>1845</v>
      </c>
      <c r="H482" s="16">
        <f>IF(OR(Table13[[#This Row],[Order Value]]&gt;Answer!I$17,Table13[[#This Row],[Order Value]]&lt;Answer!I$18),1,0)</f>
        <v>0</v>
      </c>
      <c r="I482" s="19">
        <v>45208</v>
      </c>
      <c r="J482" s="20" t="str">
        <f>TEXT(Table13[[#This Row],[Order Datetime]],"HH:MM:SS")</f>
        <v>01:49:00</v>
      </c>
      <c r="K482" s="20" t="str">
        <f>TEXT(Table13[[#This Row],[Order time]],"H")</f>
        <v>1</v>
      </c>
      <c r="L482" s="16">
        <v>10</v>
      </c>
      <c r="M482" s="16">
        <f>DAY(Table13[[#This Row],[Order Date]])</f>
        <v>9</v>
      </c>
      <c r="N482" s="16" t="str">
        <f>TEXT(Table13[[#This Row],[Order Date]],"mmmm")</f>
        <v>October</v>
      </c>
      <c r="O482" s="16" t="str">
        <f>TEXT(Table13[[#This Row],[Order Date]],"dddd")</f>
        <v>Monday</v>
      </c>
      <c r="P482" s="16">
        <f>WEEKDAY(Table13[[#This Row],[Order Datetime]],2)</f>
        <v>1</v>
      </c>
      <c r="Q482" s="30" t="str">
        <f>IF(Table13[[#This Row],[Customer Country]]="",VLOOKUP(Table13[[#This Row],[Customer ID]],Customers!$A$2:$E$2501,2,0),Table13[[#This Row],[Customer Country]])</f>
        <v>India</v>
      </c>
      <c r="R482" s="16">
        <f>VLOOKUP(Table13[[#This Row],[Customer ID]],Table3[],6,0)</f>
        <v>56</v>
      </c>
    </row>
    <row r="483" spans="1:18" x14ac:dyDescent="0.3">
      <c r="A483" s="15">
        <v>1106456</v>
      </c>
      <c r="B483" s="16">
        <v>378</v>
      </c>
      <c r="C483" s="17" t="s">
        <v>110</v>
      </c>
      <c r="D483" s="21">
        <v>45141.952777777777</v>
      </c>
      <c r="E483" s="16" t="s">
        <v>96</v>
      </c>
      <c r="F483" s="16" t="s">
        <v>7</v>
      </c>
      <c r="G483" s="16">
        <v>9636</v>
      </c>
      <c r="H483" s="16">
        <f>IF(OR(Table13[[#This Row],[Order Value]]&gt;Answer!I$17,Table13[[#This Row],[Order Value]]&lt;Answer!I$18),1,0)</f>
        <v>0</v>
      </c>
      <c r="I483" s="19">
        <v>45141</v>
      </c>
      <c r="J483" s="20" t="str">
        <f>TEXT(Table13[[#This Row],[Order Datetime]],"HH:MM:SS")</f>
        <v>22:52:00</v>
      </c>
      <c r="K483" s="20" t="str">
        <f>TEXT(Table13[[#This Row],[Order time]],"H")</f>
        <v>22</v>
      </c>
      <c r="L483" s="16">
        <v>8</v>
      </c>
      <c r="M483" s="16">
        <f>DAY(Table13[[#This Row],[Order Date]])</f>
        <v>3</v>
      </c>
      <c r="N483" s="16" t="str">
        <f>TEXT(Table13[[#This Row],[Order Date]],"mmmm")</f>
        <v>August</v>
      </c>
      <c r="O483" s="16" t="str">
        <f>TEXT(Table13[[#This Row],[Order Date]],"dddd")</f>
        <v>Thursday</v>
      </c>
      <c r="P483" s="16">
        <f>WEEKDAY(Table13[[#This Row],[Order Datetime]],2)</f>
        <v>4</v>
      </c>
      <c r="Q483" s="30" t="str">
        <f>IF(Table13[[#This Row],[Customer Country]]="",VLOOKUP(Table13[[#This Row],[Customer ID]],Customers!$A$2:$E$2501,2,0),Table13[[#This Row],[Customer Country]])</f>
        <v>Switzerland</v>
      </c>
      <c r="R483" s="16">
        <f>VLOOKUP(Table13[[#This Row],[Customer ID]],Table3[],6,0)</f>
        <v>69</v>
      </c>
    </row>
    <row r="484" spans="1:18" x14ac:dyDescent="0.3">
      <c r="A484" s="15">
        <v>1115759</v>
      </c>
      <c r="B484" s="16">
        <v>378</v>
      </c>
      <c r="C484" s="17" t="s">
        <v>110</v>
      </c>
      <c r="D484" s="21">
        <v>44967.004166666666</v>
      </c>
      <c r="E484" s="16" t="s">
        <v>98</v>
      </c>
      <c r="F484" s="16" t="s">
        <v>19</v>
      </c>
      <c r="G484" s="16">
        <v>6504</v>
      </c>
      <c r="H484" s="16">
        <f>IF(OR(Table13[[#This Row],[Order Value]]&gt;Answer!I$17,Table13[[#This Row],[Order Value]]&lt;Answer!I$18),1,0)</f>
        <v>0</v>
      </c>
      <c r="I484" s="19">
        <v>44967</v>
      </c>
      <c r="J484" s="20" t="str">
        <f>TEXT(Table13[[#This Row],[Order Datetime]],"HH:MM:SS")</f>
        <v>00:06:00</v>
      </c>
      <c r="K484" s="20" t="str">
        <f>TEXT(Table13[[#This Row],[Order time]],"H")</f>
        <v>0</v>
      </c>
      <c r="L484" s="16">
        <v>2</v>
      </c>
      <c r="M484" s="16">
        <f>DAY(Table13[[#This Row],[Order Date]])</f>
        <v>10</v>
      </c>
      <c r="N484" s="16" t="str">
        <f>TEXT(Table13[[#This Row],[Order Date]],"mmmm")</f>
        <v>February</v>
      </c>
      <c r="O484" s="16" t="str">
        <f>TEXT(Table13[[#This Row],[Order Date]],"dddd")</f>
        <v>Friday</v>
      </c>
      <c r="P484" s="16">
        <f>WEEKDAY(Table13[[#This Row],[Order Datetime]],2)</f>
        <v>5</v>
      </c>
      <c r="Q484" s="30" t="str">
        <f>IF(Table13[[#This Row],[Customer Country]]="",VLOOKUP(Table13[[#This Row],[Customer ID]],Customers!$A$2:$E$2501,2,0),Table13[[#This Row],[Customer Country]])</f>
        <v>Switzerland</v>
      </c>
      <c r="R484" s="16">
        <f>VLOOKUP(Table13[[#This Row],[Customer ID]],Table3[],6,0)</f>
        <v>69</v>
      </c>
    </row>
    <row r="485" spans="1:18" x14ac:dyDescent="0.3">
      <c r="A485" s="15">
        <v>1493135</v>
      </c>
      <c r="B485" s="16">
        <v>378</v>
      </c>
      <c r="C485" s="17" t="s">
        <v>110</v>
      </c>
      <c r="D485" s="21">
        <v>45146.972222222219</v>
      </c>
      <c r="E485" s="16" t="s">
        <v>191</v>
      </c>
      <c r="F485" s="16" t="s">
        <v>72</v>
      </c>
      <c r="G485" s="16">
        <v>8000</v>
      </c>
      <c r="H485" s="16">
        <f>IF(OR(Table13[[#This Row],[Order Value]]&gt;Answer!I$17,Table13[[#This Row],[Order Value]]&lt;Answer!I$18),1,0)</f>
        <v>0</v>
      </c>
      <c r="I485" s="19">
        <v>45146</v>
      </c>
      <c r="J485" s="20" t="str">
        <f>TEXT(Table13[[#This Row],[Order Datetime]],"HH:MM:SS")</f>
        <v>23:20:00</v>
      </c>
      <c r="K485" s="20" t="str">
        <f>TEXT(Table13[[#This Row],[Order time]],"H")</f>
        <v>23</v>
      </c>
      <c r="L485" s="16">
        <v>8</v>
      </c>
      <c r="M485" s="16">
        <f>DAY(Table13[[#This Row],[Order Date]])</f>
        <v>8</v>
      </c>
      <c r="N485" s="16" t="str">
        <f>TEXT(Table13[[#This Row],[Order Date]],"mmmm")</f>
        <v>August</v>
      </c>
      <c r="O485" s="16" t="str">
        <f>TEXT(Table13[[#This Row],[Order Date]],"dddd")</f>
        <v>Tuesday</v>
      </c>
      <c r="P485" s="16">
        <f>WEEKDAY(Table13[[#This Row],[Order Datetime]],2)</f>
        <v>2</v>
      </c>
      <c r="Q485" s="30" t="str">
        <f>IF(Table13[[#This Row],[Customer Country]]="",VLOOKUP(Table13[[#This Row],[Customer ID]],Customers!$A$2:$E$2501,2,0),Table13[[#This Row],[Customer Country]])</f>
        <v>Switzerland</v>
      </c>
      <c r="R485" s="16">
        <f>VLOOKUP(Table13[[#This Row],[Customer ID]],Table3[],6,0)</f>
        <v>69</v>
      </c>
    </row>
    <row r="486" spans="1:18" x14ac:dyDescent="0.3">
      <c r="A486" s="15">
        <v>1244097</v>
      </c>
      <c r="B486" s="16">
        <v>380</v>
      </c>
      <c r="C486" s="17" t="s">
        <v>100</v>
      </c>
      <c r="D486" s="21">
        <v>45035.015277777777</v>
      </c>
      <c r="E486" s="16" t="s">
        <v>191</v>
      </c>
      <c r="F486" s="16" t="s">
        <v>27</v>
      </c>
      <c r="G486" s="16">
        <v>1026</v>
      </c>
      <c r="H486" s="16">
        <f>IF(OR(Table13[[#This Row],[Order Value]]&gt;Answer!I$17,Table13[[#This Row],[Order Value]]&lt;Answer!I$18),1,0)</f>
        <v>0</v>
      </c>
      <c r="I486" s="19">
        <v>45035</v>
      </c>
      <c r="J486" s="20" t="str">
        <f>TEXT(Table13[[#This Row],[Order Datetime]],"HH:MM:SS")</f>
        <v>00:22:00</v>
      </c>
      <c r="K486" s="20" t="str">
        <f>TEXT(Table13[[#This Row],[Order time]],"H")</f>
        <v>0</v>
      </c>
      <c r="L486" s="16">
        <v>4</v>
      </c>
      <c r="M486" s="16">
        <f>DAY(Table13[[#This Row],[Order Date]])</f>
        <v>19</v>
      </c>
      <c r="N486" s="16" t="str">
        <f>TEXT(Table13[[#This Row],[Order Date]],"mmmm")</f>
        <v>April</v>
      </c>
      <c r="O486" s="16" t="str">
        <f>TEXT(Table13[[#This Row],[Order Date]],"dddd")</f>
        <v>Wednesday</v>
      </c>
      <c r="P486" s="16">
        <f>WEEKDAY(Table13[[#This Row],[Order Datetime]],2)</f>
        <v>3</v>
      </c>
      <c r="Q486" s="30" t="str">
        <f>IF(Table13[[#This Row],[Customer Country]]="",VLOOKUP(Table13[[#This Row],[Customer ID]],Customers!$A$2:$E$2501,2,0),Table13[[#This Row],[Customer Country]])</f>
        <v>France</v>
      </c>
      <c r="R486" s="16">
        <f>VLOOKUP(Table13[[#This Row],[Customer ID]],Table3[],6,0)</f>
        <v>29</v>
      </c>
    </row>
    <row r="487" spans="1:18" x14ac:dyDescent="0.3">
      <c r="A487" s="15">
        <v>56703</v>
      </c>
      <c r="B487" s="16">
        <v>381</v>
      </c>
      <c r="C487" s="17" t="s">
        <v>107</v>
      </c>
      <c r="D487" s="18">
        <v>45204.015277777777</v>
      </c>
      <c r="E487" s="16" t="s">
        <v>191</v>
      </c>
      <c r="F487" s="16" t="s">
        <v>9</v>
      </c>
      <c r="G487" s="16">
        <v>3490</v>
      </c>
      <c r="H487" s="16">
        <f>IF(OR(Table13[[#This Row],[Order Value]]&gt;Answer!I$17,Table13[[#This Row],[Order Value]]&lt;Answer!I$18),1,0)</f>
        <v>0</v>
      </c>
      <c r="I487" s="19">
        <v>45204</v>
      </c>
      <c r="J487" s="20" t="str">
        <f>TEXT(Table13[[#This Row],[Order Datetime]],"HH:MM:SS")</f>
        <v>00:22:00</v>
      </c>
      <c r="K487" s="20" t="str">
        <f>TEXT(Table13[[#This Row],[Order time]],"H")</f>
        <v>0</v>
      </c>
      <c r="L487" s="16">
        <v>10</v>
      </c>
      <c r="M487" s="16">
        <f>DAY(Table13[[#This Row],[Order Date]])</f>
        <v>5</v>
      </c>
      <c r="N487" s="16" t="str">
        <f>TEXT(Table13[[#This Row],[Order Date]],"mmmm")</f>
        <v>October</v>
      </c>
      <c r="O487" s="16" t="str">
        <f>TEXT(Table13[[#This Row],[Order Date]],"dddd")</f>
        <v>Thursday</v>
      </c>
      <c r="P487" s="16">
        <f>WEEKDAY(Table13[[#This Row],[Order Datetime]],2)</f>
        <v>4</v>
      </c>
      <c r="Q487" s="30" t="str">
        <f>IF(Table13[[#This Row],[Customer Country]]="",VLOOKUP(Table13[[#This Row],[Customer ID]],Customers!$A$2:$E$2501,2,0),Table13[[#This Row],[Customer Country]])</f>
        <v>Italy</v>
      </c>
      <c r="R487" s="16">
        <f>VLOOKUP(Table13[[#This Row],[Customer ID]],Table3[],6,0)</f>
        <v>86</v>
      </c>
    </row>
    <row r="488" spans="1:18" x14ac:dyDescent="0.3">
      <c r="A488" s="15">
        <v>300907</v>
      </c>
      <c r="B488" s="16">
        <v>383</v>
      </c>
      <c r="C488" s="17" t="s">
        <v>100</v>
      </c>
      <c r="D488" s="18">
        <v>45242.958333333336</v>
      </c>
      <c r="E488" s="16" t="s">
        <v>191</v>
      </c>
      <c r="F488" s="16" t="s">
        <v>87</v>
      </c>
      <c r="G488" s="16">
        <v>346</v>
      </c>
      <c r="H488" s="16">
        <f>IF(OR(Table13[[#This Row],[Order Value]]&gt;Answer!I$17,Table13[[#This Row],[Order Value]]&lt;Answer!I$18),1,0)</f>
        <v>0</v>
      </c>
      <c r="I488" s="19">
        <v>45242</v>
      </c>
      <c r="J488" s="20" t="str">
        <f>TEXT(Table13[[#This Row],[Order Datetime]],"HH:MM:SS")</f>
        <v>23:00:00</v>
      </c>
      <c r="K488" s="20" t="str">
        <f>TEXT(Table13[[#This Row],[Order time]],"H")</f>
        <v>23</v>
      </c>
      <c r="L488" s="16">
        <v>11</v>
      </c>
      <c r="M488" s="16">
        <f>DAY(Table13[[#This Row],[Order Date]])</f>
        <v>12</v>
      </c>
      <c r="N488" s="16" t="str">
        <f>TEXT(Table13[[#This Row],[Order Date]],"mmmm")</f>
        <v>November</v>
      </c>
      <c r="O488" s="16" t="str">
        <f>TEXT(Table13[[#This Row],[Order Date]],"dddd")</f>
        <v>Sunday</v>
      </c>
      <c r="P488" s="16">
        <f>WEEKDAY(Table13[[#This Row],[Order Datetime]],2)</f>
        <v>7</v>
      </c>
      <c r="Q488" s="30" t="str">
        <f>IF(Table13[[#This Row],[Customer Country]]="",VLOOKUP(Table13[[#This Row],[Customer ID]],Customers!$A$2:$E$2501,2,0),Table13[[#This Row],[Customer Country]])</f>
        <v>France</v>
      </c>
      <c r="R488" s="16">
        <f>VLOOKUP(Table13[[#This Row],[Customer ID]],Table3[],6,0)</f>
        <v>57</v>
      </c>
    </row>
    <row r="489" spans="1:18" x14ac:dyDescent="0.3">
      <c r="A489" s="15">
        <v>1642677</v>
      </c>
      <c r="B489" s="16">
        <v>387</v>
      </c>
      <c r="C489" s="17" t="s">
        <v>101</v>
      </c>
      <c r="D489" s="21">
        <v>44961.965277777781</v>
      </c>
      <c r="E489" s="16" t="s">
        <v>97</v>
      </c>
      <c r="F489" s="16" t="s">
        <v>31</v>
      </c>
      <c r="G489" s="16">
        <v>8906</v>
      </c>
      <c r="H489" s="16">
        <f>IF(OR(Table13[[#This Row],[Order Value]]&gt;Answer!I$17,Table13[[#This Row],[Order Value]]&lt;Answer!I$18),1,0)</f>
        <v>0</v>
      </c>
      <c r="I489" s="19">
        <v>44961</v>
      </c>
      <c r="J489" s="20" t="str">
        <f>TEXT(Table13[[#This Row],[Order Datetime]],"HH:MM:SS")</f>
        <v>23:10:00</v>
      </c>
      <c r="K489" s="20" t="str">
        <f>TEXT(Table13[[#This Row],[Order time]],"H")</f>
        <v>23</v>
      </c>
      <c r="L489" s="16">
        <v>2</v>
      </c>
      <c r="M489" s="16">
        <f>DAY(Table13[[#This Row],[Order Date]])</f>
        <v>4</v>
      </c>
      <c r="N489" s="16" t="str">
        <f>TEXT(Table13[[#This Row],[Order Date]],"mmmm")</f>
        <v>February</v>
      </c>
      <c r="O489" s="16" t="str">
        <f>TEXT(Table13[[#This Row],[Order Date]],"dddd")</f>
        <v>Saturday</v>
      </c>
      <c r="P489" s="16">
        <f>WEEKDAY(Table13[[#This Row],[Order Datetime]],2)</f>
        <v>6</v>
      </c>
      <c r="Q489" s="30" t="str">
        <f>IF(Table13[[#This Row],[Customer Country]]="",VLOOKUP(Table13[[#This Row],[Customer ID]],Customers!$A$2:$E$2501,2,0),Table13[[#This Row],[Customer Country]])</f>
        <v>Australia</v>
      </c>
      <c r="R489" s="16">
        <f>VLOOKUP(Table13[[#This Row],[Customer ID]],Table3[],6,0)</f>
        <v>41</v>
      </c>
    </row>
    <row r="490" spans="1:18" x14ac:dyDescent="0.3">
      <c r="A490" s="15">
        <v>639027</v>
      </c>
      <c r="B490" s="16">
        <v>390</v>
      </c>
      <c r="C490" s="17" t="s">
        <v>113</v>
      </c>
      <c r="D490" s="18">
        <v>45131.989583333336</v>
      </c>
      <c r="E490" s="16" t="s">
        <v>96</v>
      </c>
      <c r="F490" s="16" t="s">
        <v>91</v>
      </c>
      <c r="G490" s="16">
        <v>2403</v>
      </c>
      <c r="H490" s="16">
        <f>IF(OR(Table13[[#This Row],[Order Value]]&gt;Answer!I$17,Table13[[#This Row],[Order Value]]&lt;Answer!I$18),1,0)</f>
        <v>0</v>
      </c>
      <c r="I490" s="19">
        <v>45131</v>
      </c>
      <c r="J490" s="20" t="str">
        <f>TEXT(Table13[[#This Row],[Order Datetime]],"HH:MM:SS")</f>
        <v>23:45:00</v>
      </c>
      <c r="K490" s="20" t="str">
        <f>TEXT(Table13[[#This Row],[Order time]],"H")</f>
        <v>23</v>
      </c>
      <c r="L490" s="16">
        <v>7</v>
      </c>
      <c r="M490" s="16">
        <f>DAY(Table13[[#This Row],[Order Date]])</f>
        <v>24</v>
      </c>
      <c r="N490" s="16" t="str">
        <f>TEXT(Table13[[#This Row],[Order Date]],"mmmm")</f>
        <v>July</v>
      </c>
      <c r="O490" s="16" t="str">
        <f>TEXT(Table13[[#This Row],[Order Date]],"dddd")</f>
        <v>Monday</v>
      </c>
      <c r="P490" s="16">
        <f>WEEKDAY(Table13[[#This Row],[Order Datetime]],2)</f>
        <v>1</v>
      </c>
      <c r="Q490" s="30" t="str">
        <f>IF(Table13[[#This Row],[Customer Country]]="",VLOOKUP(Table13[[#This Row],[Customer ID]],Customers!$A$2:$E$2501,2,0),Table13[[#This Row],[Customer Country]])</f>
        <v>India</v>
      </c>
      <c r="R490" s="16">
        <f>VLOOKUP(Table13[[#This Row],[Customer ID]],Table3[],6,0)</f>
        <v>89</v>
      </c>
    </row>
    <row r="491" spans="1:18" x14ac:dyDescent="0.3">
      <c r="A491" s="15">
        <v>1310379</v>
      </c>
      <c r="B491" s="16">
        <v>390</v>
      </c>
      <c r="C491" s="17" t="s">
        <v>113</v>
      </c>
      <c r="D491" s="21">
        <v>44980.030555555553</v>
      </c>
      <c r="E491" s="16" t="s">
        <v>98</v>
      </c>
      <c r="F491" s="16" t="s">
        <v>55</v>
      </c>
      <c r="G491" s="16">
        <v>9158</v>
      </c>
      <c r="H491" s="16">
        <f>IF(OR(Table13[[#This Row],[Order Value]]&gt;Answer!I$17,Table13[[#This Row],[Order Value]]&lt;Answer!I$18),1,0)</f>
        <v>0</v>
      </c>
      <c r="I491" s="19">
        <v>44980</v>
      </c>
      <c r="J491" s="20" t="str">
        <f>TEXT(Table13[[#This Row],[Order Datetime]],"HH:MM:SS")</f>
        <v>00:44:00</v>
      </c>
      <c r="K491" s="20" t="str">
        <f>TEXT(Table13[[#This Row],[Order time]],"H")</f>
        <v>0</v>
      </c>
      <c r="L491" s="16">
        <v>2</v>
      </c>
      <c r="M491" s="16">
        <f>DAY(Table13[[#This Row],[Order Date]])</f>
        <v>23</v>
      </c>
      <c r="N491" s="16" t="str">
        <f>TEXT(Table13[[#This Row],[Order Date]],"mmmm")</f>
        <v>February</v>
      </c>
      <c r="O491" s="16" t="str">
        <f>TEXT(Table13[[#This Row],[Order Date]],"dddd")</f>
        <v>Thursday</v>
      </c>
      <c r="P491" s="16">
        <f>WEEKDAY(Table13[[#This Row],[Order Datetime]],2)</f>
        <v>4</v>
      </c>
      <c r="Q491" s="30" t="str">
        <f>IF(Table13[[#This Row],[Customer Country]]="",VLOOKUP(Table13[[#This Row],[Customer ID]],Customers!$A$2:$E$2501,2,0),Table13[[#This Row],[Customer Country]])</f>
        <v>India</v>
      </c>
      <c r="R491" s="16">
        <f>VLOOKUP(Table13[[#This Row],[Customer ID]],Table3[],6,0)</f>
        <v>89</v>
      </c>
    </row>
    <row r="492" spans="1:18" x14ac:dyDescent="0.3">
      <c r="A492" s="15">
        <v>53899</v>
      </c>
      <c r="B492" s="16">
        <v>392</v>
      </c>
      <c r="C492" s="17" t="s">
        <v>113</v>
      </c>
      <c r="D492" s="18">
        <v>45192.036805555559</v>
      </c>
      <c r="E492" s="16" t="s">
        <v>191</v>
      </c>
      <c r="F492" s="16" t="s">
        <v>14</v>
      </c>
      <c r="G492" s="16">
        <v>8165</v>
      </c>
      <c r="H492" s="16">
        <f>IF(OR(Table13[[#This Row],[Order Value]]&gt;Answer!I$17,Table13[[#This Row],[Order Value]]&lt;Answer!I$18),1,0)</f>
        <v>0</v>
      </c>
      <c r="I492" s="19">
        <v>45192</v>
      </c>
      <c r="J492" s="20" t="str">
        <f>TEXT(Table13[[#This Row],[Order Datetime]],"HH:MM:SS")</f>
        <v>00:53:00</v>
      </c>
      <c r="K492" s="20" t="str">
        <f>TEXT(Table13[[#This Row],[Order time]],"H")</f>
        <v>0</v>
      </c>
      <c r="L492" s="16">
        <v>9</v>
      </c>
      <c r="M492" s="16">
        <f>DAY(Table13[[#This Row],[Order Date]])</f>
        <v>23</v>
      </c>
      <c r="N492" s="16" t="str">
        <f>TEXT(Table13[[#This Row],[Order Date]],"mmmm")</f>
        <v>September</v>
      </c>
      <c r="O492" s="16" t="str">
        <f>TEXT(Table13[[#This Row],[Order Date]],"dddd")</f>
        <v>Saturday</v>
      </c>
      <c r="P492" s="16">
        <f>WEEKDAY(Table13[[#This Row],[Order Datetime]],2)</f>
        <v>6</v>
      </c>
      <c r="Q492" s="30" t="str">
        <f>IF(Table13[[#This Row],[Customer Country]]="",VLOOKUP(Table13[[#This Row],[Customer ID]],Customers!$A$2:$E$2501,2,0),Table13[[#This Row],[Customer Country]])</f>
        <v>India</v>
      </c>
      <c r="R492" s="16">
        <f>VLOOKUP(Table13[[#This Row],[Customer ID]],Table3[],6,0)</f>
        <v>79</v>
      </c>
    </row>
    <row r="493" spans="1:18" x14ac:dyDescent="0.3">
      <c r="A493" s="15">
        <v>146599</v>
      </c>
      <c r="B493" s="16">
        <v>393</v>
      </c>
      <c r="C493" s="17" t="s">
        <v>113</v>
      </c>
      <c r="D493" s="18">
        <v>45061.088194444441</v>
      </c>
      <c r="E493" s="16" t="s">
        <v>191</v>
      </c>
      <c r="F493" s="16" t="s">
        <v>6</v>
      </c>
      <c r="G493" s="16">
        <v>7712</v>
      </c>
      <c r="H493" s="16">
        <f>IF(OR(Table13[[#This Row],[Order Value]]&gt;Answer!I$17,Table13[[#This Row],[Order Value]]&lt;Answer!I$18),1,0)</f>
        <v>0</v>
      </c>
      <c r="I493" s="19">
        <v>45061</v>
      </c>
      <c r="J493" s="20" t="str">
        <f>TEXT(Table13[[#This Row],[Order Datetime]],"HH:MM:SS")</f>
        <v>02:07:00</v>
      </c>
      <c r="K493" s="20" t="str">
        <f>TEXT(Table13[[#This Row],[Order time]],"H")</f>
        <v>2</v>
      </c>
      <c r="L493" s="16">
        <v>5</v>
      </c>
      <c r="M493" s="16">
        <f>DAY(Table13[[#This Row],[Order Date]])</f>
        <v>15</v>
      </c>
      <c r="N493" s="16" t="str">
        <f>TEXT(Table13[[#This Row],[Order Date]],"mmmm")</f>
        <v>May</v>
      </c>
      <c r="O493" s="16" t="str">
        <f>TEXT(Table13[[#This Row],[Order Date]],"dddd")</f>
        <v>Monday</v>
      </c>
      <c r="P493" s="16">
        <f>WEEKDAY(Table13[[#This Row],[Order Datetime]],2)</f>
        <v>1</v>
      </c>
      <c r="Q493" s="30" t="str">
        <f>IF(Table13[[#This Row],[Customer Country]]="",VLOOKUP(Table13[[#This Row],[Customer ID]],Customers!$A$2:$E$2501,2,0),Table13[[#This Row],[Customer Country]])</f>
        <v>India</v>
      </c>
      <c r="R493" s="16">
        <f>VLOOKUP(Table13[[#This Row],[Customer ID]],Table3[],6,0)</f>
        <v>19</v>
      </c>
    </row>
    <row r="494" spans="1:18" x14ac:dyDescent="0.3">
      <c r="A494" s="15">
        <v>352076</v>
      </c>
      <c r="B494" s="16">
        <v>393</v>
      </c>
      <c r="C494" s="17" t="s">
        <v>113</v>
      </c>
      <c r="D494" s="18">
        <v>45011.99722222222</v>
      </c>
      <c r="E494" s="16" t="s">
        <v>97</v>
      </c>
      <c r="F494" s="16" t="s">
        <v>42</v>
      </c>
      <c r="G494" s="16">
        <v>4290</v>
      </c>
      <c r="H494" s="16">
        <f>IF(OR(Table13[[#This Row],[Order Value]]&gt;Answer!I$17,Table13[[#This Row],[Order Value]]&lt;Answer!I$18),1,0)</f>
        <v>0</v>
      </c>
      <c r="I494" s="19">
        <v>45011</v>
      </c>
      <c r="J494" s="20" t="str">
        <f>TEXT(Table13[[#This Row],[Order Datetime]],"HH:MM:SS")</f>
        <v>23:56:00</v>
      </c>
      <c r="K494" s="20" t="str">
        <f>TEXT(Table13[[#This Row],[Order time]],"H")</f>
        <v>23</v>
      </c>
      <c r="L494" s="16">
        <v>3</v>
      </c>
      <c r="M494" s="16">
        <f>DAY(Table13[[#This Row],[Order Date]])</f>
        <v>26</v>
      </c>
      <c r="N494" s="16" t="str">
        <f>TEXT(Table13[[#This Row],[Order Date]],"mmmm")</f>
        <v>March</v>
      </c>
      <c r="O494" s="16" t="str">
        <f>TEXT(Table13[[#This Row],[Order Date]],"dddd")</f>
        <v>Sunday</v>
      </c>
      <c r="P494" s="16">
        <f>WEEKDAY(Table13[[#This Row],[Order Datetime]],2)</f>
        <v>7</v>
      </c>
      <c r="Q494" s="30" t="str">
        <f>IF(Table13[[#This Row],[Customer Country]]="",VLOOKUP(Table13[[#This Row],[Customer ID]],Customers!$A$2:$E$2501,2,0),Table13[[#This Row],[Customer Country]])</f>
        <v>India</v>
      </c>
      <c r="R494" s="16">
        <f>VLOOKUP(Table13[[#This Row],[Customer ID]],Table3[],6,0)</f>
        <v>19</v>
      </c>
    </row>
    <row r="495" spans="1:18" x14ac:dyDescent="0.3">
      <c r="A495" s="15">
        <v>894762</v>
      </c>
      <c r="B495" s="16">
        <v>393</v>
      </c>
      <c r="C495" s="17" t="s">
        <v>113</v>
      </c>
      <c r="D495" s="21">
        <v>45141.027777777781</v>
      </c>
      <c r="E495" s="16" t="s">
        <v>97</v>
      </c>
      <c r="F495" s="16" t="s">
        <v>9</v>
      </c>
      <c r="G495" s="16">
        <v>4907</v>
      </c>
      <c r="H495" s="16">
        <f>IF(OR(Table13[[#This Row],[Order Value]]&gt;Answer!I$17,Table13[[#This Row],[Order Value]]&lt;Answer!I$18),1,0)</f>
        <v>0</v>
      </c>
      <c r="I495" s="19">
        <v>45141</v>
      </c>
      <c r="J495" s="20" t="str">
        <f>TEXT(Table13[[#This Row],[Order Datetime]],"HH:MM:SS")</f>
        <v>00:40:00</v>
      </c>
      <c r="K495" s="20" t="str">
        <f>TEXT(Table13[[#This Row],[Order time]],"H")</f>
        <v>0</v>
      </c>
      <c r="L495" s="16">
        <v>8</v>
      </c>
      <c r="M495" s="16">
        <f>DAY(Table13[[#This Row],[Order Date]])</f>
        <v>3</v>
      </c>
      <c r="N495" s="16" t="str">
        <f>TEXT(Table13[[#This Row],[Order Date]],"mmmm")</f>
        <v>August</v>
      </c>
      <c r="O495" s="16" t="str">
        <f>TEXT(Table13[[#This Row],[Order Date]],"dddd")</f>
        <v>Thursday</v>
      </c>
      <c r="P495" s="16">
        <f>WEEKDAY(Table13[[#This Row],[Order Datetime]],2)</f>
        <v>4</v>
      </c>
      <c r="Q495" s="30" t="str">
        <f>IF(Table13[[#This Row],[Customer Country]]="",VLOOKUP(Table13[[#This Row],[Customer ID]],Customers!$A$2:$E$2501,2,0),Table13[[#This Row],[Customer Country]])</f>
        <v>India</v>
      </c>
      <c r="R495" s="16">
        <f>VLOOKUP(Table13[[#This Row],[Customer ID]],Table3[],6,0)</f>
        <v>19</v>
      </c>
    </row>
    <row r="496" spans="1:18" x14ac:dyDescent="0.3">
      <c r="A496" s="15">
        <v>1164686</v>
      </c>
      <c r="B496" s="16">
        <v>393</v>
      </c>
      <c r="C496" s="17" t="s">
        <v>113</v>
      </c>
      <c r="D496" s="21">
        <v>45289.06527777778</v>
      </c>
      <c r="E496" s="16" t="s">
        <v>96</v>
      </c>
      <c r="F496" s="16" t="s">
        <v>92</v>
      </c>
      <c r="G496" s="16">
        <v>1148</v>
      </c>
      <c r="H496" s="16">
        <f>IF(OR(Table13[[#This Row],[Order Value]]&gt;Answer!I$17,Table13[[#This Row],[Order Value]]&lt;Answer!I$18),1,0)</f>
        <v>0</v>
      </c>
      <c r="I496" s="19">
        <v>45289</v>
      </c>
      <c r="J496" s="20" t="str">
        <f>TEXT(Table13[[#This Row],[Order Datetime]],"HH:MM:SS")</f>
        <v>01:34:00</v>
      </c>
      <c r="K496" s="20" t="str">
        <f>TEXT(Table13[[#This Row],[Order time]],"H")</f>
        <v>1</v>
      </c>
      <c r="L496" s="16">
        <v>12</v>
      </c>
      <c r="M496" s="16">
        <f>DAY(Table13[[#This Row],[Order Date]])</f>
        <v>29</v>
      </c>
      <c r="N496" s="16" t="str">
        <f>TEXT(Table13[[#This Row],[Order Date]],"mmmm")</f>
        <v>December</v>
      </c>
      <c r="O496" s="16" t="str">
        <f>TEXT(Table13[[#This Row],[Order Date]],"dddd")</f>
        <v>Friday</v>
      </c>
      <c r="P496" s="16">
        <f>WEEKDAY(Table13[[#This Row],[Order Datetime]],2)</f>
        <v>5</v>
      </c>
      <c r="Q496" s="30" t="str">
        <f>IF(Table13[[#This Row],[Customer Country]]="",VLOOKUP(Table13[[#This Row],[Customer ID]],Customers!$A$2:$E$2501,2,0),Table13[[#This Row],[Customer Country]])</f>
        <v>India</v>
      </c>
      <c r="R496" s="16">
        <f>VLOOKUP(Table13[[#This Row],[Customer ID]],Table3[],6,0)</f>
        <v>19</v>
      </c>
    </row>
    <row r="497" spans="1:18" x14ac:dyDescent="0.3">
      <c r="A497" s="15">
        <v>1551563</v>
      </c>
      <c r="B497" s="16">
        <v>394</v>
      </c>
      <c r="C497" s="17" t="s">
        <v>113</v>
      </c>
      <c r="D497" s="21">
        <v>45267.068749999999</v>
      </c>
      <c r="E497" s="16" t="s">
        <v>191</v>
      </c>
      <c r="F497" s="16" t="s">
        <v>27</v>
      </c>
      <c r="G497" s="16">
        <v>932</v>
      </c>
      <c r="H497" s="16">
        <f>IF(OR(Table13[[#This Row],[Order Value]]&gt;Answer!I$17,Table13[[#This Row],[Order Value]]&lt;Answer!I$18),1,0)</f>
        <v>0</v>
      </c>
      <c r="I497" s="19">
        <v>45267</v>
      </c>
      <c r="J497" s="20" t="str">
        <f>TEXT(Table13[[#This Row],[Order Datetime]],"HH:MM:SS")</f>
        <v>01:39:00</v>
      </c>
      <c r="K497" s="20" t="str">
        <f>TEXT(Table13[[#This Row],[Order time]],"H")</f>
        <v>1</v>
      </c>
      <c r="L497" s="16">
        <v>12</v>
      </c>
      <c r="M497" s="16">
        <f>DAY(Table13[[#This Row],[Order Date]])</f>
        <v>7</v>
      </c>
      <c r="N497" s="16" t="str">
        <f>TEXT(Table13[[#This Row],[Order Date]],"mmmm")</f>
        <v>December</v>
      </c>
      <c r="O497" s="16" t="str">
        <f>TEXT(Table13[[#This Row],[Order Date]],"dddd")</f>
        <v>Thursday</v>
      </c>
      <c r="P497" s="16">
        <f>WEEKDAY(Table13[[#This Row],[Order Datetime]],2)</f>
        <v>4</v>
      </c>
      <c r="Q497" s="30" t="str">
        <f>IF(Table13[[#This Row],[Customer Country]]="",VLOOKUP(Table13[[#This Row],[Customer ID]],Customers!$A$2:$E$2501,2,0),Table13[[#This Row],[Customer Country]])</f>
        <v>India</v>
      </c>
      <c r="R497" s="16">
        <f>VLOOKUP(Table13[[#This Row],[Customer ID]],Table3[],6,0)</f>
        <v>65</v>
      </c>
    </row>
    <row r="498" spans="1:18" x14ac:dyDescent="0.3">
      <c r="A498" s="15">
        <v>556001</v>
      </c>
      <c r="B498" s="16">
        <v>395</v>
      </c>
      <c r="C498" s="17" t="s">
        <v>113</v>
      </c>
      <c r="D498" s="18">
        <v>44954.012499999997</v>
      </c>
      <c r="E498" s="16" t="s">
        <v>96</v>
      </c>
      <c r="F498" s="16" t="s">
        <v>9</v>
      </c>
      <c r="G498" s="16">
        <v>8901</v>
      </c>
      <c r="H498" s="16">
        <f>IF(OR(Table13[[#This Row],[Order Value]]&gt;Answer!I$17,Table13[[#This Row],[Order Value]]&lt;Answer!I$18),1,0)</f>
        <v>0</v>
      </c>
      <c r="I498" s="19">
        <v>44954</v>
      </c>
      <c r="J498" s="20" t="str">
        <f>TEXT(Table13[[#This Row],[Order Datetime]],"HH:MM:SS")</f>
        <v>00:18:00</v>
      </c>
      <c r="K498" s="20" t="str">
        <f>TEXT(Table13[[#This Row],[Order time]],"H")</f>
        <v>0</v>
      </c>
      <c r="L498" s="16">
        <v>1</v>
      </c>
      <c r="M498" s="16">
        <f>DAY(Table13[[#This Row],[Order Date]])</f>
        <v>28</v>
      </c>
      <c r="N498" s="16" t="str">
        <f>TEXT(Table13[[#This Row],[Order Date]],"mmmm")</f>
        <v>January</v>
      </c>
      <c r="O498" s="16" t="str">
        <f>TEXT(Table13[[#This Row],[Order Date]],"dddd")</f>
        <v>Saturday</v>
      </c>
      <c r="P498" s="16">
        <f>WEEKDAY(Table13[[#This Row],[Order Datetime]],2)</f>
        <v>6</v>
      </c>
      <c r="Q498" s="30" t="str">
        <f>IF(Table13[[#This Row],[Customer Country]]="",VLOOKUP(Table13[[#This Row],[Customer ID]],Customers!$A$2:$E$2501,2,0),Table13[[#This Row],[Customer Country]])</f>
        <v>India</v>
      </c>
      <c r="R498" s="16">
        <f>VLOOKUP(Table13[[#This Row],[Customer ID]],Table3[],6,0)</f>
        <v>22</v>
      </c>
    </row>
    <row r="499" spans="1:18" x14ac:dyDescent="0.3">
      <c r="A499" s="15">
        <v>265772</v>
      </c>
      <c r="B499" s="16">
        <v>396</v>
      </c>
      <c r="C499" s="17" t="s">
        <v>105</v>
      </c>
      <c r="D499" s="18">
        <v>45271.036111111112</v>
      </c>
      <c r="E499" s="16" t="s">
        <v>97</v>
      </c>
      <c r="F499" s="16" t="s">
        <v>77</v>
      </c>
      <c r="G499" s="16">
        <v>553</v>
      </c>
      <c r="H499" s="16">
        <f>IF(OR(Table13[[#This Row],[Order Value]]&gt;Answer!I$17,Table13[[#This Row],[Order Value]]&lt;Answer!I$18),1,0)</f>
        <v>0</v>
      </c>
      <c r="I499" s="19">
        <v>45271</v>
      </c>
      <c r="J499" s="20" t="str">
        <f>TEXT(Table13[[#This Row],[Order Datetime]],"HH:MM:SS")</f>
        <v>00:52:00</v>
      </c>
      <c r="K499" s="20" t="str">
        <f>TEXT(Table13[[#This Row],[Order time]],"H")</f>
        <v>0</v>
      </c>
      <c r="L499" s="16">
        <v>12</v>
      </c>
      <c r="M499" s="16">
        <f>DAY(Table13[[#This Row],[Order Date]])</f>
        <v>11</v>
      </c>
      <c r="N499" s="16" t="str">
        <f>TEXT(Table13[[#This Row],[Order Date]],"mmmm")</f>
        <v>December</v>
      </c>
      <c r="O499" s="16" t="str">
        <f>TEXT(Table13[[#This Row],[Order Date]],"dddd")</f>
        <v>Monday</v>
      </c>
      <c r="P499" s="16">
        <f>WEEKDAY(Table13[[#This Row],[Order Datetime]],2)</f>
        <v>1</v>
      </c>
      <c r="Q499" s="30" t="str">
        <f>IF(Table13[[#This Row],[Customer Country]]="",VLOOKUP(Table13[[#This Row],[Customer ID]],Customers!$A$2:$E$2501,2,0),Table13[[#This Row],[Customer Country]])</f>
        <v>Spain</v>
      </c>
      <c r="R499" s="16">
        <f>VLOOKUP(Table13[[#This Row],[Customer ID]],Table3[],6,0)</f>
        <v>53</v>
      </c>
    </row>
    <row r="500" spans="1:18" x14ac:dyDescent="0.3">
      <c r="A500" s="15">
        <v>477068</v>
      </c>
      <c r="B500" s="16">
        <v>396</v>
      </c>
      <c r="C500" s="17" t="s">
        <v>105</v>
      </c>
      <c r="D500" s="18">
        <v>45188.05</v>
      </c>
      <c r="E500" s="16" t="s">
        <v>97</v>
      </c>
      <c r="F500" s="16" t="s">
        <v>78</v>
      </c>
      <c r="G500" s="16">
        <v>6110</v>
      </c>
      <c r="H500" s="16">
        <f>IF(OR(Table13[[#This Row],[Order Value]]&gt;Answer!I$17,Table13[[#This Row],[Order Value]]&lt;Answer!I$18),1,0)</f>
        <v>0</v>
      </c>
      <c r="I500" s="19">
        <v>45188</v>
      </c>
      <c r="J500" s="20" t="str">
        <f>TEXT(Table13[[#This Row],[Order Datetime]],"HH:MM:SS")</f>
        <v>01:12:00</v>
      </c>
      <c r="K500" s="20" t="str">
        <f>TEXT(Table13[[#This Row],[Order time]],"H")</f>
        <v>1</v>
      </c>
      <c r="L500" s="16">
        <v>9</v>
      </c>
      <c r="M500" s="16">
        <f>DAY(Table13[[#This Row],[Order Date]])</f>
        <v>19</v>
      </c>
      <c r="N500" s="16" t="str">
        <f>TEXT(Table13[[#This Row],[Order Date]],"mmmm")</f>
        <v>September</v>
      </c>
      <c r="O500" s="16" t="str">
        <f>TEXT(Table13[[#This Row],[Order Date]],"dddd")</f>
        <v>Tuesday</v>
      </c>
      <c r="P500" s="16">
        <f>WEEKDAY(Table13[[#This Row],[Order Datetime]],2)</f>
        <v>2</v>
      </c>
      <c r="Q500" s="30" t="str">
        <f>IF(Table13[[#This Row],[Customer Country]]="",VLOOKUP(Table13[[#This Row],[Customer ID]],Customers!$A$2:$E$2501,2,0),Table13[[#This Row],[Customer Country]])</f>
        <v>Spain</v>
      </c>
      <c r="R500" s="16">
        <f>VLOOKUP(Table13[[#This Row],[Customer ID]],Table3[],6,0)</f>
        <v>53</v>
      </c>
    </row>
    <row r="501" spans="1:18" x14ac:dyDescent="0.3">
      <c r="A501" s="15">
        <v>611265</v>
      </c>
      <c r="B501" s="16">
        <v>396</v>
      </c>
      <c r="C501" s="17" t="s">
        <v>105</v>
      </c>
      <c r="D501" s="18">
        <v>45211.004166666666</v>
      </c>
      <c r="E501" s="16" t="s">
        <v>96</v>
      </c>
      <c r="F501" s="16" t="s">
        <v>36</v>
      </c>
      <c r="G501" s="16">
        <v>1305</v>
      </c>
      <c r="H501" s="16">
        <f>IF(OR(Table13[[#This Row],[Order Value]]&gt;Answer!I$17,Table13[[#This Row],[Order Value]]&lt;Answer!I$18),1,0)</f>
        <v>0</v>
      </c>
      <c r="I501" s="19">
        <v>45211</v>
      </c>
      <c r="J501" s="20" t="str">
        <f>TEXT(Table13[[#This Row],[Order Datetime]],"HH:MM:SS")</f>
        <v>00:06:00</v>
      </c>
      <c r="K501" s="20" t="str">
        <f>TEXT(Table13[[#This Row],[Order time]],"H")</f>
        <v>0</v>
      </c>
      <c r="L501" s="16">
        <v>10</v>
      </c>
      <c r="M501" s="16">
        <f>DAY(Table13[[#This Row],[Order Date]])</f>
        <v>12</v>
      </c>
      <c r="N501" s="16" t="str">
        <f>TEXT(Table13[[#This Row],[Order Date]],"mmmm")</f>
        <v>October</v>
      </c>
      <c r="O501" s="16" t="str">
        <f>TEXT(Table13[[#This Row],[Order Date]],"dddd")</f>
        <v>Thursday</v>
      </c>
      <c r="P501" s="16">
        <f>WEEKDAY(Table13[[#This Row],[Order Datetime]],2)</f>
        <v>4</v>
      </c>
      <c r="Q501" s="30" t="str">
        <f>IF(Table13[[#This Row],[Customer Country]]="",VLOOKUP(Table13[[#This Row],[Customer ID]],Customers!$A$2:$E$2501,2,0),Table13[[#This Row],[Customer Country]])</f>
        <v>Spain</v>
      </c>
      <c r="R501" s="16">
        <f>VLOOKUP(Table13[[#This Row],[Customer ID]],Table3[],6,0)</f>
        <v>53</v>
      </c>
    </row>
    <row r="502" spans="1:18" x14ac:dyDescent="0.3">
      <c r="A502" s="15">
        <v>485583</v>
      </c>
      <c r="B502" s="16">
        <v>399</v>
      </c>
      <c r="C502" s="17" t="s">
        <v>113</v>
      </c>
      <c r="D502" s="18">
        <v>45000.064583333333</v>
      </c>
      <c r="E502" s="16" t="s">
        <v>98</v>
      </c>
      <c r="F502" s="16" t="s">
        <v>40</v>
      </c>
      <c r="G502" s="16">
        <v>5485</v>
      </c>
      <c r="H502" s="16">
        <f>IF(OR(Table13[[#This Row],[Order Value]]&gt;Answer!I$17,Table13[[#This Row],[Order Value]]&lt;Answer!I$18),1,0)</f>
        <v>0</v>
      </c>
      <c r="I502" s="19">
        <v>45000</v>
      </c>
      <c r="J502" s="20" t="str">
        <f>TEXT(Table13[[#This Row],[Order Datetime]],"HH:MM:SS")</f>
        <v>01:33:00</v>
      </c>
      <c r="K502" s="20" t="str">
        <f>TEXT(Table13[[#This Row],[Order time]],"H")</f>
        <v>1</v>
      </c>
      <c r="L502" s="16">
        <v>3</v>
      </c>
      <c r="M502" s="16">
        <f>DAY(Table13[[#This Row],[Order Date]])</f>
        <v>15</v>
      </c>
      <c r="N502" s="16" t="str">
        <f>TEXT(Table13[[#This Row],[Order Date]],"mmmm")</f>
        <v>March</v>
      </c>
      <c r="O502" s="16" t="str">
        <f>TEXT(Table13[[#This Row],[Order Date]],"dddd")</f>
        <v>Wednesday</v>
      </c>
      <c r="P502" s="16">
        <f>WEEKDAY(Table13[[#This Row],[Order Datetime]],2)</f>
        <v>3</v>
      </c>
      <c r="Q502" s="30" t="str">
        <f>IF(Table13[[#This Row],[Customer Country]]="",VLOOKUP(Table13[[#This Row],[Customer ID]],Customers!$A$2:$E$2501,2,0),Table13[[#This Row],[Customer Country]])</f>
        <v>India</v>
      </c>
      <c r="R502" s="16">
        <f>VLOOKUP(Table13[[#This Row],[Customer ID]],Table3[],6,0)</f>
        <v>83</v>
      </c>
    </row>
    <row r="503" spans="1:18" x14ac:dyDescent="0.3">
      <c r="A503" s="15">
        <v>1325889</v>
      </c>
      <c r="B503" s="16">
        <v>399</v>
      </c>
      <c r="C503" s="17" t="s">
        <v>113</v>
      </c>
      <c r="D503" s="21">
        <v>45110.027777777781</v>
      </c>
      <c r="E503" s="16" t="s">
        <v>191</v>
      </c>
      <c r="F503" s="16" t="s">
        <v>58</v>
      </c>
      <c r="G503" s="16">
        <v>4141</v>
      </c>
      <c r="H503" s="16">
        <f>IF(OR(Table13[[#This Row],[Order Value]]&gt;Answer!I$17,Table13[[#This Row],[Order Value]]&lt;Answer!I$18),1,0)</f>
        <v>0</v>
      </c>
      <c r="I503" s="19">
        <v>45110</v>
      </c>
      <c r="J503" s="20" t="str">
        <f>TEXT(Table13[[#This Row],[Order Datetime]],"HH:MM:SS")</f>
        <v>00:40:00</v>
      </c>
      <c r="K503" s="20" t="str">
        <f>TEXT(Table13[[#This Row],[Order time]],"H")</f>
        <v>0</v>
      </c>
      <c r="L503" s="16">
        <v>7</v>
      </c>
      <c r="M503" s="16">
        <f>DAY(Table13[[#This Row],[Order Date]])</f>
        <v>3</v>
      </c>
      <c r="N503" s="16" t="str">
        <f>TEXT(Table13[[#This Row],[Order Date]],"mmmm")</f>
        <v>July</v>
      </c>
      <c r="O503" s="16" t="str">
        <f>TEXT(Table13[[#This Row],[Order Date]],"dddd")</f>
        <v>Monday</v>
      </c>
      <c r="P503" s="16">
        <f>WEEKDAY(Table13[[#This Row],[Order Datetime]],2)</f>
        <v>1</v>
      </c>
      <c r="Q503" s="30" t="str">
        <f>IF(Table13[[#This Row],[Customer Country]]="",VLOOKUP(Table13[[#This Row],[Customer ID]],Customers!$A$2:$E$2501,2,0),Table13[[#This Row],[Customer Country]])</f>
        <v>India</v>
      </c>
      <c r="R503" s="16">
        <f>VLOOKUP(Table13[[#This Row],[Customer ID]],Table3[],6,0)</f>
        <v>83</v>
      </c>
    </row>
    <row r="504" spans="1:18" x14ac:dyDescent="0.3">
      <c r="A504" s="15">
        <v>1630634</v>
      </c>
      <c r="B504" s="16">
        <v>400</v>
      </c>
      <c r="C504" s="17" t="s">
        <v>101</v>
      </c>
      <c r="D504" s="21">
        <v>44995.044444444444</v>
      </c>
      <c r="E504" s="16" t="s">
        <v>191</v>
      </c>
      <c r="F504" s="16" t="s">
        <v>30</v>
      </c>
      <c r="G504" s="16">
        <v>4641</v>
      </c>
      <c r="H504" s="16">
        <f>IF(OR(Table13[[#This Row],[Order Value]]&gt;Answer!I$17,Table13[[#This Row],[Order Value]]&lt;Answer!I$18),1,0)</f>
        <v>0</v>
      </c>
      <c r="I504" s="19">
        <v>44995</v>
      </c>
      <c r="J504" s="20" t="str">
        <f>TEXT(Table13[[#This Row],[Order Datetime]],"HH:MM:SS")</f>
        <v>01:04:00</v>
      </c>
      <c r="K504" s="20" t="str">
        <f>TEXT(Table13[[#This Row],[Order time]],"H")</f>
        <v>1</v>
      </c>
      <c r="L504" s="16">
        <v>3</v>
      </c>
      <c r="M504" s="16">
        <f>DAY(Table13[[#This Row],[Order Date]])</f>
        <v>10</v>
      </c>
      <c r="N504" s="16" t="str">
        <f>TEXT(Table13[[#This Row],[Order Date]],"mmmm")</f>
        <v>March</v>
      </c>
      <c r="O504" s="16" t="str">
        <f>TEXT(Table13[[#This Row],[Order Date]],"dddd")</f>
        <v>Friday</v>
      </c>
      <c r="P504" s="16">
        <f>WEEKDAY(Table13[[#This Row],[Order Datetime]],2)</f>
        <v>5</v>
      </c>
      <c r="Q504" s="30" t="str">
        <f>IF(Table13[[#This Row],[Customer Country]]="",VLOOKUP(Table13[[#This Row],[Customer ID]],Customers!$A$2:$E$2501,2,0),Table13[[#This Row],[Customer Country]])</f>
        <v>Australia</v>
      </c>
      <c r="R504" s="16">
        <f>VLOOKUP(Table13[[#This Row],[Customer ID]],Table3[],6,0)</f>
        <v>80</v>
      </c>
    </row>
    <row r="505" spans="1:18" x14ac:dyDescent="0.3">
      <c r="A505" s="15">
        <v>237369</v>
      </c>
      <c r="B505" s="16">
        <v>401</v>
      </c>
      <c r="C505" s="17" t="s">
        <v>113</v>
      </c>
      <c r="D505" s="18">
        <v>45056.015972222223</v>
      </c>
      <c r="E505" s="16" t="s">
        <v>97</v>
      </c>
      <c r="F505" s="16" t="s">
        <v>82</v>
      </c>
      <c r="G505" s="16">
        <v>2313</v>
      </c>
      <c r="H505" s="16">
        <f>IF(OR(Table13[[#This Row],[Order Value]]&gt;Answer!I$17,Table13[[#This Row],[Order Value]]&lt;Answer!I$18),1,0)</f>
        <v>0</v>
      </c>
      <c r="I505" s="19">
        <v>45056</v>
      </c>
      <c r="J505" s="20" t="str">
        <f>TEXT(Table13[[#This Row],[Order Datetime]],"HH:MM:SS")</f>
        <v>00:23:00</v>
      </c>
      <c r="K505" s="20" t="str">
        <f>TEXT(Table13[[#This Row],[Order time]],"H")</f>
        <v>0</v>
      </c>
      <c r="L505" s="16">
        <v>5</v>
      </c>
      <c r="M505" s="16">
        <f>DAY(Table13[[#This Row],[Order Date]])</f>
        <v>10</v>
      </c>
      <c r="N505" s="16" t="str">
        <f>TEXT(Table13[[#This Row],[Order Date]],"mmmm")</f>
        <v>May</v>
      </c>
      <c r="O505" s="16" t="str">
        <f>TEXT(Table13[[#This Row],[Order Date]],"dddd")</f>
        <v>Wednesday</v>
      </c>
      <c r="P505" s="16">
        <f>WEEKDAY(Table13[[#This Row],[Order Datetime]],2)</f>
        <v>3</v>
      </c>
      <c r="Q505" s="30" t="str">
        <f>IF(Table13[[#This Row],[Customer Country]]="",VLOOKUP(Table13[[#This Row],[Customer ID]],Customers!$A$2:$E$2501,2,0),Table13[[#This Row],[Customer Country]])</f>
        <v>India</v>
      </c>
      <c r="R505" s="16">
        <f>VLOOKUP(Table13[[#This Row],[Customer ID]],Table3[],6,0)</f>
        <v>36</v>
      </c>
    </row>
    <row r="506" spans="1:18" x14ac:dyDescent="0.3">
      <c r="A506" s="15">
        <v>1244841</v>
      </c>
      <c r="B506" s="16">
        <v>402</v>
      </c>
      <c r="C506" s="17" t="s">
        <v>113</v>
      </c>
      <c r="D506" s="21">
        <v>45238.033333333333</v>
      </c>
      <c r="E506" s="16" t="s">
        <v>98</v>
      </c>
      <c r="F506" s="16" t="s">
        <v>26</v>
      </c>
      <c r="G506" s="16">
        <v>3692</v>
      </c>
      <c r="H506" s="16">
        <f>IF(OR(Table13[[#This Row],[Order Value]]&gt;Answer!I$17,Table13[[#This Row],[Order Value]]&lt;Answer!I$18),1,0)</f>
        <v>0</v>
      </c>
      <c r="I506" s="19">
        <v>45238</v>
      </c>
      <c r="J506" s="20" t="str">
        <f>TEXT(Table13[[#This Row],[Order Datetime]],"HH:MM:SS")</f>
        <v>00:48:00</v>
      </c>
      <c r="K506" s="20" t="str">
        <f>TEXT(Table13[[#This Row],[Order time]],"H")</f>
        <v>0</v>
      </c>
      <c r="L506" s="16">
        <v>11</v>
      </c>
      <c r="M506" s="16">
        <f>DAY(Table13[[#This Row],[Order Date]])</f>
        <v>8</v>
      </c>
      <c r="N506" s="16" t="str">
        <f>TEXT(Table13[[#This Row],[Order Date]],"mmmm")</f>
        <v>November</v>
      </c>
      <c r="O506" s="16" t="str">
        <f>TEXT(Table13[[#This Row],[Order Date]],"dddd")</f>
        <v>Wednesday</v>
      </c>
      <c r="P506" s="16">
        <f>WEEKDAY(Table13[[#This Row],[Order Datetime]],2)</f>
        <v>3</v>
      </c>
      <c r="Q506" s="30" t="str">
        <f>IF(Table13[[#This Row],[Customer Country]]="",VLOOKUP(Table13[[#This Row],[Customer ID]],Customers!$A$2:$E$2501,2,0),Table13[[#This Row],[Customer Country]])</f>
        <v>India</v>
      </c>
      <c r="R506" s="16">
        <f>VLOOKUP(Table13[[#This Row],[Customer ID]],Table3[],6,0)</f>
        <v>27</v>
      </c>
    </row>
    <row r="507" spans="1:18" x14ac:dyDescent="0.3">
      <c r="A507" s="15">
        <v>487191</v>
      </c>
      <c r="B507" s="16">
        <v>404</v>
      </c>
      <c r="C507" s="17" t="s">
        <v>109</v>
      </c>
      <c r="D507" s="18">
        <v>44964.040277777778</v>
      </c>
      <c r="E507" s="16" t="s">
        <v>191</v>
      </c>
      <c r="F507" s="16" t="s">
        <v>85</v>
      </c>
      <c r="G507" s="16">
        <v>4492</v>
      </c>
      <c r="H507" s="16">
        <f>IF(OR(Table13[[#This Row],[Order Value]]&gt;Answer!I$17,Table13[[#This Row],[Order Value]]&lt;Answer!I$18),1,0)</f>
        <v>0</v>
      </c>
      <c r="I507" s="19">
        <v>44964</v>
      </c>
      <c r="J507" s="20" t="str">
        <f>TEXT(Table13[[#This Row],[Order Datetime]],"HH:MM:SS")</f>
        <v>00:58:00</v>
      </c>
      <c r="K507" s="20" t="str">
        <f>TEXT(Table13[[#This Row],[Order time]],"H")</f>
        <v>0</v>
      </c>
      <c r="L507" s="16">
        <v>2</v>
      </c>
      <c r="M507" s="16">
        <f>DAY(Table13[[#This Row],[Order Date]])</f>
        <v>7</v>
      </c>
      <c r="N507" s="16" t="str">
        <f>TEXT(Table13[[#This Row],[Order Date]],"mmmm")</f>
        <v>February</v>
      </c>
      <c r="O507" s="16" t="str">
        <f>TEXT(Table13[[#This Row],[Order Date]],"dddd")</f>
        <v>Tuesday</v>
      </c>
      <c r="P507" s="16">
        <f>WEEKDAY(Table13[[#This Row],[Order Datetime]],2)</f>
        <v>2</v>
      </c>
      <c r="Q507" s="30" t="str">
        <f>IF(Table13[[#This Row],[Customer Country]]="",VLOOKUP(Table13[[#This Row],[Customer ID]],Customers!$A$2:$E$2501,2,0),Table13[[#This Row],[Customer Country]])</f>
        <v>Germany</v>
      </c>
      <c r="R507" s="16">
        <f>VLOOKUP(Table13[[#This Row],[Customer ID]],Table3[],6,0)</f>
        <v>26</v>
      </c>
    </row>
    <row r="508" spans="1:18" x14ac:dyDescent="0.3">
      <c r="A508" s="15">
        <v>16847</v>
      </c>
      <c r="B508" s="16">
        <v>406</v>
      </c>
      <c r="C508" s="17" t="s">
        <v>113</v>
      </c>
      <c r="D508" s="18">
        <v>45238.011805555558</v>
      </c>
      <c r="E508" s="16" t="s">
        <v>96</v>
      </c>
      <c r="F508" s="16" t="s">
        <v>29</v>
      </c>
      <c r="G508" s="16">
        <v>1802</v>
      </c>
      <c r="H508" s="16">
        <f>IF(OR(Table13[[#This Row],[Order Value]]&gt;Answer!I$17,Table13[[#This Row],[Order Value]]&lt;Answer!I$18),1,0)</f>
        <v>0</v>
      </c>
      <c r="I508" s="19">
        <v>45238</v>
      </c>
      <c r="J508" s="20" t="str">
        <f>TEXT(Table13[[#This Row],[Order Datetime]],"HH:MM:SS")</f>
        <v>00:17:00</v>
      </c>
      <c r="K508" s="20" t="str">
        <f>TEXT(Table13[[#This Row],[Order time]],"H")</f>
        <v>0</v>
      </c>
      <c r="L508" s="16">
        <v>11</v>
      </c>
      <c r="M508" s="16">
        <f>DAY(Table13[[#This Row],[Order Date]])</f>
        <v>8</v>
      </c>
      <c r="N508" s="16" t="str">
        <f>TEXT(Table13[[#This Row],[Order Date]],"mmmm")</f>
        <v>November</v>
      </c>
      <c r="O508" s="16" t="str">
        <f>TEXT(Table13[[#This Row],[Order Date]],"dddd")</f>
        <v>Wednesday</v>
      </c>
      <c r="P508" s="16">
        <f>WEEKDAY(Table13[[#This Row],[Order Datetime]],2)</f>
        <v>3</v>
      </c>
      <c r="Q508" s="30" t="str">
        <f>IF(Table13[[#This Row],[Customer Country]]="",VLOOKUP(Table13[[#This Row],[Customer ID]],Customers!$A$2:$E$2501,2,0),Table13[[#This Row],[Customer Country]])</f>
        <v>India</v>
      </c>
      <c r="R508" s="16">
        <f>VLOOKUP(Table13[[#This Row],[Customer ID]],Table3[],6,0)</f>
        <v>34</v>
      </c>
    </row>
    <row r="509" spans="1:18" x14ac:dyDescent="0.3">
      <c r="A509" s="15">
        <v>968730</v>
      </c>
      <c r="B509" s="16">
        <v>407</v>
      </c>
      <c r="C509" s="17" t="s">
        <v>100</v>
      </c>
      <c r="D509" s="21">
        <v>45070.037499999999</v>
      </c>
      <c r="E509" s="16" t="s">
        <v>191</v>
      </c>
      <c r="F509" s="16" t="s">
        <v>78</v>
      </c>
      <c r="G509" s="16">
        <v>6326</v>
      </c>
      <c r="H509" s="16">
        <f>IF(OR(Table13[[#This Row],[Order Value]]&gt;Answer!I$17,Table13[[#This Row],[Order Value]]&lt;Answer!I$18),1,0)</f>
        <v>0</v>
      </c>
      <c r="I509" s="19">
        <v>45070</v>
      </c>
      <c r="J509" s="20" t="str">
        <f>TEXT(Table13[[#This Row],[Order Datetime]],"HH:MM:SS")</f>
        <v>00:54:00</v>
      </c>
      <c r="K509" s="20" t="str">
        <f>TEXT(Table13[[#This Row],[Order time]],"H")</f>
        <v>0</v>
      </c>
      <c r="L509" s="16">
        <v>5</v>
      </c>
      <c r="M509" s="16">
        <f>DAY(Table13[[#This Row],[Order Date]])</f>
        <v>24</v>
      </c>
      <c r="N509" s="16" t="str">
        <f>TEXT(Table13[[#This Row],[Order Date]],"mmmm")</f>
        <v>May</v>
      </c>
      <c r="O509" s="16" t="str">
        <f>TEXT(Table13[[#This Row],[Order Date]],"dddd")</f>
        <v>Wednesday</v>
      </c>
      <c r="P509" s="16">
        <f>WEEKDAY(Table13[[#This Row],[Order Datetime]],2)</f>
        <v>3</v>
      </c>
      <c r="Q509" s="30" t="str">
        <f>IF(Table13[[#This Row],[Customer Country]]="",VLOOKUP(Table13[[#This Row],[Customer ID]],Customers!$A$2:$E$2501,2,0),Table13[[#This Row],[Customer Country]])</f>
        <v>France</v>
      </c>
      <c r="R509" s="16">
        <f>VLOOKUP(Table13[[#This Row],[Customer ID]],Table3[],6,0)</f>
        <v>90</v>
      </c>
    </row>
    <row r="510" spans="1:18" x14ac:dyDescent="0.3">
      <c r="A510" s="15">
        <v>396721</v>
      </c>
      <c r="B510" s="16">
        <v>410</v>
      </c>
      <c r="C510" s="17" t="s">
        <v>113</v>
      </c>
      <c r="D510" s="18">
        <v>45192.947916666664</v>
      </c>
      <c r="E510" s="16" t="s">
        <v>97</v>
      </c>
      <c r="F510" s="16" t="s">
        <v>59</v>
      </c>
      <c r="G510" s="16">
        <v>3567</v>
      </c>
      <c r="H510" s="16">
        <f>IF(OR(Table13[[#This Row],[Order Value]]&gt;Answer!I$17,Table13[[#This Row],[Order Value]]&lt;Answer!I$18),1,0)</f>
        <v>0</v>
      </c>
      <c r="I510" s="19">
        <v>45192</v>
      </c>
      <c r="J510" s="20" t="str">
        <f>TEXT(Table13[[#This Row],[Order Datetime]],"HH:MM:SS")</f>
        <v>22:45:00</v>
      </c>
      <c r="K510" s="20" t="str">
        <f>TEXT(Table13[[#This Row],[Order time]],"H")</f>
        <v>22</v>
      </c>
      <c r="L510" s="16">
        <v>9</v>
      </c>
      <c r="M510" s="16">
        <f>DAY(Table13[[#This Row],[Order Date]])</f>
        <v>23</v>
      </c>
      <c r="N510" s="16" t="str">
        <f>TEXT(Table13[[#This Row],[Order Date]],"mmmm")</f>
        <v>September</v>
      </c>
      <c r="O510" s="16" t="str">
        <f>TEXT(Table13[[#This Row],[Order Date]],"dddd")</f>
        <v>Saturday</v>
      </c>
      <c r="P510" s="16">
        <f>WEEKDAY(Table13[[#This Row],[Order Datetime]],2)</f>
        <v>6</v>
      </c>
      <c r="Q510" s="30" t="str">
        <f>IF(Table13[[#This Row],[Customer Country]]="",VLOOKUP(Table13[[#This Row],[Customer ID]],Customers!$A$2:$E$2501,2,0),Table13[[#This Row],[Customer Country]])</f>
        <v>India</v>
      </c>
      <c r="R510" s="16">
        <f>VLOOKUP(Table13[[#This Row],[Customer ID]],Table3[],6,0)</f>
        <v>39</v>
      </c>
    </row>
    <row r="511" spans="1:18" x14ac:dyDescent="0.3">
      <c r="A511" s="15">
        <v>735675</v>
      </c>
      <c r="B511" s="16">
        <v>412</v>
      </c>
      <c r="C511" s="17" t="s">
        <v>113</v>
      </c>
      <c r="D511" s="21">
        <v>45251.052777777775</v>
      </c>
      <c r="E511" s="16" t="s">
        <v>96</v>
      </c>
      <c r="F511" s="16" t="s">
        <v>77</v>
      </c>
      <c r="G511" s="16">
        <v>2472</v>
      </c>
      <c r="H511" s="16">
        <f>IF(OR(Table13[[#This Row],[Order Value]]&gt;Answer!I$17,Table13[[#This Row],[Order Value]]&lt;Answer!I$18),1,0)</f>
        <v>0</v>
      </c>
      <c r="I511" s="19">
        <v>45251</v>
      </c>
      <c r="J511" s="20" t="str">
        <f>TEXT(Table13[[#This Row],[Order Datetime]],"HH:MM:SS")</f>
        <v>01:16:00</v>
      </c>
      <c r="K511" s="20" t="str">
        <f>TEXT(Table13[[#This Row],[Order time]],"H")</f>
        <v>1</v>
      </c>
      <c r="L511" s="16">
        <v>11</v>
      </c>
      <c r="M511" s="16">
        <f>DAY(Table13[[#This Row],[Order Date]])</f>
        <v>21</v>
      </c>
      <c r="N511" s="16" t="str">
        <f>TEXT(Table13[[#This Row],[Order Date]],"mmmm")</f>
        <v>November</v>
      </c>
      <c r="O511" s="16" t="str">
        <f>TEXT(Table13[[#This Row],[Order Date]],"dddd")</f>
        <v>Tuesday</v>
      </c>
      <c r="P511" s="16">
        <f>WEEKDAY(Table13[[#This Row],[Order Datetime]],2)</f>
        <v>2</v>
      </c>
      <c r="Q511" s="30" t="str">
        <f>IF(Table13[[#This Row],[Customer Country]]="",VLOOKUP(Table13[[#This Row],[Customer ID]],Customers!$A$2:$E$2501,2,0),Table13[[#This Row],[Customer Country]])</f>
        <v>India</v>
      </c>
      <c r="R511" s="16">
        <f>VLOOKUP(Table13[[#This Row],[Customer ID]],Table3[],6,0)</f>
        <v>41</v>
      </c>
    </row>
    <row r="512" spans="1:18" x14ac:dyDescent="0.3">
      <c r="A512" s="15">
        <v>677135</v>
      </c>
      <c r="B512" s="16">
        <v>413</v>
      </c>
      <c r="C512" s="17" t="s">
        <v>105</v>
      </c>
      <c r="D512" s="21">
        <v>45049.011805555558</v>
      </c>
      <c r="E512" s="16" t="s">
        <v>191</v>
      </c>
      <c r="F512" s="16" t="s">
        <v>64</v>
      </c>
      <c r="G512" s="16">
        <v>4602</v>
      </c>
      <c r="H512" s="16">
        <f>IF(OR(Table13[[#This Row],[Order Value]]&gt;Answer!I$17,Table13[[#This Row],[Order Value]]&lt;Answer!I$18),1,0)</f>
        <v>0</v>
      </c>
      <c r="I512" s="19">
        <v>45049</v>
      </c>
      <c r="J512" s="20" t="str">
        <f>TEXT(Table13[[#This Row],[Order Datetime]],"HH:MM:SS")</f>
        <v>00:17:00</v>
      </c>
      <c r="K512" s="20" t="str">
        <f>TEXT(Table13[[#This Row],[Order time]],"H")</f>
        <v>0</v>
      </c>
      <c r="L512" s="16">
        <v>5</v>
      </c>
      <c r="M512" s="16">
        <f>DAY(Table13[[#This Row],[Order Date]])</f>
        <v>3</v>
      </c>
      <c r="N512" s="16" t="str">
        <f>TEXT(Table13[[#This Row],[Order Date]],"mmmm")</f>
        <v>May</v>
      </c>
      <c r="O512" s="16" t="str">
        <f>TEXT(Table13[[#This Row],[Order Date]],"dddd")</f>
        <v>Wednesday</v>
      </c>
      <c r="P512" s="16">
        <f>WEEKDAY(Table13[[#This Row],[Order Datetime]],2)</f>
        <v>3</v>
      </c>
      <c r="Q512" s="30" t="str">
        <f>IF(Table13[[#This Row],[Customer Country]]="",VLOOKUP(Table13[[#This Row],[Customer ID]],Customers!$A$2:$E$2501,2,0),Table13[[#This Row],[Customer Country]])</f>
        <v>Spain</v>
      </c>
      <c r="R512" s="16">
        <f>VLOOKUP(Table13[[#This Row],[Customer ID]],Table3[],6,0)</f>
        <v>47</v>
      </c>
    </row>
    <row r="513" spans="1:18" x14ac:dyDescent="0.3">
      <c r="A513" s="15">
        <v>1244975</v>
      </c>
      <c r="B513" s="16">
        <v>413</v>
      </c>
      <c r="C513" s="17" t="s">
        <v>105</v>
      </c>
      <c r="D513" s="21">
        <v>45218.089583333334</v>
      </c>
      <c r="E513" s="16" t="s">
        <v>191</v>
      </c>
      <c r="F513" s="16" t="s">
        <v>27</v>
      </c>
      <c r="G513" s="16">
        <v>9062</v>
      </c>
      <c r="H513" s="16">
        <f>IF(OR(Table13[[#This Row],[Order Value]]&gt;Answer!I$17,Table13[[#This Row],[Order Value]]&lt;Answer!I$18),1,0)</f>
        <v>0</v>
      </c>
      <c r="I513" s="19">
        <v>45218</v>
      </c>
      <c r="J513" s="20" t="str">
        <f>TEXT(Table13[[#This Row],[Order Datetime]],"HH:MM:SS")</f>
        <v>02:09:00</v>
      </c>
      <c r="K513" s="20" t="str">
        <f>TEXT(Table13[[#This Row],[Order time]],"H")</f>
        <v>2</v>
      </c>
      <c r="L513" s="16">
        <v>10</v>
      </c>
      <c r="M513" s="16">
        <f>DAY(Table13[[#This Row],[Order Date]])</f>
        <v>19</v>
      </c>
      <c r="N513" s="16" t="str">
        <f>TEXT(Table13[[#This Row],[Order Date]],"mmmm")</f>
        <v>October</v>
      </c>
      <c r="O513" s="16" t="str">
        <f>TEXT(Table13[[#This Row],[Order Date]],"dddd")</f>
        <v>Thursday</v>
      </c>
      <c r="P513" s="16">
        <f>WEEKDAY(Table13[[#This Row],[Order Datetime]],2)</f>
        <v>4</v>
      </c>
      <c r="Q513" s="30" t="str">
        <f>IF(Table13[[#This Row],[Customer Country]]="",VLOOKUP(Table13[[#This Row],[Customer ID]],Customers!$A$2:$E$2501,2,0),Table13[[#This Row],[Customer Country]])</f>
        <v>Spain</v>
      </c>
      <c r="R513" s="16">
        <f>VLOOKUP(Table13[[#This Row],[Customer ID]],Table3[],6,0)</f>
        <v>47</v>
      </c>
    </row>
    <row r="514" spans="1:18" x14ac:dyDescent="0.3">
      <c r="A514" s="15">
        <v>1278929</v>
      </c>
      <c r="B514" s="16">
        <v>413</v>
      </c>
      <c r="C514" s="17" t="s">
        <v>105</v>
      </c>
      <c r="D514" s="21">
        <v>45032.976388888892</v>
      </c>
      <c r="E514" s="16" t="s">
        <v>98</v>
      </c>
      <c r="F514" s="16" t="s">
        <v>33</v>
      </c>
      <c r="G514" s="16">
        <v>6020</v>
      </c>
      <c r="H514" s="16">
        <f>IF(OR(Table13[[#This Row],[Order Value]]&gt;Answer!I$17,Table13[[#This Row],[Order Value]]&lt;Answer!I$18),1,0)</f>
        <v>0</v>
      </c>
      <c r="I514" s="19">
        <v>45032</v>
      </c>
      <c r="J514" s="20" t="str">
        <f>TEXT(Table13[[#This Row],[Order Datetime]],"HH:MM:SS")</f>
        <v>23:26:00</v>
      </c>
      <c r="K514" s="20" t="str">
        <f>TEXT(Table13[[#This Row],[Order time]],"H")</f>
        <v>23</v>
      </c>
      <c r="L514" s="16">
        <v>4</v>
      </c>
      <c r="M514" s="16">
        <f>DAY(Table13[[#This Row],[Order Date]])</f>
        <v>16</v>
      </c>
      <c r="N514" s="16" t="str">
        <f>TEXT(Table13[[#This Row],[Order Date]],"mmmm")</f>
        <v>April</v>
      </c>
      <c r="O514" s="16" t="str">
        <f>TEXT(Table13[[#This Row],[Order Date]],"dddd")</f>
        <v>Sunday</v>
      </c>
      <c r="P514" s="16">
        <f>WEEKDAY(Table13[[#This Row],[Order Datetime]],2)</f>
        <v>7</v>
      </c>
      <c r="Q514" s="30" t="str">
        <f>IF(Table13[[#This Row],[Customer Country]]="",VLOOKUP(Table13[[#This Row],[Customer ID]],Customers!$A$2:$E$2501,2,0),Table13[[#This Row],[Customer Country]])</f>
        <v>Spain</v>
      </c>
      <c r="R514" s="16">
        <f>VLOOKUP(Table13[[#This Row],[Customer ID]],Table3[],6,0)</f>
        <v>47</v>
      </c>
    </row>
    <row r="515" spans="1:18" x14ac:dyDescent="0.3">
      <c r="A515" s="15">
        <v>251865</v>
      </c>
      <c r="B515" s="16">
        <v>414</v>
      </c>
      <c r="C515" s="17" t="s">
        <v>113</v>
      </c>
      <c r="D515" s="18">
        <v>45267.962500000001</v>
      </c>
      <c r="E515" s="16" t="s">
        <v>191</v>
      </c>
      <c r="F515" s="16" t="s">
        <v>13</v>
      </c>
      <c r="G515" s="16">
        <v>6149</v>
      </c>
      <c r="H515" s="16">
        <f>IF(OR(Table13[[#This Row],[Order Value]]&gt;Answer!I$17,Table13[[#This Row],[Order Value]]&lt;Answer!I$18),1,0)</f>
        <v>0</v>
      </c>
      <c r="I515" s="19">
        <v>45267</v>
      </c>
      <c r="J515" s="20" t="str">
        <f>TEXT(Table13[[#This Row],[Order Datetime]],"HH:MM:SS")</f>
        <v>23:06:00</v>
      </c>
      <c r="K515" s="20" t="str">
        <f>TEXT(Table13[[#This Row],[Order time]],"H")</f>
        <v>23</v>
      </c>
      <c r="L515" s="16">
        <v>12</v>
      </c>
      <c r="M515" s="16">
        <f>DAY(Table13[[#This Row],[Order Date]])</f>
        <v>7</v>
      </c>
      <c r="N515" s="16" t="str">
        <f>TEXT(Table13[[#This Row],[Order Date]],"mmmm")</f>
        <v>December</v>
      </c>
      <c r="O515" s="16" t="str">
        <f>TEXT(Table13[[#This Row],[Order Date]],"dddd")</f>
        <v>Thursday</v>
      </c>
      <c r="P515" s="16">
        <f>WEEKDAY(Table13[[#This Row],[Order Datetime]],2)</f>
        <v>4</v>
      </c>
      <c r="Q515" s="30" t="str">
        <f>IF(Table13[[#This Row],[Customer Country]]="",VLOOKUP(Table13[[#This Row],[Customer ID]],Customers!$A$2:$E$2501,2,0),Table13[[#This Row],[Customer Country]])</f>
        <v>India</v>
      </c>
      <c r="R515" s="16">
        <f>VLOOKUP(Table13[[#This Row],[Customer ID]],Table3[],6,0)</f>
        <v>86</v>
      </c>
    </row>
    <row r="516" spans="1:18" x14ac:dyDescent="0.3">
      <c r="A516" s="15">
        <v>1276372</v>
      </c>
      <c r="B516" s="16">
        <v>414</v>
      </c>
      <c r="C516" s="17" t="s">
        <v>113</v>
      </c>
      <c r="D516" s="21">
        <v>44988.036805555559</v>
      </c>
      <c r="E516" s="16" t="s">
        <v>96</v>
      </c>
      <c r="F516" s="16" t="s">
        <v>45</v>
      </c>
      <c r="G516" s="16">
        <v>1465</v>
      </c>
      <c r="H516" s="16">
        <f>IF(OR(Table13[[#This Row],[Order Value]]&gt;Answer!I$17,Table13[[#This Row],[Order Value]]&lt;Answer!I$18),1,0)</f>
        <v>0</v>
      </c>
      <c r="I516" s="19">
        <v>44988</v>
      </c>
      <c r="J516" s="20" t="str">
        <f>TEXT(Table13[[#This Row],[Order Datetime]],"HH:MM:SS")</f>
        <v>00:53:00</v>
      </c>
      <c r="K516" s="20" t="str">
        <f>TEXT(Table13[[#This Row],[Order time]],"H")</f>
        <v>0</v>
      </c>
      <c r="L516" s="16">
        <v>3</v>
      </c>
      <c r="M516" s="16">
        <f>DAY(Table13[[#This Row],[Order Date]])</f>
        <v>3</v>
      </c>
      <c r="N516" s="16" t="str">
        <f>TEXT(Table13[[#This Row],[Order Date]],"mmmm")</f>
        <v>March</v>
      </c>
      <c r="O516" s="16" t="str">
        <f>TEXT(Table13[[#This Row],[Order Date]],"dddd")</f>
        <v>Friday</v>
      </c>
      <c r="P516" s="16">
        <f>WEEKDAY(Table13[[#This Row],[Order Datetime]],2)</f>
        <v>5</v>
      </c>
      <c r="Q516" s="30" t="str">
        <f>IF(Table13[[#This Row],[Customer Country]]="",VLOOKUP(Table13[[#This Row],[Customer ID]],Customers!$A$2:$E$2501,2,0),Table13[[#This Row],[Customer Country]])</f>
        <v>India</v>
      </c>
      <c r="R516" s="16">
        <f>VLOOKUP(Table13[[#This Row],[Customer ID]],Table3[],6,0)</f>
        <v>86</v>
      </c>
    </row>
    <row r="517" spans="1:18" x14ac:dyDescent="0.3">
      <c r="A517" s="15">
        <v>1368464</v>
      </c>
      <c r="B517" s="16">
        <v>414</v>
      </c>
      <c r="C517" s="17" t="s">
        <v>113</v>
      </c>
      <c r="D517" s="21">
        <v>45252.036111111112</v>
      </c>
      <c r="E517" s="16" t="s">
        <v>96</v>
      </c>
      <c r="F517" s="16" t="s">
        <v>34</v>
      </c>
      <c r="G517" s="16">
        <v>7424</v>
      </c>
      <c r="H517" s="16">
        <f>IF(OR(Table13[[#This Row],[Order Value]]&gt;Answer!I$17,Table13[[#This Row],[Order Value]]&lt;Answer!I$18),1,0)</f>
        <v>0</v>
      </c>
      <c r="I517" s="19">
        <v>45252</v>
      </c>
      <c r="J517" s="20" t="str">
        <f>TEXT(Table13[[#This Row],[Order Datetime]],"HH:MM:SS")</f>
        <v>00:52:00</v>
      </c>
      <c r="K517" s="20" t="str">
        <f>TEXT(Table13[[#This Row],[Order time]],"H")</f>
        <v>0</v>
      </c>
      <c r="L517" s="16">
        <v>11</v>
      </c>
      <c r="M517" s="16">
        <f>DAY(Table13[[#This Row],[Order Date]])</f>
        <v>22</v>
      </c>
      <c r="N517" s="16" t="str">
        <f>TEXT(Table13[[#This Row],[Order Date]],"mmmm")</f>
        <v>November</v>
      </c>
      <c r="O517" s="16" t="str">
        <f>TEXT(Table13[[#This Row],[Order Date]],"dddd")</f>
        <v>Wednesday</v>
      </c>
      <c r="P517" s="16">
        <f>WEEKDAY(Table13[[#This Row],[Order Datetime]],2)</f>
        <v>3</v>
      </c>
      <c r="Q517" s="30" t="str">
        <f>IF(Table13[[#This Row],[Customer Country]]="",VLOOKUP(Table13[[#This Row],[Customer ID]],Customers!$A$2:$E$2501,2,0),Table13[[#This Row],[Customer Country]])</f>
        <v>India</v>
      </c>
      <c r="R517" s="16">
        <f>VLOOKUP(Table13[[#This Row],[Customer ID]],Table3[],6,0)</f>
        <v>86</v>
      </c>
    </row>
    <row r="518" spans="1:18" x14ac:dyDescent="0.3">
      <c r="A518" s="15">
        <v>288186</v>
      </c>
      <c r="B518" s="16">
        <v>415</v>
      </c>
      <c r="C518" s="17" t="s">
        <v>113</v>
      </c>
      <c r="D518" s="18">
        <v>45076.997916666667</v>
      </c>
      <c r="E518" s="16" t="s">
        <v>191</v>
      </c>
      <c r="F518" s="16" t="s">
        <v>73</v>
      </c>
      <c r="G518" s="16">
        <v>4166</v>
      </c>
      <c r="H518" s="16">
        <f>IF(OR(Table13[[#This Row],[Order Value]]&gt;Answer!I$17,Table13[[#This Row],[Order Value]]&lt;Answer!I$18),1,0)</f>
        <v>0</v>
      </c>
      <c r="I518" s="19">
        <v>45076</v>
      </c>
      <c r="J518" s="20" t="str">
        <f>TEXT(Table13[[#This Row],[Order Datetime]],"HH:MM:SS")</f>
        <v>23:57:00</v>
      </c>
      <c r="K518" s="20" t="str">
        <f>TEXT(Table13[[#This Row],[Order time]],"H")</f>
        <v>23</v>
      </c>
      <c r="L518" s="16">
        <v>5</v>
      </c>
      <c r="M518" s="16">
        <f>DAY(Table13[[#This Row],[Order Date]])</f>
        <v>30</v>
      </c>
      <c r="N518" s="16" t="str">
        <f>TEXT(Table13[[#This Row],[Order Date]],"mmmm")</f>
        <v>May</v>
      </c>
      <c r="O518" s="16" t="str">
        <f>TEXT(Table13[[#This Row],[Order Date]],"dddd")</f>
        <v>Tuesday</v>
      </c>
      <c r="P518" s="16">
        <f>WEEKDAY(Table13[[#This Row],[Order Datetime]],2)</f>
        <v>2</v>
      </c>
      <c r="Q518" s="30" t="str">
        <f>IF(Table13[[#This Row],[Customer Country]]="",VLOOKUP(Table13[[#This Row],[Customer ID]],Customers!$A$2:$E$2501,2,0),Table13[[#This Row],[Customer Country]])</f>
        <v>India</v>
      </c>
      <c r="R518" s="16">
        <f>VLOOKUP(Table13[[#This Row],[Customer ID]],Table3[],6,0)</f>
        <v>60</v>
      </c>
    </row>
    <row r="519" spans="1:18" x14ac:dyDescent="0.3">
      <c r="A519" s="15">
        <v>363155</v>
      </c>
      <c r="B519" s="16">
        <v>416</v>
      </c>
      <c r="C519" s="17" t="s">
        <v>113</v>
      </c>
      <c r="D519" s="18">
        <v>44945.038888888892</v>
      </c>
      <c r="E519" s="16" t="s">
        <v>191</v>
      </c>
      <c r="F519" s="16" t="s">
        <v>12</v>
      </c>
      <c r="G519" s="16">
        <v>3033</v>
      </c>
      <c r="H519" s="16">
        <f>IF(OR(Table13[[#This Row],[Order Value]]&gt;Answer!I$17,Table13[[#This Row],[Order Value]]&lt;Answer!I$18),1,0)</f>
        <v>0</v>
      </c>
      <c r="I519" s="19">
        <v>44945</v>
      </c>
      <c r="J519" s="20" t="str">
        <f>TEXT(Table13[[#This Row],[Order Datetime]],"HH:MM:SS")</f>
        <v>00:56:00</v>
      </c>
      <c r="K519" s="20" t="str">
        <f>TEXT(Table13[[#This Row],[Order time]],"H")</f>
        <v>0</v>
      </c>
      <c r="L519" s="16">
        <v>1</v>
      </c>
      <c r="M519" s="16">
        <f>DAY(Table13[[#This Row],[Order Date]])</f>
        <v>19</v>
      </c>
      <c r="N519" s="16" t="str">
        <f>TEXT(Table13[[#This Row],[Order Date]],"mmmm")</f>
        <v>January</v>
      </c>
      <c r="O519" s="16" t="str">
        <f>TEXT(Table13[[#This Row],[Order Date]],"dddd")</f>
        <v>Thursday</v>
      </c>
      <c r="P519" s="16">
        <f>WEEKDAY(Table13[[#This Row],[Order Datetime]],2)</f>
        <v>4</v>
      </c>
      <c r="Q519" s="30" t="str">
        <f>IF(Table13[[#This Row],[Customer Country]]="",VLOOKUP(Table13[[#This Row],[Customer ID]],Customers!$A$2:$E$2501,2,0),Table13[[#This Row],[Customer Country]])</f>
        <v>India</v>
      </c>
      <c r="R519" s="16">
        <f>VLOOKUP(Table13[[#This Row],[Customer ID]],Table3[],6,0)</f>
        <v>64</v>
      </c>
    </row>
    <row r="520" spans="1:18" x14ac:dyDescent="0.3">
      <c r="A520" s="15">
        <v>893771</v>
      </c>
      <c r="B520" s="16">
        <v>416</v>
      </c>
      <c r="C520" s="17" t="s">
        <v>113</v>
      </c>
      <c r="D520" s="21">
        <v>45170.023611111108</v>
      </c>
      <c r="E520" s="16" t="s">
        <v>191</v>
      </c>
      <c r="F520" s="16" t="s">
        <v>29</v>
      </c>
      <c r="G520" s="16">
        <v>1398</v>
      </c>
      <c r="H520" s="16">
        <f>IF(OR(Table13[[#This Row],[Order Value]]&gt;Answer!I$17,Table13[[#This Row],[Order Value]]&lt;Answer!I$18),1,0)</f>
        <v>0</v>
      </c>
      <c r="I520" s="19">
        <v>45170</v>
      </c>
      <c r="J520" s="20" t="str">
        <f>TEXT(Table13[[#This Row],[Order Datetime]],"HH:MM:SS")</f>
        <v>00:34:00</v>
      </c>
      <c r="K520" s="20" t="str">
        <f>TEXT(Table13[[#This Row],[Order time]],"H")</f>
        <v>0</v>
      </c>
      <c r="L520" s="16">
        <v>9</v>
      </c>
      <c r="M520" s="16">
        <f>DAY(Table13[[#This Row],[Order Date]])</f>
        <v>1</v>
      </c>
      <c r="N520" s="16" t="str">
        <f>TEXT(Table13[[#This Row],[Order Date]],"mmmm")</f>
        <v>September</v>
      </c>
      <c r="O520" s="16" t="str">
        <f>TEXT(Table13[[#This Row],[Order Date]],"dddd")</f>
        <v>Friday</v>
      </c>
      <c r="P520" s="16">
        <f>WEEKDAY(Table13[[#This Row],[Order Datetime]],2)</f>
        <v>5</v>
      </c>
      <c r="Q520" s="30" t="str">
        <f>IF(Table13[[#This Row],[Customer Country]]="",VLOOKUP(Table13[[#This Row],[Customer ID]],Customers!$A$2:$E$2501,2,0),Table13[[#This Row],[Customer Country]])</f>
        <v>India</v>
      </c>
      <c r="R520" s="16">
        <f>VLOOKUP(Table13[[#This Row],[Customer ID]],Table3[],6,0)</f>
        <v>64</v>
      </c>
    </row>
    <row r="521" spans="1:18" x14ac:dyDescent="0.3">
      <c r="A521" s="15">
        <v>587721</v>
      </c>
      <c r="B521" s="16">
        <v>417</v>
      </c>
      <c r="C521" s="17" t="s">
        <v>100</v>
      </c>
      <c r="D521" s="18">
        <v>44966.068055555559</v>
      </c>
      <c r="E521" s="16" t="s">
        <v>96</v>
      </c>
      <c r="F521" s="16" t="s">
        <v>88</v>
      </c>
      <c r="G521" s="16">
        <v>1430</v>
      </c>
      <c r="H521" s="16">
        <f>IF(OR(Table13[[#This Row],[Order Value]]&gt;Answer!I$17,Table13[[#This Row],[Order Value]]&lt;Answer!I$18),1,0)</f>
        <v>0</v>
      </c>
      <c r="I521" s="19">
        <v>44966</v>
      </c>
      <c r="J521" s="20" t="str">
        <f>TEXT(Table13[[#This Row],[Order Datetime]],"HH:MM:SS")</f>
        <v>01:38:00</v>
      </c>
      <c r="K521" s="20" t="str">
        <f>TEXT(Table13[[#This Row],[Order time]],"H")</f>
        <v>1</v>
      </c>
      <c r="L521" s="16">
        <v>2</v>
      </c>
      <c r="M521" s="16">
        <f>DAY(Table13[[#This Row],[Order Date]])</f>
        <v>9</v>
      </c>
      <c r="N521" s="16" t="str">
        <f>TEXT(Table13[[#This Row],[Order Date]],"mmmm")</f>
        <v>February</v>
      </c>
      <c r="O521" s="16" t="str">
        <f>TEXT(Table13[[#This Row],[Order Date]],"dddd")</f>
        <v>Thursday</v>
      </c>
      <c r="P521" s="16">
        <f>WEEKDAY(Table13[[#This Row],[Order Datetime]],2)</f>
        <v>4</v>
      </c>
      <c r="Q521" s="30" t="str">
        <f>IF(Table13[[#This Row],[Customer Country]]="",VLOOKUP(Table13[[#This Row],[Customer ID]],Customers!$A$2:$E$2501,2,0),Table13[[#This Row],[Customer Country]])</f>
        <v>France</v>
      </c>
      <c r="R521" s="16">
        <f>VLOOKUP(Table13[[#This Row],[Customer ID]],Table3[],6,0)</f>
        <v>53</v>
      </c>
    </row>
    <row r="522" spans="1:18" x14ac:dyDescent="0.3">
      <c r="A522" s="15">
        <v>866403</v>
      </c>
      <c r="B522" s="16">
        <v>417</v>
      </c>
      <c r="C522" s="17" t="s">
        <v>100</v>
      </c>
      <c r="D522" s="21">
        <v>45109.991666666669</v>
      </c>
      <c r="E522" s="16" t="s">
        <v>98</v>
      </c>
      <c r="F522" s="16" t="s">
        <v>60</v>
      </c>
      <c r="G522" s="16">
        <v>122</v>
      </c>
      <c r="H522" s="16">
        <f>IF(OR(Table13[[#This Row],[Order Value]]&gt;Answer!I$17,Table13[[#This Row],[Order Value]]&lt;Answer!I$18),1,0)</f>
        <v>0</v>
      </c>
      <c r="I522" s="19">
        <v>45109</v>
      </c>
      <c r="J522" s="20" t="str">
        <f>TEXT(Table13[[#This Row],[Order Datetime]],"HH:MM:SS")</f>
        <v>23:48:00</v>
      </c>
      <c r="K522" s="20" t="str">
        <f>TEXT(Table13[[#This Row],[Order time]],"H")</f>
        <v>23</v>
      </c>
      <c r="L522" s="16">
        <v>7</v>
      </c>
      <c r="M522" s="16">
        <f>DAY(Table13[[#This Row],[Order Date]])</f>
        <v>2</v>
      </c>
      <c r="N522" s="16" t="str">
        <f>TEXT(Table13[[#This Row],[Order Date]],"mmmm")</f>
        <v>July</v>
      </c>
      <c r="O522" s="16" t="str">
        <f>TEXT(Table13[[#This Row],[Order Date]],"dddd")</f>
        <v>Sunday</v>
      </c>
      <c r="P522" s="16">
        <f>WEEKDAY(Table13[[#This Row],[Order Datetime]],2)</f>
        <v>7</v>
      </c>
      <c r="Q522" s="30" t="str">
        <f>IF(Table13[[#This Row],[Customer Country]]="",VLOOKUP(Table13[[#This Row],[Customer ID]],Customers!$A$2:$E$2501,2,0),Table13[[#This Row],[Customer Country]])</f>
        <v>France</v>
      </c>
      <c r="R522" s="16">
        <f>VLOOKUP(Table13[[#This Row],[Customer ID]],Table3[],6,0)</f>
        <v>53</v>
      </c>
    </row>
    <row r="523" spans="1:18" x14ac:dyDescent="0.3">
      <c r="A523" s="15">
        <v>892608</v>
      </c>
      <c r="B523" s="16">
        <v>417</v>
      </c>
      <c r="C523" s="17" t="s">
        <v>100</v>
      </c>
      <c r="D523" s="21">
        <v>45270.011111111111</v>
      </c>
      <c r="E523" s="16" t="s">
        <v>96</v>
      </c>
      <c r="F523" s="16" t="s">
        <v>18</v>
      </c>
      <c r="G523" s="16">
        <v>9919</v>
      </c>
      <c r="H523" s="16">
        <f>IF(OR(Table13[[#This Row],[Order Value]]&gt;Answer!I$17,Table13[[#This Row],[Order Value]]&lt;Answer!I$18),1,0)</f>
        <v>0</v>
      </c>
      <c r="I523" s="19">
        <v>45270</v>
      </c>
      <c r="J523" s="20" t="str">
        <f>TEXT(Table13[[#This Row],[Order Datetime]],"HH:MM:SS")</f>
        <v>00:16:00</v>
      </c>
      <c r="K523" s="20" t="str">
        <f>TEXT(Table13[[#This Row],[Order time]],"H")</f>
        <v>0</v>
      </c>
      <c r="L523" s="16">
        <v>12</v>
      </c>
      <c r="M523" s="16">
        <f>DAY(Table13[[#This Row],[Order Date]])</f>
        <v>10</v>
      </c>
      <c r="N523" s="16" t="str">
        <f>TEXT(Table13[[#This Row],[Order Date]],"mmmm")</f>
        <v>December</v>
      </c>
      <c r="O523" s="16" t="str">
        <f>TEXT(Table13[[#This Row],[Order Date]],"dddd")</f>
        <v>Sunday</v>
      </c>
      <c r="P523" s="16">
        <f>WEEKDAY(Table13[[#This Row],[Order Datetime]],2)</f>
        <v>7</v>
      </c>
      <c r="Q523" s="30" t="str">
        <f>IF(Table13[[#This Row],[Customer Country]]="",VLOOKUP(Table13[[#This Row],[Customer ID]],Customers!$A$2:$E$2501,2,0),Table13[[#This Row],[Customer Country]])</f>
        <v>France</v>
      </c>
      <c r="R523" s="16">
        <f>VLOOKUP(Table13[[#This Row],[Customer ID]],Table3[],6,0)</f>
        <v>53</v>
      </c>
    </row>
    <row r="524" spans="1:18" x14ac:dyDescent="0.3">
      <c r="A524" s="15">
        <v>262192</v>
      </c>
      <c r="B524" s="16">
        <v>418</v>
      </c>
      <c r="C524" s="17" t="s">
        <v>106</v>
      </c>
      <c r="D524" s="18">
        <v>45164.95416666667</v>
      </c>
      <c r="E524" s="16" t="s">
        <v>191</v>
      </c>
      <c r="F524" s="16" t="s">
        <v>23</v>
      </c>
      <c r="G524" s="16">
        <v>6532</v>
      </c>
      <c r="H524" s="16">
        <f>IF(OR(Table13[[#This Row],[Order Value]]&gt;Answer!I$17,Table13[[#This Row],[Order Value]]&lt;Answer!I$18),1,0)</f>
        <v>0</v>
      </c>
      <c r="I524" s="19">
        <v>45164</v>
      </c>
      <c r="J524" s="20" t="str">
        <f>TEXT(Table13[[#This Row],[Order Datetime]],"HH:MM:SS")</f>
        <v>22:54:00</v>
      </c>
      <c r="K524" s="20" t="str">
        <f>TEXT(Table13[[#This Row],[Order time]],"H")</f>
        <v>22</v>
      </c>
      <c r="L524" s="16">
        <v>8</v>
      </c>
      <c r="M524" s="16">
        <f>DAY(Table13[[#This Row],[Order Date]])</f>
        <v>26</v>
      </c>
      <c r="N524" s="16" t="str">
        <f>TEXT(Table13[[#This Row],[Order Date]],"mmmm")</f>
        <v>August</v>
      </c>
      <c r="O524" s="16" t="str">
        <f>TEXT(Table13[[#This Row],[Order Date]],"dddd")</f>
        <v>Saturday</v>
      </c>
      <c r="P524" s="16">
        <f>WEEKDAY(Table13[[#This Row],[Order Datetime]],2)</f>
        <v>6</v>
      </c>
      <c r="Q524" s="30" t="str">
        <f>IF(Table13[[#This Row],[Customer Country]]="",VLOOKUP(Table13[[#This Row],[Customer ID]],Customers!$A$2:$E$2501,2,0),Table13[[#This Row],[Customer Country]])</f>
        <v>Singapore</v>
      </c>
      <c r="R524" s="16">
        <f>VLOOKUP(Table13[[#This Row],[Customer ID]],Table3[],6,0)</f>
        <v>22</v>
      </c>
    </row>
    <row r="525" spans="1:18" x14ac:dyDescent="0.3">
      <c r="A525" s="15">
        <v>622656</v>
      </c>
      <c r="B525" s="16">
        <v>418</v>
      </c>
      <c r="C525" s="17" t="s">
        <v>106</v>
      </c>
      <c r="D525" s="18">
        <v>45157.002083333333</v>
      </c>
      <c r="E525" s="16" t="s">
        <v>96</v>
      </c>
      <c r="F525" s="16" t="s">
        <v>95</v>
      </c>
      <c r="G525" s="16">
        <v>6905</v>
      </c>
      <c r="H525" s="16">
        <f>IF(OR(Table13[[#This Row],[Order Value]]&gt;Answer!I$17,Table13[[#This Row],[Order Value]]&lt;Answer!I$18),1,0)</f>
        <v>0</v>
      </c>
      <c r="I525" s="19">
        <v>45157</v>
      </c>
      <c r="J525" s="20" t="str">
        <f>TEXT(Table13[[#This Row],[Order Datetime]],"HH:MM:SS")</f>
        <v>00:03:00</v>
      </c>
      <c r="K525" s="20" t="str">
        <f>TEXT(Table13[[#This Row],[Order time]],"H")</f>
        <v>0</v>
      </c>
      <c r="L525" s="16">
        <v>8</v>
      </c>
      <c r="M525" s="16">
        <f>DAY(Table13[[#This Row],[Order Date]])</f>
        <v>19</v>
      </c>
      <c r="N525" s="16" t="str">
        <f>TEXT(Table13[[#This Row],[Order Date]],"mmmm")</f>
        <v>August</v>
      </c>
      <c r="O525" s="16" t="str">
        <f>TEXT(Table13[[#This Row],[Order Date]],"dddd")</f>
        <v>Saturday</v>
      </c>
      <c r="P525" s="16">
        <f>WEEKDAY(Table13[[#This Row],[Order Datetime]],2)</f>
        <v>6</v>
      </c>
      <c r="Q525" s="30" t="str">
        <f>IF(Table13[[#This Row],[Customer Country]]="",VLOOKUP(Table13[[#This Row],[Customer ID]],Customers!$A$2:$E$2501,2,0),Table13[[#This Row],[Customer Country]])</f>
        <v>Singapore</v>
      </c>
      <c r="R525" s="16">
        <f>VLOOKUP(Table13[[#This Row],[Customer ID]],Table3[],6,0)</f>
        <v>22</v>
      </c>
    </row>
    <row r="526" spans="1:18" x14ac:dyDescent="0.3">
      <c r="A526" s="15">
        <v>1457155</v>
      </c>
      <c r="B526" s="16">
        <v>418</v>
      </c>
      <c r="C526" s="17" t="s">
        <v>106</v>
      </c>
      <c r="D526" s="21">
        <v>45182.009027777778</v>
      </c>
      <c r="E526" s="16" t="s">
        <v>98</v>
      </c>
      <c r="F526" s="16" t="s">
        <v>9</v>
      </c>
      <c r="G526" s="16">
        <v>2807</v>
      </c>
      <c r="H526" s="16">
        <f>IF(OR(Table13[[#This Row],[Order Value]]&gt;Answer!I$17,Table13[[#This Row],[Order Value]]&lt;Answer!I$18),1,0)</f>
        <v>0</v>
      </c>
      <c r="I526" s="19">
        <v>45182</v>
      </c>
      <c r="J526" s="20" t="str">
        <f>TEXT(Table13[[#This Row],[Order Datetime]],"HH:MM:SS")</f>
        <v>00:13:00</v>
      </c>
      <c r="K526" s="20" t="str">
        <f>TEXT(Table13[[#This Row],[Order time]],"H")</f>
        <v>0</v>
      </c>
      <c r="L526" s="16">
        <v>9</v>
      </c>
      <c r="M526" s="16">
        <f>DAY(Table13[[#This Row],[Order Date]])</f>
        <v>13</v>
      </c>
      <c r="N526" s="16" t="str">
        <f>TEXT(Table13[[#This Row],[Order Date]],"mmmm")</f>
        <v>September</v>
      </c>
      <c r="O526" s="16" t="str">
        <f>TEXT(Table13[[#This Row],[Order Date]],"dddd")</f>
        <v>Wednesday</v>
      </c>
      <c r="P526" s="16">
        <f>WEEKDAY(Table13[[#This Row],[Order Datetime]],2)</f>
        <v>3</v>
      </c>
      <c r="Q526" s="30" t="str">
        <f>IF(Table13[[#This Row],[Customer Country]]="",VLOOKUP(Table13[[#This Row],[Customer ID]],Customers!$A$2:$E$2501,2,0),Table13[[#This Row],[Customer Country]])</f>
        <v>Singapore</v>
      </c>
      <c r="R526" s="16">
        <f>VLOOKUP(Table13[[#This Row],[Customer ID]],Table3[],6,0)</f>
        <v>22</v>
      </c>
    </row>
    <row r="527" spans="1:18" x14ac:dyDescent="0.3">
      <c r="A527" s="15">
        <v>354532</v>
      </c>
      <c r="B527" s="16">
        <v>419</v>
      </c>
      <c r="C527" s="17" t="s">
        <v>100</v>
      </c>
      <c r="D527" s="18">
        <v>45251.041666666664</v>
      </c>
      <c r="E527" s="16" t="s">
        <v>97</v>
      </c>
      <c r="F527" s="16" t="s">
        <v>6</v>
      </c>
      <c r="G527" s="16">
        <v>1673</v>
      </c>
      <c r="H527" s="16">
        <f>IF(OR(Table13[[#This Row],[Order Value]]&gt;Answer!I$17,Table13[[#This Row],[Order Value]]&lt;Answer!I$18),1,0)</f>
        <v>0</v>
      </c>
      <c r="I527" s="19">
        <v>45251</v>
      </c>
      <c r="J527" s="20" t="str">
        <f>TEXT(Table13[[#This Row],[Order Datetime]],"HH:MM:SS")</f>
        <v>01:00:00</v>
      </c>
      <c r="K527" s="20" t="str">
        <f>TEXT(Table13[[#This Row],[Order time]],"H")</f>
        <v>1</v>
      </c>
      <c r="L527" s="16">
        <v>11</v>
      </c>
      <c r="M527" s="16">
        <f>DAY(Table13[[#This Row],[Order Date]])</f>
        <v>21</v>
      </c>
      <c r="N527" s="16" t="str">
        <f>TEXT(Table13[[#This Row],[Order Date]],"mmmm")</f>
        <v>November</v>
      </c>
      <c r="O527" s="16" t="str">
        <f>TEXT(Table13[[#This Row],[Order Date]],"dddd")</f>
        <v>Tuesday</v>
      </c>
      <c r="P527" s="16">
        <f>WEEKDAY(Table13[[#This Row],[Order Datetime]],2)</f>
        <v>2</v>
      </c>
      <c r="Q527" s="30" t="str">
        <f>IF(Table13[[#This Row],[Customer Country]]="",VLOOKUP(Table13[[#This Row],[Customer ID]],Customers!$A$2:$E$2501,2,0),Table13[[#This Row],[Customer Country]])</f>
        <v>France</v>
      </c>
      <c r="R527" s="16">
        <f>VLOOKUP(Table13[[#This Row],[Customer ID]],Table3[],6,0)</f>
        <v>66</v>
      </c>
    </row>
    <row r="528" spans="1:18" x14ac:dyDescent="0.3">
      <c r="A528" s="15">
        <v>440925</v>
      </c>
      <c r="B528" s="16">
        <v>419</v>
      </c>
      <c r="C528" s="17" t="s">
        <v>100</v>
      </c>
      <c r="D528" s="18">
        <v>44943.013194444444</v>
      </c>
      <c r="E528" s="16" t="s">
        <v>96</v>
      </c>
      <c r="F528" s="16" t="s">
        <v>77</v>
      </c>
      <c r="G528" s="16">
        <v>8432</v>
      </c>
      <c r="H528" s="16">
        <f>IF(OR(Table13[[#This Row],[Order Value]]&gt;Answer!I$17,Table13[[#This Row],[Order Value]]&lt;Answer!I$18),1,0)</f>
        <v>0</v>
      </c>
      <c r="I528" s="19">
        <v>44943</v>
      </c>
      <c r="J528" s="20" t="str">
        <f>TEXT(Table13[[#This Row],[Order Datetime]],"HH:MM:SS")</f>
        <v>00:19:00</v>
      </c>
      <c r="K528" s="20" t="str">
        <f>TEXT(Table13[[#This Row],[Order time]],"H")</f>
        <v>0</v>
      </c>
      <c r="L528" s="16">
        <v>1</v>
      </c>
      <c r="M528" s="16">
        <f>DAY(Table13[[#This Row],[Order Date]])</f>
        <v>17</v>
      </c>
      <c r="N528" s="16" t="str">
        <f>TEXT(Table13[[#This Row],[Order Date]],"mmmm")</f>
        <v>January</v>
      </c>
      <c r="O528" s="16" t="str">
        <f>TEXT(Table13[[#This Row],[Order Date]],"dddd")</f>
        <v>Tuesday</v>
      </c>
      <c r="P528" s="16">
        <f>WEEKDAY(Table13[[#This Row],[Order Datetime]],2)</f>
        <v>2</v>
      </c>
      <c r="Q528" s="30" t="str">
        <f>IF(Table13[[#This Row],[Customer Country]]="",VLOOKUP(Table13[[#This Row],[Customer ID]],Customers!$A$2:$E$2501,2,0),Table13[[#This Row],[Customer Country]])</f>
        <v>France</v>
      </c>
      <c r="R528" s="16">
        <f>VLOOKUP(Table13[[#This Row],[Customer ID]],Table3[],6,0)</f>
        <v>66</v>
      </c>
    </row>
    <row r="529" spans="1:18" x14ac:dyDescent="0.3">
      <c r="A529" s="15">
        <v>591570</v>
      </c>
      <c r="B529" s="16">
        <v>419</v>
      </c>
      <c r="C529" s="17" t="s">
        <v>100</v>
      </c>
      <c r="D529" s="18">
        <v>45260.0625</v>
      </c>
      <c r="E529" s="16" t="s">
        <v>191</v>
      </c>
      <c r="F529" s="16" t="s">
        <v>21</v>
      </c>
      <c r="G529" s="16">
        <v>8740</v>
      </c>
      <c r="H529" s="16">
        <f>IF(OR(Table13[[#This Row],[Order Value]]&gt;Answer!I$17,Table13[[#This Row],[Order Value]]&lt;Answer!I$18),1,0)</f>
        <v>0</v>
      </c>
      <c r="I529" s="19">
        <v>45260</v>
      </c>
      <c r="J529" s="20" t="str">
        <f>TEXT(Table13[[#This Row],[Order Datetime]],"HH:MM:SS")</f>
        <v>01:30:00</v>
      </c>
      <c r="K529" s="20" t="str">
        <f>TEXT(Table13[[#This Row],[Order time]],"H")</f>
        <v>1</v>
      </c>
      <c r="L529" s="16">
        <v>11</v>
      </c>
      <c r="M529" s="16">
        <f>DAY(Table13[[#This Row],[Order Date]])</f>
        <v>30</v>
      </c>
      <c r="N529" s="16" t="str">
        <f>TEXT(Table13[[#This Row],[Order Date]],"mmmm")</f>
        <v>November</v>
      </c>
      <c r="O529" s="16" t="str">
        <f>TEXT(Table13[[#This Row],[Order Date]],"dddd")</f>
        <v>Thursday</v>
      </c>
      <c r="P529" s="16">
        <f>WEEKDAY(Table13[[#This Row],[Order Datetime]],2)</f>
        <v>4</v>
      </c>
      <c r="Q529" s="30" t="str">
        <f>IF(Table13[[#This Row],[Customer Country]]="",VLOOKUP(Table13[[#This Row],[Customer ID]],Customers!$A$2:$E$2501,2,0),Table13[[#This Row],[Customer Country]])</f>
        <v>France</v>
      </c>
      <c r="R529" s="16">
        <f>VLOOKUP(Table13[[#This Row],[Customer ID]],Table3[],6,0)</f>
        <v>66</v>
      </c>
    </row>
    <row r="530" spans="1:18" x14ac:dyDescent="0.3">
      <c r="A530" s="15">
        <v>1047874</v>
      </c>
      <c r="B530" s="16">
        <v>420</v>
      </c>
      <c r="C530" s="17" t="s">
        <v>105</v>
      </c>
      <c r="D530" s="21">
        <v>45181.958333333336</v>
      </c>
      <c r="E530" s="16" t="s">
        <v>97</v>
      </c>
      <c r="F530" s="16" t="s">
        <v>17</v>
      </c>
      <c r="G530" s="16">
        <v>4920</v>
      </c>
      <c r="H530" s="16">
        <f>IF(OR(Table13[[#This Row],[Order Value]]&gt;Answer!I$17,Table13[[#This Row],[Order Value]]&lt;Answer!I$18),1,0)</f>
        <v>0</v>
      </c>
      <c r="I530" s="19">
        <v>45181</v>
      </c>
      <c r="J530" s="20" t="str">
        <f>TEXT(Table13[[#This Row],[Order Datetime]],"HH:MM:SS")</f>
        <v>23:00:00</v>
      </c>
      <c r="K530" s="20" t="str">
        <f>TEXT(Table13[[#This Row],[Order time]],"H")</f>
        <v>23</v>
      </c>
      <c r="L530" s="16">
        <v>9</v>
      </c>
      <c r="M530" s="16">
        <f>DAY(Table13[[#This Row],[Order Date]])</f>
        <v>12</v>
      </c>
      <c r="N530" s="16" t="str">
        <f>TEXT(Table13[[#This Row],[Order Date]],"mmmm")</f>
        <v>September</v>
      </c>
      <c r="O530" s="16" t="str">
        <f>TEXT(Table13[[#This Row],[Order Date]],"dddd")</f>
        <v>Tuesday</v>
      </c>
      <c r="P530" s="16">
        <f>WEEKDAY(Table13[[#This Row],[Order Datetime]],2)</f>
        <v>2</v>
      </c>
      <c r="Q530" s="30" t="str">
        <f>IF(Table13[[#This Row],[Customer Country]]="",VLOOKUP(Table13[[#This Row],[Customer ID]],Customers!$A$2:$E$2501,2,0),Table13[[#This Row],[Customer Country]])</f>
        <v>Spain</v>
      </c>
      <c r="R530" s="16">
        <f>VLOOKUP(Table13[[#This Row],[Customer ID]],Table3[],6,0)</f>
        <v>72</v>
      </c>
    </row>
    <row r="531" spans="1:18" x14ac:dyDescent="0.3">
      <c r="A531" s="15">
        <v>1288279</v>
      </c>
      <c r="B531" s="16">
        <v>420</v>
      </c>
      <c r="C531" s="17" t="s">
        <v>105</v>
      </c>
      <c r="D531" s="21">
        <v>45073.999305555553</v>
      </c>
      <c r="E531" s="16" t="s">
        <v>97</v>
      </c>
      <c r="F531" s="16" t="s">
        <v>81</v>
      </c>
      <c r="G531" s="16">
        <v>5628</v>
      </c>
      <c r="H531" s="16">
        <f>IF(OR(Table13[[#This Row],[Order Value]]&gt;Answer!I$17,Table13[[#This Row],[Order Value]]&lt;Answer!I$18),1,0)</f>
        <v>0</v>
      </c>
      <c r="I531" s="19">
        <v>45073</v>
      </c>
      <c r="J531" s="20" t="str">
        <f>TEXT(Table13[[#This Row],[Order Datetime]],"HH:MM:SS")</f>
        <v>23:59:00</v>
      </c>
      <c r="K531" s="20" t="str">
        <f>TEXT(Table13[[#This Row],[Order time]],"H")</f>
        <v>23</v>
      </c>
      <c r="L531" s="16">
        <v>5</v>
      </c>
      <c r="M531" s="16">
        <f>DAY(Table13[[#This Row],[Order Date]])</f>
        <v>27</v>
      </c>
      <c r="N531" s="16" t="str">
        <f>TEXT(Table13[[#This Row],[Order Date]],"mmmm")</f>
        <v>May</v>
      </c>
      <c r="O531" s="16" t="str">
        <f>TEXT(Table13[[#This Row],[Order Date]],"dddd")</f>
        <v>Saturday</v>
      </c>
      <c r="P531" s="16">
        <f>WEEKDAY(Table13[[#This Row],[Order Datetime]],2)</f>
        <v>6</v>
      </c>
      <c r="Q531" s="30" t="str">
        <f>IF(Table13[[#This Row],[Customer Country]]="",VLOOKUP(Table13[[#This Row],[Customer ID]],Customers!$A$2:$E$2501,2,0),Table13[[#This Row],[Customer Country]])</f>
        <v>Spain</v>
      </c>
      <c r="R531" s="16">
        <f>VLOOKUP(Table13[[#This Row],[Customer ID]],Table3[],6,0)</f>
        <v>72</v>
      </c>
    </row>
    <row r="532" spans="1:18" x14ac:dyDescent="0.3">
      <c r="A532" s="15">
        <v>877784</v>
      </c>
      <c r="B532" s="16">
        <v>422</v>
      </c>
      <c r="C532" s="17" t="s">
        <v>113</v>
      </c>
      <c r="D532" s="21">
        <v>44984.951388888891</v>
      </c>
      <c r="E532" s="16" t="s">
        <v>96</v>
      </c>
      <c r="F532" s="16" t="s">
        <v>30</v>
      </c>
      <c r="G532" s="16">
        <v>9049</v>
      </c>
      <c r="H532" s="16">
        <f>IF(OR(Table13[[#This Row],[Order Value]]&gt;Answer!I$17,Table13[[#This Row],[Order Value]]&lt;Answer!I$18),1,0)</f>
        <v>0</v>
      </c>
      <c r="I532" s="19">
        <v>44984</v>
      </c>
      <c r="J532" s="20" t="str">
        <f>TEXT(Table13[[#This Row],[Order Datetime]],"HH:MM:SS")</f>
        <v>22:50:00</v>
      </c>
      <c r="K532" s="20" t="str">
        <f>TEXT(Table13[[#This Row],[Order time]],"H")</f>
        <v>22</v>
      </c>
      <c r="L532" s="16">
        <v>2</v>
      </c>
      <c r="M532" s="16">
        <f>DAY(Table13[[#This Row],[Order Date]])</f>
        <v>27</v>
      </c>
      <c r="N532" s="16" t="str">
        <f>TEXT(Table13[[#This Row],[Order Date]],"mmmm")</f>
        <v>February</v>
      </c>
      <c r="O532" s="16" t="str">
        <f>TEXT(Table13[[#This Row],[Order Date]],"dddd")</f>
        <v>Monday</v>
      </c>
      <c r="P532" s="16">
        <f>WEEKDAY(Table13[[#This Row],[Order Datetime]],2)</f>
        <v>1</v>
      </c>
      <c r="Q532" s="30" t="str">
        <f>IF(Table13[[#This Row],[Customer Country]]="",VLOOKUP(Table13[[#This Row],[Customer ID]],Customers!$A$2:$E$2501,2,0),Table13[[#This Row],[Customer Country]])</f>
        <v>India</v>
      </c>
      <c r="R532" s="16">
        <f>VLOOKUP(Table13[[#This Row],[Customer ID]],Table3[],6,0)</f>
        <v>64</v>
      </c>
    </row>
    <row r="533" spans="1:18" x14ac:dyDescent="0.3">
      <c r="A533" s="15">
        <v>44275</v>
      </c>
      <c r="B533" s="16">
        <v>423</v>
      </c>
      <c r="C533" s="17" t="s">
        <v>106</v>
      </c>
      <c r="D533" s="18">
        <v>45016.072916666664</v>
      </c>
      <c r="E533" s="16" t="s">
        <v>97</v>
      </c>
      <c r="F533" s="16" t="s">
        <v>18</v>
      </c>
      <c r="G533" s="16">
        <v>7290</v>
      </c>
      <c r="H533" s="16">
        <f>IF(OR(Table13[[#This Row],[Order Value]]&gt;Answer!I$17,Table13[[#This Row],[Order Value]]&lt;Answer!I$18),1,0)</f>
        <v>0</v>
      </c>
      <c r="I533" s="19">
        <v>45016</v>
      </c>
      <c r="J533" s="20" t="str">
        <f>TEXT(Table13[[#This Row],[Order Datetime]],"HH:MM:SS")</f>
        <v>01:45:00</v>
      </c>
      <c r="K533" s="20" t="str">
        <f>TEXT(Table13[[#This Row],[Order time]],"H")</f>
        <v>1</v>
      </c>
      <c r="L533" s="16">
        <v>3</v>
      </c>
      <c r="M533" s="16">
        <f>DAY(Table13[[#This Row],[Order Date]])</f>
        <v>31</v>
      </c>
      <c r="N533" s="16" t="str">
        <f>TEXT(Table13[[#This Row],[Order Date]],"mmmm")</f>
        <v>March</v>
      </c>
      <c r="O533" s="16" t="str">
        <f>TEXT(Table13[[#This Row],[Order Date]],"dddd")</f>
        <v>Friday</v>
      </c>
      <c r="P533" s="16">
        <f>WEEKDAY(Table13[[#This Row],[Order Datetime]],2)</f>
        <v>5</v>
      </c>
      <c r="Q533" s="30" t="str">
        <f>IF(Table13[[#This Row],[Customer Country]]="",VLOOKUP(Table13[[#This Row],[Customer ID]],Customers!$A$2:$E$2501,2,0),Table13[[#This Row],[Customer Country]])</f>
        <v>Singapore</v>
      </c>
      <c r="R533" s="16">
        <f>VLOOKUP(Table13[[#This Row],[Customer ID]],Table3[],6,0)</f>
        <v>27</v>
      </c>
    </row>
    <row r="534" spans="1:18" x14ac:dyDescent="0.3">
      <c r="A534" s="15">
        <v>139357</v>
      </c>
      <c r="B534" s="16">
        <v>423</v>
      </c>
      <c r="C534" s="17" t="s">
        <v>106</v>
      </c>
      <c r="D534" s="18">
        <v>45064.984722222223</v>
      </c>
      <c r="E534" s="16" t="s">
        <v>96</v>
      </c>
      <c r="F534" s="16" t="s">
        <v>43</v>
      </c>
      <c r="G534" s="16">
        <v>5563</v>
      </c>
      <c r="H534" s="16">
        <f>IF(OR(Table13[[#This Row],[Order Value]]&gt;Answer!I$17,Table13[[#This Row],[Order Value]]&lt;Answer!I$18),1,0)</f>
        <v>0</v>
      </c>
      <c r="I534" s="19">
        <v>45064</v>
      </c>
      <c r="J534" s="20" t="str">
        <f>TEXT(Table13[[#This Row],[Order Datetime]],"HH:MM:SS")</f>
        <v>23:38:00</v>
      </c>
      <c r="K534" s="20" t="str">
        <f>TEXT(Table13[[#This Row],[Order time]],"H")</f>
        <v>23</v>
      </c>
      <c r="L534" s="16">
        <v>5</v>
      </c>
      <c r="M534" s="16">
        <f>DAY(Table13[[#This Row],[Order Date]])</f>
        <v>18</v>
      </c>
      <c r="N534" s="16" t="str">
        <f>TEXT(Table13[[#This Row],[Order Date]],"mmmm")</f>
        <v>May</v>
      </c>
      <c r="O534" s="16" t="str">
        <f>TEXT(Table13[[#This Row],[Order Date]],"dddd")</f>
        <v>Thursday</v>
      </c>
      <c r="P534" s="16">
        <f>WEEKDAY(Table13[[#This Row],[Order Datetime]],2)</f>
        <v>4</v>
      </c>
      <c r="Q534" s="30" t="str">
        <f>IF(Table13[[#This Row],[Customer Country]]="",VLOOKUP(Table13[[#This Row],[Customer ID]],Customers!$A$2:$E$2501,2,0),Table13[[#This Row],[Customer Country]])</f>
        <v>Singapore</v>
      </c>
      <c r="R534" s="16">
        <f>VLOOKUP(Table13[[#This Row],[Customer ID]],Table3[],6,0)</f>
        <v>27</v>
      </c>
    </row>
    <row r="535" spans="1:18" x14ac:dyDescent="0.3">
      <c r="A535" s="15">
        <v>529816</v>
      </c>
      <c r="B535" s="16">
        <v>424</v>
      </c>
      <c r="C535" s="17" t="s">
        <v>105</v>
      </c>
      <c r="D535" s="18">
        <v>45173.992361111108</v>
      </c>
      <c r="E535" s="16" t="s">
        <v>98</v>
      </c>
      <c r="F535" s="16" t="s">
        <v>53</v>
      </c>
      <c r="G535" s="16">
        <v>4135</v>
      </c>
      <c r="H535" s="16">
        <f>IF(OR(Table13[[#This Row],[Order Value]]&gt;Answer!I$17,Table13[[#This Row],[Order Value]]&lt;Answer!I$18),1,0)</f>
        <v>0</v>
      </c>
      <c r="I535" s="19">
        <v>45173</v>
      </c>
      <c r="J535" s="20" t="str">
        <f>TEXT(Table13[[#This Row],[Order Datetime]],"HH:MM:SS")</f>
        <v>23:49:00</v>
      </c>
      <c r="K535" s="20" t="str">
        <f>TEXT(Table13[[#This Row],[Order time]],"H")</f>
        <v>23</v>
      </c>
      <c r="L535" s="16">
        <v>9</v>
      </c>
      <c r="M535" s="16">
        <f>DAY(Table13[[#This Row],[Order Date]])</f>
        <v>4</v>
      </c>
      <c r="N535" s="16" t="str">
        <f>TEXT(Table13[[#This Row],[Order Date]],"mmmm")</f>
        <v>September</v>
      </c>
      <c r="O535" s="16" t="str">
        <f>TEXT(Table13[[#This Row],[Order Date]],"dddd")</f>
        <v>Monday</v>
      </c>
      <c r="P535" s="16">
        <f>WEEKDAY(Table13[[#This Row],[Order Datetime]],2)</f>
        <v>1</v>
      </c>
      <c r="Q535" s="30" t="str">
        <f>IF(Table13[[#This Row],[Customer Country]]="",VLOOKUP(Table13[[#This Row],[Customer ID]],Customers!$A$2:$E$2501,2,0),Table13[[#This Row],[Customer Country]])</f>
        <v>Spain</v>
      </c>
      <c r="R535" s="16">
        <f>VLOOKUP(Table13[[#This Row],[Customer ID]],Table3[],6,0)</f>
        <v>66</v>
      </c>
    </row>
    <row r="536" spans="1:18" x14ac:dyDescent="0.3">
      <c r="A536" s="15">
        <v>961533</v>
      </c>
      <c r="B536" s="16">
        <v>424</v>
      </c>
      <c r="C536" s="17" t="s">
        <v>105</v>
      </c>
      <c r="D536" s="21">
        <v>45013.038888888892</v>
      </c>
      <c r="E536" s="16" t="s">
        <v>98</v>
      </c>
      <c r="F536" s="16" t="s">
        <v>85</v>
      </c>
      <c r="G536" s="16">
        <v>1084</v>
      </c>
      <c r="H536" s="16">
        <f>IF(OR(Table13[[#This Row],[Order Value]]&gt;Answer!I$17,Table13[[#This Row],[Order Value]]&lt;Answer!I$18),1,0)</f>
        <v>0</v>
      </c>
      <c r="I536" s="19">
        <v>45013</v>
      </c>
      <c r="J536" s="20" t="str">
        <f>TEXT(Table13[[#This Row],[Order Datetime]],"HH:MM:SS")</f>
        <v>00:56:00</v>
      </c>
      <c r="K536" s="20" t="str">
        <f>TEXT(Table13[[#This Row],[Order time]],"H")</f>
        <v>0</v>
      </c>
      <c r="L536" s="16">
        <v>3</v>
      </c>
      <c r="M536" s="16">
        <f>DAY(Table13[[#This Row],[Order Date]])</f>
        <v>28</v>
      </c>
      <c r="N536" s="16" t="str">
        <f>TEXT(Table13[[#This Row],[Order Date]],"mmmm")</f>
        <v>March</v>
      </c>
      <c r="O536" s="16" t="str">
        <f>TEXT(Table13[[#This Row],[Order Date]],"dddd")</f>
        <v>Tuesday</v>
      </c>
      <c r="P536" s="16">
        <f>WEEKDAY(Table13[[#This Row],[Order Datetime]],2)</f>
        <v>2</v>
      </c>
      <c r="Q536" s="30" t="str">
        <f>IF(Table13[[#This Row],[Customer Country]]="",VLOOKUP(Table13[[#This Row],[Customer ID]],Customers!$A$2:$E$2501,2,0),Table13[[#This Row],[Customer Country]])</f>
        <v>Spain</v>
      </c>
      <c r="R536" s="16">
        <f>VLOOKUP(Table13[[#This Row],[Customer ID]],Table3[],6,0)</f>
        <v>66</v>
      </c>
    </row>
    <row r="537" spans="1:18" x14ac:dyDescent="0.3">
      <c r="A537" s="15">
        <v>720311</v>
      </c>
      <c r="B537" s="16">
        <v>425</v>
      </c>
      <c r="C537" s="17" t="s">
        <v>113</v>
      </c>
      <c r="D537" s="21">
        <v>44984.015277777777</v>
      </c>
      <c r="E537" s="16" t="s">
        <v>98</v>
      </c>
      <c r="F537" s="16" t="s">
        <v>27</v>
      </c>
      <c r="G537" s="16">
        <v>4868</v>
      </c>
      <c r="H537" s="16">
        <f>IF(OR(Table13[[#This Row],[Order Value]]&gt;Answer!I$17,Table13[[#This Row],[Order Value]]&lt;Answer!I$18),1,0)</f>
        <v>0</v>
      </c>
      <c r="I537" s="19">
        <v>44984</v>
      </c>
      <c r="J537" s="20" t="str">
        <f>TEXT(Table13[[#This Row],[Order Datetime]],"HH:MM:SS")</f>
        <v>00:22:00</v>
      </c>
      <c r="K537" s="20" t="str">
        <f>TEXT(Table13[[#This Row],[Order time]],"H")</f>
        <v>0</v>
      </c>
      <c r="L537" s="16">
        <v>2</v>
      </c>
      <c r="M537" s="16">
        <f>DAY(Table13[[#This Row],[Order Date]])</f>
        <v>27</v>
      </c>
      <c r="N537" s="16" t="str">
        <f>TEXT(Table13[[#This Row],[Order Date]],"mmmm")</f>
        <v>February</v>
      </c>
      <c r="O537" s="16" t="str">
        <f>TEXT(Table13[[#This Row],[Order Date]],"dddd")</f>
        <v>Monday</v>
      </c>
      <c r="P537" s="16">
        <f>WEEKDAY(Table13[[#This Row],[Order Datetime]],2)</f>
        <v>1</v>
      </c>
      <c r="Q537" s="30" t="str">
        <f>IF(Table13[[#This Row],[Customer Country]]="",VLOOKUP(Table13[[#This Row],[Customer ID]],Customers!$A$2:$E$2501,2,0),Table13[[#This Row],[Customer Country]])</f>
        <v>India</v>
      </c>
      <c r="R537" s="16">
        <f>VLOOKUP(Table13[[#This Row],[Customer ID]],Table3[],6,0)</f>
        <v>51</v>
      </c>
    </row>
    <row r="538" spans="1:18" x14ac:dyDescent="0.3">
      <c r="A538" s="15">
        <v>1006791</v>
      </c>
      <c r="B538" s="16">
        <v>425</v>
      </c>
      <c r="C538" s="17" t="s">
        <v>113</v>
      </c>
      <c r="D538" s="21">
        <v>45125.95208333333</v>
      </c>
      <c r="E538" s="16" t="s">
        <v>98</v>
      </c>
      <c r="F538" s="16" t="s">
        <v>7</v>
      </c>
      <c r="G538" s="16">
        <v>8280</v>
      </c>
      <c r="H538" s="16">
        <f>IF(OR(Table13[[#This Row],[Order Value]]&gt;Answer!I$17,Table13[[#This Row],[Order Value]]&lt;Answer!I$18),1,0)</f>
        <v>0</v>
      </c>
      <c r="I538" s="19">
        <v>45125</v>
      </c>
      <c r="J538" s="20" t="str">
        <f>TEXT(Table13[[#This Row],[Order Datetime]],"HH:MM:SS")</f>
        <v>22:51:00</v>
      </c>
      <c r="K538" s="20" t="str">
        <f>TEXT(Table13[[#This Row],[Order time]],"H")</f>
        <v>22</v>
      </c>
      <c r="L538" s="16">
        <v>7</v>
      </c>
      <c r="M538" s="16">
        <f>DAY(Table13[[#This Row],[Order Date]])</f>
        <v>18</v>
      </c>
      <c r="N538" s="16" t="str">
        <f>TEXT(Table13[[#This Row],[Order Date]],"mmmm")</f>
        <v>July</v>
      </c>
      <c r="O538" s="16" t="str">
        <f>TEXT(Table13[[#This Row],[Order Date]],"dddd")</f>
        <v>Tuesday</v>
      </c>
      <c r="P538" s="16">
        <f>WEEKDAY(Table13[[#This Row],[Order Datetime]],2)</f>
        <v>2</v>
      </c>
      <c r="Q538" s="30" t="str">
        <f>IF(Table13[[#This Row],[Customer Country]]="",VLOOKUP(Table13[[#This Row],[Customer ID]],Customers!$A$2:$E$2501,2,0),Table13[[#This Row],[Customer Country]])</f>
        <v>India</v>
      </c>
      <c r="R538" s="16">
        <f>VLOOKUP(Table13[[#This Row],[Customer ID]],Table3[],6,0)</f>
        <v>51</v>
      </c>
    </row>
    <row r="539" spans="1:18" x14ac:dyDescent="0.3">
      <c r="A539" s="15">
        <v>598766</v>
      </c>
      <c r="B539" s="16">
        <v>426</v>
      </c>
      <c r="C539" s="17" t="s">
        <v>106</v>
      </c>
      <c r="D539" s="18">
        <v>44999.975694444445</v>
      </c>
      <c r="E539" s="16" t="s">
        <v>191</v>
      </c>
      <c r="F539" s="16" t="s">
        <v>41</v>
      </c>
      <c r="G539" s="16">
        <v>6288</v>
      </c>
      <c r="H539" s="16">
        <f>IF(OR(Table13[[#This Row],[Order Value]]&gt;Answer!I$17,Table13[[#This Row],[Order Value]]&lt;Answer!I$18),1,0)</f>
        <v>0</v>
      </c>
      <c r="I539" s="19">
        <v>44999</v>
      </c>
      <c r="J539" s="20" t="str">
        <f>TEXT(Table13[[#This Row],[Order Datetime]],"HH:MM:SS")</f>
        <v>23:25:00</v>
      </c>
      <c r="K539" s="20" t="str">
        <f>TEXT(Table13[[#This Row],[Order time]],"H")</f>
        <v>23</v>
      </c>
      <c r="L539" s="16">
        <v>3</v>
      </c>
      <c r="M539" s="16">
        <f>DAY(Table13[[#This Row],[Order Date]])</f>
        <v>14</v>
      </c>
      <c r="N539" s="16" t="str">
        <f>TEXT(Table13[[#This Row],[Order Date]],"mmmm")</f>
        <v>March</v>
      </c>
      <c r="O539" s="16" t="str">
        <f>TEXT(Table13[[#This Row],[Order Date]],"dddd")</f>
        <v>Tuesday</v>
      </c>
      <c r="P539" s="16">
        <f>WEEKDAY(Table13[[#This Row],[Order Datetime]],2)</f>
        <v>2</v>
      </c>
      <c r="Q539" s="30" t="str">
        <f>IF(Table13[[#This Row],[Customer Country]]="",VLOOKUP(Table13[[#This Row],[Customer ID]],Customers!$A$2:$E$2501,2,0),Table13[[#This Row],[Customer Country]])</f>
        <v>Singapore</v>
      </c>
      <c r="R539" s="16">
        <f>VLOOKUP(Table13[[#This Row],[Customer ID]],Table3[],6,0)</f>
        <v>78</v>
      </c>
    </row>
    <row r="540" spans="1:18" x14ac:dyDescent="0.3">
      <c r="A540" s="15">
        <v>1034415</v>
      </c>
      <c r="B540" s="16">
        <v>427</v>
      </c>
      <c r="C540" s="17" t="s">
        <v>113</v>
      </c>
      <c r="D540" s="21">
        <v>45019.040972222225</v>
      </c>
      <c r="E540" s="16" t="s">
        <v>98</v>
      </c>
      <c r="F540" s="16" t="s">
        <v>71</v>
      </c>
      <c r="G540" s="16">
        <v>3464</v>
      </c>
      <c r="H540" s="16">
        <f>IF(OR(Table13[[#This Row],[Order Value]]&gt;Answer!I$17,Table13[[#This Row],[Order Value]]&lt;Answer!I$18),1,0)</f>
        <v>0</v>
      </c>
      <c r="I540" s="19">
        <v>45019</v>
      </c>
      <c r="J540" s="20" t="str">
        <f>TEXT(Table13[[#This Row],[Order Datetime]],"HH:MM:SS")</f>
        <v>00:59:00</v>
      </c>
      <c r="K540" s="20" t="str">
        <f>TEXT(Table13[[#This Row],[Order time]],"H")</f>
        <v>0</v>
      </c>
      <c r="L540" s="16">
        <v>4</v>
      </c>
      <c r="M540" s="16">
        <f>DAY(Table13[[#This Row],[Order Date]])</f>
        <v>3</v>
      </c>
      <c r="N540" s="16" t="str">
        <f>TEXT(Table13[[#This Row],[Order Date]],"mmmm")</f>
        <v>April</v>
      </c>
      <c r="O540" s="16" t="str">
        <f>TEXT(Table13[[#This Row],[Order Date]],"dddd")</f>
        <v>Monday</v>
      </c>
      <c r="P540" s="16">
        <f>WEEKDAY(Table13[[#This Row],[Order Datetime]],2)</f>
        <v>1</v>
      </c>
      <c r="Q540" s="30" t="str">
        <f>IF(Table13[[#This Row],[Customer Country]]="",VLOOKUP(Table13[[#This Row],[Customer ID]],Customers!$A$2:$E$2501,2,0),Table13[[#This Row],[Customer Country]])</f>
        <v>India</v>
      </c>
      <c r="R540" s="16">
        <f>VLOOKUP(Table13[[#This Row],[Customer ID]],Table3[],6,0)</f>
        <v>59</v>
      </c>
    </row>
    <row r="541" spans="1:18" x14ac:dyDescent="0.3">
      <c r="A541" s="15">
        <v>1599499</v>
      </c>
      <c r="B541" s="16">
        <v>427</v>
      </c>
      <c r="C541" s="17" t="s">
        <v>113</v>
      </c>
      <c r="D541" s="21">
        <v>44998.993750000001</v>
      </c>
      <c r="E541" s="16" t="s">
        <v>98</v>
      </c>
      <c r="F541" s="16" t="s">
        <v>51</v>
      </c>
      <c r="G541" s="16">
        <v>3608</v>
      </c>
      <c r="H541" s="16">
        <f>IF(OR(Table13[[#This Row],[Order Value]]&gt;Answer!I$17,Table13[[#This Row],[Order Value]]&lt;Answer!I$18),1,0)</f>
        <v>0</v>
      </c>
      <c r="I541" s="19">
        <v>44998</v>
      </c>
      <c r="J541" s="20" t="str">
        <f>TEXT(Table13[[#This Row],[Order Datetime]],"HH:MM:SS")</f>
        <v>23:51:00</v>
      </c>
      <c r="K541" s="20" t="str">
        <f>TEXT(Table13[[#This Row],[Order time]],"H")</f>
        <v>23</v>
      </c>
      <c r="L541" s="16">
        <v>3</v>
      </c>
      <c r="M541" s="16">
        <f>DAY(Table13[[#This Row],[Order Date]])</f>
        <v>13</v>
      </c>
      <c r="N541" s="16" t="str">
        <f>TEXT(Table13[[#This Row],[Order Date]],"mmmm")</f>
        <v>March</v>
      </c>
      <c r="O541" s="16" t="str">
        <f>TEXT(Table13[[#This Row],[Order Date]],"dddd")</f>
        <v>Monday</v>
      </c>
      <c r="P541" s="16">
        <f>WEEKDAY(Table13[[#This Row],[Order Datetime]],2)</f>
        <v>1</v>
      </c>
      <c r="Q541" s="30" t="str">
        <f>IF(Table13[[#This Row],[Customer Country]]="",VLOOKUP(Table13[[#This Row],[Customer ID]],Customers!$A$2:$E$2501,2,0),Table13[[#This Row],[Customer Country]])</f>
        <v>India</v>
      </c>
      <c r="R541" s="16">
        <f>VLOOKUP(Table13[[#This Row],[Customer ID]],Table3[],6,0)</f>
        <v>59</v>
      </c>
    </row>
    <row r="542" spans="1:18" x14ac:dyDescent="0.3">
      <c r="A542" s="15">
        <v>568627</v>
      </c>
      <c r="B542" s="16">
        <v>428</v>
      </c>
      <c r="C542" s="17" t="s">
        <v>101</v>
      </c>
      <c r="D542" s="18">
        <v>44965.959027777775</v>
      </c>
      <c r="E542" s="16" t="s">
        <v>191</v>
      </c>
      <c r="F542" s="16" t="s">
        <v>81</v>
      </c>
      <c r="G542" s="16">
        <v>8884</v>
      </c>
      <c r="H542" s="16">
        <f>IF(OR(Table13[[#This Row],[Order Value]]&gt;Answer!I$17,Table13[[#This Row],[Order Value]]&lt;Answer!I$18),1,0)</f>
        <v>0</v>
      </c>
      <c r="I542" s="19">
        <v>44965</v>
      </c>
      <c r="J542" s="20" t="str">
        <f>TEXT(Table13[[#This Row],[Order Datetime]],"HH:MM:SS")</f>
        <v>23:01:00</v>
      </c>
      <c r="K542" s="20" t="str">
        <f>TEXT(Table13[[#This Row],[Order time]],"H")</f>
        <v>23</v>
      </c>
      <c r="L542" s="16">
        <v>2</v>
      </c>
      <c r="M542" s="16">
        <f>DAY(Table13[[#This Row],[Order Date]])</f>
        <v>8</v>
      </c>
      <c r="N542" s="16" t="str">
        <f>TEXT(Table13[[#This Row],[Order Date]],"mmmm")</f>
        <v>February</v>
      </c>
      <c r="O542" s="16" t="str">
        <f>TEXT(Table13[[#This Row],[Order Date]],"dddd")</f>
        <v>Wednesday</v>
      </c>
      <c r="P542" s="16">
        <f>WEEKDAY(Table13[[#This Row],[Order Datetime]],2)</f>
        <v>3</v>
      </c>
      <c r="Q542" s="30" t="str">
        <f>IF(Table13[[#This Row],[Customer Country]]="",VLOOKUP(Table13[[#This Row],[Customer ID]],Customers!$A$2:$E$2501,2,0),Table13[[#This Row],[Customer Country]])</f>
        <v>Australia</v>
      </c>
      <c r="R542" s="16">
        <f>VLOOKUP(Table13[[#This Row],[Customer ID]],Table3[],6,0)</f>
        <v>87</v>
      </c>
    </row>
    <row r="543" spans="1:18" x14ac:dyDescent="0.3">
      <c r="A543" s="15">
        <v>870973</v>
      </c>
      <c r="B543" s="16">
        <v>429</v>
      </c>
      <c r="C543" s="17" t="s">
        <v>109</v>
      </c>
      <c r="D543" s="21">
        <v>45225.974305555559</v>
      </c>
      <c r="E543" s="16" t="s">
        <v>97</v>
      </c>
      <c r="F543" s="16" t="s">
        <v>18</v>
      </c>
      <c r="G543" s="16">
        <v>2728</v>
      </c>
      <c r="H543" s="16">
        <f>IF(OR(Table13[[#This Row],[Order Value]]&gt;Answer!I$17,Table13[[#This Row],[Order Value]]&lt;Answer!I$18),1,0)</f>
        <v>0</v>
      </c>
      <c r="I543" s="19">
        <v>45225</v>
      </c>
      <c r="J543" s="20" t="str">
        <f>TEXT(Table13[[#This Row],[Order Datetime]],"HH:MM:SS")</f>
        <v>23:23:00</v>
      </c>
      <c r="K543" s="20" t="str">
        <f>TEXT(Table13[[#This Row],[Order time]],"H")</f>
        <v>23</v>
      </c>
      <c r="L543" s="16">
        <v>10</v>
      </c>
      <c r="M543" s="16">
        <f>DAY(Table13[[#This Row],[Order Date]])</f>
        <v>26</v>
      </c>
      <c r="N543" s="16" t="str">
        <f>TEXT(Table13[[#This Row],[Order Date]],"mmmm")</f>
        <v>October</v>
      </c>
      <c r="O543" s="16" t="str">
        <f>TEXT(Table13[[#This Row],[Order Date]],"dddd")</f>
        <v>Thursday</v>
      </c>
      <c r="P543" s="16">
        <f>WEEKDAY(Table13[[#This Row],[Order Datetime]],2)</f>
        <v>4</v>
      </c>
      <c r="Q543" s="30" t="str">
        <f>IF(Table13[[#This Row],[Customer Country]]="",VLOOKUP(Table13[[#This Row],[Customer ID]],Customers!$A$2:$E$2501,2,0),Table13[[#This Row],[Customer Country]])</f>
        <v>Germany</v>
      </c>
      <c r="R543" s="16">
        <f>VLOOKUP(Table13[[#This Row],[Customer ID]],Table3[],6,0)</f>
        <v>58</v>
      </c>
    </row>
    <row r="544" spans="1:18" x14ac:dyDescent="0.3">
      <c r="A544" s="15">
        <v>49060</v>
      </c>
      <c r="B544" s="16">
        <v>430</v>
      </c>
      <c r="C544" s="17" t="s">
        <v>113</v>
      </c>
      <c r="D544" s="18">
        <v>45191.022916666669</v>
      </c>
      <c r="E544" s="16" t="s">
        <v>96</v>
      </c>
      <c r="F544" s="16" t="s">
        <v>22</v>
      </c>
      <c r="G544" s="16">
        <v>5513</v>
      </c>
      <c r="H544" s="16">
        <f>IF(OR(Table13[[#This Row],[Order Value]]&gt;Answer!I$17,Table13[[#This Row],[Order Value]]&lt;Answer!I$18),1,0)</f>
        <v>0</v>
      </c>
      <c r="I544" s="19">
        <v>45191</v>
      </c>
      <c r="J544" s="20" t="str">
        <f>TEXT(Table13[[#This Row],[Order Datetime]],"HH:MM:SS")</f>
        <v>00:33:00</v>
      </c>
      <c r="K544" s="20" t="str">
        <f>TEXT(Table13[[#This Row],[Order time]],"H")</f>
        <v>0</v>
      </c>
      <c r="L544" s="16">
        <v>9</v>
      </c>
      <c r="M544" s="16">
        <f>DAY(Table13[[#This Row],[Order Date]])</f>
        <v>22</v>
      </c>
      <c r="N544" s="16" t="str">
        <f>TEXT(Table13[[#This Row],[Order Date]],"mmmm")</f>
        <v>September</v>
      </c>
      <c r="O544" s="16" t="str">
        <f>TEXT(Table13[[#This Row],[Order Date]],"dddd")</f>
        <v>Friday</v>
      </c>
      <c r="P544" s="16">
        <f>WEEKDAY(Table13[[#This Row],[Order Datetime]],2)</f>
        <v>5</v>
      </c>
      <c r="Q544" s="30" t="str">
        <f>IF(Table13[[#This Row],[Customer Country]]="",VLOOKUP(Table13[[#This Row],[Customer ID]],Customers!$A$2:$E$2501,2,0),Table13[[#This Row],[Customer Country]])</f>
        <v>India</v>
      </c>
      <c r="R544" s="16">
        <f>VLOOKUP(Table13[[#This Row],[Customer ID]],Table3[],6,0)</f>
        <v>82</v>
      </c>
    </row>
    <row r="545" spans="1:18" x14ac:dyDescent="0.3">
      <c r="A545" s="15">
        <v>988444</v>
      </c>
      <c r="B545" s="16">
        <v>430</v>
      </c>
      <c r="C545" s="17" t="s">
        <v>113</v>
      </c>
      <c r="D545" s="21">
        <v>45142.04791666667</v>
      </c>
      <c r="E545" s="16" t="s">
        <v>96</v>
      </c>
      <c r="F545" s="16" t="s">
        <v>20</v>
      </c>
      <c r="G545" s="16">
        <v>9958</v>
      </c>
      <c r="H545" s="16">
        <f>IF(OR(Table13[[#This Row],[Order Value]]&gt;Answer!I$17,Table13[[#This Row],[Order Value]]&lt;Answer!I$18),1,0)</f>
        <v>0</v>
      </c>
      <c r="I545" s="19">
        <v>45142</v>
      </c>
      <c r="J545" s="20" t="str">
        <f>TEXT(Table13[[#This Row],[Order Datetime]],"HH:MM:SS")</f>
        <v>01:09:00</v>
      </c>
      <c r="K545" s="20" t="str">
        <f>TEXT(Table13[[#This Row],[Order time]],"H")</f>
        <v>1</v>
      </c>
      <c r="L545" s="16">
        <v>8</v>
      </c>
      <c r="M545" s="16">
        <f>DAY(Table13[[#This Row],[Order Date]])</f>
        <v>4</v>
      </c>
      <c r="N545" s="16" t="str">
        <f>TEXT(Table13[[#This Row],[Order Date]],"mmmm")</f>
        <v>August</v>
      </c>
      <c r="O545" s="16" t="str">
        <f>TEXT(Table13[[#This Row],[Order Date]],"dddd")</f>
        <v>Friday</v>
      </c>
      <c r="P545" s="16">
        <f>WEEKDAY(Table13[[#This Row],[Order Datetime]],2)</f>
        <v>5</v>
      </c>
      <c r="Q545" s="30" t="str">
        <f>IF(Table13[[#This Row],[Customer Country]]="",VLOOKUP(Table13[[#This Row],[Customer ID]],Customers!$A$2:$E$2501,2,0),Table13[[#This Row],[Customer Country]])</f>
        <v>India</v>
      </c>
      <c r="R545" s="16">
        <f>VLOOKUP(Table13[[#This Row],[Customer ID]],Table3[],6,0)</f>
        <v>82</v>
      </c>
    </row>
    <row r="546" spans="1:18" x14ac:dyDescent="0.3">
      <c r="A546" s="15">
        <v>1134801</v>
      </c>
      <c r="B546" s="16">
        <v>430</v>
      </c>
      <c r="C546" s="17" t="s">
        <v>113</v>
      </c>
      <c r="D546" s="21">
        <v>44997.978472222225</v>
      </c>
      <c r="E546" s="16" t="s">
        <v>98</v>
      </c>
      <c r="F546" s="16" t="s">
        <v>27</v>
      </c>
      <c r="G546" s="16">
        <v>3505</v>
      </c>
      <c r="H546" s="16">
        <f>IF(OR(Table13[[#This Row],[Order Value]]&gt;Answer!I$17,Table13[[#This Row],[Order Value]]&lt;Answer!I$18),1,0)</f>
        <v>0</v>
      </c>
      <c r="I546" s="19">
        <v>44997</v>
      </c>
      <c r="J546" s="20" t="str">
        <f>TEXT(Table13[[#This Row],[Order Datetime]],"HH:MM:SS")</f>
        <v>23:29:00</v>
      </c>
      <c r="K546" s="20" t="str">
        <f>TEXT(Table13[[#This Row],[Order time]],"H")</f>
        <v>23</v>
      </c>
      <c r="L546" s="16">
        <v>3</v>
      </c>
      <c r="M546" s="16">
        <f>DAY(Table13[[#This Row],[Order Date]])</f>
        <v>12</v>
      </c>
      <c r="N546" s="16" t="str">
        <f>TEXT(Table13[[#This Row],[Order Date]],"mmmm")</f>
        <v>March</v>
      </c>
      <c r="O546" s="16" t="str">
        <f>TEXT(Table13[[#This Row],[Order Date]],"dddd")</f>
        <v>Sunday</v>
      </c>
      <c r="P546" s="16">
        <f>WEEKDAY(Table13[[#This Row],[Order Datetime]],2)</f>
        <v>7</v>
      </c>
      <c r="Q546" s="30" t="str">
        <f>IF(Table13[[#This Row],[Customer Country]]="",VLOOKUP(Table13[[#This Row],[Customer ID]],Customers!$A$2:$E$2501,2,0),Table13[[#This Row],[Customer Country]])</f>
        <v>India</v>
      </c>
      <c r="R546" s="16">
        <f>VLOOKUP(Table13[[#This Row],[Customer ID]],Table3[],6,0)</f>
        <v>82</v>
      </c>
    </row>
    <row r="547" spans="1:18" x14ac:dyDescent="0.3">
      <c r="A547" s="15">
        <v>1290822</v>
      </c>
      <c r="B547" s="16">
        <v>430</v>
      </c>
      <c r="C547" s="17" t="s">
        <v>113</v>
      </c>
      <c r="D547" s="21">
        <v>45034.056944444441</v>
      </c>
      <c r="E547" s="16" t="s">
        <v>97</v>
      </c>
      <c r="F547" s="16" t="s">
        <v>87</v>
      </c>
      <c r="G547" s="16">
        <v>3136</v>
      </c>
      <c r="H547" s="16">
        <f>IF(OR(Table13[[#This Row],[Order Value]]&gt;Answer!I$17,Table13[[#This Row],[Order Value]]&lt;Answer!I$18),1,0)</f>
        <v>0</v>
      </c>
      <c r="I547" s="19">
        <v>45034</v>
      </c>
      <c r="J547" s="20" t="str">
        <f>TEXT(Table13[[#This Row],[Order Datetime]],"HH:MM:SS")</f>
        <v>01:22:00</v>
      </c>
      <c r="K547" s="20" t="str">
        <f>TEXT(Table13[[#This Row],[Order time]],"H")</f>
        <v>1</v>
      </c>
      <c r="L547" s="16">
        <v>4</v>
      </c>
      <c r="M547" s="16">
        <f>DAY(Table13[[#This Row],[Order Date]])</f>
        <v>18</v>
      </c>
      <c r="N547" s="16" t="str">
        <f>TEXT(Table13[[#This Row],[Order Date]],"mmmm")</f>
        <v>April</v>
      </c>
      <c r="O547" s="16" t="str">
        <f>TEXT(Table13[[#This Row],[Order Date]],"dddd")</f>
        <v>Tuesday</v>
      </c>
      <c r="P547" s="16">
        <f>WEEKDAY(Table13[[#This Row],[Order Datetime]],2)</f>
        <v>2</v>
      </c>
      <c r="Q547" s="30" t="str">
        <f>IF(Table13[[#This Row],[Customer Country]]="",VLOOKUP(Table13[[#This Row],[Customer ID]],Customers!$A$2:$E$2501,2,0),Table13[[#This Row],[Customer Country]])</f>
        <v>India</v>
      </c>
      <c r="R547" s="16">
        <f>VLOOKUP(Table13[[#This Row],[Customer ID]],Table3[],6,0)</f>
        <v>82</v>
      </c>
    </row>
    <row r="548" spans="1:18" x14ac:dyDescent="0.3">
      <c r="A548" s="15">
        <v>1558851</v>
      </c>
      <c r="B548" s="16">
        <v>431</v>
      </c>
      <c r="C548" s="17" t="s">
        <v>113</v>
      </c>
      <c r="D548" s="21">
        <v>45288.974305555559</v>
      </c>
      <c r="E548" s="16" t="s">
        <v>98</v>
      </c>
      <c r="F548" s="16" t="s">
        <v>9</v>
      </c>
      <c r="G548" s="16">
        <v>3075</v>
      </c>
      <c r="H548" s="16">
        <f>IF(OR(Table13[[#This Row],[Order Value]]&gt;Answer!I$17,Table13[[#This Row],[Order Value]]&lt;Answer!I$18),1,0)</f>
        <v>0</v>
      </c>
      <c r="I548" s="19">
        <v>45288</v>
      </c>
      <c r="J548" s="20" t="str">
        <f>TEXT(Table13[[#This Row],[Order Datetime]],"HH:MM:SS")</f>
        <v>23:23:00</v>
      </c>
      <c r="K548" s="20" t="str">
        <f>TEXT(Table13[[#This Row],[Order time]],"H")</f>
        <v>23</v>
      </c>
      <c r="L548" s="16">
        <v>12</v>
      </c>
      <c r="M548" s="16">
        <f>DAY(Table13[[#This Row],[Order Date]])</f>
        <v>28</v>
      </c>
      <c r="N548" s="16" t="str">
        <f>TEXT(Table13[[#This Row],[Order Date]],"mmmm")</f>
        <v>December</v>
      </c>
      <c r="O548" s="16" t="str">
        <f>TEXT(Table13[[#This Row],[Order Date]],"dddd")</f>
        <v>Thursday</v>
      </c>
      <c r="P548" s="16">
        <f>WEEKDAY(Table13[[#This Row],[Order Datetime]],2)</f>
        <v>4</v>
      </c>
      <c r="Q548" s="30" t="str">
        <f>IF(Table13[[#This Row],[Customer Country]]="",VLOOKUP(Table13[[#This Row],[Customer ID]],Customers!$A$2:$E$2501,2,0),Table13[[#This Row],[Customer Country]])</f>
        <v>India</v>
      </c>
      <c r="R548" s="16">
        <f>VLOOKUP(Table13[[#This Row],[Customer ID]],Table3[],6,0)</f>
        <v>34</v>
      </c>
    </row>
    <row r="549" spans="1:18" x14ac:dyDescent="0.3">
      <c r="A549" s="15">
        <v>37971</v>
      </c>
      <c r="B549" s="16">
        <v>433</v>
      </c>
      <c r="C549" s="17" t="s">
        <v>113</v>
      </c>
      <c r="D549" s="18">
        <v>45101.061111111114</v>
      </c>
      <c r="E549" s="16" t="s">
        <v>191</v>
      </c>
      <c r="F549" s="16" t="s">
        <v>8</v>
      </c>
      <c r="G549" s="16">
        <v>7884</v>
      </c>
      <c r="H549" s="16">
        <f>IF(OR(Table13[[#This Row],[Order Value]]&gt;Answer!I$17,Table13[[#This Row],[Order Value]]&lt;Answer!I$18),1,0)</f>
        <v>0</v>
      </c>
      <c r="I549" s="19">
        <v>45101</v>
      </c>
      <c r="J549" s="20" t="str">
        <f>TEXT(Table13[[#This Row],[Order Datetime]],"HH:MM:SS")</f>
        <v>01:28:00</v>
      </c>
      <c r="K549" s="20" t="str">
        <f>TEXT(Table13[[#This Row],[Order time]],"H")</f>
        <v>1</v>
      </c>
      <c r="L549" s="16">
        <v>6</v>
      </c>
      <c r="M549" s="16">
        <f>DAY(Table13[[#This Row],[Order Date]])</f>
        <v>24</v>
      </c>
      <c r="N549" s="16" t="str">
        <f>TEXT(Table13[[#This Row],[Order Date]],"mmmm")</f>
        <v>June</v>
      </c>
      <c r="O549" s="16" t="str">
        <f>TEXT(Table13[[#This Row],[Order Date]],"dddd")</f>
        <v>Saturday</v>
      </c>
      <c r="P549" s="16">
        <f>WEEKDAY(Table13[[#This Row],[Order Datetime]],2)</f>
        <v>6</v>
      </c>
      <c r="Q549" s="30" t="str">
        <f>IF(Table13[[#This Row],[Customer Country]]="",VLOOKUP(Table13[[#This Row],[Customer ID]],Customers!$A$2:$E$2501,2,0),Table13[[#This Row],[Customer Country]])</f>
        <v>India</v>
      </c>
      <c r="R549" s="16">
        <f>VLOOKUP(Table13[[#This Row],[Customer ID]],Table3[],6,0)</f>
        <v>55</v>
      </c>
    </row>
    <row r="550" spans="1:18" x14ac:dyDescent="0.3">
      <c r="A550" s="15">
        <v>411162</v>
      </c>
      <c r="B550" s="16">
        <v>433</v>
      </c>
      <c r="C550" s="17" t="s">
        <v>113</v>
      </c>
      <c r="D550" s="18">
        <v>45144.018055555556</v>
      </c>
      <c r="E550" s="16" t="s">
        <v>97</v>
      </c>
      <c r="F550" s="16" t="s">
        <v>8</v>
      </c>
      <c r="G550" s="16">
        <v>2485</v>
      </c>
      <c r="H550" s="16">
        <f>IF(OR(Table13[[#This Row],[Order Value]]&gt;Answer!I$17,Table13[[#This Row],[Order Value]]&lt;Answer!I$18),1,0)</f>
        <v>0</v>
      </c>
      <c r="I550" s="19">
        <v>45144</v>
      </c>
      <c r="J550" s="20" t="str">
        <f>TEXT(Table13[[#This Row],[Order Datetime]],"HH:MM:SS")</f>
        <v>00:26:00</v>
      </c>
      <c r="K550" s="20" t="str">
        <f>TEXT(Table13[[#This Row],[Order time]],"H")</f>
        <v>0</v>
      </c>
      <c r="L550" s="16">
        <v>8</v>
      </c>
      <c r="M550" s="16">
        <f>DAY(Table13[[#This Row],[Order Date]])</f>
        <v>6</v>
      </c>
      <c r="N550" s="16" t="str">
        <f>TEXT(Table13[[#This Row],[Order Date]],"mmmm")</f>
        <v>August</v>
      </c>
      <c r="O550" s="16" t="str">
        <f>TEXT(Table13[[#This Row],[Order Date]],"dddd")</f>
        <v>Sunday</v>
      </c>
      <c r="P550" s="16">
        <f>WEEKDAY(Table13[[#This Row],[Order Datetime]],2)</f>
        <v>7</v>
      </c>
      <c r="Q550" s="30" t="str">
        <f>IF(Table13[[#This Row],[Customer Country]]="",VLOOKUP(Table13[[#This Row],[Customer ID]],Customers!$A$2:$E$2501,2,0),Table13[[#This Row],[Customer Country]])</f>
        <v>India</v>
      </c>
      <c r="R550" s="16">
        <f>VLOOKUP(Table13[[#This Row],[Customer ID]],Table3[],6,0)</f>
        <v>55</v>
      </c>
    </row>
    <row r="551" spans="1:18" x14ac:dyDescent="0.3">
      <c r="A551" s="15">
        <v>1238511</v>
      </c>
      <c r="B551" s="16">
        <v>433</v>
      </c>
      <c r="C551" s="17" t="s">
        <v>113</v>
      </c>
      <c r="D551" s="21">
        <v>44935.01666666667</v>
      </c>
      <c r="E551" s="16" t="s">
        <v>191</v>
      </c>
      <c r="F551" s="16" t="s">
        <v>46</v>
      </c>
      <c r="G551" s="16">
        <v>7820</v>
      </c>
      <c r="H551" s="16">
        <f>IF(OR(Table13[[#This Row],[Order Value]]&gt;Answer!I$17,Table13[[#This Row],[Order Value]]&lt;Answer!I$18),1,0)</f>
        <v>0</v>
      </c>
      <c r="I551" s="19">
        <v>44935</v>
      </c>
      <c r="J551" s="20" t="str">
        <f>TEXT(Table13[[#This Row],[Order Datetime]],"HH:MM:SS")</f>
        <v>00:24:00</v>
      </c>
      <c r="K551" s="20" t="str">
        <f>TEXT(Table13[[#This Row],[Order time]],"H")</f>
        <v>0</v>
      </c>
      <c r="L551" s="16">
        <v>1</v>
      </c>
      <c r="M551" s="16">
        <f>DAY(Table13[[#This Row],[Order Date]])</f>
        <v>9</v>
      </c>
      <c r="N551" s="16" t="str">
        <f>TEXT(Table13[[#This Row],[Order Date]],"mmmm")</f>
        <v>January</v>
      </c>
      <c r="O551" s="16" t="str">
        <f>TEXT(Table13[[#This Row],[Order Date]],"dddd")</f>
        <v>Monday</v>
      </c>
      <c r="P551" s="16">
        <f>WEEKDAY(Table13[[#This Row],[Order Datetime]],2)</f>
        <v>1</v>
      </c>
      <c r="Q551" s="30" t="str">
        <f>IF(Table13[[#This Row],[Customer Country]]="",VLOOKUP(Table13[[#This Row],[Customer ID]],Customers!$A$2:$E$2501,2,0),Table13[[#This Row],[Customer Country]])</f>
        <v>India</v>
      </c>
      <c r="R551" s="16">
        <f>VLOOKUP(Table13[[#This Row],[Customer ID]],Table3[],6,0)</f>
        <v>55</v>
      </c>
    </row>
    <row r="552" spans="1:18" x14ac:dyDescent="0.3">
      <c r="A552" s="15">
        <v>568873</v>
      </c>
      <c r="B552" s="16">
        <v>435</v>
      </c>
      <c r="C552" s="17" t="s">
        <v>113</v>
      </c>
      <c r="D552" s="18">
        <v>45031.945138888892</v>
      </c>
      <c r="E552" s="16" t="s">
        <v>96</v>
      </c>
      <c r="F552" s="16" t="s">
        <v>24</v>
      </c>
      <c r="G552" s="16">
        <v>8247</v>
      </c>
      <c r="H552" s="16">
        <f>IF(OR(Table13[[#This Row],[Order Value]]&gt;Answer!I$17,Table13[[#This Row],[Order Value]]&lt;Answer!I$18),1,0)</f>
        <v>0</v>
      </c>
      <c r="I552" s="19">
        <v>45031</v>
      </c>
      <c r="J552" s="20" t="str">
        <f>TEXT(Table13[[#This Row],[Order Datetime]],"HH:MM:SS")</f>
        <v>22:41:00</v>
      </c>
      <c r="K552" s="20" t="str">
        <f>TEXT(Table13[[#This Row],[Order time]],"H")</f>
        <v>22</v>
      </c>
      <c r="L552" s="16">
        <v>4</v>
      </c>
      <c r="M552" s="16">
        <f>DAY(Table13[[#This Row],[Order Date]])</f>
        <v>15</v>
      </c>
      <c r="N552" s="16" t="str">
        <f>TEXT(Table13[[#This Row],[Order Date]],"mmmm")</f>
        <v>April</v>
      </c>
      <c r="O552" s="16" t="str">
        <f>TEXT(Table13[[#This Row],[Order Date]],"dddd")</f>
        <v>Saturday</v>
      </c>
      <c r="P552" s="16">
        <f>WEEKDAY(Table13[[#This Row],[Order Datetime]],2)</f>
        <v>6</v>
      </c>
      <c r="Q552" s="30" t="str">
        <f>IF(Table13[[#This Row],[Customer Country]]="",VLOOKUP(Table13[[#This Row],[Customer ID]],Customers!$A$2:$E$2501,2,0),Table13[[#This Row],[Customer Country]])</f>
        <v>India</v>
      </c>
      <c r="R552" s="16">
        <f>VLOOKUP(Table13[[#This Row],[Customer ID]],Table3[],6,0)</f>
        <v>89</v>
      </c>
    </row>
    <row r="553" spans="1:18" x14ac:dyDescent="0.3">
      <c r="A553" s="15">
        <v>813819</v>
      </c>
      <c r="B553" s="16">
        <v>437</v>
      </c>
      <c r="C553" s="17" t="s">
        <v>99</v>
      </c>
      <c r="D553" s="21">
        <v>44981.972916666666</v>
      </c>
      <c r="E553" s="16" t="s">
        <v>97</v>
      </c>
      <c r="F553" s="16" t="s">
        <v>57</v>
      </c>
      <c r="G553" s="16">
        <v>8001</v>
      </c>
      <c r="H553" s="16">
        <f>IF(OR(Table13[[#This Row],[Order Value]]&gt;Answer!I$17,Table13[[#This Row],[Order Value]]&lt;Answer!I$18),1,0)</f>
        <v>0</v>
      </c>
      <c r="I553" s="19">
        <v>44981</v>
      </c>
      <c r="J553" s="20" t="str">
        <f>TEXT(Table13[[#This Row],[Order Datetime]],"HH:MM:SS")</f>
        <v>23:21:00</v>
      </c>
      <c r="K553" s="20" t="str">
        <f>TEXT(Table13[[#This Row],[Order time]],"H")</f>
        <v>23</v>
      </c>
      <c r="L553" s="16">
        <v>2</v>
      </c>
      <c r="M553" s="16">
        <f>DAY(Table13[[#This Row],[Order Date]])</f>
        <v>24</v>
      </c>
      <c r="N553" s="16" t="str">
        <f>TEXT(Table13[[#This Row],[Order Date]],"mmmm")</f>
        <v>February</v>
      </c>
      <c r="O553" s="16" t="str">
        <f>TEXT(Table13[[#This Row],[Order Date]],"dddd")</f>
        <v>Friday</v>
      </c>
      <c r="P553" s="16">
        <f>WEEKDAY(Table13[[#This Row],[Order Datetime]],2)</f>
        <v>5</v>
      </c>
      <c r="Q553" s="30" t="str">
        <f>IF(Table13[[#This Row],[Customer Country]]="",VLOOKUP(Table13[[#This Row],[Customer ID]],Customers!$A$2:$E$2501,2,0),Table13[[#This Row],[Customer Country]])</f>
        <v>USA</v>
      </c>
      <c r="R553" s="16">
        <f>VLOOKUP(Table13[[#This Row],[Customer ID]],Table3[],6,0)</f>
        <v>22</v>
      </c>
    </row>
    <row r="554" spans="1:18" x14ac:dyDescent="0.3">
      <c r="A554" s="15">
        <v>484489</v>
      </c>
      <c r="B554" s="16">
        <v>439</v>
      </c>
      <c r="C554" s="17" t="s">
        <v>105</v>
      </c>
      <c r="D554" s="18">
        <v>45256.01666666667</v>
      </c>
      <c r="E554" s="16" t="s">
        <v>191</v>
      </c>
      <c r="F554" s="16" t="s">
        <v>29</v>
      </c>
      <c r="G554" s="16">
        <v>6346</v>
      </c>
      <c r="H554" s="16">
        <f>IF(OR(Table13[[#This Row],[Order Value]]&gt;Answer!I$17,Table13[[#This Row],[Order Value]]&lt;Answer!I$18),1,0)</f>
        <v>0</v>
      </c>
      <c r="I554" s="19">
        <v>45256</v>
      </c>
      <c r="J554" s="20" t="str">
        <f>TEXT(Table13[[#This Row],[Order Datetime]],"HH:MM:SS")</f>
        <v>00:24:00</v>
      </c>
      <c r="K554" s="20" t="str">
        <f>TEXT(Table13[[#This Row],[Order time]],"H")</f>
        <v>0</v>
      </c>
      <c r="L554" s="16">
        <v>11</v>
      </c>
      <c r="M554" s="16">
        <f>DAY(Table13[[#This Row],[Order Date]])</f>
        <v>26</v>
      </c>
      <c r="N554" s="16" t="str">
        <f>TEXT(Table13[[#This Row],[Order Date]],"mmmm")</f>
        <v>November</v>
      </c>
      <c r="O554" s="16" t="str">
        <f>TEXT(Table13[[#This Row],[Order Date]],"dddd")</f>
        <v>Sunday</v>
      </c>
      <c r="P554" s="16">
        <f>WEEKDAY(Table13[[#This Row],[Order Datetime]],2)</f>
        <v>7</v>
      </c>
      <c r="Q554" s="30" t="str">
        <f>IF(Table13[[#This Row],[Customer Country]]="",VLOOKUP(Table13[[#This Row],[Customer ID]],Customers!$A$2:$E$2501,2,0),Table13[[#This Row],[Customer Country]])</f>
        <v>Spain</v>
      </c>
      <c r="R554" s="16">
        <f>VLOOKUP(Table13[[#This Row],[Customer ID]],Table3[],6,0)</f>
        <v>74</v>
      </c>
    </row>
    <row r="555" spans="1:18" x14ac:dyDescent="0.3">
      <c r="A555" s="15">
        <v>421069</v>
      </c>
      <c r="B555" s="16">
        <v>440</v>
      </c>
      <c r="C555" s="17" t="s">
        <v>109</v>
      </c>
      <c r="D555" s="18">
        <v>45046.965277777781</v>
      </c>
      <c r="E555" s="16" t="s">
        <v>97</v>
      </c>
      <c r="F555" s="16" t="s">
        <v>7</v>
      </c>
      <c r="G555" s="16">
        <v>1791</v>
      </c>
      <c r="H555" s="16">
        <f>IF(OR(Table13[[#This Row],[Order Value]]&gt;Answer!I$17,Table13[[#This Row],[Order Value]]&lt;Answer!I$18),1,0)</f>
        <v>0</v>
      </c>
      <c r="I555" s="19">
        <v>45046</v>
      </c>
      <c r="J555" s="20" t="str">
        <f>TEXT(Table13[[#This Row],[Order Datetime]],"HH:MM:SS")</f>
        <v>23:10:00</v>
      </c>
      <c r="K555" s="20" t="str">
        <f>TEXT(Table13[[#This Row],[Order time]],"H")</f>
        <v>23</v>
      </c>
      <c r="L555" s="16">
        <v>4</v>
      </c>
      <c r="M555" s="16">
        <f>DAY(Table13[[#This Row],[Order Date]])</f>
        <v>30</v>
      </c>
      <c r="N555" s="16" t="str">
        <f>TEXT(Table13[[#This Row],[Order Date]],"mmmm")</f>
        <v>April</v>
      </c>
      <c r="O555" s="16" t="str">
        <f>TEXT(Table13[[#This Row],[Order Date]],"dddd")</f>
        <v>Sunday</v>
      </c>
      <c r="P555" s="16">
        <f>WEEKDAY(Table13[[#This Row],[Order Datetime]],2)</f>
        <v>7</v>
      </c>
      <c r="Q555" s="30" t="str">
        <f>IF(Table13[[#This Row],[Customer Country]]="",VLOOKUP(Table13[[#This Row],[Customer ID]],Customers!$A$2:$E$2501,2,0),Table13[[#This Row],[Customer Country]])</f>
        <v>Germany</v>
      </c>
      <c r="R555" s="16">
        <f>VLOOKUP(Table13[[#This Row],[Customer ID]],Table3[],6,0)</f>
        <v>83</v>
      </c>
    </row>
    <row r="556" spans="1:18" x14ac:dyDescent="0.3">
      <c r="A556" s="15">
        <v>1083336</v>
      </c>
      <c r="B556" s="16">
        <v>441</v>
      </c>
      <c r="C556" s="17" t="s">
        <v>99</v>
      </c>
      <c r="D556" s="21">
        <v>44976.004861111112</v>
      </c>
      <c r="E556" s="16" t="s">
        <v>98</v>
      </c>
      <c r="F556" s="16" t="s">
        <v>27</v>
      </c>
      <c r="G556" s="16">
        <v>5859</v>
      </c>
      <c r="H556" s="16">
        <f>IF(OR(Table13[[#This Row],[Order Value]]&gt;Answer!I$17,Table13[[#This Row],[Order Value]]&lt;Answer!I$18),1,0)</f>
        <v>0</v>
      </c>
      <c r="I556" s="19">
        <v>44976</v>
      </c>
      <c r="J556" s="20" t="str">
        <f>TEXT(Table13[[#This Row],[Order Datetime]],"HH:MM:SS")</f>
        <v>00:07:00</v>
      </c>
      <c r="K556" s="20" t="str">
        <f>TEXT(Table13[[#This Row],[Order time]],"H")</f>
        <v>0</v>
      </c>
      <c r="L556" s="16">
        <v>2</v>
      </c>
      <c r="M556" s="16">
        <f>DAY(Table13[[#This Row],[Order Date]])</f>
        <v>19</v>
      </c>
      <c r="N556" s="16" t="str">
        <f>TEXT(Table13[[#This Row],[Order Date]],"mmmm")</f>
        <v>February</v>
      </c>
      <c r="O556" s="16" t="str">
        <f>TEXT(Table13[[#This Row],[Order Date]],"dddd")</f>
        <v>Sunday</v>
      </c>
      <c r="P556" s="16">
        <f>WEEKDAY(Table13[[#This Row],[Order Datetime]],2)</f>
        <v>7</v>
      </c>
      <c r="Q556" s="30" t="str">
        <f>IF(Table13[[#This Row],[Customer Country]]="",VLOOKUP(Table13[[#This Row],[Customer ID]],Customers!$A$2:$E$2501,2,0),Table13[[#This Row],[Customer Country]])</f>
        <v>USA</v>
      </c>
      <c r="R556" s="16">
        <f>VLOOKUP(Table13[[#This Row],[Customer ID]],Table3[],6,0)</f>
        <v>77</v>
      </c>
    </row>
    <row r="557" spans="1:18" x14ac:dyDescent="0.3">
      <c r="A557" s="15">
        <v>1595227</v>
      </c>
      <c r="B557" s="16">
        <v>441</v>
      </c>
      <c r="C557" s="17" t="s">
        <v>99</v>
      </c>
      <c r="D557" s="21">
        <v>45121.033333333333</v>
      </c>
      <c r="E557" s="16" t="s">
        <v>191</v>
      </c>
      <c r="F557" s="16" t="s">
        <v>65</v>
      </c>
      <c r="G557" s="16">
        <v>4974</v>
      </c>
      <c r="H557" s="16">
        <f>IF(OR(Table13[[#This Row],[Order Value]]&gt;Answer!I$17,Table13[[#This Row],[Order Value]]&lt;Answer!I$18),1,0)</f>
        <v>0</v>
      </c>
      <c r="I557" s="19">
        <v>45121</v>
      </c>
      <c r="J557" s="20" t="str">
        <f>TEXT(Table13[[#This Row],[Order Datetime]],"HH:MM:SS")</f>
        <v>00:48:00</v>
      </c>
      <c r="K557" s="20" t="str">
        <f>TEXT(Table13[[#This Row],[Order time]],"H")</f>
        <v>0</v>
      </c>
      <c r="L557" s="16">
        <v>7</v>
      </c>
      <c r="M557" s="16">
        <f>DAY(Table13[[#This Row],[Order Date]])</f>
        <v>14</v>
      </c>
      <c r="N557" s="16" t="str">
        <f>TEXT(Table13[[#This Row],[Order Date]],"mmmm")</f>
        <v>July</v>
      </c>
      <c r="O557" s="16" t="str">
        <f>TEXT(Table13[[#This Row],[Order Date]],"dddd")</f>
        <v>Friday</v>
      </c>
      <c r="P557" s="16">
        <f>WEEKDAY(Table13[[#This Row],[Order Datetime]],2)</f>
        <v>5</v>
      </c>
      <c r="Q557" s="30" t="str">
        <f>IF(Table13[[#This Row],[Customer Country]]="",VLOOKUP(Table13[[#This Row],[Customer ID]],Customers!$A$2:$E$2501,2,0),Table13[[#This Row],[Customer Country]])</f>
        <v>USA</v>
      </c>
      <c r="R557" s="16">
        <f>VLOOKUP(Table13[[#This Row],[Customer ID]],Table3[],6,0)</f>
        <v>77</v>
      </c>
    </row>
    <row r="558" spans="1:18" x14ac:dyDescent="0.3">
      <c r="A558" s="15">
        <v>588548</v>
      </c>
      <c r="B558" s="16">
        <v>442</v>
      </c>
      <c r="C558" s="17" t="s">
        <v>99</v>
      </c>
      <c r="D558" s="18">
        <v>45002.029166666667</v>
      </c>
      <c r="E558" s="16" t="s">
        <v>191</v>
      </c>
      <c r="F558" s="16" t="s">
        <v>27</v>
      </c>
      <c r="G558" s="16">
        <v>4334</v>
      </c>
      <c r="H558" s="16">
        <f>IF(OR(Table13[[#This Row],[Order Value]]&gt;Answer!I$17,Table13[[#This Row],[Order Value]]&lt;Answer!I$18),1,0)</f>
        <v>0</v>
      </c>
      <c r="I558" s="19">
        <v>45002</v>
      </c>
      <c r="J558" s="20" t="str">
        <f>TEXT(Table13[[#This Row],[Order Datetime]],"HH:MM:SS")</f>
        <v>00:42:00</v>
      </c>
      <c r="K558" s="20" t="str">
        <f>TEXT(Table13[[#This Row],[Order time]],"H")</f>
        <v>0</v>
      </c>
      <c r="L558" s="16">
        <v>3</v>
      </c>
      <c r="M558" s="16">
        <f>DAY(Table13[[#This Row],[Order Date]])</f>
        <v>17</v>
      </c>
      <c r="N558" s="16" t="str">
        <f>TEXT(Table13[[#This Row],[Order Date]],"mmmm")</f>
        <v>March</v>
      </c>
      <c r="O558" s="16" t="str">
        <f>TEXT(Table13[[#This Row],[Order Date]],"dddd")</f>
        <v>Friday</v>
      </c>
      <c r="P558" s="16">
        <f>WEEKDAY(Table13[[#This Row],[Order Datetime]],2)</f>
        <v>5</v>
      </c>
      <c r="Q558" s="30" t="str">
        <f>IF(Table13[[#This Row],[Customer Country]]="",VLOOKUP(Table13[[#This Row],[Customer ID]],Customers!$A$2:$E$2501,2,0),Table13[[#This Row],[Customer Country]])</f>
        <v>USA</v>
      </c>
      <c r="R558" s="16">
        <f>VLOOKUP(Table13[[#This Row],[Customer ID]],Table3[],6,0)</f>
        <v>62</v>
      </c>
    </row>
    <row r="559" spans="1:18" x14ac:dyDescent="0.3">
      <c r="A559" s="15">
        <v>692962</v>
      </c>
      <c r="B559" s="16">
        <v>442</v>
      </c>
      <c r="C559" s="17" t="s">
        <v>99</v>
      </c>
      <c r="D559" s="21">
        <v>45124.021527777775</v>
      </c>
      <c r="E559" s="16" t="s">
        <v>98</v>
      </c>
      <c r="F559" s="16" t="s">
        <v>72</v>
      </c>
      <c r="G559" s="16">
        <v>1328</v>
      </c>
      <c r="H559" s="16">
        <f>IF(OR(Table13[[#This Row],[Order Value]]&gt;Answer!I$17,Table13[[#This Row],[Order Value]]&lt;Answer!I$18),1,0)</f>
        <v>0</v>
      </c>
      <c r="I559" s="19">
        <v>45124</v>
      </c>
      <c r="J559" s="20" t="str">
        <f>TEXT(Table13[[#This Row],[Order Datetime]],"HH:MM:SS")</f>
        <v>00:31:00</v>
      </c>
      <c r="K559" s="20" t="str">
        <f>TEXT(Table13[[#This Row],[Order time]],"H")</f>
        <v>0</v>
      </c>
      <c r="L559" s="16">
        <v>7</v>
      </c>
      <c r="M559" s="16">
        <f>DAY(Table13[[#This Row],[Order Date]])</f>
        <v>17</v>
      </c>
      <c r="N559" s="16" t="str">
        <f>TEXT(Table13[[#This Row],[Order Date]],"mmmm")</f>
        <v>July</v>
      </c>
      <c r="O559" s="16" t="str">
        <f>TEXT(Table13[[#This Row],[Order Date]],"dddd")</f>
        <v>Monday</v>
      </c>
      <c r="P559" s="16">
        <f>WEEKDAY(Table13[[#This Row],[Order Datetime]],2)</f>
        <v>1</v>
      </c>
      <c r="Q559" s="30" t="str">
        <f>IF(Table13[[#This Row],[Customer Country]]="",VLOOKUP(Table13[[#This Row],[Customer ID]],Customers!$A$2:$E$2501,2,0),Table13[[#This Row],[Customer Country]])</f>
        <v>USA</v>
      </c>
      <c r="R559" s="16">
        <f>VLOOKUP(Table13[[#This Row],[Customer ID]],Table3[],6,0)</f>
        <v>62</v>
      </c>
    </row>
    <row r="560" spans="1:18" x14ac:dyDescent="0.3">
      <c r="A560" s="15">
        <v>935674</v>
      </c>
      <c r="B560" s="16">
        <v>442</v>
      </c>
      <c r="C560" s="17" t="s">
        <v>99</v>
      </c>
      <c r="D560" s="21">
        <v>45142.037499999999</v>
      </c>
      <c r="E560" s="16" t="s">
        <v>96</v>
      </c>
      <c r="F560" s="16" t="s">
        <v>34</v>
      </c>
      <c r="G560" s="16">
        <v>5395</v>
      </c>
      <c r="H560" s="16">
        <f>IF(OR(Table13[[#This Row],[Order Value]]&gt;Answer!I$17,Table13[[#This Row],[Order Value]]&lt;Answer!I$18),1,0)</f>
        <v>0</v>
      </c>
      <c r="I560" s="19">
        <v>45142</v>
      </c>
      <c r="J560" s="20" t="str">
        <f>TEXT(Table13[[#This Row],[Order Datetime]],"HH:MM:SS")</f>
        <v>00:54:00</v>
      </c>
      <c r="K560" s="20" t="str">
        <f>TEXT(Table13[[#This Row],[Order time]],"H")</f>
        <v>0</v>
      </c>
      <c r="L560" s="16">
        <v>8</v>
      </c>
      <c r="M560" s="16">
        <f>DAY(Table13[[#This Row],[Order Date]])</f>
        <v>4</v>
      </c>
      <c r="N560" s="16" t="str">
        <f>TEXT(Table13[[#This Row],[Order Date]],"mmmm")</f>
        <v>August</v>
      </c>
      <c r="O560" s="16" t="str">
        <f>TEXT(Table13[[#This Row],[Order Date]],"dddd")</f>
        <v>Friday</v>
      </c>
      <c r="P560" s="16">
        <f>WEEKDAY(Table13[[#This Row],[Order Datetime]],2)</f>
        <v>5</v>
      </c>
      <c r="Q560" s="30" t="str">
        <f>IF(Table13[[#This Row],[Customer Country]]="",VLOOKUP(Table13[[#This Row],[Customer ID]],Customers!$A$2:$E$2501,2,0),Table13[[#This Row],[Customer Country]])</f>
        <v>USA</v>
      </c>
      <c r="R560" s="16">
        <f>VLOOKUP(Table13[[#This Row],[Customer ID]],Table3[],6,0)</f>
        <v>62</v>
      </c>
    </row>
    <row r="561" spans="1:18" x14ac:dyDescent="0.3">
      <c r="A561" s="15">
        <v>1018548</v>
      </c>
      <c r="B561" s="16">
        <v>442</v>
      </c>
      <c r="C561" s="17" t="s">
        <v>99</v>
      </c>
      <c r="D561" s="21">
        <v>44992.974999999999</v>
      </c>
      <c r="E561" s="16" t="s">
        <v>97</v>
      </c>
      <c r="F561" s="16" t="s">
        <v>16</v>
      </c>
      <c r="G561" s="16">
        <v>8622</v>
      </c>
      <c r="H561" s="16">
        <f>IF(OR(Table13[[#This Row],[Order Value]]&gt;Answer!I$17,Table13[[#This Row],[Order Value]]&lt;Answer!I$18),1,0)</f>
        <v>0</v>
      </c>
      <c r="I561" s="19">
        <v>44992</v>
      </c>
      <c r="J561" s="20" t="str">
        <f>TEXT(Table13[[#This Row],[Order Datetime]],"HH:MM:SS")</f>
        <v>23:24:00</v>
      </c>
      <c r="K561" s="20" t="str">
        <f>TEXT(Table13[[#This Row],[Order time]],"H")</f>
        <v>23</v>
      </c>
      <c r="L561" s="16">
        <v>3</v>
      </c>
      <c r="M561" s="16">
        <f>DAY(Table13[[#This Row],[Order Date]])</f>
        <v>7</v>
      </c>
      <c r="N561" s="16" t="str">
        <f>TEXT(Table13[[#This Row],[Order Date]],"mmmm")</f>
        <v>March</v>
      </c>
      <c r="O561" s="16" t="str">
        <f>TEXT(Table13[[#This Row],[Order Date]],"dddd")</f>
        <v>Tuesday</v>
      </c>
      <c r="P561" s="16">
        <f>WEEKDAY(Table13[[#This Row],[Order Datetime]],2)</f>
        <v>2</v>
      </c>
      <c r="Q561" s="30" t="str">
        <f>IF(Table13[[#This Row],[Customer Country]]="",VLOOKUP(Table13[[#This Row],[Customer ID]],Customers!$A$2:$E$2501,2,0),Table13[[#This Row],[Customer Country]])</f>
        <v>USA</v>
      </c>
      <c r="R561" s="16">
        <f>VLOOKUP(Table13[[#This Row],[Customer ID]],Table3[],6,0)</f>
        <v>62</v>
      </c>
    </row>
    <row r="562" spans="1:18" x14ac:dyDescent="0.3">
      <c r="A562" s="15">
        <v>139611</v>
      </c>
      <c r="B562" s="16">
        <v>444</v>
      </c>
      <c r="C562" s="17" t="s">
        <v>105</v>
      </c>
      <c r="D562" s="18">
        <v>45220.052083333336</v>
      </c>
      <c r="E562" s="16" t="s">
        <v>97</v>
      </c>
      <c r="F562" s="16" t="s">
        <v>40</v>
      </c>
      <c r="G562" s="16">
        <v>6827</v>
      </c>
      <c r="H562" s="16">
        <f>IF(OR(Table13[[#This Row],[Order Value]]&gt;Answer!I$17,Table13[[#This Row],[Order Value]]&lt;Answer!I$18),1,0)</f>
        <v>0</v>
      </c>
      <c r="I562" s="19">
        <v>45220</v>
      </c>
      <c r="J562" s="20" t="str">
        <f>TEXT(Table13[[#This Row],[Order Datetime]],"HH:MM:SS")</f>
        <v>01:15:00</v>
      </c>
      <c r="K562" s="20" t="str">
        <f>TEXT(Table13[[#This Row],[Order time]],"H")</f>
        <v>1</v>
      </c>
      <c r="L562" s="16">
        <v>10</v>
      </c>
      <c r="M562" s="16">
        <f>DAY(Table13[[#This Row],[Order Date]])</f>
        <v>21</v>
      </c>
      <c r="N562" s="16" t="str">
        <f>TEXT(Table13[[#This Row],[Order Date]],"mmmm")</f>
        <v>October</v>
      </c>
      <c r="O562" s="16" t="str">
        <f>TEXT(Table13[[#This Row],[Order Date]],"dddd")</f>
        <v>Saturday</v>
      </c>
      <c r="P562" s="16">
        <f>WEEKDAY(Table13[[#This Row],[Order Datetime]],2)</f>
        <v>6</v>
      </c>
      <c r="Q562" s="30" t="str">
        <f>IF(Table13[[#This Row],[Customer Country]]="",VLOOKUP(Table13[[#This Row],[Customer ID]],Customers!$A$2:$E$2501,2,0),Table13[[#This Row],[Customer Country]])</f>
        <v>Spain</v>
      </c>
      <c r="R562" s="16">
        <f>VLOOKUP(Table13[[#This Row],[Customer ID]],Table3[],6,0)</f>
        <v>23</v>
      </c>
    </row>
    <row r="563" spans="1:18" x14ac:dyDescent="0.3">
      <c r="A563" s="15">
        <v>687364</v>
      </c>
      <c r="B563" s="16">
        <v>444</v>
      </c>
      <c r="C563" s="17" t="s">
        <v>105</v>
      </c>
      <c r="D563" s="21">
        <v>45153.986111111109</v>
      </c>
      <c r="E563" s="16" t="s">
        <v>98</v>
      </c>
      <c r="F563" s="16" t="s">
        <v>27</v>
      </c>
      <c r="G563" s="16">
        <v>4487</v>
      </c>
      <c r="H563" s="16">
        <f>IF(OR(Table13[[#This Row],[Order Value]]&gt;Answer!I$17,Table13[[#This Row],[Order Value]]&lt;Answer!I$18),1,0)</f>
        <v>0</v>
      </c>
      <c r="I563" s="19">
        <v>45153</v>
      </c>
      <c r="J563" s="20" t="str">
        <f>TEXT(Table13[[#This Row],[Order Datetime]],"HH:MM:SS")</f>
        <v>23:40:00</v>
      </c>
      <c r="K563" s="20" t="str">
        <f>TEXT(Table13[[#This Row],[Order time]],"H")</f>
        <v>23</v>
      </c>
      <c r="L563" s="16">
        <v>8</v>
      </c>
      <c r="M563" s="16">
        <f>DAY(Table13[[#This Row],[Order Date]])</f>
        <v>15</v>
      </c>
      <c r="N563" s="16" t="str">
        <f>TEXT(Table13[[#This Row],[Order Date]],"mmmm")</f>
        <v>August</v>
      </c>
      <c r="O563" s="16" t="str">
        <f>TEXT(Table13[[#This Row],[Order Date]],"dddd")</f>
        <v>Tuesday</v>
      </c>
      <c r="P563" s="16">
        <f>WEEKDAY(Table13[[#This Row],[Order Datetime]],2)</f>
        <v>2</v>
      </c>
      <c r="Q563" s="30" t="str">
        <f>IF(Table13[[#This Row],[Customer Country]]="",VLOOKUP(Table13[[#This Row],[Customer ID]],Customers!$A$2:$E$2501,2,0),Table13[[#This Row],[Customer Country]])</f>
        <v>Spain</v>
      </c>
      <c r="R563" s="16">
        <f>VLOOKUP(Table13[[#This Row],[Customer ID]],Table3[],6,0)</f>
        <v>23</v>
      </c>
    </row>
    <row r="564" spans="1:18" x14ac:dyDescent="0.3">
      <c r="A564" s="15">
        <v>849992</v>
      </c>
      <c r="B564" s="16">
        <v>445</v>
      </c>
      <c r="C564" s="17" t="s">
        <v>99</v>
      </c>
      <c r="D564" s="21">
        <v>44940.959027777775</v>
      </c>
      <c r="E564" s="16" t="s">
        <v>191</v>
      </c>
      <c r="F564" s="16" t="s">
        <v>34</v>
      </c>
      <c r="G564" s="16">
        <v>4522</v>
      </c>
      <c r="H564" s="16">
        <f>IF(OR(Table13[[#This Row],[Order Value]]&gt;Answer!I$17,Table13[[#This Row],[Order Value]]&lt;Answer!I$18),1,0)</f>
        <v>0</v>
      </c>
      <c r="I564" s="19">
        <v>44940</v>
      </c>
      <c r="J564" s="20" t="str">
        <f>TEXT(Table13[[#This Row],[Order Datetime]],"HH:MM:SS")</f>
        <v>23:01:00</v>
      </c>
      <c r="K564" s="20" t="str">
        <f>TEXT(Table13[[#This Row],[Order time]],"H")</f>
        <v>23</v>
      </c>
      <c r="L564" s="16">
        <v>1</v>
      </c>
      <c r="M564" s="16">
        <f>DAY(Table13[[#This Row],[Order Date]])</f>
        <v>14</v>
      </c>
      <c r="N564" s="16" t="str">
        <f>TEXT(Table13[[#This Row],[Order Date]],"mmmm")</f>
        <v>January</v>
      </c>
      <c r="O564" s="16" t="str">
        <f>TEXT(Table13[[#This Row],[Order Date]],"dddd")</f>
        <v>Saturday</v>
      </c>
      <c r="P564" s="16">
        <f>WEEKDAY(Table13[[#This Row],[Order Datetime]],2)</f>
        <v>6</v>
      </c>
      <c r="Q564" s="30" t="str">
        <f>IF(Table13[[#This Row],[Customer Country]]="",VLOOKUP(Table13[[#This Row],[Customer ID]],Customers!$A$2:$E$2501,2,0),Table13[[#This Row],[Customer Country]])</f>
        <v>USA</v>
      </c>
      <c r="R564" s="16">
        <f>VLOOKUP(Table13[[#This Row],[Customer ID]],Table3[],6,0)</f>
        <v>47</v>
      </c>
    </row>
    <row r="565" spans="1:18" x14ac:dyDescent="0.3">
      <c r="A565" s="15">
        <v>20076</v>
      </c>
      <c r="B565" s="16">
        <v>446</v>
      </c>
      <c r="C565" s="17" t="s">
        <v>99</v>
      </c>
      <c r="D565" s="18">
        <v>45001.972222222219</v>
      </c>
      <c r="E565" s="16" t="s">
        <v>98</v>
      </c>
      <c r="F565" s="16" t="s">
        <v>30</v>
      </c>
      <c r="G565" s="16">
        <v>2311</v>
      </c>
      <c r="H565" s="16">
        <f>IF(OR(Table13[[#This Row],[Order Value]]&gt;Answer!I$17,Table13[[#This Row],[Order Value]]&lt;Answer!I$18),1,0)</f>
        <v>0</v>
      </c>
      <c r="I565" s="19">
        <v>45001</v>
      </c>
      <c r="J565" s="20" t="str">
        <f>TEXT(Table13[[#This Row],[Order Datetime]],"HH:MM:SS")</f>
        <v>23:20:00</v>
      </c>
      <c r="K565" s="20" t="str">
        <f>TEXT(Table13[[#This Row],[Order time]],"H")</f>
        <v>23</v>
      </c>
      <c r="L565" s="16">
        <v>3</v>
      </c>
      <c r="M565" s="16">
        <f>DAY(Table13[[#This Row],[Order Date]])</f>
        <v>16</v>
      </c>
      <c r="N565" s="16" t="str">
        <f>TEXT(Table13[[#This Row],[Order Date]],"mmmm")</f>
        <v>March</v>
      </c>
      <c r="O565" s="16" t="str">
        <f>TEXT(Table13[[#This Row],[Order Date]],"dddd")</f>
        <v>Thursday</v>
      </c>
      <c r="P565" s="16">
        <f>WEEKDAY(Table13[[#This Row],[Order Datetime]],2)</f>
        <v>4</v>
      </c>
      <c r="Q565" s="30" t="str">
        <f>IF(Table13[[#This Row],[Customer Country]]="",VLOOKUP(Table13[[#This Row],[Customer ID]],Customers!$A$2:$E$2501,2,0),Table13[[#This Row],[Customer Country]])</f>
        <v>USA</v>
      </c>
      <c r="R565" s="16">
        <f>VLOOKUP(Table13[[#This Row],[Customer ID]],Table3[],6,0)</f>
        <v>67</v>
      </c>
    </row>
    <row r="566" spans="1:18" x14ac:dyDescent="0.3">
      <c r="A566" s="15">
        <v>170058</v>
      </c>
      <c r="B566" s="16">
        <v>446</v>
      </c>
      <c r="C566" s="17" t="s">
        <v>99</v>
      </c>
      <c r="D566" s="18">
        <v>45241.034722222219</v>
      </c>
      <c r="E566" s="16" t="s">
        <v>97</v>
      </c>
      <c r="F566" s="16" t="s">
        <v>10</v>
      </c>
      <c r="G566" s="16">
        <v>8184</v>
      </c>
      <c r="H566" s="16">
        <f>IF(OR(Table13[[#This Row],[Order Value]]&gt;Answer!I$17,Table13[[#This Row],[Order Value]]&lt;Answer!I$18),1,0)</f>
        <v>0</v>
      </c>
      <c r="I566" s="19">
        <v>45241</v>
      </c>
      <c r="J566" s="20" t="str">
        <f>TEXT(Table13[[#This Row],[Order Datetime]],"HH:MM:SS")</f>
        <v>00:50:00</v>
      </c>
      <c r="K566" s="20" t="str">
        <f>TEXT(Table13[[#This Row],[Order time]],"H")</f>
        <v>0</v>
      </c>
      <c r="L566" s="16">
        <v>11</v>
      </c>
      <c r="M566" s="16">
        <f>DAY(Table13[[#This Row],[Order Date]])</f>
        <v>11</v>
      </c>
      <c r="N566" s="16" t="str">
        <f>TEXT(Table13[[#This Row],[Order Date]],"mmmm")</f>
        <v>November</v>
      </c>
      <c r="O566" s="16" t="str">
        <f>TEXT(Table13[[#This Row],[Order Date]],"dddd")</f>
        <v>Saturday</v>
      </c>
      <c r="P566" s="16">
        <f>WEEKDAY(Table13[[#This Row],[Order Datetime]],2)</f>
        <v>6</v>
      </c>
      <c r="Q566" s="30" t="str">
        <f>IF(Table13[[#This Row],[Customer Country]]="",VLOOKUP(Table13[[#This Row],[Customer ID]],Customers!$A$2:$E$2501,2,0),Table13[[#This Row],[Customer Country]])</f>
        <v>USA</v>
      </c>
      <c r="R566" s="16">
        <f>VLOOKUP(Table13[[#This Row],[Customer ID]],Table3[],6,0)</f>
        <v>67</v>
      </c>
    </row>
    <row r="567" spans="1:18" x14ac:dyDescent="0.3">
      <c r="A567" s="15">
        <v>619879</v>
      </c>
      <c r="B567" s="16">
        <v>446</v>
      </c>
      <c r="C567" s="17" t="s">
        <v>99</v>
      </c>
      <c r="D567" s="18">
        <v>44937.056944444441</v>
      </c>
      <c r="E567" s="16" t="s">
        <v>96</v>
      </c>
      <c r="F567" s="16" t="s">
        <v>45</v>
      </c>
      <c r="G567" s="16">
        <v>2645</v>
      </c>
      <c r="H567" s="16">
        <f>IF(OR(Table13[[#This Row],[Order Value]]&gt;Answer!I$17,Table13[[#This Row],[Order Value]]&lt;Answer!I$18),1,0)</f>
        <v>0</v>
      </c>
      <c r="I567" s="19">
        <v>44937</v>
      </c>
      <c r="J567" s="20" t="str">
        <f>TEXT(Table13[[#This Row],[Order Datetime]],"HH:MM:SS")</f>
        <v>01:22:00</v>
      </c>
      <c r="K567" s="20" t="str">
        <f>TEXT(Table13[[#This Row],[Order time]],"H")</f>
        <v>1</v>
      </c>
      <c r="L567" s="16">
        <v>1</v>
      </c>
      <c r="M567" s="16">
        <f>DAY(Table13[[#This Row],[Order Date]])</f>
        <v>11</v>
      </c>
      <c r="N567" s="16" t="str">
        <f>TEXT(Table13[[#This Row],[Order Date]],"mmmm")</f>
        <v>January</v>
      </c>
      <c r="O567" s="16" t="str">
        <f>TEXT(Table13[[#This Row],[Order Date]],"dddd")</f>
        <v>Wednesday</v>
      </c>
      <c r="P567" s="16">
        <f>WEEKDAY(Table13[[#This Row],[Order Datetime]],2)</f>
        <v>3</v>
      </c>
      <c r="Q567" s="30" t="str">
        <f>IF(Table13[[#This Row],[Customer Country]]="",VLOOKUP(Table13[[#This Row],[Customer ID]],Customers!$A$2:$E$2501,2,0),Table13[[#This Row],[Customer Country]])</f>
        <v>USA</v>
      </c>
      <c r="R567" s="16">
        <f>VLOOKUP(Table13[[#This Row],[Customer ID]],Table3[],6,0)</f>
        <v>67</v>
      </c>
    </row>
    <row r="568" spans="1:18" x14ac:dyDescent="0.3">
      <c r="A568" s="15">
        <v>685841</v>
      </c>
      <c r="B568" s="16">
        <v>446</v>
      </c>
      <c r="C568" s="17" t="s">
        <v>99</v>
      </c>
      <c r="D568" s="21">
        <v>45201.955555555556</v>
      </c>
      <c r="E568" s="16" t="s">
        <v>97</v>
      </c>
      <c r="F568" s="16" t="s">
        <v>51</v>
      </c>
      <c r="G568" s="16">
        <v>7514</v>
      </c>
      <c r="H568" s="16">
        <f>IF(OR(Table13[[#This Row],[Order Value]]&gt;Answer!I$17,Table13[[#This Row],[Order Value]]&lt;Answer!I$18),1,0)</f>
        <v>0</v>
      </c>
      <c r="I568" s="19">
        <v>45201</v>
      </c>
      <c r="J568" s="20" t="str">
        <f>TEXT(Table13[[#This Row],[Order Datetime]],"HH:MM:SS")</f>
        <v>22:56:00</v>
      </c>
      <c r="K568" s="20" t="str">
        <f>TEXT(Table13[[#This Row],[Order time]],"H")</f>
        <v>22</v>
      </c>
      <c r="L568" s="16">
        <v>10</v>
      </c>
      <c r="M568" s="16">
        <f>DAY(Table13[[#This Row],[Order Date]])</f>
        <v>2</v>
      </c>
      <c r="N568" s="16" t="str">
        <f>TEXT(Table13[[#This Row],[Order Date]],"mmmm")</f>
        <v>October</v>
      </c>
      <c r="O568" s="16" t="str">
        <f>TEXT(Table13[[#This Row],[Order Date]],"dddd")</f>
        <v>Monday</v>
      </c>
      <c r="P568" s="16">
        <f>WEEKDAY(Table13[[#This Row],[Order Datetime]],2)</f>
        <v>1</v>
      </c>
      <c r="Q568" s="30" t="str">
        <f>IF(Table13[[#This Row],[Customer Country]]="",VLOOKUP(Table13[[#This Row],[Customer ID]],Customers!$A$2:$E$2501,2,0),Table13[[#This Row],[Customer Country]])</f>
        <v>USA</v>
      </c>
      <c r="R568" s="16">
        <f>VLOOKUP(Table13[[#This Row],[Customer ID]],Table3[],6,0)</f>
        <v>67</v>
      </c>
    </row>
    <row r="569" spans="1:18" x14ac:dyDescent="0.3">
      <c r="A569" s="15">
        <v>1311758</v>
      </c>
      <c r="B569" s="16">
        <v>446</v>
      </c>
      <c r="C569" s="17" t="s">
        <v>99</v>
      </c>
      <c r="D569" s="21">
        <v>45229.03125</v>
      </c>
      <c r="E569" s="16" t="s">
        <v>191</v>
      </c>
      <c r="F569" s="16" t="s">
        <v>58</v>
      </c>
      <c r="G569" s="16">
        <v>7083</v>
      </c>
      <c r="H569" s="16">
        <f>IF(OR(Table13[[#This Row],[Order Value]]&gt;Answer!I$17,Table13[[#This Row],[Order Value]]&lt;Answer!I$18),1,0)</f>
        <v>0</v>
      </c>
      <c r="I569" s="19">
        <v>45229</v>
      </c>
      <c r="J569" s="20" t="str">
        <f>TEXT(Table13[[#This Row],[Order Datetime]],"HH:MM:SS")</f>
        <v>00:45:00</v>
      </c>
      <c r="K569" s="20" t="str">
        <f>TEXT(Table13[[#This Row],[Order time]],"H")</f>
        <v>0</v>
      </c>
      <c r="L569" s="16">
        <v>10</v>
      </c>
      <c r="M569" s="16">
        <f>DAY(Table13[[#This Row],[Order Date]])</f>
        <v>30</v>
      </c>
      <c r="N569" s="16" t="str">
        <f>TEXT(Table13[[#This Row],[Order Date]],"mmmm")</f>
        <v>October</v>
      </c>
      <c r="O569" s="16" t="str">
        <f>TEXT(Table13[[#This Row],[Order Date]],"dddd")</f>
        <v>Monday</v>
      </c>
      <c r="P569" s="16">
        <f>WEEKDAY(Table13[[#This Row],[Order Datetime]],2)</f>
        <v>1</v>
      </c>
      <c r="Q569" s="30" t="str">
        <f>IF(Table13[[#This Row],[Customer Country]]="",VLOOKUP(Table13[[#This Row],[Customer ID]],Customers!$A$2:$E$2501,2,0),Table13[[#This Row],[Customer Country]])</f>
        <v>USA</v>
      </c>
      <c r="R569" s="16">
        <f>VLOOKUP(Table13[[#This Row],[Customer ID]],Table3[],6,0)</f>
        <v>67</v>
      </c>
    </row>
    <row r="570" spans="1:18" x14ac:dyDescent="0.3">
      <c r="A570" s="15">
        <v>783763</v>
      </c>
      <c r="B570" s="16">
        <v>447</v>
      </c>
      <c r="C570" s="17" t="s">
        <v>99</v>
      </c>
      <c r="D570" s="21">
        <v>45127.063888888886</v>
      </c>
      <c r="E570" s="16" t="s">
        <v>97</v>
      </c>
      <c r="F570" s="16" t="s">
        <v>89</v>
      </c>
      <c r="G570" s="16">
        <v>3794</v>
      </c>
      <c r="H570" s="16">
        <f>IF(OR(Table13[[#This Row],[Order Value]]&gt;Answer!I$17,Table13[[#This Row],[Order Value]]&lt;Answer!I$18),1,0)</f>
        <v>0</v>
      </c>
      <c r="I570" s="19">
        <v>45127</v>
      </c>
      <c r="J570" s="20" t="str">
        <f>TEXT(Table13[[#This Row],[Order Datetime]],"HH:MM:SS")</f>
        <v>01:32:00</v>
      </c>
      <c r="K570" s="20" t="str">
        <f>TEXT(Table13[[#This Row],[Order time]],"H")</f>
        <v>1</v>
      </c>
      <c r="L570" s="16">
        <v>7</v>
      </c>
      <c r="M570" s="16">
        <f>DAY(Table13[[#This Row],[Order Date]])</f>
        <v>20</v>
      </c>
      <c r="N570" s="16" t="str">
        <f>TEXT(Table13[[#This Row],[Order Date]],"mmmm")</f>
        <v>July</v>
      </c>
      <c r="O570" s="16" t="str">
        <f>TEXT(Table13[[#This Row],[Order Date]],"dddd")</f>
        <v>Thursday</v>
      </c>
      <c r="P570" s="16">
        <f>WEEKDAY(Table13[[#This Row],[Order Datetime]],2)</f>
        <v>4</v>
      </c>
      <c r="Q570" s="30" t="str">
        <f>IF(Table13[[#This Row],[Customer Country]]="",VLOOKUP(Table13[[#This Row],[Customer ID]],Customers!$A$2:$E$2501,2,0),Table13[[#This Row],[Customer Country]])</f>
        <v>USA</v>
      </c>
      <c r="R570" s="16">
        <f>VLOOKUP(Table13[[#This Row],[Customer ID]],Table3[],6,0)</f>
        <v>77</v>
      </c>
    </row>
    <row r="571" spans="1:18" x14ac:dyDescent="0.3">
      <c r="A571" s="15">
        <v>918347</v>
      </c>
      <c r="B571" s="16">
        <v>449</v>
      </c>
      <c r="C571" s="17" t="s">
        <v>99</v>
      </c>
      <c r="D571" s="21">
        <v>45140.990972222222</v>
      </c>
      <c r="E571" s="16" t="s">
        <v>98</v>
      </c>
      <c r="F571" s="16" t="s">
        <v>52</v>
      </c>
      <c r="G571" s="16">
        <v>1241</v>
      </c>
      <c r="H571" s="16">
        <f>IF(OR(Table13[[#This Row],[Order Value]]&gt;Answer!I$17,Table13[[#This Row],[Order Value]]&lt;Answer!I$18),1,0)</f>
        <v>0</v>
      </c>
      <c r="I571" s="19">
        <v>45140</v>
      </c>
      <c r="J571" s="20" t="str">
        <f>TEXT(Table13[[#This Row],[Order Datetime]],"HH:MM:SS")</f>
        <v>23:47:00</v>
      </c>
      <c r="K571" s="20" t="str">
        <f>TEXT(Table13[[#This Row],[Order time]],"H")</f>
        <v>23</v>
      </c>
      <c r="L571" s="16">
        <v>8</v>
      </c>
      <c r="M571" s="16">
        <f>DAY(Table13[[#This Row],[Order Date]])</f>
        <v>2</v>
      </c>
      <c r="N571" s="16" t="str">
        <f>TEXT(Table13[[#This Row],[Order Date]],"mmmm")</f>
        <v>August</v>
      </c>
      <c r="O571" s="16" t="str">
        <f>TEXT(Table13[[#This Row],[Order Date]],"dddd")</f>
        <v>Wednesday</v>
      </c>
      <c r="P571" s="16">
        <f>WEEKDAY(Table13[[#This Row],[Order Datetime]],2)</f>
        <v>3</v>
      </c>
      <c r="Q571" s="30" t="str">
        <f>IF(Table13[[#This Row],[Customer Country]]="",VLOOKUP(Table13[[#This Row],[Customer ID]],Customers!$A$2:$E$2501,2,0),Table13[[#This Row],[Customer Country]])</f>
        <v>USA</v>
      </c>
      <c r="R571" s="16">
        <f>VLOOKUP(Table13[[#This Row],[Customer ID]],Table3[],6,0)</f>
        <v>53</v>
      </c>
    </row>
    <row r="572" spans="1:18" x14ac:dyDescent="0.3">
      <c r="A572" s="15">
        <v>1271264</v>
      </c>
      <c r="B572" s="16">
        <v>450</v>
      </c>
      <c r="C572" s="17" t="s">
        <v>107</v>
      </c>
      <c r="D572" s="21">
        <v>45198.050694444442</v>
      </c>
      <c r="E572" s="16" t="s">
        <v>98</v>
      </c>
      <c r="F572" s="16" t="s">
        <v>92</v>
      </c>
      <c r="G572" s="16">
        <v>2686</v>
      </c>
      <c r="H572" s="16">
        <f>IF(OR(Table13[[#This Row],[Order Value]]&gt;Answer!I$17,Table13[[#This Row],[Order Value]]&lt;Answer!I$18),1,0)</f>
        <v>0</v>
      </c>
      <c r="I572" s="19">
        <v>45198</v>
      </c>
      <c r="J572" s="20" t="str">
        <f>TEXT(Table13[[#This Row],[Order Datetime]],"HH:MM:SS")</f>
        <v>01:13:00</v>
      </c>
      <c r="K572" s="20" t="str">
        <f>TEXT(Table13[[#This Row],[Order time]],"H")</f>
        <v>1</v>
      </c>
      <c r="L572" s="16">
        <v>9</v>
      </c>
      <c r="M572" s="16">
        <f>DAY(Table13[[#This Row],[Order Date]])</f>
        <v>29</v>
      </c>
      <c r="N572" s="16" t="str">
        <f>TEXT(Table13[[#This Row],[Order Date]],"mmmm")</f>
        <v>September</v>
      </c>
      <c r="O572" s="16" t="str">
        <f>TEXT(Table13[[#This Row],[Order Date]],"dddd")</f>
        <v>Friday</v>
      </c>
      <c r="P572" s="16">
        <f>WEEKDAY(Table13[[#This Row],[Order Datetime]],2)</f>
        <v>5</v>
      </c>
      <c r="Q572" s="30" t="str">
        <f>IF(Table13[[#This Row],[Customer Country]]="",VLOOKUP(Table13[[#This Row],[Customer ID]],Customers!$A$2:$E$2501,2,0),Table13[[#This Row],[Customer Country]])</f>
        <v>Italy</v>
      </c>
      <c r="R572" s="16">
        <f>VLOOKUP(Table13[[#This Row],[Customer ID]],Table3[],6,0)</f>
        <v>53</v>
      </c>
    </row>
    <row r="573" spans="1:18" x14ac:dyDescent="0.3">
      <c r="A573" s="15">
        <v>1630533</v>
      </c>
      <c r="B573" s="16">
        <v>450</v>
      </c>
      <c r="C573" s="17" t="s">
        <v>107</v>
      </c>
      <c r="D573" s="21">
        <v>45027.031944444447</v>
      </c>
      <c r="E573" s="16" t="s">
        <v>96</v>
      </c>
      <c r="F573" s="16" t="s">
        <v>27</v>
      </c>
      <c r="G573" s="16">
        <v>1269</v>
      </c>
      <c r="H573" s="16">
        <f>IF(OR(Table13[[#This Row],[Order Value]]&gt;Answer!I$17,Table13[[#This Row],[Order Value]]&lt;Answer!I$18),1,0)</f>
        <v>0</v>
      </c>
      <c r="I573" s="19">
        <v>45027</v>
      </c>
      <c r="J573" s="20" t="str">
        <f>TEXT(Table13[[#This Row],[Order Datetime]],"HH:MM:SS")</f>
        <v>00:46:00</v>
      </c>
      <c r="K573" s="20" t="str">
        <f>TEXT(Table13[[#This Row],[Order time]],"H")</f>
        <v>0</v>
      </c>
      <c r="L573" s="16">
        <v>4</v>
      </c>
      <c r="M573" s="16">
        <f>DAY(Table13[[#This Row],[Order Date]])</f>
        <v>11</v>
      </c>
      <c r="N573" s="16" t="str">
        <f>TEXT(Table13[[#This Row],[Order Date]],"mmmm")</f>
        <v>April</v>
      </c>
      <c r="O573" s="16" t="str">
        <f>TEXT(Table13[[#This Row],[Order Date]],"dddd")</f>
        <v>Tuesday</v>
      </c>
      <c r="P573" s="16">
        <f>WEEKDAY(Table13[[#This Row],[Order Datetime]],2)</f>
        <v>2</v>
      </c>
      <c r="Q573" s="30" t="str">
        <f>IF(Table13[[#This Row],[Customer Country]]="",VLOOKUP(Table13[[#This Row],[Customer ID]],Customers!$A$2:$E$2501,2,0),Table13[[#This Row],[Customer Country]])</f>
        <v>Italy</v>
      </c>
      <c r="R573" s="16">
        <f>VLOOKUP(Table13[[#This Row],[Customer ID]],Table3[],6,0)</f>
        <v>53</v>
      </c>
    </row>
    <row r="574" spans="1:18" x14ac:dyDescent="0.3">
      <c r="A574" s="15">
        <v>20342</v>
      </c>
      <c r="B574" s="16">
        <v>451</v>
      </c>
      <c r="C574" s="17" t="s">
        <v>103</v>
      </c>
      <c r="D574" s="18">
        <v>44988.040277777778</v>
      </c>
      <c r="E574" s="16" t="s">
        <v>96</v>
      </c>
      <c r="F574" s="16" t="s">
        <v>31</v>
      </c>
      <c r="G574" s="16">
        <v>3940</v>
      </c>
      <c r="H574" s="16">
        <f>IF(OR(Table13[[#This Row],[Order Value]]&gt;Answer!I$17,Table13[[#This Row],[Order Value]]&lt;Answer!I$18),1,0)</f>
        <v>0</v>
      </c>
      <c r="I574" s="19">
        <v>44988</v>
      </c>
      <c r="J574" s="20" t="str">
        <f>TEXT(Table13[[#This Row],[Order Datetime]],"HH:MM:SS")</f>
        <v>00:58:00</v>
      </c>
      <c r="K574" s="20" t="str">
        <f>TEXT(Table13[[#This Row],[Order time]],"H")</f>
        <v>0</v>
      </c>
      <c r="L574" s="16">
        <v>3</v>
      </c>
      <c r="M574" s="16">
        <f>DAY(Table13[[#This Row],[Order Date]])</f>
        <v>3</v>
      </c>
      <c r="N574" s="16" t="str">
        <f>TEXT(Table13[[#This Row],[Order Date]],"mmmm")</f>
        <v>March</v>
      </c>
      <c r="O574" s="16" t="str">
        <f>TEXT(Table13[[#This Row],[Order Date]],"dddd")</f>
        <v>Friday</v>
      </c>
      <c r="P574" s="16">
        <f>WEEKDAY(Table13[[#This Row],[Order Datetime]],2)</f>
        <v>5</v>
      </c>
      <c r="Q574" s="30" t="str">
        <f>IF(Table13[[#This Row],[Customer Country]]="",VLOOKUP(Table13[[#This Row],[Customer ID]],Customers!$A$2:$E$2501,2,0),Table13[[#This Row],[Customer Country]])</f>
        <v>Norway</v>
      </c>
      <c r="R574" s="16">
        <f>VLOOKUP(Table13[[#This Row],[Customer ID]],Table3[],6,0)</f>
        <v>74</v>
      </c>
    </row>
    <row r="575" spans="1:18" x14ac:dyDescent="0.3">
      <c r="A575" s="15">
        <v>750826</v>
      </c>
      <c r="B575" s="16">
        <v>451</v>
      </c>
      <c r="C575" s="17" t="s">
        <v>103</v>
      </c>
      <c r="D575" s="21">
        <v>45029.98541666667</v>
      </c>
      <c r="E575" s="16" t="s">
        <v>98</v>
      </c>
      <c r="F575" s="16" t="s">
        <v>14</v>
      </c>
      <c r="G575" s="16">
        <v>9467</v>
      </c>
      <c r="H575" s="16">
        <f>IF(OR(Table13[[#This Row],[Order Value]]&gt;Answer!I$17,Table13[[#This Row],[Order Value]]&lt;Answer!I$18),1,0)</f>
        <v>0</v>
      </c>
      <c r="I575" s="19">
        <v>45029</v>
      </c>
      <c r="J575" s="20" t="str">
        <f>TEXT(Table13[[#This Row],[Order Datetime]],"HH:MM:SS")</f>
        <v>23:39:00</v>
      </c>
      <c r="K575" s="20" t="str">
        <f>TEXT(Table13[[#This Row],[Order time]],"H")</f>
        <v>23</v>
      </c>
      <c r="L575" s="16">
        <v>4</v>
      </c>
      <c r="M575" s="16">
        <f>DAY(Table13[[#This Row],[Order Date]])</f>
        <v>13</v>
      </c>
      <c r="N575" s="16" t="str">
        <f>TEXT(Table13[[#This Row],[Order Date]],"mmmm")</f>
        <v>April</v>
      </c>
      <c r="O575" s="16" t="str">
        <f>TEXT(Table13[[#This Row],[Order Date]],"dddd")</f>
        <v>Thursday</v>
      </c>
      <c r="P575" s="16">
        <f>WEEKDAY(Table13[[#This Row],[Order Datetime]],2)</f>
        <v>4</v>
      </c>
      <c r="Q575" s="30" t="str">
        <f>IF(Table13[[#This Row],[Customer Country]]="",VLOOKUP(Table13[[#This Row],[Customer ID]],Customers!$A$2:$E$2501,2,0),Table13[[#This Row],[Customer Country]])</f>
        <v>Norway</v>
      </c>
      <c r="R575" s="16">
        <f>VLOOKUP(Table13[[#This Row],[Customer ID]],Table3[],6,0)</f>
        <v>74</v>
      </c>
    </row>
    <row r="576" spans="1:18" x14ac:dyDescent="0.3">
      <c r="A576" s="15">
        <v>772763</v>
      </c>
      <c r="B576" s="16">
        <v>452</v>
      </c>
      <c r="C576" s="17" t="s">
        <v>105</v>
      </c>
      <c r="D576" s="21">
        <v>45007.006944444445</v>
      </c>
      <c r="E576" s="16" t="s">
        <v>191</v>
      </c>
      <c r="F576" s="16" t="s">
        <v>50</v>
      </c>
      <c r="G576" s="16">
        <v>5141</v>
      </c>
      <c r="H576" s="16">
        <f>IF(OR(Table13[[#This Row],[Order Value]]&gt;Answer!I$17,Table13[[#This Row],[Order Value]]&lt;Answer!I$18),1,0)</f>
        <v>0</v>
      </c>
      <c r="I576" s="19">
        <v>45007</v>
      </c>
      <c r="J576" s="20" t="str">
        <f>TEXT(Table13[[#This Row],[Order Datetime]],"HH:MM:SS")</f>
        <v>00:10:00</v>
      </c>
      <c r="K576" s="20" t="str">
        <f>TEXT(Table13[[#This Row],[Order time]],"H")</f>
        <v>0</v>
      </c>
      <c r="L576" s="16">
        <v>3</v>
      </c>
      <c r="M576" s="16">
        <f>DAY(Table13[[#This Row],[Order Date]])</f>
        <v>22</v>
      </c>
      <c r="N576" s="16" t="str">
        <f>TEXT(Table13[[#This Row],[Order Date]],"mmmm")</f>
        <v>March</v>
      </c>
      <c r="O576" s="16" t="str">
        <f>TEXT(Table13[[#This Row],[Order Date]],"dddd")</f>
        <v>Wednesday</v>
      </c>
      <c r="P576" s="16">
        <f>WEEKDAY(Table13[[#This Row],[Order Datetime]],2)</f>
        <v>3</v>
      </c>
      <c r="Q576" s="30" t="str">
        <f>IF(Table13[[#This Row],[Customer Country]]="",VLOOKUP(Table13[[#This Row],[Customer ID]],Customers!$A$2:$E$2501,2,0),Table13[[#This Row],[Customer Country]])</f>
        <v>Spain</v>
      </c>
      <c r="R576" s="16">
        <f>VLOOKUP(Table13[[#This Row],[Customer ID]],Table3[],6,0)</f>
        <v>75</v>
      </c>
    </row>
    <row r="577" spans="1:18" x14ac:dyDescent="0.3">
      <c r="A577" s="15">
        <v>936455</v>
      </c>
      <c r="B577" s="16">
        <v>452</v>
      </c>
      <c r="C577" s="17" t="s">
        <v>105</v>
      </c>
      <c r="D577" s="21">
        <v>44940.031944444447</v>
      </c>
      <c r="E577" s="16" t="s">
        <v>191</v>
      </c>
      <c r="F577" s="16" t="s">
        <v>69</v>
      </c>
      <c r="G577" s="16">
        <v>9527</v>
      </c>
      <c r="H577" s="16">
        <f>IF(OR(Table13[[#This Row],[Order Value]]&gt;Answer!I$17,Table13[[#This Row],[Order Value]]&lt;Answer!I$18),1,0)</f>
        <v>0</v>
      </c>
      <c r="I577" s="19">
        <v>44940</v>
      </c>
      <c r="J577" s="20" t="str">
        <f>TEXT(Table13[[#This Row],[Order Datetime]],"HH:MM:SS")</f>
        <v>00:46:00</v>
      </c>
      <c r="K577" s="20" t="str">
        <f>TEXT(Table13[[#This Row],[Order time]],"H")</f>
        <v>0</v>
      </c>
      <c r="L577" s="16">
        <v>1</v>
      </c>
      <c r="M577" s="16">
        <f>DAY(Table13[[#This Row],[Order Date]])</f>
        <v>14</v>
      </c>
      <c r="N577" s="16" t="str">
        <f>TEXT(Table13[[#This Row],[Order Date]],"mmmm")</f>
        <v>January</v>
      </c>
      <c r="O577" s="16" t="str">
        <f>TEXT(Table13[[#This Row],[Order Date]],"dddd")</f>
        <v>Saturday</v>
      </c>
      <c r="P577" s="16">
        <f>WEEKDAY(Table13[[#This Row],[Order Datetime]],2)</f>
        <v>6</v>
      </c>
      <c r="Q577" s="30" t="str">
        <f>IF(Table13[[#This Row],[Customer Country]]="",VLOOKUP(Table13[[#This Row],[Customer ID]],Customers!$A$2:$E$2501,2,0),Table13[[#This Row],[Customer Country]])</f>
        <v>Spain</v>
      </c>
      <c r="R577" s="16">
        <f>VLOOKUP(Table13[[#This Row],[Customer ID]],Table3[],6,0)</f>
        <v>75</v>
      </c>
    </row>
    <row r="578" spans="1:18" x14ac:dyDescent="0.3">
      <c r="A578" s="15">
        <v>51688</v>
      </c>
      <c r="B578" s="16">
        <v>453</v>
      </c>
      <c r="C578" s="17" t="s">
        <v>100</v>
      </c>
      <c r="D578" s="18">
        <v>45278.024305555555</v>
      </c>
      <c r="E578" s="16" t="s">
        <v>96</v>
      </c>
      <c r="F578" s="16" t="s">
        <v>25</v>
      </c>
      <c r="G578" s="16">
        <v>4365</v>
      </c>
      <c r="H578" s="16">
        <f>IF(OR(Table13[[#This Row],[Order Value]]&gt;Answer!I$17,Table13[[#This Row],[Order Value]]&lt;Answer!I$18),1,0)</f>
        <v>0</v>
      </c>
      <c r="I578" s="19">
        <v>45278</v>
      </c>
      <c r="J578" s="20" t="str">
        <f>TEXT(Table13[[#This Row],[Order Datetime]],"HH:MM:SS")</f>
        <v>00:35:00</v>
      </c>
      <c r="K578" s="20" t="str">
        <f>TEXT(Table13[[#This Row],[Order time]],"H")</f>
        <v>0</v>
      </c>
      <c r="L578" s="16">
        <v>12</v>
      </c>
      <c r="M578" s="16">
        <f>DAY(Table13[[#This Row],[Order Date]])</f>
        <v>18</v>
      </c>
      <c r="N578" s="16" t="str">
        <f>TEXT(Table13[[#This Row],[Order Date]],"mmmm")</f>
        <v>December</v>
      </c>
      <c r="O578" s="16" t="str">
        <f>TEXT(Table13[[#This Row],[Order Date]],"dddd")</f>
        <v>Monday</v>
      </c>
      <c r="P578" s="16">
        <f>WEEKDAY(Table13[[#This Row],[Order Datetime]],2)</f>
        <v>1</v>
      </c>
      <c r="Q578" s="30" t="str">
        <f>IF(Table13[[#This Row],[Customer Country]]="",VLOOKUP(Table13[[#This Row],[Customer ID]],Customers!$A$2:$E$2501,2,0),Table13[[#This Row],[Customer Country]])</f>
        <v>France</v>
      </c>
      <c r="R578" s="16">
        <f>VLOOKUP(Table13[[#This Row],[Customer ID]],Table3[],6,0)</f>
        <v>52</v>
      </c>
    </row>
    <row r="579" spans="1:18" x14ac:dyDescent="0.3">
      <c r="A579" s="15">
        <v>1350108</v>
      </c>
      <c r="B579" s="16">
        <v>453</v>
      </c>
      <c r="C579" s="17" t="s">
        <v>100</v>
      </c>
      <c r="D579" s="21">
        <v>45027.96597222222</v>
      </c>
      <c r="E579" s="16" t="s">
        <v>98</v>
      </c>
      <c r="F579" s="16" t="s">
        <v>70</v>
      </c>
      <c r="G579" s="16">
        <v>4256</v>
      </c>
      <c r="H579" s="16">
        <f>IF(OR(Table13[[#This Row],[Order Value]]&gt;Answer!I$17,Table13[[#This Row],[Order Value]]&lt;Answer!I$18),1,0)</f>
        <v>0</v>
      </c>
      <c r="I579" s="19">
        <v>45027</v>
      </c>
      <c r="J579" s="20" t="str">
        <f>TEXT(Table13[[#This Row],[Order Datetime]],"HH:MM:SS")</f>
        <v>23:11:00</v>
      </c>
      <c r="K579" s="20" t="str">
        <f>TEXT(Table13[[#This Row],[Order time]],"H")</f>
        <v>23</v>
      </c>
      <c r="L579" s="16">
        <v>4</v>
      </c>
      <c r="M579" s="16">
        <f>DAY(Table13[[#This Row],[Order Date]])</f>
        <v>11</v>
      </c>
      <c r="N579" s="16" t="str">
        <f>TEXT(Table13[[#This Row],[Order Date]],"mmmm")</f>
        <v>April</v>
      </c>
      <c r="O579" s="16" t="str">
        <f>TEXT(Table13[[#This Row],[Order Date]],"dddd")</f>
        <v>Tuesday</v>
      </c>
      <c r="P579" s="16">
        <f>WEEKDAY(Table13[[#This Row],[Order Datetime]],2)</f>
        <v>2</v>
      </c>
      <c r="Q579" s="30" t="str">
        <f>IF(Table13[[#This Row],[Customer Country]]="",VLOOKUP(Table13[[#This Row],[Customer ID]],Customers!$A$2:$E$2501,2,0),Table13[[#This Row],[Customer Country]])</f>
        <v>France</v>
      </c>
      <c r="R579" s="16">
        <f>VLOOKUP(Table13[[#This Row],[Customer ID]],Table3[],6,0)</f>
        <v>52</v>
      </c>
    </row>
    <row r="580" spans="1:18" x14ac:dyDescent="0.3">
      <c r="A580" s="15">
        <v>1466718</v>
      </c>
      <c r="B580" s="16">
        <v>453</v>
      </c>
      <c r="C580" s="17" t="s">
        <v>100</v>
      </c>
      <c r="D580" s="21">
        <v>45072.000694444447</v>
      </c>
      <c r="E580" s="16" t="s">
        <v>98</v>
      </c>
      <c r="F580" s="16" t="s">
        <v>19</v>
      </c>
      <c r="G580" s="16">
        <v>9174</v>
      </c>
      <c r="H580" s="16">
        <f>IF(OR(Table13[[#This Row],[Order Value]]&gt;Answer!I$17,Table13[[#This Row],[Order Value]]&lt;Answer!I$18),1,0)</f>
        <v>0</v>
      </c>
      <c r="I580" s="19">
        <v>45072</v>
      </c>
      <c r="J580" s="20" t="str">
        <f>TEXT(Table13[[#This Row],[Order Datetime]],"HH:MM:SS")</f>
        <v>00:01:00</v>
      </c>
      <c r="K580" s="20" t="str">
        <f>TEXT(Table13[[#This Row],[Order time]],"H")</f>
        <v>0</v>
      </c>
      <c r="L580" s="16">
        <v>5</v>
      </c>
      <c r="M580" s="16">
        <f>DAY(Table13[[#This Row],[Order Date]])</f>
        <v>26</v>
      </c>
      <c r="N580" s="16" t="str">
        <f>TEXT(Table13[[#This Row],[Order Date]],"mmmm")</f>
        <v>May</v>
      </c>
      <c r="O580" s="16" t="str">
        <f>TEXT(Table13[[#This Row],[Order Date]],"dddd")</f>
        <v>Friday</v>
      </c>
      <c r="P580" s="16">
        <f>WEEKDAY(Table13[[#This Row],[Order Datetime]],2)</f>
        <v>5</v>
      </c>
      <c r="Q580" s="30" t="str">
        <f>IF(Table13[[#This Row],[Customer Country]]="",VLOOKUP(Table13[[#This Row],[Customer ID]],Customers!$A$2:$E$2501,2,0),Table13[[#This Row],[Customer Country]])</f>
        <v>France</v>
      </c>
      <c r="R580" s="16">
        <f>VLOOKUP(Table13[[#This Row],[Customer ID]],Table3[],6,0)</f>
        <v>52</v>
      </c>
    </row>
    <row r="581" spans="1:18" x14ac:dyDescent="0.3">
      <c r="A581" s="15">
        <v>1622599</v>
      </c>
      <c r="B581" s="16">
        <v>453</v>
      </c>
      <c r="C581" s="17" t="s">
        <v>100</v>
      </c>
      <c r="D581" s="21">
        <v>44940.993750000001</v>
      </c>
      <c r="E581" s="16" t="s">
        <v>97</v>
      </c>
      <c r="F581" s="16" t="s">
        <v>19</v>
      </c>
      <c r="G581" s="16">
        <v>8568</v>
      </c>
      <c r="H581" s="16">
        <f>IF(OR(Table13[[#This Row],[Order Value]]&gt;Answer!I$17,Table13[[#This Row],[Order Value]]&lt;Answer!I$18),1,0)</f>
        <v>0</v>
      </c>
      <c r="I581" s="19">
        <v>44940</v>
      </c>
      <c r="J581" s="20" t="str">
        <f>TEXT(Table13[[#This Row],[Order Datetime]],"HH:MM:SS")</f>
        <v>23:51:00</v>
      </c>
      <c r="K581" s="20" t="str">
        <f>TEXT(Table13[[#This Row],[Order time]],"H")</f>
        <v>23</v>
      </c>
      <c r="L581" s="16">
        <v>1</v>
      </c>
      <c r="M581" s="16">
        <f>DAY(Table13[[#This Row],[Order Date]])</f>
        <v>14</v>
      </c>
      <c r="N581" s="16" t="str">
        <f>TEXT(Table13[[#This Row],[Order Date]],"mmmm")</f>
        <v>January</v>
      </c>
      <c r="O581" s="16" t="str">
        <f>TEXT(Table13[[#This Row],[Order Date]],"dddd")</f>
        <v>Saturday</v>
      </c>
      <c r="P581" s="16">
        <f>WEEKDAY(Table13[[#This Row],[Order Datetime]],2)</f>
        <v>6</v>
      </c>
      <c r="Q581" s="30" t="str">
        <f>IF(Table13[[#This Row],[Customer Country]]="",VLOOKUP(Table13[[#This Row],[Customer ID]],Customers!$A$2:$E$2501,2,0),Table13[[#This Row],[Customer Country]])</f>
        <v>France</v>
      </c>
      <c r="R581" s="16">
        <f>VLOOKUP(Table13[[#This Row],[Customer ID]],Table3[],6,0)</f>
        <v>52</v>
      </c>
    </row>
    <row r="582" spans="1:18" x14ac:dyDescent="0.3">
      <c r="A582" s="15">
        <v>1165654</v>
      </c>
      <c r="B582" s="16">
        <v>454</v>
      </c>
      <c r="C582" s="17" t="s">
        <v>99</v>
      </c>
      <c r="D582" s="21">
        <v>45226.975694444445</v>
      </c>
      <c r="E582" s="16" t="s">
        <v>98</v>
      </c>
      <c r="F582" s="16" t="s">
        <v>56</v>
      </c>
      <c r="G582" s="16">
        <v>7755</v>
      </c>
      <c r="H582" s="16">
        <f>IF(OR(Table13[[#This Row],[Order Value]]&gt;Answer!I$17,Table13[[#This Row],[Order Value]]&lt;Answer!I$18),1,0)</f>
        <v>0</v>
      </c>
      <c r="I582" s="19">
        <v>45226</v>
      </c>
      <c r="J582" s="20" t="str">
        <f>TEXT(Table13[[#This Row],[Order Datetime]],"HH:MM:SS")</f>
        <v>23:25:00</v>
      </c>
      <c r="K582" s="20" t="str">
        <f>TEXT(Table13[[#This Row],[Order time]],"H")</f>
        <v>23</v>
      </c>
      <c r="L582" s="16">
        <v>10</v>
      </c>
      <c r="M582" s="16">
        <f>DAY(Table13[[#This Row],[Order Date]])</f>
        <v>27</v>
      </c>
      <c r="N582" s="16" t="str">
        <f>TEXT(Table13[[#This Row],[Order Date]],"mmmm")</f>
        <v>October</v>
      </c>
      <c r="O582" s="16" t="str">
        <f>TEXT(Table13[[#This Row],[Order Date]],"dddd")</f>
        <v>Friday</v>
      </c>
      <c r="P582" s="16">
        <f>WEEKDAY(Table13[[#This Row],[Order Datetime]],2)</f>
        <v>5</v>
      </c>
      <c r="Q582" s="30" t="str">
        <f>IF(Table13[[#This Row],[Customer Country]]="",VLOOKUP(Table13[[#This Row],[Customer ID]],Customers!$A$2:$E$2501,2,0),Table13[[#This Row],[Customer Country]])</f>
        <v>USA</v>
      </c>
      <c r="R582" s="16">
        <f>VLOOKUP(Table13[[#This Row],[Customer ID]],Table3[],6,0)</f>
        <v>37</v>
      </c>
    </row>
    <row r="583" spans="1:18" x14ac:dyDescent="0.3">
      <c r="A583" s="15">
        <v>691946</v>
      </c>
      <c r="B583" s="16">
        <v>455</v>
      </c>
      <c r="C583" s="17" t="s">
        <v>109</v>
      </c>
      <c r="D583" s="21">
        <v>44960.990277777775</v>
      </c>
      <c r="E583" s="16" t="s">
        <v>191</v>
      </c>
      <c r="F583" s="16" t="s">
        <v>73</v>
      </c>
      <c r="G583" s="16">
        <v>1893</v>
      </c>
      <c r="H583" s="16">
        <f>IF(OR(Table13[[#This Row],[Order Value]]&gt;Answer!I$17,Table13[[#This Row],[Order Value]]&lt;Answer!I$18),1,0)</f>
        <v>0</v>
      </c>
      <c r="I583" s="19">
        <v>44960</v>
      </c>
      <c r="J583" s="20" t="str">
        <f>TEXT(Table13[[#This Row],[Order Datetime]],"HH:MM:SS")</f>
        <v>23:46:00</v>
      </c>
      <c r="K583" s="20" t="str">
        <f>TEXT(Table13[[#This Row],[Order time]],"H")</f>
        <v>23</v>
      </c>
      <c r="L583" s="16">
        <v>2</v>
      </c>
      <c r="M583" s="16">
        <f>DAY(Table13[[#This Row],[Order Date]])</f>
        <v>3</v>
      </c>
      <c r="N583" s="16" t="str">
        <f>TEXT(Table13[[#This Row],[Order Date]],"mmmm")</f>
        <v>February</v>
      </c>
      <c r="O583" s="16" t="str">
        <f>TEXT(Table13[[#This Row],[Order Date]],"dddd")</f>
        <v>Friday</v>
      </c>
      <c r="P583" s="16">
        <f>WEEKDAY(Table13[[#This Row],[Order Datetime]],2)</f>
        <v>5</v>
      </c>
      <c r="Q583" s="30" t="str">
        <f>IF(Table13[[#This Row],[Customer Country]]="",VLOOKUP(Table13[[#This Row],[Customer ID]],Customers!$A$2:$E$2501,2,0),Table13[[#This Row],[Customer Country]])</f>
        <v>Germany</v>
      </c>
      <c r="R583" s="16">
        <f>VLOOKUP(Table13[[#This Row],[Customer ID]],Table3[],6,0)</f>
        <v>52</v>
      </c>
    </row>
    <row r="584" spans="1:18" x14ac:dyDescent="0.3">
      <c r="A584" s="15">
        <v>1643238</v>
      </c>
      <c r="B584" s="16">
        <v>455</v>
      </c>
      <c r="C584" s="17" t="s">
        <v>109</v>
      </c>
      <c r="D584" s="21">
        <v>45016.083333333336</v>
      </c>
      <c r="E584" s="16" t="s">
        <v>191</v>
      </c>
      <c r="F584" s="16" t="s">
        <v>27</v>
      </c>
      <c r="G584" s="16">
        <v>3777</v>
      </c>
      <c r="H584" s="16">
        <f>IF(OR(Table13[[#This Row],[Order Value]]&gt;Answer!I$17,Table13[[#This Row],[Order Value]]&lt;Answer!I$18),1,0)</f>
        <v>0</v>
      </c>
      <c r="I584" s="19">
        <v>45016</v>
      </c>
      <c r="J584" s="20" t="str">
        <f>TEXT(Table13[[#This Row],[Order Datetime]],"HH:MM:SS")</f>
        <v>02:00:00</v>
      </c>
      <c r="K584" s="20" t="str">
        <f>TEXT(Table13[[#This Row],[Order time]],"H")</f>
        <v>2</v>
      </c>
      <c r="L584" s="16">
        <v>3</v>
      </c>
      <c r="M584" s="16">
        <f>DAY(Table13[[#This Row],[Order Date]])</f>
        <v>31</v>
      </c>
      <c r="N584" s="16" t="str">
        <f>TEXT(Table13[[#This Row],[Order Date]],"mmmm")</f>
        <v>March</v>
      </c>
      <c r="O584" s="16" t="str">
        <f>TEXT(Table13[[#This Row],[Order Date]],"dddd")</f>
        <v>Friday</v>
      </c>
      <c r="P584" s="16">
        <f>WEEKDAY(Table13[[#This Row],[Order Datetime]],2)</f>
        <v>5</v>
      </c>
      <c r="Q584" s="30" t="str">
        <f>IF(Table13[[#This Row],[Customer Country]]="",VLOOKUP(Table13[[#This Row],[Customer ID]],Customers!$A$2:$E$2501,2,0),Table13[[#This Row],[Customer Country]])</f>
        <v>Germany</v>
      </c>
      <c r="R584" s="16">
        <f>VLOOKUP(Table13[[#This Row],[Customer ID]],Table3[],6,0)</f>
        <v>52</v>
      </c>
    </row>
    <row r="585" spans="1:18" x14ac:dyDescent="0.3">
      <c r="A585" s="15">
        <v>671201</v>
      </c>
      <c r="B585" s="16">
        <v>456</v>
      </c>
      <c r="C585" s="17" t="s">
        <v>101</v>
      </c>
      <c r="D585" s="21">
        <v>45075.055555555555</v>
      </c>
      <c r="E585" s="16" t="s">
        <v>191</v>
      </c>
      <c r="F585" s="16" t="s">
        <v>27</v>
      </c>
      <c r="G585" s="16">
        <v>9565</v>
      </c>
      <c r="H585" s="16">
        <f>IF(OR(Table13[[#This Row],[Order Value]]&gt;Answer!I$17,Table13[[#This Row],[Order Value]]&lt;Answer!I$18),1,0)</f>
        <v>0</v>
      </c>
      <c r="I585" s="19">
        <v>45075</v>
      </c>
      <c r="J585" s="20" t="str">
        <f>TEXT(Table13[[#This Row],[Order Datetime]],"HH:MM:SS")</f>
        <v>01:20:00</v>
      </c>
      <c r="K585" s="20" t="str">
        <f>TEXT(Table13[[#This Row],[Order time]],"H")</f>
        <v>1</v>
      </c>
      <c r="L585" s="16">
        <v>5</v>
      </c>
      <c r="M585" s="16">
        <f>DAY(Table13[[#This Row],[Order Date]])</f>
        <v>29</v>
      </c>
      <c r="N585" s="16" t="str">
        <f>TEXT(Table13[[#This Row],[Order Date]],"mmmm")</f>
        <v>May</v>
      </c>
      <c r="O585" s="16" t="str">
        <f>TEXT(Table13[[#This Row],[Order Date]],"dddd")</f>
        <v>Monday</v>
      </c>
      <c r="P585" s="16">
        <f>WEEKDAY(Table13[[#This Row],[Order Datetime]],2)</f>
        <v>1</v>
      </c>
      <c r="Q585" s="30" t="str">
        <f>IF(Table13[[#This Row],[Customer Country]]="",VLOOKUP(Table13[[#This Row],[Customer ID]],Customers!$A$2:$E$2501,2,0),Table13[[#This Row],[Customer Country]])</f>
        <v>Australia</v>
      </c>
      <c r="R585" s="16">
        <f>VLOOKUP(Table13[[#This Row],[Customer ID]],Table3[],6,0)</f>
        <v>75</v>
      </c>
    </row>
    <row r="586" spans="1:18" x14ac:dyDescent="0.3">
      <c r="A586" s="15">
        <v>280459</v>
      </c>
      <c r="B586" s="16">
        <v>457</v>
      </c>
      <c r="C586" s="17" t="s">
        <v>108</v>
      </c>
      <c r="D586" s="18">
        <v>45195.987500000003</v>
      </c>
      <c r="E586" s="16" t="s">
        <v>191</v>
      </c>
      <c r="F586" s="16" t="s">
        <v>27</v>
      </c>
      <c r="G586" s="16">
        <v>3197</v>
      </c>
      <c r="H586" s="16">
        <f>IF(OR(Table13[[#This Row],[Order Value]]&gt;Answer!I$17,Table13[[#This Row],[Order Value]]&lt;Answer!I$18),1,0)</f>
        <v>0</v>
      </c>
      <c r="I586" s="19">
        <v>45195</v>
      </c>
      <c r="J586" s="20" t="str">
        <f>TEXT(Table13[[#This Row],[Order Datetime]],"HH:MM:SS")</f>
        <v>23:42:00</v>
      </c>
      <c r="K586" s="20" t="str">
        <f>TEXT(Table13[[#This Row],[Order time]],"H")</f>
        <v>23</v>
      </c>
      <c r="L586" s="16">
        <v>9</v>
      </c>
      <c r="M586" s="16">
        <f>DAY(Table13[[#This Row],[Order Date]])</f>
        <v>26</v>
      </c>
      <c r="N586" s="16" t="str">
        <f>TEXT(Table13[[#This Row],[Order Date]],"mmmm")</f>
        <v>September</v>
      </c>
      <c r="O586" s="16" t="str">
        <f>TEXT(Table13[[#This Row],[Order Date]],"dddd")</f>
        <v>Tuesday</v>
      </c>
      <c r="P586" s="16">
        <f>WEEKDAY(Table13[[#This Row],[Order Datetime]],2)</f>
        <v>2</v>
      </c>
      <c r="Q586" s="30" t="str">
        <f>IF(Table13[[#This Row],[Customer Country]]="",VLOOKUP(Table13[[#This Row],[Customer ID]],Customers!$A$2:$E$2501,2,0),Table13[[#This Row],[Customer Country]])</f>
        <v>Denmark</v>
      </c>
      <c r="R586" s="16">
        <f>VLOOKUP(Table13[[#This Row],[Customer ID]],Table3[],6,0)</f>
        <v>54</v>
      </c>
    </row>
    <row r="587" spans="1:18" x14ac:dyDescent="0.3">
      <c r="A587" s="15">
        <v>846161</v>
      </c>
      <c r="B587" s="16">
        <v>458</v>
      </c>
      <c r="C587" s="17" t="s">
        <v>102</v>
      </c>
      <c r="D587" s="21">
        <v>45124.002083333333</v>
      </c>
      <c r="E587" s="16" t="s">
        <v>191</v>
      </c>
      <c r="F587" s="16" t="s">
        <v>88</v>
      </c>
      <c r="G587" s="16">
        <v>2523</v>
      </c>
      <c r="H587" s="16">
        <f>IF(OR(Table13[[#This Row],[Order Value]]&gt;Answer!I$17,Table13[[#This Row],[Order Value]]&lt;Answer!I$18),1,0)</f>
        <v>0</v>
      </c>
      <c r="I587" s="19">
        <v>45124</v>
      </c>
      <c r="J587" s="20" t="str">
        <f>TEXT(Table13[[#This Row],[Order Datetime]],"HH:MM:SS")</f>
        <v>00:03:00</v>
      </c>
      <c r="K587" s="20" t="str">
        <f>TEXT(Table13[[#This Row],[Order time]],"H")</f>
        <v>0</v>
      </c>
      <c r="L587" s="16">
        <v>7</v>
      </c>
      <c r="M587" s="16">
        <f>DAY(Table13[[#This Row],[Order Date]])</f>
        <v>17</v>
      </c>
      <c r="N587" s="16" t="str">
        <f>TEXT(Table13[[#This Row],[Order Date]],"mmmm")</f>
        <v>July</v>
      </c>
      <c r="O587" s="16" t="str">
        <f>TEXT(Table13[[#This Row],[Order Date]],"dddd")</f>
        <v>Monday</v>
      </c>
      <c r="P587" s="16">
        <f>WEEKDAY(Table13[[#This Row],[Order Datetime]],2)</f>
        <v>1</v>
      </c>
      <c r="Q587" s="30" t="str">
        <f>IF(Table13[[#This Row],[Customer Country]]="",VLOOKUP(Table13[[#This Row],[Customer ID]],Customers!$A$2:$E$2501,2,0),Table13[[#This Row],[Customer Country]])</f>
        <v>Finland</v>
      </c>
      <c r="R587" s="16">
        <f>VLOOKUP(Table13[[#This Row],[Customer ID]],Table3[],6,0)</f>
        <v>60</v>
      </c>
    </row>
    <row r="588" spans="1:18" x14ac:dyDescent="0.3">
      <c r="A588" s="15">
        <v>1255175</v>
      </c>
      <c r="B588" s="16">
        <v>458</v>
      </c>
      <c r="C588" s="17" t="s">
        <v>102</v>
      </c>
      <c r="D588" s="21">
        <v>45254.970138888886</v>
      </c>
      <c r="E588" s="16" t="s">
        <v>97</v>
      </c>
      <c r="F588" s="16" t="s">
        <v>72</v>
      </c>
      <c r="G588" s="16">
        <v>505</v>
      </c>
      <c r="H588" s="16">
        <f>IF(OR(Table13[[#This Row],[Order Value]]&gt;Answer!I$17,Table13[[#This Row],[Order Value]]&lt;Answer!I$18),1,0)</f>
        <v>0</v>
      </c>
      <c r="I588" s="19">
        <v>45254</v>
      </c>
      <c r="J588" s="20" t="str">
        <f>TEXT(Table13[[#This Row],[Order Datetime]],"HH:MM:SS")</f>
        <v>23:17:00</v>
      </c>
      <c r="K588" s="20" t="str">
        <f>TEXT(Table13[[#This Row],[Order time]],"H")</f>
        <v>23</v>
      </c>
      <c r="L588" s="16">
        <v>11</v>
      </c>
      <c r="M588" s="16">
        <f>DAY(Table13[[#This Row],[Order Date]])</f>
        <v>24</v>
      </c>
      <c r="N588" s="16" t="str">
        <f>TEXT(Table13[[#This Row],[Order Date]],"mmmm")</f>
        <v>November</v>
      </c>
      <c r="O588" s="16" t="str">
        <f>TEXT(Table13[[#This Row],[Order Date]],"dddd")</f>
        <v>Friday</v>
      </c>
      <c r="P588" s="16">
        <f>WEEKDAY(Table13[[#This Row],[Order Datetime]],2)</f>
        <v>5</v>
      </c>
      <c r="Q588" s="30" t="str">
        <f>IF(Table13[[#This Row],[Customer Country]]="",VLOOKUP(Table13[[#This Row],[Customer ID]],Customers!$A$2:$E$2501,2,0),Table13[[#This Row],[Customer Country]])</f>
        <v>Finland</v>
      </c>
      <c r="R588" s="16">
        <f>VLOOKUP(Table13[[#This Row],[Customer ID]],Table3[],6,0)</f>
        <v>60</v>
      </c>
    </row>
    <row r="589" spans="1:18" x14ac:dyDescent="0.3">
      <c r="A589" s="15">
        <v>517514</v>
      </c>
      <c r="B589" s="16">
        <v>459</v>
      </c>
      <c r="C589" s="17" t="s">
        <v>107</v>
      </c>
      <c r="D589" s="18">
        <v>45029.954861111109</v>
      </c>
      <c r="E589" s="16" t="s">
        <v>96</v>
      </c>
      <c r="F589" s="16" t="s">
        <v>42</v>
      </c>
      <c r="G589" s="16">
        <v>1379</v>
      </c>
      <c r="H589" s="16">
        <f>IF(OR(Table13[[#This Row],[Order Value]]&gt;Answer!I$17,Table13[[#This Row],[Order Value]]&lt;Answer!I$18),1,0)</f>
        <v>0</v>
      </c>
      <c r="I589" s="19">
        <v>45029</v>
      </c>
      <c r="J589" s="20" t="str">
        <f>TEXT(Table13[[#This Row],[Order Datetime]],"HH:MM:SS")</f>
        <v>22:55:00</v>
      </c>
      <c r="K589" s="20" t="str">
        <f>TEXT(Table13[[#This Row],[Order time]],"H")</f>
        <v>22</v>
      </c>
      <c r="L589" s="16">
        <v>4</v>
      </c>
      <c r="M589" s="16">
        <f>DAY(Table13[[#This Row],[Order Date]])</f>
        <v>13</v>
      </c>
      <c r="N589" s="16" t="str">
        <f>TEXT(Table13[[#This Row],[Order Date]],"mmmm")</f>
        <v>April</v>
      </c>
      <c r="O589" s="16" t="str">
        <f>TEXT(Table13[[#This Row],[Order Date]],"dddd")</f>
        <v>Thursday</v>
      </c>
      <c r="P589" s="16">
        <f>WEEKDAY(Table13[[#This Row],[Order Datetime]],2)</f>
        <v>4</v>
      </c>
      <c r="Q589" s="30" t="str">
        <f>IF(Table13[[#This Row],[Customer Country]]="",VLOOKUP(Table13[[#This Row],[Customer ID]],Customers!$A$2:$E$2501,2,0),Table13[[#This Row],[Customer Country]])</f>
        <v>Italy</v>
      </c>
      <c r="R589" s="16">
        <f>VLOOKUP(Table13[[#This Row],[Customer ID]],Table3[],6,0)</f>
        <v>30</v>
      </c>
    </row>
    <row r="590" spans="1:18" x14ac:dyDescent="0.3">
      <c r="A590" s="15">
        <v>544675</v>
      </c>
      <c r="B590" s="16">
        <v>459</v>
      </c>
      <c r="C590" s="17" t="s">
        <v>107</v>
      </c>
      <c r="D590" s="18">
        <v>45059.078472222223</v>
      </c>
      <c r="E590" s="16" t="s">
        <v>191</v>
      </c>
      <c r="F590" s="16" t="s">
        <v>89</v>
      </c>
      <c r="G590" s="16">
        <v>6757</v>
      </c>
      <c r="H590" s="16">
        <f>IF(OR(Table13[[#This Row],[Order Value]]&gt;Answer!I$17,Table13[[#This Row],[Order Value]]&lt;Answer!I$18),1,0)</f>
        <v>0</v>
      </c>
      <c r="I590" s="19">
        <v>45059</v>
      </c>
      <c r="J590" s="20" t="str">
        <f>TEXT(Table13[[#This Row],[Order Datetime]],"HH:MM:SS")</f>
        <v>01:53:00</v>
      </c>
      <c r="K590" s="20" t="str">
        <f>TEXT(Table13[[#This Row],[Order time]],"H")</f>
        <v>1</v>
      </c>
      <c r="L590" s="16">
        <v>5</v>
      </c>
      <c r="M590" s="16">
        <f>DAY(Table13[[#This Row],[Order Date]])</f>
        <v>13</v>
      </c>
      <c r="N590" s="16" t="str">
        <f>TEXT(Table13[[#This Row],[Order Date]],"mmmm")</f>
        <v>May</v>
      </c>
      <c r="O590" s="16" t="str">
        <f>TEXT(Table13[[#This Row],[Order Date]],"dddd")</f>
        <v>Saturday</v>
      </c>
      <c r="P590" s="16">
        <f>WEEKDAY(Table13[[#This Row],[Order Datetime]],2)</f>
        <v>6</v>
      </c>
      <c r="Q590" s="30" t="str">
        <f>IF(Table13[[#This Row],[Customer Country]]="",VLOOKUP(Table13[[#This Row],[Customer ID]],Customers!$A$2:$E$2501,2,0),Table13[[#This Row],[Customer Country]])</f>
        <v>Italy</v>
      </c>
      <c r="R590" s="16">
        <f>VLOOKUP(Table13[[#This Row],[Customer ID]],Table3[],6,0)</f>
        <v>30</v>
      </c>
    </row>
    <row r="591" spans="1:18" x14ac:dyDescent="0.3">
      <c r="A591" s="15">
        <v>1677075</v>
      </c>
      <c r="B591" s="16">
        <v>460</v>
      </c>
      <c r="C591" s="17" t="s">
        <v>101</v>
      </c>
      <c r="D591" s="21">
        <v>45211.997916666667</v>
      </c>
      <c r="E591" s="16" t="s">
        <v>97</v>
      </c>
      <c r="F591" s="16" t="s">
        <v>36</v>
      </c>
      <c r="G591" s="16">
        <v>7376</v>
      </c>
      <c r="H591" s="16">
        <f>IF(OR(Table13[[#This Row],[Order Value]]&gt;Answer!I$17,Table13[[#This Row],[Order Value]]&lt;Answer!I$18),1,0)</f>
        <v>0</v>
      </c>
      <c r="I591" s="19">
        <v>45211</v>
      </c>
      <c r="J591" s="20" t="str">
        <f>TEXT(Table13[[#This Row],[Order Datetime]],"HH:MM:SS")</f>
        <v>23:57:00</v>
      </c>
      <c r="K591" s="20" t="str">
        <f>TEXT(Table13[[#This Row],[Order time]],"H")</f>
        <v>23</v>
      </c>
      <c r="L591" s="16">
        <v>10</v>
      </c>
      <c r="M591" s="16">
        <f>DAY(Table13[[#This Row],[Order Date]])</f>
        <v>12</v>
      </c>
      <c r="N591" s="16" t="str">
        <f>TEXT(Table13[[#This Row],[Order Date]],"mmmm")</f>
        <v>October</v>
      </c>
      <c r="O591" s="16" t="str">
        <f>TEXT(Table13[[#This Row],[Order Date]],"dddd")</f>
        <v>Thursday</v>
      </c>
      <c r="P591" s="16">
        <f>WEEKDAY(Table13[[#This Row],[Order Datetime]],2)</f>
        <v>4</v>
      </c>
      <c r="Q591" s="30" t="str">
        <f>IF(Table13[[#This Row],[Customer Country]]="",VLOOKUP(Table13[[#This Row],[Customer ID]],Customers!$A$2:$E$2501,2,0),Table13[[#This Row],[Customer Country]])</f>
        <v>Australia</v>
      </c>
      <c r="R591" s="16">
        <f>VLOOKUP(Table13[[#This Row],[Customer ID]],Table3[],6,0)</f>
        <v>58</v>
      </c>
    </row>
    <row r="592" spans="1:18" x14ac:dyDescent="0.3">
      <c r="A592" s="15">
        <v>871258</v>
      </c>
      <c r="B592" s="16">
        <v>461</v>
      </c>
      <c r="C592" s="17" t="s">
        <v>101</v>
      </c>
      <c r="D592" s="21">
        <v>45072.023611111108</v>
      </c>
      <c r="E592" s="16" t="s">
        <v>97</v>
      </c>
      <c r="F592" s="16" t="s">
        <v>31</v>
      </c>
      <c r="G592" s="16">
        <v>2564</v>
      </c>
      <c r="H592" s="16">
        <f>IF(OR(Table13[[#This Row],[Order Value]]&gt;Answer!I$17,Table13[[#This Row],[Order Value]]&lt;Answer!I$18),1,0)</f>
        <v>0</v>
      </c>
      <c r="I592" s="19">
        <v>45072</v>
      </c>
      <c r="J592" s="20" t="str">
        <f>TEXT(Table13[[#This Row],[Order Datetime]],"HH:MM:SS")</f>
        <v>00:34:00</v>
      </c>
      <c r="K592" s="20" t="str">
        <f>TEXT(Table13[[#This Row],[Order time]],"H")</f>
        <v>0</v>
      </c>
      <c r="L592" s="16">
        <v>5</v>
      </c>
      <c r="M592" s="16">
        <f>DAY(Table13[[#This Row],[Order Date]])</f>
        <v>26</v>
      </c>
      <c r="N592" s="16" t="str">
        <f>TEXT(Table13[[#This Row],[Order Date]],"mmmm")</f>
        <v>May</v>
      </c>
      <c r="O592" s="16" t="str">
        <f>TEXT(Table13[[#This Row],[Order Date]],"dddd")</f>
        <v>Friday</v>
      </c>
      <c r="P592" s="16">
        <f>WEEKDAY(Table13[[#This Row],[Order Datetime]],2)</f>
        <v>5</v>
      </c>
      <c r="Q592" s="30" t="str">
        <f>IF(Table13[[#This Row],[Customer Country]]="",VLOOKUP(Table13[[#This Row],[Customer ID]],Customers!$A$2:$E$2501,2,0),Table13[[#This Row],[Customer Country]])</f>
        <v>Australia</v>
      </c>
      <c r="R592" s="16">
        <f>VLOOKUP(Table13[[#This Row],[Customer ID]],Table3[],6,0)</f>
        <v>77</v>
      </c>
    </row>
    <row r="593" spans="1:18" x14ac:dyDescent="0.3">
      <c r="A593" s="15">
        <v>1291973</v>
      </c>
      <c r="B593" s="16">
        <v>461</v>
      </c>
      <c r="C593" s="17" t="s">
        <v>101</v>
      </c>
      <c r="D593" s="21">
        <v>44933.057638888888</v>
      </c>
      <c r="E593" s="16" t="s">
        <v>96</v>
      </c>
      <c r="F593" s="16" t="s">
        <v>27</v>
      </c>
      <c r="G593" s="16">
        <v>5976</v>
      </c>
      <c r="H593" s="16">
        <f>IF(OR(Table13[[#This Row],[Order Value]]&gt;Answer!I$17,Table13[[#This Row],[Order Value]]&lt;Answer!I$18),1,0)</f>
        <v>0</v>
      </c>
      <c r="I593" s="19">
        <v>44933</v>
      </c>
      <c r="J593" s="20" t="str">
        <f>TEXT(Table13[[#This Row],[Order Datetime]],"HH:MM:SS")</f>
        <v>01:23:00</v>
      </c>
      <c r="K593" s="20" t="str">
        <f>TEXT(Table13[[#This Row],[Order time]],"H")</f>
        <v>1</v>
      </c>
      <c r="L593" s="16">
        <v>1</v>
      </c>
      <c r="M593" s="16">
        <f>DAY(Table13[[#This Row],[Order Date]])</f>
        <v>7</v>
      </c>
      <c r="N593" s="16" t="str">
        <f>TEXT(Table13[[#This Row],[Order Date]],"mmmm")</f>
        <v>January</v>
      </c>
      <c r="O593" s="16" t="str">
        <f>TEXT(Table13[[#This Row],[Order Date]],"dddd")</f>
        <v>Saturday</v>
      </c>
      <c r="P593" s="16">
        <f>WEEKDAY(Table13[[#This Row],[Order Datetime]],2)</f>
        <v>6</v>
      </c>
      <c r="Q593" s="30" t="str">
        <f>IF(Table13[[#This Row],[Customer Country]]="",VLOOKUP(Table13[[#This Row],[Customer ID]],Customers!$A$2:$E$2501,2,0),Table13[[#This Row],[Customer Country]])</f>
        <v>Australia</v>
      </c>
      <c r="R593" s="16">
        <f>VLOOKUP(Table13[[#This Row],[Customer ID]],Table3[],6,0)</f>
        <v>77</v>
      </c>
    </row>
    <row r="594" spans="1:18" x14ac:dyDescent="0.3">
      <c r="A594" s="15">
        <v>1370775</v>
      </c>
      <c r="B594" s="16">
        <v>462</v>
      </c>
      <c r="C594" s="17" t="s">
        <v>99</v>
      </c>
      <c r="D594" s="21">
        <v>45039.075694444444</v>
      </c>
      <c r="E594" s="16" t="s">
        <v>98</v>
      </c>
      <c r="F594" s="16" t="s">
        <v>69</v>
      </c>
      <c r="G594" s="16">
        <v>1949</v>
      </c>
      <c r="H594" s="16">
        <f>IF(OR(Table13[[#This Row],[Order Value]]&gt;Answer!I$17,Table13[[#This Row],[Order Value]]&lt;Answer!I$18),1,0)</f>
        <v>0</v>
      </c>
      <c r="I594" s="19">
        <v>45039</v>
      </c>
      <c r="J594" s="20" t="str">
        <f>TEXT(Table13[[#This Row],[Order Datetime]],"HH:MM:SS")</f>
        <v>01:49:00</v>
      </c>
      <c r="K594" s="20" t="str">
        <f>TEXT(Table13[[#This Row],[Order time]],"H")</f>
        <v>1</v>
      </c>
      <c r="L594" s="16">
        <v>4</v>
      </c>
      <c r="M594" s="16">
        <f>DAY(Table13[[#This Row],[Order Date]])</f>
        <v>23</v>
      </c>
      <c r="N594" s="16" t="str">
        <f>TEXT(Table13[[#This Row],[Order Date]],"mmmm")</f>
        <v>April</v>
      </c>
      <c r="O594" s="16" t="str">
        <f>TEXT(Table13[[#This Row],[Order Date]],"dddd")</f>
        <v>Sunday</v>
      </c>
      <c r="P594" s="16">
        <f>WEEKDAY(Table13[[#This Row],[Order Datetime]],2)</f>
        <v>7</v>
      </c>
      <c r="Q594" s="30" t="str">
        <f>IF(Table13[[#This Row],[Customer Country]]="",VLOOKUP(Table13[[#This Row],[Customer ID]],Customers!$A$2:$E$2501,2,0),Table13[[#This Row],[Customer Country]])</f>
        <v>USA</v>
      </c>
      <c r="R594" s="16">
        <f>VLOOKUP(Table13[[#This Row],[Customer ID]],Table3[],6,0)</f>
        <v>80</v>
      </c>
    </row>
    <row r="595" spans="1:18" x14ac:dyDescent="0.3">
      <c r="A595" s="15">
        <v>1059637</v>
      </c>
      <c r="B595" s="16">
        <v>463</v>
      </c>
      <c r="C595" s="17" t="s">
        <v>109</v>
      </c>
      <c r="D595" s="21">
        <v>45147.05972222222</v>
      </c>
      <c r="E595" s="16" t="s">
        <v>97</v>
      </c>
      <c r="F595" s="16" t="s">
        <v>54</v>
      </c>
      <c r="G595" s="16">
        <v>3285</v>
      </c>
      <c r="H595" s="16">
        <f>IF(OR(Table13[[#This Row],[Order Value]]&gt;Answer!I$17,Table13[[#This Row],[Order Value]]&lt;Answer!I$18),1,0)</f>
        <v>0</v>
      </c>
      <c r="I595" s="19">
        <v>45147</v>
      </c>
      <c r="J595" s="20" t="str">
        <f>TEXT(Table13[[#This Row],[Order Datetime]],"HH:MM:SS")</f>
        <v>01:26:00</v>
      </c>
      <c r="K595" s="20" t="str">
        <f>TEXT(Table13[[#This Row],[Order time]],"H")</f>
        <v>1</v>
      </c>
      <c r="L595" s="16">
        <v>8</v>
      </c>
      <c r="M595" s="16">
        <f>DAY(Table13[[#This Row],[Order Date]])</f>
        <v>9</v>
      </c>
      <c r="N595" s="16" t="str">
        <f>TEXT(Table13[[#This Row],[Order Date]],"mmmm")</f>
        <v>August</v>
      </c>
      <c r="O595" s="16" t="str">
        <f>TEXT(Table13[[#This Row],[Order Date]],"dddd")</f>
        <v>Wednesday</v>
      </c>
      <c r="P595" s="16">
        <f>WEEKDAY(Table13[[#This Row],[Order Datetime]],2)</f>
        <v>3</v>
      </c>
      <c r="Q595" s="30" t="str">
        <f>IF(Table13[[#This Row],[Customer Country]]="",VLOOKUP(Table13[[#This Row],[Customer ID]],Customers!$A$2:$E$2501,2,0),Table13[[#This Row],[Customer Country]])</f>
        <v>Germany</v>
      </c>
      <c r="R595" s="16">
        <f>VLOOKUP(Table13[[#This Row],[Customer ID]],Table3[],6,0)</f>
        <v>55</v>
      </c>
    </row>
    <row r="596" spans="1:18" x14ac:dyDescent="0.3">
      <c r="A596" s="15">
        <v>1357382</v>
      </c>
      <c r="B596" s="16">
        <v>463</v>
      </c>
      <c r="C596" s="17" t="s">
        <v>109</v>
      </c>
      <c r="D596" s="21">
        <v>45274.070833333331</v>
      </c>
      <c r="E596" s="16" t="s">
        <v>98</v>
      </c>
      <c r="F596" s="16" t="s">
        <v>63</v>
      </c>
      <c r="G596" s="16">
        <v>2708</v>
      </c>
      <c r="H596" s="16">
        <f>IF(OR(Table13[[#This Row],[Order Value]]&gt;Answer!I$17,Table13[[#This Row],[Order Value]]&lt;Answer!I$18),1,0)</f>
        <v>0</v>
      </c>
      <c r="I596" s="19">
        <v>45274</v>
      </c>
      <c r="J596" s="20" t="str">
        <f>TEXT(Table13[[#This Row],[Order Datetime]],"HH:MM:SS")</f>
        <v>01:42:00</v>
      </c>
      <c r="K596" s="20" t="str">
        <f>TEXT(Table13[[#This Row],[Order time]],"H")</f>
        <v>1</v>
      </c>
      <c r="L596" s="16">
        <v>12</v>
      </c>
      <c r="M596" s="16">
        <f>DAY(Table13[[#This Row],[Order Date]])</f>
        <v>14</v>
      </c>
      <c r="N596" s="16" t="str">
        <f>TEXT(Table13[[#This Row],[Order Date]],"mmmm")</f>
        <v>December</v>
      </c>
      <c r="O596" s="16" t="str">
        <f>TEXT(Table13[[#This Row],[Order Date]],"dddd")</f>
        <v>Thursday</v>
      </c>
      <c r="P596" s="16">
        <f>WEEKDAY(Table13[[#This Row],[Order Datetime]],2)</f>
        <v>4</v>
      </c>
      <c r="Q596" s="30" t="str">
        <f>IF(Table13[[#This Row],[Customer Country]]="",VLOOKUP(Table13[[#This Row],[Customer ID]],Customers!$A$2:$E$2501,2,0),Table13[[#This Row],[Customer Country]])</f>
        <v>Germany</v>
      </c>
      <c r="R596" s="16">
        <f>VLOOKUP(Table13[[#This Row],[Customer ID]],Table3[],6,0)</f>
        <v>55</v>
      </c>
    </row>
    <row r="597" spans="1:18" x14ac:dyDescent="0.3">
      <c r="A597" s="15">
        <v>57568</v>
      </c>
      <c r="B597" s="16">
        <v>464</v>
      </c>
      <c r="C597" s="17" t="s">
        <v>107</v>
      </c>
      <c r="D597" s="18">
        <v>45006.037499999999</v>
      </c>
      <c r="E597" s="16" t="s">
        <v>98</v>
      </c>
      <c r="F597" s="16" t="s">
        <v>11</v>
      </c>
      <c r="G597" s="16">
        <v>5877</v>
      </c>
      <c r="H597" s="16">
        <f>IF(OR(Table13[[#This Row],[Order Value]]&gt;Answer!I$17,Table13[[#This Row],[Order Value]]&lt;Answer!I$18),1,0)</f>
        <v>0</v>
      </c>
      <c r="I597" s="19">
        <v>45006</v>
      </c>
      <c r="J597" s="20" t="str">
        <f>TEXT(Table13[[#This Row],[Order Datetime]],"HH:MM:SS")</f>
        <v>00:54:00</v>
      </c>
      <c r="K597" s="20" t="str">
        <f>TEXT(Table13[[#This Row],[Order time]],"H")</f>
        <v>0</v>
      </c>
      <c r="L597" s="16">
        <v>3</v>
      </c>
      <c r="M597" s="16">
        <f>DAY(Table13[[#This Row],[Order Date]])</f>
        <v>21</v>
      </c>
      <c r="N597" s="16" t="str">
        <f>TEXT(Table13[[#This Row],[Order Date]],"mmmm")</f>
        <v>March</v>
      </c>
      <c r="O597" s="16" t="str">
        <f>TEXT(Table13[[#This Row],[Order Date]],"dddd")</f>
        <v>Tuesday</v>
      </c>
      <c r="P597" s="16">
        <f>WEEKDAY(Table13[[#This Row],[Order Datetime]],2)</f>
        <v>2</v>
      </c>
      <c r="Q597" s="30" t="str">
        <f>IF(Table13[[#This Row],[Customer Country]]="",VLOOKUP(Table13[[#This Row],[Customer ID]],Customers!$A$2:$E$2501,2,0),Table13[[#This Row],[Customer Country]])</f>
        <v>Italy</v>
      </c>
      <c r="R597" s="16">
        <f>VLOOKUP(Table13[[#This Row],[Customer ID]],Table3[],6,0)</f>
        <v>26</v>
      </c>
    </row>
    <row r="598" spans="1:18" x14ac:dyDescent="0.3">
      <c r="A598" s="15">
        <v>884628</v>
      </c>
      <c r="B598" s="16">
        <v>464</v>
      </c>
      <c r="C598" s="17" t="s">
        <v>107</v>
      </c>
      <c r="D598" s="21">
        <v>45266.000694444447</v>
      </c>
      <c r="E598" s="16" t="s">
        <v>98</v>
      </c>
      <c r="F598" s="16" t="s">
        <v>22</v>
      </c>
      <c r="G598" s="16">
        <v>7177</v>
      </c>
      <c r="H598" s="16">
        <f>IF(OR(Table13[[#This Row],[Order Value]]&gt;Answer!I$17,Table13[[#This Row],[Order Value]]&lt;Answer!I$18),1,0)</f>
        <v>0</v>
      </c>
      <c r="I598" s="19">
        <v>45266</v>
      </c>
      <c r="J598" s="20" t="str">
        <f>TEXT(Table13[[#This Row],[Order Datetime]],"HH:MM:SS")</f>
        <v>00:01:00</v>
      </c>
      <c r="K598" s="20" t="str">
        <f>TEXT(Table13[[#This Row],[Order time]],"H")</f>
        <v>0</v>
      </c>
      <c r="L598" s="16">
        <v>12</v>
      </c>
      <c r="M598" s="16">
        <f>DAY(Table13[[#This Row],[Order Date]])</f>
        <v>6</v>
      </c>
      <c r="N598" s="16" t="str">
        <f>TEXT(Table13[[#This Row],[Order Date]],"mmmm")</f>
        <v>December</v>
      </c>
      <c r="O598" s="16" t="str">
        <f>TEXT(Table13[[#This Row],[Order Date]],"dddd")</f>
        <v>Wednesday</v>
      </c>
      <c r="P598" s="16">
        <f>WEEKDAY(Table13[[#This Row],[Order Datetime]],2)</f>
        <v>3</v>
      </c>
      <c r="Q598" s="30" t="str">
        <f>IF(Table13[[#This Row],[Customer Country]]="",VLOOKUP(Table13[[#This Row],[Customer ID]],Customers!$A$2:$E$2501,2,0),Table13[[#This Row],[Customer Country]])</f>
        <v>Italy</v>
      </c>
      <c r="R598" s="16">
        <f>VLOOKUP(Table13[[#This Row],[Customer ID]],Table3[],6,0)</f>
        <v>26</v>
      </c>
    </row>
    <row r="599" spans="1:18" x14ac:dyDescent="0.3">
      <c r="A599" s="15">
        <v>445200</v>
      </c>
      <c r="B599" s="16">
        <v>465</v>
      </c>
      <c r="C599" s="17" t="s">
        <v>99</v>
      </c>
      <c r="D599" s="18">
        <v>45093.090277777781</v>
      </c>
      <c r="E599" s="16" t="s">
        <v>98</v>
      </c>
      <c r="F599" s="16" t="s">
        <v>82</v>
      </c>
      <c r="G599" s="16">
        <v>2670</v>
      </c>
      <c r="H599" s="16">
        <f>IF(OR(Table13[[#This Row],[Order Value]]&gt;Answer!I$17,Table13[[#This Row],[Order Value]]&lt;Answer!I$18),1,0)</f>
        <v>0</v>
      </c>
      <c r="I599" s="19">
        <v>45093</v>
      </c>
      <c r="J599" s="20" t="str">
        <f>TEXT(Table13[[#This Row],[Order Datetime]],"HH:MM:SS")</f>
        <v>02:10:00</v>
      </c>
      <c r="K599" s="20" t="str">
        <f>TEXT(Table13[[#This Row],[Order time]],"H")</f>
        <v>2</v>
      </c>
      <c r="L599" s="16">
        <v>6</v>
      </c>
      <c r="M599" s="16">
        <f>DAY(Table13[[#This Row],[Order Date]])</f>
        <v>16</v>
      </c>
      <c r="N599" s="16" t="str">
        <f>TEXT(Table13[[#This Row],[Order Date]],"mmmm")</f>
        <v>June</v>
      </c>
      <c r="O599" s="16" t="str">
        <f>TEXT(Table13[[#This Row],[Order Date]],"dddd")</f>
        <v>Friday</v>
      </c>
      <c r="P599" s="16">
        <f>WEEKDAY(Table13[[#This Row],[Order Datetime]],2)</f>
        <v>5</v>
      </c>
      <c r="Q599" s="30" t="str">
        <f>IF(Table13[[#This Row],[Customer Country]]="",VLOOKUP(Table13[[#This Row],[Customer ID]],Customers!$A$2:$E$2501,2,0),Table13[[#This Row],[Customer Country]])</f>
        <v>USA</v>
      </c>
      <c r="R599" s="16">
        <f>VLOOKUP(Table13[[#This Row],[Customer ID]],Table3[],6,0)</f>
        <v>49</v>
      </c>
    </row>
    <row r="600" spans="1:18" x14ac:dyDescent="0.3">
      <c r="A600" s="15">
        <v>541964</v>
      </c>
      <c r="B600" s="16">
        <v>465</v>
      </c>
      <c r="C600" s="17" t="s">
        <v>99</v>
      </c>
      <c r="D600" s="18">
        <v>45221.99722222222</v>
      </c>
      <c r="E600" s="16" t="s">
        <v>191</v>
      </c>
      <c r="F600" s="16" t="s">
        <v>48</v>
      </c>
      <c r="G600" s="16">
        <v>3372</v>
      </c>
      <c r="H600" s="16">
        <f>IF(OR(Table13[[#This Row],[Order Value]]&gt;Answer!I$17,Table13[[#This Row],[Order Value]]&lt;Answer!I$18),1,0)</f>
        <v>0</v>
      </c>
      <c r="I600" s="19">
        <v>45221</v>
      </c>
      <c r="J600" s="20" t="str">
        <f>TEXT(Table13[[#This Row],[Order Datetime]],"HH:MM:SS")</f>
        <v>23:56:00</v>
      </c>
      <c r="K600" s="20" t="str">
        <f>TEXT(Table13[[#This Row],[Order time]],"H")</f>
        <v>23</v>
      </c>
      <c r="L600" s="16">
        <v>10</v>
      </c>
      <c r="M600" s="16">
        <f>DAY(Table13[[#This Row],[Order Date]])</f>
        <v>22</v>
      </c>
      <c r="N600" s="16" t="str">
        <f>TEXT(Table13[[#This Row],[Order Date]],"mmmm")</f>
        <v>October</v>
      </c>
      <c r="O600" s="16" t="str">
        <f>TEXT(Table13[[#This Row],[Order Date]],"dddd")</f>
        <v>Sunday</v>
      </c>
      <c r="P600" s="16">
        <f>WEEKDAY(Table13[[#This Row],[Order Datetime]],2)</f>
        <v>7</v>
      </c>
      <c r="Q600" s="30" t="str">
        <f>IF(Table13[[#This Row],[Customer Country]]="",VLOOKUP(Table13[[#This Row],[Customer ID]],Customers!$A$2:$E$2501,2,0),Table13[[#This Row],[Customer Country]])</f>
        <v>USA</v>
      </c>
      <c r="R600" s="16">
        <f>VLOOKUP(Table13[[#This Row],[Customer ID]],Table3[],6,0)</f>
        <v>49</v>
      </c>
    </row>
    <row r="601" spans="1:18" x14ac:dyDescent="0.3">
      <c r="A601" s="15">
        <v>1449763</v>
      </c>
      <c r="B601" s="16">
        <v>465</v>
      </c>
      <c r="C601" s="17" t="s">
        <v>99</v>
      </c>
      <c r="D601" s="21">
        <v>44997.046527777777</v>
      </c>
      <c r="E601" s="16" t="s">
        <v>97</v>
      </c>
      <c r="F601" s="16" t="s">
        <v>20</v>
      </c>
      <c r="G601" s="16">
        <v>425</v>
      </c>
      <c r="H601" s="16">
        <f>IF(OR(Table13[[#This Row],[Order Value]]&gt;Answer!I$17,Table13[[#This Row],[Order Value]]&lt;Answer!I$18),1,0)</f>
        <v>0</v>
      </c>
      <c r="I601" s="19">
        <v>44997</v>
      </c>
      <c r="J601" s="20" t="str">
        <f>TEXT(Table13[[#This Row],[Order Datetime]],"HH:MM:SS")</f>
        <v>01:07:00</v>
      </c>
      <c r="K601" s="20" t="str">
        <f>TEXT(Table13[[#This Row],[Order time]],"H")</f>
        <v>1</v>
      </c>
      <c r="L601" s="16">
        <v>3</v>
      </c>
      <c r="M601" s="16">
        <f>DAY(Table13[[#This Row],[Order Date]])</f>
        <v>12</v>
      </c>
      <c r="N601" s="16" t="str">
        <f>TEXT(Table13[[#This Row],[Order Date]],"mmmm")</f>
        <v>March</v>
      </c>
      <c r="O601" s="16" t="str">
        <f>TEXT(Table13[[#This Row],[Order Date]],"dddd")</f>
        <v>Sunday</v>
      </c>
      <c r="P601" s="16">
        <f>WEEKDAY(Table13[[#This Row],[Order Datetime]],2)</f>
        <v>7</v>
      </c>
      <c r="Q601" s="30" t="str">
        <f>IF(Table13[[#This Row],[Customer Country]]="",VLOOKUP(Table13[[#This Row],[Customer ID]],Customers!$A$2:$E$2501,2,0),Table13[[#This Row],[Customer Country]])</f>
        <v>USA</v>
      </c>
      <c r="R601" s="16">
        <f>VLOOKUP(Table13[[#This Row],[Customer ID]],Table3[],6,0)</f>
        <v>49</v>
      </c>
    </row>
    <row r="602" spans="1:18" x14ac:dyDescent="0.3">
      <c r="A602" s="15">
        <v>1475178</v>
      </c>
      <c r="B602" s="16">
        <v>466</v>
      </c>
      <c r="C602" s="17" t="s">
        <v>107</v>
      </c>
      <c r="D602" s="21">
        <v>45028.006944444445</v>
      </c>
      <c r="E602" s="16" t="s">
        <v>191</v>
      </c>
      <c r="F602" s="16" t="s">
        <v>48</v>
      </c>
      <c r="G602" s="16">
        <v>1408</v>
      </c>
      <c r="H602" s="16">
        <f>IF(OR(Table13[[#This Row],[Order Value]]&gt;Answer!I$17,Table13[[#This Row],[Order Value]]&lt;Answer!I$18),1,0)</f>
        <v>0</v>
      </c>
      <c r="I602" s="19">
        <v>45028</v>
      </c>
      <c r="J602" s="20" t="str">
        <f>TEXT(Table13[[#This Row],[Order Datetime]],"HH:MM:SS")</f>
        <v>00:10:00</v>
      </c>
      <c r="K602" s="20" t="str">
        <f>TEXT(Table13[[#This Row],[Order time]],"H")</f>
        <v>0</v>
      </c>
      <c r="L602" s="16">
        <v>4</v>
      </c>
      <c r="M602" s="16">
        <f>DAY(Table13[[#This Row],[Order Date]])</f>
        <v>12</v>
      </c>
      <c r="N602" s="16" t="str">
        <f>TEXT(Table13[[#This Row],[Order Date]],"mmmm")</f>
        <v>April</v>
      </c>
      <c r="O602" s="16" t="str">
        <f>TEXT(Table13[[#This Row],[Order Date]],"dddd")</f>
        <v>Wednesday</v>
      </c>
      <c r="P602" s="16">
        <f>WEEKDAY(Table13[[#This Row],[Order Datetime]],2)</f>
        <v>3</v>
      </c>
      <c r="Q602" s="30" t="str">
        <f>IF(Table13[[#This Row],[Customer Country]]="",VLOOKUP(Table13[[#This Row],[Customer ID]],Customers!$A$2:$E$2501,2,0),Table13[[#This Row],[Customer Country]])</f>
        <v>Italy</v>
      </c>
      <c r="R602" s="16">
        <f>VLOOKUP(Table13[[#This Row],[Customer ID]],Table3[],6,0)</f>
        <v>32</v>
      </c>
    </row>
    <row r="603" spans="1:18" x14ac:dyDescent="0.3">
      <c r="A603" s="15">
        <v>10667</v>
      </c>
      <c r="B603" s="16">
        <v>467</v>
      </c>
      <c r="C603" s="17" t="s">
        <v>100</v>
      </c>
      <c r="D603" s="18">
        <v>45212.042361111111</v>
      </c>
      <c r="E603" s="16" t="s">
        <v>191</v>
      </c>
      <c r="F603" s="16" t="s">
        <v>21</v>
      </c>
      <c r="G603" s="16">
        <v>840</v>
      </c>
      <c r="H603" s="16">
        <f>IF(OR(Table13[[#This Row],[Order Value]]&gt;Answer!I$17,Table13[[#This Row],[Order Value]]&lt;Answer!I$18),1,0)</f>
        <v>0</v>
      </c>
      <c r="I603" s="19">
        <v>45212</v>
      </c>
      <c r="J603" s="20" t="str">
        <f>TEXT(Table13[[#This Row],[Order Datetime]],"HH:MM:SS")</f>
        <v>01:01:00</v>
      </c>
      <c r="K603" s="20" t="str">
        <f>TEXT(Table13[[#This Row],[Order time]],"H")</f>
        <v>1</v>
      </c>
      <c r="L603" s="16">
        <v>10</v>
      </c>
      <c r="M603" s="16">
        <f>DAY(Table13[[#This Row],[Order Date]])</f>
        <v>13</v>
      </c>
      <c r="N603" s="16" t="str">
        <f>TEXT(Table13[[#This Row],[Order Date]],"mmmm")</f>
        <v>October</v>
      </c>
      <c r="O603" s="16" t="str">
        <f>TEXT(Table13[[#This Row],[Order Date]],"dddd")</f>
        <v>Friday</v>
      </c>
      <c r="P603" s="16">
        <f>WEEKDAY(Table13[[#This Row],[Order Datetime]],2)</f>
        <v>5</v>
      </c>
      <c r="Q603" s="30" t="str">
        <f>IF(Table13[[#This Row],[Customer Country]]="",VLOOKUP(Table13[[#This Row],[Customer ID]],Customers!$A$2:$E$2501,2,0),Table13[[#This Row],[Customer Country]])</f>
        <v>France</v>
      </c>
      <c r="R603" s="16">
        <f>VLOOKUP(Table13[[#This Row],[Customer ID]],Table3[],6,0)</f>
        <v>62</v>
      </c>
    </row>
    <row r="604" spans="1:18" x14ac:dyDescent="0.3">
      <c r="A604" s="15">
        <v>1219899</v>
      </c>
      <c r="B604" s="16">
        <v>469</v>
      </c>
      <c r="C604" s="17" t="s">
        <v>100</v>
      </c>
      <c r="D604" s="21">
        <v>45114.010416666664</v>
      </c>
      <c r="E604" s="16" t="s">
        <v>96</v>
      </c>
      <c r="F604" s="16" t="s">
        <v>53</v>
      </c>
      <c r="G604" s="16">
        <v>2819</v>
      </c>
      <c r="H604" s="16">
        <f>IF(OR(Table13[[#This Row],[Order Value]]&gt;Answer!I$17,Table13[[#This Row],[Order Value]]&lt;Answer!I$18),1,0)</f>
        <v>0</v>
      </c>
      <c r="I604" s="19">
        <v>45114</v>
      </c>
      <c r="J604" s="20" t="str">
        <f>TEXT(Table13[[#This Row],[Order Datetime]],"HH:MM:SS")</f>
        <v>00:15:00</v>
      </c>
      <c r="K604" s="20" t="str">
        <f>TEXT(Table13[[#This Row],[Order time]],"H")</f>
        <v>0</v>
      </c>
      <c r="L604" s="16">
        <v>7</v>
      </c>
      <c r="M604" s="16">
        <f>DAY(Table13[[#This Row],[Order Date]])</f>
        <v>7</v>
      </c>
      <c r="N604" s="16" t="str">
        <f>TEXT(Table13[[#This Row],[Order Date]],"mmmm")</f>
        <v>July</v>
      </c>
      <c r="O604" s="16" t="str">
        <f>TEXT(Table13[[#This Row],[Order Date]],"dddd")</f>
        <v>Friday</v>
      </c>
      <c r="P604" s="16">
        <f>WEEKDAY(Table13[[#This Row],[Order Datetime]],2)</f>
        <v>5</v>
      </c>
      <c r="Q604" s="30" t="str">
        <f>IF(Table13[[#This Row],[Customer Country]]="",VLOOKUP(Table13[[#This Row],[Customer ID]],Customers!$A$2:$E$2501,2,0),Table13[[#This Row],[Customer Country]])</f>
        <v>France</v>
      </c>
      <c r="R604" s="16">
        <f>VLOOKUP(Table13[[#This Row],[Customer ID]],Table3[],6,0)</f>
        <v>90</v>
      </c>
    </row>
    <row r="605" spans="1:18" x14ac:dyDescent="0.3">
      <c r="A605" s="15">
        <v>347243</v>
      </c>
      <c r="B605" s="16">
        <v>470</v>
      </c>
      <c r="C605" s="17" t="s">
        <v>99</v>
      </c>
      <c r="D605" s="18">
        <v>45079.990972222222</v>
      </c>
      <c r="E605" s="16" t="s">
        <v>98</v>
      </c>
      <c r="F605" s="16" t="s">
        <v>27</v>
      </c>
      <c r="G605" s="16">
        <v>5127</v>
      </c>
      <c r="H605" s="16">
        <f>IF(OR(Table13[[#This Row],[Order Value]]&gt;Answer!I$17,Table13[[#This Row],[Order Value]]&lt;Answer!I$18),1,0)</f>
        <v>0</v>
      </c>
      <c r="I605" s="19">
        <v>45079</v>
      </c>
      <c r="J605" s="20" t="str">
        <f>TEXT(Table13[[#This Row],[Order Datetime]],"HH:MM:SS")</f>
        <v>23:47:00</v>
      </c>
      <c r="K605" s="20" t="str">
        <f>TEXT(Table13[[#This Row],[Order time]],"H")</f>
        <v>23</v>
      </c>
      <c r="L605" s="16">
        <v>6</v>
      </c>
      <c r="M605" s="16">
        <f>DAY(Table13[[#This Row],[Order Date]])</f>
        <v>2</v>
      </c>
      <c r="N605" s="16" t="str">
        <f>TEXT(Table13[[#This Row],[Order Date]],"mmmm")</f>
        <v>June</v>
      </c>
      <c r="O605" s="16" t="str">
        <f>TEXT(Table13[[#This Row],[Order Date]],"dddd")</f>
        <v>Friday</v>
      </c>
      <c r="P605" s="16">
        <f>WEEKDAY(Table13[[#This Row],[Order Datetime]],2)</f>
        <v>5</v>
      </c>
      <c r="Q605" s="30" t="str">
        <f>IF(Table13[[#This Row],[Customer Country]]="",VLOOKUP(Table13[[#This Row],[Customer ID]],Customers!$A$2:$E$2501,2,0),Table13[[#This Row],[Customer Country]])</f>
        <v>USA</v>
      </c>
      <c r="R605" s="16">
        <f>VLOOKUP(Table13[[#This Row],[Customer ID]],Table3[],6,0)</f>
        <v>32</v>
      </c>
    </row>
    <row r="606" spans="1:18" x14ac:dyDescent="0.3">
      <c r="A606" s="15">
        <v>1650492</v>
      </c>
      <c r="B606" s="16">
        <v>473</v>
      </c>
      <c r="C606" s="17" t="s">
        <v>111</v>
      </c>
      <c r="D606" s="21">
        <v>45262.011805555558</v>
      </c>
      <c r="E606" s="16" t="s">
        <v>191</v>
      </c>
      <c r="F606" s="16" t="s">
        <v>10</v>
      </c>
      <c r="G606" s="16">
        <v>8148</v>
      </c>
      <c r="H606" s="16">
        <f>IF(OR(Table13[[#This Row],[Order Value]]&gt;Answer!I$17,Table13[[#This Row],[Order Value]]&lt;Answer!I$18),1,0)</f>
        <v>0</v>
      </c>
      <c r="I606" s="19">
        <v>45262</v>
      </c>
      <c r="J606" s="20" t="str">
        <f>TEXT(Table13[[#This Row],[Order Datetime]],"HH:MM:SS")</f>
        <v>00:17:00</v>
      </c>
      <c r="K606" s="20" t="str">
        <f>TEXT(Table13[[#This Row],[Order time]],"H")</f>
        <v>0</v>
      </c>
      <c r="L606" s="16">
        <v>12</v>
      </c>
      <c r="M606" s="16">
        <f>DAY(Table13[[#This Row],[Order Date]])</f>
        <v>2</v>
      </c>
      <c r="N606" s="16" t="str">
        <f>TEXT(Table13[[#This Row],[Order Date]],"mmmm")</f>
        <v>December</v>
      </c>
      <c r="O606" s="16" t="str">
        <f>TEXT(Table13[[#This Row],[Order Date]],"dddd")</f>
        <v>Saturday</v>
      </c>
      <c r="P606" s="16">
        <f>WEEKDAY(Table13[[#This Row],[Order Datetime]],2)</f>
        <v>6</v>
      </c>
      <c r="Q606" s="30" t="str">
        <f>IF(Table13[[#This Row],[Customer Country]]="",VLOOKUP(Table13[[#This Row],[Customer ID]],Customers!$A$2:$E$2501,2,0),Table13[[#This Row],[Customer Country]])</f>
        <v>Ireland</v>
      </c>
      <c r="R606" s="16">
        <f>VLOOKUP(Table13[[#This Row],[Customer ID]],Table3[],6,0)</f>
        <v>19</v>
      </c>
    </row>
    <row r="607" spans="1:18" x14ac:dyDescent="0.3">
      <c r="A607" s="15">
        <v>920294</v>
      </c>
      <c r="B607" s="16">
        <v>474</v>
      </c>
      <c r="C607" s="17" t="s">
        <v>102</v>
      </c>
      <c r="D607" s="21">
        <v>45204.056250000001</v>
      </c>
      <c r="E607" s="16" t="s">
        <v>191</v>
      </c>
      <c r="F607" s="16" t="s">
        <v>62</v>
      </c>
      <c r="G607" s="16">
        <v>6177</v>
      </c>
      <c r="H607" s="16">
        <f>IF(OR(Table13[[#This Row],[Order Value]]&gt;Answer!I$17,Table13[[#This Row],[Order Value]]&lt;Answer!I$18),1,0)</f>
        <v>0</v>
      </c>
      <c r="I607" s="19">
        <v>45204</v>
      </c>
      <c r="J607" s="20" t="str">
        <f>TEXT(Table13[[#This Row],[Order Datetime]],"HH:MM:SS")</f>
        <v>01:21:00</v>
      </c>
      <c r="K607" s="20" t="str">
        <f>TEXT(Table13[[#This Row],[Order time]],"H")</f>
        <v>1</v>
      </c>
      <c r="L607" s="16">
        <v>10</v>
      </c>
      <c r="M607" s="16">
        <f>DAY(Table13[[#This Row],[Order Date]])</f>
        <v>5</v>
      </c>
      <c r="N607" s="16" t="str">
        <f>TEXT(Table13[[#This Row],[Order Date]],"mmmm")</f>
        <v>October</v>
      </c>
      <c r="O607" s="16" t="str">
        <f>TEXT(Table13[[#This Row],[Order Date]],"dddd")</f>
        <v>Thursday</v>
      </c>
      <c r="P607" s="16">
        <f>WEEKDAY(Table13[[#This Row],[Order Datetime]],2)</f>
        <v>4</v>
      </c>
      <c r="Q607" s="30" t="str">
        <f>IF(Table13[[#This Row],[Customer Country]]="",VLOOKUP(Table13[[#This Row],[Customer ID]],Customers!$A$2:$E$2501,2,0),Table13[[#This Row],[Customer Country]])</f>
        <v>Finland</v>
      </c>
      <c r="R607" s="16">
        <f>VLOOKUP(Table13[[#This Row],[Customer ID]],Table3[],6,0)</f>
        <v>74</v>
      </c>
    </row>
    <row r="608" spans="1:18" x14ac:dyDescent="0.3">
      <c r="A608" s="15">
        <v>997669</v>
      </c>
      <c r="B608" s="16">
        <v>475</v>
      </c>
      <c r="C608" s="17" t="s">
        <v>99</v>
      </c>
      <c r="D608" s="21">
        <v>44948.97152777778</v>
      </c>
      <c r="E608" s="16" t="s">
        <v>97</v>
      </c>
      <c r="F608" s="16" t="s">
        <v>44</v>
      </c>
      <c r="G608" s="16">
        <v>4684</v>
      </c>
      <c r="H608" s="16">
        <f>IF(OR(Table13[[#This Row],[Order Value]]&gt;Answer!I$17,Table13[[#This Row],[Order Value]]&lt;Answer!I$18),1,0)</f>
        <v>0</v>
      </c>
      <c r="I608" s="19">
        <v>44948</v>
      </c>
      <c r="J608" s="20" t="str">
        <f>TEXT(Table13[[#This Row],[Order Datetime]],"HH:MM:SS")</f>
        <v>23:19:00</v>
      </c>
      <c r="K608" s="20" t="str">
        <f>TEXT(Table13[[#This Row],[Order time]],"H")</f>
        <v>23</v>
      </c>
      <c r="L608" s="16">
        <v>1</v>
      </c>
      <c r="M608" s="16">
        <f>DAY(Table13[[#This Row],[Order Date]])</f>
        <v>22</v>
      </c>
      <c r="N608" s="16" t="str">
        <f>TEXT(Table13[[#This Row],[Order Date]],"mmmm")</f>
        <v>January</v>
      </c>
      <c r="O608" s="16" t="str">
        <f>TEXT(Table13[[#This Row],[Order Date]],"dddd")</f>
        <v>Sunday</v>
      </c>
      <c r="P608" s="16">
        <f>WEEKDAY(Table13[[#This Row],[Order Datetime]],2)</f>
        <v>7</v>
      </c>
      <c r="Q608" s="30" t="str">
        <f>IF(Table13[[#This Row],[Customer Country]]="",VLOOKUP(Table13[[#This Row],[Customer ID]],Customers!$A$2:$E$2501,2,0),Table13[[#This Row],[Customer Country]])</f>
        <v>USA</v>
      </c>
      <c r="R608" s="16">
        <f>VLOOKUP(Table13[[#This Row],[Customer ID]],Table3[],6,0)</f>
        <v>51</v>
      </c>
    </row>
    <row r="609" spans="1:18" x14ac:dyDescent="0.3">
      <c r="A609" s="15">
        <v>625994</v>
      </c>
      <c r="B609" s="16">
        <v>476</v>
      </c>
      <c r="C609" s="17" t="s">
        <v>99</v>
      </c>
      <c r="D609" s="18">
        <v>45067.96597222222</v>
      </c>
      <c r="E609" s="16" t="s">
        <v>98</v>
      </c>
      <c r="F609" s="16" t="s">
        <v>58</v>
      </c>
      <c r="G609" s="16">
        <v>7369</v>
      </c>
      <c r="H609" s="16">
        <f>IF(OR(Table13[[#This Row],[Order Value]]&gt;Answer!I$17,Table13[[#This Row],[Order Value]]&lt;Answer!I$18),1,0)</f>
        <v>0</v>
      </c>
      <c r="I609" s="19">
        <v>45067</v>
      </c>
      <c r="J609" s="20" t="str">
        <f>TEXT(Table13[[#This Row],[Order Datetime]],"HH:MM:SS")</f>
        <v>23:11:00</v>
      </c>
      <c r="K609" s="20" t="str">
        <f>TEXT(Table13[[#This Row],[Order time]],"H")</f>
        <v>23</v>
      </c>
      <c r="L609" s="16">
        <v>5</v>
      </c>
      <c r="M609" s="16">
        <f>DAY(Table13[[#This Row],[Order Date]])</f>
        <v>21</v>
      </c>
      <c r="N609" s="16" t="str">
        <f>TEXT(Table13[[#This Row],[Order Date]],"mmmm")</f>
        <v>May</v>
      </c>
      <c r="O609" s="16" t="str">
        <f>TEXT(Table13[[#This Row],[Order Date]],"dddd")</f>
        <v>Sunday</v>
      </c>
      <c r="P609" s="16">
        <f>WEEKDAY(Table13[[#This Row],[Order Datetime]],2)</f>
        <v>7</v>
      </c>
      <c r="Q609" s="30" t="str">
        <f>IF(Table13[[#This Row],[Customer Country]]="",VLOOKUP(Table13[[#This Row],[Customer ID]],Customers!$A$2:$E$2501,2,0),Table13[[#This Row],[Customer Country]])</f>
        <v>USA</v>
      </c>
      <c r="R609" s="16">
        <f>VLOOKUP(Table13[[#This Row],[Customer ID]],Table3[],6,0)</f>
        <v>80</v>
      </c>
    </row>
    <row r="610" spans="1:18" x14ac:dyDescent="0.3">
      <c r="A610" s="15">
        <v>551810</v>
      </c>
      <c r="B610" s="16">
        <v>477</v>
      </c>
      <c r="C610" s="17" t="s">
        <v>101</v>
      </c>
      <c r="D610" s="18">
        <v>45085.024305555555</v>
      </c>
      <c r="E610" s="16" t="s">
        <v>97</v>
      </c>
      <c r="F610" s="16" t="s">
        <v>74</v>
      </c>
      <c r="G610" s="16">
        <v>8174</v>
      </c>
      <c r="H610" s="16">
        <f>IF(OR(Table13[[#This Row],[Order Value]]&gt;Answer!I$17,Table13[[#This Row],[Order Value]]&lt;Answer!I$18),1,0)</f>
        <v>0</v>
      </c>
      <c r="I610" s="19">
        <v>45085</v>
      </c>
      <c r="J610" s="20" t="str">
        <f>TEXT(Table13[[#This Row],[Order Datetime]],"HH:MM:SS")</f>
        <v>00:35:00</v>
      </c>
      <c r="K610" s="20" t="str">
        <f>TEXT(Table13[[#This Row],[Order time]],"H")</f>
        <v>0</v>
      </c>
      <c r="L610" s="16">
        <v>6</v>
      </c>
      <c r="M610" s="16">
        <f>DAY(Table13[[#This Row],[Order Date]])</f>
        <v>8</v>
      </c>
      <c r="N610" s="16" t="str">
        <f>TEXT(Table13[[#This Row],[Order Date]],"mmmm")</f>
        <v>June</v>
      </c>
      <c r="O610" s="16" t="str">
        <f>TEXT(Table13[[#This Row],[Order Date]],"dddd")</f>
        <v>Thursday</v>
      </c>
      <c r="P610" s="16">
        <f>WEEKDAY(Table13[[#This Row],[Order Datetime]],2)</f>
        <v>4</v>
      </c>
      <c r="Q610" s="30" t="str">
        <f>IF(Table13[[#This Row],[Customer Country]]="",VLOOKUP(Table13[[#This Row],[Customer ID]],Customers!$A$2:$E$2501,2,0),Table13[[#This Row],[Customer Country]])</f>
        <v>Australia</v>
      </c>
      <c r="R610" s="16">
        <f>VLOOKUP(Table13[[#This Row],[Customer ID]],Table3[],6,0)</f>
        <v>31</v>
      </c>
    </row>
    <row r="611" spans="1:18" x14ac:dyDescent="0.3">
      <c r="A611" s="15">
        <v>58309</v>
      </c>
      <c r="B611" s="16">
        <v>479</v>
      </c>
      <c r="C611" s="17" t="s">
        <v>102</v>
      </c>
      <c r="D611" s="18">
        <v>44938.982638888891</v>
      </c>
      <c r="E611" s="16" t="s">
        <v>98</v>
      </c>
      <c r="F611" s="16" t="s">
        <v>48</v>
      </c>
      <c r="G611" s="16">
        <v>9668</v>
      </c>
      <c r="H611" s="16">
        <f>IF(OR(Table13[[#This Row],[Order Value]]&gt;Answer!I$17,Table13[[#This Row],[Order Value]]&lt;Answer!I$18),1,0)</f>
        <v>0</v>
      </c>
      <c r="I611" s="19">
        <v>44938</v>
      </c>
      <c r="J611" s="20" t="str">
        <f>TEXT(Table13[[#This Row],[Order Datetime]],"HH:MM:SS")</f>
        <v>23:35:00</v>
      </c>
      <c r="K611" s="20" t="str">
        <f>TEXT(Table13[[#This Row],[Order time]],"H")</f>
        <v>23</v>
      </c>
      <c r="L611" s="16">
        <v>1</v>
      </c>
      <c r="M611" s="16">
        <f>DAY(Table13[[#This Row],[Order Date]])</f>
        <v>12</v>
      </c>
      <c r="N611" s="16" t="str">
        <f>TEXT(Table13[[#This Row],[Order Date]],"mmmm")</f>
        <v>January</v>
      </c>
      <c r="O611" s="16" t="str">
        <f>TEXT(Table13[[#This Row],[Order Date]],"dddd")</f>
        <v>Thursday</v>
      </c>
      <c r="P611" s="16">
        <f>WEEKDAY(Table13[[#This Row],[Order Datetime]],2)</f>
        <v>4</v>
      </c>
      <c r="Q611" s="30" t="str">
        <f>IF(Table13[[#This Row],[Customer Country]]="",VLOOKUP(Table13[[#This Row],[Customer ID]],Customers!$A$2:$E$2501,2,0),Table13[[#This Row],[Customer Country]])</f>
        <v>Finland</v>
      </c>
      <c r="R611" s="16">
        <f>VLOOKUP(Table13[[#This Row],[Customer ID]],Table3[],6,0)</f>
        <v>81</v>
      </c>
    </row>
    <row r="612" spans="1:18" x14ac:dyDescent="0.3">
      <c r="A612" s="15">
        <v>1665167</v>
      </c>
      <c r="B612" s="16">
        <v>479</v>
      </c>
      <c r="C612" s="17" t="s">
        <v>102</v>
      </c>
      <c r="D612" s="21">
        <v>44989.073611111111</v>
      </c>
      <c r="E612" s="16" t="s">
        <v>97</v>
      </c>
      <c r="F612" s="16" t="s">
        <v>27</v>
      </c>
      <c r="G612" s="16">
        <v>6692</v>
      </c>
      <c r="H612" s="16">
        <f>IF(OR(Table13[[#This Row],[Order Value]]&gt;Answer!I$17,Table13[[#This Row],[Order Value]]&lt;Answer!I$18),1,0)</f>
        <v>0</v>
      </c>
      <c r="I612" s="19">
        <v>44989</v>
      </c>
      <c r="J612" s="20" t="str">
        <f>TEXT(Table13[[#This Row],[Order Datetime]],"HH:MM:SS")</f>
        <v>01:46:00</v>
      </c>
      <c r="K612" s="20" t="str">
        <f>TEXT(Table13[[#This Row],[Order time]],"H")</f>
        <v>1</v>
      </c>
      <c r="L612" s="16">
        <v>3</v>
      </c>
      <c r="M612" s="16">
        <f>DAY(Table13[[#This Row],[Order Date]])</f>
        <v>4</v>
      </c>
      <c r="N612" s="16" t="str">
        <f>TEXT(Table13[[#This Row],[Order Date]],"mmmm")</f>
        <v>March</v>
      </c>
      <c r="O612" s="16" t="str">
        <f>TEXT(Table13[[#This Row],[Order Date]],"dddd")</f>
        <v>Saturday</v>
      </c>
      <c r="P612" s="16">
        <f>WEEKDAY(Table13[[#This Row],[Order Datetime]],2)</f>
        <v>6</v>
      </c>
      <c r="Q612" s="30" t="str">
        <f>IF(Table13[[#This Row],[Customer Country]]="",VLOOKUP(Table13[[#This Row],[Customer ID]],Customers!$A$2:$E$2501,2,0),Table13[[#This Row],[Customer Country]])</f>
        <v>Finland</v>
      </c>
      <c r="R612" s="16">
        <f>VLOOKUP(Table13[[#This Row],[Customer ID]],Table3[],6,0)</f>
        <v>81</v>
      </c>
    </row>
    <row r="613" spans="1:18" x14ac:dyDescent="0.3">
      <c r="A613" s="15">
        <v>61005</v>
      </c>
      <c r="B613" s="16">
        <v>480</v>
      </c>
      <c r="C613" s="17" t="s">
        <v>102</v>
      </c>
      <c r="D613" s="18">
        <v>44928.031944444447</v>
      </c>
      <c r="E613" s="16" t="s">
        <v>96</v>
      </c>
      <c r="F613" s="16" t="s">
        <v>19</v>
      </c>
      <c r="G613" s="16">
        <v>7727</v>
      </c>
      <c r="H613" s="16">
        <f>IF(OR(Table13[[#This Row],[Order Value]]&gt;Answer!I$17,Table13[[#This Row],[Order Value]]&lt;Answer!I$18),1,0)</f>
        <v>0</v>
      </c>
      <c r="I613" s="19">
        <v>44928</v>
      </c>
      <c r="J613" s="20" t="str">
        <f>TEXT(Table13[[#This Row],[Order Datetime]],"HH:MM:SS")</f>
        <v>00:46:00</v>
      </c>
      <c r="K613" s="20" t="str">
        <f>TEXT(Table13[[#This Row],[Order time]],"H")</f>
        <v>0</v>
      </c>
      <c r="L613" s="16">
        <v>1</v>
      </c>
      <c r="M613" s="16">
        <f>DAY(Table13[[#This Row],[Order Date]])</f>
        <v>2</v>
      </c>
      <c r="N613" s="16" t="str">
        <f>TEXT(Table13[[#This Row],[Order Date]],"mmmm")</f>
        <v>January</v>
      </c>
      <c r="O613" s="16" t="str">
        <f>TEXT(Table13[[#This Row],[Order Date]],"dddd")</f>
        <v>Monday</v>
      </c>
      <c r="P613" s="16">
        <f>WEEKDAY(Table13[[#This Row],[Order Datetime]],2)</f>
        <v>1</v>
      </c>
      <c r="Q613" s="30" t="str">
        <f>IF(Table13[[#This Row],[Customer Country]]="",VLOOKUP(Table13[[#This Row],[Customer ID]],Customers!$A$2:$E$2501,2,0),Table13[[#This Row],[Customer Country]])</f>
        <v>Finland</v>
      </c>
      <c r="R613" s="16">
        <f>VLOOKUP(Table13[[#This Row],[Customer ID]],Table3[],6,0)</f>
        <v>46</v>
      </c>
    </row>
    <row r="614" spans="1:18" x14ac:dyDescent="0.3">
      <c r="A614" s="15">
        <v>1322635</v>
      </c>
      <c r="B614" s="16">
        <v>481</v>
      </c>
      <c r="C614" s="17" t="s">
        <v>101</v>
      </c>
      <c r="D614" s="21">
        <v>44982.990277777775</v>
      </c>
      <c r="E614" s="16" t="s">
        <v>191</v>
      </c>
      <c r="F614" s="16" t="s">
        <v>43</v>
      </c>
      <c r="G614" s="16">
        <v>1854</v>
      </c>
      <c r="H614" s="16">
        <f>IF(OR(Table13[[#This Row],[Order Value]]&gt;Answer!I$17,Table13[[#This Row],[Order Value]]&lt;Answer!I$18),1,0)</f>
        <v>0</v>
      </c>
      <c r="I614" s="19">
        <v>44982</v>
      </c>
      <c r="J614" s="20" t="str">
        <f>TEXT(Table13[[#This Row],[Order Datetime]],"HH:MM:SS")</f>
        <v>23:46:00</v>
      </c>
      <c r="K614" s="20" t="str">
        <f>TEXT(Table13[[#This Row],[Order time]],"H")</f>
        <v>23</v>
      </c>
      <c r="L614" s="16">
        <v>2</v>
      </c>
      <c r="M614" s="16">
        <f>DAY(Table13[[#This Row],[Order Date]])</f>
        <v>25</v>
      </c>
      <c r="N614" s="16" t="str">
        <f>TEXT(Table13[[#This Row],[Order Date]],"mmmm")</f>
        <v>February</v>
      </c>
      <c r="O614" s="16" t="str">
        <f>TEXT(Table13[[#This Row],[Order Date]],"dddd")</f>
        <v>Saturday</v>
      </c>
      <c r="P614" s="16">
        <f>WEEKDAY(Table13[[#This Row],[Order Datetime]],2)</f>
        <v>6</v>
      </c>
      <c r="Q614" s="30" t="str">
        <f>IF(Table13[[#This Row],[Customer Country]]="",VLOOKUP(Table13[[#This Row],[Customer ID]],Customers!$A$2:$E$2501,2,0),Table13[[#This Row],[Customer Country]])</f>
        <v>Australia</v>
      </c>
      <c r="R614" s="16">
        <f>VLOOKUP(Table13[[#This Row],[Customer ID]],Table3[],6,0)</f>
        <v>49</v>
      </c>
    </row>
    <row r="615" spans="1:18" x14ac:dyDescent="0.3">
      <c r="A615" s="15">
        <v>1051057</v>
      </c>
      <c r="B615" s="16">
        <v>482</v>
      </c>
      <c r="C615" s="17" t="s">
        <v>100</v>
      </c>
      <c r="D615" s="21">
        <v>45048.997916666667</v>
      </c>
      <c r="E615" s="16" t="s">
        <v>96</v>
      </c>
      <c r="F615" s="16" t="s">
        <v>51</v>
      </c>
      <c r="G615" s="16">
        <v>4768</v>
      </c>
      <c r="H615" s="16">
        <f>IF(OR(Table13[[#This Row],[Order Value]]&gt;Answer!I$17,Table13[[#This Row],[Order Value]]&lt;Answer!I$18),1,0)</f>
        <v>0</v>
      </c>
      <c r="I615" s="19">
        <v>45048</v>
      </c>
      <c r="J615" s="20" t="str">
        <f>TEXT(Table13[[#This Row],[Order Datetime]],"HH:MM:SS")</f>
        <v>23:57:00</v>
      </c>
      <c r="K615" s="20" t="str">
        <f>TEXT(Table13[[#This Row],[Order time]],"H")</f>
        <v>23</v>
      </c>
      <c r="L615" s="16">
        <v>5</v>
      </c>
      <c r="M615" s="16">
        <f>DAY(Table13[[#This Row],[Order Date]])</f>
        <v>2</v>
      </c>
      <c r="N615" s="16" t="str">
        <f>TEXT(Table13[[#This Row],[Order Date]],"mmmm")</f>
        <v>May</v>
      </c>
      <c r="O615" s="16" t="str">
        <f>TEXT(Table13[[#This Row],[Order Date]],"dddd")</f>
        <v>Tuesday</v>
      </c>
      <c r="P615" s="16">
        <f>WEEKDAY(Table13[[#This Row],[Order Datetime]],2)</f>
        <v>2</v>
      </c>
      <c r="Q615" s="30" t="str">
        <f>IF(Table13[[#This Row],[Customer Country]]="",VLOOKUP(Table13[[#This Row],[Customer ID]],Customers!$A$2:$E$2501,2,0),Table13[[#This Row],[Customer Country]])</f>
        <v>France</v>
      </c>
      <c r="R615" s="16">
        <f>VLOOKUP(Table13[[#This Row],[Customer ID]],Table3[],6,0)</f>
        <v>82</v>
      </c>
    </row>
    <row r="616" spans="1:18" x14ac:dyDescent="0.3">
      <c r="A616" s="15">
        <v>976000</v>
      </c>
      <c r="B616" s="16">
        <v>484</v>
      </c>
      <c r="C616" s="17" t="s">
        <v>99</v>
      </c>
      <c r="D616" s="21">
        <v>45089.988194444442</v>
      </c>
      <c r="E616" s="16" t="s">
        <v>97</v>
      </c>
      <c r="F616" s="16" t="s">
        <v>6</v>
      </c>
      <c r="G616" s="16">
        <v>6536</v>
      </c>
      <c r="H616" s="16">
        <f>IF(OR(Table13[[#This Row],[Order Value]]&gt;Answer!I$17,Table13[[#This Row],[Order Value]]&lt;Answer!I$18),1,0)</f>
        <v>0</v>
      </c>
      <c r="I616" s="19">
        <v>45089</v>
      </c>
      <c r="J616" s="20" t="str">
        <f>TEXT(Table13[[#This Row],[Order Datetime]],"HH:MM:SS")</f>
        <v>23:43:00</v>
      </c>
      <c r="K616" s="20" t="str">
        <f>TEXT(Table13[[#This Row],[Order time]],"H")</f>
        <v>23</v>
      </c>
      <c r="L616" s="16">
        <v>6</v>
      </c>
      <c r="M616" s="16">
        <f>DAY(Table13[[#This Row],[Order Date]])</f>
        <v>12</v>
      </c>
      <c r="N616" s="16" t="str">
        <f>TEXT(Table13[[#This Row],[Order Date]],"mmmm")</f>
        <v>June</v>
      </c>
      <c r="O616" s="16" t="str">
        <f>TEXT(Table13[[#This Row],[Order Date]],"dddd")</f>
        <v>Monday</v>
      </c>
      <c r="P616" s="16">
        <f>WEEKDAY(Table13[[#This Row],[Order Datetime]],2)</f>
        <v>1</v>
      </c>
      <c r="Q616" s="30" t="str">
        <f>IF(Table13[[#This Row],[Customer Country]]="",VLOOKUP(Table13[[#This Row],[Customer ID]],Customers!$A$2:$E$2501,2,0),Table13[[#This Row],[Customer Country]])</f>
        <v>USA</v>
      </c>
      <c r="R616" s="16">
        <f>VLOOKUP(Table13[[#This Row],[Customer ID]],Table3[],6,0)</f>
        <v>70</v>
      </c>
    </row>
    <row r="617" spans="1:18" x14ac:dyDescent="0.3">
      <c r="A617" s="15">
        <v>1163680</v>
      </c>
      <c r="B617" s="16">
        <v>485</v>
      </c>
      <c r="C617" s="17" t="s">
        <v>100</v>
      </c>
      <c r="D617" s="21">
        <v>45011.024305555555</v>
      </c>
      <c r="E617" s="16" t="s">
        <v>97</v>
      </c>
      <c r="F617" s="16" t="s">
        <v>23</v>
      </c>
      <c r="G617" s="16">
        <v>890</v>
      </c>
      <c r="H617" s="16">
        <f>IF(OR(Table13[[#This Row],[Order Value]]&gt;Answer!I$17,Table13[[#This Row],[Order Value]]&lt;Answer!I$18),1,0)</f>
        <v>0</v>
      </c>
      <c r="I617" s="19">
        <v>45011</v>
      </c>
      <c r="J617" s="20" t="str">
        <f>TEXT(Table13[[#This Row],[Order Datetime]],"HH:MM:SS")</f>
        <v>00:35:00</v>
      </c>
      <c r="K617" s="20" t="str">
        <f>TEXT(Table13[[#This Row],[Order time]],"H")</f>
        <v>0</v>
      </c>
      <c r="L617" s="16">
        <v>3</v>
      </c>
      <c r="M617" s="16">
        <f>DAY(Table13[[#This Row],[Order Date]])</f>
        <v>26</v>
      </c>
      <c r="N617" s="16" t="str">
        <f>TEXT(Table13[[#This Row],[Order Date]],"mmmm")</f>
        <v>March</v>
      </c>
      <c r="O617" s="16" t="str">
        <f>TEXT(Table13[[#This Row],[Order Date]],"dddd")</f>
        <v>Sunday</v>
      </c>
      <c r="P617" s="16">
        <f>WEEKDAY(Table13[[#This Row],[Order Datetime]],2)</f>
        <v>7</v>
      </c>
      <c r="Q617" s="30" t="str">
        <f>IF(Table13[[#This Row],[Customer Country]]="",VLOOKUP(Table13[[#This Row],[Customer ID]],Customers!$A$2:$E$2501,2,0),Table13[[#This Row],[Customer Country]])</f>
        <v>France</v>
      </c>
      <c r="R617" s="16">
        <f>VLOOKUP(Table13[[#This Row],[Customer ID]],Table3[],6,0)</f>
        <v>19</v>
      </c>
    </row>
    <row r="618" spans="1:18" x14ac:dyDescent="0.3">
      <c r="A618" s="15">
        <v>1198103</v>
      </c>
      <c r="B618" s="16">
        <v>485</v>
      </c>
      <c r="C618" s="17" t="s">
        <v>100</v>
      </c>
      <c r="D618" s="21">
        <v>45009.080555555556</v>
      </c>
      <c r="E618" s="16" t="s">
        <v>97</v>
      </c>
      <c r="F618" s="16" t="s">
        <v>24</v>
      </c>
      <c r="G618" s="16">
        <v>1994</v>
      </c>
      <c r="H618" s="16">
        <f>IF(OR(Table13[[#This Row],[Order Value]]&gt;Answer!I$17,Table13[[#This Row],[Order Value]]&lt;Answer!I$18),1,0)</f>
        <v>0</v>
      </c>
      <c r="I618" s="19">
        <v>45009</v>
      </c>
      <c r="J618" s="20" t="str">
        <f>TEXT(Table13[[#This Row],[Order Datetime]],"HH:MM:SS")</f>
        <v>01:56:00</v>
      </c>
      <c r="K618" s="20" t="str">
        <f>TEXT(Table13[[#This Row],[Order time]],"H")</f>
        <v>1</v>
      </c>
      <c r="L618" s="16">
        <v>3</v>
      </c>
      <c r="M618" s="16">
        <f>DAY(Table13[[#This Row],[Order Date]])</f>
        <v>24</v>
      </c>
      <c r="N618" s="16" t="str">
        <f>TEXT(Table13[[#This Row],[Order Date]],"mmmm")</f>
        <v>March</v>
      </c>
      <c r="O618" s="16" t="str">
        <f>TEXT(Table13[[#This Row],[Order Date]],"dddd")</f>
        <v>Friday</v>
      </c>
      <c r="P618" s="16">
        <f>WEEKDAY(Table13[[#This Row],[Order Datetime]],2)</f>
        <v>5</v>
      </c>
      <c r="Q618" s="30" t="str">
        <f>IF(Table13[[#This Row],[Customer Country]]="",VLOOKUP(Table13[[#This Row],[Customer ID]],Customers!$A$2:$E$2501,2,0),Table13[[#This Row],[Customer Country]])</f>
        <v>France</v>
      </c>
      <c r="R618" s="16">
        <f>VLOOKUP(Table13[[#This Row],[Customer ID]],Table3[],6,0)</f>
        <v>19</v>
      </c>
    </row>
    <row r="619" spans="1:18" x14ac:dyDescent="0.3">
      <c r="A619" s="15">
        <v>316364</v>
      </c>
      <c r="B619" s="16">
        <v>486</v>
      </c>
      <c r="C619" s="17" t="s">
        <v>104</v>
      </c>
      <c r="D619" s="18">
        <v>45239.013194444444</v>
      </c>
      <c r="E619" s="16" t="s">
        <v>98</v>
      </c>
      <c r="F619" s="16" t="s">
        <v>49</v>
      </c>
      <c r="G619" s="16">
        <v>1699</v>
      </c>
      <c r="H619" s="16">
        <f>IF(OR(Table13[[#This Row],[Order Value]]&gt;Answer!I$17,Table13[[#This Row],[Order Value]]&lt;Answer!I$18),1,0)</f>
        <v>0</v>
      </c>
      <c r="I619" s="19">
        <v>45239</v>
      </c>
      <c r="J619" s="20" t="str">
        <f>TEXT(Table13[[#This Row],[Order Datetime]],"HH:MM:SS")</f>
        <v>00:19:00</v>
      </c>
      <c r="K619" s="20" t="str">
        <f>TEXT(Table13[[#This Row],[Order time]],"H")</f>
        <v>0</v>
      </c>
      <c r="L619" s="16">
        <v>11</v>
      </c>
      <c r="M619" s="16">
        <f>DAY(Table13[[#This Row],[Order Date]])</f>
        <v>9</v>
      </c>
      <c r="N619" s="16" t="str">
        <f>TEXT(Table13[[#This Row],[Order Date]],"mmmm")</f>
        <v>November</v>
      </c>
      <c r="O619" s="16" t="str">
        <f>TEXT(Table13[[#This Row],[Order Date]],"dddd")</f>
        <v>Thursday</v>
      </c>
      <c r="P619" s="16">
        <f>WEEKDAY(Table13[[#This Row],[Order Datetime]],2)</f>
        <v>4</v>
      </c>
      <c r="Q619" s="30" t="str">
        <f>IF(Table13[[#This Row],[Customer Country]]="",VLOOKUP(Table13[[#This Row],[Customer ID]],Customers!$A$2:$E$2501,2,0),Table13[[#This Row],[Customer Country]])</f>
        <v>Austria</v>
      </c>
      <c r="R619" s="16">
        <f>VLOOKUP(Table13[[#This Row],[Customer ID]],Table3[],6,0)</f>
        <v>66</v>
      </c>
    </row>
    <row r="620" spans="1:18" x14ac:dyDescent="0.3">
      <c r="A620" s="15">
        <v>389725</v>
      </c>
      <c r="B620" s="16">
        <v>487</v>
      </c>
      <c r="C620" s="17" t="s">
        <v>101</v>
      </c>
      <c r="D620" s="18">
        <v>45237.074305555558</v>
      </c>
      <c r="E620" s="16" t="s">
        <v>191</v>
      </c>
      <c r="F620" s="16" t="s">
        <v>25</v>
      </c>
      <c r="G620" s="16">
        <v>206</v>
      </c>
      <c r="H620" s="16">
        <f>IF(OR(Table13[[#This Row],[Order Value]]&gt;Answer!I$17,Table13[[#This Row],[Order Value]]&lt;Answer!I$18),1,0)</f>
        <v>0</v>
      </c>
      <c r="I620" s="19">
        <v>45237</v>
      </c>
      <c r="J620" s="20" t="str">
        <f>TEXT(Table13[[#This Row],[Order Datetime]],"HH:MM:SS")</f>
        <v>01:47:00</v>
      </c>
      <c r="K620" s="20" t="str">
        <f>TEXT(Table13[[#This Row],[Order time]],"H")</f>
        <v>1</v>
      </c>
      <c r="L620" s="16">
        <v>11</v>
      </c>
      <c r="M620" s="16">
        <f>DAY(Table13[[#This Row],[Order Date]])</f>
        <v>7</v>
      </c>
      <c r="N620" s="16" t="str">
        <f>TEXT(Table13[[#This Row],[Order Date]],"mmmm")</f>
        <v>November</v>
      </c>
      <c r="O620" s="16" t="str">
        <f>TEXT(Table13[[#This Row],[Order Date]],"dddd")</f>
        <v>Tuesday</v>
      </c>
      <c r="P620" s="16">
        <f>WEEKDAY(Table13[[#This Row],[Order Datetime]],2)</f>
        <v>2</v>
      </c>
      <c r="Q620" s="30" t="str">
        <f>IF(Table13[[#This Row],[Customer Country]]="",VLOOKUP(Table13[[#This Row],[Customer ID]],Customers!$A$2:$E$2501,2,0),Table13[[#This Row],[Customer Country]])</f>
        <v>Australia</v>
      </c>
      <c r="R620" s="16">
        <f>VLOOKUP(Table13[[#This Row],[Customer ID]],Table3[],6,0)</f>
        <v>81</v>
      </c>
    </row>
    <row r="621" spans="1:18" x14ac:dyDescent="0.3">
      <c r="A621" s="15">
        <v>539212</v>
      </c>
      <c r="B621" s="16">
        <v>488</v>
      </c>
      <c r="C621" s="17" t="s">
        <v>99</v>
      </c>
      <c r="D621" s="18">
        <v>45259.077777777777</v>
      </c>
      <c r="E621" s="16" t="s">
        <v>191</v>
      </c>
      <c r="F621" s="16" t="s">
        <v>18</v>
      </c>
      <c r="G621" s="16">
        <v>8345</v>
      </c>
      <c r="H621" s="16">
        <f>IF(OR(Table13[[#This Row],[Order Value]]&gt;Answer!I$17,Table13[[#This Row],[Order Value]]&lt;Answer!I$18),1,0)</f>
        <v>0</v>
      </c>
      <c r="I621" s="19">
        <v>45259</v>
      </c>
      <c r="J621" s="20" t="str">
        <f>TEXT(Table13[[#This Row],[Order Datetime]],"HH:MM:SS")</f>
        <v>01:52:00</v>
      </c>
      <c r="K621" s="20" t="str">
        <f>TEXT(Table13[[#This Row],[Order time]],"H")</f>
        <v>1</v>
      </c>
      <c r="L621" s="16">
        <v>11</v>
      </c>
      <c r="M621" s="16">
        <f>DAY(Table13[[#This Row],[Order Date]])</f>
        <v>29</v>
      </c>
      <c r="N621" s="16" t="str">
        <f>TEXT(Table13[[#This Row],[Order Date]],"mmmm")</f>
        <v>November</v>
      </c>
      <c r="O621" s="16" t="str">
        <f>TEXT(Table13[[#This Row],[Order Date]],"dddd")</f>
        <v>Wednesday</v>
      </c>
      <c r="P621" s="16">
        <f>WEEKDAY(Table13[[#This Row],[Order Datetime]],2)</f>
        <v>3</v>
      </c>
      <c r="Q621" s="30" t="str">
        <f>IF(Table13[[#This Row],[Customer Country]]="",VLOOKUP(Table13[[#This Row],[Customer ID]],Customers!$A$2:$E$2501,2,0),Table13[[#This Row],[Customer Country]])</f>
        <v>USA</v>
      </c>
      <c r="R621" s="16">
        <f>VLOOKUP(Table13[[#This Row],[Customer ID]],Table3[],6,0)</f>
        <v>19</v>
      </c>
    </row>
    <row r="622" spans="1:18" x14ac:dyDescent="0.3">
      <c r="A622" s="15">
        <v>34978</v>
      </c>
      <c r="B622" s="16">
        <v>492</v>
      </c>
      <c r="C622" s="17" t="s">
        <v>105</v>
      </c>
      <c r="D622" s="18">
        <v>45120.076388888891</v>
      </c>
      <c r="E622" s="16" t="s">
        <v>97</v>
      </c>
      <c r="F622" s="16" t="s">
        <v>4</v>
      </c>
      <c r="G622" s="16">
        <v>1494</v>
      </c>
      <c r="H622" s="16">
        <f>IF(OR(Table13[[#This Row],[Order Value]]&gt;Answer!I$17,Table13[[#This Row],[Order Value]]&lt;Answer!I$18),1,0)</f>
        <v>0</v>
      </c>
      <c r="I622" s="19">
        <v>45120</v>
      </c>
      <c r="J622" s="20" t="str">
        <f>TEXT(Table13[[#This Row],[Order Datetime]],"HH:MM:SS")</f>
        <v>01:50:00</v>
      </c>
      <c r="K622" s="20" t="str">
        <f>TEXT(Table13[[#This Row],[Order time]],"H")</f>
        <v>1</v>
      </c>
      <c r="L622" s="16">
        <v>7</v>
      </c>
      <c r="M622" s="16">
        <f>DAY(Table13[[#This Row],[Order Date]])</f>
        <v>13</v>
      </c>
      <c r="N622" s="16" t="str">
        <f>TEXT(Table13[[#This Row],[Order Date]],"mmmm")</f>
        <v>July</v>
      </c>
      <c r="O622" s="16" t="str">
        <f>TEXT(Table13[[#This Row],[Order Date]],"dddd")</f>
        <v>Thursday</v>
      </c>
      <c r="P622" s="16">
        <f>WEEKDAY(Table13[[#This Row],[Order Datetime]],2)</f>
        <v>4</v>
      </c>
      <c r="Q622" s="30" t="str">
        <f>IF(Table13[[#This Row],[Customer Country]]="",VLOOKUP(Table13[[#This Row],[Customer ID]],Customers!$A$2:$E$2501,2,0),Table13[[#This Row],[Customer Country]])</f>
        <v>Spain</v>
      </c>
      <c r="R622" s="16">
        <f>VLOOKUP(Table13[[#This Row],[Customer ID]],Table3[],6,0)</f>
        <v>32</v>
      </c>
    </row>
    <row r="623" spans="1:18" x14ac:dyDescent="0.3">
      <c r="A623" s="15">
        <v>817610</v>
      </c>
      <c r="B623" s="16">
        <v>493</v>
      </c>
      <c r="C623" s="17" t="s">
        <v>99</v>
      </c>
      <c r="D623" s="21">
        <v>44930.98333333333</v>
      </c>
      <c r="E623" s="16" t="s">
        <v>98</v>
      </c>
      <c r="F623" s="16" t="s">
        <v>60</v>
      </c>
      <c r="G623" s="16">
        <v>4047</v>
      </c>
      <c r="H623" s="16">
        <f>IF(OR(Table13[[#This Row],[Order Value]]&gt;Answer!I$17,Table13[[#This Row],[Order Value]]&lt;Answer!I$18),1,0)</f>
        <v>0</v>
      </c>
      <c r="I623" s="19">
        <v>44930</v>
      </c>
      <c r="J623" s="20" t="str">
        <f>TEXT(Table13[[#This Row],[Order Datetime]],"HH:MM:SS")</f>
        <v>23:36:00</v>
      </c>
      <c r="K623" s="20" t="str">
        <f>TEXT(Table13[[#This Row],[Order time]],"H")</f>
        <v>23</v>
      </c>
      <c r="L623" s="16">
        <v>1</v>
      </c>
      <c r="M623" s="16">
        <f>DAY(Table13[[#This Row],[Order Date]])</f>
        <v>4</v>
      </c>
      <c r="N623" s="16" t="str">
        <f>TEXT(Table13[[#This Row],[Order Date]],"mmmm")</f>
        <v>January</v>
      </c>
      <c r="O623" s="16" t="str">
        <f>TEXT(Table13[[#This Row],[Order Date]],"dddd")</f>
        <v>Wednesday</v>
      </c>
      <c r="P623" s="16">
        <f>WEEKDAY(Table13[[#This Row],[Order Datetime]],2)</f>
        <v>3</v>
      </c>
      <c r="Q623" s="30" t="str">
        <f>IF(Table13[[#This Row],[Customer Country]]="",VLOOKUP(Table13[[#This Row],[Customer ID]],Customers!$A$2:$E$2501,2,0),Table13[[#This Row],[Customer Country]])</f>
        <v>USA</v>
      </c>
      <c r="R623" s="16">
        <f>VLOOKUP(Table13[[#This Row],[Customer ID]],Table3[],6,0)</f>
        <v>82</v>
      </c>
    </row>
    <row r="624" spans="1:18" x14ac:dyDescent="0.3">
      <c r="A624" s="15">
        <v>1437873</v>
      </c>
      <c r="B624" s="16">
        <v>493</v>
      </c>
      <c r="C624" s="17" t="s">
        <v>99</v>
      </c>
      <c r="D624" s="21">
        <v>45052.993750000001</v>
      </c>
      <c r="E624" s="16" t="s">
        <v>98</v>
      </c>
      <c r="F624" s="16" t="s">
        <v>24</v>
      </c>
      <c r="G624" s="16">
        <v>5373</v>
      </c>
      <c r="H624" s="16">
        <f>IF(OR(Table13[[#This Row],[Order Value]]&gt;Answer!I$17,Table13[[#This Row],[Order Value]]&lt;Answer!I$18),1,0)</f>
        <v>0</v>
      </c>
      <c r="I624" s="19">
        <v>45052</v>
      </c>
      <c r="J624" s="20" t="str">
        <f>TEXT(Table13[[#This Row],[Order Datetime]],"HH:MM:SS")</f>
        <v>23:51:00</v>
      </c>
      <c r="K624" s="20" t="str">
        <f>TEXT(Table13[[#This Row],[Order time]],"H")</f>
        <v>23</v>
      </c>
      <c r="L624" s="16">
        <v>5</v>
      </c>
      <c r="M624" s="16">
        <f>DAY(Table13[[#This Row],[Order Date]])</f>
        <v>6</v>
      </c>
      <c r="N624" s="16" t="str">
        <f>TEXT(Table13[[#This Row],[Order Date]],"mmmm")</f>
        <v>May</v>
      </c>
      <c r="O624" s="16" t="str">
        <f>TEXT(Table13[[#This Row],[Order Date]],"dddd")</f>
        <v>Saturday</v>
      </c>
      <c r="P624" s="16">
        <f>WEEKDAY(Table13[[#This Row],[Order Datetime]],2)</f>
        <v>6</v>
      </c>
      <c r="Q624" s="30" t="str">
        <f>IF(Table13[[#This Row],[Customer Country]]="",VLOOKUP(Table13[[#This Row],[Customer ID]],Customers!$A$2:$E$2501,2,0),Table13[[#This Row],[Customer Country]])</f>
        <v>USA</v>
      </c>
      <c r="R624" s="16">
        <f>VLOOKUP(Table13[[#This Row],[Customer ID]],Table3[],6,0)</f>
        <v>82</v>
      </c>
    </row>
    <row r="625" spans="1:18" x14ac:dyDescent="0.3">
      <c r="A625" s="15">
        <v>449457</v>
      </c>
      <c r="B625" s="16">
        <v>494</v>
      </c>
      <c r="C625" s="17" t="s">
        <v>100</v>
      </c>
      <c r="D625" s="18">
        <v>45232.048611111109</v>
      </c>
      <c r="E625" s="16" t="s">
        <v>97</v>
      </c>
      <c r="F625" s="16" t="s">
        <v>74</v>
      </c>
      <c r="G625" s="16">
        <v>3426</v>
      </c>
      <c r="H625" s="16">
        <f>IF(OR(Table13[[#This Row],[Order Value]]&gt;Answer!I$17,Table13[[#This Row],[Order Value]]&lt;Answer!I$18),1,0)</f>
        <v>0</v>
      </c>
      <c r="I625" s="19">
        <v>45232</v>
      </c>
      <c r="J625" s="20" t="str">
        <f>TEXT(Table13[[#This Row],[Order Datetime]],"HH:MM:SS")</f>
        <v>01:10:00</v>
      </c>
      <c r="K625" s="20" t="str">
        <f>TEXT(Table13[[#This Row],[Order time]],"H")</f>
        <v>1</v>
      </c>
      <c r="L625" s="16">
        <v>11</v>
      </c>
      <c r="M625" s="16">
        <f>DAY(Table13[[#This Row],[Order Date]])</f>
        <v>2</v>
      </c>
      <c r="N625" s="16" t="str">
        <f>TEXT(Table13[[#This Row],[Order Date]],"mmmm")</f>
        <v>November</v>
      </c>
      <c r="O625" s="16" t="str">
        <f>TEXT(Table13[[#This Row],[Order Date]],"dddd")</f>
        <v>Thursday</v>
      </c>
      <c r="P625" s="16">
        <f>WEEKDAY(Table13[[#This Row],[Order Datetime]],2)</f>
        <v>4</v>
      </c>
      <c r="Q625" s="30" t="str">
        <f>IF(Table13[[#This Row],[Customer Country]]="",VLOOKUP(Table13[[#This Row],[Customer ID]],Customers!$A$2:$E$2501,2,0),Table13[[#This Row],[Customer Country]])</f>
        <v>France</v>
      </c>
      <c r="R625" s="16">
        <f>VLOOKUP(Table13[[#This Row],[Customer ID]],Table3[],6,0)</f>
        <v>19</v>
      </c>
    </row>
    <row r="626" spans="1:18" x14ac:dyDescent="0.3">
      <c r="A626" s="15">
        <v>759664</v>
      </c>
      <c r="B626" s="16">
        <v>494</v>
      </c>
      <c r="C626" s="17" t="s">
        <v>100</v>
      </c>
      <c r="D626" s="21">
        <v>45125.986111111109</v>
      </c>
      <c r="E626" s="16" t="s">
        <v>191</v>
      </c>
      <c r="F626" s="16" t="s">
        <v>11</v>
      </c>
      <c r="G626" s="16">
        <v>8605</v>
      </c>
      <c r="H626" s="16">
        <f>IF(OR(Table13[[#This Row],[Order Value]]&gt;Answer!I$17,Table13[[#This Row],[Order Value]]&lt;Answer!I$18),1,0)</f>
        <v>0</v>
      </c>
      <c r="I626" s="19">
        <v>45125</v>
      </c>
      <c r="J626" s="20" t="str">
        <f>TEXT(Table13[[#This Row],[Order Datetime]],"HH:MM:SS")</f>
        <v>23:40:00</v>
      </c>
      <c r="K626" s="20" t="str">
        <f>TEXT(Table13[[#This Row],[Order time]],"H")</f>
        <v>23</v>
      </c>
      <c r="L626" s="16">
        <v>7</v>
      </c>
      <c r="M626" s="16">
        <f>DAY(Table13[[#This Row],[Order Date]])</f>
        <v>18</v>
      </c>
      <c r="N626" s="16" t="str">
        <f>TEXT(Table13[[#This Row],[Order Date]],"mmmm")</f>
        <v>July</v>
      </c>
      <c r="O626" s="16" t="str">
        <f>TEXT(Table13[[#This Row],[Order Date]],"dddd")</f>
        <v>Tuesday</v>
      </c>
      <c r="P626" s="16">
        <f>WEEKDAY(Table13[[#This Row],[Order Datetime]],2)</f>
        <v>2</v>
      </c>
      <c r="Q626" s="30" t="str">
        <f>IF(Table13[[#This Row],[Customer Country]]="",VLOOKUP(Table13[[#This Row],[Customer ID]],Customers!$A$2:$E$2501,2,0),Table13[[#This Row],[Customer Country]])</f>
        <v>France</v>
      </c>
      <c r="R626" s="16">
        <f>VLOOKUP(Table13[[#This Row],[Customer ID]],Table3[],6,0)</f>
        <v>19</v>
      </c>
    </row>
    <row r="627" spans="1:18" x14ac:dyDescent="0.3">
      <c r="A627" s="15">
        <v>1050351</v>
      </c>
      <c r="B627" s="16">
        <v>497</v>
      </c>
      <c r="C627" s="17" t="s">
        <v>99</v>
      </c>
      <c r="D627" s="21">
        <v>45121.000694444447</v>
      </c>
      <c r="E627" s="16" t="s">
        <v>97</v>
      </c>
      <c r="F627" s="16" t="s">
        <v>19</v>
      </c>
      <c r="G627" s="16">
        <v>9863</v>
      </c>
      <c r="H627" s="16">
        <f>IF(OR(Table13[[#This Row],[Order Value]]&gt;Answer!I$17,Table13[[#This Row],[Order Value]]&lt;Answer!I$18),1,0)</f>
        <v>0</v>
      </c>
      <c r="I627" s="19">
        <v>45121</v>
      </c>
      <c r="J627" s="20" t="str">
        <f>TEXT(Table13[[#This Row],[Order Datetime]],"HH:MM:SS")</f>
        <v>00:01:00</v>
      </c>
      <c r="K627" s="20" t="str">
        <f>TEXT(Table13[[#This Row],[Order time]],"H")</f>
        <v>0</v>
      </c>
      <c r="L627" s="16">
        <v>7</v>
      </c>
      <c r="M627" s="16">
        <f>DAY(Table13[[#This Row],[Order Date]])</f>
        <v>14</v>
      </c>
      <c r="N627" s="16" t="str">
        <f>TEXT(Table13[[#This Row],[Order Date]],"mmmm")</f>
        <v>July</v>
      </c>
      <c r="O627" s="16" t="str">
        <f>TEXT(Table13[[#This Row],[Order Date]],"dddd")</f>
        <v>Friday</v>
      </c>
      <c r="P627" s="16">
        <f>WEEKDAY(Table13[[#This Row],[Order Datetime]],2)</f>
        <v>5</v>
      </c>
      <c r="Q627" s="30" t="str">
        <f>IF(Table13[[#This Row],[Customer Country]]="",VLOOKUP(Table13[[#This Row],[Customer ID]],Customers!$A$2:$E$2501,2,0),Table13[[#This Row],[Customer Country]])</f>
        <v>USA</v>
      </c>
      <c r="R627" s="16">
        <f>VLOOKUP(Table13[[#This Row],[Customer ID]],Table3[],6,0)</f>
        <v>88</v>
      </c>
    </row>
    <row r="628" spans="1:18" x14ac:dyDescent="0.3">
      <c r="A628" s="15">
        <v>1290759</v>
      </c>
      <c r="B628" s="16">
        <v>497</v>
      </c>
      <c r="C628" s="17" t="s">
        <v>99</v>
      </c>
      <c r="D628" s="21">
        <v>44976.036805555559</v>
      </c>
      <c r="E628" s="16" t="s">
        <v>98</v>
      </c>
      <c r="F628" s="16" t="s">
        <v>59</v>
      </c>
      <c r="G628" s="16">
        <v>6538</v>
      </c>
      <c r="H628" s="16">
        <f>IF(OR(Table13[[#This Row],[Order Value]]&gt;Answer!I$17,Table13[[#This Row],[Order Value]]&lt;Answer!I$18),1,0)</f>
        <v>0</v>
      </c>
      <c r="I628" s="19">
        <v>44976</v>
      </c>
      <c r="J628" s="20" t="str">
        <f>TEXT(Table13[[#This Row],[Order Datetime]],"HH:MM:SS")</f>
        <v>00:53:00</v>
      </c>
      <c r="K628" s="20" t="str">
        <f>TEXT(Table13[[#This Row],[Order time]],"H")</f>
        <v>0</v>
      </c>
      <c r="L628" s="16">
        <v>2</v>
      </c>
      <c r="M628" s="16">
        <f>DAY(Table13[[#This Row],[Order Date]])</f>
        <v>19</v>
      </c>
      <c r="N628" s="16" t="str">
        <f>TEXT(Table13[[#This Row],[Order Date]],"mmmm")</f>
        <v>February</v>
      </c>
      <c r="O628" s="16" t="str">
        <f>TEXT(Table13[[#This Row],[Order Date]],"dddd")</f>
        <v>Sunday</v>
      </c>
      <c r="P628" s="16">
        <f>WEEKDAY(Table13[[#This Row],[Order Datetime]],2)</f>
        <v>7</v>
      </c>
      <c r="Q628" s="30" t="str">
        <f>IF(Table13[[#This Row],[Customer Country]]="",VLOOKUP(Table13[[#This Row],[Customer ID]],Customers!$A$2:$E$2501,2,0),Table13[[#This Row],[Customer Country]])</f>
        <v>USA</v>
      </c>
      <c r="R628" s="16">
        <f>VLOOKUP(Table13[[#This Row],[Customer ID]],Table3[],6,0)</f>
        <v>88</v>
      </c>
    </row>
    <row r="629" spans="1:18" x14ac:dyDescent="0.3">
      <c r="A629" s="15">
        <v>17912</v>
      </c>
      <c r="B629" s="16">
        <v>498</v>
      </c>
      <c r="C629" s="17" t="s">
        <v>109</v>
      </c>
      <c r="D629" s="18">
        <v>45006.955555555556</v>
      </c>
      <c r="E629" s="16" t="s">
        <v>96</v>
      </c>
      <c r="F629" s="16" t="s">
        <v>9</v>
      </c>
      <c r="G629" s="16">
        <v>9179</v>
      </c>
      <c r="H629" s="16">
        <f>IF(OR(Table13[[#This Row],[Order Value]]&gt;Answer!I$17,Table13[[#This Row],[Order Value]]&lt;Answer!I$18),1,0)</f>
        <v>0</v>
      </c>
      <c r="I629" s="19">
        <v>45006</v>
      </c>
      <c r="J629" s="20" t="str">
        <f>TEXT(Table13[[#This Row],[Order Datetime]],"HH:MM:SS")</f>
        <v>22:56:00</v>
      </c>
      <c r="K629" s="20" t="str">
        <f>TEXT(Table13[[#This Row],[Order time]],"H")</f>
        <v>22</v>
      </c>
      <c r="L629" s="16">
        <v>3</v>
      </c>
      <c r="M629" s="16">
        <f>DAY(Table13[[#This Row],[Order Date]])</f>
        <v>21</v>
      </c>
      <c r="N629" s="16" t="str">
        <f>TEXT(Table13[[#This Row],[Order Date]],"mmmm")</f>
        <v>March</v>
      </c>
      <c r="O629" s="16" t="str">
        <f>TEXT(Table13[[#This Row],[Order Date]],"dddd")</f>
        <v>Tuesday</v>
      </c>
      <c r="P629" s="16">
        <f>WEEKDAY(Table13[[#This Row],[Order Datetime]],2)</f>
        <v>2</v>
      </c>
      <c r="Q629" s="30" t="str">
        <f>IF(Table13[[#This Row],[Customer Country]]="",VLOOKUP(Table13[[#This Row],[Customer ID]],Customers!$A$2:$E$2501,2,0),Table13[[#This Row],[Customer Country]])</f>
        <v>Germany</v>
      </c>
      <c r="R629" s="16">
        <f>VLOOKUP(Table13[[#This Row],[Customer ID]],Table3[],6,0)</f>
        <v>32</v>
      </c>
    </row>
    <row r="630" spans="1:18" x14ac:dyDescent="0.3">
      <c r="A630" s="15">
        <v>921540</v>
      </c>
      <c r="B630" s="16">
        <v>499</v>
      </c>
      <c r="C630" s="17" t="s">
        <v>101</v>
      </c>
      <c r="D630" s="21">
        <v>45280.993750000001</v>
      </c>
      <c r="E630" s="16" t="s">
        <v>97</v>
      </c>
      <c r="F630" s="16" t="s">
        <v>73</v>
      </c>
      <c r="G630" s="16">
        <v>2164</v>
      </c>
      <c r="H630" s="16">
        <f>IF(OR(Table13[[#This Row],[Order Value]]&gt;Answer!I$17,Table13[[#This Row],[Order Value]]&lt;Answer!I$18),1,0)</f>
        <v>0</v>
      </c>
      <c r="I630" s="19">
        <v>45280</v>
      </c>
      <c r="J630" s="20" t="str">
        <f>TEXT(Table13[[#This Row],[Order Datetime]],"HH:MM:SS")</f>
        <v>23:51:00</v>
      </c>
      <c r="K630" s="20" t="str">
        <f>TEXT(Table13[[#This Row],[Order time]],"H")</f>
        <v>23</v>
      </c>
      <c r="L630" s="16">
        <v>12</v>
      </c>
      <c r="M630" s="16">
        <f>DAY(Table13[[#This Row],[Order Date]])</f>
        <v>20</v>
      </c>
      <c r="N630" s="16" t="str">
        <f>TEXT(Table13[[#This Row],[Order Date]],"mmmm")</f>
        <v>December</v>
      </c>
      <c r="O630" s="16" t="str">
        <f>TEXT(Table13[[#This Row],[Order Date]],"dddd")</f>
        <v>Wednesday</v>
      </c>
      <c r="P630" s="16">
        <f>WEEKDAY(Table13[[#This Row],[Order Datetime]],2)</f>
        <v>3</v>
      </c>
      <c r="Q630" s="30" t="str">
        <f>IF(Table13[[#This Row],[Customer Country]]="",VLOOKUP(Table13[[#This Row],[Customer ID]],Customers!$A$2:$E$2501,2,0),Table13[[#This Row],[Customer Country]])</f>
        <v>Australia</v>
      </c>
      <c r="R630" s="16">
        <f>VLOOKUP(Table13[[#This Row],[Customer ID]],Table3[],6,0)</f>
        <v>89</v>
      </c>
    </row>
    <row r="631" spans="1:18" x14ac:dyDescent="0.3">
      <c r="A631" s="15">
        <v>1530454</v>
      </c>
      <c r="B631" s="16">
        <v>499</v>
      </c>
      <c r="C631" s="17" t="s">
        <v>101</v>
      </c>
      <c r="D631" s="21">
        <v>45043.959027777775</v>
      </c>
      <c r="E631" s="16" t="s">
        <v>98</v>
      </c>
      <c r="F631" s="16" t="s">
        <v>82</v>
      </c>
      <c r="G631" s="16">
        <v>7456</v>
      </c>
      <c r="H631" s="16">
        <f>IF(OR(Table13[[#This Row],[Order Value]]&gt;Answer!I$17,Table13[[#This Row],[Order Value]]&lt;Answer!I$18),1,0)</f>
        <v>0</v>
      </c>
      <c r="I631" s="19">
        <v>45043</v>
      </c>
      <c r="J631" s="20" t="str">
        <f>TEXT(Table13[[#This Row],[Order Datetime]],"HH:MM:SS")</f>
        <v>23:01:00</v>
      </c>
      <c r="K631" s="20" t="str">
        <f>TEXT(Table13[[#This Row],[Order time]],"H")</f>
        <v>23</v>
      </c>
      <c r="L631" s="16">
        <v>4</v>
      </c>
      <c r="M631" s="16">
        <f>DAY(Table13[[#This Row],[Order Date]])</f>
        <v>27</v>
      </c>
      <c r="N631" s="16" t="str">
        <f>TEXT(Table13[[#This Row],[Order Date]],"mmmm")</f>
        <v>April</v>
      </c>
      <c r="O631" s="16" t="str">
        <f>TEXT(Table13[[#This Row],[Order Date]],"dddd")</f>
        <v>Thursday</v>
      </c>
      <c r="P631" s="16">
        <f>WEEKDAY(Table13[[#This Row],[Order Datetime]],2)</f>
        <v>4</v>
      </c>
      <c r="Q631" s="30" t="str">
        <f>IF(Table13[[#This Row],[Customer Country]]="",VLOOKUP(Table13[[#This Row],[Customer ID]],Customers!$A$2:$E$2501,2,0),Table13[[#This Row],[Customer Country]])</f>
        <v>Australia</v>
      </c>
      <c r="R631" s="16">
        <f>VLOOKUP(Table13[[#This Row],[Customer ID]],Table3[],6,0)</f>
        <v>89</v>
      </c>
    </row>
    <row r="632" spans="1:18" x14ac:dyDescent="0.3">
      <c r="A632" s="15">
        <v>1655697</v>
      </c>
      <c r="B632" s="16">
        <v>499</v>
      </c>
      <c r="C632" s="17" t="s">
        <v>101</v>
      </c>
      <c r="D632" s="21">
        <v>45051.038888888892</v>
      </c>
      <c r="E632" s="16" t="s">
        <v>96</v>
      </c>
      <c r="F632" s="16" t="s">
        <v>75</v>
      </c>
      <c r="G632" s="16">
        <v>3864</v>
      </c>
      <c r="H632" s="16">
        <f>IF(OR(Table13[[#This Row],[Order Value]]&gt;Answer!I$17,Table13[[#This Row],[Order Value]]&lt;Answer!I$18),1,0)</f>
        <v>0</v>
      </c>
      <c r="I632" s="19">
        <v>45051</v>
      </c>
      <c r="J632" s="20" t="str">
        <f>TEXT(Table13[[#This Row],[Order Datetime]],"HH:MM:SS")</f>
        <v>00:56:00</v>
      </c>
      <c r="K632" s="20" t="str">
        <f>TEXT(Table13[[#This Row],[Order time]],"H")</f>
        <v>0</v>
      </c>
      <c r="L632" s="16">
        <v>5</v>
      </c>
      <c r="M632" s="16">
        <f>DAY(Table13[[#This Row],[Order Date]])</f>
        <v>5</v>
      </c>
      <c r="N632" s="16" t="str">
        <f>TEXT(Table13[[#This Row],[Order Date]],"mmmm")</f>
        <v>May</v>
      </c>
      <c r="O632" s="16" t="str">
        <f>TEXT(Table13[[#This Row],[Order Date]],"dddd")</f>
        <v>Friday</v>
      </c>
      <c r="P632" s="16">
        <f>WEEKDAY(Table13[[#This Row],[Order Datetime]],2)</f>
        <v>5</v>
      </c>
      <c r="Q632" s="30" t="str">
        <f>IF(Table13[[#This Row],[Customer Country]]="",VLOOKUP(Table13[[#This Row],[Customer ID]],Customers!$A$2:$E$2501,2,0),Table13[[#This Row],[Customer Country]])</f>
        <v>Australia</v>
      </c>
      <c r="R632" s="16">
        <f>VLOOKUP(Table13[[#This Row],[Customer ID]],Table3[],6,0)</f>
        <v>89</v>
      </c>
    </row>
    <row r="633" spans="1:18" x14ac:dyDescent="0.3">
      <c r="A633" s="15">
        <v>187746</v>
      </c>
      <c r="B633" s="16">
        <v>500</v>
      </c>
      <c r="C633" s="17" t="s">
        <v>99</v>
      </c>
      <c r="D633" s="18">
        <v>45220.008333333331</v>
      </c>
      <c r="E633" s="16" t="s">
        <v>96</v>
      </c>
      <c r="F633" s="16" t="s">
        <v>34</v>
      </c>
      <c r="G633" s="16">
        <v>946</v>
      </c>
      <c r="H633" s="16">
        <f>IF(OR(Table13[[#This Row],[Order Value]]&gt;Answer!I$17,Table13[[#This Row],[Order Value]]&lt;Answer!I$18),1,0)</f>
        <v>0</v>
      </c>
      <c r="I633" s="19">
        <v>45220</v>
      </c>
      <c r="J633" s="20" t="str">
        <f>TEXT(Table13[[#This Row],[Order Datetime]],"HH:MM:SS")</f>
        <v>00:12:00</v>
      </c>
      <c r="K633" s="20" t="str">
        <f>TEXT(Table13[[#This Row],[Order time]],"H")</f>
        <v>0</v>
      </c>
      <c r="L633" s="16">
        <v>10</v>
      </c>
      <c r="M633" s="16">
        <f>DAY(Table13[[#This Row],[Order Date]])</f>
        <v>21</v>
      </c>
      <c r="N633" s="16" t="str">
        <f>TEXT(Table13[[#This Row],[Order Date]],"mmmm")</f>
        <v>October</v>
      </c>
      <c r="O633" s="16" t="str">
        <f>TEXT(Table13[[#This Row],[Order Date]],"dddd")</f>
        <v>Saturday</v>
      </c>
      <c r="P633" s="16">
        <f>WEEKDAY(Table13[[#This Row],[Order Datetime]],2)</f>
        <v>6</v>
      </c>
      <c r="Q633" s="30" t="str">
        <f>IF(Table13[[#This Row],[Customer Country]]="",VLOOKUP(Table13[[#This Row],[Customer ID]],Customers!$A$2:$E$2501,2,0),Table13[[#This Row],[Customer Country]])</f>
        <v>USA</v>
      </c>
      <c r="R633" s="16">
        <f>VLOOKUP(Table13[[#This Row],[Customer ID]],Table3[],6,0)</f>
        <v>77</v>
      </c>
    </row>
    <row r="634" spans="1:18" x14ac:dyDescent="0.3">
      <c r="A634" s="15">
        <v>114621</v>
      </c>
      <c r="B634" s="16">
        <v>501</v>
      </c>
      <c r="C634" s="17" t="s">
        <v>105</v>
      </c>
      <c r="D634" s="18">
        <v>45283.993750000001</v>
      </c>
      <c r="E634" s="16" t="s">
        <v>191</v>
      </c>
      <c r="F634" s="16" t="s">
        <v>75</v>
      </c>
      <c r="G634" s="16">
        <v>3842</v>
      </c>
      <c r="H634" s="16">
        <f>IF(OR(Table13[[#This Row],[Order Value]]&gt;Answer!I$17,Table13[[#This Row],[Order Value]]&lt;Answer!I$18),1,0)</f>
        <v>0</v>
      </c>
      <c r="I634" s="19">
        <v>45283</v>
      </c>
      <c r="J634" s="20" t="str">
        <f>TEXT(Table13[[#This Row],[Order Datetime]],"HH:MM:SS")</f>
        <v>23:51:00</v>
      </c>
      <c r="K634" s="20" t="str">
        <f>TEXT(Table13[[#This Row],[Order time]],"H")</f>
        <v>23</v>
      </c>
      <c r="L634" s="16">
        <v>12</v>
      </c>
      <c r="M634" s="16">
        <f>DAY(Table13[[#This Row],[Order Date]])</f>
        <v>23</v>
      </c>
      <c r="N634" s="16" t="str">
        <f>TEXT(Table13[[#This Row],[Order Date]],"mmmm")</f>
        <v>December</v>
      </c>
      <c r="O634" s="16" t="str">
        <f>TEXT(Table13[[#This Row],[Order Date]],"dddd")</f>
        <v>Saturday</v>
      </c>
      <c r="P634" s="16">
        <f>WEEKDAY(Table13[[#This Row],[Order Datetime]],2)</f>
        <v>6</v>
      </c>
      <c r="Q634" s="30" t="str">
        <f>IF(Table13[[#This Row],[Customer Country]]="",VLOOKUP(Table13[[#This Row],[Customer ID]],Customers!$A$2:$E$2501,2,0),Table13[[#This Row],[Customer Country]])</f>
        <v>Spain</v>
      </c>
      <c r="R634" s="16">
        <f>VLOOKUP(Table13[[#This Row],[Customer ID]],Table3[],6,0)</f>
        <v>45</v>
      </c>
    </row>
    <row r="635" spans="1:18" x14ac:dyDescent="0.3">
      <c r="A635" s="15">
        <v>242256</v>
      </c>
      <c r="B635" s="16">
        <v>504</v>
      </c>
      <c r="C635" s="17" t="s">
        <v>102</v>
      </c>
      <c r="D635" s="18">
        <v>45123.07708333333</v>
      </c>
      <c r="E635" s="16" t="s">
        <v>96</v>
      </c>
      <c r="F635" s="16" t="s">
        <v>43</v>
      </c>
      <c r="G635" s="16">
        <v>3986</v>
      </c>
      <c r="H635" s="16">
        <f>IF(OR(Table13[[#This Row],[Order Value]]&gt;Answer!I$17,Table13[[#This Row],[Order Value]]&lt;Answer!I$18),1,0)</f>
        <v>0</v>
      </c>
      <c r="I635" s="19">
        <v>45123</v>
      </c>
      <c r="J635" s="20" t="str">
        <f>TEXT(Table13[[#This Row],[Order Datetime]],"HH:MM:SS")</f>
        <v>01:51:00</v>
      </c>
      <c r="K635" s="20" t="str">
        <f>TEXT(Table13[[#This Row],[Order time]],"H")</f>
        <v>1</v>
      </c>
      <c r="L635" s="16">
        <v>7</v>
      </c>
      <c r="M635" s="16">
        <f>DAY(Table13[[#This Row],[Order Date]])</f>
        <v>16</v>
      </c>
      <c r="N635" s="16" t="str">
        <f>TEXT(Table13[[#This Row],[Order Date]],"mmmm")</f>
        <v>July</v>
      </c>
      <c r="O635" s="16" t="str">
        <f>TEXT(Table13[[#This Row],[Order Date]],"dddd")</f>
        <v>Sunday</v>
      </c>
      <c r="P635" s="16">
        <f>WEEKDAY(Table13[[#This Row],[Order Datetime]],2)</f>
        <v>7</v>
      </c>
      <c r="Q635" s="30" t="str">
        <f>IF(Table13[[#This Row],[Customer Country]]="",VLOOKUP(Table13[[#This Row],[Customer ID]],Customers!$A$2:$E$2501,2,0),Table13[[#This Row],[Customer Country]])</f>
        <v>Finland</v>
      </c>
      <c r="R635" s="16">
        <f>VLOOKUP(Table13[[#This Row],[Customer ID]],Table3[],6,0)</f>
        <v>48</v>
      </c>
    </row>
    <row r="636" spans="1:18" x14ac:dyDescent="0.3">
      <c r="A636" s="15">
        <v>1213344</v>
      </c>
      <c r="B636" s="16">
        <v>504</v>
      </c>
      <c r="C636" s="17" t="s">
        <v>102</v>
      </c>
      <c r="D636" s="21">
        <v>45081.012499999997</v>
      </c>
      <c r="E636" s="16" t="s">
        <v>96</v>
      </c>
      <c r="F636" s="16" t="s">
        <v>72</v>
      </c>
      <c r="G636" s="16">
        <v>4603</v>
      </c>
      <c r="H636" s="16">
        <f>IF(OR(Table13[[#This Row],[Order Value]]&gt;Answer!I$17,Table13[[#This Row],[Order Value]]&lt;Answer!I$18),1,0)</f>
        <v>0</v>
      </c>
      <c r="I636" s="19">
        <v>45081</v>
      </c>
      <c r="J636" s="20" t="str">
        <f>TEXT(Table13[[#This Row],[Order Datetime]],"HH:MM:SS")</f>
        <v>00:18:00</v>
      </c>
      <c r="K636" s="20" t="str">
        <f>TEXT(Table13[[#This Row],[Order time]],"H")</f>
        <v>0</v>
      </c>
      <c r="L636" s="16">
        <v>6</v>
      </c>
      <c r="M636" s="16">
        <f>DAY(Table13[[#This Row],[Order Date]])</f>
        <v>4</v>
      </c>
      <c r="N636" s="16" t="str">
        <f>TEXT(Table13[[#This Row],[Order Date]],"mmmm")</f>
        <v>June</v>
      </c>
      <c r="O636" s="16" t="str">
        <f>TEXT(Table13[[#This Row],[Order Date]],"dddd")</f>
        <v>Sunday</v>
      </c>
      <c r="P636" s="16">
        <f>WEEKDAY(Table13[[#This Row],[Order Datetime]],2)</f>
        <v>7</v>
      </c>
      <c r="Q636" s="30" t="str">
        <f>IF(Table13[[#This Row],[Customer Country]]="",VLOOKUP(Table13[[#This Row],[Customer ID]],Customers!$A$2:$E$2501,2,0),Table13[[#This Row],[Customer Country]])</f>
        <v>Finland</v>
      </c>
      <c r="R636" s="16">
        <f>VLOOKUP(Table13[[#This Row],[Customer ID]],Table3[],6,0)</f>
        <v>48</v>
      </c>
    </row>
    <row r="637" spans="1:18" x14ac:dyDescent="0.3">
      <c r="A637" s="15">
        <v>482555</v>
      </c>
      <c r="B637" s="16">
        <v>506</v>
      </c>
      <c r="C637" s="17" t="s">
        <v>99</v>
      </c>
      <c r="D637" s="18">
        <v>44951.697222222225</v>
      </c>
      <c r="E637" s="16" t="s">
        <v>97</v>
      </c>
      <c r="F637" s="16" t="s">
        <v>91</v>
      </c>
      <c r="G637" s="16">
        <v>6355</v>
      </c>
      <c r="H637" s="16">
        <f>IF(OR(Table13[[#This Row],[Order Value]]&gt;Answer!I$17,Table13[[#This Row],[Order Value]]&lt;Answer!I$18),1,0)</f>
        <v>0</v>
      </c>
      <c r="I637" s="19">
        <v>44951</v>
      </c>
      <c r="J637" s="20" t="str">
        <f>TEXT(Table13[[#This Row],[Order Datetime]],"HH:MM:SS")</f>
        <v>16:44:00</v>
      </c>
      <c r="K637" s="20" t="str">
        <f>TEXT(Table13[[#This Row],[Order time]],"H")</f>
        <v>16</v>
      </c>
      <c r="L637" s="16">
        <v>1</v>
      </c>
      <c r="M637" s="16">
        <f>DAY(Table13[[#This Row],[Order Date]])</f>
        <v>25</v>
      </c>
      <c r="N637" s="16" t="str">
        <f>TEXT(Table13[[#This Row],[Order Date]],"mmmm")</f>
        <v>January</v>
      </c>
      <c r="O637" s="16" t="str">
        <f>TEXT(Table13[[#This Row],[Order Date]],"dddd")</f>
        <v>Wednesday</v>
      </c>
      <c r="P637" s="16">
        <f>WEEKDAY(Table13[[#This Row],[Order Datetime]],2)</f>
        <v>3</v>
      </c>
      <c r="Q637" s="30" t="str">
        <f>IF(Table13[[#This Row],[Customer Country]]="",VLOOKUP(Table13[[#This Row],[Customer ID]],Customers!$A$2:$E$2501,2,0),Table13[[#This Row],[Customer Country]])</f>
        <v>USA</v>
      </c>
      <c r="R637" s="16">
        <f>VLOOKUP(Table13[[#This Row],[Customer ID]],Table3[],6,0)</f>
        <v>45</v>
      </c>
    </row>
    <row r="638" spans="1:18" x14ac:dyDescent="0.3">
      <c r="A638" s="15">
        <v>443577</v>
      </c>
      <c r="B638" s="16">
        <v>507</v>
      </c>
      <c r="C638" s="17" t="s">
        <v>99</v>
      </c>
      <c r="D638" s="18">
        <v>45186.06527777778</v>
      </c>
      <c r="E638" s="16" t="s">
        <v>97</v>
      </c>
      <c r="F638" s="16" t="s">
        <v>71</v>
      </c>
      <c r="G638" s="16">
        <v>7940</v>
      </c>
      <c r="H638" s="16">
        <f>IF(OR(Table13[[#This Row],[Order Value]]&gt;Answer!I$17,Table13[[#This Row],[Order Value]]&lt;Answer!I$18),1,0)</f>
        <v>0</v>
      </c>
      <c r="I638" s="19">
        <v>45186</v>
      </c>
      <c r="J638" s="20" t="str">
        <f>TEXT(Table13[[#This Row],[Order Datetime]],"HH:MM:SS")</f>
        <v>01:34:00</v>
      </c>
      <c r="K638" s="20" t="str">
        <f>TEXT(Table13[[#This Row],[Order time]],"H")</f>
        <v>1</v>
      </c>
      <c r="L638" s="16">
        <v>9</v>
      </c>
      <c r="M638" s="16">
        <f>DAY(Table13[[#This Row],[Order Date]])</f>
        <v>17</v>
      </c>
      <c r="N638" s="16" t="str">
        <f>TEXT(Table13[[#This Row],[Order Date]],"mmmm")</f>
        <v>September</v>
      </c>
      <c r="O638" s="16" t="str">
        <f>TEXT(Table13[[#This Row],[Order Date]],"dddd")</f>
        <v>Sunday</v>
      </c>
      <c r="P638" s="16">
        <f>WEEKDAY(Table13[[#This Row],[Order Datetime]],2)</f>
        <v>7</v>
      </c>
      <c r="Q638" s="30" t="str">
        <f>IF(Table13[[#This Row],[Customer Country]]="",VLOOKUP(Table13[[#This Row],[Customer ID]],Customers!$A$2:$E$2501,2,0),Table13[[#This Row],[Customer Country]])</f>
        <v>USA</v>
      </c>
      <c r="R638" s="16">
        <f>VLOOKUP(Table13[[#This Row],[Customer ID]],Table3[],6,0)</f>
        <v>35</v>
      </c>
    </row>
    <row r="639" spans="1:18" x14ac:dyDescent="0.3">
      <c r="A639" s="15">
        <v>81431</v>
      </c>
      <c r="B639" s="16">
        <v>508</v>
      </c>
      <c r="C639" s="17" t="s">
        <v>110</v>
      </c>
      <c r="D639" s="18">
        <v>45122.027083333334</v>
      </c>
      <c r="E639" s="16" t="s">
        <v>97</v>
      </c>
      <c r="F639" s="16" t="s">
        <v>63</v>
      </c>
      <c r="G639" s="16">
        <v>9101</v>
      </c>
      <c r="H639" s="16">
        <f>IF(OR(Table13[[#This Row],[Order Value]]&gt;Answer!I$17,Table13[[#This Row],[Order Value]]&lt;Answer!I$18),1,0)</f>
        <v>0</v>
      </c>
      <c r="I639" s="19">
        <v>45122</v>
      </c>
      <c r="J639" s="20" t="str">
        <f>TEXT(Table13[[#This Row],[Order Datetime]],"HH:MM:SS")</f>
        <v>00:39:00</v>
      </c>
      <c r="K639" s="20" t="str">
        <f>TEXT(Table13[[#This Row],[Order time]],"H")</f>
        <v>0</v>
      </c>
      <c r="L639" s="16">
        <v>7</v>
      </c>
      <c r="M639" s="16">
        <f>DAY(Table13[[#This Row],[Order Date]])</f>
        <v>15</v>
      </c>
      <c r="N639" s="16" t="str">
        <f>TEXT(Table13[[#This Row],[Order Date]],"mmmm")</f>
        <v>July</v>
      </c>
      <c r="O639" s="16" t="str">
        <f>TEXT(Table13[[#This Row],[Order Date]],"dddd")</f>
        <v>Saturday</v>
      </c>
      <c r="P639" s="16">
        <f>WEEKDAY(Table13[[#This Row],[Order Datetime]],2)</f>
        <v>6</v>
      </c>
      <c r="Q639" s="30" t="str">
        <f>IF(Table13[[#This Row],[Customer Country]]="",VLOOKUP(Table13[[#This Row],[Customer ID]],Customers!$A$2:$E$2501,2,0),Table13[[#This Row],[Customer Country]])</f>
        <v>Switzerland</v>
      </c>
      <c r="R639" s="16">
        <f>VLOOKUP(Table13[[#This Row],[Customer ID]],Table3[],6,0)</f>
        <v>65</v>
      </c>
    </row>
    <row r="640" spans="1:18" x14ac:dyDescent="0.3">
      <c r="A640" s="15">
        <v>1557337</v>
      </c>
      <c r="B640" s="16">
        <v>508</v>
      </c>
      <c r="C640" s="17" t="s">
        <v>110</v>
      </c>
      <c r="D640" s="21">
        <v>44957.03402777778</v>
      </c>
      <c r="E640" s="16" t="s">
        <v>97</v>
      </c>
      <c r="F640" s="16" t="s">
        <v>14</v>
      </c>
      <c r="G640" s="16">
        <v>4679</v>
      </c>
      <c r="H640" s="16">
        <f>IF(OR(Table13[[#This Row],[Order Value]]&gt;Answer!I$17,Table13[[#This Row],[Order Value]]&lt;Answer!I$18),1,0)</f>
        <v>0</v>
      </c>
      <c r="I640" s="19">
        <v>44957</v>
      </c>
      <c r="J640" s="20" t="str">
        <f>TEXT(Table13[[#This Row],[Order Datetime]],"HH:MM:SS")</f>
        <v>00:49:00</v>
      </c>
      <c r="K640" s="20" t="str">
        <f>TEXT(Table13[[#This Row],[Order time]],"H")</f>
        <v>0</v>
      </c>
      <c r="L640" s="16">
        <v>1</v>
      </c>
      <c r="M640" s="16">
        <f>DAY(Table13[[#This Row],[Order Date]])</f>
        <v>31</v>
      </c>
      <c r="N640" s="16" t="str">
        <f>TEXT(Table13[[#This Row],[Order Date]],"mmmm")</f>
        <v>January</v>
      </c>
      <c r="O640" s="16" t="str">
        <f>TEXT(Table13[[#This Row],[Order Date]],"dddd")</f>
        <v>Tuesday</v>
      </c>
      <c r="P640" s="16">
        <f>WEEKDAY(Table13[[#This Row],[Order Datetime]],2)</f>
        <v>2</v>
      </c>
      <c r="Q640" s="30" t="str">
        <f>IF(Table13[[#This Row],[Customer Country]]="",VLOOKUP(Table13[[#This Row],[Customer ID]],Customers!$A$2:$E$2501,2,0),Table13[[#This Row],[Customer Country]])</f>
        <v>Switzerland</v>
      </c>
      <c r="R640" s="16">
        <f>VLOOKUP(Table13[[#This Row],[Customer ID]],Table3[],6,0)</f>
        <v>65</v>
      </c>
    </row>
    <row r="641" spans="1:18" x14ac:dyDescent="0.3">
      <c r="A641" s="15">
        <v>812612</v>
      </c>
      <c r="B641" s="16">
        <v>509</v>
      </c>
      <c r="C641" s="17" t="s">
        <v>100</v>
      </c>
      <c r="D641" s="21">
        <v>45256.061805555553</v>
      </c>
      <c r="E641" s="16" t="s">
        <v>191</v>
      </c>
      <c r="F641" s="16" t="s">
        <v>41</v>
      </c>
      <c r="G641" s="16">
        <v>3471</v>
      </c>
      <c r="H641" s="16">
        <f>IF(OR(Table13[[#This Row],[Order Value]]&gt;Answer!I$17,Table13[[#This Row],[Order Value]]&lt;Answer!I$18),1,0)</f>
        <v>0</v>
      </c>
      <c r="I641" s="19">
        <v>45256</v>
      </c>
      <c r="J641" s="20" t="str">
        <f>TEXT(Table13[[#This Row],[Order Datetime]],"HH:MM:SS")</f>
        <v>01:29:00</v>
      </c>
      <c r="K641" s="20" t="str">
        <f>TEXT(Table13[[#This Row],[Order time]],"H")</f>
        <v>1</v>
      </c>
      <c r="L641" s="16">
        <v>11</v>
      </c>
      <c r="M641" s="16">
        <f>DAY(Table13[[#This Row],[Order Date]])</f>
        <v>26</v>
      </c>
      <c r="N641" s="16" t="str">
        <f>TEXT(Table13[[#This Row],[Order Date]],"mmmm")</f>
        <v>November</v>
      </c>
      <c r="O641" s="16" t="str">
        <f>TEXT(Table13[[#This Row],[Order Date]],"dddd")</f>
        <v>Sunday</v>
      </c>
      <c r="P641" s="16">
        <f>WEEKDAY(Table13[[#This Row],[Order Datetime]],2)</f>
        <v>7</v>
      </c>
      <c r="Q641" s="30" t="str">
        <f>IF(Table13[[#This Row],[Customer Country]]="",VLOOKUP(Table13[[#This Row],[Customer ID]],Customers!$A$2:$E$2501,2,0),Table13[[#This Row],[Customer Country]])</f>
        <v>France</v>
      </c>
      <c r="R641" s="16">
        <f>VLOOKUP(Table13[[#This Row],[Customer ID]],Table3[],6,0)</f>
        <v>24</v>
      </c>
    </row>
    <row r="642" spans="1:18" x14ac:dyDescent="0.3">
      <c r="A642" s="15">
        <v>845773</v>
      </c>
      <c r="B642" s="16">
        <v>509</v>
      </c>
      <c r="C642" s="17" t="s">
        <v>100</v>
      </c>
      <c r="D642" s="21">
        <v>45219.024305555555</v>
      </c>
      <c r="E642" s="16" t="s">
        <v>96</v>
      </c>
      <c r="F642" s="16" t="s">
        <v>81</v>
      </c>
      <c r="G642" s="16">
        <v>1906</v>
      </c>
      <c r="H642" s="16">
        <f>IF(OR(Table13[[#This Row],[Order Value]]&gt;Answer!I$17,Table13[[#This Row],[Order Value]]&lt;Answer!I$18),1,0)</f>
        <v>0</v>
      </c>
      <c r="I642" s="19">
        <v>45219</v>
      </c>
      <c r="J642" s="20" t="str">
        <f>TEXT(Table13[[#This Row],[Order Datetime]],"HH:MM:SS")</f>
        <v>00:35:00</v>
      </c>
      <c r="K642" s="20" t="str">
        <f>TEXT(Table13[[#This Row],[Order time]],"H")</f>
        <v>0</v>
      </c>
      <c r="L642" s="16">
        <v>10</v>
      </c>
      <c r="M642" s="16">
        <f>DAY(Table13[[#This Row],[Order Date]])</f>
        <v>20</v>
      </c>
      <c r="N642" s="16" t="str">
        <f>TEXT(Table13[[#This Row],[Order Date]],"mmmm")</f>
        <v>October</v>
      </c>
      <c r="O642" s="16" t="str">
        <f>TEXT(Table13[[#This Row],[Order Date]],"dddd")</f>
        <v>Friday</v>
      </c>
      <c r="P642" s="16">
        <f>WEEKDAY(Table13[[#This Row],[Order Datetime]],2)</f>
        <v>5</v>
      </c>
      <c r="Q642" s="30" t="str">
        <f>IF(Table13[[#This Row],[Customer Country]]="",VLOOKUP(Table13[[#This Row],[Customer ID]],Customers!$A$2:$E$2501,2,0),Table13[[#This Row],[Customer Country]])</f>
        <v>France</v>
      </c>
      <c r="R642" s="16">
        <f>VLOOKUP(Table13[[#This Row],[Customer ID]],Table3[],6,0)</f>
        <v>24</v>
      </c>
    </row>
    <row r="643" spans="1:18" x14ac:dyDescent="0.3">
      <c r="A643" s="15">
        <v>872066</v>
      </c>
      <c r="B643" s="16">
        <v>510</v>
      </c>
      <c r="C643" s="17" t="s">
        <v>99</v>
      </c>
      <c r="D643" s="21">
        <v>45203.992361111108</v>
      </c>
      <c r="E643" s="16" t="s">
        <v>97</v>
      </c>
      <c r="F643" s="16" t="s">
        <v>27</v>
      </c>
      <c r="G643" s="16">
        <v>7354</v>
      </c>
      <c r="H643" s="16">
        <f>IF(OR(Table13[[#This Row],[Order Value]]&gt;Answer!I$17,Table13[[#This Row],[Order Value]]&lt;Answer!I$18),1,0)</f>
        <v>0</v>
      </c>
      <c r="I643" s="19">
        <v>45203</v>
      </c>
      <c r="J643" s="20" t="str">
        <f>TEXT(Table13[[#This Row],[Order Datetime]],"HH:MM:SS")</f>
        <v>23:49:00</v>
      </c>
      <c r="K643" s="20" t="str">
        <f>TEXT(Table13[[#This Row],[Order time]],"H")</f>
        <v>23</v>
      </c>
      <c r="L643" s="16">
        <v>10</v>
      </c>
      <c r="M643" s="16">
        <f>DAY(Table13[[#This Row],[Order Date]])</f>
        <v>4</v>
      </c>
      <c r="N643" s="16" t="str">
        <f>TEXT(Table13[[#This Row],[Order Date]],"mmmm")</f>
        <v>October</v>
      </c>
      <c r="O643" s="16" t="str">
        <f>TEXT(Table13[[#This Row],[Order Date]],"dddd")</f>
        <v>Wednesday</v>
      </c>
      <c r="P643" s="16">
        <f>WEEKDAY(Table13[[#This Row],[Order Datetime]],2)</f>
        <v>3</v>
      </c>
      <c r="Q643" s="30" t="str">
        <f>IF(Table13[[#This Row],[Customer Country]]="",VLOOKUP(Table13[[#This Row],[Customer ID]],Customers!$A$2:$E$2501,2,0),Table13[[#This Row],[Customer Country]])</f>
        <v>USA</v>
      </c>
      <c r="R643" s="16">
        <f>VLOOKUP(Table13[[#This Row],[Customer ID]],Table3[],6,0)</f>
        <v>39</v>
      </c>
    </row>
    <row r="644" spans="1:18" x14ac:dyDescent="0.3">
      <c r="A644" s="15">
        <v>1479085</v>
      </c>
      <c r="B644" s="16">
        <v>510</v>
      </c>
      <c r="C644" s="17" t="s">
        <v>99</v>
      </c>
      <c r="D644" s="21">
        <v>45251.945138888892</v>
      </c>
      <c r="E644" s="16" t="s">
        <v>96</v>
      </c>
      <c r="F644" s="16" t="s">
        <v>18</v>
      </c>
      <c r="G644" s="16">
        <v>6503</v>
      </c>
      <c r="H644" s="16">
        <f>IF(OR(Table13[[#This Row],[Order Value]]&gt;Answer!I$17,Table13[[#This Row],[Order Value]]&lt;Answer!I$18),1,0)</f>
        <v>0</v>
      </c>
      <c r="I644" s="19">
        <v>45251</v>
      </c>
      <c r="J644" s="20" t="str">
        <f>TEXT(Table13[[#This Row],[Order Datetime]],"HH:MM:SS")</f>
        <v>22:41:00</v>
      </c>
      <c r="K644" s="20" t="str">
        <f>TEXT(Table13[[#This Row],[Order time]],"H")</f>
        <v>22</v>
      </c>
      <c r="L644" s="16">
        <v>11</v>
      </c>
      <c r="M644" s="16">
        <f>DAY(Table13[[#This Row],[Order Date]])</f>
        <v>21</v>
      </c>
      <c r="N644" s="16" t="str">
        <f>TEXT(Table13[[#This Row],[Order Date]],"mmmm")</f>
        <v>November</v>
      </c>
      <c r="O644" s="16" t="str">
        <f>TEXT(Table13[[#This Row],[Order Date]],"dddd")</f>
        <v>Tuesday</v>
      </c>
      <c r="P644" s="16">
        <f>WEEKDAY(Table13[[#This Row],[Order Datetime]],2)</f>
        <v>2</v>
      </c>
      <c r="Q644" s="30" t="str">
        <f>IF(Table13[[#This Row],[Customer Country]]="",VLOOKUP(Table13[[#This Row],[Customer ID]],Customers!$A$2:$E$2501,2,0),Table13[[#This Row],[Customer Country]])</f>
        <v>USA</v>
      </c>
      <c r="R644" s="16">
        <f>VLOOKUP(Table13[[#This Row],[Customer ID]],Table3[],6,0)</f>
        <v>39</v>
      </c>
    </row>
    <row r="645" spans="1:18" x14ac:dyDescent="0.3">
      <c r="A645" s="15">
        <v>311285</v>
      </c>
      <c r="B645" s="16">
        <v>511</v>
      </c>
      <c r="C645" s="17" t="s">
        <v>99</v>
      </c>
      <c r="D645" s="18">
        <v>45213.990972222222</v>
      </c>
      <c r="E645" s="16" t="s">
        <v>98</v>
      </c>
      <c r="F645" s="16" t="s">
        <v>40</v>
      </c>
      <c r="G645" s="16">
        <v>3345</v>
      </c>
      <c r="H645" s="16">
        <f>IF(OR(Table13[[#This Row],[Order Value]]&gt;Answer!I$17,Table13[[#This Row],[Order Value]]&lt;Answer!I$18),1,0)</f>
        <v>0</v>
      </c>
      <c r="I645" s="19">
        <v>45213</v>
      </c>
      <c r="J645" s="20" t="str">
        <f>TEXT(Table13[[#This Row],[Order Datetime]],"HH:MM:SS")</f>
        <v>23:47:00</v>
      </c>
      <c r="K645" s="20" t="str">
        <f>TEXT(Table13[[#This Row],[Order time]],"H")</f>
        <v>23</v>
      </c>
      <c r="L645" s="16">
        <v>10</v>
      </c>
      <c r="M645" s="16">
        <f>DAY(Table13[[#This Row],[Order Date]])</f>
        <v>14</v>
      </c>
      <c r="N645" s="16" t="str">
        <f>TEXT(Table13[[#This Row],[Order Date]],"mmmm")</f>
        <v>October</v>
      </c>
      <c r="O645" s="16" t="str">
        <f>TEXT(Table13[[#This Row],[Order Date]],"dddd")</f>
        <v>Saturday</v>
      </c>
      <c r="P645" s="16">
        <f>WEEKDAY(Table13[[#This Row],[Order Datetime]],2)</f>
        <v>6</v>
      </c>
      <c r="Q645" s="30" t="str">
        <f>IF(Table13[[#This Row],[Customer Country]]="",VLOOKUP(Table13[[#This Row],[Customer ID]],Customers!$A$2:$E$2501,2,0),Table13[[#This Row],[Customer Country]])</f>
        <v>USA</v>
      </c>
      <c r="R645" s="16">
        <f>VLOOKUP(Table13[[#This Row],[Customer ID]],Table3[],6,0)</f>
        <v>60</v>
      </c>
    </row>
    <row r="646" spans="1:18" x14ac:dyDescent="0.3">
      <c r="A646" s="15">
        <v>593583</v>
      </c>
      <c r="B646" s="16">
        <v>513</v>
      </c>
      <c r="C646" s="17" t="s">
        <v>99</v>
      </c>
      <c r="D646" s="18">
        <v>45160.047222222223</v>
      </c>
      <c r="E646" s="16" t="s">
        <v>96</v>
      </c>
      <c r="F646" s="16" t="s">
        <v>32</v>
      </c>
      <c r="G646" s="16">
        <v>9848</v>
      </c>
      <c r="H646" s="16">
        <f>IF(OR(Table13[[#This Row],[Order Value]]&gt;Answer!I$17,Table13[[#This Row],[Order Value]]&lt;Answer!I$18),1,0)</f>
        <v>0</v>
      </c>
      <c r="I646" s="19">
        <v>45160</v>
      </c>
      <c r="J646" s="20" t="str">
        <f>TEXT(Table13[[#This Row],[Order Datetime]],"HH:MM:SS")</f>
        <v>01:08:00</v>
      </c>
      <c r="K646" s="20" t="str">
        <f>TEXT(Table13[[#This Row],[Order time]],"H")</f>
        <v>1</v>
      </c>
      <c r="L646" s="16">
        <v>8</v>
      </c>
      <c r="M646" s="16">
        <f>DAY(Table13[[#This Row],[Order Date]])</f>
        <v>22</v>
      </c>
      <c r="N646" s="16" t="str">
        <f>TEXT(Table13[[#This Row],[Order Date]],"mmmm")</f>
        <v>August</v>
      </c>
      <c r="O646" s="16" t="str">
        <f>TEXT(Table13[[#This Row],[Order Date]],"dddd")</f>
        <v>Tuesday</v>
      </c>
      <c r="P646" s="16">
        <f>WEEKDAY(Table13[[#This Row],[Order Datetime]],2)</f>
        <v>2</v>
      </c>
      <c r="Q646" s="30" t="str">
        <f>IF(Table13[[#This Row],[Customer Country]]="",VLOOKUP(Table13[[#This Row],[Customer ID]],Customers!$A$2:$E$2501,2,0),Table13[[#This Row],[Customer Country]])</f>
        <v>USA</v>
      </c>
      <c r="R646" s="16">
        <f>VLOOKUP(Table13[[#This Row],[Customer ID]],Table3[],6,0)</f>
        <v>29</v>
      </c>
    </row>
    <row r="647" spans="1:18" x14ac:dyDescent="0.3">
      <c r="A647" s="15">
        <v>175577</v>
      </c>
      <c r="B647" s="16">
        <v>515</v>
      </c>
      <c r="C647" s="17" t="s">
        <v>105</v>
      </c>
      <c r="D647" s="18">
        <v>45251.078472222223</v>
      </c>
      <c r="E647" s="16" t="s">
        <v>96</v>
      </c>
      <c r="F647" s="16" t="s">
        <v>19</v>
      </c>
      <c r="G647" s="16">
        <v>5334</v>
      </c>
      <c r="H647" s="16">
        <f>IF(OR(Table13[[#This Row],[Order Value]]&gt;Answer!I$17,Table13[[#This Row],[Order Value]]&lt;Answer!I$18),1,0)</f>
        <v>0</v>
      </c>
      <c r="I647" s="19">
        <v>45251</v>
      </c>
      <c r="J647" s="20" t="str">
        <f>TEXT(Table13[[#This Row],[Order Datetime]],"HH:MM:SS")</f>
        <v>01:53:00</v>
      </c>
      <c r="K647" s="20" t="str">
        <f>TEXT(Table13[[#This Row],[Order time]],"H")</f>
        <v>1</v>
      </c>
      <c r="L647" s="16">
        <v>11</v>
      </c>
      <c r="M647" s="16">
        <f>DAY(Table13[[#This Row],[Order Date]])</f>
        <v>21</v>
      </c>
      <c r="N647" s="16" t="str">
        <f>TEXT(Table13[[#This Row],[Order Date]],"mmmm")</f>
        <v>November</v>
      </c>
      <c r="O647" s="16" t="str">
        <f>TEXT(Table13[[#This Row],[Order Date]],"dddd")</f>
        <v>Tuesday</v>
      </c>
      <c r="P647" s="16">
        <f>WEEKDAY(Table13[[#This Row],[Order Datetime]],2)</f>
        <v>2</v>
      </c>
      <c r="Q647" s="30" t="str">
        <f>IF(Table13[[#This Row],[Customer Country]]="",VLOOKUP(Table13[[#This Row],[Customer ID]],Customers!$A$2:$E$2501,2,0),Table13[[#This Row],[Customer Country]])</f>
        <v>Spain</v>
      </c>
      <c r="R647" s="16">
        <f>VLOOKUP(Table13[[#This Row],[Customer ID]],Table3[],6,0)</f>
        <v>37</v>
      </c>
    </row>
    <row r="648" spans="1:18" x14ac:dyDescent="0.3">
      <c r="A648" s="15">
        <v>506188</v>
      </c>
      <c r="B648" s="16">
        <v>515</v>
      </c>
      <c r="C648" s="17" t="s">
        <v>105</v>
      </c>
      <c r="D648" s="18">
        <v>44970.025000000001</v>
      </c>
      <c r="E648" s="16" t="s">
        <v>96</v>
      </c>
      <c r="F648" s="16" t="s">
        <v>27</v>
      </c>
      <c r="G648" s="16">
        <v>2177</v>
      </c>
      <c r="H648" s="16">
        <f>IF(OR(Table13[[#This Row],[Order Value]]&gt;Answer!I$17,Table13[[#This Row],[Order Value]]&lt;Answer!I$18),1,0)</f>
        <v>0</v>
      </c>
      <c r="I648" s="19">
        <v>44970</v>
      </c>
      <c r="J648" s="20" t="str">
        <f>TEXT(Table13[[#This Row],[Order Datetime]],"HH:MM:SS")</f>
        <v>00:36:00</v>
      </c>
      <c r="K648" s="20" t="str">
        <f>TEXT(Table13[[#This Row],[Order time]],"H")</f>
        <v>0</v>
      </c>
      <c r="L648" s="16">
        <v>2</v>
      </c>
      <c r="M648" s="16">
        <f>DAY(Table13[[#This Row],[Order Date]])</f>
        <v>13</v>
      </c>
      <c r="N648" s="16" t="str">
        <f>TEXT(Table13[[#This Row],[Order Date]],"mmmm")</f>
        <v>February</v>
      </c>
      <c r="O648" s="16" t="str">
        <f>TEXT(Table13[[#This Row],[Order Date]],"dddd")</f>
        <v>Monday</v>
      </c>
      <c r="P648" s="16">
        <f>WEEKDAY(Table13[[#This Row],[Order Datetime]],2)</f>
        <v>1</v>
      </c>
      <c r="Q648" s="30" t="str">
        <f>IF(Table13[[#This Row],[Customer Country]]="",VLOOKUP(Table13[[#This Row],[Customer ID]],Customers!$A$2:$E$2501,2,0),Table13[[#This Row],[Customer Country]])</f>
        <v>Spain</v>
      </c>
      <c r="R648" s="16">
        <f>VLOOKUP(Table13[[#This Row],[Customer ID]],Table3[],6,0)</f>
        <v>37</v>
      </c>
    </row>
    <row r="649" spans="1:18" x14ac:dyDescent="0.3">
      <c r="A649" s="15">
        <v>133285</v>
      </c>
      <c r="B649" s="16">
        <v>516</v>
      </c>
      <c r="C649" s="17" t="s">
        <v>100</v>
      </c>
      <c r="D649" s="18">
        <v>44968.058333333334</v>
      </c>
      <c r="E649" s="16" t="s">
        <v>96</v>
      </c>
      <c r="F649" s="16" t="s">
        <v>34</v>
      </c>
      <c r="G649" s="16">
        <v>7837</v>
      </c>
      <c r="H649" s="16">
        <f>IF(OR(Table13[[#This Row],[Order Value]]&gt;Answer!I$17,Table13[[#This Row],[Order Value]]&lt;Answer!I$18),1,0)</f>
        <v>0</v>
      </c>
      <c r="I649" s="19">
        <v>44968</v>
      </c>
      <c r="J649" s="20" t="str">
        <f>TEXT(Table13[[#This Row],[Order Datetime]],"HH:MM:SS")</f>
        <v>01:24:00</v>
      </c>
      <c r="K649" s="20" t="str">
        <f>TEXT(Table13[[#This Row],[Order time]],"H")</f>
        <v>1</v>
      </c>
      <c r="L649" s="16">
        <v>2</v>
      </c>
      <c r="M649" s="16">
        <f>DAY(Table13[[#This Row],[Order Date]])</f>
        <v>11</v>
      </c>
      <c r="N649" s="16" t="str">
        <f>TEXT(Table13[[#This Row],[Order Date]],"mmmm")</f>
        <v>February</v>
      </c>
      <c r="O649" s="16" t="str">
        <f>TEXT(Table13[[#This Row],[Order Date]],"dddd")</f>
        <v>Saturday</v>
      </c>
      <c r="P649" s="16">
        <f>WEEKDAY(Table13[[#This Row],[Order Datetime]],2)</f>
        <v>6</v>
      </c>
      <c r="Q649" s="30" t="str">
        <f>IF(Table13[[#This Row],[Customer Country]]="",VLOOKUP(Table13[[#This Row],[Customer ID]],Customers!$A$2:$E$2501,2,0),Table13[[#This Row],[Customer Country]])</f>
        <v>France</v>
      </c>
      <c r="R649" s="16">
        <f>VLOOKUP(Table13[[#This Row],[Customer ID]],Table3[],6,0)</f>
        <v>51</v>
      </c>
    </row>
    <row r="650" spans="1:18" x14ac:dyDescent="0.3">
      <c r="A650" s="15">
        <v>171269</v>
      </c>
      <c r="B650" s="16">
        <v>516</v>
      </c>
      <c r="C650" s="17" t="s">
        <v>100</v>
      </c>
      <c r="D650" s="18">
        <v>45160.012499999997</v>
      </c>
      <c r="E650" s="16" t="s">
        <v>191</v>
      </c>
      <c r="F650" s="16" t="s">
        <v>13</v>
      </c>
      <c r="G650" s="16">
        <v>5709</v>
      </c>
      <c r="H650" s="16">
        <f>IF(OR(Table13[[#This Row],[Order Value]]&gt;Answer!I$17,Table13[[#This Row],[Order Value]]&lt;Answer!I$18),1,0)</f>
        <v>0</v>
      </c>
      <c r="I650" s="19">
        <v>45160</v>
      </c>
      <c r="J650" s="20" t="str">
        <f>TEXT(Table13[[#This Row],[Order Datetime]],"HH:MM:SS")</f>
        <v>00:18:00</v>
      </c>
      <c r="K650" s="20" t="str">
        <f>TEXT(Table13[[#This Row],[Order time]],"H")</f>
        <v>0</v>
      </c>
      <c r="L650" s="16">
        <v>8</v>
      </c>
      <c r="M650" s="16">
        <f>DAY(Table13[[#This Row],[Order Date]])</f>
        <v>22</v>
      </c>
      <c r="N650" s="16" t="str">
        <f>TEXT(Table13[[#This Row],[Order Date]],"mmmm")</f>
        <v>August</v>
      </c>
      <c r="O650" s="16" t="str">
        <f>TEXT(Table13[[#This Row],[Order Date]],"dddd")</f>
        <v>Tuesday</v>
      </c>
      <c r="P650" s="16">
        <f>WEEKDAY(Table13[[#This Row],[Order Datetime]],2)</f>
        <v>2</v>
      </c>
      <c r="Q650" s="30" t="str">
        <f>IF(Table13[[#This Row],[Customer Country]]="",VLOOKUP(Table13[[#This Row],[Customer ID]],Customers!$A$2:$E$2501,2,0),Table13[[#This Row],[Customer Country]])</f>
        <v>France</v>
      </c>
      <c r="R650" s="16">
        <f>VLOOKUP(Table13[[#This Row],[Customer ID]],Table3[],6,0)</f>
        <v>51</v>
      </c>
    </row>
    <row r="651" spans="1:18" x14ac:dyDescent="0.3">
      <c r="A651" s="15">
        <v>596287</v>
      </c>
      <c r="B651" s="16">
        <v>516</v>
      </c>
      <c r="C651" s="17" t="s">
        <v>100</v>
      </c>
      <c r="D651" s="18">
        <v>45172.035416666666</v>
      </c>
      <c r="E651" s="16" t="s">
        <v>98</v>
      </c>
      <c r="F651" s="16" t="s">
        <v>24</v>
      </c>
      <c r="G651" s="16">
        <v>5995</v>
      </c>
      <c r="H651" s="16">
        <f>IF(OR(Table13[[#This Row],[Order Value]]&gt;Answer!I$17,Table13[[#This Row],[Order Value]]&lt;Answer!I$18),1,0)</f>
        <v>0</v>
      </c>
      <c r="I651" s="19">
        <v>45172</v>
      </c>
      <c r="J651" s="20" t="str">
        <f>TEXT(Table13[[#This Row],[Order Datetime]],"HH:MM:SS")</f>
        <v>00:51:00</v>
      </c>
      <c r="K651" s="20" t="str">
        <f>TEXT(Table13[[#This Row],[Order time]],"H")</f>
        <v>0</v>
      </c>
      <c r="L651" s="16">
        <v>9</v>
      </c>
      <c r="M651" s="16">
        <f>DAY(Table13[[#This Row],[Order Date]])</f>
        <v>3</v>
      </c>
      <c r="N651" s="16" t="str">
        <f>TEXT(Table13[[#This Row],[Order Date]],"mmmm")</f>
        <v>September</v>
      </c>
      <c r="O651" s="16" t="str">
        <f>TEXT(Table13[[#This Row],[Order Date]],"dddd")</f>
        <v>Sunday</v>
      </c>
      <c r="P651" s="16">
        <f>WEEKDAY(Table13[[#This Row],[Order Datetime]],2)</f>
        <v>7</v>
      </c>
      <c r="Q651" s="30" t="str">
        <f>IF(Table13[[#This Row],[Customer Country]]="",VLOOKUP(Table13[[#This Row],[Customer ID]],Customers!$A$2:$E$2501,2,0),Table13[[#This Row],[Customer Country]])</f>
        <v>France</v>
      </c>
      <c r="R651" s="16">
        <f>VLOOKUP(Table13[[#This Row],[Customer ID]],Table3[],6,0)</f>
        <v>51</v>
      </c>
    </row>
    <row r="652" spans="1:18" x14ac:dyDescent="0.3">
      <c r="A652" s="15">
        <v>115590</v>
      </c>
      <c r="B652" s="16">
        <v>517</v>
      </c>
      <c r="C652" s="17" t="s">
        <v>101</v>
      </c>
      <c r="D652" s="18">
        <v>44959.994444444441</v>
      </c>
      <c r="E652" s="16" t="s">
        <v>96</v>
      </c>
      <c r="F652" s="16" t="s">
        <v>73</v>
      </c>
      <c r="G652" s="16">
        <v>9953</v>
      </c>
      <c r="H652" s="16">
        <f>IF(OR(Table13[[#This Row],[Order Value]]&gt;Answer!I$17,Table13[[#This Row],[Order Value]]&lt;Answer!I$18),1,0)</f>
        <v>0</v>
      </c>
      <c r="I652" s="19">
        <v>44959</v>
      </c>
      <c r="J652" s="20" t="str">
        <f>TEXT(Table13[[#This Row],[Order Datetime]],"HH:MM:SS")</f>
        <v>23:52:00</v>
      </c>
      <c r="K652" s="20" t="str">
        <f>TEXT(Table13[[#This Row],[Order time]],"H")</f>
        <v>23</v>
      </c>
      <c r="L652" s="16">
        <v>2</v>
      </c>
      <c r="M652" s="16">
        <f>DAY(Table13[[#This Row],[Order Date]])</f>
        <v>2</v>
      </c>
      <c r="N652" s="16" t="str">
        <f>TEXT(Table13[[#This Row],[Order Date]],"mmmm")</f>
        <v>February</v>
      </c>
      <c r="O652" s="16" t="str">
        <f>TEXT(Table13[[#This Row],[Order Date]],"dddd")</f>
        <v>Thursday</v>
      </c>
      <c r="P652" s="16">
        <f>WEEKDAY(Table13[[#This Row],[Order Datetime]],2)</f>
        <v>4</v>
      </c>
      <c r="Q652" s="30" t="str">
        <f>IF(Table13[[#This Row],[Customer Country]]="",VLOOKUP(Table13[[#This Row],[Customer ID]],Customers!$A$2:$E$2501,2,0),Table13[[#This Row],[Customer Country]])</f>
        <v>Australia</v>
      </c>
      <c r="R652" s="16">
        <f>VLOOKUP(Table13[[#This Row],[Customer ID]],Table3[],6,0)</f>
        <v>77</v>
      </c>
    </row>
    <row r="653" spans="1:18" x14ac:dyDescent="0.3">
      <c r="A653" s="15">
        <v>1069668</v>
      </c>
      <c r="B653" s="16">
        <v>517</v>
      </c>
      <c r="C653" s="17" t="s">
        <v>101</v>
      </c>
      <c r="D653" s="21">
        <v>45023.041666666664</v>
      </c>
      <c r="E653" s="16" t="s">
        <v>98</v>
      </c>
      <c r="F653" s="16" t="s">
        <v>76</v>
      </c>
      <c r="G653" s="16">
        <v>8146</v>
      </c>
      <c r="H653" s="16">
        <f>IF(OR(Table13[[#This Row],[Order Value]]&gt;Answer!I$17,Table13[[#This Row],[Order Value]]&lt;Answer!I$18),1,0)</f>
        <v>0</v>
      </c>
      <c r="I653" s="19">
        <v>45023</v>
      </c>
      <c r="J653" s="20" t="str">
        <f>TEXT(Table13[[#This Row],[Order Datetime]],"HH:MM:SS")</f>
        <v>01:00:00</v>
      </c>
      <c r="K653" s="20" t="str">
        <f>TEXT(Table13[[#This Row],[Order time]],"H")</f>
        <v>1</v>
      </c>
      <c r="L653" s="16">
        <v>4</v>
      </c>
      <c r="M653" s="16">
        <f>DAY(Table13[[#This Row],[Order Date]])</f>
        <v>7</v>
      </c>
      <c r="N653" s="16" t="str">
        <f>TEXT(Table13[[#This Row],[Order Date]],"mmmm")</f>
        <v>April</v>
      </c>
      <c r="O653" s="16" t="str">
        <f>TEXT(Table13[[#This Row],[Order Date]],"dddd")</f>
        <v>Friday</v>
      </c>
      <c r="P653" s="16">
        <f>WEEKDAY(Table13[[#This Row],[Order Datetime]],2)</f>
        <v>5</v>
      </c>
      <c r="Q653" s="30" t="str">
        <f>IF(Table13[[#This Row],[Customer Country]]="",VLOOKUP(Table13[[#This Row],[Customer ID]],Customers!$A$2:$E$2501,2,0),Table13[[#This Row],[Customer Country]])</f>
        <v>Australia</v>
      </c>
      <c r="R653" s="16">
        <f>VLOOKUP(Table13[[#This Row],[Customer ID]],Table3[],6,0)</f>
        <v>77</v>
      </c>
    </row>
    <row r="654" spans="1:18" x14ac:dyDescent="0.3">
      <c r="A654" s="15">
        <v>268811</v>
      </c>
      <c r="B654" s="16">
        <v>519</v>
      </c>
      <c r="C654" s="17" t="s">
        <v>100</v>
      </c>
      <c r="D654" s="18">
        <v>44963.064583333333</v>
      </c>
      <c r="E654" s="16" t="s">
        <v>96</v>
      </c>
      <c r="F654" s="16" t="s">
        <v>85</v>
      </c>
      <c r="G654" s="16">
        <v>9147</v>
      </c>
      <c r="H654" s="16">
        <f>IF(OR(Table13[[#This Row],[Order Value]]&gt;Answer!I$17,Table13[[#This Row],[Order Value]]&lt;Answer!I$18),1,0)</f>
        <v>0</v>
      </c>
      <c r="I654" s="19">
        <v>44963</v>
      </c>
      <c r="J654" s="20" t="str">
        <f>TEXT(Table13[[#This Row],[Order Datetime]],"HH:MM:SS")</f>
        <v>01:33:00</v>
      </c>
      <c r="K654" s="20" t="str">
        <f>TEXT(Table13[[#This Row],[Order time]],"H")</f>
        <v>1</v>
      </c>
      <c r="L654" s="16">
        <v>2</v>
      </c>
      <c r="M654" s="16">
        <f>DAY(Table13[[#This Row],[Order Date]])</f>
        <v>6</v>
      </c>
      <c r="N654" s="16" t="str">
        <f>TEXT(Table13[[#This Row],[Order Date]],"mmmm")</f>
        <v>February</v>
      </c>
      <c r="O654" s="16" t="str">
        <f>TEXT(Table13[[#This Row],[Order Date]],"dddd")</f>
        <v>Monday</v>
      </c>
      <c r="P654" s="16">
        <f>WEEKDAY(Table13[[#This Row],[Order Datetime]],2)</f>
        <v>1</v>
      </c>
      <c r="Q654" s="30" t="str">
        <f>IF(Table13[[#This Row],[Customer Country]]="",VLOOKUP(Table13[[#This Row],[Customer ID]],Customers!$A$2:$E$2501,2,0),Table13[[#This Row],[Customer Country]])</f>
        <v>France</v>
      </c>
      <c r="R654" s="16">
        <f>VLOOKUP(Table13[[#This Row],[Customer ID]],Table3[],6,0)</f>
        <v>70</v>
      </c>
    </row>
    <row r="655" spans="1:18" x14ac:dyDescent="0.3">
      <c r="A655" s="15">
        <v>344182</v>
      </c>
      <c r="B655" s="16">
        <v>519</v>
      </c>
      <c r="C655" s="17" t="s">
        <v>100</v>
      </c>
      <c r="D655" s="18">
        <v>45127.04791666667</v>
      </c>
      <c r="E655" s="16" t="s">
        <v>96</v>
      </c>
      <c r="F655" s="16" t="s">
        <v>43</v>
      </c>
      <c r="G655" s="16">
        <v>9637</v>
      </c>
      <c r="H655" s="16">
        <f>IF(OR(Table13[[#This Row],[Order Value]]&gt;Answer!I$17,Table13[[#This Row],[Order Value]]&lt;Answer!I$18),1,0)</f>
        <v>0</v>
      </c>
      <c r="I655" s="19">
        <v>45127</v>
      </c>
      <c r="J655" s="20" t="str">
        <f>TEXT(Table13[[#This Row],[Order Datetime]],"HH:MM:SS")</f>
        <v>01:09:00</v>
      </c>
      <c r="K655" s="20" t="str">
        <f>TEXT(Table13[[#This Row],[Order time]],"H")</f>
        <v>1</v>
      </c>
      <c r="L655" s="16">
        <v>7</v>
      </c>
      <c r="M655" s="16">
        <f>DAY(Table13[[#This Row],[Order Date]])</f>
        <v>20</v>
      </c>
      <c r="N655" s="16" t="str">
        <f>TEXT(Table13[[#This Row],[Order Date]],"mmmm")</f>
        <v>July</v>
      </c>
      <c r="O655" s="16" t="str">
        <f>TEXT(Table13[[#This Row],[Order Date]],"dddd")</f>
        <v>Thursday</v>
      </c>
      <c r="P655" s="16">
        <f>WEEKDAY(Table13[[#This Row],[Order Datetime]],2)</f>
        <v>4</v>
      </c>
      <c r="Q655" s="30" t="str">
        <f>IF(Table13[[#This Row],[Customer Country]]="",VLOOKUP(Table13[[#This Row],[Customer ID]],Customers!$A$2:$E$2501,2,0),Table13[[#This Row],[Customer Country]])</f>
        <v>France</v>
      </c>
      <c r="R655" s="16">
        <f>VLOOKUP(Table13[[#This Row],[Customer ID]],Table3[],6,0)</f>
        <v>70</v>
      </c>
    </row>
    <row r="656" spans="1:18" x14ac:dyDescent="0.3">
      <c r="A656" s="15">
        <v>694715</v>
      </c>
      <c r="B656" s="16">
        <v>519</v>
      </c>
      <c r="C656" s="17" t="s">
        <v>100</v>
      </c>
      <c r="D656" s="21">
        <v>45139.963194444441</v>
      </c>
      <c r="E656" s="16" t="s">
        <v>96</v>
      </c>
      <c r="F656" s="16" t="s">
        <v>35</v>
      </c>
      <c r="G656" s="16">
        <v>6870</v>
      </c>
      <c r="H656" s="16">
        <f>IF(OR(Table13[[#This Row],[Order Value]]&gt;Answer!I$17,Table13[[#This Row],[Order Value]]&lt;Answer!I$18),1,0)</f>
        <v>0</v>
      </c>
      <c r="I656" s="19">
        <v>45139</v>
      </c>
      <c r="J656" s="20" t="str">
        <f>TEXT(Table13[[#This Row],[Order Datetime]],"HH:MM:SS")</f>
        <v>23:07:00</v>
      </c>
      <c r="K656" s="20" t="str">
        <f>TEXT(Table13[[#This Row],[Order time]],"H")</f>
        <v>23</v>
      </c>
      <c r="L656" s="16">
        <v>8</v>
      </c>
      <c r="M656" s="16">
        <f>DAY(Table13[[#This Row],[Order Date]])</f>
        <v>1</v>
      </c>
      <c r="N656" s="16" t="str">
        <f>TEXT(Table13[[#This Row],[Order Date]],"mmmm")</f>
        <v>August</v>
      </c>
      <c r="O656" s="16" t="str">
        <f>TEXT(Table13[[#This Row],[Order Date]],"dddd")</f>
        <v>Tuesday</v>
      </c>
      <c r="P656" s="16">
        <f>WEEKDAY(Table13[[#This Row],[Order Datetime]],2)</f>
        <v>2</v>
      </c>
      <c r="Q656" s="30" t="str">
        <f>IF(Table13[[#This Row],[Customer Country]]="",VLOOKUP(Table13[[#This Row],[Customer ID]],Customers!$A$2:$E$2501,2,0),Table13[[#This Row],[Customer Country]])</f>
        <v>France</v>
      </c>
      <c r="R656" s="16">
        <f>VLOOKUP(Table13[[#This Row],[Customer ID]],Table3[],6,0)</f>
        <v>70</v>
      </c>
    </row>
    <row r="657" spans="1:18" x14ac:dyDescent="0.3">
      <c r="A657" s="15">
        <v>101815</v>
      </c>
      <c r="B657" s="16">
        <v>520</v>
      </c>
      <c r="C657" s="17" t="s">
        <v>105</v>
      </c>
      <c r="D657" s="18">
        <v>45187.067361111112</v>
      </c>
      <c r="E657" s="16" t="s">
        <v>191</v>
      </c>
      <c r="F657" s="16" t="s">
        <v>28</v>
      </c>
      <c r="G657" s="16">
        <v>5420</v>
      </c>
      <c r="H657" s="16">
        <f>IF(OR(Table13[[#This Row],[Order Value]]&gt;Answer!I$17,Table13[[#This Row],[Order Value]]&lt;Answer!I$18),1,0)</f>
        <v>0</v>
      </c>
      <c r="I657" s="19">
        <v>45187</v>
      </c>
      <c r="J657" s="20" t="str">
        <f>TEXT(Table13[[#This Row],[Order Datetime]],"HH:MM:SS")</f>
        <v>01:37:00</v>
      </c>
      <c r="K657" s="20" t="str">
        <f>TEXT(Table13[[#This Row],[Order time]],"H")</f>
        <v>1</v>
      </c>
      <c r="L657" s="16">
        <v>9</v>
      </c>
      <c r="M657" s="16">
        <f>DAY(Table13[[#This Row],[Order Date]])</f>
        <v>18</v>
      </c>
      <c r="N657" s="16" t="str">
        <f>TEXT(Table13[[#This Row],[Order Date]],"mmmm")</f>
        <v>September</v>
      </c>
      <c r="O657" s="16" t="str">
        <f>TEXT(Table13[[#This Row],[Order Date]],"dddd")</f>
        <v>Monday</v>
      </c>
      <c r="P657" s="16">
        <f>WEEKDAY(Table13[[#This Row],[Order Datetime]],2)</f>
        <v>1</v>
      </c>
      <c r="Q657" s="30" t="str">
        <f>IF(Table13[[#This Row],[Customer Country]]="",VLOOKUP(Table13[[#This Row],[Customer ID]],Customers!$A$2:$E$2501,2,0),Table13[[#This Row],[Customer Country]])</f>
        <v>Spain</v>
      </c>
      <c r="R657" s="16">
        <f>VLOOKUP(Table13[[#This Row],[Customer ID]],Table3[],6,0)</f>
        <v>81</v>
      </c>
    </row>
    <row r="658" spans="1:18" x14ac:dyDescent="0.3">
      <c r="A658" s="15">
        <v>695237</v>
      </c>
      <c r="B658" s="16">
        <v>520</v>
      </c>
      <c r="C658" s="17" t="s">
        <v>105</v>
      </c>
      <c r="D658" s="21">
        <v>44937.986111111109</v>
      </c>
      <c r="E658" s="16" t="s">
        <v>98</v>
      </c>
      <c r="F658" s="16" t="s">
        <v>25</v>
      </c>
      <c r="G658" s="16">
        <v>1232</v>
      </c>
      <c r="H658" s="16">
        <f>IF(OR(Table13[[#This Row],[Order Value]]&gt;Answer!I$17,Table13[[#This Row],[Order Value]]&lt;Answer!I$18),1,0)</f>
        <v>0</v>
      </c>
      <c r="I658" s="19">
        <v>44937</v>
      </c>
      <c r="J658" s="20" t="str">
        <f>TEXT(Table13[[#This Row],[Order Datetime]],"HH:MM:SS")</f>
        <v>23:40:00</v>
      </c>
      <c r="K658" s="20" t="str">
        <f>TEXT(Table13[[#This Row],[Order time]],"H")</f>
        <v>23</v>
      </c>
      <c r="L658" s="16">
        <v>1</v>
      </c>
      <c r="M658" s="16">
        <f>DAY(Table13[[#This Row],[Order Date]])</f>
        <v>11</v>
      </c>
      <c r="N658" s="16" t="str">
        <f>TEXT(Table13[[#This Row],[Order Date]],"mmmm")</f>
        <v>January</v>
      </c>
      <c r="O658" s="16" t="str">
        <f>TEXT(Table13[[#This Row],[Order Date]],"dddd")</f>
        <v>Wednesday</v>
      </c>
      <c r="P658" s="16">
        <f>WEEKDAY(Table13[[#This Row],[Order Datetime]],2)</f>
        <v>3</v>
      </c>
      <c r="Q658" s="30" t="str">
        <f>IF(Table13[[#This Row],[Customer Country]]="",VLOOKUP(Table13[[#This Row],[Customer ID]],Customers!$A$2:$E$2501,2,0),Table13[[#This Row],[Customer Country]])</f>
        <v>Spain</v>
      </c>
      <c r="R658" s="16">
        <f>VLOOKUP(Table13[[#This Row],[Customer ID]],Table3[],6,0)</f>
        <v>81</v>
      </c>
    </row>
    <row r="659" spans="1:18" x14ac:dyDescent="0.3">
      <c r="A659" s="15">
        <v>1632433</v>
      </c>
      <c r="B659" s="16">
        <v>520</v>
      </c>
      <c r="C659" s="17" t="s">
        <v>105</v>
      </c>
      <c r="D659" s="21">
        <v>45204.003472222219</v>
      </c>
      <c r="E659" s="16" t="s">
        <v>98</v>
      </c>
      <c r="F659" s="16" t="s">
        <v>27</v>
      </c>
      <c r="G659" s="16">
        <v>2927</v>
      </c>
      <c r="H659" s="16">
        <f>IF(OR(Table13[[#This Row],[Order Value]]&gt;Answer!I$17,Table13[[#This Row],[Order Value]]&lt;Answer!I$18),1,0)</f>
        <v>0</v>
      </c>
      <c r="I659" s="19">
        <v>45204</v>
      </c>
      <c r="J659" s="20" t="str">
        <f>TEXT(Table13[[#This Row],[Order Datetime]],"HH:MM:SS")</f>
        <v>00:05:00</v>
      </c>
      <c r="K659" s="20" t="str">
        <f>TEXT(Table13[[#This Row],[Order time]],"H")</f>
        <v>0</v>
      </c>
      <c r="L659" s="16">
        <v>10</v>
      </c>
      <c r="M659" s="16">
        <f>DAY(Table13[[#This Row],[Order Date]])</f>
        <v>5</v>
      </c>
      <c r="N659" s="16" t="str">
        <f>TEXT(Table13[[#This Row],[Order Date]],"mmmm")</f>
        <v>October</v>
      </c>
      <c r="O659" s="16" t="str">
        <f>TEXT(Table13[[#This Row],[Order Date]],"dddd")</f>
        <v>Thursday</v>
      </c>
      <c r="P659" s="16">
        <f>WEEKDAY(Table13[[#This Row],[Order Datetime]],2)</f>
        <v>4</v>
      </c>
      <c r="Q659" s="30" t="str">
        <f>IF(Table13[[#This Row],[Customer Country]]="",VLOOKUP(Table13[[#This Row],[Customer ID]],Customers!$A$2:$E$2501,2,0),Table13[[#This Row],[Customer Country]])</f>
        <v>Spain</v>
      </c>
      <c r="R659" s="16">
        <f>VLOOKUP(Table13[[#This Row],[Customer ID]],Table3[],6,0)</f>
        <v>81</v>
      </c>
    </row>
    <row r="660" spans="1:18" x14ac:dyDescent="0.3">
      <c r="A660" s="15">
        <v>960685</v>
      </c>
      <c r="B660" s="16">
        <v>522</v>
      </c>
      <c r="C660" s="17" t="s">
        <v>99</v>
      </c>
      <c r="D660" s="21">
        <v>45254.034722222219</v>
      </c>
      <c r="E660" s="16" t="s">
        <v>191</v>
      </c>
      <c r="F660" s="16" t="s">
        <v>30</v>
      </c>
      <c r="G660" s="16">
        <v>9772</v>
      </c>
      <c r="H660" s="16">
        <f>IF(OR(Table13[[#This Row],[Order Value]]&gt;Answer!I$17,Table13[[#This Row],[Order Value]]&lt;Answer!I$18),1,0)</f>
        <v>0</v>
      </c>
      <c r="I660" s="19">
        <v>45254</v>
      </c>
      <c r="J660" s="20" t="str">
        <f>TEXT(Table13[[#This Row],[Order Datetime]],"HH:MM:SS")</f>
        <v>00:50:00</v>
      </c>
      <c r="K660" s="20" t="str">
        <f>TEXT(Table13[[#This Row],[Order time]],"H")</f>
        <v>0</v>
      </c>
      <c r="L660" s="16">
        <v>11</v>
      </c>
      <c r="M660" s="16">
        <f>DAY(Table13[[#This Row],[Order Date]])</f>
        <v>24</v>
      </c>
      <c r="N660" s="16" t="str">
        <f>TEXT(Table13[[#This Row],[Order Date]],"mmmm")</f>
        <v>November</v>
      </c>
      <c r="O660" s="16" t="str">
        <f>TEXT(Table13[[#This Row],[Order Date]],"dddd")</f>
        <v>Friday</v>
      </c>
      <c r="P660" s="16">
        <f>WEEKDAY(Table13[[#This Row],[Order Datetime]],2)</f>
        <v>5</v>
      </c>
      <c r="Q660" s="30" t="str">
        <f>IF(Table13[[#This Row],[Customer Country]]="",VLOOKUP(Table13[[#This Row],[Customer ID]],Customers!$A$2:$E$2501,2,0),Table13[[#This Row],[Customer Country]])</f>
        <v>USA</v>
      </c>
      <c r="R660" s="16">
        <f>VLOOKUP(Table13[[#This Row],[Customer ID]],Table3[],6,0)</f>
        <v>77</v>
      </c>
    </row>
    <row r="661" spans="1:18" x14ac:dyDescent="0.3">
      <c r="A661" s="15">
        <v>1189996</v>
      </c>
      <c r="B661" s="16">
        <v>522</v>
      </c>
      <c r="C661" s="17" t="s">
        <v>99</v>
      </c>
      <c r="D661" s="21">
        <v>45264.015277777777</v>
      </c>
      <c r="E661" s="16" t="s">
        <v>97</v>
      </c>
      <c r="F661" s="16" t="s">
        <v>27</v>
      </c>
      <c r="G661" s="16">
        <v>4719</v>
      </c>
      <c r="H661" s="16">
        <f>IF(OR(Table13[[#This Row],[Order Value]]&gt;Answer!I$17,Table13[[#This Row],[Order Value]]&lt;Answer!I$18),1,0)</f>
        <v>0</v>
      </c>
      <c r="I661" s="19">
        <v>45264</v>
      </c>
      <c r="J661" s="20" t="str">
        <f>TEXT(Table13[[#This Row],[Order Datetime]],"HH:MM:SS")</f>
        <v>00:22:00</v>
      </c>
      <c r="K661" s="20" t="str">
        <f>TEXT(Table13[[#This Row],[Order time]],"H")</f>
        <v>0</v>
      </c>
      <c r="L661" s="16">
        <v>12</v>
      </c>
      <c r="M661" s="16">
        <f>DAY(Table13[[#This Row],[Order Date]])</f>
        <v>4</v>
      </c>
      <c r="N661" s="16" t="str">
        <f>TEXT(Table13[[#This Row],[Order Date]],"mmmm")</f>
        <v>December</v>
      </c>
      <c r="O661" s="16" t="str">
        <f>TEXT(Table13[[#This Row],[Order Date]],"dddd")</f>
        <v>Monday</v>
      </c>
      <c r="P661" s="16">
        <f>WEEKDAY(Table13[[#This Row],[Order Datetime]],2)</f>
        <v>1</v>
      </c>
      <c r="Q661" s="30" t="str">
        <f>IF(Table13[[#This Row],[Customer Country]]="",VLOOKUP(Table13[[#This Row],[Customer ID]],Customers!$A$2:$E$2501,2,0),Table13[[#This Row],[Customer Country]])</f>
        <v>USA</v>
      </c>
      <c r="R661" s="16">
        <f>VLOOKUP(Table13[[#This Row],[Customer ID]],Table3[],6,0)</f>
        <v>77</v>
      </c>
    </row>
    <row r="662" spans="1:18" x14ac:dyDescent="0.3">
      <c r="A662" s="15">
        <v>1334431</v>
      </c>
      <c r="B662" s="16">
        <v>522</v>
      </c>
      <c r="C662" s="17" t="s">
        <v>99</v>
      </c>
      <c r="D662" s="21">
        <v>45195.029166666667</v>
      </c>
      <c r="E662" s="16" t="s">
        <v>191</v>
      </c>
      <c r="F662" s="16" t="s">
        <v>73</v>
      </c>
      <c r="G662" s="16">
        <v>6918</v>
      </c>
      <c r="H662" s="16">
        <f>IF(OR(Table13[[#This Row],[Order Value]]&gt;Answer!I$17,Table13[[#This Row],[Order Value]]&lt;Answer!I$18),1,0)</f>
        <v>0</v>
      </c>
      <c r="I662" s="19">
        <v>45195</v>
      </c>
      <c r="J662" s="20" t="str">
        <f>TEXT(Table13[[#This Row],[Order Datetime]],"HH:MM:SS")</f>
        <v>00:42:00</v>
      </c>
      <c r="K662" s="20" t="str">
        <f>TEXT(Table13[[#This Row],[Order time]],"H")</f>
        <v>0</v>
      </c>
      <c r="L662" s="16">
        <v>9</v>
      </c>
      <c r="M662" s="16">
        <f>DAY(Table13[[#This Row],[Order Date]])</f>
        <v>26</v>
      </c>
      <c r="N662" s="16" t="str">
        <f>TEXT(Table13[[#This Row],[Order Date]],"mmmm")</f>
        <v>September</v>
      </c>
      <c r="O662" s="16" t="str">
        <f>TEXT(Table13[[#This Row],[Order Date]],"dddd")</f>
        <v>Tuesday</v>
      </c>
      <c r="P662" s="16">
        <f>WEEKDAY(Table13[[#This Row],[Order Datetime]],2)</f>
        <v>2</v>
      </c>
      <c r="Q662" s="30" t="str">
        <f>IF(Table13[[#This Row],[Customer Country]]="",VLOOKUP(Table13[[#This Row],[Customer ID]],Customers!$A$2:$E$2501,2,0),Table13[[#This Row],[Customer Country]])</f>
        <v>USA</v>
      </c>
      <c r="R662" s="16">
        <f>VLOOKUP(Table13[[#This Row],[Customer ID]],Table3[],6,0)</f>
        <v>77</v>
      </c>
    </row>
    <row r="663" spans="1:18" x14ac:dyDescent="0.3">
      <c r="A663" s="15">
        <v>671670</v>
      </c>
      <c r="B663" s="16">
        <v>523</v>
      </c>
      <c r="C663" s="17" t="s">
        <v>99</v>
      </c>
      <c r="D663" s="21">
        <v>45155.045138888891</v>
      </c>
      <c r="E663" s="16" t="s">
        <v>191</v>
      </c>
      <c r="F663" s="16" t="s">
        <v>62</v>
      </c>
      <c r="G663" s="16">
        <v>6441</v>
      </c>
      <c r="H663" s="16">
        <f>IF(OR(Table13[[#This Row],[Order Value]]&gt;Answer!I$17,Table13[[#This Row],[Order Value]]&lt;Answer!I$18),1,0)</f>
        <v>0</v>
      </c>
      <c r="I663" s="19">
        <v>45155</v>
      </c>
      <c r="J663" s="20" t="str">
        <f>TEXT(Table13[[#This Row],[Order Datetime]],"HH:MM:SS")</f>
        <v>01:05:00</v>
      </c>
      <c r="K663" s="20" t="str">
        <f>TEXT(Table13[[#This Row],[Order time]],"H")</f>
        <v>1</v>
      </c>
      <c r="L663" s="16">
        <v>8</v>
      </c>
      <c r="M663" s="16">
        <f>DAY(Table13[[#This Row],[Order Date]])</f>
        <v>17</v>
      </c>
      <c r="N663" s="16" t="str">
        <f>TEXT(Table13[[#This Row],[Order Date]],"mmmm")</f>
        <v>August</v>
      </c>
      <c r="O663" s="16" t="str">
        <f>TEXT(Table13[[#This Row],[Order Date]],"dddd")</f>
        <v>Thursday</v>
      </c>
      <c r="P663" s="16">
        <f>WEEKDAY(Table13[[#This Row],[Order Datetime]],2)</f>
        <v>4</v>
      </c>
      <c r="Q663" s="30" t="str">
        <f>IF(Table13[[#This Row],[Customer Country]]="",VLOOKUP(Table13[[#This Row],[Customer ID]],Customers!$A$2:$E$2501,2,0),Table13[[#This Row],[Customer Country]])</f>
        <v>USA</v>
      </c>
      <c r="R663" s="16">
        <f>VLOOKUP(Table13[[#This Row],[Customer ID]],Table3[],6,0)</f>
        <v>26</v>
      </c>
    </row>
    <row r="664" spans="1:18" x14ac:dyDescent="0.3">
      <c r="A664" s="15">
        <v>1018145</v>
      </c>
      <c r="B664" s="16">
        <v>523</v>
      </c>
      <c r="C664" s="17" t="s">
        <v>99</v>
      </c>
      <c r="D664" s="21">
        <v>45239.972222222219</v>
      </c>
      <c r="E664" s="16" t="s">
        <v>96</v>
      </c>
      <c r="F664" s="16" t="s">
        <v>27</v>
      </c>
      <c r="G664" s="16">
        <v>9449</v>
      </c>
      <c r="H664" s="16">
        <f>IF(OR(Table13[[#This Row],[Order Value]]&gt;Answer!I$17,Table13[[#This Row],[Order Value]]&lt;Answer!I$18),1,0)</f>
        <v>0</v>
      </c>
      <c r="I664" s="19">
        <v>45239</v>
      </c>
      <c r="J664" s="20" t="str">
        <f>TEXT(Table13[[#This Row],[Order Datetime]],"HH:MM:SS")</f>
        <v>23:20:00</v>
      </c>
      <c r="K664" s="20" t="str">
        <f>TEXT(Table13[[#This Row],[Order time]],"H")</f>
        <v>23</v>
      </c>
      <c r="L664" s="16">
        <v>11</v>
      </c>
      <c r="M664" s="16">
        <f>DAY(Table13[[#This Row],[Order Date]])</f>
        <v>9</v>
      </c>
      <c r="N664" s="16" t="str">
        <f>TEXT(Table13[[#This Row],[Order Date]],"mmmm")</f>
        <v>November</v>
      </c>
      <c r="O664" s="16" t="str">
        <f>TEXT(Table13[[#This Row],[Order Date]],"dddd")</f>
        <v>Thursday</v>
      </c>
      <c r="P664" s="16">
        <f>WEEKDAY(Table13[[#This Row],[Order Datetime]],2)</f>
        <v>4</v>
      </c>
      <c r="Q664" s="30" t="str">
        <f>IF(Table13[[#This Row],[Customer Country]]="",VLOOKUP(Table13[[#This Row],[Customer ID]],Customers!$A$2:$E$2501,2,0),Table13[[#This Row],[Customer Country]])</f>
        <v>USA</v>
      </c>
      <c r="R664" s="16">
        <f>VLOOKUP(Table13[[#This Row],[Customer ID]],Table3[],6,0)</f>
        <v>26</v>
      </c>
    </row>
    <row r="665" spans="1:18" x14ac:dyDescent="0.3">
      <c r="A665" s="15">
        <v>1580986</v>
      </c>
      <c r="B665" s="16">
        <v>523</v>
      </c>
      <c r="C665" s="17" t="s">
        <v>99</v>
      </c>
      <c r="D665" s="21">
        <v>45175.086805555555</v>
      </c>
      <c r="E665" s="16" t="s">
        <v>98</v>
      </c>
      <c r="F665" s="16" t="s">
        <v>13</v>
      </c>
      <c r="G665" s="16">
        <v>438</v>
      </c>
      <c r="H665" s="16">
        <f>IF(OR(Table13[[#This Row],[Order Value]]&gt;Answer!I$17,Table13[[#This Row],[Order Value]]&lt;Answer!I$18),1,0)</f>
        <v>0</v>
      </c>
      <c r="I665" s="19">
        <v>45175</v>
      </c>
      <c r="J665" s="20" t="str">
        <f>TEXT(Table13[[#This Row],[Order Datetime]],"HH:MM:SS")</f>
        <v>02:05:00</v>
      </c>
      <c r="K665" s="20" t="str">
        <f>TEXT(Table13[[#This Row],[Order time]],"H")</f>
        <v>2</v>
      </c>
      <c r="L665" s="16">
        <v>9</v>
      </c>
      <c r="M665" s="16">
        <f>DAY(Table13[[#This Row],[Order Date]])</f>
        <v>6</v>
      </c>
      <c r="N665" s="16" t="str">
        <f>TEXT(Table13[[#This Row],[Order Date]],"mmmm")</f>
        <v>September</v>
      </c>
      <c r="O665" s="16" t="str">
        <f>TEXT(Table13[[#This Row],[Order Date]],"dddd")</f>
        <v>Wednesday</v>
      </c>
      <c r="P665" s="16">
        <f>WEEKDAY(Table13[[#This Row],[Order Datetime]],2)</f>
        <v>3</v>
      </c>
      <c r="Q665" s="30" t="str">
        <f>IF(Table13[[#This Row],[Customer Country]]="",VLOOKUP(Table13[[#This Row],[Customer ID]],Customers!$A$2:$E$2501,2,0),Table13[[#This Row],[Customer Country]])</f>
        <v>USA</v>
      </c>
      <c r="R665" s="16">
        <f>VLOOKUP(Table13[[#This Row],[Customer ID]],Table3[],6,0)</f>
        <v>26</v>
      </c>
    </row>
    <row r="666" spans="1:18" x14ac:dyDescent="0.3">
      <c r="A666" s="15">
        <v>2011</v>
      </c>
      <c r="B666" s="16">
        <v>525</v>
      </c>
      <c r="C666" s="17" t="s">
        <v>113</v>
      </c>
      <c r="D666" s="18">
        <v>45045.986111111109</v>
      </c>
      <c r="E666" s="16" t="s">
        <v>191</v>
      </c>
      <c r="F666" s="16" t="s">
        <v>5</v>
      </c>
      <c r="G666" s="16">
        <v>4551</v>
      </c>
      <c r="H666" s="16">
        <f>IF(OR(Table13[[#This Row],[Order Value]]&gt;Answer!I$17,Table13[[#This Row],[Order Value]]&lt;Answer!I$18),1,0)</f>
        <v>0</v>
      </c>
      <c r="I666" s="19">
        <v>45045</v>
      </c>
      <c r="J666" s="20" t="str">
        <f>TEXT(Table13[[#This Row],[Order Datetime]],"HH:MM:SS")</f>
        <v>23:40:00</v>
      </c>
      <c r="K666" s="20" t="str">
        <f>TEXT(Table13[[#This Row],[Order time]],"H")</f>
        <v>23</v>
      </c>
      <c r="L666" s="16">
        <v>4</v>
      </c>
      <c r="M666" s="16">
        <f>DAY(Table13[[#This Row],[Order Date]])</f>
        <v>29</v>
      </c>
      <c r="N666" s="16" t="str">
        <f>TEXT(Table13[[#This Row],[Order Date]],"mmmm")</f>
        <v>April</v>
      </c>
      <c r="O666" s="16" t="str">
        <f>TEXT(Table13[[#This Row],[Order Date]],"dddd")</f>
        <v>Saturday</v>
      </c>
      <c r="P666" s="16">
        <f>WEEKDAY(Table13[[#This Row],[Order Datetime]],2)</f>
        <v>6</v>
      </c>
      <c r="Q666" s="30" t="str">
        <f>IF(Table13[[#This Row],[Customer Country]]="",VLOOKUP(Table13[[#This Row],[Customer ID]],Customers!$A$2:$E$2501,2,0),Table13[[#This Row],[Customer Country]])</f>
        <v>India</v>
      </c>
      <c r="R666" s="16">
        <f>VLOOKUP(Table13[[#This Row],[Customer ID]],Table3[],6,0)</f>
        <v>20</v>
      </c>
    </row>
    <row r="667" spans="1:18" x14ac:dyDescent="0.3">
      <c r="A667" s="15">
        <v>49544</v>
      </c>
      <c r="B667" s="16">
        <v>526</v>
      </c>
      <c r="C667" s="17" t="s">
        <v>99</v>
      </c>
      <c r="D667" s="18">
        <v>45227.00277777778</v>
      </c>
      <c r="E667" s="16" t="s">
        <v>98</v>
      </c>
      <c r="F667" s="16" t="s">
        <v>39</v>
      </c>
      <c r="G667" s="16">
        <v>7802</v>
      </c>
      <c r="H667" s="16">
        <f>IF(OR(Table13[[#This Row],[Order Value]]&gt;Answer!I$17,Table13[[#This Row],[Order Value]]&lt;Answer!I$18),1,0)</f>
        <v>0</v>
      </c>
      <c r="I667" s="19">
        <v>45227</v>
      </c>
      <c r="J667" s="20" t="str">
        <f>TEXT(Table13[[#This Row],[Order Datetime]],"HH:MM:SS")</f>
        <v>00:04:00</v>
      </c>
      <c r="K667" s="20" t="str">
        <f>TEXT(Table13[[#This Row],[Order time]],"H")</f>
        <v>0</v>
      </c>
      <c r="L667" s="16">
        <v>10</v>
      </c>
      <c r="M667" s="16">
        <f>DAY(Table13[[#This Row],[Order Date]])</f>
        <v>28</v>
      </c>
      <c r="N667" s="16" t="str">
        <f>TEXT(Table13[[#This Row],[Order Date]],"mmmm")</f>
        <v>October</v>
      </c>
      <c r="O667" s="16" t="str">
        <f>TEXT(Table13[[#This Row],[Order Date]],"dddd")</f>
        <v>Saturday</v>
      </c>
      <c r="P667" s="16">
        <f>WEEKDAY(Table13[[#This Row],[Order Datetime]],2)</f>
        <v>6</v>
      </c>
      <c r="Q667" s="30" t="str">
        <f>IF(Table13[[#This Row],[Customer Country]]="",VLOOKUP(Table13[[#This Row],[Customer ID]],Customers!$A$2:$E$2501,2,0),Table13[[#This Row],[Customer Country]])</f>
        <v>USA</v>
      </c>
      <c r="R667" s="16">
        <f>VLOOKUP(Table13[[#This Row],[Customer ID]],Table3[],6,0)</f>
        <v>49</v>
      </c>
    </row>
    <row r="668" spans="1:18" x14ac:dyDescent="0.3">
      <c r="A668" s="15">
        <v>1188487</v>
      </c>
      <c r="B668" s="16">
        <v>526</v>
      </c>
      <c r="C668" s="17" t="s">
        <v>99</v>
      </c>
      <c r="D668" s="21">
        <v>45276.077777777777</v>
      </c>
      <c r="E668" s="16" t="s">
        <v>98</v>
      </c>
      <c r="F668" s="16" t="s">
        <v>87</v>
      </c>
      <c r="G668" s="16">
        <v>2527</v>
      </c>
      <c r="H668" s="16">
        <f>IF(OR(Table13[[#This Row],[Order Value]]&gt;Answer!I$17,Table13[[#This Row],[Order Value]]&lt;Answer!I$18),1,0)</f>
        <v>0</v>
      </c>
      <c r="I668" s="19">
        <v>45276</v>
      </c>
      <c r="J668" s="20" t="str">
        <f>TEXT(Table13[[#This Row],[Order Datetime]],"HH:MM:SS")</f>
        <v>01:52:00</v>
      </c>
      <c r="K668" s="20" t="str">
        <f>TEXT(Table13[[#This Row],[Order time]],"H")</f>
        <v>1</v>
      </c>
      <c r="L668" s="16">
        <v>12</v>
      </c>
      <c r="M668" s="16">
        <f>DAY(Table13[[#This Row],[Order Date]])</f>
        <v>16</v>
      </c>
      <c r="N668" s="16" t="str">
        <f>TEXT(Table13[[#This Row],[Order Date]],"mmmm")</f>
        <v>December</v>
      </c>
      <c r="O668" s="16" t="str">
        <f>TEXT(Table13[[#This Row],[Order Date]],"dddd")</f>
        <v>Saturday</v>
      </c>
      <c r="P668" s="16">
        <f>WEEKDAY(Table13[[#This Row],[Order Datetime]],2)</f>
        <v>6</v>
      </c>
      <c r="Q668" s="30" t="str">
        <f>IF(Table13[[#This Row],[Customer Country]]="",VLOOKUP(Table13[[#This Row],[Customer ID]],Customers!$A$2:$E$2501,2,0),Table13[[#This Row],[Customer Country]])</f>
        <v>USA</v>
      </c>
      <c r="R668" s="16">
        <f>VLOOKUP(Table13[[#This Row],[Customer ID]],Table3[],6,0)</f>
        <v>49</v>
      </c>
    </row>
    <row r="669" spans="1:18" x14ac:dyDescent="0.3">
      <c r="A669" s="15">
        <v>1609306</v>
      </c>
      <c r="B669" s="16">
        <v>529</v>
      </c>
      <c r="C669" s="17" t="s">
        <v>113</v>
      </c>
      <c r="D669" s="21">
        <v>45261.056250000001</v>
      </c>
      <c r="E669" s="16" t="s">
        <v>97</v>
      </c>
      <c r="F669" s="16" t="s">
        <v>77</v>
      </c>
      <c r="G669" s="16">
        <v>847</v>
      </c>
      <c r="H669" s="16">
        <f>IF(OR(Table13[[#This Row],[Order Value]]&gt;Answer!I$17,Table13[[#This Row],[Order Value]]&lt;Answer!I$18),1,0)</f>
        <v>0</v>
      </c>
      <c r="I669" s="19">
        <v>45261</v>
      </c>
      <c r="J669" s="20" t="str">
        <f>TEXT(Table13[[#This Row],[Order Datetime]],"HH:MM:SS")</f>
        <v>01:21:00</v>
      </c>
      <c r="K669" s="20" t="str">
        <f>TEXT(Table13[[#This Row],[Order time]],"H")</f>
        <v>1</v>
      </c>
      <c r="L669" s="16">
        <v>12</v>
      </c>
      <c r="M669" s="16">
        <f>DAY(Table13[[#This Row],[Order Date]])</f>
        <v>1</v>
      </c>
      <c r="N669" s="16" t="str">
        <f>TEXT(Table13[[#This Row],[Order Date]],"mmmm")</f>
        <v>December</v>
      </c>
      <c r="O669" s="16" t="str">
        <f>TEXT(Table13[[#This Row],[Order Date]],"dddd")</f>
        <v>Friday</v>
      </c>
      <c r="P669" s="16">
        <f>WEEKDAY(Table13[[#This Row],[Order Datetime]],2)</f>
        <v>5</v>
      </c>
      <c r="Q669" s="30" t="str">
        <f>IF(Table13[[#This Row],[Customer Country]]="",VLOOKUP(Table13[[#This Row],[Customer ID]],Customers!$A$2:$E$2501,2,0),Table13[[#This Row],[Customer Country]])</f>
        <v>India</v>
      </c>
      <c r="R669" s="16">
        <f>VLOOKUP(Table13[[#This Row],[Customer ID]],Table3[],6,0)</f>
        <v>44</v>
      </c>
    </row>
    <row r="670" spans="1:18" x14ac:dyDescent="0.3">
      <c r="A670" s="15">
        <v>34125</v>
      </c>
      <c r="B670" s="16">
        <v>530</v>
      </c>
      <c r="C670" s="17" t="s">
        <v>101</v>
      </c>
      <c r="D670" s="18">
        <v>45217.039583333331</v>
      </c>
      <c r="E670" s="16" t="s">
        <v>191</v>
      </c>
      <c r="F670" s="16" t="s">
        <v>46</v>
      </c>
      <c r="G670" s="16">
        <v>4341</v>
      </c>
      <c r="H670" s="16">
        <f>IF(OR(Table13[[#This Row],[Order Value]]&gt;Answer!I$17,Table13[[#This Row],[Order Value]]&lt;Answer!I$18),1,0)</f>
        <v>0</v>
      </c>
      <c r="I670" s="19">
        <v>45217</v>
      </c>
      <c r="J670" s="20" t="str">
        <f>TEXT(Table13[[#This Row],[Order Datetime]],"HH:MM:SS")</f>
        <v>00:57:00</v>
      </c>
      <c r="K670" s="20" t="str">
        <f>TEXT(Table13[[#This Row],[Order time]],"H")</f>
        <v>0</v>
      </c>
      <c r="L670" s="16">
        <v>10</v>
      </c>
      <c r="M670" s="16">
        <f>DAY(Table13[[#This Row],[Order Date]])</f>
        <v>18</v>
      </c>
      <c r="N670" s="16" t="str">
        <f>TEXT(Table13[[#This Row],[Order Date]],"mmmm")</f>
        <v>October</v>
      </c>
      <c r="O670" s="16" t="str">
        <f>TEXT(Table13[[#This Row],[Order Date]],"dddd")</f>
        <v>Wednesday</v>
      </c>
      <c r="P670" s="16">
        <f>WEEKDAY(Table13[[#This Row],[Order Datetime]],2)</f>
        <v>3</v>
      </c>
      <c r="Q670" s="30" t="str">
        <f>IF(Table13[[#This Row],[Customer Country]]="",VLOOKUP(Table13[[#This Row],[Customer ID]],Customers!$A$2:$E$2501,2,0),Table13[[#This Row],[Customer Country]])</f>
        <v>Australia</v>
      </c>
      <c r="R670" s="16">
        <f>VLOOKUP(Table13[[#This Row],[Customer ID]],Table3[],6,0)</f>
        <v>23</v>
      </c>
    </row>
    <row r="671" spans="1:18" x14ac:dyDescent="0.3">
      <c r="A671" s="15">
        <v>273817</v>
      </c>
      <c r="B671" s="16">
        <v>530</v>
      </c>
      <c r="C671" s="17" t="s">
        <v>101</v>
      </c>
      <c r="D671" s="18">
        <v>45051.056250000001</v>
      </c>
      <c r="E671" s="16" t="s">
        <v>98</v>
      </c>
      <c r="F671" s="16" t="s">
        <v>43</v>
      </c>
      <c r="G671" s="16">
        <v>4051</v>
      </c>
      <c r="H671" s="16">
        <f>IF(OR(Table13[[#This Row],[Order Value]]&gt;Answer!I$17,Table13[[#This Row],[Order Value]]&lt;Answer!I$18),1,0)</f>
        <v>0</v>
      </c>
      <c r="I671" s="19">
        <v>45051</v>
      </c>
      <c r="J671" s="20" t="str">
        <f>TEXT(Table13[[#This Row],[Order Datetime]],"HH:MM:SS")</f>
        <v>01:21:00</v>
      </c>
      <c r="K671" s="20" t="str">
        <f>TEXT(Table13[[#This Row],[Order time]],"H")</f>
        <v>1</v>
      </c>
      <c r="L671" s="16">
        <v>5</v>
      </c>
      <c r="M671" s="16">
        <f>DAY(Table13[[#This Row],[Order Date]])</f>
        <v>5</v>
      </c>
      <c r="N671" s="16" t="str">
        <f>TEXT(Table13[[#This Row],[Order Date]],"mmmm")</f>
        <v>May</v>
      </c>
      <c r="O671" s="16" t="str">
        <f>TEXT(Table13[[#This Row],[Order Date]],"dddd")</f>
        <v>Friday</v>
      </c>
      <c r="P671" s="16">
        <f>WEEKDAY(Table13[[#This Row],[Order Datetime]],2)</f>
        <v>5</v>
      </c>
      <c r="Q671" s="30" t="str">
        <f>IF(Table13[[#This Row],[Customer Country]]="",VLOOKUP(Table13[[#This Row],[Customer ID]],Customers!$A$2:$E$2501,2,0),Table13[[#This Row],[Customer Country]])</f>
        <v>Australia</v>
      </c>
      <c r="R671" s="16">
        <f>VLOOKUP(Table13[[#This Row],[Customer ID]],Table3[],6,0)</f>
        <v>23</v>
      </c>
    </row>
    <row r="672" spans="1:18" x14ac:dyDescent="0.3">
      <c r="A672" s="15">
        <v>1440438</v>
      </c>
      <c r="B672" s="16">
        <v>531</v>
      </c>
      <c r="C672" s="17" t="s">
        <v>99</v>
      </c>
      <c r="D672" s="21">
        <v>44931.04791666667</v>
      </c>
      <c r="E672" s="16" t="s">
        <v>98</v>
      </c>
      <c r="F672" s="16" t="s">
        <v>74</v>
      </c>
      <c r="G672" s="16">
        <v>1288</v>
      </c>
      <c r="H672" s="16">
        <f>IF(OR(Table13[[#This Row],[Order Value]]&gt;Answer!I$17,Table13[[#This Row],[Order Value]]&lt;Answer!I$18),1,0)</f>
        <v>0</v>
      </c>
      <c r="I672" s="19">
        <v>44931</v>
      </c>
      <c r="J672" s="20" t="str">
        <f>TEXT(Table13[[#This Row],[Order Datetime]],"HH:MM:SS")</f>
        <v>01:09:00</v>
      </c>
      <c r="K672" s="20" t="str">
        <f>TEXT(Table13[[#This Row],[Order time]],"H")</f>
        <v>1</v>
      </c>
      <c r="L672" s="16">
        <v>1</v>
      </c>
      <c r="M672" s="16">
        <f>DAY(Table13[[#This Row],[Order Date]])</f>
        <v>5</v>
      </c>
      <c r="N672" s="16" t="str">
        <f>TEXT(Table13[[#This Row],[Order Date]],"mmmm")</f>
        <v>January</v>
      </c>
      <c r="O672" s="16" t="str">
        <f>TEXT(Table13[[#This Row],[Order Date]],"dddd")</f>
        <v>Thursday</v>
      </c>
      <c r="P672" s="16">
        <f>WEEKDAY(Table13[[#This Row],[Order Datetime]],2)</f>
        <v>4</v>
      </c>
      <c r="Q672" s="30" t="str">
        <f>IF(Table13[[#This Row],[Customer Country]]="",VLOOKUP(Table13[[#This Row],[Customer ID]],Customers!$A$2:$E$2501,2,0),Table13[[#This Row],[Customer Country]])</f>
        <v>USA</v>
      </c>
      <c r="R672" s="16">
        <f>VLOOKUP(Table13[[#This Row],[Customer ID]],Table3[],6,0)</f>
        <v>43</v>
      </c>
    </row>
    <row r="673" spans="1:18" x14ac:dyDescent="0.3">
      <c r="A673" s="15">
        <v>127157</v>
      </c>
      <c r="B673" s="16">
        <v>532</v>
      </c>
      <c r="C673" s="17" t="s">
        <v>99</v>
      </c>
      <c r="D673" s="18">
        <v>44972.997916666667</v>
      </c>
      <c r="E673" s="16" t="s">
        <v>97</v>
      </c>
      <c r="F673" s="16" t="s">
        <v>30</v>
      </c>
      <c r="G673" s="16">
        <v>2367</v>
      </c>
      <c r="H673" s="16">
        <f>IF(OR(Table13[[#This Row],[Order Value]]&gt;Answer!I$17,Table13[[#This Row],[Order Value]]&lt;Answer!I$18),1,0)</f>
        <v>0</v>
      </c>
      <c r="I673" s="19">
        <v>44972</v>
      </c>
      <c r="J673" s="20" t="str">
        <f>TEXT(Table13[[#This Row],[Order Datetime]],"HH:MM:SS")</f>
        <v>23:57:00</v>
      </c>
      <c r="K673" s="20" t="str">
        <f>TEXT(Table13[[#This Row],[Order time]],"H")</f>
        <v>23</v>
      </c>
      <c r="L673" s="16">
        <v>2</v>
      </c>
      <c r="M673" s="16">
        <f>DAY(Table13[[#This Row],[Order Date]])</f>
        <v>15</v>
      </c>
      <c r="N673" s="16" t="str">
        <f>TEXT(Table13[[#This Row],[Order Date]],"mmmm")</f>
        <v>February</v>
      </c>
      <c r="O673" s="16" t="str">
        <f>TEXT(Table13[[#This Row],[Order Date]],"dddd")</f>
        <v>Wednesday</v>
      </c>
      <c r="P673" s="16">
        <f>WEEKDAY(Table13[[#This Row],[Order Datetime]],2)</f>
        <v>3</v>
      </c>
      <c r="Q673" s="30" t="str">
        <f>IF(Table13[[#This Row],[Customer Country]]="",VLOOKUP(Table13[[#This Row],[Customer ID]],Customers!$A$2:$E$2501,2,0),Table13[[#This Row],[Customer Country]])</f>
        <v>USA</v>
      </c>
      <c r="R673" s="16">
        <f>VLOOKUP(Table13[[#This Row],[Customer ID]],Table3[],6,0)</f>
        <v>84</v>
      </c>
    </row>
    <row r="674" spans="1:18" x14ac:dyDescent="0.3">
      <c r="A674" s="15">
        <v>160692</v>
      </c>
      <c r="B674" s="16">
        <v>532</v>
      </c>
      <c r="C674" s="17" t="s">
        <v>99</v>
      </c>
      <c r="D674" s="18">
        <v>45236.044444444444</v>
      </c>
      <c r="E674" s="16" t="s">
        <v>191</v>
      </c>
      <c r="F674" s="16" t="s">
        <v>43</v>
      </c>
      <c r="G674" s="16">
        <v>679</v>
      </c>
      <c r="H674" s="16">
        <f>IF(OR(Table13[[#This Row],[Order Value]]&gt;Answer!I$17,Table13[[#This Row],[Order Value]]&lt;Answer!I$18),1,0)</f>
        <v>0</v>
      </c>
      <c r="I674" s="19">
        <v>45236</v>
      </c>
      <c r="J674" s="20" t="str">
        <f>TEXT(Table13[[#This Row],[Order Datetime]],"HH:MM:SS")</f>
        <v>01:04:00</v>
      </c>
      <c r="K674" s="20" t="str">
        <f>TEXT(Table13[[#This Row],[Order time]],"H")</f>
        <v>1</v>
      </c>
      <c r="L674" s="16">
        <v>11</v>
      </c>
      <c r="M674" s="16">
        <f>DAY(Table13[[#This Row],[Order Date]])</f>
        <v>6</v>
      </c>
      <c r="N674" s="16" t="str">
        <f>TEXT(Table13[[#This Row],[Order Date]],"mmmm")</f>
        <v>November</v>
      </c>
      <c r="O674" s="16" t="str">
        <f>TEXT(Table13[[#This Row],[Order Date]],"dddd")</f>
        <v>Monday</v>
      </c>
      <c r="P674" s="16">
        <f>WEEKDAY(Table13[[#This Row],[Order Datetime]],2)</f>
        <v>1</v>
      </c>
      <c r="Q674" s="30" t="str">
        <f>IF(Table13[[#This Row],[Customer Country]]="",VLOOKUP(Table13[[#This Row],[Customer ID]],Customers!$A$2:$E$2501,2,0),Table13[[#This Row],[Customer Country]])</f>
        <v>USA</v>
      </c>
      <c r="R674" s="16">
        <f>VLOOKUP(Table13[[#This Row],[Customer ID]],Table3[],6,0)</f>
        <v>84</v>
      </c>
    </row>
    <row r="675" spans="1:18" x14ac:dyDescent="0.3">
      <c r="A675" s="15">
        <v>299700</v>
      </c>
      <c r="B675" s="16">
        <v>533</v>
      </c>
      <c r="C675" s="17" t="s">
        <v>99</v>
      </c>
      <c r="D675" s="18">
        <v>45208.063888888886</v>
      </c>
      <c r="E675" s="16" t="s">
        <v>191</v>
      </c>
      <c r="F675" s="16" t="s">
        <v>41</v>
      </c>
      <c r="G675" s="16">
        <v>7166</v>
      </c>
      <c r="H675" s="16">
        <f>IF(OR(Table13[[#This Row],[Order Value]]&gt;Answer!I$17,Table13[[#This Row],[Order Value]]&lt;Answer!I$18),1,0)</f>
        <v>0</v>
      </c>
      <c r="I675" s="19">
        <v>45208</v>
      </c>
      <c r="J675" s="20" t="str">
        <f>TEXT(Table13[[#This Row],[Order Datetime]],"HH:MM:SS")</f>
        <v>01:32:00</v>
      </c>
      <c r="K675" s="20" t="str">
        <f>TEXT(Table13[[#This Row],[Order time]],"H")</f>
        <v>1</v>
      </c>
      <c r="L675" s="16">
        <v>10</v>
      </c>
      <c r="M675" s="16">
        <f>DAY(Table13[[#This Row],[Order Date]])</f>
        <v>9</v>
      </c>
      <c r="N675" s="16" t="str">
        <f>TEXT(Table13[[#This Row],[Order Date]],"mmmm")</f>
        <v>October</v>
      </c>
      <c r="O675" s="16" t="str">
        <f>TEXT(Table13[[#This Row],[Order Date]],"dddd")</f>
        <v>Monday</v>
      </c>
      <c r="P675" s="16">
        <f>WEEKDAY(Table13[[#This Row],[Order Datetime]],2)</f>
        <v>1</v>
      </c>
      <c r="Q675" s="30" t="str">
        <f>IF(Table13[[#This Row],[Customer Country]]="",VLOOKUP(Table13[[#This Row],[Customer ID]],Customers!$A$2:$E$2501,2,0),Table13[[#This Row],[Customer Country]])</f>
        <v>USA</v>
      </c>
      <c r="R675" s="16">
        <f>VLOOKUP(Table13[[#This Row],[Customer ID]],Table3[],6,0)</f>
        <v>55</v>
      </c>
    </row>
    <row r="676" spans="1:18" x14ac:dyDescent="0.3">
      <c r="A676" s="15">
        <v>968501</v>
      </c>
      <c r="B676" s="16">
        <v>534</v>
      </c>
      <c r="C676" s="17" t="s">
        <v>113</v>
      </c>
      <c r="D676" s="21">
        <v>45195.032638888886</v>
      </c>
      <c r="E676" s="16" t="s">
        <v>191</v>
      </c>
      <c r="F676" s="16" t="s">
        <v>15</v>
      </c>
      <c r="G676" s="16">
        <v>98</v>
      </c>
      <c r="H676" s="16">
        <f>IF(OR(Table13[[#This Row],[Order Value]]&gt;Answer!I$17,Table13[[#This Row],[Order Value]]&lt;Answer!I$18),1,0)</f>
        <v>0</v>
      </c>
      <c r="I676" s="19">
        <v>45195</v>
      </c>
      <c r="J676" s="20" t="str">
        <f>TEXT(Table13[[#This Row],[Order Datetime]],"HH:MM:SS")</f>
        <v>00:47:00</v>
      </c>
      <c r="K676" s="20" t="str">
        <f>TEXT(Table13[[#This Row],[Order time]],"H")</f>
        <v>0</v>
      </c>
      <c r="L676" s="16">
        <v>9</v>
      </c>
      <c r="M676" s="16">
        <f>DAY(Table13[[#This Row],[Order Date]])</f>
        <v>26</v>
      </c>
      <c r="N676" s="16" t="str">
        <f>TEXT(Table13[[#This Row],[Order Date]],"mmmm")</f>
        <v>September</v>
      </c>
      <c r="O676" s="16" t="str">
        <f>TEXT(Table13[[#This Row],[Order Date]],"dddd")</f>
        <v>Tuesday</v>
      </c>
      <c r="P676" s="16">
        <f>WEEKDAY(Table13[[#This Row],[Order Datetime]],2)</f>
        <v>2</v>
      </c>
      <c r="Q676" s="30" t="str">
        <f>IF(Table13[[#This Row],[Customer Country]]="",VLOOKUP(Table13[[#This Row],[Customer ID]],Customers!$A$2:$E$2501,2,0),Table13[[#This Row],[Customer Country]])</f>
        <v>India</v>
      </c>
      <c r="R676" s="16">
        <f>VLOOKUP(Table13[[#This Row],[Customer ID]],Table3[],6,0)</f>
        <v>90</v>
      </c>
    </row>
    <row r="677" spans="1:18" x14ac:dyDescent="0.3">
      <c r="A677" s="15">
        <v>550510</v>
      </c>
      <c r="B677" s="16">
        <v>536</v>
      </c>
      <c r="C677" s="17" t="s">
        <v>109</v>
      </c>
      <c r="D677" s="18">
        <v>45036.982638888891</v>
      </c>
      <c r="E677" s="16" t="s">
        <v>191</v>
      </c>
      <c r="F677" s="16" t="s">
        <v>16</v>
      </c>
      <c r="G677" s="16">
        <v>4540</v>
      </c>
      <c r="H677" s="16">
        <f>IF(OR(Table13[[#This Row],[Order Value]]&gt;Answer!I$17,Table13[[#This Row],[Order Value]]&lt;Answer!I$18),1,0)</f>
        <v>0</v>
      </c>
      <c r="I677" s="19">
        <v>45036</v>
      </c>
      <c r="J677" s="20" t="str">
        <f>TEXT(Table13[[#This Row],[Order Datetime]],"HH:MM:SS")</f>
        <v>23:35:00</v>
      </c>
      <c r="K677" s="20" t="str">
        <f>TEXT(Table13[[#This Row],[Order time]],"H")</f>
        <v>23</v>
      </c>
      <c r="L677" s="16">
        <v>4</v>
      </c>
      <c r="M677" s="16">
        <f>DAY(Table13[[#This Row],[Order Date]])</f>
        <v>20</v>
      </c>
      <c r="N677" s="16" t="str">
        <f>TEXT(Table13[[#This Row],[Order Date]],"mmmm")</f>
        <v>April</v>
      </c>
      <c r="O677" s="16" t="str">
        <f>TEXT(Table13[[#This Row],[Order Date]],"dddd")</f>
        <v>Thursday</v>
      </c>
      <c r="P677" s="16">
        <f>WEEKDAY(Table13[[#This Row],[Order Datetime]],2)</f>
        <v>4</v>
      </c>
      <c r="Q677" s="30" t="str">
        <f>IF(Table13[[#This Row],[Customer Country]]="",VLOOKUP(Table13[[#This Row],[Customer ID]],Customers!$A$2:$E$2501,2,0),Table13[[#This Row],[Customer Country]])</f>
        <v>Germany</v>
      </c>
      <c r="R677" s="16">
        <f>VLOOKUP(Table13[[#This Row],[Customer ID]],Table3[],6,0)</f>
        <v>69</v>
      </c>
    </row>
    <row r="678" spans="1:18" x14ac:dyDescent="0.3">
      <c r="A678" s="15">
        <v>1423052</v>
      </c>
      <c r="B678" s="16">
        <v>536</v>
      </c>
      <c r="C678" s="17" t="s">
        <v>109</v>
      </c>
      <c r="D678" s="21">
        <v>44953.040277777778</v>
      </c>
      <c r="E678" s="16" t="s">
        <v>98</v>
      </c>
      <c r="F678" s="16" t="s">
        <v>9</v>
      </c>
      <c r="G678" s="16">
        <v>8357</v>
      </c>
      <c r="H678" s="16">
        <f>IF(OR(Table13[[#This Row],[Order Value]]&gt;Answer!I$17,Table13[[#This Row],[Order Value]]&lt;Answer!I$18),1,0)</f>
        <v>0</v>
      </c>
      <c r="I678" s="19">
        <v>44953</v>
      </c>
      <c r="J678" s="20" t="str">
        <f>TEXT(Table13[[#This Row],[Order Datetime]],"HH:MM:SS")</f>
        <v>00:58:00</v>
      </c>
      <c r="K678" s="20" t="str">
        <f>TEXT(Table13[[#This Row],[Order time]],"H")</f>
        <v>0</v>
      </c>
      <c r="L678" s="16">
        <v>1</v>
      </c>
      <c r="M678" s="16">
        <f>DAY(Table13[[#This Row],[Order Date]])</f>
        <v>27</v>
      </c>
      <c r="N678" s="16" t="str">
        <f>TEXT(Table13[[#This Row],[Order Date]],"mmmm")</f>
        <v>January</v>
      </c>
      <c r="O678" s="16" t="str">
        <f>TEXT(Table13[[#This Row],[Order Date]],"dddd")</f>
        <v>Friday</v>
      </c>
      <c r="P678" s="16">
        <f>WEEKDAY(Table13[[#This Row],[Order Datetime]],2)</f>
        <v>5</v>
      </c>
      <c r="Q678" s="30" t="str">
        <f>IF(Table13[[#This Row],[Customer Country]]="",VLOOKUP(Table13[[#This Row],[Customer ID]],Customers!$A$2:$E$2501,2,0),Table13[[#This Row],[Customer Country]])</f>
        <v>Germany</v>
      </c>
      <c r="R678" s="16">
        <f>VLOOKUP(Table13[[#This Row],[Customer ID]],Table3[],6,0)</f>
        <v>69</v>
      </c>
    </row>
    <row r="679" spans="1:18" x14ac:dyDescent="0.3">
      <c r="A679" s="15">
        <v>1033341</v>
      </c>
      <c r="B679" s="16">
        <v>537</v>
      </c>
      <c r="C679" s="17" t="s">
        <v>101</v>
      </c>
      <c r="D679" s="21">
        <v>45266.030555555553</v>
      </c>
      <c r="E679" s="16" t="s">
        <v>96</v>
      </c>
      <c r="F679" s="16" t="s">
        <v>44</v>
      </c>
      <c r="G679" s="16">
        <v>1935</v>
      </c>
      <c r="H679" s="16">
        <f>IF(OR(Table13[[#This Row],[Order Value]]&gt;Answer!I$17,Table13[[#This Row],[Order Value]]&lt;Answer!I$18),1,0)</f>
        <v>0</v>
      </c>
      <c r="I679" s="19">
        <v>45266</v>
      </c>
      <c r="J679" s="20" t="str">
        <f>TEXT(Table13[[#This Row],[Order Datetime]],"HH:MM:SS")</f>
        <v>00:44:00</v>
      </c>
      <c r="K679" s="20" t="str">
        <f>TEXT(Table13[[#This Row],[Order time]],"H")</f>
        <v>0</v>
      </c>
      <c r="L679" s="16">
        <v>12</v>
      </c>
      <c r="M679" s="16">
        <f>DAY(Table13[[#This Row],[Order Date]])</f>
        <v>6</v>
      </c>
      <c r="N679" s="16" t="str">
        <f>TEXT(Table13[[#This Row],[Order Date]],"mmmm")</f>
        <v>December</v>
      </c>
      <c r="O679" s="16" t="str">
        <f>TEXT(Table13[[#This Row],[Order Date]],"dddd")</f>
        <v>Wednesday</v>
      </c>
      <c r="P679" s="16">
        <f>WEEKDAY(Table13[[#This Row],[Order Datetime]],2)</f>
        <v>3</v>
      </c>
      <c r="Q679" s="30" t="str">
        <f>IF(Table13[[#This Row],[Customer Country]]="",VLOOKUP(Table13[[#This Row],[Customer ID]],Customers!$A$2:$E$2501,2,0),Table13[[#This Row],[Customer Country]])</f>
        <v>Australia</v>
      </c>
      <c r="R679" s="16">
        <f>VLOOKUP(Table13[[#This Row],[Customer ID]],Table3[],6,0)</f>
        <v>58</v>
      </c>
    </row>
    <row r="680" spans="1:18" x14ac:dyDescent="0.3">
      <c r="A680" s="15">
        <v>1294009</v>
      </c>
      <c r="B680" s="16">
        <v>538</v>
      </c>
      <c r="C680" s="17" t="s">
        <v>113</v>
      </c>
      <c r="D680" s="21">
        <v>44932.073611111111</v>
      </c>
      <c r="E680" s="16" t="s">
        <v>96</v>
      </c>
      <c r="F680" s="16" t="s">
        <v>88</v>
      </c>
      <c r="G680" s="16">
        <v>4279</v>
      </c>
      <c r="H680" s="16">
        <f>IF(OR(Table13[[#This Row],[Order Value]]&gt;Answer!I$17,Table13[[#This Row],[Order Value]]&lt;Answer!I$18),1,0)</f>
        <v>0</v>
      </c>
      <c r="I680" s="19">
        <v>44932</v>
      </c>
      <c r="J680" s="20" t="str">
        <f>TEXT(Table13[[#This Row],[Order Datetime]],"HH:MM:SS")</f>
        <v>01:46:00</v>
      </c>
      <c r="K680" s="20" t="str">
        <f>TEXT(Table13[[#This Row],[Order time]],"H")</f>
        <v>1</v>
      </c>
      <c r="L680" s="16">
        <v>1</v>
      </c>
      <c r="M680" s="16">
        <f>DAY(Table13[[#This Row],[Order Date]])</f>
        <v>6</v>
      </c>
      <c r="N680" s="16" t="str">
        <f>TEXT(Table13[[#This Row],[Order Date]],"mmmm")</f>
        <v>January</v>
      </c>
      <c r="O680" s="16" t="str">
        <f>TEXT(Table13[[#This Row],[Order Date]],"dddd")</f>
        <v>Friday</v>
      </c>
      <c r="P680" s="16">
        <f>WEEKDAY(Table13[[#This Row],[Order Datetime]],2)</f>
        <v>5</v>
      </c>
      <c r="Q680" s="30" t="str">
        <f>IF(Table13[[#This Row],[Customer Country]]="",VLOOKUP(Table13[[#This Row],[Customer ID]],Customers!$A$2:$E$2501,2,0),Table13[[#This Row],[Customer Country]])</f>
        <v>India</v>
      </c>
      <c r="R680" s="16">
        <f>VLOOKUP(Table13[[#This Row],[Customer ID]],Table3[],6,0)</f>
        <v>32</v>
      </c>
    </row>
    <row r="681" spans="1:18" x14ac:dyDescent="0.3">
      <c r="A681" s="15">
        <v>1045700</v>
      </c>
      <c r="B681" s="16">
        <v>539</v>
      </c>
      <c r="C681" s="17" t="s">
        <v>113</v>
      </c>
      <c r="D681" s="21">
        <v>45262.026388888888</v>
      </c>
      <c r="E681" s="16" t="s">
        <v>191</v>
      </c>
      <c r="F681" s="16" t="s">
        <v>48</v>
      </c>
      <c r="G681" s="16">
        <v>5012</v>
      </c>
      <c r="H681" s="16">
        <f>IF(OR(Table13[[#This Row],[Order Value]]&gt;Answer!I$17,Table13[[#This Row],[Order Value]]&lt;Answer!I$18),1,0)</f>
        <v>0</v>
      </c>
      <c r="I681" s="19">
        <v>45262</v>
      </c>
      <c r="J681" s="20" t="str">
        <f>TEXT(Table13[[#This Row],[Order Datetime]],"HH:MM:SS")</f>
        <v>00:38:00</v>
      </c>
      <c r="K681" s="20" t="str">
        <f>TEXT(Table13[[#This Row],[Order time]],"H")</f>
        <v>0</v>
      </c>
      <c r="L681" s="16">
        <v>12</v>
      </c>
      <c r="M681" s="16">
        <f>DAY(Table13[[#This Row],[Order Date]])</f>
        <v>2</v>
      </c>
      <c r="N681" s="16" t="str">
        <f>TEXT(Table13[[#This Row],[Order Date]],"mmmm")</f>
        <v>December</v>
      </c>
      <c r="O681" s="16" t="str">
        <f>TEXT(Table13[[#This Row],[Order Date]],"dddd")</f>
        <v>Saturday</v>
      </c>
      <c r="P681" s="16">
        <f>WEEKDAY(Table13[[#This Row],[Order Datetime]],2)</f>
        <v>6</v>
      </c>
      <c r="Q681" s="30" t="str">
        <f>IF(Table13[[#This Row],[Customer Country]]="",VLOOKUP(Table13[[#This Row],[Customer ID]],Customers!$A$2:$E$2501,2,0),Table13[[#This Row],[Customer Country]])</f>
        <v>India</v>
      </c>
      <c r="R681" s="16">
        <f>VLOOKUP(Table13[[#This Row],[Customer ID]],Table3[],6,0)</f>
        <v>24</v>
      </c>
    </row>
    <row r="682" spans="1:18" x14ac:dyDescent="0.3">
      <c r="A682" s="15">
        <v>498278</v>
      </c>
      <c r="B682" s="16">
        <v>540</v>
      </c>
      <c r="C682" s="17" t="s">
        <v>101</v>
      </c>
      <c r="D682" s="18">
        <v>45090.046527777777</v>
      </c>
      <c r="E682" s="16" t="s">
        <v>96</v>
      </c>
      <c r="F682" s="16" t="s">
        <v>51</v>
      </c>
      <c r="G682" s="16">
        <v>4974</v>
      </c>
      <c r="H682" s="16">
        <f>IF(OR(Table13[[#This Row],[Order Value]]&gt;Answer!I$17,Table13[[#This Row],[Order Value]]&lt;Answer!I$18),1,0)</f>
        <v>0</v>
      </c>
      <c r="I682" s="19">
        <v>45090</v>
      </c>
      <c r="J682" s="20" t="str">
        <f>TEXT(Table13[[#This Row],[Order Datetime]],"HH:MM:SS")</f>
        <v>01:07:00</v>
      </c>
      <c r="K682" s="20" t="str">
        <f>TEXT(Table13[[#This Row],[Order time]],"H")</f>
        <v>1</v>
      </c>
      <c r="L682" s="16">
        <v>6</v>
      </c>
      <c r="M682" s="16">
        <f>DAY(Table13[[#This Row],[Order Date]])</f>
        <v>13</v>
      </c>
      <c r="N682" s="16" t="str">
        <f>TEXT(Table13[[#This Row],[Order Date]],"mmmm")</f>
        <v>June</v>
      </c>
      <c r="O682" s="16" t="str">
        <f>TEXT(Table13[[#This Row],[Order Date]],"dddd")</f>
        <v>Tuesday</v>
      </c>
      <c r="P682" s="16">
        <f>WEEKDAY(Table13[[#This Row],[Order Datetime]],2)</f>
        <v>2</v>
      </c>
      <c r="Q682" s="30" t="str">
        <f>IF(Table13[[#This Row],[Customer Country]]="",VLOOKUP(Table13[[#This Row],[Customer ID]],Customers!$A$2:$E$2501,2,0),Table13[[#This Row],[Customer Country]])</f>
        <v>Australia</v>
      </c>
      <c r="R682" s="16">
        <f>VLOOKUP(Table13[[#This Row],[Customer ID]],Table3[],6,0)</f>
        <v>27</v>
      </c>
    </row>
    <row r="683" spans="1:18" x14ac:dyDescent="0.3">
      <c r="A683" s="15">
        <v>209185</v>
      </c>
      <c r="B683" s="16">
        <v>541</v>
      </c>
      <c r="C683" s="17" t="s">
        <v>99</v>
      </c>
      <c r="D683" s="18">
        <v>45166.011111111111</v>
      </c>
      <c r="E683" s="16" t="s">
        <v>97</v>
      </c>
      <c r="F683" s="16" t="s">
        <v>27</v>
      </c>
      <c r="G683" s="16">
        <v>4430</v>
      </c>
      <c r="H683" s="16">
        <f>IF(OR(Table13[[#This Row],[Order Value]]&gt;Answer!I$17,Table13[[#This Row],[Order Value]]&lt;Answer!I$18),1,0)</f>
        <v>0</v>
      </c>
      <c r="I683" s="19">
        <v>45166</v>
      </c>
      <c r="J683" s="20" t="str">
        <f>TEXT(Table13[[#This Row],[Order Datetime]],"HH:MM:SS")</f>
        <v>00:16:00</v>
      </c>
      <c r="K683" s="20" t="str">
        <f>TEXT(Table13[[#This Row],[Order time]],"H")</f>
        <v>0</v>
      </c>
      <c r="L683" s="16">
        <v>8</v>
      </c>
      <c r="M683" s="16">
        <f>DAY(Table13[[#This Row],[Order Date]])</f>
        <v>28</v>
      </c>
      <c r="N683" s="16" t="str">
        <f>TEXT(Table13[[#This Row],[Order Date]],"mmmm")</f>
        <v>August</v>
      </c>
      <c r="O683" s="16" t="str">
        <f>TEXT(Table13[[#This Row],[Order Date]],"dddd")</f>
        <v>Monday</v>
      </c>
      <c r="P683" s="16">
        <f>WEEKDAY(Table13[[#This Row],[Order Datetime]],2)</f>
        <v>1</v>
      </c>
      <c r="Q683" s="30" t="str">
        <f>IF(Table13[[#This Row],[Customer Country]]="",VLOOKUP(Table13[[#This Row],[Customer ID]],Customers!$A$2:$E$2501,2,0),Table13[[#This Row],[Customer Country]])</f>
        <v>USA</v>
      </c>
      <c r="R683" s="16">
        <f>VLOOKUP(Table13[[#This Row],[Customer ID]],Table3[],6,0)</f>
        <v>85</v>
      </c>
    </row>
    <row r="684" spans="1:18" x14ac:dyDescent="0.3">
      <c r="A684" s="15">
        <v>769009</v>
      </c>
      <c r="B684" s="16">
        <v>541</v>
      </c>
      <c r="C684" s="17" t="s">
        <v>99</v>
      </c>
      <c r="D684" s="21">
        <v>45206.957638888889</v>
      </c>
      <c r="E684" s="16" t="s">
        <v>191</v>
      </c>
      <c r="F684" s="16" t="s">
        <v>77</v>
      </c>
      <c r="G684" s="16">
        <v>2143</v>
      </c>
      <c r="H684" s="16">
        <f>IF(OR(Table13[[#This Row],[Order Value]]&gt;Answer!I$17,Table13[[#This Row],[Order Value]]&lt;Answer!I$18),1,0)</f>
        <v>0</v>
      </c>
      <c r="I684" s="19">
        <v>45206</v>
      </c>
      <c r="J684" s="20" t="str">
        <f>TEXT(Table13[[#This Row],[Order Datetime]],"HH:MM:SS")</f>
        <v>22:59:00</v>
      </c>
      <c r="K684" s="20" t="str">
        <f>TEXT(Table13[[#This Row],[Order time]],"H")</f>
        <v>22</v>
      </c>
      <c r="L684" s="16">
        <v>10</v>
      </c>
      <c r="M684" s="16">
        <f>DAY(Table13[[#This Row],[Order Date]])</f>
        <v>7</v>
      </c>
      <c r="N684" s="16" t="str">
        <f>TEXT(Table13[[#This Row],[Order Date]],"mmmm")</f>
        <v>October</v>
      </c>
      <c r="O684" s="16" t="str">
        <f>TEXT(Table13[[#This Row],[Order Date]],"dddd")</f>
        <v>Saturday</v>
      </c>
      <c r="P684" s="16">
        <f>WEEKDAY(Table13[[#This Row],[Order Datetime]],2)</f>
        <v>6</v>
      </c>
      <c r="Q684" s="30" t="str">
        <f>IF(Table13[[#This Row],[Customer Country]]="",VLOOKUP(Table13[[#This Row],[Customer ID]],Customers!$A$2:$E$2501,2,0),Table13[[#This Row],[Customer Country]])</f>
        <v>USA</v>
      </c>
      <c r="R684" s="16">
        <f>VLOOKUP(Table13[[#This Row],[Customer ID]],Table3[],6,0)</f>
        <v>85</v>
      </c>
    </row>
    <row r="685" spans="1:18" x14ac:dyDescent="0.3">
      <c r="A685" s="15">
        <v>642754</v>
      </c>
      <c r="B685" s="16">
        <v>542</v>
      </c>
      <c r="C685" s="17" t="s">
        <v>101</v>
      </c>
      <c r="D685" s="18">
        <v>44963.027777777781</v>
      </c>
      <c r="E685" s="16" t="s">
        <v>191</v>
      </c>
      <c r="F685" s="16" t="s">
        <v>65</v>
      </c>
      <c r="G685" s="16">
        <v>4849</v>
      </c>
      <c r="H685" s="16">
        <f>IF(OR(Table13[[#This Row],[Order Value]]&gt;Answer!I$17,Table13[[#This Row],[Order Value]]&lt;Answer!I$18),1,0)</f>
        <v>0</v>
      </c>
      <c r="I685" s="19">
        <v>44963</v>
      </c>
      <c r="J685" s="20" t="str">
        <f>TEXT(Table13[[#This Row],[Order Datetime]],"HH:MM:SS")</f>
        <v>00:40:00</v>
      </c>
      <c r="K685" s="20" t="str">
        <f>TEXT(Table13[[#This Row],[Order time]],"H")</f>
        <v>0</v>
      </c>
      <c r="L685" s="16">
        <v>2</v>
      </c>
      <c r="M685" s="16">
        <f>DAY(Table13[[#This Row],[Order Date]])</f>
        <v>6</v>
      </c>
      <c r="N685" s="16" t="str">
        <f>TEXT(Table13[[#This Row],[Order Date]],"mmmm")</f>
        <v>February</v>
      </c>
      <c r="O685" s="16" t="str">
        <f>TEXT(Table13[[#This Row],[Order Date]],"dddd")</f>
        <v>Monday</v>
      </c>
      <c r="P685" s="16">
        <f>WEEKDAY(Table13[[#This Row],[Order Datetime]],2)</f>
        <v>1</v>
      </c>
      <c r="Q685" s="30" t="str">
        <f>IF(Table13[[#This Row],[Customer Country]]="",VLOOKUP(Table13[[#This Row],[Customer ID]],Customers!$A$2:$E$2501,2,0),Table13[[#This Row],[Customer Country]])</f>
        <v>Australia</v>
      </c>
      <c r="R685" s="16">
        <f>VLOOKUP(Table13[[#This Row],[Customer ID]],Table3[],6,0)</f>
        <v>33</v>
      </c>
    </row>
    <row r="686" spans="1:18" x14ac:dyDescent="0.3">
      <c r="A686" s="15">
        <v>743932</v>
      </c>
      <c r="B686" s="16">
        <v>543</v>
      </c>
      <c r="C686" s="17" t="s">
        <v>100</v>
      </c>
      <c r="D686" s="21">
        <v>45164.019444444442</v>
      </c>
      <c r="E686" s="16" t="s">
        <v>96</v>
      </c>
      <c r="F686" s="16" t="s">
        <v>91</v>
      </c>
      <c r="G686" s="16">
        <v>5966</v>
      </c>
      <c r="H686" s="16">
        <f>IF(OR(Table13[[#This Row],[Order Value]]&gt;Answer!I$17,Table13[[#This Row],[Order Value]]&lt;Answer!I$18),1,0)</f>
        <v>0</v>
      </c>
      <c r="I686" s="19">
        <v>45164</v>
      </c>
      <c r="J686" s="20" t="str">
        <f>TEXT(Table13[[#This Row],[Order Datetime]],"HH:MM:SS")</f>
        <v>00:28:00</v>
      </c>
      <c r="K686" s="20" t="str">
        <f>TEXT(Table13[[#This Row],[Order time]],"H")</f>
        <v>0</v>
      </c>
      <c r="L686" s="16">
        <v>8</v>
      </c>
      <c r="M686" s="16">
        <f>DAY(Table13[[#This Row],[Order Date]])</f>
        <v>26</v>
      </c>
      <c r="N686" s="16" t="str">
        <f>TEXT(Table13[[#This Row],[Order Date]],"mmmm")</f>
        <v>August</v>
      </c>
      <c r="O686" s="16" t="str">
        <f>TEXT(Table13[[#This Row],[Order Date]],"dddd")</f>
        <v>Saturday</v>
      </c>
      <c r="P686" s="16">
        <f>WEEKDAY(Table13[[#This Row],[Order Datetime]],2)</f>
        <v>6</v>
      </c>
      <c r="Q686" s="30" t="str">
        <f>IF(Table13[[#This Row],[Customer Country]]="",VLOOKUP(Table13[[#This Row],[Customer ID]],Customers!$A$2:$E$2501,2,0),Table13[[#This Row],[Customer Country]])</f>
        <v>France</v>
      </c>
      <c r="R686" s="16">
        <f>VLOOKUP(Table13[[#This Row],[Customer ID]],Table3[],6,0)</f>
        <v>80</v>
      </c>
    </row>
    <row r="687" spans="1:18" x14ac:dyDescent="0.3">
      <c r="A687" s="15">
        <v>1486000</v>
      </c>
      <c r="B687" s="16">
        <v>545</v>
      </c>
      <c r="C687" s="17" t="s">
        <v>99</v>
      </c>
      <c r="D687" s="21">
        <v>45283.048611111109</v>
      </c>
      <c r="E687" s="16" t="s">
        <v>98</v>
      </c>
      <c r="F687" s="16" t="s">
        <v>43</v>
      </c>
      <c r="G687" s="16">
        <v>2377</v>
      </c>
      <c r="H687" s="16">
        <f>IF(OR(Table13[[#This Row],[Order Value]]&gt;Answer!I$17,Table13[[#This Row],[Order Value]]&lt;Answer!I$18),1,0)</f>
        <v>0</v>
      </c>
      <c r="I687" s="19">
        <v>45283</v>
      </c>
      <c r="J687" s="20" t="str">
        <f>TEXT(Table13[[#This Row],[Order Datetime]],"HH:MM:SS")</f>
        <v>01:10:00</v>
      </c>
      <c r="K687" s="20" t="str">
        <f>TEXT(Table13[[#This Row],[Order time]],"H")</f>
        <v>1</v>
      </c>
      <c r="L687" s="16">
        <v>12</v>
      </c>
      <c r="M687" s="16">
        <f>DAY(Table13[[#This Row],[Order Date]])</f>
        <v>23</v>
      </c>
      <c r="N687" s="16" t="str">
        <f>TEXT(Table13[[#This Row],[Order Date]],"mmmm")</f>
        <v>December</v>
      </c>
      <c r="O687" s="16" t="str">
        <f>TEXT(Table13[[#This Row],[Order Date]],"dddd")</f>
        <v>Saturday</v>
      </c>
      <c r="P687" s="16">
        <f>WEEKDAY(Table13[[#This Row],[Order Datetime]],2)</f>
        <v>6</v>
      </c>
      <c r="Q687" s="30" t="str">
        <f>IF(Table13[[#This Row],[Customer Country]]="",VLOOKUP(Table13[[#This Row],[Customer ID]],Customers!$A$2:$E$2501,2,0),Table13[[#This Row],[Customer Country]])</f>
        <v>USA</v>
      </c>
      <c r="R687" s="16">
        <f>VLOOKUP(Table13[[#This Row],[Customer ID]],Table3[],6,0)</f>
        <v>76</v>
      </c>
    </row>
    <row r="688" spans="1:18" x14ac:dyDescent="0.3">
      <c r="A688" s="15">
        <v>1330979</v>
      </c>
      <c r="B688" s="16">
        <v>546</v>
      </c>
      <c r="C688" s="17" t="s">
        <v>99</v>
      </c>
      <c r="D688" s="21">
        <v>44929.981249999997</v>
      </c>
      <c r="E688" s="16" t="s">
        <v>97</v>
      </c>
      <c r="F688" s="16" t="s">
        <v>44</v>
      </c>
      <c r="G688" s="16">
        <v>4461</v>
      </c>
      <c r="H688" s="16">
        <f>IF(OR(Table13[[#This Row],[Order Value]]&gt;Answer!I$17,Table13[[#This Row],[Order Value]]&lt;Answer!I$18),1,0)</f>
        <v>0</v>
      </c>
      <c r="I688" s="19">
        <v>44929</v>
      </c>
      <c r="J688" s="20" t="str">
        <f>TEXT(Table13[[#This Row],[Order Datetime]],"HH:MM:SS")</f>
        <v>23:33:00</v>
      </c>
      <c r="K688" s="20" t="str">
        <f>TEXT(Table13[[#This Row],[Order time]],"H")</f>
        <v>23</v>
      </c>
      <c r="L688" s="16">
        <v>1</v>
      </c>
      <c r="M688" s="16">
        <f>DAY(Table13[[#This Row],[Order Date]])</f>
        <v>3</v>
      </c>
      <c r="N688" s="16" t="str">
        <f>TEXT(Table13[[#This Row],[Order Date]],"mmmm")</f>
        <v>January</v>
      </c>
      <c r="O688" s="16" t="str">
        <f>TEXT(Table13[[#This Row],[Order Date]],"dddd")</f>
        <v>Tuesday</v>
      </c>
      <c r="P688" s="16">
        <f>WEEKDAY(Table13[[#This Row],[Order Datetime]],2)</f>
        <v>2</v>
      </c>
      <c r="Q688" s="30" t="str">
        <f>IF(Table13[[#This Row],[Customer Country]]="",VLOOKUP(Table13[[#This Row],[Customer ID]],Customers!$A$2:$E$2501,2,0),Table13[[#This Row],[Customer Country]])</f>
        <v>USA</v>
      </c>
      <c r="R688" s="16">
        <f>VLOOKUP(Table13[[#This Row],[Customer ID]],Table3[],6,0)</f>
        <v>57</v>
      </c>
    </row>
    <row r="689" spans="1:18" x14ac:dyDescent="0.3">
      <c r="A689" s="15">
        <v>1617273</v>
      </c>
      <c r="B689" s="16">
        <v>547</v>
      </c>
      <c r="C689" s="17" t="s">
        <v>99</v>
      </c>
      <c r="D689" s="21">
        <v>45156.00277777778</v>
      </c>
      <c r="E689" s="16" t="s">
        <v>97</v>
      </c>
      <c r="F689" s="16" t="s">
        <v>69</v>
      </c>
      <c r="G689" s="16">
        <v>2095</v>
      </c>
      <c r="H689" s="16">
        <f>IF(OR(Table13[[#This Row],[Order Value]]&gt;Answer!I$17,Table13[[#This Row],[Order Value]]&lt;Answer!I$18),1,0)</f>
        <v>0</v>
      </c>
      <c r="I689" s="19">
        <v>45156</v>
      </c>
      <c r="J689" s="20" t="str">
        <f>TEXT(Table13[[#This Row],[Order Datetime]],"HH:MM:SS")</f>
        <v>00:04:00</v>
      </c>
      <c r="K689" s="20" t="str">
        <f>TEXT(Table13[[#This Row],[Order time]],"H")</f>
        <v>0</v>
      </c>
      <c r="L689" s="16">
        <v>8</v>
      </c>
      <c r="M689" s="16">
        <f>DAY(Table13[[#This Row],[Order Date]])</f>
        <v>18</v>
      </c>
      <c r="N689" s="16" t="str">
        <f>TEXT(Table13[[#This Row],[Order Date]],"mmmm")</f>
        <v>August</v>
      </c>
      <c r="O689" s="16" t="str">
        <f>TEXT(Table13[[#This Row],[Order Date]],"dddd")</f>
        <v>Friday</v>
      </c>
      <c r="P689" s="16">
        <f>WEEKDAY(Table13[[#This Row],[Order Datetime]],2)</f>
        <v>5</v>
      </c>
      <c r="Q689" s="30" t="str">
        <f>IF(Table13[[#This Row],[Customer Country]]="",VLOOKUP(Table13[[#This Row],[Customer ID]],Customers!$A$2:$E$2501,2,0),Table13[[#This Row],[Customer Country]])</f>
        <v>USA</v>
      </c>
      <c r="R689" s="16">
        <f>VLOOKUP(Table13[[#This Row],[Customer ID]],Table3[],6,0)</f>
        <v>69</v>
      </c>
    </row>
    <row r="690" spans="1:18" x14ac:dyDescent="0.3">
      <c r="A690" s="15">
        <v>500630</v>
      </c>
      <c r="B690" s="16">
        <v>548</v>
      </c>
      <c r="C690" s="17" t="s">
        <v>99</v>
      </c>
      <c r="D690" s="18">
        <v>45091.020138888889</v>
      </c>
      <c r="E690" s="16" t="s">
        <v>96</v>
      </c>
      <c r="F690" s="16" t="s">
        <v>22</v>
      </c>
      <c r="G690" s="16">
        <v>3906</v>
      </c>
      <c r="H690" s="16">
        <f>IF(OR(Table13[[#This Row],[Order Value]]&gt;Answer!I$17,Table13[[#This Row],[Order Value]]&lt;Answer!I$18),1,0)</f>
        <v>0</v>
      </c>
      <c r="I690" s="19">
        <v>45091</v>
      </c>
      <c r="J690" s="20" t="str">
        <f>TEXT(Table13[[#This Row],[Order Datetime]],"HH:MM:SS")</f>
        <v>00:29:00</v>
      </c>
      <c r="K690" s="20" t="str">
        <f>TEXT(Table13[[#This Row],[Order time]],"H")</f>
        <v>0</v>
      </c>
      <c r="L690" s="16">
        <v>6</v>
      </c>
      <c r="M690" s="16">
        <f>DAY(Table13[[#This Row],[Order Date]])</f>
        <v>14</v>
      </c>
      <c r="N690" s="16" t="str">
        <f>TEXT(Table13[[#This Row],[Order Date]],"mmmm")</f>
        <v>June</v>
      </c>
      <c r="O690" s="16" t="str">
        <f>TEXT(Table13[[#This Row],[Order Date]],"dddd")</f>
        <v>Wednesday</v>
      </c>
      <c r="P690" s="16">
        <f>WEEKDAY(Table13[[#This Row],[Order Datetime]],2)</f>
        <v>3</v>
      </c>
      <c r="Q690" s="30" t="str">
        <f>IF(Table13[[#This Row],[Customer Country]]="",VLOOKUP(Table13[[#This Row],[Customer ID]],Customers!$A$2:$E$2501,2,0),Table13[[#This Row],[Customer Country]])</f>
        <v>USA</v>
      </c>
      <c r="R690" s="16">
        <f>VLOOKUP(Table13[[#This Row],[Customer ID]],Table3[],6,0)</f>
        <v>48</v>
      </c>
    </row>
    <row r="691" spans="1:18" x14ac:dyDescent="0.3">
      <c r="A691" s="15">
        <v>588588</v>
      </c>
      <c r="B691" s="16">
        <v>548</v>
      </c>
      <c r="C691" s="17" t="s">
        <v>99</v>
      </c>
      <c r="D691" s="18">
        <v>45169.018750000003</v>
      </c>
      <c r="E691" s="16" t="s">
        <v>191</v>
      </c>
      <c r="F691" s="16" t="s">
        <v>25</v>
      </c>
      <c r="G691" s="16">
        <v>1656</v>
      </c>
      <c r="H691" s="16">
        <f>IF(OR(Table13[[#This Row],[Order Value]]&gt;Answer!I$17,Table13[[#This Row],[Order Value]]&lt;Answer!I$18),1,0)</f>
        <v>0</v>
      </c>
      <c r="I691" s="19">
        <v>45169</v>
      </c>
      <c r="J691" s="20" t="str">
        <f>TEXT(Table13[[#This Row],[Order Datetime]],"HH:MM:SS")</f>
        <v>00:27:00</v>
      </c>
      <c r="K691" s="20" t="str">
        <f>TEXT(Table13[[#This Row],[Order time]],"H")</f>
        <v>0</v>
      </c>
      <c r="L691" s="16">
        <v>8</v>
      </c>
      <c r="M691" s="16">
        <f>DAY(Table13[[#This Row],[Order Date]])</f>
        <v>31</v>
      </c>
      <c r="N691" s="16" t="str">
        <f>TEXT(Table13[[#This Row],[Order Date]],"mmmm")</f>
        <v>August</v>
      </c>
      <c r="O691" s="16" t="str">
        <f>TEXT(Table13[[#This Row],[Order Date]],"dddd")</f>
        <v>Thursday</v>
      </c>
      <c r="P691" s="16">
        <f>WEEKDAY(Table13[[#This Row],[Order Datetime]],2)</f>
        <v>4</v>
      </c>
      <c r="Q691" s="30" t="str">
        <f>IF(Table13[[#This Row],[Customer Country]]="",VLOOKUP(Table13[[#This Row],[Customer ID]],Customers!$A$2:$E$2501,2,0),Table13[[#This Row],[Customer Country]])</f>
        <v>USA</v>
      </c>
      <c r="R691" s="16">
        <f>VLOOKUP(Table13[[#This Row],[Customer ID]],Table3[],6,0)</f>
        <v>48</v>
      </c>
    </row>
    <row r="692" spans="1:18" x14ac:dyDescent="0.3">
      <c r="A692" s="15">
        <v>831974</v>
      </c>
      <c r="B692" s="16">
        <v>548</v>
      </c>
      <c r="C692" s="17" t="s">
        <v>99</v>
      </c>
      <c r="D692" s="21">
        <v>45286.037499999999</v>
      </c>
      <c r="E692" s="16" t="s">
        <v>98</v>
      </c>
      <c r="F692" s="16" t="s">
        <v>43</v>
      </c>
      <c r="G692" s="16">
        <v>6182</v>
      </c>
      <c r="H692" s="16">
        <f>IF(OR(Table13[[#This Row],[Order Value]]&gt;Answer!I$17,Table13[[#This Row],[Order Value]]&lt;Answer!I$18),1,0)</f>
        <v>0</v>
      </c>
      <c r="I692" s="19">
        <v>45286</v>
      </c>
      <c r="J692" s="20" t="str">
        <f>TEXT(Table13[[#This Row],[Order Datetime]],"HH:MM:SS")</f>
        <v>00:54:00</v>
      </c>
      <c r="K692" s="20" t="str">
        <f>TEXT(Table13[[#This Row],[Order time]],"H")</f>
        <v>0</v>
      </c>
      <c r="L692" s="16">
        <v>12</v>
      </c>
      <c r="M692" s="16">
        <f>DAY(Table13[[#This Row],[Order Date]])</f>
        <v>26</v>
      </c>
      <c r="N692" s="16" t="str">
        <f>TEXT(Table13[[#This Row],[Order Date]],"mmmm")</f>
        <v>December</v>
      </c>
      <c r="O692" s="16" t="str">
        <f>TEXT(Table13[[#This Row],[Order Date]],"dddd")</f>
        <v>Tuesday</v>
      </c>
      <c r="P692" s="16">
        <f>WEEKDAY(Table13[[#This Row],[Order Datetime]],2)</f>
        <v>2</v>
      </c>
      <c r="Q692" s="30" t="str">
        <f>IF(Table13[[#This Row],[Customer Country]]="",VLOOKUP(Table13[[#This Row],[Customer ID]],Customers!$A$2:$E$2501,2,0),Table13[[#This Row],[Customer Country]])</f>
        <v>USA</v>
      </c>
      <c r="R692" s="16">
        <f>VLOOKUP(Table13[[#This Row],[Customer ID]],Table3[],6,0)</f>
        <v>48</v>
      </c>
    </row>
    <row r="693" spans="1:18" x14ac:dyDescent="0.3">
      <c r="A693" s="15">
        <v>1535140</v>
      </c>
      <c r="B693" s="16">
        <v>548</v>
      </c>
      <c r="C693" s="17" t="s">
        <v>99</v>
      </c>
      <c r="D693" s="21">
        <v>45071.040277777778</v>
      </c>
      <c r="E693" s="16" t="s">
        <v>96</v>
      </c>
      <c r="F693" s="16" t="s">
        <v>5</v>
      </c>
      <c r="G693" s="16">
        <v>5570</v>
      </c>
      <c r="H693" s="16">
        <f>IF(OR(Table13[[#This Row],[Order Value]]&gt;Answer!I$17,Table13[[#This Row],[Order Value]]&lt;Answer!I$18),1,0)</f>
        <v>0</v>
      </c>
      <c r="I693" s="19">
        <v>45071</v>
      </c>
      <c r="J693" s="20" t="str">
        <f>TEXT(Table13[[#This Row],[Order Datetime]],"HH:MM:SS")</f>
        <v>00:58:00</v>
      </c>
      <c r="K693" s="20" t="str">
        <f>TEXT(Table13[[#This Row],[Order time]],"H")</f>
        <v>0</v>
      </c>
      <c r="L693" s="16">
        <v>5</v>
      </c>
      <c r="M693" s="16">
        <f>DAY(Table13[[#This Row],[Order Date]])</f>
        <v>25</v>
      </c>
      <c r="N693" s="16" t="str">
        <f>TEXT(Table13[[#This Row],[Order Date]],"mmmm")</f>
        <v>May</v>
      </c>
      <c r="O693" s="16" t="str">
        <f>TEXT(Table13[[#This Row],[Order Date]],"dddd")</f>
        <v>Thursday</v>
      </c>
      <c r="P693" s="16">
        <f>WEEKDAY(Table13[[#This Row],[Order Datetime]],2)</f>
        <v>4</v>
      </c>
      <c r="Q693" s="30" t="str">
        <f>IF(Table13[[#This Row],[Customer Country]]="",VLOOKUP(Table13[[#This Row],[Customer ID]],Customers!$A$2:$E$2501,2,0),Table13[[#This Row],[Customer Country]])</f>
        <v>USA</v>
      </c>
      <c r="R693" s="16">
        <f>VLOOKUP(Table13[[#This Row],[Customer ID]],Table3[],6,0)</f>
        <v>48</v>
      </c>
    </row>
    <row r="694" spans="1:18" x14ac:dyDescent="0.3">
      <c r="A694" s="15">
        <v>910121</v>
      </c>
      <c r="B694" s="16">
        <v>549</v>
      </c>
      <c r="C694" s="17" t="s">
        <v>99</v>
      </c>
      <c r="D694" s="21">
        <v>45154.013194444444</v>
      </c>
      <c r="E694" s="16" t="s">
        <v>97</v>
      </c>
      <c r="F694" s="16" t="s">
        <v>27</v>
      </c>
      <c r="G694" s="16">
        <v>767</v>
      </c>
      <c r="H694" s="16">
        <f>IF(OR(Table13[[#This Row],[Order Value]]&gt;Answer!I$17,Table13[[#This Row],[Order Value]]&lt;Answer!I$18),1,0)</f>
        <v>0</v>
      </c>
      <c r="I694" s="19">
        <v>45154</v>
      </c>
      <c r="J694" s="20" t="str">
        <f>TEXT(Table13[[#This Row],[Order Datetime]],"HH:MM:SS")</f>
        <v>00:19:00</v>
      </c>
      <c r="K694" s="20" t="str">
        <f>TEXT(Table13[[#This Row],[Order time]],"H")</f>
        <v>0</v>
      </c>
      <c r="L694" s="16">
        <v>8</v>
      </c>
      <c r="M694" s="16">
        <f>DAY(Table13[[#This Row],[Order Date]])</f>
        <v>16</v>
      </c>
      <c r="N694" s="16" t="str">
        <f>TEXT(Table13[[#This Row],[Order Date]],"mmmm")</f>
        <v>August</v>
      </c>
      <c r="O694" s="16" t="str">
        <f>TEXT(Table13[[#This Row],[Order Date]],"dddd")</f>
        <v>Wednesday</v>
      </c>
      <c r="P694" s="16">
        <f>WEEKDAY(Table13[[#This Row],[Order Datetime]],2)</f>
        <v>3</v>
      </c>
      <c r="Q694" s="30" t="str">
        <f>IF(Table13[[#This Row],[Customer Country]]="",VLOOKUP(Table13[[#This Row],[Customer ID]],Customers!$A$2:$E$2501,2,0),Table13[[#This Row],[Customer Country]])</f>
        <v>USA</v>
      </c>
      <c r="R694" s="16">
        <f>VLOOKUP(Table13[[#This Row],[Customer ID]],Table3[],6,0)</f>
        <v>70</v>
      </c>
    </row>
    <row r="695" spans="1:18" x14ac:dyDescent="0.3">
      <c r="A695" s="15">
        <v>924612</v>
      </c>
      <c r="B695" s="16">
        <v>549</v>
      </c>
      <c r="C695" s="17" t="s">
        <v>99</v>
      </c>
      <c r="D695" s="21">
        <v>45001.037499999999</v>
      </c>
      <c r="E695" s="16" t="s">
        <v>97</v>
      </c>
      <c r="F695" s="16" t="s">
        <v>27</v>
      </c>
      <c r="G695" s="16">
        <v>7323</v>
      </c>
      <c r="H695" s="16">
        <f>IF(OR(Table13[[#This Row],[Order Value]]&gt;Answer!I$17,Table13[[#This Row],[Order Value]]&lt;Answer!I$18),1,0)</f>
        <v>0</v>
      </c>
      <c r="I695" s="19">
        <v>45001</v>
      </c>
      <c r="J695" s="20" t="str">
        <f>TEXT(Table13[[#This Row],[Order Datetime]],"HH:MM:SS")</f>
        <v>00:54:00</v>
      </c>
      <c r="K695" s="20" t="str">
        <f>TEXT(Table13[[#This Row],[Order time]],"H")</f>
        <v>0</v>
      </c>
      <c r="L695" s="16">
        <v>3</v>
      </c>
      <c r="M695" s="16">
        <f>DAY(Table13[[#This Row],[Order Date]])</f>
        <v>16</v>
      </c>
      <c r="N695" s="16" t="str">
        <f>TEXT(Table13[[#This Row],[Order Date]],"mmmm")</f>
        <v>March</v>
      </c>
      <c r="O695" s="16" t="str">
        <f>TEXT(Table13[[#This Row],[Order Date]],"dddd")</f>
        <v>Thursday</v>
      </c>
      <c r="P695" s="16">
        <f>WEEKDAY(Table13[[#This Row],[Order Datetime]],2)</f>
        <v>4</v>
      </c>
      <c r="Q695" s="30" t="str">
        <f>IF(Table13[[#This Row],[Customer Country]]="",VLOOKUP(Table13[[#This Row],[Customer ID]],Customers!$A$2:$E$2501,2,0),Table13[[#This Row],[Customer Country]])</f>
        <v>USA</v>
      </c>
      <c r="R695" s="16">
        <f>VLOOKUP(Table13[[#This Row],[Customer ID]],Table3[],6,0)</f>
        <v>70</v>
      </c>
    </row>
    <row r="696" spans="1:18" x14ac:dyDescent="0.3">
      <c r="A696" s="15">
        <v>467965</v>
      </c>
      <c r="B696" s="16">
        <v>550</v>
      </c>
      <c r="C696" s="17" t="s">
        <v>99</v>
      </c>
      <c r="D696" s="18">
        <v>45201.988194444442</v>
      </c>
      <c r="E696" s="16" t="s">
        <v>191</v>
      </c>
      <c r="F696" s="16" t="s">
        <v>86</v>
      </c>
      <c r="G696" s="16">
        <v>8296</v>
      </c>
      <c r="H696" s="16">
        <f>IF(OR(Table13[[#This Row],[Order Value]]&gt;Answer!I$17,Table13[[#This Row],[Order Value]]&lt;Answer!I$18),1,0)</f>
        <v>0</v>
      </c>
      <c r="I696" s="19">
        <v>45201</v>
      </c>
      <c r="J696" s="20" t="str">
        <f>TEXT(Table13[[#This Row],[Order Datetime]],"HH:MM:SS")</f>
        <v>23:43:00</v>
      </c>
      <c r="K696" s="20" t="str">
        <f>TEXT(Table13[[#This Row],[Order time]],"H")</f>
        <v>23</v>
      </c>
      <c r="L696" s="16">
        <v>10</v>
      </c>
      <c r="M696" s="16">
        <f>DAY(Table13[[#This Row],[Order Date]])</f>
        <v>2</v>
      </c>
      <c r="N696" s="16" t="str">
        <f>TEXT(Table13[[#This Row],[Order Date]],"mmmm")</f>
        <v>October</v>
      </c>
      <c r="O696" s="16" t="str">
        <f>TEXT(Table13[[#This Row],[Order Date]],"dddd")</f>
        <v>Monday</v>
      </c>
      <c r="P696" s="16">
        <f>WEEKDAY(Table13[[#This Row],[Order Datetime]],2)</f>
        <v>1</v>
      </c>
      <c r="Q696" s="30" t="str">
        <f>IF(Table13[[#This Row],[Customer Country]]="",VLOOKUP(Table13[[#This Row],[Customer ID]],Customers!$A$2:$E$2501,2,0),Table13[[#This Row],[Customer Country]])</f>
        <v>USA</v>
      </c>
      <c r="R696" s="16">
        <f>VLOOKUP(Table13[[#This Row],[Customer ID]],Table3[],6,0)</f>
        <v>31</v>
      </c>
    </row>
    <row r="697" spans="1:18" x14ac:dyDescent="0.3">
      <c r="A697" s="15">
        <v>1445568</v>
      </c>
      <c r="B697" s="16">
        <v>550</v>
      </c>
      <c r="C697" s="17" t="s">
        <v>99</v>
      </c>
      <c r="D697" s="21">
        <v>45130.094444444447</v>
      </c>
      <c r="E697" s="16" t="s">
        <v>97</v>
      </c>
      <c r="F697" s="16" t="s">
        <v>73</v>
      </c>
      <c r="G697" s="16">
        <v>3612</v>
      </c>
      <c r="H697" s="16">
        <f>IF(OR(Table13[[#This Row],[Order Value]]&gt;Answer!I$17,Table13[[#This Row],[Order Value]]&lt;Answer!I$18),1,0)</f>
        <v>0</v>
      </c>
      <c r="I697" s="19">
        <v>45130</v>
      </c>
      <c r="J697" s="20" t="str">
        <f>TEXT(Table13[[#This Row],[Order Datetime]],"HH:MM:SS")</f>
        <v>02:16:00</v>
      </c>
      <c r="K697" s="20" t="str">
        <f>TEXT(Table13[[#This Row],[Order time]],"H")</f>
        <v>2</v>
      </c>
      <c r="L697" s="16">
        <v>7</v>
      </c>
      <c r="M697" s="16">
        <f>DAY(Table13[[#This Row],[Order Date]])</f>
        <v>23</v>
      </c>
      <c r="N697" s="16" t="str">
        <f>TEXT(Table13[[#This Row],[Order Date]],"mmmm")</f>
        <v>July</v>
      </c>
      <c r="O697" s="16" t="str">
        <f>TEXT(Table13[[#This Row],[Order Date]],"dddd")</f>
        <v>Sunday</v>
      </c>
      <c r="P697" s="16">
        <f>WEEKDAY(Table13[[#This Row],[Order Datetime]],2)</f>
        <v>7</v>
      </c>
      <c r="Q697" s="30" t="str">
        <f>IF(Table13[[#This Row],[Customer Country]]="",VLOOKUP(Table13[[#This Row],[Customer ID]],Customers!$A$2:$E$2501,2,0),Table13[[#This Row],[Customer Country]])</f>
        <v>USA</v>
      </c>
      <c r="R697" s="16">
        <f>VLOOKUP(Table13[[#This Row],[Customer ID]],Table3[],6,0)</f>
        <v>31</v>
      </c>
    </row>
    <row r="698" spans="1:18" x14ac:dyDescent="0.3">
      <c r="A698" s="15">
        <v>1480961</v>
      </c>
      <c r="B698" s="16">
        <v>550</v>
      </c>
      <c r="C698" s="17" t="s">
        <v>99</v>
      </c>
      <c r="D698" s="21">
        <v>44942.044444444444</v>
      </c>
      <c r="E698" s="16" t="s">
        <v>98</v>
      </c>
      <c r="F698" s="16" t="s">
        <v>57</v>
      </c>
      <c r="G698" s="16">
        <v>8407</v>
      </c>
      <c r="H698" s="16">
        <f>IF(OR(Table13[[#This Row],[Order Value]]&gt;Answer!I$17,Table13[[#This Row],[Order Value]]&lt;Answer!I$18),1,0)</f>
        <v>0</v>
      </c>
      <c r="I698" s="19">
        <v>44942</v>
      </c>
      <c r="J698" s="20" t="str">
        <f>TEXT(Table13[[#This Row],[Order Datetime]],"HH:MM:SS")</f>
        <v>01:04:00</v>
      </c>
      <c r="K698" s="20" t="str">
        <f>TEXT(Table13[[#This Row],[Order time]],"H")</f>
        <v>1</v>
      </c>
      <c r="L698" s="16">
        <v>1</v>
      </c>
      <c r="M698" s="16">
        <f>DAY(Table13[[#This Row],[Order Date]])</f>
        <v>16</v>
      </c>
      <c r="N698" s="16" t="str">
        <f>TEXT(Table13[[#This Row],[Order Date]],"mmmm")</f>
        <v>January</v>
      </c>
      <c r="O698" s="16" t="str">
        <f>TEXT(Table13[[#This Row],[Order Date]],"dddd")</f>
        <v>Monday</v>
      </c>
      <c r="P698" s="16">
        <f>WEEKDAY(Table13[[#This Row],[Order Datetime]],2)</f>
        <v>1</v>
      </c>
      <c r="Q698" s="30" t="str">
        <f>IF(Table13[[#This Row],[Customer Country]]="",VLOOKUP(Table13[[#This Row],[Customer ID]],Customers!$A$2:$E$2501,2,0),Table13[[#This Row],[Customer Country]])</f>
        <v>USA</v>
      </c>
      <c r="R698" s="16">
        <f>VLOOKUP(Table13[[#This Row],[Customer ID]],Table3[],6,0)</f>
        <v>31</v>
      </c>
    </row>
    <row r="699" spans="1:18" x14ac:dyDescent="0.3">
      <c r="A699" s="15">
        <v>38528</v>
      </c>
      <c r="B699" s="16">
        <v>551</v>
      </c>
      <c r="C699" s="17" t="s">
        <v>110</v>
      </c>
      <c r="D699" s="18">
        <v>45219.027777777781</v>
      </c>
      <c r="E699" s="16" t="s">
        <v>96</v>
      </c>
      <c r="F699" s="16" t="s">
        <v>10</v>
      </c>
      <c r="G699" s="16">
        <v>7036</v>
      </c>
      <c r="H699" s="16">
        <f>IF(OR(Table13[[#This Row],[Order Value]]&gt;Answer!I$17,Table13[[#This Row],[Order Value]]&lt;Answer!I$18),1,0)</f>
        <v>0</v>
      </c>
      <c r="I699" s="19">
        <v>45219</v>
      </c>
      <c r="J699" s="20" t="str">
        <f>TEXT(Table13[[#This Row],[Order Datetime]],"HH:MM:SS")</f>
        <v>00:40:00</v>
      </c>
      <c r="K699" s="20" t="str">
        <f>TEXT(Table13[[#This Row],[Order time]],"H")</f>
        <v>0</v>
      </c>
      <c r="L699" s="16">
        <v>10</v>
      </c>
      <c r="M699" s="16">
        <f>DAY(Table13[[#This Row],[Order Date]])</f>
        <v>20</v>
      </c>
      <c r="N699" s="16" t="str">
        <f>TEXT(Table13[[#This Row],[Order Date]],"mmmm")</f>
        <v>October</v>
      </c>
      <c r="O699" s="16" t="str">
        <f>TEXT(Table13[[#This Row],[Order Date]],"dddd")</f>
        <v>Friday</v>
      </c>
      <c r="P699" s="16">
        <f>WEEKDAY(Table13[[#This Row],[Order Datetime]],2)</f>
        <v>5</v>
      </c>
      <c r="Q699" s="30" t="str">
        <f>IF(Table13[[#This Row],[Customer Country]]="",VLOOKUP(Table13[[#This Row],[Customer ID]],Customers!$A$2:$E$2501,2,0),Table13[[#This Row],[Customer Country]])</f>
        <v>Switzerland</v>
      </c>
      <c r="R699" s="16">
        <f>VLOOKUP(Table13[[#This Row],[Customer ID]],Table3[],6,0)</f>
        <v>20</v>
      </c>
    </row>
    <row r="700" spans="1:18" x14ac:dyDescent="0.3">
      <c r="A700" s="15">
        <v>1675193</v>
      </c>
      <c r="B700" s="16">
        <v>552</v>
      </c>
      <c r="C700" s="17" t="s">
        <v>113</v>
      </c>
      <c r="D700" s="21">
        <v>45242.990972222222</v>
      </c>
      <c r="E700" s="16" t="s">
        <v>191</v>
      </c>
      <c r="F700" s="16" t="s">
        <v>14</v>
      </c>
      <c r="G700" s="16">
        <v>2913</v>
      </c>
      <c r="H700" s="16">
        <f>IF(OR(Table13[[#This Row],[Order Value]]&gt;Answer!I$17,Table13[[#This Row],[Order Value]]&lt;Answer!I$18),1,0)</f>
        <v>0</v>
      </c>
      <c r="I700" s="19">
        <v>45242</v>
      </c>
      <c r="J700" s="20" t="str">
        <f>TEXT(Table13[[#This Row],[Order Datetime]],"HH:MM:SS")</f>
        <v>23:47:00</v>
      </c>
      <c r="K700" s="20" t="str">
        <f>TEXT(Table13[[#This Row],[Order time]],"H")</f>
        <v>23</v>
      </c>
      <c r="L700" s="16">
        <v>11</v>
      </c>
      <c r="M700" s="16">
        <f>DAY(Table13[[#This Row],[Order Date]])</f>
        <v>12</v>
      </c>
      <c r="N700" s="16" t="str">
        <f>TEXT(Table13[[#This Row],[Order Date]],"mmmm")</f>
        <v>November</v>
      </c>
      <c r="O700" s="16" t="str">
        <f>TEXT(Table13[[#This Row],[Order Date]],"dddd")</f>
        <v>Sunday</v>
      </c>
      <c r="P700" s="16">
        <f>WEEKDAY(Table13[[#This Row],[Order Datetime]],2)</f>
        <v>7</v>
      </c>
      <c r="Q700" s="30" t="str">
        <f>IF(Table13[[#This Row],[Customer Country]]="",VLOOKUP(Table13[[#This Row],[Customer ID]],Customers!$A$2:$E$2501,2,0),Table13[[#This Row],[Customer Country]])</f>
        <v>India</v>
      </c>
      <c r="R700" s="16">
        <f>VLOOKUP(Table13[[#This Row],[Customer ID]],Table3[],6,0)</f>
        <v>67</v>
      </c>
    </row>
    <row r="701" spans="1:18" x14ac:dyDescent="0.3">
      <c r="A701" s="15">
        <v>410734</v>
      </c>
      <c r="B701" s="16">
        <v>555</v>
      </c>
      <c r="C701" s="17" t="s">
        <v>99</v>
      </c>
      <c r="D701" s="18">
        <v>45052.050694444442</v>
      </c>
      <c r="E701" s="16" t="s">
        <v>98</v>
      </c>
      <c r="F701" s="16" t="s">
        <v>88</v>
      </c>
      <c r="G701" s="16">
        <v>3175</v>
      </c>
      <c r="H701" s="16">
        <f>IF(OR(Table13[[#This Row],[Order Value]]&gt;Answer!I$17,Table13[[#This Row],[Order Value]]&lt;Answer!I$18),1,0)</f>
        <v>0</v>
      </c>
      <c r="I701" s="19">
        <v>45052</v>
      </c>
      <c r="J701" s="20" t="str">
        <f>TEXT(Table13[[#This Row],[Order Datetime]],"HH:MM:SS")</f>
        <v>01:13:00</v>
      </c>
      <c r="K701" s="20" t="str">
        <f>TEXT(Table13[[#This Row],[Order time]],"H")</f>
        <v>1</v>
      </c>
      <c r="L701" s="16">
        <v>5</v>
      </c>
      <c r="M701" s="16">
        <f>DAY(Table13[[#This Row],[Order Date]])</f>
        <v>6</v>
      </c>
      <c r="N701" s="16" t="str">
        <f>TEXT(Table13[[#This Row],[Order Date]],"mmmm")</f>
        <v>May</v>
      </c>
      <c r="O701" s="16" t="str">
        <f>TEXT(Table13[[#This Row],[Order Date]],"dddd")</f>
        <v>Saturday</v>
      </c>
      <c r="P701" s="16">
        <f>WEEKDAY(Table13[[#This Row],[Order Datetime]],2)</f>
        <v>6</v>
      </c>
      <c r="Q701" s="30" t="str">
        <f>IF(Table13[[#This Row],[Customer Country]]="",VLOOKUP(Table13[[#This Row],[Customer ID]],Customers!$A$2:$E$2501,2,0),Table13[[#This Row],[Customer Country]])</f>
        <v>USA</v>
      </c>
      <c r="R701" s="16">
        <f>VLOOKUP(Table13[[#This Row],[Customer ID]],Table3[],6,0)</f>
        <v>90</v>
      </c>
    </row>
    <row r="702" spans="1:18" x14ac:dyDescent="0.3">
      <c r="A702" s="15">
        <v>1556551</v>
      </c>
      <c r="B702" s="16">
        <v>556</v>
      </c>
      <c r="C702" s="17" t="s">
        <v>100</v>
      </c>
      <c r="D702" s="21">
        <v>45027.024305555555</v>
      </c>
      <c r="E702" s="16" t="s">
        <v>97</v>
      </c>
      <c r="F702" s="16" t="s">
        <v>90</v>
      </c>
      <c r="G702" s="16">
        <v>4482</v>
      </c>
      <c r="H702" s="16">
        <f>IF(OR(Table13[[#This Row],[Order Value]]&gt;Answer!I$17,Table13[[#This Row],[Order Value]]&lt;Answer!I$18),1,0)</f>
        <v>0</v>
      </c>
      <c r="I702" s="19">
        <v>45027</v>
      </c>
      <c r="J702" s="20" t="str">
        <f>TEXT(Table13[[#This Row],[Order Datetime]],"HH:MM:SS")</f>
        <v>00:35:00</v>
      </c>
      <c r="K702" s="20" t="str">
        <f>TEXT(Table13[[#This Row],[Order time]],"H")</f>
        <v>0</v>
      </c>
      <c r="L702" s="16">
        <v>4</v>
      </c>
      <c r="M702" s="16">
        <f>DAY(Table13[[#This Row],[Order Date]])</f>
        <v>11</v>
      </c>
      <c r="N702" s="16" t="str">
        <f>TEXT(Table13[[#This Row],[Order Date]],"mmmm")</f>
        <v>April</v>
      </c>
      <c r="O702" s="16" t="str">
        <f>TEXT(Table13[[#This Row],[Order Date]],"dddd")</f>
        <v>Tuesday</v>
      </c>
      <c r="P702" s="16">
        <f>WEEKDAY(Table13[[#This Row],[Order Datetime]],2)</f>
        <v>2</v>
      </c>
      <c r="Q702" s="30" t="str">
        <f>IF(Table13[[#This Row],[Customer Country]]="",VLOOKUP(Table13[[#This Row],[Customer ID]],Customers!$A$2:$E$2501,2,0),Table13[[#This Row],[Customer Country]])</f>
        <v>France</v>
      </c>
      <c r="R702" s="16">
        <f>VLOOKUP(Table13[[#This Row],[Customer ID]],Table3[],6,0)</f>
        <v>72</v>
      </c>
    </row>
    <row r="703" spans="1:18" x14ac:dyDescent="0.3">
      <c r="A703" s="15">
        <v>867012</v>
      </c>
      <c r="B703" s="16">
        <v>557</v>
      </c>
      <c r="C703" s="17" t="s">
        <v>109</v>
      </c>
      <c r="D703" s="21">
        <v>44983.011111111111</v>
      </c>
      <c r="E703" s="16" t="s">
        <v>97</v>
      </c>
      <c r="F703" s="16" t="s">
        <v>63</v>
      </c>
      <c r="G703" s="16">
        <v>7900</v>
      </c>
      <c r="H703" s="16">
        <f>IF(OR(Table13[[#This Row],[Order Value]]&gt;Answer!I$17,Table13[[#This Row],[Order Value]]&lt;Answer!I$18),1,0)</f>
        <v>0</v>
      </c>
      <c r="I703" s="19">
        <v>44983</v>
      </c>
      <c r="J703" s="20" t="str">
        <f>TEXT(Table13[[#This Row],[Order Datetime]],"HH:MM:SS")</f>
        <v>00:16:00</v>
      </c>
      <c r="K703" s="20" t="str">
        <f>TEXT(Table13[[#This Row],[Order time]],"H")</f>
        <v>0</v>
      </c>
      <c r="L703" s="16">
        <v>2</v>
      </c>
      <c r="M703" s="16">
        <f>DAY(Table13[[#This Row],[Order Date]])</f>
        <v>26</v>
      </c>
      <c r="N703" s="16" t="str">
        <f>TEXT(Table13[[#This Row],[Order Date]],"mmmm")</f>
        <v>February</v>
      </c>
      <c r="O703" s="16" t="str">
        <f>TEXT(Table13[[#This Row],[Order Date]],"dddd")</f>
        <v>Sunday</v>
      </c>
      <c r="P703" s="16">
        <f>WEEKDAY(Table13[[#This Row],[Order Datetime]],2)</f>
        <v>7</v>
      </c>
      <c r="Q703" s="30" t="str">
        <f>IF(Table13[[#This Row],[Customer Country]]="",VLOOKUP(Table13[[#This Row],[Customer ID]],Customers!$A$2:$E$2501,2,0),Table13[[#This Row],[Customer Country]])</f>
        <v>Germany</v>
      </c>
      <c r="R703" s="16">
        <f>VLOOKUP(Table13[[#This Row],[Customer ID]],Table3[],6,0)</f>
        <v>84</v>
      </c>
    </row>
    <row r="704" spans="1:18" x14ac:dyDescent="0.3">
      <c r="A704" s="15">
        <v>1454722</v>
      </c>
      <c r="B704" s="16">
        <v>557</v>
      </c>
      <c r="C704" s="17" t="s">
        <v>109</v>
      </c>
      <c r="D704" s="21">
        <v>45091.035416666666</v>
      </c>
      <c r="E704" s="16" t="s">
        <v>96</v>
      </c>
      <c r="F704" s="16" t="s">
        <v>43</v>
      </c>
      <c r="G704" s="16">
        <v>7460</v>
      </c>
      <c r="H704" s="16">
        <f>IF(OR(Table13[[#This Row],[Order Value]]&gt;Answer!I$17,Table13[[#This Row],[Order Value]]&lt;Answer!I$18),1,0)</f>
        <v>0</v>
      </c>
      <c r="I704" s="19">
        <v>45091</v>
      </c>
      <c r="J704" s="20" t="str">
        <f>TEXT(Table13[[#This Row],[Order Datetime]],"HH:MM:SS")</f>
        <v>00:51:00</v>
      </c>
      <c r="K704" s="20" t="str">
        <f>TEXT(Table13[[#This Row],[Order time]],"H")</f>
        <v>0</v>
      </c>
      <c r="L704" s="16">
        <v>6</v>
      </c>
      <c r="M704" s="16">
        <f>DAY(Table13[[#This Row],[Order Date]])</f>
        <v>14</v>
      </c>
      <c r="N704" s="16" t="str">
        <f>TEXT(Table13[[#This Row],[Order Date]],"mmmm")</f>
        <v>June</v>
      </c>
      <c r="O704" s="16" t="str">
        <f>TEXT(Table13[[#This Row],[Order Date]],"dddd")</f>
        <v>Wednesday</v>
      </c>
      <c r="P704" s="16">
        <f>WEEKDAY(Table13[[#This Row],[Order Datetime]],2)</f>
        <v>3</v>
      </c>
      <c r="Q704" s="30" t="str">
        <f>IF(Table13[[#This Row],[Customer Country]]="",VLOOKUP(Table13[[#This Row],[Customer ID]],Customers!$A$2:$E$2501,2,0),Table13[[#This Row],[Customer Country]])</f>
        <v>Germany</v>
      </c>
      <c r="R704" s="16">
        <f>VLOOKUP(Table13[[#This Row],[Customer ID]],Table3[],6,0)</f>
        <v>84</v>
      </c>
    </row>
    <row r="705" spans="1:18" x14ac:dyDescent="0.3">
      <c r="A705" s="15">
        <v>847595</v>
      </c>
      <c r="B705" s="16">
        <v>558</v>
      </c>
      <c r="C705" s="17" t="s">
        <v>113</v>
      </c>
      <c r="D705" s="21">
        <v>45115.056944444441</v>
      </c>
      <c r="E705" s="16" t="s">
        <v>96</v>
      </c>
      <c r="F705" s="16" t="s">
        <v>91</v>
      </c>
      <c r="G705" s="16">
        <v>7327</v>
      </c>
      <c r="H705" s="16">
        <f>IF(OR(Table13[[#This Row],[Order Value]]&gt;Answer!I$17,Table13[[#This Row],[Order Value]]&lt;Answer!I$18),1,0)</f>
        <v>0</v>
      </c>
      <c r="I705" s="19">
        <v>45115</v>
      </c>
      <c r="J705" s="20" t="str">
        <f>TEXT(Table13[[#This Row],[Order Datetime]],"HH:MM:SS")</f>
        <v>01:22:00</v>
      </c>
      <c r="K705" s="20" t="str">
        <f>TEXT(Table13[[#This Row],[Order time]],"H")</f>
        <v>1</v>
      </c>
      <c r="L705" s="16">
        <v>7</v>
      </c>
      <c r="M705" s="16">
        <f>DAY(Table13[[#This Row],[Order Date]])</f>
        <v>8</v>
      </c>
      <c r="N705" s="16" t="str">
        <f>TEXT(Table13[[#This Row],[Order Date]],"mmmm")</f>
        <v>July</v>
      </c>
      <c r="O705" s="16" t="str">
        <f>TEXT(Table13[[#This Row],[Order Date]],"dddd")</f>
        <v>Saturday</v>
      </c>
      <c r="P705" s="16">
        <f>WEEKDAY(Table13[[#This Row],[Order Datetime]],2)</f>
        <v>6</v>
      </c>
      <c r="Q705" s="30" t="str">
        <f>IF(Table13[[#This Row],[Customer Country]]="",VLOOKUP(Table13[[#This Row],[Customer ID]],Customers!$A$2:$E$2501,2,0),Table13[[#This Row],[Customer Country]])</f>
        <v>India</v>
      </c>
      <c r="R705" s="16">
        <f>VLOOKUP(Table13[[#This Row],[Customer ID]],Table3[],6,0)</f>
        <v>72</v>
      </c>
    </row>
    <row r="706" spans="1:18" x14ac:dyDescent="0.3">
      <c r="A706" s="15">
        <v>993889</v>
      </c>
      <c r="B706" s="16">
        <v>562</v>
      </c>
      <c r="C706" s="17" t="s">
        <v>106</v>
      </c>
      <c r="D706" s="21">
        <v>45006.98333333333</v>
      </c>
      <c r="E706" s="16" t="s">
        <v>96</v>
      </c>
      <c r="F706" s="16" t="s">
        <v>50</v>
      </c>
      <c r="G706" s="16">
        <v>2862</v>
      </c>
      <c r="H706" s="16">
        <f>IF(OR(Table13[[#This Row],[Order Value]]&gt;Answer!I$17,Table13[[#This Row],[Order Value]]&lt;Answer!I$18),1,0)</f>
        <v>0</v>
      </c>
      <c r="I706" s="19">
        <v>45006</v>
      </c>
      <c r="J706" s="20" t="str">
        <f>TEXT(Table13[[#This Row],[Order Datetime]],"HH:MM:SS")</f>
        <v>23:36:00</v>
      </c>
      <c r="K706" s="20" t="str">
        <f>TEXT(Table13[[#This Row],[Order time]],"H")</f>
        <v>23</v>
      </c>
      <c r="L706" s="16">
        <v>3</v>
      </c>
      <c r="M706" s="16">
        <f>DAY(Table13[[#This Row],[Order Date]])</f>
        <v>21</v>
      </c>
      <c r="N706" s="16" t="str">
        <f>TEXT(Table13[[#This Row],[Order Date]],"mmmm")</f>
        <v>March</v>
      </c>
      <c r="O706" s="16" t="str">
        <f>TEXT(Table13[[#This Row],[Order Date]],"dddd")</f>
        <v>Tuesday</v>
      </c>
      <c r="P706" s="16">
        <f>WEEKDAY(Table13[[#This Row],[Order Datetime]],2)</f>
        <v>2</v>
      </c>
      <c r="Q706" s="30" t="str">
        <f>IF(Table13[[#This Row],[Customer Country]]="",VLOOKUP(Table13[[#This Row],[Customer ID]],Customers!$A$2:$E$2501,2,0),Table13[[#This Row],[Customer Country]])</f>
        <v>Singapore</v>
      </c>
      <c r="R706" s="16">
        <f>VLOOKUP(Table13[[#This Row],[Customer ID]],Table3[],6,0)</f>
        <v>75</v>
      </c>
    </row>
    <row r="707" spans="1:18" x14ac:dyDescent="0.3">
      <c r="A707" s="15">
        <v>1182819</v>
      </c>
      <c r="B707" s="16">
        <v>562</v>
      </c>
      <c r="C707" s="17" t="s">
        <v>106</v>
      </c>
      <c r="D707" s="21">
        <v>45161.976388888892</v>
      </c>
      <c r="E707" s="16" t="s">
        <v>191</v>
      </c>
      <c r="F707" s="16" t="s">
        <v>90</v>
      </c>
      <c r="G707" s="16">
        <v>7031</v>
      </c>
      <c r="H707" s="16">
        <f>IF(OR(Table13[[#This Row],[Order Value]]&gt;Answer!I$17,Table13[[#This Row],[Order Value]]&lt;Answer!I$18),1,0)</f>
        <v>0</v>
      </c>
      <c r="I707" s="19">
        <v>45161</v>
      </c>
      <c r="J707" s="20" t="str">
        <f>TEXT(Table13[[#This Row],[Order Datetime]],"HH:MM:SS")</f>
        <v>23:26:00</v>
      </c>
      <c r="K707" s="20" t="str">
        <f>TEXT(Table13[[#This Row],[Order time]],"H")</f>
        <v>23</v>
      </c>
      <c r="L707" s="16">
        <v>8</v>
      </c>
      <c r="M707" s="16">
        <f>DAY(Table13[[#This Row],[Order Date]])</f>
        <v>23</v>
      </c>
      <c r="N707" s="16" t="str">
        <f>TEXT(Table13[[#This Row],[Order Date]],"mmmm")</f>
        <v>August</v>
      </c>
      <c r="O707" s="16" t="str">
        <f>TEXT(Table13[[#This Row],[Order Date]],"dddd")</f>
        <v>Wednesday</v>
      </c>
      <c r="P707" s="16">
        <f>WEEKDAY(Table13[[#This Row],[Order Datetime]],2)</f>
        <v>3</v>
      </c>
      <c r="Q707" s="30" t="str">
        <f>IF(Table13[[#This Row],[Customer Country]]="",VLOOKUP(Table13[[#This Row],[Customer ID]],Customers!$A$2:$E$2501,2,0),Table13[[#This Row],[Customer Country]])</f>
        <v>Singapore</v>
      </c>
      <c r="R707" s="16">
        <f>VLOOKUP(Table13[[#This Row],[Customer ID]],Table3[],6,0)</f>
        <v>75</v>
      </c>
    </row>
    <row r="708" spans="1:18" x14ac:dyDescent="0.3">
      <c r="A708" s="15">
        <v>11114</v>
      </c>
      <c r="B708" s="16">
        <v>563</v>
      </c>
      <c r="C708" s="17" t="s">
        <v>100</v>
      </c>
      <c r="D708" s="18">
        <v>45002.969444444447</v>
      </c>
      <c r="E708" s="16" t="s">
        <v>98</v>
      </c>
      <c r="F708" s="16" t="s">
        <v>4</v>
      </c>
      <c r="G708" s="16">
        <v>6371</v>
      </c>
      <c r="H708" s="16">
        <f>IF(OR(Table13[[#This Row],[Order Value]]&gt;Answer!I$17,Table13[[#This Row],[Order Value]]&lt;Answer!I$18),1,0)</f>
        <v>0</v>
      </c>
      <c r="I708" s="19">
        <v>45002</v>
      </c>
      <c r="J708" s="20" t="str">
        <f>TEXT(Table13[[#This Row],[Order Datetime]],"HH:MM:SS")</f>
        <v>23:16:00</v>
      </c>
      <c r="K708" s="20" t="str">
        <f>TEXT(Table13[[#This Row],[Order time]],"H")</f>
        <v>23</v>
      </c>
      <c r="L708" s="16">
        <v>3</v>
      </c>
      <c r="M708" s="16">
        <f>DAY(Table13[[#This Row],[Order Date]])</f>
        <v>17</v>
      </c>
      <c r="N708" s="16" t="str">
        <f>TEXT(Table13[[#This Row],[Order Date]],"mmmm")</f>
        <v>March</v>
      </c>
      <c r="O708" s="16" t="str">
        <f>TEXT(Table13[[#This Row],[Order Date]],"dddd")</f>
        <v>Friday</v>
      </c>
      <c r="P708" s="16">
        <f>WEEKDAY(Table13[[#This Row],[Order Datetime]],2)</f>
        <v>5</v>
      </c>
      <c r="Q708" s="30" t="str">
        <f>IF(Table13[[#This Row],[Customer Country]]="",VLOOKUP(Table13[[#This Row],[Customer ID]],Customers!$A$2:$E$2501,2,0),Table13[[#This Row],[Customer Country]])</f>
        <v>France</v>
      </c>
      <c r="R708" s="16">
        <f>VLOOKUP(Table13[[#This Row],[Customer ID]],Table3[],6,0)</f>
        <v>80</v>
      </c>
    </row>
    <row r="709" spans="1:18" x14ac:dyDescent="0.3">
      <c r="A709" s="15">
        <v>491960</v>
      </c>
      <c r="B709" s="16">
        <v>564</v>
      </c>
      <c r="C709" s="17" t="s">
        <v>99</v>
      </c>
      <c r="D709" s="18">
        <v>45117.005555555559</v>
      </c>
      <c r="E709" s="16" t="s">
        <v>96</v>
      </c>
      <c r="F709" s="16" t="s">
        <v>27</v>
      </c>
      <c r="G709" s="16">
        <v>1650</v>
      </c>
      <c r="H709" s="16">
        <f>IF(OR(Table13[[#This Row],[Order Value]]&gt;Answer!I$17,Table13[[#This Row],[Order Value]]&lt;Answer!I$18),1,0)</f>
        <v>0</v>
      </c>
      <c r="I709" s="19">
        <v>45117</v>
      </c>
      <c r="J709" s="20" t="str">
        <f>TEXT(Table13[[#This Row],[Order Datetime]],"HH:MM:SS")</f>
        <v>00:08:00</v>
      </c>
      <c r="K709" s="20" t="str">
        <f>TEXT(Table13[[#This Row],[Order time]],"H")</f>
        <v>0</v>
      </c>
      <c r="L709" s="16">
        <v>7</v>
      </c>
      <c r="M709" s="16">
        <f>DAY(Table13[[#This Row],[Order Date]])</f>
        <v>10</v>
      </c>
      <c r="N709" s="16" t="str">
        <f>TEXT(Table13[[#This Row],[Order Date]],"mmmm")</f>
        <v>July</v>
      </c>
      <c r="O709" s="16" t="str">
        <f>TEXT(Table13[[#This Row],[Order Date]],"dddd")</f>
        <v>Monday</v>
      </c>
      <c r="P709" s="16">
        <f>WEEKDAY(Table13[[#This Row],[Order Datetime]],2)</f>
        <v>1</v>
      </c>
      <c r="Q709" s="30" t="str">
        <f>IF(Table13[[#This Row],[Customer Country]]="",VLOOKUP(Table13[[#This Row],[Customer ID]],Customers!$A$2:$E$2501,2,0),Table13[[#This Row],[Customer Country]])</f>
        <v>USA</v>
      </c>
      <c r="R709" s="16">
        <f>VLOOKUP(Table13[[#This Row],[Customer ID]],Table3[],6,0)</f>
        <v>83</v>
      </c>
    </row>
    <row r="710" spans="1:18" x14ac:dyDescent="0.3">
      <c r="A710" s="15">
        <v>1605731</v>
      </c>
      <c r="B710" s="16">
        <v>564</v>
      </c>
      <c r="C710" s="17" t="s">
        <v>99</v>
      </c>
      <c r="D710" s="21">
        <v>45101.001388888886</v>
      </c>
      <c r="E710" s="16" t="s">
        <v>191</v>
      </c>
      <c r="F710" s="16" t="s">
        <v>16</v>
      </c>
      <c r="G710" s="16">
        <v>6271</v>
      </c>
      <c r="H710" s="16">
        <f>IF(OR(Table13[[#This Row],[Order Value]]&gt;Answer!I$17,Table13[[#This Row],[Order Value]]&lt;Answer!I$18),1,0)</f>
        <v>0</v>
      </c>
      <c r="I710" s="19">
        <v>45101</v>
      </c>
      <c r="J710" s="20" t="str">
        <f>TEXT(Table13[[#This Row],[Order Datetime]],"HH:MM:SS")</f>
        <v>00:02:00</v>
      </c>
      <c r="K710" s="20" t="str">
        <f>TEXT(Table13[[#This Row],[Order time]],"H")</f>
        <v>0</v>
      </c>
      <c r="L710" s="16">
        <v>6</v>
      </c>
      <c r="M710" s="16">
        <f>DAY(Table13[[#This Row],[Order Date]])</f>
        <v>24</v>
      </c>
      <c r="N710" s="16" t="str">
        <f>TEXT(Table13[[#This Row],[Order Date]],"mmmm")</f>
        <v>June</v>
      </c>
      <c r="O710" s="16" t="str">
        <f>TEXT(Table13[[#This Row],[Order Date]],"dddd")</f>
        <v>Saturday</v>
      </c>
      <c r="P710" s="16">
        <f>WEEKDAY(Table13[[#This Row],[Order Datetime]],2)</f>
        <v>6</v>
      </c>
      <c r="Q710" s="30" t="str">
        <f>IF(Table13[[#This Row],[Customer Country]]="",VLOOKUP(Table13[[#This Row],[Customer ID]],Customers!$A$2:$E$2501,2,0),Table13[[#This Row],[Customer Country]])</f>
        <v>USA</v>
      </c>
      <c r="R710" s="16">
        <f>VLOOKUP(Table13[[#This Row],[Customer ID]],Table3[],6,0)</f>
        <v>83</v>
      </c>
    </row>
    <row r="711" spans="1:18" x14ac:dyDescent="0.3">
      <c r="A711" s="15">
        <v>385361</v>
      </c>
      <c r="B711" s="16">
        <v>565</v>
      </c>
      <c r="C711" s="17" t="s">
        <v>100</v>
      </c>
      <c r="D711" s="18">
        <v>45249.974999999999</v>
      </c>
      <c r="E711" s="16" t="s">
        <v>97</v>
      </c>
      <c r="F711" s="16" t="s">
        <v>59</v>
      </c>
      <c r="G711" s="16">
        <v>9005</v>
      </c>
      <c r="H711" s="16">
        <f>IF(OR(Table13[[#This Row],[Order Value]]&gt;Answer!I$17,Table13[[#This Row],[Order Value]]&lt;Answer!I$18),1,0)</f>
        <v>0</v>
      </c>
      <c r="I711" s="19">
        <v>45249</v>
      </c>
      <c r="J711" s="20" t="str">
        <f>TEXT(Table13[[#This Row],[Order Datetime]],"HH:MM:SS")</f>
        <v>23:24:00</v>
      </c>
      <c r="K711" s="20" t="str">
        <f>TEXT(Table13[[#This Row],[Order time]],"H")</f>
        <v>23</v>
      </c>
      <c r="L711" s="16">
        <v>11</v>
      </c>
      <c r="M711" s="16">
        <f>DAY(Table13[[#This Row],[Order Date]])</f>
        <v>19</v>
      </c>
      <c r="N711" s="16" t="str">
        <f>TEXT(Table13[[#This Row],[Order Date]],"mmmm")</f>
        <v>November</v>
      </c>
      <c r="O711" s="16" t="str">
        <f>TEXT(Table13[[#This Row],[Order Date]],"dddd")</f>
        <v>Sunday</v>
      </c>
      <c r="P711" s="16">
        <f>WEEKDAY(Table13[[#This Row],[Order Datetime]],2)</f>
        <v>7</v>
      </c>
      <c r="Q711" s="30" t="str">
        <f>IF(Table13[[#This Row],[Customer Country]]="",VLOOKUP(Table13[[#This Row],[Customer ID]],Customers!$A$2:$E$2501,2,0),Table13[[#This Row],[Customer Country]])</f>
        <v>France</v>
      </c>
      <c r="R711" s="16">
        <f>VLOOKUP(Table13[[#This Row],[Customer ID]],Table3[],6,0)</f>
        <v>62</v>
      </c>
    </row>
    <row r="712" spans="1:18" x14ac:dyDescent="0.3">
      <c r="A712" s="15">
        <v>7615</v>
      </c>
      <c r="B712" s="16">
        <v>566</v>
      </c>
      <c r="C712" s="17" t="s">
        <v>99</v>
      </c>
      <c r="D712" s="18">
        <v>45233.990277777775</v>
      </c>
      <c r="E712" s="16" t="s">
        <v>191</v>
      </c>
      <c r="F712" s="16" t="s">
        <v>13</v>
      </c>
      <c r="G712" s="16">
        <v>8303</v>
      </c>
      <c r="H712" s="16">
        <f>IF(OR(Table13[[#This Row],[Order Value]]&gt;Answer!I$17,Table13[[#This Row],[Order Value]]&lt;Answer!I$18),1,0)</f>
        <v>0</v>
      </c>
      <c r="I712" s="19">
        <v>45233</v>
      </c>
      <c r="J712" s="20" t="str">
        <f>TEXT(Table13[[#This Row],[Order Datetime]],"HH:MM:SS")</f>
        <v>23:46:00</v>
      </c>
      <c r="K712" s="20" t="str">
        <f>TEXT(Table13[[#This Row],[Order time]],"H")</f>
        <v>23</v>
      </c>
      <c r="L712" s="16">
        <v>11</v>
      </c>
      <c r="M712" s="16">
        <f>DAY(Table13[[#This Row],[Order Date]])</f>
        <v>3</v>
      </c>
      <c r="N712" s="16" t="str">
        <f>TEXT(Table13[[#This Row],[Order Date]],"mmmm")</f>
        <v>November</v>
      </c>
      <c r="O712" s="16" t="str">
        <f>TEXT(Table13[[#This Row],[Order Date]],"dddd")</f>
        <v>Friday</v>
      </c>
      <c r="P712" s="16">
        <f>WEEKDAY(Table13[[#This Row],[Order Datetime]],2)</f>
        <v>5</v>
      </c>
      <c r="Q712" s="30" t="str">
        <f>IF(Table13[[#This Row],[Customer Country]]="",VLOOKUP(Table13[[#This Row],[Customer ID]],Customers!$A$2:$E$2501,2,0),Table13[[#This Row],[Customer Country]])</f>
        <v>USA</v>
      </c>
      <c r="R712" s="16">
        <f>VLOOKUP(Table13[[#This Row],[Customer ID]],Table3[],6,0)</f>
        <v>74</v>
      </c>
    </row>
    <row r="713" spans="1:18" x14ac:dyDescent="0.3">
      <c r="A713" s="15">
        <v>950100</v>
      </c>
      <c r="B713" s="16">
        <v>567</v>
      </c>
      <c r="C713" s="17" t="s">
        <v>101</v>
      </c>
      <c r="D713" s="21">
        <v>45267.965277777781</v>
      </c>
      <c r="E713" s="16" t="s">
        <v>98</v>
      </c>
      <c r="F713" s="16" t="s">
        <v>87</v>
      </c>
      <c r="G713" s="16">
        <v>4903</v>
      </c>
      <c r="H713" s="16">
        <f>IF(OR(Table13[[#This Row],[Order Value]]&gt;Answer!I$17,Table13[[#This Row],[Order Value]]&lt;Answer!I$18),1,0)</f>
        <v>0</v>
      </c>
      <c r="I713" s="19">
        <v>45267</v>
      </c>
      <c r="J713" s="20" t="str">
        <f>TEXT(Table13[[#This Row],[Order Datetime]],"HH:MM:SS")</f>
        <v>23:10:00</v>
      </c>
      <c r="K713" s="20" t="str">
        <f>TEXT(Table13[[#This Row],[Order time]],"H")</f>
        <v>23</v>
      </c>
      <c r="L713" s="16">
        <v>12</v>
      </c>
      <c r="M713" s="16">
        <f>DAY(Table13[[#This Row],[Order Date]])</f>
        <v>7</v>
      </c>
      <c r="N713" s="16" t="str">
        <f>TEXT(Table13[[#This Row],[Order Date]],"mmmm")</f>
        <v>December</v>
      </c>
      <c r="O713" s="16" t="str">
        <f>TEXT(Table13[[#This Row],[Order Date]],"dddd")</f>
        <v>Thursday</v>
      </c>
      <c r="P713" s="16">
        <f>WEEKDAY(Table13[[#This Row],[Order Datetime]],2)</f>
        <v>4</v>
      </c>
      <c r="Q713" s="30" t="str">
        <f>IF(Table13[[#This Row],[Customer Country]]="",VLOOKUP(Table13[[#This Row],[Customer ID]],Customers!$A$2:$E$2501,2,0),Table13[[#This Row],[Customer Country]])</f>
        <v>Australia</v>
      </c>
      <c r="R713" s="16">
        <f>VLOOKUP(Table13[[#This Row],[Customer ID]],Table3[],6,0)</f>
        <v>37</v>
      </c>
    </row>
    <row r="714" spans="1:18" x14ac:dyDescent="0.3">
      <c r="A714" s="15">
        <v>1682358</v>
      </c>
      <c r="B714" s="16">
        <v>567</v>
      </c>
      <c r="C714" s="17" t="s">
        <v>101</v>
      </c>
      <c r="D714" s="21">
        <v>45012.97152777778</v>
      </c>
      <c r="E714" s="16" t="s">
        <v>98</v>
      </c>
      <c r="F714" s="16" t="s">
        <v>63</v>
      </c>
      <c r="G714" s="16">
        <v>4540</v>
      </c>
      <c r="H714" s="16">
        <f>IF(OR(Table13[[#This Row],[Order Value]]&gt;Answer!I$17,Table13[[#This Row],[Order Value]]&lt;Answer!I$18),1,0)</f>
        <v>0</v>
      </c>
      <c r="I714" s="19">
        <v>45012</v>
      </c>
      <c r="J714" s="20" t="str">
        <f>TEXT(Table13[[#This Row],[Order Datetime]],"HH:MM:SS")</f>
        <v>23:19:00</v>
      </c>
      <c r="K714" s="20" t="str">
        <f>TEXT(Table13[[#This Row],[Order time]],"H")</f>
        <v>23</v>
      </c>
      <c r="L714" s="16">
        <v>3</v>
      </c>
      <c r="M714" s="16">
        <f>DAY(Table13[[#This Row],[Order Date]])</f>
        <v>27</v>
      </c>
      <c r="N714" s="16" t="str">
        <f>TEXT(Table13[[#This Row],[Order Date]],"mmmm")</f>
        <v>March</v>
      </c>
      <c r="O714" s="16" t="str">
        <f>TEXT(Table13[[#This Row],[Order Date]],"dddd")</f>
        <v>Monday</v>
      </c>
      <c r="P714" s="16">
        <f>WEEKDAY(Table13[[#This Row],[Order Datetime]],2)</f>
        <v>1</v>
      </c>
      <c r="Q714" s="30" t="str">
        <f>IF(Table13[[#This Row],[Customer Country]]="",VLOOKUP(Table13[[#This Row],[Customer ID]],Customers!$A$2:$E$2501,2,0),Table13[[#This Row],[Customer Country]])</f>
        <v>Australia</v>
      </c>
      <c r="R714" s="16">
        <f>VLOOKUP(Table13[[#This Row],[Customer ID]],Table3[],6,0)</f>
        <v>37</v>
      </c>
    </row>
    <row r="715" spans="1:18" x14ac:dyDescent="0.3">
      <c r="A715" s="15">
        <v>571764</v>
      </c>
      <c r="B715" s="16">
        <v>568</v>
      </c>
      <c r="C715" s="17" t="s">
        <v>100</v>
      </c>
      <c r="D715" s="18">
        <v>45146.008333333331</v>
      </c>
      <c r="E715" s="16" t="s">
        <v>96</v>
      </c>
      <c r="F715" s="16" t="s">
        <v>34</v>
      </c>
      <c r="G715" s="16">
        <v>1895</v>
      </c>
      <c r="H715" s="16">
        <f>IF(OR(Table13[[#This Row],[Order Value]]&gt;Answer!I$17,Table13[[#This Row],[Order Value]]&lt;Answer!I$18),1,0)</f>
        <v>0</v>
      </c>
      <c r="I715" s="19">
        <v>45146</v>
      </c>
      <c r="J715" s="20" t="str">
        <f>TEXT(Table13[[#This Row],[Order Datetime]],"HH:MM:SS")</f>
        <v>00:12:00</v>
      </c>
      <c r="K715" s="20" t="str">
        <f>TEXT(Table13[[#This Row],[Order time]],"H")</f>
        <v>0</v>
      </c>
      <c r="L715" s="16">
        <v>8</v>
      </c>
      <c r="M715" s="16">
        <f>DAY(Table13[[#This Row],[Order Date]])</f>
        <v>8</v>
      </c>
      <c r="N715" s="16" t="str">
        <f>TEXT(Table13[[#This Row],[Order Date]],"mmmm")</f>
        <v>August</v>
      </c>
      <c r="O715" s="16" t="str">
        <f>TEXT(Table13[[#This Row],[Order Date]],"dddd")</f>
        <v>Tuesday</v>
      </c>
      <c r="P715" s="16">
        <f>WEEKDAY(Table13[[#This Row],[Order Datetime]],2)</f>
        <v>2</v>
      </c>
      <c r="Q715" s="30" t="str">
        <f>IF(Table13[[#This Row],[Customer Country]]="",VLOOKUP(Table13[[#This Row],[Customer ID]],Customers!$A$2:$E$2501,2,0),Table13[[#This Row],[Customer Country]])</f>
        <v>France</v>
      </c>
      <c r="R715" s="16">
        <f>VLOOKUP(Table13[[#This Row],[Customer ID]],Table3[],6,0)</f>
        <v>82</v>
      </c>
    </row>
    <row r="716" spans="1:18" x14ac:dyDescent="0.3">
      <c r="A716" s="15">
        <v>740564</v>
      </c>
      <c r="B716" s="16">
        <v>569</v>
      </c>
      <c r="C716" s="17" t="s">
        <v>99</v>
      </c>
      <c r="D716" s="21">
        <v>44970.033333333333</v>
      </c>
      <c r="E716" s="16" t="s">
        <v>191</v>
      </c>
      <c r="F716" s="16" t="s">
        <v>24</v>
      </c>
      <c r="G716" s="16">
        <v>1398</v>
      </c>
      <c r="H716" s="16">
        <f>IF(OR(Table13[[#This Row],[Order Value]]&gt;Answer!I$17,Table13[[#This Row],[Order Value]]&lt;Answer!I$18),1,0)</f>
        <v>0</v>
      </c>
      <c r="I716" s="19">
        <v>44970</v>
      </c>
      <c r="J716" s="20" t="str">
        <f>TEXT(Table13[[#This Row],[Order Datetime]],"HH:MM:SS")</f>
        <v>00:48:00</v>
      </c>
      <c r="K716" s="20" t="str">
        <f>TEXT(Table13[[#This Row],[Order time]],"H")</f>
        <v>0</v>
      </c>
      <c r="L716" s="16">
        <v>2</v>
      </c>
      <c r="M716" s="16">
        <f>DAY(Table13[[#This Row],[Order Date]])</f>
        <v>13</v>
      </c>
      <c r="N716" s="16" t="str">
        <f>TEXT(Table13[[#This Row],[Order Date]],"mmmm")</f>
        <v>February</v>
      </c>
      <c r="O716" s="16" t="str">
        <f>TEXT(Table13[[#This Row],[Order Date]],"dddd")</f>
        <v>Monday</v>
      </c>
      <c r="P716" s="16">
        <f>WEEKDAY(Table13[[#This Row],[Order Datetime]],2)</f>
        <v>1</v>
      </c>
      <c r="Q716" s="30" t="str">
        <f>IF(Table13[[#This Row],[Customer Country]]="",VLOOKUP(Table13[[#This Row],[Customer ID]],Customers!$A$2:$E$2501,2,0),Table13[[#This Row],[Customer Country]])</f>
        <v>USA</v>
      </c>
      <c r="R716" s="16">
        <f>VLOOKUP(Table13[[#This Row],[Customer ID]],Table3[],6,0)</f>
        <v>62</v>
      </c>
    </row>
    <row r="717" spans="1:18" x14ac:dyDescent="0.3">
      <c r="A717" s="15">
        <v>858083</v>
      </c>
      <c r="B717" s="16">
        <v>569</v>
      </c>
      <c r="C717" s="17" t="s">
        <v>99</v>
      </c>
      <c r="D717" s="21">
        <v>45004.017361111109</v>
      </c>
      <c r="E717" s="16" t="s">
        <v>98</v>
      </c>
      <c r="F717" s="16" t="s">
        <v>81</v>
      </c>
      <c r="G717" s="16">
        <v>5575</v>
      </c>
      <c r="H717" s="16">
        <f>IF(OR(Table13[[#This Row],[Order Value]]&gt;Answer!I$17,Table13[[#This Row],[Order Value]]&lt;Answer!I$18),1,0)</f>
        <v>0</v>
      </c>
      <c r="I717" s="19">
        <v>45004</v>
      </c>
      <c r="J717" s="20" t="str">
        <f>TEXT(Table13[[#This Row],[Order Datetime]],"HH:MM:SS")</f>
        <v>00:25:00</v>
      </c>
      <c r="K717" s="20" t="str">
        <f>TEXT(Table13[[#This Row],[Order time]],"H")</f>
        <v>0</v>
      </c>
      <c r="L717" s="16">
        <v>3</v>
      </c>
      <c r="M717" s="16">
        <f>DAY(Table13[[#This Row],[Order Date]])</f>
        <v>19</v>
      </c>
      <c r="N717" s="16" t="str">
        <f>TEXT(Table13[[#This Row],[Order Date]],"mmmm")</f>
        <v>March</v>
      </c>
      <c r="O717" s="16" t="str">
        <f>TEXT(Table13[[#This Row],[Order Date]],"dddd")</f>
        <v>Sunday</v>
      </c>
      <c r="P717" s="16">
        <f>WEEKDAY(Table13[[#This Row],[Order Datetime]],2)</f>
        <v>7</v>
      </c>
      <c r="Q717" s="30" t="str">
        <f>IF(Table13[[#This Row],[Customer Country]]="",VLOOKUP(Table13[[#This Row],[Customer ID]],Customers!$A$2:$E$2501,2,0),Table13[[#This Row],[Customer Country]])</f>
        <v>USA</v>
      </c>
      <c r="R717" s="16">
        <f>VLOOKUP(Table13[[#This Row],[Customer ID]],Table3[],6,0)</f>
        <v>62</v>
      </c>
    </row>
    <row r="718" spans="1:18" x14ac:dyDescent="0.3">
      <c r="A718" s="15">
        <v>1407976</v>
      </c>
      <c r="B718" s="16">
        <v>569</v>
      </c>
      <c r="C718" s="17" t="s">
        <v>99</v>
      </c>
      <c r="D718" s="21">
        <v>45018.972916666666</v>
      </c>
      <c r="E718" s="16" t="s">
        <v>96</v>
      </c>
      <c r="F718" s="16" t="s">
        <v>36</v>
      </c>
      <c r="G718" s="16">
        <v>8751</v>
      </c>
      <c r="H718" s="16">
        <f>IF(OR(Table13[[#This Row],[Order Value]]&gt;Answer!I$17,Table13[[#This Row],[Order Value]]&lt;Answer!I$18),1,0)</f>
        <v>0</v>
      </c>
      <c r="I718" s="19">
        <v>45018</v>
      </c>
      <c r="J718" s="20" t="str">
        <f>TEXT(Table13[[#This Row],[Order Datetime]],"HH:MM:SS")</f>
        <v>23:21:00</v>
      </c>
      <c r="K718" s="20" t="str">
        <f>TEXT(Table13[[#This Row],[Order time]],"H")</f>
        <v>23</v>
      </c>
      <c r="L718" s="16">
        <v>4</v>
      </c>
      <c r="M718" s="16">
        <f>DAY(Table13[[#This Row],[Order Date]])</f>
        <v>2</v>
      </c>
      <c r="N718" s="16" t="str">
        <f>TEXT(Table13[[#This Row],[Order Date]],"mmmm")</f>
        <v>April</v>
      </c>
      <c r="O718" s="16" t="str">
        <f>TEXT(Table13[[#This Row],[Order Date]],"dddd")</f>
        <v>Sunday</v>
      </c>
      <c r="P718" s="16">
        <f>WEEKDAY(Table13[[#This Row],[Order Datetime]],2)</f>
        <v>7</v>
      </c>
      <c r="Q718" s="30" t="str">
        <f>IF(Table13[[#This Row],[Customer Country]]="",VLOOKUP(Table13[[#This Row],[Customer ID]],Customers!$A$2:$E$2501,2,0),Table13[[#This Row],[Customer Country]])</f>
        <v>USA</v>
      </c>
      <c r="R718" s="16">
        <f>VLOOKUP(Table13[[#This Row],[Customer ID]],Table3[],6,0)</f>
        <v>62</v>
      </c>
    </row>
    <row r="719" spans="1:18" x14ac:dyDescent="0.3">
      <c r="A719" s="15">
        <v>182299</v>
      </c>
      <c r="B719" s="16">
        <v>570</v>
      </c>
      <c r="C719" s="17" t="s">
        <v>113</v>
      </c>
      <c r="D719" s="18">
        <v>45212.022916666669</v>
      </c>
      <c r="E719" s="16" t="s">
        <v>97</v>
      </c>
      <c r="F719" s="16" t="s">
        <v>27</v>
      </c>
      <c r="G719" s="16">
        <v>2238</v>
      </c>
      <c r="H719" s="16">
        <f>IF(OR(Table13[[#This Row],[Order Value]]&gt;Answer!I$17,Table13[[#This Row],[Order Value]]&lt;Answer!I$18),1,0)</f>
        <v>0</v>
      </c>
      <c r="I719" s="19">
        <v>45212</v>
      </c>
      <c r="J719" s="20" t="str">
        <f>TEXT(Table13[[#This Row],[Order Datetime]],"HH:MM:SS")</f>
        <v>00:33:00</v>
      </c>
      <c r="K719" s="20" t="str">
        <f>TEXT(Table13[[#This Row],[Order time]],"H")</f>
        <v>0</v>
      </c>
      <c r="L719" s="16">
        <v>10</v>
      </c>
      <c r="M719" s="16">
        <f>DAY(Table13[[#This Row],[Order Date]])</f>
        <v>13</v>
      </c>
      <c r="N719" s="16" t="str">
        <f>TEXT(Table13[[#This Row],[Order Date]],"mmmm")</f>
        <v>October</v>
      </c>
      <c r="O719" s="16" t="str">
        <f>TEXT(Table13[[#This Row],[Order Date]],"dddd")</f>
        <v>Friday</v>
      </c>
      <c r="P719" s="16">
        <f>WEEKDAY(Table13[[#This Row],[Order Datetime]],2)</f>
        <v>5</v>
      </c>
      <c r="Q719" s="30" t="str">
        <f>IF(Table13[[#This Row],[Customer Country]]="",VLOOKUP(Table13[[#This Row],[Customer ID]],Customers!$A$2:$E$2501,2,0),Table13[[#This Row],[Customer Country]])</f>
        <v>India</v>
      </c>
      <c r="R719" s="16">
        <f>VLOOKUP(Table13[[#This Row],[Customer ID]],Table3[],6,0)</f>
        <v>66</v>
      </c>
    </row>
    <row r="720" spans="1:18" x14ac:dyDescent="0.3">
      <c r="A720" s="15">
        <v>69722</v>
      </c>
      <c r="B720" s="16">
        <v>571</v>
      </c>
      <c r="C720" s="17" t="s">
        <v>102</v>
      </c>
      <c r="D720" s="18">
        <v>45174.040277777778</v>
      </c>
      <c r="E720" s="16" t="s">
        <v>98</v>
      </c>
      <c r="F720" s="16" t="s">
        <v>32</v>
      </c>
      <c r="G720" s="16">
        <v>1269</v>
      </c>
      <c r="H720" s="16">
        <f>IF(OR(Table13[[#This Row],[Order Value]]&gt;Answer!I$17,Table13[[#This Row],[Order Value]]&lt;Answer!I$18),1,0)</f>
        <v>0</v>
      </c>
      <c r="I720" s="19">
        <v>45174</v>
      </c>
      <c r="J720" s="20" t="str">
        <f>TEXT(Table13[[#This Row],[Order Datetime]],"HH:MM:SS")</f>
        <v>00:58:00</v>
      </c>
      <c r="K720" s="20" t="str">
        <f>TEXT(Table13[[#This Row],[Order time]],"H")</f>
        <v>0</v>
      </c>
      <c r="L720" s="16">
        <v>9</v>
      </c>
      <c r="M720" s="16">
        <f>DAY(Table13[[#This Row],[Order Date]])</f>
        <v>5</v>
      </c>
      <c r="N720" s="16" t="str">
        <f>TEXT(Table13[[#This Row],[Order Date]],"mmmm")</f>
        <v>September</v>
      </c>
      <c r="O720" s="16" t="str">
        <f>TEXT(Table13[[#This Row],[Order Date]],"dddd")</f>
        <v>Tuesday</v>
      </c>
      <c r="P720" s="16">
        <f>WEEKDAY(Table13[[#This Row],[Order Datetime]],2)</f>
        <v>2</v>
      </c>
      <c r="Q720" s="30" t="str">
        <f>IF(Table13[[#This Row],[Customer Country]]="",VLOOKUP(Table13[[#This Row],[Customer ID]],Customers!$A$2:$E$2501,2,0),Table13[[#This Row],[Customer Country]])</f>
        <v>Finland</v>
      </c>
      <c r="R720" s="16">
        <f>VLOOKUP(Table13[[#This Row],[Customer ID]],Table3[],6,0)</f>
        <v>88</v>
      </c>
    </row>
    <row r="721" spans="1:18" x14ac:dyDescent="0.3">
      <c r="A721" s="15">
        <v>583129</v>
      </c>
      <c r="B721" s="16">
        <v>575</v>
      </c>
      <c r="C721" s="17" t="s">
        <v>113</v>
      </c>
      <c r="D721" s="18">
        <v>45248.953472222223</v>
      </c>
      <c r="E721" s="16" t="s">
        <v>191</v>
      </c>
      <c r="F721" s="16" t="s">
        <v>11</v>
      </c>
      <c r="G721" s="16">
        <v>7035</v>
      </c>
      <c r="H721" s="16">
        <f>IF(OR(Table13[[#This Row],[Order Value]]&gt;Answer!I$17,Table13[[#This Row],[Order Value]]&lt;Answer!I$18),1,0)</f>
        <v>0</v>
      </c>
      <c r="I721" s="19">
        <v>45248</v>
      </c>
      <c r="J721" s="20" t="str">
        <f>TEXT(Table13[[#This Row],[Order Datetime]],"HH:MM:SS")</f>
        <v>22:53:00</v>
      </c>
      <c r="K721" s="20" t="str">
        <f>TEXT(Table13[[#This Row],[Order time]],"H")</f>
        <v>22</v>
      </c>
      <c r="L721" s="16">
        <v>11</v>
      </c>
      <c r="M721" s="16">
        <f>DAY(Table13[[#This Row],[Order Date]])</f>
        <v>18</v>
      </c>
      <c r="N721" s="16" t="str">
        <f>TEXT(Table13[[#This Row],[Order Date]],"mmmm")</f>
        <v>November</v>
      </c>
      <c r="O721" s="16" t="str">
        <f>TEXT(Table13[[#This Row],[Order Date]],"dddd")</f>
        <v>Saturday</v>
      </c>
      <c r="P721" s="16">
        <f>WEEKDAY(Table13[[#This Row],[Order Datetime]],2)</f>
        <v>6</v>
      </c>
      <c r="Q721" s="30" t="str">
        <f>IF(Table13[[#This Row],[Customer Country]]="",VLOOKUP(Table13[[#This Row],[Customer ID]],Customers!$A$2:$E$2501,2,0),Table13[[#This Row],[Customer Country]])</f>
        <v>India</v>
      </c>
      <c r="R721" s="16">
        <f>VLOOKUP(Table13[[#This Row],[Customer ID]],Table3[],6,0)</f>
        <v>85</v>
      </c>
    </row>
    <row r="722" spans="1:18" x14ac:dyDescent="0.3">
      <c r="A722" s="15">
        <v>1020737</v>
      </c>
      <c r="B722" s="16">
        <v>575</v>
      </c>
      <c r="C722" s="17" t="s">
        <v>113</v>
      </c>
      <c r="D722" s="21">
        <v>45267.081944444442</v>
      </c>
      <c r="E722" s="16" t="s">
        <v>97</v>
      </c>
      <c r="F722" s="16" t="s">
        <v>76</v>
      </c>
      <c r="G722" s="16">
        <v>7392</v>
      </c>
      <c r="H722" s="16">
        <f>IF(OR(Table13[[#This Row],[Order Value]]&gt;Answer!I$17,Table13[[#This Row],[Order Value]]&lt;Answer!I$18),1,0)</f>
        <v>0</v>
      </c>
      <c r="I722" s="19">
        <v>45267</v>
      </c>
      <c r="J722" s="20" t="str">
        <f>TEXT(Table13[[#This Row],[Order Datetime]],"HH:MM:SS")</f>
        <v>01:58:00</v>
      </c>
      <c r="K722" s="20" t="str">
        <f>TEXT(Table13[[#This Row],[Order time]],"H")</f>
        <v>1</v>
      </c>
      <c r="L722" s="16">
        <v>12</v>
      </c>
      <c r="M722" s="16">
        <f>DAY(Table13[[#This Row],[Order Date]])</f>
        <v>7</v>
      </c>
      <c r="N722" s="16" t="str">
        <f>TEXT(Table13[[#This Row],[Order Date]],"mmmm")</f>
        <v>December</v>
      </c>
      <c r="O722" s="16" t="str">
        <f>TEXT(Table13[[#This Row],[Order Date]],"dddd")</f>
        <v>Thursday</v>
      </c>
      <c r="P722" s="16">
        <f>WEEKDAY(Table13[[#This Row],[Order Datetime]],2)</f>
        <v>4</v>
      </c>
      <c r="Q722" s="30" t="str">
        <f>IF(Table13[[#This Row],[Customer Country]]="",VLOOKUP(Table13[[#This Row],[Customer ID]],Customers!$A$2:$E$2501,2,0),Table13[[#This Row],[Customer Country]])</f>
        <v>India</v>
      </c>
      <c r="R722" s="16">
        <f>VLOOKUP(Table13[[#This Row],[Customer ID]],Table3[],6,0)</f>
        <v>85</v>
      </c>
    </row>
    <row r="723" spans="1:18" x14ac:dyDescent="0.3">
      <c r="A723" s="15">
        <v>397428</v>
      </c>
      <c r="B723" s="16">
        <v>576</v>
      </c>
      <c r="C723" s="17" t="s">
        <v>99</v>
      </c>
      <c r="D723" s="18">
        <v>45056.961111111108</v>
      </c>
      <c r="E723" s="16" t="s">
        <v>97</v>
      </c>
      <c r="F723" s="16" t="s">
        <v>65</v>
      </c>
      <c r="G723" s="16">
        <v>1426</v>
      </c>
      <c r="H723" s="16">
        <f>IF(OR(Table13[[#This Row],[Order Value]]&gt;Answer!I$17,Table13[[#This Row],[Order Value]]&lt;Answer!I$18),1,0)</f>
        <v>0</v>
      </c>
      <c r="I723" s="19">
        <v>45056</v>
      </c>
      <c r="J723" s="20" t="str">
        <f>TEXT(Table13[[#This Row],[Order Datetime]],"HH:MM:SS")</f>
        <v>23:04:00</v>
      </c>
      <c r="K723" s="20" t="str">
        <f>TEXT(Table13[[#This Row],[Order time]],"H")</f>
        <v>23</v>
      </c>
      <c r="L723" s="16">
        <v>5</v>
      </c>
      <c r="M723" s="16">
        <f>DAY(Table13[[#This Row],[Order Date]])</f>
        <v>10</v>
      </c>
      <c r="N723" s="16" t="str">
        <f>TEXT(Table13[[#This Row],[Order Date]],"mmmm")</f>
        <v>May</v>
      </c>
      <c r="O723" s="16" t="str">
        <f>TEXT(Table13[[#This Row],[Order Date]],"dddd")</f>
        <v>Wednesday</v>
      </c>
      <c r="P723" s="16">
        <f>WEEKDAY(Table13[[#This Row],[Order Datetime]],2)</f>
        <v>3</v>
      </c>
      <c r="Q723" s="30" t="str">
        <f>IF(Table13[[#This Row],[Customer Country]]="",VLOOKUP(Table13[[#This Row],[Customer ID]],Customers!$A$2:$E$2501,2,0),Table13[[#This Row],[Customer Country]])</f>
        <v>USA</v>
      </c>
      <c r="R723" s="16">
        <f>VLOOKUP(Table13[[#This Row],[Customer ID]],Table3[],6,0)</f>
        <v>47</v>
      </c>
    </row>
    <row r="724" spans="1:18" x14ac:dyDescent="0.3">
      <c r="A724" s="15">
        <v>992007</v>
      </c>
      <c r="B724" s="16">
        <v>576</v>
      </c>
      <c r="C724" s="17" t="s">
        <v>99</v>
      </c>
      <c r="D724" s="21">
        <v>45140.997916666667</v>
      </c>
      <c r="E724" s="16" t="s">
        <v>97</v>
      </c>
      <c r="F724" s="16" t="s">
        <v>41</v>
      </c>
      <c r="G724" s="16">
        <v>839</v>
      </c>
      <c r="H724" s="16">
        <f>IF(OR(Table13[[#This Row],[Order Value]]&gt;Answer!I$17,Table13[[#This Row],[Order Value]]&lt;Answer!I$18),1,0)</f>
        <v>0</v>
      </c>
      <c r="I724" s="19">
        <v>45140</v>
      </c>
      <c r="J724" s="20" t="str">
        <f>TEXT(Table13[[#This Row],[Order Datetime]],"HH:MM:SS")</f>
        <v>23:57:00</v>
      </c>
      <c r="K724" s="20" t="str">
        <f>TEXT(Table13[[#This Row],[Order time]],"H")</f>
        <v>23</v>
      </c>
      <c r="L724" s="16">
        <v>8</v>
      </c>
      <c r="M724" s="16">
        <f>DAY(Table13[[#This Row],[Order Date]])</f>
        <v>2</v>
      </c>
      <c r="N724" s="16" t="str">
        <f>TEXT(Table13[[#This Row],[Order Date]],"mmmm")</f>
        <v>August</v>
      </c>
      <c r="O724" s="16" t="str">
        <f>TEXT(Table13[[#This Row],[Order Date]],"dddd")</f>
        <v>Wednesday</v>
      </c>
      <c r="P724" s="16">
        <f>WEEKDAY(Table13[[#This Row],[Order Datetime]],2)</f>
        <v>3</v>
      </c>
      <c r="Q724" s="30" t="str">
        <f>IF(Table13[[#This Row],[Customer Country]]="",VLOOKUP(Table13[[#This Row],[Customer ID]],Customers!$A$2:$E$2501,2,0),Table13[[#This Row],[Customer Country]])</f>
        <v>USA</v>
      </c>
      <c r="R724" s="16">
        <f>VLOOKUP(Table13[[#This Row],[Customer ID]],Table3[],6,0)</f>
        <v>47</v>
      </c>
    </row>
    <row r="725" spans="1:18" x14ac:dyDescent="0.3">
      <c r="A725" s="15">
        <v>483229</v>
      </c>
      <c r="B725" s="16">
        <v>577</v>
      </c>
      <c r="C725" s="17" t="s">
        <v>100</v>
      </c>
      <c r="D725" s="18">
        <v>44970.046527777777</v>
      </c>
      <c r="E725" s="16" t="s">
        <v>97</v>
      </c>
      <c r="F725" s="16" t="s">
        <v>78</v>
      </c>
      <c r="G725" s="16">
        <v>1958</v>
      </c>
      <c r="H725" s="16">
        <f>IF(OR(Table13[[#This Row],[Order Value]]&gt;Answer!I$17,Table13[[#This Row],[Order Value]]&lt;Answer!I$18),1,0)</f>
        <v>0</v>
      </c>
      <c r="I725" s="19">
        <v>44970</v>
      </c>
      <c r="J725" s="20" t="str">
        <f>TEXT(Table13[[#This Row],[Order Datetime]],"HH:MM:SS")</f>
        <v>01:07:00</v>
      </c>
      <c r="K725" s="20" t="str">
        <f>TEXT(Table13[[#This Row],[Order time]],"H")</f>
        <v>1</v>
      </c>
      <c r="L725" s="16">
        <v>2</v>
      </c>
      <c r="M725" s="16">
        <f>DAY(Table13[[#This Row],[Order Date]])</f>
        <v>13</v>
      </c>
      <c r="N725" s="16" t="str">
        <f>TEXT(Table13[[#This Row],[Order Date]],"mmmm")</f>
        <v>February</v>
      </c>
      <c r="O725" s="16" t="str">
        <f>TEXT(Table13[[#This Row],[Order Date]],"dddd")</f>
        <v>Monday</v>
      </c>
      <c r="P725" s="16">
        <f>WEEKDAY(Table13[[#This Row],[Order Datetime]],2)</f>
        <v>1</v>
      </c>
      <c r="Q725" s="30" t="str">
        <f>IF(Table13[[#This Row],[Customer Country]]="",VLOOKUP(Table13[[#This Row],[Customer ID]],Customers!$A$2:$E$2501,2,0),Table13[[#This Row],[Customer Country]])</f>
        <v>France</v>
      </c>
      <c r="R725" s="16">
        <f>VLOOKUP(Table13[[#This Row],[Customer ID]],Table3[],6,0)</f>
        <v>74</v>
      </c>
    </row>
    <row r="726" spans="1:18" x14ac:dyDescent="0.3">
      <c r="A726" s="15">
        <v>1052606</v>
      </c>
      <c r="B726" s="16">
        <v>577</v>
      </c>
      <c r="C726" s="17" t="s">
        <v>100</v>
      </c>
      <c r="D726" s="21">
        <v>45233.006944444445</v>
      </c>
      <c r="E726" s="16" t="s">
        <v>97</v>
      </c>
      <c r="F726" s="16" t="s">
        <v>57</v>
      </c>
      <c r="G726" s="16">
        <v>701</v>
      </c>
      <c r="H726" s="16">
        <f>IF(OR(Table13[[#This Row],[Order Value]]&gt;Answer!I$17,Table13[[#This Row],[Order Value]]&lt;Answer!I$18),1,0)</f>
        <v>0</v>
      </c>
      <c r="I726" s="19">
        <v>45233</v>
      </c>
      <c r="J726" s="20" t="str">
        <f>TEXT(Table13[[#This Row],[Order Datetime]],"HH:MM:SS")</f>
        <v>00:10:00</v>
      </c>
      <c r="K726" s="20" t="str">
        <f>TEXT(Table13[[#This Row],[Order time]],"H")</f>
        <v>0</v>
      </c>
      <c r="L726" s="16">
        <v>11</v>
      </c>
      <c r="M726" s="16">
        <f>DAY(Table13[[#This Row],[Order Date]])</f>
        <v>3</v>
      </c>
      <c r="N726" s="16" t="str">
        <f>TEXT(Table13[[#This Row],[Order Date]],"mmmm")</f>
        <v>November</v>
      </c>
      <c r="O726" s="16" t="str">
        <f>TEXT(Table13[[#This Row],[Order Date]],"dddd")</f>
        <v>Friday</v>
      </c>
      <c r="P726" s="16">
        <f>WEEKDAY(Table13[[#This Row],[Order Datetime]],2)</f>
        <v>5</v>
      </c>
      <c r="Q726" s="30" t="str">
        <f>IF(Table13[[#This Row],[Customer Country]]="",VLOOKUP(Table13[[#This Row],[Customer ID]],Customers!$A$2:$E$2501,2,0),Table13[[#This Row],[Customer Country]])</f>
        <v>France</v>
      </c>
      <c r="R726" s="16">
        <f>VLOOKUP(Table13[[#This Row],[Customer ID]],Table3[],6,0)</f>
        <v>74</v>
      </c>
    </row>
    <row r="727" spans="1:18" x14ac:dyDescent="0.3">
      <c r="A727" s="15">
        <v>721053</v>
      </c>
      <c r="B727" s="16">
        <v>579</v>
      </c>
      <c r="C727" s="17" t="s">
        <v>99</v>
      </c>
      <c r="D727" s="21">
        <v>45039.002083333333</v>
      </c>
      <c r="E727" s="16" t="s">
        <v>96</v>
      </c>
      <c r="F727" s="16" t="s">
        <v>39</v>
      </c>
      <c r="G727" s="16">
        <v>5093</v>
      </c>
      <c r="H727" s="16">
        <f>IF(OR(Table13[[#This Row],[Order Value]]&gt;Answer!I$17,Table13[[#This Row],[Order Value]]&lt;Answer!I$18),1,0)</f>
        <v>0</v>
      </c>
      <c r="I727" s="19">
        <v>45039</v>
      </c>
      <c r="J727" s="20" t="str">
        <f>TEXT(Table13[[#This Row],[Order Datetime]],"HH:MM:SS")</f>
        <v>00:03:00</v>
      </c>
      <c r="K727" s="20" t="str">
        <f>TEXT(Table13[[#This Row],[Order time]],"H")</f>
        <v>0</v>
      </c>
      <c r="L727" s="16">
        <v>4</v>
      </c>
      <c r="M727" s="16">
        <f>DAY(Table13[[#This Row],[Order Date]])</f>
        <v>23</v>
      </c>
      <c r="N727" s="16" t="str">
        <f>TEXT(Table13[[#This Row],[Order Date]],"mmmm")</f>
        <v>April</v>
      </c>
      <c r="O727" s="16" t="str">
        <f>TEXT(Table13[[#This Row],[Order Date]],"dddd")</f>
        <v>Sunday</v>
      </c>
      <c r="P727" s="16">
        <f>WEEKDAY(Table13[[#This Row],[Order Datetime]],2)</f>
        <v>7</v>
      </c>
      <c r="Q727" s="30" t="str">
        <f>IF(Table13[[#This Row],[Customer Country]]="",VLOOKUP(Table13[[#This Row],[Customer ID]],Customers!$A$2:$E$2501,2,0),Table13[[#This Row],[Customer Country]])</f>
        <v>USA</v>
      </c>
      <c r="R727" s="16">
        <f>VLOOKUP(Table13[[#This Row],[Customer ID]],Table3[],6,0)</f>
        <v>62</v>
      </c>
    </row>
    <row r="728" spans="1:18" x14ac:dyDescent="0.3">
      <c r="A728" s="15">
        <v>957373</v>
      </c>
      <c r="B728" s="16">
        <v>580</v>
      </c>
      <c r="C728" s="17" t="s">
        <v>99</v>
      </c>
      <c r="D728" s="21">
        <v>45093.961805555555</v>
      </c>
      <c r="E728" s="16" t="s">
        <v>96</v>
      </c>
      <c r="F728" s="16" t="s">
        <v>24</v>
      </c>
      <c r="G728" s="16">
        <v>4659</v>
      </c>
      <c r="H728" s="16">
        <f>IF(OR(Table13[[#This Row],[Order Value]]&gt;Answer!I$17,Table13[[#This Row],[Order Value]]&lt;Answer!I$18),1,0)</f>
        <v>0</v>
      </c>
      <c r="I728" s="19">
        <v>45093</v>
      </c>
      <c r="J728" s="20" t="str">
        <f>TEXT(Table13[[#This Row],[Order Datetime]],"HH:MM:SS")</f>
        <v>23:05:00</v>
      </c>
      <c r="K728" s="20" t="str">
        <f>TEXT(Table13[[#This Row],[Order time]],"H")</f>
        <v>23</v>
      </c>
      <c r="L728" s="16">
        <v>6</v>
      </c>
      <c r="M728" s="16">
        <f>DAY(Table13[[#This Row],[Order Date]])</f>
        <v>16</v>
      </c>
      <c r="N728" s="16" t="str">
        <f>TEXT(Table13[[#This Row],[Order Date]],"mmmm")</f>
        <v>June</v>
      </c>
      <c r="O728" s="16" t="str">
        <f>TEXT(Table13[[#This Row],[Order Date]],"dddd")</f>
        <v>Friday</v>
      </c>
      <c r="P728" s="16">
        <f>WEEKDAY(Table13[[#This Row],[Order Datetime]],2)</f>
        <v>5</v>
      </c>
      <c r="Q728" s="30" t="str">
        <f>IF(Table13[[#This Row],[Customer Country]]="",VLOOKUP(Table13[[#This Row],[Customer ID]],Customers!$A$2:$E$2501,2,0),Table13[[#This Row],[Customer Country]])</f>
        <v>USA</v>
      </c>
      <c r="R728" s="16">
        <f>VLOOKUP(Table13[[#This Row],[Customer ID]],Table3[],6,0)</f>
        <v>24</v>
      </c>
    </row>
    <row r="729" spans="1:18" x14ac:dyDescent="0.3">
      <c r="A729" s="15">
        <v>886188</v>
      </c>
      <c r="B729" s="16">
        <v>581</v>
      </c>
      <c r="C729" s="17" t="s">
        <v>99</v>
      </c>
      <c r="D729" s="21">
        <v>45202.05</v>
      </c>
      <c r="E729" s="16" t="s">
        <v>98</v>
      </c>
      <c r="F729" s="16" t="s">
        <v>76</v>
      </c>
      <c r="G729" s="16">
        <v>5000</v>
      </c>
      <c r="H729" s="16">
        <f>IF(OR(Table13[[#This Row],[Order Value]]&gt;Answer!I$17,Table13[[#This Row],[Order Value]]&lt;Answer!I$18),1,0)</f>
        <v>0</v>
      </c>
      <c r="I729" s="19">
        <v>45202</v>
      </c>
      <c r="J729" s="20" t="str">
        <f>TEXT(Table13[[#This Row],[Order Datetime]],"HH:MM:SS")</f>
        <v>01:12:00</v>
      </c>
      <c r="K729" s="20" t="str">
        <f>TEXT(Table13[[#This Row],[Order time]],"H")</f>
        <v>1</v>
      </c>
      <c r="L729" s="16">
        <v>10</v>
      </c>
      <c r="M729" s="16">
        <f>DAY(Table13[[#This Row],[Order Date]])</f>
        <v>3</v>
      </c>
      <c r="N729" s="16" t="str">
        <f>TEXT(Table13[[#This Row],[Order Date]],"mmmm")</f>
        <v>October</v>
      </c>
      <c r="O729" s="16" t="str">
        <f>TEXT(Table13[[#This Row],[Order Date]],"dddd")</f>
        <v>Tuesday</v>
      </c>
      <c r="P729" s="16">
        <f>WEEKDAY(Table13[[#This Row],[Order Datetime]],2)</f>
        <v>2</v>
      </c>
      <c r="Q729" s="30" t="str">
        <f>IF(Table13[[#This Row],[Customer Country]]="",VLOOKUP(Table13[[#This Row],[Customer ID]],Customers!$A$2:$E$2501,2,0),Table13[[#This Row],[Customer Country]])</f>
        <v>USA</v>
      </c>
      <c r="R729" s="16">
        <f>VLOOKUP(Table13[[#This Row],[Customer ID]],Table3[],6,0)</f>
        <v>53</v>
      </c>
    </row>
    <row r="730" spans="1:18" x14ac:dyDescent="0.3">
      <c r="A730" s="15">
        <v>1107821</v>
      </c>
      <c r="B730" s="16">
        <v>581</v>
      </c>
      <c r="C730" s="17" t="s">
        <v>99</v>
      </c>
      <c r="D730" s="21">
        <v>45217.017361111109</v>
      </c>
      <c r="E730" s="16" t="s">
        <v>98</v>
      </c>
      <c r="F730" s="16" t="s">
        <v>8</v>
      </c>
      <c r="G730" s="16">
        <v>3452</v>
      </c>
      <c r="H730" s="16">
        <f>IF(OR(Table13[[#This Row],[Order Value]]&gt;Answer!I$17,Table13[[#This Row],[Order Value]]&lt;Answer!I$18),1,0)</f>
        <v>0</v>
      </c>
      <c r="I730" s="19">
        <v>45217</v>
      </c>
      <c r="J730" s="20" t="str">
        <f>TEXT(Table13[[#This Row],[Order Datetime]],"HH:MM:SS")</f>
        <v>00:25:00</v>
      </c>
      <c r="K730" s="20" t="str">
        <f>TEXT(Table13[[#This Row],[Order time]],"H")</f>
        <v>0</v>
      </c>
      <c r="L730" s="16">
        <v>10</v>
      </c>
      <c r="M730" s="16">
        <f>DAY(Table13[[#This Row],[Order Date]])</f>
        <v>18</v>
      </c>
      <c r="N730" s="16" t="str">
        <f>TEXT(Table13[[#This Row],[Order Date]],"mmmm")</f>
        <v>October</v>
      </c>
      <c r="O730" s="16" t="str">
        <f>TEXT(Table13[[#This Row],[Order Date]],"dddd")</f>
        <v>Wednesday</v>
      </c>
      <c r="P730" s="16">
        <f>WEEKDAY(Table13[[#This Row],[Order Datetime]],2)</f>
        <v>3</v>
      </c>
      <c r="Q730" s="30" t="str">
        <f>IF(Table13[[#This Row],[Customer Country]]="",VLOOKUP(Table13[[#This Row],[Customer ID]],Customers!$A$2:$E$2501,2,0),Table13[[#This Row],[Customer Country]])</f>
        <v>USA</v>
      </c>
      <c r="R730" s="16">
        <f>VLOOKUP(Table13[[#This Row],[Customer ID]],Table3[],6,0)</f>
        <v>53</v>
      </c>
    </row>
    <row r="731" spans="1:18" x14ac:dyDescent="0.3">
      <c r="A731" s="15">
        <v>1273418</v>
      </c>
      <c r="B731" s="16">
        <v>581</v>
      </c>
      <c r="C731" s="17" t="s">
        <v>99</v>
      </c>
      <c r="D731" s="21">
        <v>45253.969444444447</v>
      </c>
      <c r="E731" s="16" t="s">
        <v>191</v>
      </c>
      <c r="F731" s="16" t="s">
        <v>55</v>
      </c>
      <c r="G731" s="16">
        <v>5316</v>
      </c>
      <c r="H731" s="16">
        <f>IF(OR(Table13[[#This Row],[Order Value]]&gt;Answer!I$17,Table13[[#This Row],[Order Value]]&lt;Answer!I$18),1,0)</f>
        <v>0</v>
      </c>
      <c r="I731" s="19">
        <v>45253</v>
      </c>
      <c r="J731" s="20" t="str">
        <f>TEXT(Table13[[#This Row],[Order Datetime]],"HH:MM:SS")</f>
        <v>23:16:00</v>
      </c>
      <c r="K731" s="20" t="str">
        <f>TEXT(Table13[[#This Row],[Order time]],"H")</f>
        <v>23</v>
      </c>
      <c r="L731" s="16">
        <v>11</v>
      </c>
      <c r="M731" s="16">
        <f>DAY(Table13[[#This Row],[Order Date]])</f>
        <v>23</v>
      </c>
      <c r="N731" s="16" t="str">
        <f>TEXT(Table13[[#This Row],[Order Date]],"mmmm")</f>
        <v>November</v>
      </c>
      <c r="O731" s="16" t="str">
        <f>TEXT(Table13[[#This Row],[Order Date]],"dddd")</f>
        <v>Thursday</v>
      </c>
      <c r="P731" s="16">
        <f>WEEKDAY(Table13[[#This Row],[Order Datetime]],2)</f>
        <v>4</v>
      </c>
      <c r="Q731" s="30" t="str">
        <f>IF(Table13[[#This Row],[Customer Country]]="",VLOOKUP(Table13[[#This Row],[Customer ID]],Customers!$A$2:$E$2501,2,0),Table13[[#This Row],[Customer Country]])</f>
        <v>USA</v>
      </c>
      <c r="R731" s="16">
        <f>VLOOKUP(Table13[[#This Row],[Customer ID]],Table3[],6,0)</f>
        <v>53</v>
      </c>
    </row>
    <row r="732" spans="1:18" x14ac:dyDescent="0.3">
      <c r="A732" s="15">
        <v>101471</v>
      </c>
      <c r="B732" s="16">
        <v>584</v>
      </c>
      <c r="C732" s="17" t="s">
        <v>99</v>
      </c>
      <c r="D732" s="18">
        <v>45255.05</v>
      </c>
      <c r="E732" s="16" t="s">
        <v>96</v>
      </c>
      <c r="F732" s="16" t="s">
        <v>35</v>
      </c>
      <c r="G732" s="16">
        <v>9105</v>
      </c>
      <c r="H732" s="16">
        <f>IF(OR(Table13[[#This Row],[Order Value]]&gt;Answer!I$17,Table13[[#This Row],[Order Value]]&lt;Answer!I$18),1,0)</f>
        <v>0</v>
      </c>
      <c r="I732" s="19">
        <v>45255</v>
      </c>
      <c r="J732" s="20" t="str">
        <f>TEXT(Table13[[#This Row],[Order Datetime]],"HH:MM:SS")</f>
        <v>01:12:00</v>
      </c>
      <c r="K732" s="20" t="str">
        <f>TEXT(Table13[[#This Row],[Order time]],"H")</f>
        <v>1</v>
      </c>
      <c r="L732" s="16">
        <v>11</v>
      </c>
      <c r="M732" s="16">
        <f>DAY(Table13[[#This Row],[Order Date]])</f>
        <v>25</v>
      </c>
      <c r="N732" s="16" t="str">
        <f>TEXT(Table13[[#This Row],[Order Date]],"mmmm")</f>
        <v>November</v>
      </c>
      <c r="O732" s="16" t="str">
        <f>TEXT(Table13[[#This Row],[Order Date]],"dddd")</f>
        <v>Saturday</v>
      </c>
      <c r="P732" s="16">
        <f>WEEKDAY(Table13[[#This Row],[Order Datetime]],2)</f>
        <v>6</v>
      </c>
      <c r="Q732" s="30" t="str">
        <f>IF(Table13[[#This Row],[Customer Country]]="",VLOOKUP(Table13[[#This Row],[Customer ID]],Customers!$A$2:$E$2501,2,0),Table13[[#This Row],[Customer Country]])</f>
        <v>USA</v>
      </c>
      <c r="R732" s="16">
        <f>VLOOKUP(Table13[[#This Row],[Customer ID]],Table3[],6,0)</f>
        <v>70</v>
      </c>
    </row>
    <row r="733" spans="1:18" x14ac:dyDescent="0.3">
      <c r="A733" s="15">
        <v>1104723</v>
      </c>
      <c r="B733" s="16">
        <v>584</v>
      </c>
      <c r="C733" s="17" t="s">
        <v>99</v>
      </c>
      <c r="D733" s="21">
        <v>44952.986111111109</v>
      </c>
      <c r="E733" s="16" t="s">
        <v>98</v>
      </c>
      <c r="F733" s="16" t="s">
        <v>70</v>
      </c>
      <c r="G733" s="16">
        <v>1066</v>
      </c>
      <c r="H733" s="16">
        <f>IF(OR(Table13[[#This Row],[Order Value]]&gt;Answer!I$17,Table13[[#This Row],[Order Value]]&lt;Answer!I$18),1,0)</f>
        <v>0</v>
      </c>
      <c r="I733" s="19">
        <v>44952</v>
      </c>
      <c r="J733" s="20" t="str">
        <f>TEXT(Table13[[#This Row],[Order Datetime]],"HH:MM:SS")</f>
        <v>23:40:00</v>
      </c>
      <c r="K733" s="20" t="str">
        <f>TEXT(Table13[[#This Row],[Order time]],"H")</f>
        <v>23</v>
      </c>
      <c r="L733" s="16">
        <v>1</v>
      </c>
      <c r="M733" s="16">
        <f>DAY(Table13[[#This Row],[Order Date]])</f>
        <v>26</v>
      </c>
      <c r="N733" s="16" t="str">
        <f>TEXT(Table13[[#This Row],[Order Date]],"mmmm")</f>
        <v>January</v>
      </c>
      <c r="O733" s="16" t="str">
        <f>TEXT(Table13[[#This Row],[Order Date]],"dddd")</f>
        <v>Thursday</v>
      </c>
      <c r="P733" s="16">
        <f>WEEKDAY(Table13[[#This Row],[Order Datetime]],2)</f>
        <v>4</v>
      </c>
      <c r="Q733" s="30" t="str">
        <f>IF(Table13[[#This Row],[Customer Country]]="",VLOOKUP(Table13[[#This Row],[Customer ID]],Customers!$A$2:$E$2501,2,0),Table13[[#This Row],[Customer Country]])</f>
        <v>USA</v>
      </c>
      <c r="R733" s="16">
        <f>VLOOKUP(Table13[[#This Row],[Customer ID]],Table3[],6,0)</f>
        <v>70</v>
      </c>
    </row>
    <row r="734" spans="1:18" x14ac:dyDescent="0.3">
      <c r="A734" s="15">
        <v>1075036</v>
      </c>
      <c r="B734" s="16">
        <v>587</v>
      </c>
      <c r="C734" s="17" t="s">
        <v>99</v>
      </c>
      <c r="D734" s="21">
        <v>45062.978472222225</v>
      </c>
      <c r="E734" s="16" t="s">
        <v>191</v>
      </c>
      <c r="F734" s="16" t="s">
        <v>91</v>
      </c>
      <c r="G734" s="16">
        <v>5378</v>
      </c>
      <c r="H734" s="16">
        <f>IF(OR(Table13[[#This Row],[Order Value]]&gt;Answer!I$17,Table13[[#This Row],[Order Value]]&lt;Answer!I$18),1,0)</f>
        <v>0</v>
      </c>
      <c r="I734" s="19">
        <v>45062</v>
      </c>
      <c r="J734" s="20" t="str">
        <f>TEXT(Table13[[#This Row],[Order Datetime]],"HH:MM:SS")</f>
        <v>23:29:00</v>
      </c>
      <c r="K734" s="20" t="str">
        <f>TEXT(Table13[[#This Row],[Order time]],"H")</f>
        <v>23</v>
      </c>
      <c r="L734" s="16">
        <v>5</v>
      </c>
      <c r="M734" s="16">
        <f>DAY(Table13[[#This Row],[Order Date]])</f>
        <v>16</v>
      </c>
      <c r="N734" s="16" t="str">
        <f>TEXT(Table13[[#This Row],[Order Date]],"mmmm")</f>
        <v>May</v>
      </c>
      <c r="O734" s="16" t="str">
        <f>TEXT(Table13[[#This Row],[Order Date]],"dddd")</f>
        <v>Tuesday</v>
      </c>
      <c r="P734" s="16">
        <f>WEEKDAY(Table13[[#This Row],[Order Datetime]],2)</f>
        <v>2</v>
      </c>
      <c r="Q734" s="30" t="str">
        <f>IF(Table13[[#This Row],[Customer Country]]="",VLOOKUP(Table13[[#This Row],[Customer ID]],Customers!$A$2:$E$2501,2,0),Table13[[#This Row],[Customer Country]])</f>
        <v>USA</v>
      </c>
      <c r="R734" s="16">
        <f>VLOOKUP(Table13[[#This Row],[Customer ID]],Table3[],6,0)</f>
        <v>51</v>
      </c>
    </row>
    <row r="735" spans="1:18" x14ac:dyDescent="0.3">
      <c r="A735" s="15">
        <v>1115751</v>
      </c>
      <c r="B735" s="16">
        <v>587</v>
      </c>
      <c r="C735" s="17" t="s">
        <v>99</v>
      </c>
      <c r="D735" s="21">
        <v>45083.991666666669</v>
      </c>
      <c r="E735" s="16" t="s">
        <v>191</v>
      </c>
      <c r="F735" s="16" t="s">
        <v>75</v>
      </c>
      <c r="G735" s="16">
        <v>3833</v>
      </c>
      <c r="H735" s="16">
        <f>IF(OR(Table13[[#This Row],[Order Value]]&gt;Answer!I$17,Table13[[#This Row],[Order Value]]&lt;Answer!I$18),1,0)</f>
        <v>0</v>
      </c>
      <c r="I735" s="19">
        <v>45083</v>
      </c>
      <c r="J735" s="20" t="str">
        <f>TEXT(Table13[[#This Row],[Order Datetime]],"HH:MM:SS")</f>
        <v>23:48:00</v>
      </c>
      <c r="K735" s="20" t="str">
        <f>TEXT(Table13[[#This Row],[Order time]],"H")</f>
        <v>23</v>
      </c>
      <c r="L735" s="16">
        <v>6</v>
      </c>
      <c r="M735" s="16">
        <f>DAY(Table13[[#This Row],[Order Date]])</f>
        <v>6</v>
      </c>
      <c r="N735" s="16" t="str">
        <f>TEXT(Table13[[#This Row],[Order Date]],"mmmm")</f>
        <v>June</v>
      </c>
      <c r="O735" s="16" t="str">
        <f>TEXT(Table13[[#This Row],[Order Date]],"dddd")</f>
        <v>Tuesday</v>
      </c>
      <c r="P735" s="16">
        <f>WEEKDAY(Table13[[#This Row],[Order Datetime]],2)</f>
        <v>2</v>
      </c>
      <c r="Q735" s="30" t="str">
        <f>IF(Table13[[#This Row],[Customer Country]]="",VLOOKUP(Table13[[#This Row],[Customer ID]],Customers!$A$2:$E$2501,2,0),Table13[[#This Row],[Customer Country]])</f>
        <v>USA</v>
      </c>
      <c r="R735" s="16">
        <f>VLOOKUP(Table13[[#This Row],[Customer ID]],Table3[],6,0)</f>
        <v>51</v>
      </c>
    </row>
    <row r="736" spans="1:18" x14ac:dyDescent="0.3">
      <c r="A736" s="15">
        <v>1032588</v>
      </c>
      <c r="B736" s="16">
        <v>588</v>
      </c>
      <c r="C736" s="17" t="s">
        <v>107</v>
      </c>
      <c r="D736" s="21">
        <v>45241.034722222219</v>
      </c>
      <c r="E736" s="16" t="s">
        <v>96</v>
      </c>
      <c r="F736" s="16" t="s">
        <v>42</v>
      </c>
      <c r="G736" s="16">
        <v>6085</v>
      </c>
      <c r="H736" s="16">
        <f>IF(OR(Table13[[#This Row],[Order Value]]&gt;Answer!I$17,Table13[[#This Row],[Order Value]]&lt;Answer!I$18),1,0)</f>
        <v>0</v>
      </c>
      <c r="I736" s="19">
        <v>45241</v>
      </c>
      <c r="J736" s="20" t="str">
        <f>TEXT(Table13[[#This Row],[Order Datetime]],"HH:MM:SS")</f>
        <v>00:50:00</v>
      </c>
      <c r="K736" s="20" t="str">
        <f>TEXT(Table13[[#This Row],[Order time]],"H")</f>
        <v>0</v>
      </c>
      <c r="L736" s="16">
        <v>11</v>
      </c>
      <c r="M736" s="16">
        <f>DAY(Table13[[#This Row],[Order Date]])</f>
        <v>11</v>
      </c>
      <c r="N736" s="16" t="str">
        <f>TEXT(Table13[[#This Row],[Order Date]],"mmmm")</f>
        <v>November</v>
      </c>
      <c r="O736" s="16" t="str">
        <f>TEXT(Table13[[#This Row],[Order Date]],"dddd")</f>
        <v>Saturday</v>
      </c>
      <c r="P736" s="16">
        <f>WEEKDAY(Table13[[#This Row],[Order Datetime]],2)</f>
        <v>6</v>
      </c>
      <c r="Q736" s="30" t="str">
        <f>IF(Table13[[#This Row],[Customer Country]]="",VLOOKUP(Table13[[#This Row],[Customer ID]],Customers!$A$2:$E$2501,2,0),Table13[[#This Row],[Customer Country]])</f>
        <v>Italy</v>
      </c>
      <c r="R736" s="16">
        <f>VLOOKUP(Table13[[#This Row],[Customer ID]],Table3[],6,0)</f>
        <v>42</v>
      </c>
    </row>
    <row r="737" spans="1:18" x14ac:dyDescent="0.3">
      <c r="A737" s="15">
        <v>1369791</v>
      </c>
      <c r="B737" s="16">
        <v>588</v>
      </c>
      <c r="C737" s="17" t="s">
        <v>107</v>
      </c>
      <c r="D737" s="21">
        <v>44964.046527777777</v>
      </c>
      <c r="E737" s="16" t="s">
        <v>97</v>
      </c>
      <c r="F737" s="16" t="s">
        <v>83</v>
      </c>
      <c r="G737" s="16">
        <v>6758</v>
      </c>
      <c r="H737" s="16">
        <f>IF(OR(Table13[[#This Row],[Order Value]]&gt;Answer!I$17,Table13[[#This Row],[Order Value]]&lt;Answer!I$18),1,0)</f>
        <v>0</v>
      </c>
      <c r="I737" s="19">
        <v>44964</v>
      </c>
      <c r="J737" s="20" t="str">
        <f>TEXT(Table13[[#This Row],[Order Datetime]],"HH:MM:SS")</f>
        <v>01:07:00</v>
      </c>
      <c r="K737" s="20" t="str">
        <f>TEXT(Table13[[#This Row],[Order time]],"H")</f>
        <v>1</v>
      </c>
      <c r="L737" s="16">
        <v>2</v>
      </c>
      <c r="M737" s="16">
        <f>DAY(Table13[[#This Row],[Order Date]])</f>
        <v>7</v>
      </c>
      <c r="N737" s="16" t="str">
        <f>TEXT(Table13[[#This Row],[Order Date]],"mmmm")</f>
        <v>February</v>
      </c>
      <c r="O737" s="16" t="str">
        <f>TEXT(Table13[[#This Row],[Order Date]],"dddd")</f>
        <v>Tuesday</v>
      </c>
      <c r="P737" s="16">
        <f>WEEKDAY(Table13[[#This Row],[Order Datetime]],2)</f>
        <v>2</v>
      </c>
      <c r="Q737" s="30" t="str">
        <f>IF(Table13[[#This Row],[Customer Country]]="",VLOOKUP(Table13[[#This Row],[Customer ID]],Customers!$A$2:$E$2501,2,0),Table13[[#This Row],[Customer Country]])</f>
        <v>Italy</v>
      </c>
      <c r="R737" s="16">
        <f>VLOOKUP(Table13[[#This Row],[Customer ID]],Table3[],6,0)</f>
        <v>42</v>
      </c>
    </row>
    <row r="738" spans="1:18" x14ac:dyDescent="0.3">
      <c r="A738" s="15">
        <v>229056</v>
      </c>
      <c r="B738" s="16">
        <v>594</v>
      </c>
      <c r="C738" s="17" t="s">
        <v>99</v>
      </c>
      <c r="D738" s="18">
        <v>45083.081944444442</v>
      </c>
      <c r="E738" s="16" t="s">
        <v>96</v>
      </c>
      <c r="F738" s="16" t="s">
        <v>74</v>
      </c>
      <c r="G738" s="16">
        <v>4328</v>
      </c>
      <c r="H738" s="16">
        <f>IF(OR(Table13[[#This Row],[Order Value]]&gt;Answer!I$17,Table13[[#This Row],[Order Value]]&lt;Answer!I$18),1,0)</f>
        <v>0</v>
      </c>
      <c r="I738" s="19">
        <v>45083</v>
      </c>
      <c r="J738" s="20" t="str">
        <f>TEXT(Table13[[#This Row],[Order Datetime]],"HH:MM:SS")</f>
        <v>01:58:00</v>
      </c>
      <c r="K738" s="20" t="str">
        <f>TEXT(Table13[[#This Row],[Order time]],"H")</f>
        <v>1</v>
      </c>
      <c r="L738" s="16">
        <v>6</v>
      </c>
      <c r="M738" s="16">
        <f>DAY(Table13[[#This Row],[Order Date]])</f>
        <v>6</v>
      </c>
      <c r="N738" s="16" t="str">
        <f>TEXT(Table13[[#This Row],[Order Date]],"mmmm")</f>
        <v>June</v>
      </c>
      <c r="O738" s="16" t="str">
        <f>TEXT(Table13[[#This Row],[Order Date]],"dddd")</f>
        <v>Tuesday</v>
      </c>
      <c r="P738" s="16">
        <f>WEEKDAY(Table13[[#This Row],[Order Datetime]],2)</f>
        <v>2</v>
      </c>
      <c r="Q738" s="30" t="str">
        <f>IF(Table13[[#This Row],[Customer Country]]="",VLOOKUP(Table13[[#This Row],[Customer ID]],Customers!$A$2:$E$2501,2,0),Table13[[#This Row],[Customer Country]])</f>
        <v>USA</v>
      </c>
      <c r="R738" s="16">
        <f>VLOOKUP(Table13[[#This Row],[Customer ID]],Table3[],6,0)</f>
        <v>58</v>
      </c>
    </row>
    <row r="739" spans="1:18" x14ac:dyDescent="0.3">
      <c r="A739" s="15">
        <v>327243</v>
      </c>
      <c r="B739" s="16">
        <v>595</v>
      </c>
      <c r="C739" s="17" t="s">
        <v>99</v>
      </c>
      <c r="D739" s="18">
        <v>45054.037499999999</v>
      </c>
      <c r="E739" s="16" t="s">
        <v>96</v>
      </c>
      <c r="F739" s="16" t="s">
        <v>48</v>
      </c>
      <c r="G739" s="16">
        <v>8969</v>
      </c>
      <c r="H739" s="16">
        <f>IF(OR(Table13[[#This Row],[Order Value]]&gt;Answer!I$17,Table13[[#This Row],[Order Value]]&lt;Answer!I$18),1,0)</f>
        <v>0</v>
      </c>
      <c r="I739" s="19">
        <v>45054</v>
      </c>
      <c r="J739" s="20" t="str">
        <f>TEXT(Table13[[#This Row],[Order Datetime]],"HH:MM:SS")</f>
        <v>00:54:00</v>
      </c>
      <c r="K739" s="20" t="str">
        <f>TEXT(Table13[[#This Row],[Order time]],"H")</f>
        <v>0</v>
      </c>
      <c r="L739" s="16">
        <v>5</v>
      </c>
      <c r="M739" s="16">
        <f>DAY(Table13[[#This Row],[Order Date]])</f>
        <v>8</v>
      </c>
      <c r="N739" s="16" t="str">
        <f>TEXT(Table13[[#This Row],[Order Date]],"mmmm")</f>
        <v>May</v>
      </c>
      <c r="O739" s="16" t="str">
        <f>TEXT(Table13[[#This Row],[Order Date]],"dddd")</f>
        <v>Monday</v>
      </c>
      <c r="P739" s="16">
        <f>WEEKDAY(Table13[[#This Row],[Order Datetime]],2)</f>
        <v>1</v>
      </c>
      <c r="Q739" s="30" t="str">
        <f>IF(Table13[[#This Row],[Customer Country]]="",VLOOKUP(Table13[[#This Row],[Customer ID]],Customers!$A$2:$E$2501,2,0),Table13[[#This Row],[Customer Country]])</f>
        <v>USA</v>
      </c>
      <c r="R739" s="16">
        <f>VLOOKUP(Table13[[#This Row],[Customer ID]],Table3[],6,0)</f>
        <v>90</v>
      </c>
    </row>
    <row r="740" spans="1:18" x14ac:dyDescent="0.3">
      <c r="A740" s="15">
        <v>497663</v>
      </c>
      <c r="B740" s="16">
        <v>596</v>
      </c>
      <c r="C740" s="17" t="s">
        <v>102</v>
      </c>
      <c r="D740" s="18">
        <v>45236.002083333333</v>
      </c>
      <c r="E740" s="16" t="s">
        <v>96</v>
      </c>
      <c r="F740" s="16" t="s">
        <v>85</v>
      </c>
      <c r="G740" s="16">
        <v>6580</v>
      </c>
      <c r="H740" s="16">
        <f>IF(OR(Table13[[#This Row],[Order Value]]&gt;Answer!I$17,Table13[[#This Row],[Order Value]]&lt;Answer!I$18),1,0)</f>
        <v>0</v>
      </c>
      <c r="I740" s="19">
        <v>45236</v>
      </c>
      <c r="J740" s="20" t="str">
        <f>TEXT(Table13[[#This Row],[Order Datetime]],"HH:MM:SS")</f>
        <v>00:03:00</v>
      </c>
      <c r="K740" s="20" t="str">
        <f>TEXT(Table13[[#This Row],[Order time]],"H")</f>
        <v>0</v>
      </c>
      <c r="L740" s="16">
        <v>11</v>
      </c>
      <c r="M740" s="16">
        <f>DAY(Table13[[#This Row],[Order Date]])</f>
        <v>6</v>
      </c>
      <c r="N740" s="16" t="str">
        <f>TEXT(Table13[[#This Row],[Order Date]],"mmmm")</f>
        <v>November</v>
      </c>
      <c r="O740" s="16" t="str">
        <f>TEXT(Table13[[#This Row],[Order Date]],"dddd")</f>
        <v>Monday</v>
      </c>
      <c r="P740" s="16">
        <f>WEEKDAY(Table13[[#This Row],[Order Datetime]],2)</f>
        <v>1</v>
      </c>
      <c r="Q740" s="30" t="str">
        <f>IF(Table13[[#This Row],[Customer Country]]="",VLOOKUP(Table13[[#This Row],[Customer ID]],Customers!$A$2:$E$2501,2,0),Table13[[#This Row],[Customer Country]])</f>
        <v>Finland</v>
      </c>
      <c r="R740" s="16">
        <f>VLOOKUP(Table13[[#This Row],[Customer ID]],Table3[],6,0)</f>
        <v>66</v>
      </c>
    </row>
    <row r="741" spans="1:18" x14ac:dyDescent="0.3">
      <c r="A741" s="15">
        <v>857496</v>
      </c>
      <c r="B741" s="16">
        <v>597</v>
      </c>
      <c r="C741" s="17" t="s">
        <v>100</v>
      </c>
      <c r="D741" s="21">
        <v>44997.044444444444</v>
      </c>
      <c r="E741" s="16" t="s">
        <v>98</v>
      </c>
      <c r="F741" s="16" t="s">
        <v>27</v>
      </c>
      <c r="G741" s="16">
        <v>4933</v>
      </c>
      <c r="H741" s="16">
        <f>IF(OR(Table13[[#This Row],[Order Value]]&gt;Answer!I$17,Table13[[#This Row],[Order Value]]&lt;Answer!I$18),1,0)</f>
        <v>0</v>
      </c>
      <c r="I741" s="19">
        <v>44997</v>
      </c>
      <c r="J741" s="20" t="str">
        <f>TEXT(Table13[[#This Row],[Order Datetime]],"HH:MM:SS")</f>
        <v>01:04:00</v>
      </c>
      <c r="K741" s="20" t="str">
        <f>TEXT(Table13[[#This Row],[Order time]],"H")</f>
        <v>1</v>
      </c>
      <c r="L741" s="16">
        <v>3</v>
      </c>
      <c r="M741" s="16">
        <f>DAY(Table13[[#This Row],[Order Date]])</f>
        <v>12</v>
      </c>
      <c r="N741" s="16" t="str">
        <f>TEXT(Table13[[#This Row],[Order Date]],"mmmm")</f>
        <v>March</v>
      </c>
      <c r="O741" s="16" t="str">
        <f>TEXT(Table13[[#This Row],[Order Date]],"dddd")</f>
        <v>Sunday</v>
      </c>
      <c r="P741" s="16">
        <f>WEEKDAY(Table13[[#This Row],[Order Datetime]],2)</f>
        <v>7</v>
      </c>
      <c r="Q741" s="30" t="str">
        <f>IF(Table13[[#This Row],[Customer Country]]="",VLOOKUP(Table13[[#This Row],[Customer ID]],Customers!$A$2:$E$2501,2,0),Table13[[#This Row],[Customer Country]])</f>
        <v>France</v>
      </c>
      <c r="R741" s="16">
        <f>VLOOKUP(Table13[[#This Row],[Customer ID]],Table3[],6,0)</f>
        <v>43</v>
      </c>
    </row>
    <row r="742" spans="1:18" x14ac:dyDescent="0.3">
      <c r="A742" s="15">
        <v>1659771</v>
      </c>
      <c r="B742" s="16">
        <v>597</v>
      </c>
      <c r="C742" s="17" t="s">
        <v>100</v>
      </c>
      <c r="D742" s="21">
        <v>45247.051388888889</v>
      </c>
      <c r="E742" s="16" t="s">
        <v>97</v>
      </c>
      <c r="F742" s="16" t="s">
        <v>23</v>
      </c>
      <c r="G742" s="16">
        <v>2382</v>
      </c>
      <c r="H742" s="16">
        <f>IF(OR(Table13[[#This Row],[Order Value]]&gt;Answer!I$17,Table13[[#This Row],[Order Value]]&lt;Answer!I$18),1,0)</f>
        <v>0</v>
      </c>
      <c r="I742" s="19">
        <v>45247</v>
      </c>
      <c r="J742" s="20" t="str">
        <f>TEXT(Table13[[#This Row],[Order Datetime]],"HH:MM:SS")</f>
        <v>01:14:00</v>
      </c>
      <c r="K742" s="20" t="str">
        <f>TEXT(Table13[[#This Row],[Order time]],"H")</f>
        <v>1</v>
      </c>
      <c r="L742" s="16">
        <v>11</v>
      </c>
      <c r="M742" s="16">
        <f>DAY(Table13[[#This Row],[Order Date]])</f>
        <v>17</v>
      </c>
      <c r="N742" s="16" t="str">
        <f>TEXT(Table13[[#This Row],[Order Date]],"mmmm")</f>
        <v>November</v>
      </c>
      <c r="O742" s="16" t="str">
        <f>TEXT(Table13[[#This Row],[Order Date]],"dddd")</f>
        <v>Friday</v>
      </c>
      <c r="P742" s="16">
        <f>WEEKDAY(Table13[[#This Row],[Order Datetime]],2)</f>
        <v>5</v>
      </c>
      <c r="Q742" s="30" t="str">
        <f>IF(Table13[[#This Row],[Customer Country]]="",VLOOKUP(Table13[[#This Row],[Customer ID]],Customers!$A$2:$E$2501,2,0),Table13[[#This Row],[Customer Country]])</f>
        <v>France</v>
      </c>
      <c r="R742" s="16">
        <f>VLOOKUP(Table13[[#This Row],[Customer ID]],Table3[],6,0)</f>
        <v>43</v>
      </c>
    </row>
    <row r="743" spans="1:18" x14ac:dyDescent="0.3">
      <c r="A743" s="15">
        <v>375561</v>
      </c>
      <c r="B743" s="16">
        <v>599</v>
      </c>
      <c r="C743" s="17" t="s">
        <v>101</v>
      </c>
      <c r="D743" s="18">
        <v>45289.01666666667</v>
      </c>
      <c r="E743" s="16" t="s">
        <v>97</v>
      </c>
      <c r="F743" s="16" t="s">
        <v>8</v>
      </c>
      <c r="G743" s="16">
        <v>3609</v>
      </c>
      <c r="H743" s="16">
        <f>IF(OR(Table13[[#This Row],[Order Value]]&gt;Answer!I$17,Table13[[#This Row],[Order Value]]&lt;Answer!I$18),1,0)</f>
        <v>0</v>
      </c>
      <c r="I743" s="19">
        <v>45289</v>
      </c>
      <c r="J743" s="20" t="str">
        <f>TEXT(Table13[[#This Row],[Order Datetime]],"HH:MM:SS")</f>
        <v>00:24:00</v>
      </c>
      <c r="K743" s="20" t="str">
        <f>TEXT(Table13[[#This Row],[Order time]],"H")</f>
        <v>0</v>
      </c>
      <c r="L743" s="16">
        <v>12</v>
      </c>
      <c r="M743" s="16">
        <f>DAY(Table13[[#This Row],[Order Date]])</f>
        <v>29</v>
      </c>
      <c r="N743" s="16" t="str">
        <f>TEXT(Table13[[#This Row],[Order Date]],"mmmm")</f>
        <v>December</v>
      </c>
      <c r="O743" s="16" t="str">
        <f>TEXT(Table13[[#This Row],[Order Date]],"dddd")</f>
        <v>Friday</v>
      </c>
      <c r="P743" s="16">
        <f>WEEKDAY(Table13[[#This Row],[Order Datetime]],2)</f>
        <v>5</v>
      </c>
      <c r="Q743" s="30" t="str">
        <f>IF(Table13[[#This Row],[Customer Country]]="",VLOOKUP(Table13[[#This Row],[Customer ID]],Customers!$A$2:$E$2501,2,0),Table13[[#This Row],[Customer Country]])</f>
        <v>Australia</v>
      </c>
      <c r="R743" s="16">
        <f>VLOOKUP(Table13[[#This Row],[Customer ID]],Table3[],6,0)</f>
        <v>32</v>
      </c>
    </row>
    <row r="744" spans="1:18" x14ac:dyDescent="0.3">
      <c r="A744" s="15">
        <v>865712</v>
      </c>
      <c r="B744" s="16">
        <v>599</v>
      </c>
      <c r="C744" s="17" t="s">
        <v>101</v>
      </c>
      <c r="D744" s="21">
        <v>45174.068749999999</v>
      </c>
      <c r="E744" s="16" t="s">
        <v>98</v>
      </c>
      <c r="F744" s="16" t="s">
        <v>34</v>
      </c>
      <c r="G744" s="16">
        <v>8680</v>
      </c>
      <c r="H744" s="16">
        <f>IF(OR(Table13[[#This Row],[Order Value]]&gt;Answer!I$17,Table13[[#This Row],[Order Value]]&lt;Answer!I$18),1,0)</f>
        <v>0</v>
      </c>
      <c r="I744" s="19">
        <v>45174</v>
      </c>
      <c r="J744" s="20" t="str">
        <f>TEXT(Table13[[#This Row],[Order Datetime]],"HH:MM:SS")</f>
        <v>01:39:00</v>
      </c>
      <c r="K744" s="20" t="str">
        <f>TEXT(Table13[[#This Row],[Order time]],"H")</f>
        <v>1</v>
      </c>
      <c r="L744" s="16">
        <v>9</v>
      </c>
      <c r="M744" s="16">
        <f>DAY(Table13[[#This Row],[Order Date]])</f>
        <v>5</v>
      </c>
      <c r="N744" s="16" t="str">
        <f>TEXT(Table13[[#This Row],[Order Date]],"mmmm")</f>
        <v>September</v>
      </c>
      <c r="O744" s="16" t="str">
        <f>TEXT(Table13[[#This Row],[Order Date]],"dddd")</f>
        <v>Tuesday</v>
      </c>
      <c r="P744" s="16">
        <f>WEEKDAY(Table13[[#This Row],[Order Datetime]],2)</f>
        <v>2</v>
      </c>
      <c r="Q744" s="30" t="str">
        <f>IF(Table13[[#This Row],[Customer Country]]="",VLOOKUP(Table13[[#This Row],[Customer ID]],Customers!$A$2:$E$2501,2,0),Table13[[#This Row],[Customer Country]])</f>
        <v>Australia</v>
      </c>
      <c r="R744" s="16">
        <f>VLOOKUP(Table13[[#This Row],[Customer ID]],Table3[],6,0)</f>
        <v>32</v>
      </c>
    </row>
    <row r="745" spans="1:18" x14ac:dyDescent="0.3">
      <c r="A745" s="15">
        <v>1194493</v>
      </c>
      <c r="B745" s="16">
        <v>600</v>
      </c>
      <c r="C745" s="17" t="s">
        <v>99</v>
      </c>
      <c r="D745" s="21">
        <v>45110.009027777778</v>
      </c>
      <c r="E745" s="16" t="s">
        <v>96</v>
      </c>
      <c r="F745" s="16" t="s">
        <v>88</v>
      </c>
      <c r="G745" s="16">
        <v>3567</v>
      </c>
      <c r="H745" s="16">
        <f>IF(OR(Table13[[#This Row],[Order Value]]&gt;Answer!I$17,Table13[[#This Row],[Order Value]]&lt;Answer!I$18),1,0)</f>
        <v>0</v>
      </c>
      <c r="I745" s="19">
        <v>45110</v>
      </c>
      <c r="J745" s="20" t="str">
        <f>TEXT(Table13[[#This Row],[Order Datetime]],"HH:MM:SS")</f>
        <v>00:13:00</v>
      </c>
      <c r="K745" s="20" t="str">
        <f>TEXT(Table13[[#This Row],[Order time]],"H")</f>
        <v>0</v>
      </c>
      <c r="L745" s="16">
        <v>7</v>
      </c>
      <c r="M745" s="16">
        <f>DAY(Table13[[#This Row],[Order Date]])</f>
        <v>3</v>
      </c>
      <c r="N745" s="16" t="str">
        <f>TEXT(Table13[[#This Row],[Order Date]],"mmmm")</f>
        <v>July</v>
      </c>
      <c r="O745" s="16" t="str">
        <f>TEXT(Table13[[#This Row],[Order Date]],"dddd")</f>
        <v>Monday</v>
      </c>
      <c r="P745" s="16">
        <f>WEEKDAY(Table13[[#This Row],[Order Datetime]],2)</f>
        <v>1</v>
      </c>
      <c r="Q745" s="30" t="str">
        <f>IF(Table13[[#This Row],[Customer Country]]="",VLOOKUP(Table13[[#This Row],[Customer ID]],Customers!$A$2:$E$2501,2,0),Table13[[#This Row],[Customer Country]])</f>
        <v>USA</v>
      </c>
      <c r="R745" s="16">
        <f>VLOOKUP(Table13[[#This Row],[Customer ID]],Table3[],6,0)</f>
        <v>77</v>
      </c>
    </row>
    <row r="746" spans="1:18" x14ac:dyDescent="0.3">
      <c r="A746" s="15">
        <v>1171525</v>
      </c>
      <c r="B746" s="16">
        <v>602</v>
      </c>
      <c r="C746" s="17" t="s">
        <v>104</v>
      </c>
      <c r="D746" s="21">
        <v>44988.992361111108</v>
      </c>
      <c r="E746" s="16" t="s">
        <v>96</v>
      </c>
      <c r="F746" s="16" t="s">
        <v>93</v>
      </c>
      <c r="G746" s="16">
        <v>849</v>
      </c>
      <c r="H746" s="16">
        <f>IF(OR(Table13[[#This Row],[Order Value]]&gt;Answer!I$17,Table13[[#This Row],[Order Value]]&lt;Answer!I$18),1,0)</f>
        <v>0</v>
      </c>
      <c r="I746" s="19">
        <v>44988</v>
      </c>
      <c r="J746" s="20" t="str">
        <f>TEXT(Table13[[#This Row],[Order Datetime]],"HH:MM:SS")</f>
        <v>23:49:00</v>
      </c>
      <c r="K746" s="20" t="str">
        <f>TEXT(Table13[[#This Row],[Order time]],"H")</f>
        <v>23</v>
      </c>
      <c r="L746" s="16">
        <v>3</v>
      </c>
      <c r="M746" s="16">
        <f>DAY(Table13[[#This Row],[Order Date]])</f>
        <v>3</v>
      </c>
      <c r="N746" s="16" t="str">
        <f>TEXT(Table13[[#This Row],[Order Date]],"mmmm")</f>
        <v>March</v>
      </c>
      <c r="O746" s="16" t="str">
        <f>TEXT(Table13[[#This Row],[Order Date]],"dddd")</f>
        <v>Friday</v>
      </c>
      <c r="P746" s="16">
        <f>WEEKDAY(Table13[[#This Row],[Order Datetime]],2)</f>
        <v>5</v>
      </c>
      <c r="Q746" s="30" t="str">
        <f>IF(Table13[[#This Row],[Customer Country]]="",VLOOKUP(Table13[[#This Row],[Customer ID]],Customers!$A$2:$E$2501,2,0),Table13[[#This Row],[Customer Country]])</f>
        <v>Austria</v>
      </c>
      <c r="R746" s="16">
        <f>VLOOKUP(Table13[[#This Row],[Customer ID]],Table3[],6,0)</f>
        <v>24</v>
      </c>
    </row>
    <row r="747" spans="1:18" x14ac:dyDescent="0.3">
      <c r="A747" s="15">
        <v>1454237</v>
      </c>
      <c r="B747" s="16">
        <v>604</v>
      </c>
      <c r="C747" s="17" t="s">
        <v>104</v>
      </c>
      <c r="D747" s="21">
        <v>45250.027777777781</v>
      </c>
      <c r="E747" s="16" t="s">
        <v>97</v>
      </c>
      <c r="F747" s="16" t="s">
        <v>27</v>
      </c>
      <c r="G747" s="16">
        <v>8617</v>
      </c>
      <c r="H747" s="16">
        <f>IF(OR(Table13[[#This Row],[Order Value]]&gt;Answer!I$17,Table13[[#This Row],[Order Value]]&lt;Answer!I$18),1,0)</f>
        <v>0</v>
      </c>
      <c r="I747" s="19">
        <v>45250</v>
      </c>
      <c r="J747" s="20" t="str">
        <f>TEXT(Table13[[#This Row],[Order Datetime]],"HH:MM:SS")</f>
        <v>00:40:00</v>
      </c>
      <c r="K747" s="20" t="str">
        <f>TEXT(Table13[[#This Row],[Order time]],"H")</f>
        <v>0</v>
      </c>
      <c r="L747" s="16">
        <v>11</v>
      </c>
      <c r="M747" s="16">
        <f>DAY(Table13[[#This Row],[Order Date]])</f>
        <v>20</v>
      </c>
      <c r="N747" s="16" t="str">
        <f>TEXT(Table13[[#This Row],[Order Date]],"mmmm")</f>
        <v>November</v>
      </c>
      <c r="O747" s="16" t="str">
        <f>TEXT(Table13[[#This Row],[Order Date]],"dddd")</f>
        <v>Monday</v>
      </c>
      <c r="P747" s="16">
        <f>WEEKDAY(Table13[[#This Row],[Order Datetime]],2)</f>
        <v>1</v>
      </c>
      <c r="Q747" s="30" t="str">
        <f>IF(Table13[[#This Row],[Customer Country]]="",VLOOKUP(Table13[[#This Row],[Customer ID]],Customers!$A$2:$E$2501,2,0),Table13[[#This Row],[Customer Country]])</f>
        <v>Austria</v>
      </c>
      <c r="R747" s="16">
        <f>VLOOKUP(Table13[[#This Row],[Customer ID]],Table3[],6,0)</f>
        <v>85</v>
      </c>
    </row>
    <row r="748" spans="1:18" x14ac:dyDescent="0.3">
      <c r="A748" s="15">
        <v>706696</v>
      </c>
      <c r="B748" s="16">
        <v>606</v>
      </c>
      <c r="C748" s="17" t="s">
        <v>99</v>
      </c>
      <c r="D748" s="21">
        <v>45116.02847222222</v>
      </c>
      <c r="E748" s="16" t="s">
        <v>96</v>
      </c>
      <c r="F748" s="16" t="s">
        <v>27</v>
      </c>
      <c r="G748" s="16">
        <v>3500</v>
      </c>
      <c r="H748" s="16">
        <f>IF(OR(Table13[[#This Row],[Order Value]]&gt;Answer!I$17,Table13[[#This Row],[Order Value]]&lt;Answer!I$18),1,0)</f>
        <v>0</v>
      </c>
      <c r="I748" s="19">
        <v>45116</v>
      </c>
      <c r="J748" s="20" t="str">
        <f>TEXT(Table13[[#This Row],[Order Datetime]],"HH:MM:SS")</f>
        <v>00:41:00</v>
      </c>
      <c r="K748" s="20" t="str">
        <f>TEXT(Table13[[#This Row],[Order time]],"H")</f>
        <v>0</v>
      </c>
      <c r="L748" s="16">
        <v>7</v>
      </c>
      <c r="M748" s="16">
        <f>DAY(Table13[[#This Row],[Order Date]])</f>
        <v>9</v>
      </c>
      <c r="N748" s="16" t="str">
        <f>TEXT(Table13[[#This Row],[Order Date]],"mmmm")</f>
        <v>July</v>
      </c>
      <c r="O748" s="16" t="str">
        <f>TEXT(Table13[[#This Row],[Order Date]],"dddd")</f>
        <v>Sunday</v>
      </c>
      <c r="P748" s="16">
        <f>WEEKDAY(Table13[[#This Row],[Order Datetime]],2)</f>
        <v>7</v>
      </c>
      <c r="Q748" s="30" t="str">
        <f>IF(Table13[[#This Row],[Customer Country]]="",VLOOKUP(Table13[[#This Row],[Customer ID]],Customers!$A$2:$E$2501,2,0),Table13[[#This Row],[Customer Country]])</f>
        <v>USA</v>
      </c>
      <c r="R748" s="16">
        <f>VLOOKUP(Table13[[#This Row],[Customer ID]],Table3[],6,0)</f>
        <v>18</v>
      </c>
    </row>
    <row r="749" spans="1:18" x14ac:dyDescent="0.3">
      <c r="A749" s="15">
        <v>1088350</v>
      </c>
      <c r="B749" s="16">
        <v>606</v>
      </c>
      <c r="C749" s="17" t="s">
        <v>99</v>
      </c>
      <c r="D749" s="21">
        <v>45256.025694444441</v>
      </c>
      <c r="E749" s="16" t="s">
        <v>98</v>
      </c>
      <c r="F749" s="16" t="s">
        <v>53</v>
      </c>
      <c r="G749" s="16">
        <v>3144</v>
      </c>
      <c r="H749" s="16">
        <f>IF(OR(Table13[[#This Row],[Order Value]]&gt;Answer!I$17,Table13[[#This Row],[Order Value]]&lt;Answer!I$18),1,0)</f>
        <v>0</v>
      </c>
      <c r="I749" s="19">
        <v>45256</v>
      </c>
      <c r="J749" s="20" t="str">
        <f>TEXT(Table13[[#This Row],[Order Datetime]],"HH:MM:SS")</f>
        <v>00:37:00</v>
      </c>
      <c r="K749" s="20" t="str">
        <f>TEXT(Table13[[#This Row],[Order time]],"H")</f>
        <v>0</v>
      </c>
      <c r="L749" s="16">
        <v>11</v>
      </c>
      <c r="M749" s="16">
        <f>DAY(Table13[[#This Row],[Order Date]])</f>
        <v>26</v>
      </c>
      <c r="N749" s="16" t="str">
        <f>TEXT(Table13[[#This Row],[Order Date]],"mmmm")</f>
        <v>November</v>
      </c>
      <c r="O749" s="16" t="str">
        <f>TEXT(Table13[[#This Row],[Order Date]],"dddd")</f>
        <v>Sunday</v>
      </c>
      <c r="P749" s="16">
        <f>WEEKDAY(Table13[[#This Row],[Order Datetime]],2)</f>
        <v>7</v>
      </c>
      <c r="Q749" s="30" t="str">
        <f>IF(Table13[[#This Row],[Customer Country]]="",VLOOKUP(Table13[[#This Row],[Customer ID]],Customers!$A$2:$E$2501,2,0),Table13[[#This Row],[Customer Country]])</f>
        <v>USA</v>
      </c>
      <c r="R749" s="16">
        <f>VLOOKUP(Table13[[#This Row],[Customer ID]],Table3[],6,0)</f>
        <v>18</v>
      </c>
    </row>
    <row r="750" spans="1:18" x14ac:dyDescent="0.3">
      <c r="A750" s="15">
        <v>1391623</v>
      </c>
      <c r="B750" s="16">
        <v>606</v>
      </c>
      <c r="C750" s="17" t="s">
        <v>99</v>
      </c>
      <c r="D750" s="21">
        <v>45117.974999999999</v>
      </c>
      <c r="E750" s="16" t="s">
        <v>98</v>
      </c>
      <c r="F750" s="16" t="s">
        <v>66</v>
      </c>
      <c r="G750" s="16">
        <v>6445</v>
      </c>
      <c r="H750" s="16">
        <f>IF(OR(Table13[[#This Row],[Order Value]]&gt;Answer!I$17,Table13[[#This Row],[Order Value]]&lt;Answer!I$18),1,0)</f>
        <v>0</v>
      </c>
      <c r="I750" s="19">
        <v>45117</v>
      </c>
      <c r="J750" s="20" t="str">
        <f>TEXT(Table13[[#This Row],[Order Datetime]],"HH:MM:SS")</f>
        <v>23:24:00</v>
      </c>
      <c r="K750" s="20" t="str">
        <f>TEXT(Table13[[#This Row],[Order time]],"H")</f>
        <v>23</v>
      </c>
      <c r="L750" s="16">
        <v>7</v>
      </c>
      <c r="M750" s="16">
        <f>DAY(Table13[[#This Row],[Order Date]])</f>
        <v>10</v>
      </c>
      <c r="N750" s="16" t="str">
        <f>TEXT(Table13[[#This Row],[Order Date]],"mmmm")</f>
        <v>July</v>
      </c>
      <c r="O750" s="16" t="str">
        <f>TEXT(Table13[[#This Row],[Order Date]],"dddd")</f>
        <v>Monday</v>
      </c>
      <c r="P750" s="16">
        <f>WEEKDAY(Table13[[#This Row],[Order Datetime]],2)</f>
        <v>1</v>
      </c>
      <c r="Q750" s="30" t="str">
        <f>IF(Table13[[#This Row],[Customer Country]]="",VLOOKUP(Table13[[#This Row],[Customer ID]],Customers!$A$2:$E$2501,2,0),Table13[[#This Row],[Customer Country]])</f>
        <v>USA</v>
      </c>
      <c r="R750" s="16">
        <f>VLOOKUP(Table13[[#This Row],[Customer ID]],Table3[],6,0)</f>
        <v>18</v>
      </c>
    </row>
    <row r="751" spans="1:18" x14ac:dyDescent="0.3">
      <c r="A751" s="15">
        <v>1389485</v>
      </c>
      <c r="B751" s="16">
        <v>607</v>
      </c>
      <c r="C751" s="17" t="s">
        <v>106</v>
      </c>
      <c r="D751" s="21">
        <v>45236.022916666669</v>
      </c>
      <c r="E751" s="16" t="s">
        <v>98</v>
      </c>
      <c r="F751" s="16" t="s">
        <v>19</v>
      </c>
      <c r="G751" s="16">
        <v>8449</v>
      </c>
      <c r="H751" s="16">
        <f>IF(OR(Table13[[#This Row],[Order Value]]&gt;Answer!I$17,Table13[[#This Row],[Order Value]]&lt;Answer!I$18),1,0)</f>
        <v>0</v>
      </c>
      <c r="I751" s="19">
        <v>45236</v>
      </c>
      <c r="J751" s="20" t="str">
        <f>TEXT(Table13[[#This Row],[Order Datetime]],"HH:MM:SS")</f>
        <v>00:33:00</v>
      </c>
      <c r="K751" s="20" t="str">
        <f>TEXT(Table13[[#This Row],[Order time]],"H")</f>
        <v>0</v>
      </c>
      <c r="L751" s="16">
        <v>11</v>
      </c>
      <c r="M751" s="16">
        <f>DAY(Table13[[#This Row],[Order Date]])</f>
        <v>6</v>
      </c>
      <c r="N751" s="16" t="str">
        <f>TEXT(Table13[[#This Row],[Order Date]],"mmmm")</f>
        <v>November</v>
      </c>
      <c r="O751" s="16" t="str">
        <f>TEXT(Table13[[#This Row],[Order Date]],"dddd")</f>
        <v>Monday</v>
      </c>
      <c r="P751" s="16">
        <f>WEEKDAY(Table13[[#This Row],[Order Datetime]],2)</f>
        <v>1</v>
      </c>
      <c r="Q751" s="30" t="str">
        <f>IF(Table13[[#This Row],[Customer Country]]="",VLOOKUP(Table13[[#This Row],[Customer ID]],Customers!$A$2:$E$2501,2,0),Table13[[#This Row],[Customer Country]])</f>
        <v>Singapore</v>
      </c>
      <c r="R751" s="16">
        <f>VLOOKUP(Table13[[#This Row],[Customer ID]],Table3[],6,0)</f>
        <v>41</v>
      </c>
    </row>
    <row r="752" spans="1:18" x14ac:dyDescent="0.3">
      <c r="A752" s="15">
        <v>942316</v>
      </c>
      <c r="B752" s="16">
        <v>608</v>
      </c>
      <c r="C752" s="17" t="s">
        <v>108</v>
      </c>
      <c r="D752" s="21">
        <v>44930.033333333333</v>
      </c>
      <c r="E752" s="16" t="s">
        <v>191</v>
      </c>
      <c r="F752" s="16" t="s">
        <v>65</v>
      </c>
      <c r="G752" s="16">
        <v>455</v>
      </c>
      <c r="H752" s="16">
        <f>IF(OR(Table13[[#This Row],[Order Value]]&gt;Answer!I$17,Table13[[#This Row],[Order Value]]&lt;Answer!I$18),1,0)</f>
        <v>0</v>
      </c>
      <c r="I752" s="19">
        <v>44930</v>
      </c>
      <c r="J752" s="20" t="str">
        <f>TEXT(Table13[[#This Row],[Order Datetime]],"HH:MM:SS")</f>
        <v>00:48:00</v>
      </c>
      <c r="K752" s="20" t="str">
        <f>TEXT(Table13[[#This Row],[Order time]],"H")</f>
        <v>0</v>
      </c>
      <c r="L752" s="16">
        <v>1</v>
      </c>
      <c r="M752" s="16">
        <f>DAY(Table13[[#This Row],[Order Date]])</f>
        <v>4</v>
      </c>
      <c r="N752" s="16" t="str">
        <f>TEXT(Table13[[#This Row],[Order Date]],"mmmm")</f>
        <v>January</v>
      </c>
      <c r="O752" s="16" t="str">
        <f>TEXT(Table13[[#This Row],[Order Date]],"dddd")</f>
        <v>Wednesday</v>
      </c>
      <c r="P752" s="16">
        <f>WEEKDAY(Table13[[#This Row],[Order Datetime]],2)</f>
        <v>3</v>
      </c>
      <c r="Q752" s="30" t="str">
        <f>IF(Table13[[#This Row],[Customer Country]]="",VLOOKUP(Table13[[#This Row],[Customer ID]],Customers!$A$2:$E$2501,2,0),Table13[[#This Row],[Customer Country]])</f>
        <v>Denmark</v>
      </c>
      <c r="R752" s="16">
        <f>VLOOKUP(Table13[[#This Row],[Customer ID]],Table3[],6,0)</f>
        <v>57</v>
      </c>
    </row>
    <row r="753" spans="1:18" x14ac:dyDescent="0.3">
      <c r="A753" s="15">
        <v>950345</v>
      </c>
      <c r="B753" s="16">
        <v>608</v>
      </c>
      <c r="C753" s="17" t="s">
        <v>108</v>
      </c>
      <c r="D753" s="21">
        <v>44970.083333333336</v>
      </c>
      <c r="E753" s="16" t="s">
        <v>96</v>
      </c>
      <c r="F753" s="16" t="s">
        <v>78</v>
      </c>
      <c r="G753" s="16">
        <v>4841</v>
      </c>
      <c r="H753" s="16">
        <f>IF(OR(Table13[[#This Row],[Order Value]]&gt;Answer!I$17,Table13[[#This Row],[Order Value]]&lt;Answer!I$18),1,0)</f>
        <v>0</v>
      </c>
      <c r="I753" s="19">
        <v>44970</v>
      </c>
      <c r="J753" s="20" t="str">
        <f>TEXT(Table13[[#This Row],[Order Datetime]],"HH:MM:SS")</f>
        <v>02:00:00</v>
      </c>
      <c r="K753" s="20" t="str">
        <f>TEXT(Table13[[#This Row],[Order time]],"H")</f>
        <v>2</v>
      </c>
      <c r="L753" s="16">
        <v>2</v>
      </c>
      <c r="M753" s="16">
        <f>DAY(Table13[[#This Row],[Order Date]])</f>
        <v>13</v>
      </c>
      <c r="N753" s="16" t="str">
        <f>TEXT(Table13[[#This Row],[Order Date]],"mmmm")</f>
        <v>February</v>
      </c>
      <c r="O753" s="16" t="str">
        <f>TEXT(Table13[[#This Row],[Order Date]],"dddd")</f>
        <v>Monday</v>
      </c>
      <c r="P753" s="16">
        <f>WEEKDAY(Table13[[#This Row],[Order Datetime]],2)</f>
        <v>1</v>
      </c>
      <c r="Q753" s="30" t="str">
        <f>IF(Table13[[#This Row],[Customer Country]]="",VLOOKUP(Table13[[#This Row],[Customer ID]],Customers!$A$2:$E$2501,2,0),Table13[[#This Row],[Customer Country]])</f>
        <v>Denmark</v>
      </c>
      <c r="R753" s="16">
        <f>VLOOKUP(Table13[[#This Row],[Customer ID]],Table3[],6,0)</f>
        <v>57</v>
      </c>
    </row>
    <row r="754" spans="1:18" x14ac:dyDescent="0.3">
      <c r="A754" s="15">
        <v>411449</v>
      </c>
      <c r="B754" s="16">
        <v>609</v>
      </c>
      <c r="C754" s="17" t="s">
        <v>99</v>
      </c>
      <c r="D754" s="18">
        <v>45047.006944444445</v>
      </c>
      <c r="E754" s="16" t="s">
        <v>191</v>
      </c>
      <c r="F754" s="16" t="s">
        <v>90</v>
      </c>
      <c r="G754" s="16">
        <v>4109</v>
      </c>
      <c r="H754" s="16">
        <f>IF(OR(Table13[[#This Row],[Order Value]]&gt;Answer!I$17,Table13[[#This Row],[Order Value]]&lt;Answer!I$18),1,0)</f>
        <v>0</v>
      </c>
      <c r="I754" s="19">
        <v>45047</v>
      </c>
      <c r="J754" s="20" t="str">
        <f>TEXT(Table13[[#This Row],[Order Datetime]],"HH:MM:SS")</f>
        <v>00:10:00</v>
      </c>
      <c r="K754" s="20" t="str">
        <f>TEXT(Table13[[#This Row],[Order time]],"H")</f>
        <v>0</v>
      </c>
      <c r="L754" s="16">
        <v>5</v>
      </c>
      <c r="M754" s="16">
        <f>DAY(Table13[[#This Row],[Order Date]])</f>
        <v>1</v>
      </c>
      <c r="N754" s="16" t="str">
        <f>TEXT(Table13[[#This Row],[Order Date]],"mmmm")</f>
        <v>May</v>
      </c>
      <c r="O754" s="16" t="str">
        <f>TEXT(Table13[[#This Row],[Order Date]],"dddd")</f>
        <v>Monday</v>
      </c>
      <c r="P754" s="16">
        <f>WEEKDAY(Table13[[#This Row],[Order Datetime]],2)</f>
        <v>1</v>
      </c>
      <c r="Q754" s="30" t="str">
        <f>IF(Table13[[#This Row],[Customer Country]]="",VLOOKUP(Table13[[#This Row],[Customer ID]],Customers!$A$2:$E$2501,2,0),Table13[[#This Row],[Customer Country]])</f>
        <v>USA</v>
      </c>
      <c r="R754" s="16">
        <f>VLOOKUP(Table13[[#This Row],[Customer ID]],Table3[],6,0)</f>
        <v>87</v>
      </c>
    </row>
    <row r="755" spans="1:18" x14ac:dyDescent="0.3">
      <c r="A755" s="15">
        <v>831821</v>
      </c>
      <c r="B755" s="16">
        <v>609</v>
      </c>
      <c r="C755" s="17" t="s">
        <v>99</v>
      </c>
      <c r="D755" s="21">
        <v>45069.024305555555</v>
      </c>
      <c r="E755" s="16" t="s">
        <v>97</v>
      </c>
      <c r="F755" s="16" t="s">
        <v>78</v>
      </c>
      <c r="G755" s="16">
        <v>1827</v>
      </c>
      <c r="H755" s="16">
        <f>IF(OR(Table13[[#This Row],[Order Value]]&gt;Answer!I$17,Table13[[#This Row],[Order Value]]&lt;Answer!I$18),1,0)</f>
        <v>0</v>
      </c>
      <c r="I755" s="19">
        <v>45069</v>
      </c>
      <c r="J755" s="20" t="str">
        <f>TEXT(Table13[[#This Row],[Order Datetime]],"HH:MM:SS")</f>
        <v>00:35:00</v>
      </c>
      <c r="K755" s="20" t="str">
        <f>TEXT(Table13[[#This Row],[Order time]],"H")</f>
        <v>0</v>
      </c>
      <c r="L755" s="16">
        <v>5</v>
      </c>
      <c r="M755" s="16">
        <f>DAY(Table13[[#This Row],[Order Date]])</f>
        <v>23</v>
      </c>
      <c r="N755" s="16" t="str">
        <f>TEXT(Table13[[#This Row],[Order Date]],"mmmm")</f>
        <v>May</v>
      </c>
      <c r="O755" s="16" t="str">
        <f>TEXT(Table13[[#This Row],[Order Date]],"dddd")</f>
        <v>Tuesday</v>
      </c>
      <c r="P755" s="16">
        <f>WEEKDAY(Table13[[#This Row],[Order Datetime]],2)</f>
        <v>2</v>
      </c>
      <c r="Q755" s="30" t="str">
        <f>IF(Table13[[#This Row],[Customer Country]]="",VLOOKUP(Table13[[#This Row],[Customer ID]],Customers!$A$2:$E$2501,2,0),Table13[[#This Row],[Customer Country]])</f>
        <v>USA</v>
      </c>
      <c r="R755" s="16">
        <f>VLOOKUP(Table13[[#This Row],[Customer ID]],Table3[],6,0)</f>
        <v>87</v>
      </c>
    </row>
    <row r="756" spans="1:18" x14ac:dyDescent="0.3">
      <c r="A756" s="15">
        <v>1412551</v>
      </c>
      <c r="B756" s="16">
        <v>610</v>
      </c>
      <c r="C756" s="17" t="s">
        <v>100</v>
      </c>
      <c r="D756" s="21">
        <v>45176.007638888892</v>
      </c>
      <c r="E756" s="16" t="s">
        <v>96</v>
      </c>
      <c r="F756" s="16" t="s">
        <v>43</v>
      </c>
      <c r="G756" s="16">
        <v>425</v>
      </c>
      <c r="H756" s="16">
        <f>IF(OR(Table13[[#This Row],[Order Value]]&gt;Answer!I$17,Table13[[#This Row],[Order Value]]&lt;Answer!I$18),1,0)</f>
        <v>0</v>
      </c>
      <c r="I756" s="19">
        <v>45176</v>
      </c>
      <c r="J756" s="20" t="str">
        <f>TEXT(Table13[[#This Row],[Order Datetime]],"HH:MM:SS")</f>
        <v>00:11:00</v>
      </c>
      <c r="K756" s="20" t="str">
        <f>TEXT(Table13[[#This Row],[Order time]],"H")</f>
        <v>0</v>
      </c>
      <c r="L756" s="16">
        <v>9</v>
      </c>
      <c r="M756" s="16">
        <f>DAY(Table13[[#This Row],[Order Date]])</f>
        <v>7</v>
      </c>
      <c r="N756" s="16" t="str">
        <f>TEXT(Table13[[#This Row],[Order Date]],"mmmm")</f>
        <v>September</v>
      </c>
      <c r="O756" s="16" t="str">
        <f>TEXT(Table13[[#This Row],[Order Date]],"dddd")</f>
        <v>Thursday</v>
      </c>
      <c r="P756" s="16">
        <f>WEEKDAY(Table13[[#This Row],[Order Datetime]],2)</f>
        <v>4</v>
      </c>
      <c r="Q756" s="30" t="str">
        <f>IF(Table13[[#This Row],[Customer Country]]="",VLOOKUP(Table13[[#This Row],[Customer ID]],Customers!$A$2:$E$2501,2,0),Table13[[#This Row],[Customer Country]])</f>
        <v>France</v>
      </c>
      <c r="R756" s="16">
        <f>VLOOKUP(Table13[[#This Row],[Customer ID]],Table3[],6,0)</f>
        <v>62</v>
      </c>
    </row>
    <row r="757" spans="1:18" x14ac:dyDescent="0.3">
      <c r="A757" s="15">
        <v>1509554</v>
      </c>
      <c r="B757" s="16">
        <v>610</v>
      </c>
      <c r="C757" s="17" t="s">
        <v>100</v>
      </c>
      <c r="D757" s="21">
        <v>45032.023611111108</v>
      </c>
      <c r="E757" s="16" t="s">
        <v>97</v>
      </c>
      <c r="F757" s="16" t="s">
        <v>35</v>
      </c>
      <c r="G757" s="16">
        <v>4098</v>
      </c>
      <c r="H757" s="16">
        <f>IF(OR(Table13[[#This Row],[Order Value]]&gt;Answer!I$17,Table13[[#This Row],[Order Value]]&lt;Answer!I$18),1,0)</f>
        <v>0</v>
      </c>
      <c r="I757" s="19">
        <v>45032</v>
      </c>
      <c r="J757" s="20" t="str">
        <f>TEXT(Table13[[#This Row],[Order Datetime]],"HH:MM:SS")</f>
        <v>00:34:00</v>
      </c>
      <c r="K757" s="20" t="str">
        <f>TEXT(Table13[[#This Row],[Order time]],"H")</f>
        <v>0</v>
      </c>
      <c r="L757" s="16">
        <v>4</v>
      </c>
      <c r="M757" s="16">
        <f>DAY(Table13[[#This Row],[Order Date]])</f>
        <v>16</v>
      </c>
      <c r="N757" s="16" t="str">
        <f>TEXT(Table13[[#This Row],[Order Date]],"mmmm")</f>
        <v>April</v>
      </c>
      <c r="O757" s="16" t="str">
        <f>TEXT(Table13[[#This Row],[Order Date]],"dddd")</f>
        <v>Sunday</v>
      </c>
      <c r="P757" s="16">
        <f>WEEKDAY(Table13[[#This Row],[Order Datetime]],2)</f>
        <v>7</v>
      </c>
      <c r="Q757" s="30" t="str">
        <f>IF(Table13[[#This Row],[Customer Country]]="",VLOOKUP(Table13[[#This Row],[Customer ID]],Customers!$A$2:$E$2501,2,0),Table13[[#This Row],[Customer Country]])</f>
        <v>France</v>
      </c>
      <c r="R757" s="16">
        <f>VLOOKUP(Table13[[#This Row],[Customer ID]],Table3[],6,0)</f>
        <v>62</v>
      </c>
    </row>
    <row r="758" spans="1:18" x14ac:dyDescent="0.3">
      <c r="A758" s="15">
        <v>609375</v>
      </c>
      <c r="B758" s="16">
        <v>612</v>
      </c>
      <c r="C758" s="17" t="s">
        <v>99</v>
      </c>
      <c r="D758" s="18">
        <v>45042.007638888892</v>
      </c>
      <c r="E758" s="16" t="s">
        <v>96</v>
      </c>
      <c r="F758" s="16" t="s">
        <v>90</v>
      </c>
      <c r="G758" s="16">
        <v>9567</v>
      </c>
      <c r="H758" s="16">
        <f>IF(OR(Table13[[#This Row],[Order Value]]&gt;Answer!I$17,Table13[[#This Row],[Order Value]]&lt;Answer!I$18),1,0)</f>
        <v>0</v>
      </c>
      <c r="I758" s="19">
        <v>45042</v>
      </c>
      <c r="J758" s="20" t="str">
        <f>TEXT(Table13[[#This Row],[Order Datetime]],"HH:MM:SS")</f>
        <v>00:11:00</v>
      </c>
      <c r="K758" s="20" t="str">
        <f>TEXT(Table13[[#This Row],[Order time]],"H")</f>
        <v>0</v>
      </c>
      <c r="L758" s="16">
        <v>4</v>
      </c>
      <c r="M758" s="16">
        <f>DAY(Table13[[#This Row],[Order Date]])</f>
        <v>26</v>
      </c>
      <c r="N758" s="16" t="str">
        <f>TEXT(Table13[[#This Row],[Order Date]],"mmmm")</f>
        <v>April</v>
      </c>
      <c r="O758" s="16" t="str">
        <f>TEXT(Table13[[#This Row],[Order Date]],"dddd")</f>
        <v>Wednesday</v>
      </c>
      <c r="P758" s="16">
        <f>WEEKDAY(Table13[[#This Row],[Order Datetime]],2)</f>
        <v>3</v>
      </c>
      <c r="Q758" s="30" t="str">
        <f>IF(Table13[[#This Row],[Customer Country]]="",VLOOKUP(Table13[[#This Row],[Customer ID]],Customers!$A$2:$E$2501,2,0),Table13[[#This Row],[Customer Country]])</f>
        <v>USA</v>
      </c>
      <c r="R758" s="16">
        <f>VLOOKUP(Table13[[#This Row],[Customer ID]],Table3[],6,0)</f>
        <v>18</v>
      </c>
    </row>
    <row r="759" spans="1:18" x14ac:dyDescent="0.3">
      <c r="A759" s="15">
        <v>214557</v>
      </c>
      <c r="B759" s="16">
        <v>613</v>
      </c>
      <c r="C759" s="17" t="s">
        <v>113</v>
      </c>
      <c r="D759" s="18">
        <v>45082.019444444442</v>
      </c>
      <c r="E759" s="16" t="s">
        <v>191</v>
      </c>
      <c r="F759" s="16" t="s">
        <v>72</v>
      </c>
      <c r="G759" s="16">
        <v>5981</v>
      </c>
      <c r="H759" s="16">
        <f>IF(OR(Table13[[#This Row],[Order Value]]&gt;Answer!I$17,Table13[[#This Row],[Order Value]]&lt;Answer!I$18),1,0)</f>
        <v>0</v>
      </c>
      <c r="I759" s="19">
        <v>45082</v>
      </c>
      <c r="J759" s="20" t="str">
        <f>TEXT(Table13[[#This Row],[Order Datetime]],"HH:MM:SS")</f>
        <v>00:28:00</v>
      </c>
      <c r="K759" s="20" t="str">
        <f>TEXT(Table13[[#This Row],[Order time]],"H")</f>
        <v>0</v>
      </c>
      <c r="L759" s="16">
        <v>6</v>
      </c>
      <c r="M759" s="16">
        <f>DAY(Table13[[#This Row],[Order Date]])</f>
        <v>5</v>
      </c>
      <c r="N759" s="16" t="str">
        <f>TEXT(Table13[[#This Row],[Order Date]],"mmmm")</f>
        <v>June</v>
      </c>
      <c r="O759" s="16" t="str">
        <f>TEXT(Table13[[#This Row],[Order Date]],"dddd")</f>
        <v>Monday</v>
      </c>
      <c r="P759" s="16">
        <f>WEEKDAY(Table13[[#This Row],[Order Datetime]],2)</f>
        <v>1</v>
      </c>
      <c r="Q759" s="30" t="str">
        <f>IF(Table13[[#This Row],[Customer Country]]="",VLOOKUP(Table13[[#This Row],[Customer ID]],Customers!$A$2:$E$2501,2,0),Table13[[#This Row],[Customer Country]])</f>
        <v>India</v>
      </c>
      <c r="R759" s="16">
        <f>VLOOKUP(Table13[[#This Row],[Customer ID]],Table3[],6,0)</f>
        <v>51</v>
      </c>
    </row>
    <row r="760" spans="1:18" x14ac:dyDescent="0.3">
      <c r="A760" s="15">
        <v>674745</v>
      </c>
      <c r="B760" s="16">
        <v>613</v>
      </c>
      <c r="C760" s="17" t="s">
        <v>113</v>
      </c>
      <c r="D760" s="21">
        <v>44978.042361111111</v>
      </c>
      <c r="E760" s="16" t="s">
        <v>191</v>
      </c>
      <c r="F760" s="16" t="s">
        <v>78</v>
      </c>
      <c r="G760" s="16">
        <v>4027</v>
      </c>
      <c r="H760" s="16">
        <f>IF(OR(Table13[[#This Row],[Order Value]]&gt;Answer!I$17,Table13[[#This Row],[Order Value]]&lt;Answer!I$18),1,0)</f>
        <v>0</v>
      </c>
      <c r="I760" s="19">
        <v>44978</v>
      </c>
      <c r="J760" s="20" t="str">
        <f>TEXT(Table13[[#This Row],[Order Datetime]],"HH:MM:SS")</f>
        <v>01:01:00</v>
      </c>
      <c r="K760" s="20" t="str">
        <f>TEXT(Table13[[#This Row],[Order time]],"H")</f>
        <v>1</v>
      </c>
      <c r="L760" s="16">
        <v>2</v>
      </c>
      <c r="M760" s="16">
        <f>DAY(Table13[[#This Row],[Order Date]])</f>
        <v>21</v>
      </c>
      <c r="N760" s="16" t="str">
        <f>TEXT(Table13[[#This Row],[Order Date]],"mmmm")</f>
        <v>February</v>
      </c>
      <c r="O760" s="16" t="str">
        <f>TEXT(Table13[[#This Row],[Order Date]],"dddd")</f>
        <v>Tuesday</v>
      </c>
      <c r="P760" s="16">
        <f>WEEKDAY(Table13[[#This Row],[Order Datetime]],2)</f>
        <v>2</v>
      </c>
      <c r="Q760" s="30" t="str">
        <f>IF(Table13[[#This Row],[Customer Country]]="",VLOOKUP(Table13[[#This Row],[Customer ID]],Customers!$A$2:$E$2501,2,0),Table13[[#This Row],[Customer Country]])</f>
        <v>India</v>
      </c>
      <c r="R760" s="16">
        <f>VLOOKUP(Table13[[#This Row],[Customer ID]],Table3[],6,0)</f>
        <v>51</v>
      </c>
    </row>
    <row r="761" spans="1:18" x14ac:dyDescent="0.3">
      <c r="A761" s="15">
        <v>1373414</v>
      </c>
      <c r="B761" s="16">
        <v>613</v>
      </c>
      <c r="C761" s="17" t="s">
        <v>113</v>
      </c>
      <c r="D761" s="21">
        <v>44970.990277777775</v>
      </c>
      <c r="E761" s="16" t="s">
        <v>191</v>
      </c>
      <c r="F761" s="16" t="s">
        <v>27</v>
      </c>
      <c r="G761" s="16">
        <v>5539</v>
      </c>
      <c r="H761" s="16">
        <f>IF(OR(Table13[[#This Row],[Order Value]]&gt;Answer!I$17,Table13[[#This Row],[Order Value]]&lt;Answer!I$18),1,0)</f>
        <v>0</v>
      </c>
      <c r="I761" s="19">
        <v>44970</v>
      </c>
      <c r="J761" s="20" t="str">
        <f>TEXT(Table13[[#This Row],[Order Datetime]],"HH:MM:SS")</f>
        <v>23:46:00</v>
      </c>
      <c r="K761" s="20" t="str">
        <f>TEXT(Table13[[#This Row],[Order time]],"H")</f>
        <v>23</v>
      </c>
      <c r="L761" s="16">
        <v>2</v>
      </c>
      <c r="M761" s="16">
        <f>DAY(Table13[[#This Row],[Order Date]])</f>
        <v>13</v>
      </c>
      <c r="N761" s="16" t="str">
        <f>TEXT(Table13[[#This Row],[Order Date]],"mmmm")</f>
        <v>February</v>
      </c>
      <c r="O761" s="16" t="str">
        <f>TEXT(Table13[[#This Row],[Order Date]],"dddd")</f>
        <v>Monday</v>
      </c>
      <c r="P761" s="16">
        <f>WEEKDAY(Table13[[#This Row],[Order Datetime]],2)</f>
        <v>1</v>
      </c>
      <c r="Q761" s="30" t="str">
        <f>IF(Table13[[#This Row],[Customer Country]]="",VLOOKUP(Table13[[#This Row],[Customer ID]],Customers!$A$2:$E$2501,2,0),Table13[[#This Row],[Customer Country]])</f>
        <v>India</v>
      </c>
      <c r="R761" s="16">
        <f>VLOOKUP(Table13[[#This Row],[Customer ID]],Table3[],6,0)</f>
        <v>51</v>
      </c>
    </row>
    <row r="762" spans="1:18" x14ac:dyDescent="0.3">
      <c r="A762" s="15">
        <v>165674</v>
      </c>
      <c r="B762" s="16">
        <v>614</v>
      </c>
      <c r="C762" s="17" t="s">
        <v>99</v>
      </c>
      <c r="D762" s="18">
        <v>45259.023611111108</v>
      </c>
      <c r="E762" s="16" t="s">
        <v>97</v>
      </c>
      <c r="F762" s="16" t="s">
        <v>4</v>
      </c>
      <c r="G762" s="16">
        <v>8831</v>
      </c>
      <c r="H762" s="16">
        <f>IF(OR(Table13[[#This Row],[Order Value]]&gt;Answer!I$17,Table13[[#This Row],[Order Value]]&lt;Answer!I$18),1,0)</f>
        <v>0</v>
      </c>
      <c r="I762" s="19">
        <v>45259</v>
      </c>
      <c r="J762" s="20" t="str">
        <f>TEXT(Table13[[#This Row],[Order Datetime]],"HH:MM:SS")</f>
        <v>00:34:00</v>
      </c>
      <c r="K762" s="20" t="str">
        <f>TEXT(Table13[[#This Row],[Order time]],"H")</f>
        <v>0</v>
      </c>
      <c r="L762" s="16">
        <v>11</v>
      </c>
      <c r="M762" s="16">
        <f>DAY(Table13[[#This Row],[Order Date]])</f>
        <v>29</v>
      </c>
      <c r="N762" s="16" t="str">
        <f>TEXT(Table13[[#This Row],[Order Date]],"mmmm")</f>
        <v>November</v>
      </c>
      <c r="O762" s="16" t="str">
        <f>TEXT(Table13[[#This Row],[Order Date]],"dddd")</f>
        <v>Wednesday</v>
      </c>
      <c r="P762" s="16">
        <f>WEEKDAY(Table13[[#This Row],[Order Datetime]],2)</f>
        <v>3</v>
      </c>
      <c r="Q762" s="30" t="str">
        <f>IF(Table13[[#This Row],[Customer Country]]="",VLOOKUP(Table13[[#This Row],[Customer ID]],Customers!$A$2:$E$2501,2,0),Table13[[#This Row],[Customer Country]])</f>
        <v>USA</v>
      </c>
      <c r="R762" s="16">
        <f>VLOOKUP(Table13[[#This Row],[Customer ID]],Table3[],6,0)</f>
        <v>36</v>
      </c>
    </row>
    <row r="763" spans="1:18" x14ac:dyDescent="0.3">
      <c r="A763" s="15">
        <v>171420</v>
      </c>
      <c r="B763" s="16">
        <v>614</v>
      </c>
      <c r="C763" s="17" t="s">
        <v>99</v>
      </c>
      <c r="D763" s="18">
        <v>44943.035416666666</v>
      </c>
      <c r="E763" s="16" t="s">
        <v>98</v>
      </c>
      <c r="F763" s="16" t="s">
        <v>10</v>
      </c>
      <c r="G763" s="16">
        <v>8738</v>
      </c>
      <c r="H763" s="16">
        <f>IF(OR(Table13[[#This Row],[Order Value]]&gt;Answer!I$17,Table13[[#This Row],[Order Value]]&lt;Answer!I$18),1,0)</f>
        <v>0</v>
      </c>
      <c r="I763" s="19">
        <v>44943</v>
      </c>
      <c r="J763" s="20" t="str">
        <f>TEXT(Table13[[#This Row],[Order Datetime]],"HH:MM:SS")</f>
        <v>00:51:00</v>
      </c>
      <c r="K763" s="20" t="str">
        <f>TEXT(Table13[[#This Row],[Order time]],"H")</f>
        <v>0</v>
      </c>
      <c r="L763" s="16">
        <v>1</v>
      </c>
      <c r="M763" s="16">
        <f>DAY(Table13[[#This Row],[Order Date]])</f>
        <v>17</v>
      </c>
      <c r="N763" s="16" t="str">
        <f>TEXT(Table13[[#This Row],[Order Date]],"mmmm")</f>
        <v>January</v>
      </c>
      <c r="O763" s="16" t="str">
        <f>TEXT(Table13[[#This Row],[Order Date]],"dddd")</f>
        <v>Tuesday</v>
      </c>
      <c r="P763" s="16">
        <f>WEEKDAY(Table13[[#This Row],[Order Datetime]],2)</f>
        <v>2</v>
      </c>
      <c r="Q763" s="30" t="str">
        <f>IF(Table13[[#This Row],[Customer Country]]="",VLOOKUP(Table13[[#This Row],[Customer ID]],Customers!$A$2:$E$2501,2,0),Table13[[#This Row],[Customer Country]])</f>
        <v>USA</v>
      </c>
      <c r="R763" s="16">
        <f>VLOOKUP(Table13[[#This Row],[Customer ID]],Table3[],6,0)</f>
        <v>36</v>
      </c>
    </row>
    <row r="764" spans="1:18" x14ac:dyDescent="0.3">
      <c r="A764" s="15">
        <v>533511</v>
      </c>
      <c r="B764" s="16">
        <v>615</v>
      </c>
      <c r="C764" s="17" t="s">
        <v>100</v>
      </c>
      <c r="D764" s="18">
        <v>45008.00277777778</v>
      </c>
      <c r="E764" s="16" t="s">
        <v>98</v>
      </c>
      <c r="F764" s="16" t="s">
        <v>69</v>
      </c>
      <c r="G764" s="16">
        <v>4159</v>
      </c>
      <c r="H764" s="16">
        <f>IF(OR(Table13[[#This Row],[Order Value]]&gt;Answer!I$17,Table13[[#This Row],[Order Value]]&lt;Answer!I$18),1,0)</f>
        <v>0</v>
      </c>
      <c r="I764" s="19">
        <v>45008</v>
      </c>
      <c r="J764" s="20" t="str">
        <f>TEXT(Table13[[#This Row],[Order Datetime]],"HH:MM:SS")</f>
        <v>00:04:00</v>
      </c>
      <c r="K764" s="20" t="str">
        <f>TEXT(Table13[[#This Row],[Order time]],"H")</f>
        <v>0</v>
      </c>
      <c r="L764" s="16">
        <v>3</v>
      </c>
      <c r="M764" s="16">
        <f>DAY(Table13[[#This Row],[Order Date]])</f>
        <v>23</v>
      </c>
      <c r="N764" s="16" t="str">
        <f>TEXT(Table13[[#This Row],[Order Date]],"mmmm")</f>
        <v>March</v>
      </c>
      <c r="O764" s="16" t="str">
        <f>TEXT(Table13[[#This Row],[Order Date]],"dddd")</f>
        <v>Thursday</v>
      </c>
      <c r="P764" s="16">
        <f>WEEKDAY(Table13[[#This Row],[Order Datetime]],2)</f>
        <v>4</v>
      </c>
      <c r="Q764" s="30" t="str">
        <f>IF(Table13[[#This Row],[Customer Country]]="",VLOOKUP(Table13[[#This Row],[Customer ID]],Customers!$A$2:$E$2501,2,0),Table13[[#This Row],[Customer Country]])</f>
        <v>France</v>
      </c>
      <c r="R764" s="16">
        <f>VLOOKUP(Table13[[#This Row],[Customer ID]],Table3[],6,0)</f>
        <v>53</v>
      </c>
    </row>
    <row r="765" spans="1:18" x14ac:dyDescent="0.3">
      <c r="A765" s="15">
        <v>1496982</v>
      </c>
      <c r="B765" s="16">
        <v>616</v>
      </c>
      <c r="C765" s="17" t="s">
        <v>100</v>
      </c>
      <c r="D765" s="21">
        <v>45109.043749999997</v>
      </c>
      <c r="E765" s="16" t="s">
        <v>98</v>
      </c>
      <c r="F765" s="16" t="s">
        <v>27</v>
      </c>
      <c r="G765" s="16">
        <v>4824</v>
      </c>
      <c r="H765" s="16">
        <f>IF(OR(Table13[[#This Row],[Order Value]]&gt;Answer!I$17,Table13[[#This Row],[Order Value]]&lt;Answer!I$18),1,0)</f>
        <v>0</v>
      </c>
      <c r="I765" s="19">
        <v>45109</v>
      </c>
      <c r="J765" s="20" t="str">
        <f>TEXT(Table13[[#This Row],[Order Datetime]],"HH:MM:SS")</f>
        <v>01:03:00</v>
      </c>
      <c r="K765" s="20" t="str">
        <f>TEXT(Table13[[#This Row],[Order time]],"H")</f>
        <v>1</v>
      </c>
      <c r="L765" s="16">
        <v>7</v>
      </c>
      <c r="M765" s="16">
        <f>DAY(Table13[[#This Row],[Order Date]])</f>
        <v>2</v>
      </c>
      <c r="N765" s="16" t="str">
        <f>TEXT(Table13[[#This Row],[Order Date]],"mmmm")</f>
        <v>July</v>
      </c>
      <c r="O765" s="16" t="str">
        <f>TEXT(Table13[[#This Row],[Order Date]],"dddd")</f>
        <v>Sunday</v>
      </c>
      <c r="P765" s="16">
        <f>WEEKDAY(Table13[[#This Row],[Order Datetime]],2)</f>
        <v>7</v>
      </c>
      <c r="Q765" s="30" t="str">
        <f>IF(Table13[[#This Row],[Customer Country]]="",VLOOKUP(Table13[[#This Row],[Customer ID]],Customers!$A$2:$E$2501,2,0),Table13[[#This Row],[Customer Country]])</f>
        <v>France</v>
      </c>
      <c r="R765" s="16">
        <f>VLOOKUP(Table13[[#This Row],[Customer ID]],Table3[],6,0)</f>
        <v>40</v>
      </c>
    </row>
    <row r="766" spans="1:18" x14ac:dyDescent="0.3">
      <c r="A766" s="15">
        <v>908364</v>
      </c>
      <c r="B766" s="16">
        <v>617</v>
      </c>
      <c r="C766" s="17" t="s">
        <v>99</v>
      </c>
      <c r="D766" s="21">
        <v>45078.996527777781</v>
      </c>
      <c r="E766" s="16" t="s">
        <v>96</v>
      </c>
      <c r="F766" s="16" t="s">
        <v>43</v>
      </c>
      <c r="G766" s="16">
        <v>5116</v>
      </c>
      <c r="H766" s="16">
        <f>IF(OR(Table13[[#This Row],[Order Value]]&gt;Answer!I$17,Table13[[#This Row],[Order Value]]&lt;Answer!I$18),1,0)</f>
        <v>0</v>
      </c>
      <c r="I766" s="19">
        <v>45078</v>
      </c>
      <c r="J766" s="20" t="str">
        <f>TEXT(Table13[[#This Row],[Order Datetime]],"HH:MM:SS")</f>
        <v>23:55:00</v>
      </c>
      <c r="K766" s="20" t="str">
        <f>TEXT(Table13[[#This Row],[Order time]],"H")</f>
        <v>23</v>
      </c>
      <c r="L766" s="16">
        <v>6</v>
      </c>
      <c r="M766" s="16">
        <f>DAY(Table13[[#This Row],[Order Date]])</f>
        <v>1</v>
      </c>
      <c r="N766" s="16" t="str">
        <f>TEXT(Table13[[#This Row],[Order Date]],"mmmm")</f>
        <v>June</v>
      </c>
      <c r="O766" s="16" t="str">
        <f>TEXT(Table13[[#This Row],[Order Date]],"dddd")</f>
        <v>Thursday</v>
      </c>
      <c r="P766" s="16">
        <f>WEEKDAY(Table13[[#This Row],[Order Datetime]],2)</f>
        <v>4</v>
      </c>
      <c r="Q766" s="30" t="str">
        <f>IF(Table13[[#This Row],[Customer Country]]="",VLOOKUP(Table13[[#This Row],[Customer ID]],Customers!$A$2:$E$2501,2,0),Table13[[#This Row],[Customer Country]])</f>
        <v>USA</v>
      </c>
      <c r="R766" s="16">
        <f>VLOOKUP(Table13[[#This Row],[Customer ID]],Table3[],6,0)</f>
        <v>45</v>
      </c>
    </row>
    <row r="767" spans="1:18" x14ac:dyDescent="0.3">
      <c r="A767" s="15">
        <v>183654</v>
      </c>
      <c r="B767" s="16">
        <v>618</v>
      </c>
      <c r="C767" s="17" t="s">
        <v>102</v>
      </c>
      <c r="D767" s="18">
        <v>45152.959722222222</v>
      </c>
      <c r="E767" s="16" t="s">
        <v>96</v>
      </c>
      <c r="F767" s="16" t="s">
        <v>27</v>
      </c>
      <c r="G767" s="16">
        <v>1434</v>
      </c>
      <c r="H767" s="16">
        <f>IF(OR(Table13[[#This Row],[Order Value]]&gt;Answer!I$17,Table13[[#This Row],[Order Value]]&lt;Answer!I$18),1,0)</f>
        <v>0</v>
      </c>
      <c r="I767" s="19">
        <v>45152</v>
      </c>
      <c r="J767" s="20" t="str">
        <f>TEXT(Table13[[#This Row],[Order Datetime]],"HH:MM:SS")</f>
        <v>23:02:00</v>
      </c>
      <c r="K767" s="20" t="str">
        <f>TEXT(Table13[[#This Row],[Order time]],"H")</f>
        <v>23</v>
      </c>
      <c r="L767" s="16">
        <v>8</v>
      </c>
      <c r="M767" s="16">
        <f>DAY(Table13[[#This Row],[Order Date]])</f>
        <v>14</v>
      </c>
      <c r="N767" s="16" t="str">
        <f>TEXT(Table13[[#This Row],[Order Date]],"mmmm")</f>
        <v>August</v>
      </c>
      <c r="O767" s="16" t="str">
        <f>TEXT(Table13[[#This Row],[Order Date]],"dddd")</f>
        <v>Monday</v>
      </c>
      <c r="P767" s="16">
        <f>WEEKDAY(Table13[[#This Row],[Order Datetime]],2)</f>
        <v>1</v>
      </c>
      <c r="Q767" s="30" t="str">
        <f>IF(Table13[[#This Row],[Customer Country]]="",VLOOKUP(Table13[[#This Row],[Customer ID]],Customers!$A$2:$E$2501,2,0),Table13[[#This Row],[Customer Country]])</f>
        <v>Finland</v>
      </c>
      <c r="R767" s="16">
        <f>VLOOKUP(Table13[[#This Row],[Customer ID]],Table3[],6,0)</f>
        <v>58</v>
      </c>
    </row>
    <row r="768" spans="1:18" x14ac:dyDescent="0.3">
      <c r="A768" s="15">
        <v>1582591</v>
      </c>
      <c r="B768" s="16">
        <v>618</v>
      </c>
      <c r="C768" s="17" t="s">
        <v>102</v>
      </c>
      <c r="D768" s="21">
        <v>45204.06527777778</v>
      </c>
      <c r="E768" s="16" t="s">
        <v>97</v>
      </c>
      <c r="F768" s="16" t="s">
        <v>15</v>
      </c>
      <c r="G768" s="16">
        <v>6609</v>
      </c>
      <c r="H768" s="16">
        <f>IF(OR(Table13[[#This Row],[Order Value]]&gt;Answer!I$17,Table13[[#This Row],[Order Value]]&lt;Answer!I$18),1,0)</f>
        <v>0</v>
      </c>
      <c r="I768" s="19">
        <v>45204</v>
      </c>
      <c r="J768" s="20" t="str">
        <f>TEXT(Table13[[#This Row],[Order Datetime]],"HH:MM:SS")</f>
        <v>01:34:00</v>
      </c>
      <c r="K768" s="20" t="str">
        <f>TEXT(Table13[[#This Row],[Order time]],"H")</f>
        <v>1</v>
      </c>
      <c r="L768" s="16">
        <v>10</v>
      </c>
      <c r="M768" s="16">
        <f>DAY(Table13[[#This Row],[Order Date]])</f>
        <v>5</v>
      </c>
      <c r="N768" s="16" t="str">
        <f>TEXT(Table13[[#This Row],[Order Date]],"mmmm")</f>
        <v>October</v>
      </c>
      <c r="O768" s="16" t="str">
        <f>TEXT(Table13[[#This Row],[Order Date]],"dddd")</f>
        <v>Thursday</v>
      </c>
      <c r="P768" s="16">
        <f>WEEKDAY(Table13[[#This Row],[Order Datetime]],2)</f>
        <v>4</v>
      </c>
      <c r="Q768" s="30" t="str">
        <f>IF(Table13[[#This Row],[Customer Country]]="",VLOOKUP(Table13[[#This Row],[Customer ID]],Customers!$A$2:$E$2501,2,0),Table13[[#This Row],[Customer Country]])</f>
        <v>Finland</v>
      </c>
      <c r="R768" s="16">
        <f>VLOOKUP(Table13[[#This Row],[Customer ID]],Table3[],6,0)</f>
        <v>58</v>
      </c>
    </row>
    <row r="769" spans="1:18" x14ac:dyDescent="0.3">
      <c r="A769" s="15">
        <v>1481396</v>
      </c>
      <c r="B769" s="16">
        <v>619</v>
      </c>
      <c r="C769" s="17" t="s">
        <v>99</v>
      </c>
      <c r="D769" s="21">
        <v>45253.049305555556</v>
      </c>
      <c r="E769" s="16" t="s">
        <v>97</v>
      </c>
      <c r="F769" s="16" t="s">
        <v>92</v>
      </c>
      <c r="G769" s="16">
        <v>3557</v>
      </c>
      <c r="H769" s="16">
        <f>IF(OR(Table13[[#This Row],[Order Value]]&gt;Answer!I$17,Table13[[#This Row],[Order Value]]&lt;Answer!I$18),1,0)</f>
        <v>0</v>
      </c>
      <c r="I769" s="19">
        <v>45253</v>
      </c>
      <c r="J769" s="20" t="str">
        <f>TEXT(Table13[[#This Row],[Order Datetime]],"HH:MM:SS")</f>
        <v>01:11:00</v>
      </c>
      <c r="K769" s="20" t="str">
        <f>TEXT(Table13[[#This Row],[Order time]],"H")</f>
        <v>1</v>
      </c>
      <c r="L769" s="16">
        <v>11</v>
      </c>
      <c r="M769" s="16">
        <f>DAY(Table13[[#This Row],[Order Date]])</f>
        <v>23</v>
      </c>
      <c r="N769" s="16" t="str">
        <f>TEXT(Table13[[#This Row],[Order Date]],"mmmm")</f>
        <v>November</v>
      </c>
      <c r="O769" s="16" t="str">
        <f>TEXT(Table13[[#This Row],[Order Date]],"dddd")</f>
        <v>Thursday</v>
      </c>
      <c r="P769" s="16">
        <f>WEEKDAY(Table13[[#This Row],[Order Datetime]],2)</f>
        <v>4</v>
      </c>
      <c r="Q769" s="30" t="str">
        <f>IF(Table13[[#This Row],[Customer Country]]="",VLOOKUP(Table13[[#This Row],[Customer ID]],Customers!$A$2:$E$2501,2,0),Table13[[#This Row],[Customer Country]])</f>
        <v>USA</v>
      </c>
      <c r="R769" s="16">
        <f>VLOOKUP(Table13[[#This Row],[Customer ID]],Table3[],6,0)</f>
        <v>38</v>
      </c>
    </row>
    <row r="770" spans="1:18" x14ac:dyDescent="0.3">
      <c r="A770" s="15">
        <v>127349</v>
      </c>
      <c r="B770" s="16">
        <v>620</v>
      </c>
      <c r="C770" s="17" t="s">
        <v>106</v>
      </c>
      <c r="D770" s="18">
        <v>45027.025000000001</v>
      </c>
      <c r="E770" s="16" t="s">
        <v>191</v>
      </c>
      <c r="F770" s="16" t="s">
        <v>78</v>
      </c>
      <c r="G770" s="16">
        <v>4477</v>
      </c>
      <c r="H770" s="16">
        <f>IF(OR(Table13[[#This Row],[Order Value]]&gt;Answer!I$17,Table13[[#This Row],[Order Value]]&lt;Answer!I$18),1,0)</f>
        <v>0</v>
      </c>
      <c r="I770" s="19">
        <v>45027</v>
      </c>
      <c r="J770" s="20" t="str">
        <f>TEXT(Table13[[#This Row],[Order Datetime]],"HH:MM:SS")</f>
        <v>00:36:00</v>
      </c>
      <c r="K770" s="20" t="str">
        <f>TEXT(Table13[[#This Row],[Order time]],"H")</f>
        <v>0</v>
      </c>
      <c r="L770" s="16">
        <v>4</v>
      </c>
      <c r="M770" s="16">
        <f>DAY(Table13[[#This Row],[Order Date]])</f>
        <v>11</v>
      </c>
      <c r="N770" s="16" t="str">
        <f>TEXT(Table13[[#This Row],[Order Date]],"mmmm")</f>
        <v>April</v>
      </c>
      <c r="O770" s="16" t="str">
        <f>TEXT(Table13[[#This Row],[Order Date]],"dddd")</f>
        <v>Tuesday</v>
      </c>
      <c r="P770" s="16">
        <f>WEEKDAY(Table13[[#This Row],[Order Datetime]],2)</f>
        <v>2</v>
      </c>
      <c r="Q770" s="30" t="str">
        <f>IF(Table13[[#This Row],[Customer Country]]="",VLOOKUP(Table13[[#This Row],[Customer ID]],Customers!$A$2:$E$2501,2,0),Table13[[#This Row],[Customer Country]])</f>
        <v>Singapore</v>
      </c>
      <c r="R770" s="16">
        <f>VLOOKUP(Table13[[#This Row],[Customer ID]],Table3[],6,0)</f>
        <v>41</v>
      </c>
    </row>
    <row r="771" spans="1:18" x14ac:dyDescent="0.3">
      <c r="A771" s="15">
        <v>1347158</v>
      </c>
      <c r="B771" s="16">
        <v>621</v>
      </c>
      <c r="C771" s="17" t="s">
        <v>99</v>
      </c>
      <c r="D771" s="21">
        <v>45161.975694444445</v>
      </c>
      <c r="E771" s="16" t="s">
        <v>98</v>
      </c>
      <c r="F771" s="16" t="s">
        <v>92</v>
      </c>
      <c r="G771" s="16">
        <v>468</v>
      </c>
      <c r="H771" s="16">
        <f>IF(OR(Table13[[#This Row],[Order Value]]&gt;Answer!I$17,Table13[[#This Row],[Order Value]]&lt;Answer!I$18),1,0)</f>
        <v>0</v>
      </c>
      <c r="I771" s="19">
        <v>45161</v>
      </c>
      <c r="J771" s="20" t="str">
        <f>TEXT(Table13[[#This Row],[Order Datetime]],"HH:MM:SS")</f>
        <v>23:25:00</v>
      </c>
      <c r="K771" s="20" t="str">
        <f>TEXT(Table13[[#This Row],[Order time]],"H")</f>
        <v>23</v>
      </c>
      <c r="L771" s="16">
        <v>8</v>
      </c>
      <c r="M771" s="16">
        <f>DAY(Table13[[#This Row],[Order Date]])</f>
        <v>23</v>
      </c>
      <c r="N771" s="16" t="str">
        <f>TEXT(Table13[[#This Row],[Order Date]],"mmmm")</f>
        <v>August</v>
      </c>
      <c r="O771" s="16" t="str">
        <f>TEXT(Table13[[#This Row],[Order Date]],"dddd")</f>
        <v>Wednesday</v>
      </c>
      <c r="P771" s="16">
        <f>WEEKDAY(Table13[[#This Row],[Order Datetime]],2)</f>
        <v>3</v>
      </c>
      <c r="Q771" s="30" t="str">
        <f>IF(Table13[[#This Row],[Customer Country]]="",VLOOKUP(Table13[[#This Row],[Customer ID]],Customers!$A$2:$E$2501,2,0),Table13[[#This Row],[Customer Country]])</f>
        <v>USA</v>
      </c>
      <c r="R771" s="16">
        <f>VLOOKUP(Table13[[#This Row],[Customer ID]],Table3[],6,0)</f>
        <v>50</v>
      </c>
    </row>
    <row r="772" spans="1:18" x14ac:dyDescent="0.3">
      <c r="A772" s="15">
        <v>1503619</v>
      </c>
      <c r="B772" s="16">
        <v>621</v>
      </c>
      <c r="C772" s="17" t="s">
        <v>99</v>
      </c>
      <c r="D772" s="21">
        <v>44943.037499999999</v>
      </c>
      <c r="E772" s="16" t="s">
        <v>96</v>
      </c>
      <c r="F772" s="16" t="s">
        <v>51</v>
      </c>
      <c r="G772" s="16">
        <v>4436</v>
      </c>
      <c r="H772" s="16">
        <f>IF(OR(Table13[[#This Row],[Order Value]]&gt;Answer!I$17,Table13[[#This Row],[Order Value]]&lt;Answer!I$18),1,0)</f>
        <v>0</v>
      </c>
      <c r="I772" s="19">
        <v>44943</v>
      </c>
      <c r="J772" s="20" t="str">
        <f>TEXT(Table13[[#This Row],[Order Datetime]],"HH:MM:SS")</f>
        <v>00:54:00</v>
      </c>
      <c r="K772" s="20" t="str">
        <f>TEXT(Table13[[#This Row],[Order time]],"H")</f>
        <v>0</v>
      </c>
      <c r="L772" s="16">
        <v>1</v>
      </c>
      <c r="M772" s="16">
        <f>DAY(Table13[[#This Row],[Order Date]])</f>
        <v>17</v>
      </c>
      <c r="N772" s="16" t="str">
        <f>TEXT(Table13[[#This Row],[Order Date]],"mmmm")</f>
        <v>January</v>
      </c>
      <c r="O772" s="16" t="str">
        <f>TEXT(Table13[[#This Row],[Order Date]],"dddd")</f>
        <v>Tuesday</v>
      </c>
      <c r="P772" s="16">
        <f>WEEKDAY(Table13[[#This Row],[Order Datetime]],2)</f>
        <v>2</v>
      </c>
      <c r="Q772" s="30" t="str">
        <f>IF(Table13[[#This Row],[Customer Country]]="",VLOOKUP(Table13[[#This Row],[Customer ID]],Customers!$A$2:$E$2501,2,0),Table13[[#This Row],[Customer Country]])</f>
        <v>USA</v>
      </c>
      <c r="R772" s="16">
        <f>VLOOKUP(Table13[[#This Row],[Customer ID]],Table3[],6,0)</f>
        <v>50</v>
      </c>
    </row>
    <row r="773" spans="1:18" x14ac:dyDescent="0.3">
      <c r="A773" s="15">
        <v>535352</v>
      </c>
      <c r="B773" s="16">
        <v>622</v>
      </c>
      <c r="C773" s="17" t="s">
        <v>113</v>
      </c>
      <c r="D773" s="18">
        <v>45130.976388888892</v>
      </c>
      <c r="E773" s="16" t="s">
        <v>98</v>
      </c>
      <c r="F773" s="16" t="s">
        <v>14</v>
      </c>
      <c r="G773" s="16">
        <v>9155</v>
      </c>
      <c r="H773" s="16">
        <f>IF(OR(Table13[[#This Row],[Order Value]]&gt;Answer!I$17,Table13[[#This Row],[Order Value]]&lt;Answer!I$18),1,0)</f>
        <v>0</v>
      </c>
      <c r="I773" s="19">
        <v>45130</v>
      </c>
      <c r="J773" s="20" t="str">
        <f>TEXT(Table13[[#This Row],[Order Datetime]],"HH:MM:SS")</f>
        <v>23:26:00</v>
      </c>
      <c r="K773" s="20" t="str">
        <f>TEXT(Table13[[#This Row],[Order time]],"H")</f>
        <v>23</v>
      </c>
      <c r="L773" s="16">
        <v>7</v>
      </c>
      <c r="M773" s="16">
        <f>DAY(Table13[[#This Row],[Order Date]])</f>
        <v>23</v>
      </c>
      <c r="N773" s="16" t="str">
        <f>TEXT(Table13[[#This Row],[Order Date]],"mmmm")</f>
        <v>July</v>
      </c>
      <c r="O773" s="16" t="str">
        <f>TEXT(Table13[[#This Row],[Order Date]],"dddd")</f>
        <v>Sunday</v>
      </c>
      <c r="P773" s="16">
        <f>WEEKDAY(Table13[[#This Row],[Order Datetime]],2)</f>
        <v>7</v>
      </c>
      <c r="Q773" s="30" t="str">
        <f>IF(Table13[[#This Row],[Customer Country]]="",VLOOKUP(Table13[[#This Row],[Customer ID]],Customers!$A$2:$E$2501,2,0),Table13[[#This Row],[Customer Country]])</f>
        <v>India</v>
      </c>
      <c r="R773" s="16">
        <f>VLOOKUP(Table13[[#This Row],[Customer ID]],Table3[],6,0)</f>
        <v>71</v>
      </c>
    </row>
    <row r="774" spans="1:18" x14ac:dyDescent="0.3">
      <c r="A774" s="15">
        <v>841572</v>
      </c>
      <c r="B774" s="16">
        <v>622</v>
      </c>
      <c r="C774" s="17" t="s">
        <v>113</v>
      </c>
      <c r="D774" s="21">
        <v>44985.941666666666</v>
      </c>
      <c r="E774" s="16" t="s">
        <v>97</v>
      </c>
      <c r="F774" s="16" t="s">
        <v>78</v>
      </c>
      <c r="G774" s="16">
        <v>7748</v>
      </c>
      <c r="H774" s="16">
        <f>IF(OR(Table13[[#This Row],[Order Value]]&gt;Answer!I$17,Table13[[#This Row],[Order Value]]&lt;Answer!I$18),1,0)</f>
        <v>0</v>
      </c>
      <c r="I774" s="19">
        <v>44985</v>
      </c>
      <c r="J774" s="20" t="str">
        <f>TEXT(Table13[[#This Row],[Order Datetime]],"HH:MM:SS")</f>
        <v>22:36:00</v>
      </c>
      <c r="K774" s="20" t="str">
        <f>TEXT(Table13[[#This Row],[Order time]],"H")</f>
        <v>22</v>
      </c>
      <c r="L774" s="16">
        <v>2</v>
      </c>
      <c r="M774" s="16">
        <f>DAY(Table13[[#This Row],[Order Date]])</f>
        <v>28</v>
      </c>
      <c r="N774" s="16" t="str">
        <f>TEXT(Table13[[#This Row],[Order Date]],"mmmm")</f>
        <v>February</v>
      </c>
      <c r="O774" s="16" t="str">
        <f>TEXT(Table13[[#This Row],[Order Date]],"dddd")</f>
        <v>Tuesday</v>
      </c>
      <c r="P774" s="16">
        <f>WEEKDAY(Table13[[#This Row],[Order Datetime]],2)</f>
        <v>2</v>
      </c>
      <c r="Q774" s="30" t="str">
        <f>IF(Table13[[#This Row],[Customer Country]]="",VLOOKUP(Table13[[#This Row],[Customer ID]],Customers!$A$2:$E$2501,2,0),Table13[[#This Row],[Customer Country]])</f>
        <v>India</v>
      </c>
      <c r="R774" s="16">
        <f>VLOOKUP(Table13[[#This Row],[Customer ID]],Table3[],6,0)</f>
        <v>71</v>
      </c>
    </row>
    <row r="775" spans="1:18" x14ac:dyDescent="0.3">
      <c r="A775" s="15">
        <v>869899</v>
      </c>
      <c r="B775" s="16">
        <v>623</v>
      </c>
      <c r="C775" s="17" t="s">
        <v>113</v>
      </c>
      <c r="D775" s="21">
        <v>45097.067361111112</v>
      </c>
      <c r="E775" s="16" t="s">
        <v>97</v>
      </c>
      <c r="F775" s="16" t="s">
        <v>40</v>
      </c>
      <c r="G775" s="16">
        <v>7143</v>
      </c>
      <c r="H775" s="16">
        <f>IF(OR(Table13[[#This Row],[Order Value]]&gt;Answer!I$17,Table13[[#This Row],[Order Value]]&lt;Answer!I$18),1,0)</f>
        <v>0</v>
      </c>
      <c r="I775" s="19">
        <v>45097</v>
      </c>
      <c r="J775" s="20" t="str">
        <f>TEXT(Table13[[#This Row],[Order Datetime]],"HH:MM:SS")</f>
        <v>01:37:00</v>
      </c>
      <c r="K775" s="20" t="str">
        <f>TEXT(Table13[[#This Row],[Order time]],"H")</f>
        <v>1</v>
      </c>
      <c r="L775" s="16">
        <v>6</v>
      </c>
      <c r="M775" s="16">
        <f>DAY(Table13[[#This Row],[Order Date]])</f>
        <v>20</v>
      </c>
      <c r="N775" s="16" t="str">
        <f>TEXT(Table13[[#This Row],[Order Date]],"mmmm")</f>
        <v>June</v>
      </c>
      <c r="O775" s="16" t="str">
        <f>TEXT(Table13[[#This Row],[Order Date]],"dddd")</f>
        <v>Tuesday</v>
      </c>
      <c r="P775" s="16">
        <f>WEEKDAY(Table13[[#This Row],[Order Datetime]],2)</f>
        <v>2</v>
      </c>
      <c r="Q775" s="30" t="str">
        <f>IF(Table13[[#This Row],[Customer Country]]="",VLOOKUP(Table13[[#This Row],[Customer ID]],Customers!$A$2:$E$2501,2,0),Table13[[#This Row],[Customer Country]])</f>
        <v>India</v>
      </c>
      <c r="R775" s="16">
        <f>VLOOKUP(Table13[[#This Row],[Customer ID]],Table3[],6,0)</f>
        <v>80</v>
      </c>
    </row>
    <row r="776" spans="1:18" x14ac:dyDescent="0.3">
      <c r="A776" s="15">
        <v>1443815</v>
      </c>
      <c r="B776" s="16">
        <v>623</v>
      </c>
      <c r="C776" s="17" t="s">
        <v>113</v>
      </c>
      <c r="D776" s="21">
        <v>44952.998611111114</v>
      </c>
      <c r="E776" s="16" t="s">
        <v>97</v>
      </c>
      <c r="F776" s="16" t="s">
        <v>46</v>
      </c>
      <c r="G776" s="16">
        <v>9333</v>
      </c>
      <c r="H776" s="16">
        <f>IF(OR(Table13[[#This Row],[Order Value]]&gt;Answer!I$17,Table13[[#This Row],[Order Value]]&lt;Answer!I$18),1,0)</f>
        <v>0</v>
      </c>
      <c r="I776" s="19">
        <v>44952</v>
      </c>
      <c r="J776" s="20" t="str">
        <f>TEXT(Table13[[#This Row],[Order Datetime]],"HH:MM:SS")</f>
        <v>23:58:00</v>
      </c>
      <c r="K776" s="20" t="str">
        <f>TEXT(Table13[[#This Row],[Order time]],"H")</f>
        <v>23</v>
      </c>
      <c r="L776" s="16">
        <v>1</v>
      </c>
      <c r="M776" s="16">
        <f>DAY(Table13[[#This Row],[Order Date]])</f>
        <v>26</v>
      </c>
      <c r="N776" s="16" t="str">
        <f>TEXT(Table13[[#This Row],[Order Date]],"mmmm")</f>
        <v>January</v>
      </c>
      <c r="O776" s="16" t="str">
        <f>TEXT(Table13[[#This Row],[Order Date]],"dddd")</f>
        <v>Thursday</v>
      </c>
      <c r="P776" s="16">
        <f>WEEKDAY(Table13[[#This Row],[Order Datetime]],2)</f>
        <v>4</v>
      </c>
      <c r="Q776" s="30" t="str">
        <f>IF(Table13[[#This Row],[Customer Country]]="",VLOOKUP(Table13[[#This Row],[Customer ID]],Customers!$A$2:$E$2501,2,0),Table13[[#This Row],[Customer Country]])</f>
        <v>India</v>
      </c>
      <c r="R776" s="16">
        <f>VLOOKUP(Table13[[#This Row],[Customer ID]],Table3[],6,0)</f>
        <v>80</v>
      </c>
    </row>
    <row r="777" spans="1:18" x14ac:dyDescent="0.3">
      <c r="A777" s="15">
        <v>1558722</v>
      </c>
      <c r="B777" s="16">
        <v>623</v>
      </c>
      <c r="C777" s="17" t="s">
        <v>113</v>
      </c>
      <c r="D777" s="21">
        <v>45134.067361111112</v>
      </c>
      <c r="E777" s="16" t="s">
        <v>98</v>
      </c>
      <c r="F777" s="16" t="s">
        <v>27</v>
      </c>
      <c r="G777" s="16">
        <v>1232</v>
      </c>
      <c r="H777" s="16">
        <f>IF(OR(Table13[[#This Row],[Order Value]]&gt;Answer!I$17,Table13[[#This Row],[Order Value]]&lt;Answer!I$18),1,0)</f>
        <v>0</v>
      </c>
      <c r="I777" s="19">
        <v>45134</v>
      </c>
      <c r="J777" s="20" t="str">
        <f>TEXT(Table13[[#This Row],[Order Datetime]],"HH:MM:SS")</f>
        <v>01:37:00</v>
      </c>
      <c r="K777" s="20" t="str">
        <f>TEXT(Table13[[#This Row],[Order time]],"H")</f>
        <v>1</v>
      </c>
      <c r="L777" s="16">
        <v>7</v>
      </c>
      <c r="M777" s="16">
        <f>DAY(Table13[[#This Row],[Order Date]])</f>
        <v>27</v>
      </c>
      <c r="N777" s="16" t="str">
        <f>TEXT(Table13[[#This Row],[Order Date]],"mmmm")</f>
        <v>July</v>
      </c>
      <c r="O777" s="16" t="str">
        <f>TEXT(Table13[[#This Row],[Order Date]],"dddd")</f>
        <v>Thursday</v>
      </c>
      <c r="P777" s="16">
        <f>WEEKDAY(Table13[[#This Row],[Order Datetime]],2)</f>
        <v>4</v>
      </c>
      <c r="Q777" s="30" t="str">
        <f>IF(Table13[[#This Row],[Customer Country]]="",VLOOKUP(Table13[[#This Row],[Customer ID]],Customers!$A$2:$E$2501,2,0),Table13[[#This Row],[Customer Country]])</f>
        <v>India</v>
      </c>
      <c r="R777" s="16">
        <f>VLOOKUP(Table13[[#This Row],[Customer ID]],Table3[],6,0)</f>
        <v>80</v>
      </c>
    </row>
    <row r="778" spans="1:18" x14ac:dyDescent="0.3">
      <c r="A778" s="15">
        <v>122068</v>
      </c>
      <c r="B778" s="16">
        <v>624</v>
      </c>
      <c r="C778" s="17" t="s">
        <v>101</v>
      </c>
      <c r="D778" s="18">
        <v>45200.071527777778</v>
      </c>
      <c r="E778" s="16" t="s">
        <v>96</v>
      </c>
      <c r="F778" s="16" t="s">
        <v>18</v>
      </c>
      <c r="G778" s="16">
        <v>3030</v>
      </c>
      <c r="H778" s="16">
        <f>IF(OR(Table13[[#This Row],[Order Value]]&gt;Answer!I$17,Table13[[#This Row],[Order Value]]&lt;Answer!I$18),1,0)</f>
        <v>0</v>
      </c>
      <c r="I778" s="19">
        <v>45200</v>
      </c>
      <c r="J778" s="20" t="str">
        <f>TEXT(Table13[[#This Row],[Order Datetime]],"HH:MM:SS")</f>
        <v>01:43:00</v>
      </c>
      <c r="K778" s="20" t="str">
        <f>TEXT(Table13[[#This Row],[Order time]],"H")</f>
        <v>1</v>
      </c>
      <c r="L778" s="16">
        <v>10</v>
      </c>
      <c r="M778" s="16">
        <f>DAY(Table13[[#This Row],[Order Date]])</f>
        <v>1</v>
      </c>
      <c r="N778" s="16" t="str">
        <f>TEXT(Table13[[#This Row],[Order Date]],"mmmm")</f>
        <v>October</v>
      </c>
      <c r="O778" s="16" t="str">
        <f>TEXT(Table13[[#This Row],[Order Date]],"dddd")</f>
        <v>Sunday</v>
      </c>
      <c r="P778" s="16">
        <f>WEEKDAY(Table13[[#This Row],[Order Datetime]],2)</f>
        <v>7</v>
      </c>
      <c r="Q778" s="30" t="str">
        <f>IF(Table13[[#This Row],[Customer Country]]="",VLOOKUP(Table13[[#This Row],[Customer ID]],Customers!$A$2:$E$2501,2,0),Table13[[#This Row],[Customer Country]])</f>
        <v>Australia</v>
      </c>
      <c r="R778" s="16">
        <f>VLOOKUP(Table13[[#This Row],[Customer ID]],Table3[],6,0)</f>
        <v>43</v>
      </c>
    </row>
    <row r="779" spans="1:18" x14ac:dyDescent="0.3">
      <c r="A779" s="15">
        <v>312581</v>
      </c>
      <c r="B779" s="16">
        <v>624</v>
      </c>
      <c r="C779" s="17" t="s">
        <v>101</v>
      </c>
      <c r="D779" s="18">
        <v>45145.033333333333</v>
      </c>
      <c r="E779" s="16" t="s">
        <v>191</v>
      </c>
      <c r="F779" s="16" t="s">
        <v>44</v>
      </c>
      <c r="G779" s="16">
        <v>5721</v>
      </c>
      <c r="H779" s="16">
        <f>IF(OR(Table13[[#This Row],[Order Value]]&gt;Answer!I$17,Table13[[#This Row],[Order Value]]&lt;Answer!I$18),1,0)</f>
        <v>0</v>
      </c>
      <c r="I779" s="19">
        <v>45145</v>
      </c>
      <c r="J779" s="20" t="str">
        <f>TEXT(Table13[[#This Row],[Order Datetime]],"HH:MM:SS")</f>
        <v>00:48:00</v>
      </c>
      <c r="K779" s="20" t="str">
        <f>TEXT(Table13[[#This Row],[Order time]],"H")</f>
        <v>0</v>
      </c>
      <c r="L779" s="16">
        <v>8</v>
      </c>
      <c r="M779" s="16">
        <f>DAY(Table13[[#This Row],[Order Date]])</f>
        <v>7</v>
      </c>
      <c r="N779" s="16" t="str">
        <f>TEXT(Table13[[#This Row],[Order Date]],"mmmm")</f>
        <v>August</v>
      </c>
      <c r="O779" s="16" t="str">
        <f>TEXT(Table13[[#This Row],[Order Date]],"dddd")</f>
        <v>Monday</v>
      </c>
      <c r="P779" s="16">
        <f>WEEKDAY(Table13[[#This Row],[Order Datetime]],2)</f>
        <v>1</v>
      </c>
      <c r="Q779" s="30" t="str">
        <f>IF(Table13[[#This Row],[Customer Country]]="",VLOOKUP(Table13[[#This Row],[Customer ID]],Customers!$A$2:$E$2501,2,0),Table13[[#This Row],[Customer Country]])</f>
        <v>Australia</v>
      </c>
      <c r="R779" s="16">
        <f>VLOOKUP(Table13[[#This Row],[Customer ID]],Table3[],6,0)</f>
        <v>43</v>
      </c>
    </row>
    <row r="780" spans="1:18" x14ac:dyDescent="0.3">
      <c r="A780" s="15">
        <v>148310</v>
      </c>
      <c r="B780" s="16">
        <v>625</v>
      </c>
      <c r="C780" s="17" t="s">
        <v>113</v>
      </c>
      <c r="D780" s="18">
        <v>45049.015277777777</v>
      </c>
      <c r="E780" s="16" t="s">
        <v>96</v>
      </c>
      <c r="F780" s="16" t="s">
        <v>21</v>
      </c>
      <c r="G780" s="16">
        <v>2291</v>
      </c>
      <c r="H780" s="16">
        <f>IF(OR(Table13[[#This Row],[Order Value]]&gt;Answer!I$17,Table13[[#This Row],[Order Value]]&lt;Answer!I$18),1,0)</f>
        <v>0</v>
      </c>
      <c r="I780" s="19">
        <v>45049</v>
      </c>
      <c r="J780" s="20" t="str">
        <f>TEXT(Table13[[#This Row],[Order Datetime]],"HH:MM:SS")</f>
        <v>00:22:00</v>
      </c>
      <c r="K780" s="20" t="str">
        <f>TEXT(Table13[[#This Row],[Order time]],"H")</f>
        <v>0</v>
      </c>
      <c r="L780" s="16">
        <v>5</v>
      </c>
      <c r="M780" s="16">
        <f>DAY(Table13[[#This Row],[Order Date]])</f>
        <v>3</v>
      </c>
      <c r="N780" s="16" t="str">
        <f>TEXT(Table13[[#This Row],[Order Date]],"mmmm")</f>
        <v>May</v>
      </c>
      <c r="O780" s="16" t="str">
        <f>TEXT(Table13[[#This Row],[Order Date]],"dddd")</f>
        <v>Wednesday</v>
      </c>
      <c r="P780" s="16">
        <f>WEEKDAY(Table13[[#This Row],[Order Datetime]],2)</f>
        <v>3</v>
      </c>
      <c r="Q780" s="30" t="str">
        <f>IF(Table13[[#This Row],[Customer Country]]="",VLOOKUP(Table13[[#This Row],[Customer ID]],Customers!$A$2:$E$2501,2,0),Table13[[#This Row],[Customer Country]])</f>
        <v>India</v>
      </c>
      <c r="R780" s="16">
        <f>VLOOKUP(Table13[[#This Row],[Customer ID]],Table3[],6,0)</f>
        <v>54</v>
      </c>
    </row>
    <row r="781" spans="1:18" x14ac:dyDescent="0.3">
      <c r="A781" s="15">
        <v>663055</v>
      </c>
      <c r="B781" s="16">
        <v>626</v>
      </c>
      <c r="C781" s="17" t="s">
        <v>99</v>
      </c>
      <c r="D781" s="18">
        <v>45096.975694444445</v>
      </c>
      <c r="E781" s="16" t="s">
        <v>97</v>
      </c>
      <c r="F781" s="16" t="s">
        <v>63</v>
      </c>
      <c r="G781" s="16">
        <v>6976</v>
      </c>
      <c r="H781" s="16">
        <f>IF(OR(Table13[[#This Row],[Order Value]]&gt;Answer!I$17,Table13[[#This Row],[Order Value]]&lt;Answer!I$18),1,0)</f>
        <v>0</v>
      </c>
      <c r="I781" s="19">
        <v>45096</v>
      </c>
      <c r="J781" s="20" t="str">
        <f>TEXT(Table13[[#This Row],[Order Datetime]],"HH:MM:SS")</f>
        <v>23:25:00</v>
      </c>
      <c r="K781" s="20" t="str">
        <f>TEXT(Table13[[#This Row],[Order time]],"H")</f>
        <v>23</v>
      </c>
      <c r="L781" s="16">
        <v>6</v>
      </c>
      <c r="M781" s="16">
        <f>DAY(Table13[[#This Row],[Order Date]])</f>
        <v>19</v>
      </c>
      <c r="N781" s="16" t="str">
        <f>TEXT(Table13[[#This Row],[Order Date]],"mmmm")</f>
        <v>June</v>
      </c>
      <c r="O781" s="16" t="str">
        <f>TEXT(Table13[[#This Row],[Order Date]],"dddd")</f>
        <v>Monday</v>
      </c>
      <c r="P781" s="16">
        <f>WEEKDAY(Table13[[#This Row],[Order Datetime]],2)</f>
        <v>1</v>
      </c>
      <c r="Q781" s="30" t="str">
        <f>IF(Table13[[#This Row],[Customer Country]]="",VLOOKUP(Table13[[#This Row],[Customer ID]],Customers!$A$2:$E$2501,2,0),Table13[[#This Row],[Customer Country]])</f>
        <v>USA</v>
      </c>
      <c r="R781" s="16">
        <f>VLOOKUP(Table13[[#This Row],[Customer ID]],Table3[],6,0)</f>
        <v>59</v>
      </c>
    </row>
    <row r="782" spans="1:18" x14ac:dyDescent="0.3">
      <c r="A782" s="15">
        <v>1338945</v>
      </c>
      <c r="B782" s="16">
        <v>627</v>
      </c>
      <c r="C782" s="17" t="s">
        <v>102</v>
      </c>
      <c r="D782" s="21">
        <v>44981.010416666664</v>
      </c>
      <c r="E782" s="16" t="s">
        <v>191</v>
      </c>
      <c r="F782" s="16" t="s">
        <v>14</v>
      </c>
      <c r="G782" s="16">
        <v>4854</v>
      </c>
      <c r="H782" s="16">
        <f>IF(OR(Table13[[#This Row],[Order Value]]&gt;Answer!I$17,Table13[[#This Row],[Order Value]]&lt;Answer!I$18),1,0)</f>
        <v>0</v>
      </c>
      <c r="I782" s="19">
        <v>44981</v>
      </c>
      <c r="J782" s="20" t="str">
        <f>TEXT(Table13[[#This Row],[Order Datetime]],"HH:MM:SS")</f>
        <v>00:15:00</v>
      </c>
      <c r="K782" s="20" t="str">
        <f>TEXT(Table13[[#This Row],[Order time]],"H")</f>
        <v>0</v>
      </c>
      <c r="L782" s="16">
        <v>2</v>
      </c>
      <c r="M782" s="16">
        <f>DAY(Table13[[#This Row],[Order Date]])</f>
        <v>24</v>
      </c>
      <c r="N782" s="16" t="str">
        <f>TEXT(Table13[[#This Row],[Order Date]],"mmmm")</f>
        <v>February</v>
      </c>
      <c r="O782" s="16" t="str">
        <f>TEXT(Table13[[#This Row],[Order Date]],"dddd")</f>
        <v>Friday</v>
      </c>
      <c r="P782" s="16">
        <f>WEEKDAY(Table13[[#This Row],[Order Datetime]],2)</f>
        <v>5</v>
      </c>
      <c r="Q782" s="30" t="str">
        <f>IF(Table13[[#This Row],[Customer Country]]="",VLOOKUP(Table13[[#This Row],[Customer ID]],Customers!$A$2:$E$2501,2,0),Table13[[#This Row],[Customer Country]])</f>
        <v>Finland</v>
      </c>
      <c r="R782" s="16">
        <f>VLOOKUP(Table13[[#This Row],[Customer ID]],Table3[],6,0)</f>
        <v>62</v>
      </c>
    </row>
    <row r="783" spans="1:18" x14ac:dyDescent="0.3">
      <c r="A783" s="15">
        <v>134419</v>
      </c>
      <c r="B783" s="16">
        <v>628</v>
      </c>
      <c r="C783" s="17" t="s">
        <v>100</v>
      </c>
      <c r="D783" s="18">
        <v>44960.954861111109</v>
      </c>
      <c r="E783" s="16" t="s">
        <v>98</v>
      </c>
      <c r="F783" s="16" t="s">
        <v>80</v>
      </c>
      <c r="G783" s="16">
        <v>2768</v>
      </c>
      <c r="H783" s="16">
        <f>IF(OR(Table13[[#This Row],[Order Value]]&gt;Answer!I$17,Table13[[#This Row],[Order Value]]&lt;Answer!I$18),1,0)</f>
        <v>0</v>
      </c>
      <c r="I783" s="19">
        <v>44960</v>
      </c>
      <c r="J783" s="20" t="str">
        <f>TEXT(Table13[[#This Row],[Order Datetime]],"HH:MM:SS")</f>
        <v>22:55:00</v>
      </c>
      <c r="K783" s="20" t="str">
        <f>TEXT(Table13[[#This Row],[Order time]],"H")</f>
        <v>22</v>
      </c>
      <c r="L783" s="16">
        <v>2</v>
      </c>
      <c r="M783" s="16">
        <f>DAY(Table13[[#This Row],[Order Date]])</f>
        <v>3</v>
      </c>
      <c r="N783" s="16" t="str">
        <f>TEXT(Table13[[#This Row],[Order Date]],"mmmm")</f>
        <v>February</v>
      </c>
      <c r="O783" s="16" t="str">
        <f>TEXT(Table13[[#This Row],[Order Date]],"dddd")</f>
        <v>Friday</v>
      </c>
      <c r="P783" s="16">
        <f>WEEKDAY(Table13[[#This Row],[Order Datetime]],2)</f>
        <v>5</v>
      </c>
      <c r="Q783" s="30" t="str">
        <f>IF(Table13[[#This Row],[Customer Country]]="",VLOOKUP(Table13[[#This Row],[Customer ID]],Customers!$A$2:$E$2501,2,0),Table13[[#This Row],[Customer Country]])</f>
        <v>France</v>
      </c>
      <c r="R783" s="16">
        <f>VLOOKUP(Table13[[#This Row],[Customer ID]],Table3[],6,0)</f>
        <v>85</v>
      </c>
    </row>
    <row r="784" spans="1:18" x14ac:dyDescent="0.3">
      <c r="A784" s="15">
        <v>333900</v>
      </c>
      <c r="B784" s="16">
        <v>629</v>
      </c>
      <c r="C784" s="17" t="s">
        <v>99</v>
      </c>
      <c r="D784" s="18">
        <v>45242.047222222223</v>
      </c>
      <c r="E784" s="16" t="s">
        <v>96</v>
      </c>
      <c r="F784" s="16" t="s">
        <v>25</v>
      </c>
      <c r="G784" s="16">
        <v>8694</v>
      </c>
      <c r="H784" s="16">
        <f>IF(OR(Table13[[#This Row],[Order Value]]&gt;Answer!I$17,Table13[[#This Row],[Order Value]]&lt;Answer!I$18),1,0)</f>
        <v>0</v>
      </c>
      <c r="I784" s="19">
        <v>45242</v>
      </c>
      <c r="J784" s="20" t="str">
        <f>TEXT(Table13[[#This Row],[Order Datetime]],"HH:MM:SS")</f>
        <v>01:08:00</v>
      </c>
      <c r="K784" s="20" t="str">
        <f>TEXT(Table13[[#This Row],[Order time]],"H")</f>
        <v>1</v>
      </c>
      <c r="L784" s="16">
        <v>11</v>
      </c>
      <c r="M784" s="16">
        <f>DAY(Table13[[#This Row],[Order Date]])</f>
        <v>12</v>
      </c>
      <c r="N784" s="16" t="str">
        <f>TEXT(Table13[[#This Row],[Order Date]],"mmmm")</f>
        <v>November</v>
      </c>
      <c r="O784" s="16" t="str">
        <f>TEXT(Table13[[#This Row],[Order Date]],"dddd")</f>
        <v>Sunday</v>
      </c>
      <c r="P784" s="16">
        <f>WEEKDAY(Table13[[#This Row],[Order Datetime]],2)</f>
        <v>7</v>
      </c>
      <c r="Q784" s="30" t="str">
        <f>IF(Table13[[#This Row],[Customer Country]]="",VLOOKUP(Table13[[#This Row],[Customer ID]],Customers!$A$2:$E$2501,2,0),Table13[[#This Row],[Customer Country]])</f>
        <v>USA</v>
      </c>
      <c r="R784" s="16">
        <f>VLOOKUP(Table13[[#This Row],[Customer ID]],Table3[],6,0)</f>
        <v>82</v>
      </c>
    </row>
    <row r="785" spans="1:18" x14ac:dyDescent="0.3">
      <c r="A785" s="15">
        <v>1107986</v>
      </c>
      <c r="B785" s="16">
        <v>632</v>
      </c>
      <c r="C785" s="17" t="s">
        <v>99</v>
      </c>
      <c r="D785" s="21">
        <v>45187.020833333336</v>
      </c>
      <c r="E785" s="16" t="s">
        <v>96</v>
      </c>
      <c r="F785" s="16" t="s">
        <v>46</v>
      </c>
      <c r="G785" s="16">
        <v>384</v>
      </c>
      <c r="H785" s="16">
        <f>IF(OR(Table13[[#This Row],[Order Value]]&gt;Answer!I$17,Table13[[#This Row],[Order Value]]&lt;Answer!I$18),1,0)</f>
        <v>0</v>
      </c>
      <c r="I785" s="19">
        <v>45187</v>
      </c>
      <c r="J785" s="20" t="str">
        <f>TEXT(Table13[[#This Row],[Order Datetime]],"HH:MM:SS")</f>
        <v>00:30:00</v>
      </c>
      <c r="K785" s="20" t="str">
        <f>TEXT(Table13[[#This Row],[Order time]],"H")</f>
        <v>0</v>
      </c>
      <c r="L785" s="16">
        <v>9</v>
      </c>
      <c r="M785" s="16">
        <f>DAY(Table13[[#This Row],[Order Date]])</f>
        <v>18</v>
      </c>
      <c r="N785" s="16" t="str">
        <f>TEXT(Table13[[#This Row],[Order Date]],"mmmm")</f>
        <v>September</v>
      </c>
      <c r="O785" s="16" t="str">
        <f>TEXT(Table13[[#This Row],[Order Date]],"dddd")</f>
        <v>Monday</v>
      </c>
      <c r="P785" s="16">
        <f>WEEKDAY(Table13[[#This Row],[Order Datetime]],2)</f>
        <v>1</v>
      </c>
      <c r="Q785" s="30" t="str">
        <f>IF(Table13[[#This Row],[Customer Country]]="",VLOOKUP(Table13[[#This Row],[Customer ID]],Customers!$A$2:$E$2501,2,0),Table13[[#This Row],[Customer Country]])</f>
        <v>USA</v>
      </c>
      <c r="R785" s="16">
        <f>VLOOKUP(Table13[[#This Row],[Customer ID]],Table3[],6,0)</f>
        <v>67</v>
      </c>
    </row>
    <row r="786" spans="1:18" x14ac:dyDescent="0.3">
      <c r="A786" s="15">
        <v>1675253</v>
      </c>
      <c r="B786" s="16">
        <v>632</v>
      </c>
      <c r="C786" s="17" t="s">
        <v>99</v>
      </c>
      <c r="D786" s="21">
        <v>45164.012499999997</v>
      </c>
      <c r="E786" s="16" t="s">
        <v>98</v>
      </c>
      <c r="F786" s="16" t="s">
        <v>27</v>
      </c>
      <c r="G786" s="16">
        <v>3340</v>
      </c>
      <c r="H786" s="16">
        <f>IF(OR(Table13[[#This Row],[Order Value]]&gt;Answer!I$17,Table13[[#This Row],[Order Value]]&lt;Answer!I$18),1,0)</f>
        <v>0</v>
      </c>
      <c r="I786" s="19">
        <v>45164</v>
      </c>
      <c r="J786" s="20" t="str">
        <f>TEXT(Table13[[#This Row],[Order Datetime]],"HH:MM:SS")</f>
        <v>00:18:00</v>
      </c>
      <c r="K786" s="20" t="str">
        <f>TEXT(Table13[[#This Row],[Order time]],"H")</f>
        <v>0</v>
      </c>
      <c r="L786" s="16">
        <v>8</v>
      </c>
      <c r="M786" s="16">
        <f>DAY(Table13[[#This Row],[Order Date]])</f>
        <v>26</v>
      </c>
      <c r="N786" s="16" t="str">
        <f>TEXT(Table13[[#This Row],[Order Date]],"mmmm")</f>
        <v>August</v>
      </c>
      <c r="O786" s="16" t="str">
        <f>TEXT(Table13[[#This Row],[Order Date]],"dddd")</f>
        <v>Saturday</v>
      </c>
      <c r="P786" s="16">
        <f>WEEKDAY(Table13[[#This Row],[Order Datetime]],2)</f>
        <v>6</v>
      </c>
      <c r="Q786" s="30" t="str">
        <f>IF(Table13[[#This Row],[Customer Country]]="",VLOOKUP(Table13[[#This Row],[Customer ID]],Customers!$A$2:$E$2501,2,0),Table13[[#This Row],[Customer Country]])</f>
        <v>USA</v>
      </c>
      <c r="R786" s="16">
        <f>VLOOKUP(Table13[[#This Row],[Customer ID]],Table3[],6,0)</f>
        <v>67</v>
      </c>
    </row>
    <row r="787" spans="1:18" x14ac:dyDescent="0.3">
      <c r="A787" s="15">
        <v>243485</v>
      </c>
      <c r="B787" s="16">
        <v>633</v>
      </c>
      <c r="C787" s="17" t="s">
        <v>100</v>
      </c>
      <c r="D787" s="18">
        <v>45119.011111111111</v>
      </c>
      <c r="E787" s="16" t="s">
        <v>98</v>
      </c>
      <c r="F787" s="16" t="s">
        <v>17</v>
      </c>
      <c r="G787" s="16">
        <v>6552</v>
      </c>
      <c r="H787" s="16">
        <f>IF(OR(Table13[[#This Row],[Order Value]]&gt;Answer!I$17,Table13[[#This Row],[Order Value]]&lt;Answer!I$18),1,0)</f>
        <v>0</v>
      </c>
      <c r="I787" s="19">
        <v>45119</v>
      </c>
      <c r="J787" s="20" t="str">
        <f>TEXT(Table13[[#This Row],[Order Datetime]],"HH:MM:SS")</f>
        <v>00:16:00</v>
      </c>
      <c r="K787" s="20" t="str">
        <f>TEXT(Table13[[#This Row],[Order time]],"H")</f>
        <v>0</v>
      </c>
      <c r="L787" s="16">
        <v>7</v>
      </c>
      <c r="M787" s="16">
        <f>DAY(Table13[[#This Row],[Order Date]])</f>
        <v>12</v>
      </c>
      <c r="N787" s="16" t="str">
        <f>TEXT(Table13[[#This Row],[Order Date]],"mmmm")</f>
        <v>July</v>
      </c>
      <c r="O787" s="16" t="str">
        <f>TEXT(Table13[[#This Row],[Order Date]],"dddd")</f>
        <v>Wednesday</v>
      </c>
      <c r="P787" s="16">
        <f>WEEKDAY(Table13[[#This Row],[Order Datetime]],2)</f>
        <v>3</v>
      </c>
      <c r="Q787" s="30" t="str">
        <f>IF(Table13[[#This Row],[Customer Country]]="",VLOOKUP(Table13[[#This Row],[Customer ID]],Customers!$A$2:$E$2501,2,0),Table13[[#This Row],[Customer Country]])</f>
        <v>France</v>
      </c>
      <c r="R787" s="16">
        <f>VLOOKUP(Table13[[#This Row],[Customer ID]],Table3[],6,0)</f>
        <v>88</v>
      </c>
    </row>
    <row r="788" spans="1:18" x14ac:dyDescent="0.3">
      <c r="A788" s="15">
        <v>624736</v>
      </c>
      <c r="B788" s="16">
        <v>633</v>
      </c>
      <c r="C788" s="17" t="s">
        <v>100</v>
      </c>
      <c r="D788" s="18">
        <v>45067.070833333331</v>
      </c>
      <c r="E788" s="16" t="s">
        <v>98</v>
      </c>
      <c r="F788" s="16" t="s">
        <v>57</v>
      </c>
      <c r="G788" s="16">
        <v>486</v>
      </c>
      <c r="H788" s="16">
        <f>IF(OR(Table13[[#This Row],[Order Value]]&gt;Answer!I$17,Table13[[#This Row],[Order Value]]&lt;Answer!I$18),1,0)</f>
        <v>0</v>
      </c>
      <c r="I788" s="19">
        <v>45067</v>
      </c>
      <c r="J788" s="20" t="str">
        <f>TEXT(Table13[[#This Row],[Order Datetime]],"HH:MM:SS")</f>
        <v>01:42:00</v>
      </c>
      <c r="K788" s="20" t="str">
        <f>TEXT(Table13[[#This Row],[Order time]],"H")</f>
        <v>1</v>
      </c>
      <c r="L788" s="16">
        <v>5</v>
      </c>
      <c r="M788" s="16">
        <f>DAY(Table13[[#This Row],[Order Date]])</f>
        <v>21</v>
      </c>
      <c r="N788" s="16" t="str">
        <f>TEXT(Table13[[#This Row],[Order Date]],"mmmm")</f>
        <v>May</v>
      </c>
      <c r="O788" s="16" t="str">
        <f>TEXT(Table13[[#This Row],[Order Date]],"dddd")</f>
        <v>Sunday</v>
      </c>
      <c r="P788" s="16">
        <f>WEEKDAY(Table13[[#This Row],[Order Datetime]],2)</f>
        <v>7</v>
      </c>
      <c r="Q788" s="30" t="str">
        <f>IF(Table13[[#This Row],[Customer Country]]="",VLOOKUP(Table13[[#This Row],[Customer ID]],Customers!$A$2:$E$2501,2,0),Table13[[#This Row],[Customer Country]])</f>
        <v>France</v>
      </c>
      <c r="R788" s="16">
        <f>VLOOKUP(Table13[[#This Row],[Customer ID]],Table3[],6,0)</f>
        <v>88</v>
      </c>
    </row>
    <row r="789" spans="1:18" x14ac:dyDescent="0.3">
      <c r="A789" s="15">
        <v>1371439</v>
      </c>
      <c r="B789" s="16">
        <v>633</v>
      </c>
      <c r="C789" s="17" t="s">
        <v>100</v>
      </c>
      <c r="D789" s="21">
        <v>45217.004861111112</v>
      </c>
      <c r="E789" s="16" t="s">
        <v>96</v>
      </c>
      <c r="F789" s="16" t="s">
        <v>43</v>
      </c>
      <c r="G789" s="16">
        <v>4266</v>
      </c>
      <c r="H789" s="16">
        <f>IF(OR(Table13[[#This Row],[Order Value]]&gt;Answer!I$17,Table13[[#This Row],[Order Value]]&lt;Answer!I$18),1,0)</f>
        <v>0</v>
      </c>
      <c r="I789" s="19">
        <v>45217</v>
      </c>
      <c r="J789" s="20" t="str">
        <f>TEXT(Table13[[#This Row],[Order Datetime]],"HH:MM:SS")</f>
        <v>00:07:00</v>
      </c>
      <c r="K789" s="20" t="str">
        <f>TEXT(Table13[[#This Row],[Order time]],"H")</f>
        <v>0</v>
      </c>
      <c r="L789" s="16">
        <v>10</v>
      </c>
      <c r="M789" s="16">
        <f>DAY(Table13[[#This Row],[Order Date]])</f>
        <v>18</v>
      </c>
      <c r="N789" s="16" t="str">
        <f>TEXT(Table13[[#This Row],[Order Date]],"mmmm")</f>
        <v>October</v>
      </c>
      <c r="O789" s="16" t="str">
        <f>TEXT(Table13[[#This Row],[Order Date]],"dddd")</f>
        <v>Wednesday</v>
      </c>
      <c r="P789" s="16">
        <f>WEEKDAY(Table13[[#This Row],[Order Datetime]],2)</f>
        <v>3</v>
      </c>
      <c r="Q789" s="30" t="str">
        <f>IF(Table13[[#This Row],[Customer Country]]="",VLOOKUP(Table13[[#This Row],[Customer ID]],Customers!$A$2:$E$2501,2,0),Table13[[#This Row],[Customer Country]])</f>
        <v>France</v>
      </c>
      <c r="R789" s="16">
        <f>VLOOKUP(Table13[[#This Row],[Customer ID]],Table3[],6,0)</f>
        <v>88</v>
      </c>
    </row>
    <row r="790" spans="1:18" x14ac:dyDescent="0.3">
      <c r="A790" s="15">
        <v>725371</v>
      </c>
      <c r="B790" s="16">
        <v>634</v>
      </c>
      <c r="C790" s="17" t="s">
        <v>99</v>
      </c>
      <c r="D790" s="21">
        <v>44928.984027777777</v>
      </c>
      <c r="E790" s="16" t="s">
        <v>98</v>
      </c>
      <c r="F790" s="16" t="s">
        <v>72</v>
      </c>
      <c r="G790" s="16">
        <v>7071</v>
      </c>
      <c r="H790" s="16">
        <f>IF(OR(Table13[[#This Row],[Order Value]]&gt;Answer!I$17,Table13[[#This Row],[Order Value]]&lt;Answer!I$18),1,0)</f>
        <v>0</v>
      </c>
      <c r="I790" s="19">
        <v>44928</v>
      </c>
      <c r="J790" s="20" t="str">
        <f>TEXT(Table13[[#This Row],[Order Datetime]],"HH:MM:SS")</f>
        <v>23:37:00</v>
      </c>
      <c r="K790" s="20" t="str">
        <f>TEXT(Table13[[#This Row],[Order time]],"H")</f>
        <v>23</v>
      </c>
      <c r="L790" s="16">
        <v>1</v>
      </c>
      <c r="M790" s="16">
        <f>DAY(Table13[[#This Row],[Order Date]])</f>
        <v>2</v>
      </c>
      <c r="N790" s="16" t="str">
        <f>TEXT(Table13[[#This Row],[Order Date]],"mmmm")</f>
        <v>January</v>
      </c>
      <c r="O790" s="16" t="str">
        <f>TEXT(Table13[[#This Row],[Order Date]],"dddd")</f>
        <v>Monday</v>
      </c>
      <c r="P790" s="16">
        <f>WEEKDAY(Table13[[#This Row],[Order Datetime]],2)</f>
        <v>1</v>
      </c>
      <c r="Q790" s="30" t="str">
        <f>IF(Table13[[#This Row],[Customer Country]]="",VLOOKUP(Table13[[#This Row],[Customer ID]],Customers!$A$2:$E$2501,2,0),Table13[[#This Row],[Customer Country]])</f>
        <v>USA</v>
      </c>
      <c r="R790" s="16">
        <f>VLOOKUP(Table13[[#This Row],[Customer ID]],Table3[],6,0)</f>
        <v>62</v>
      </c>
    </row>
    <row r="791" spans="1:18" x14ac:dyDescent="0.3">
      <c r="A791" s="15">
        <v>1052119</v>
      </c>
      <c r="B791" s="16">
        <v>634</v>
      </c>
      <c r="C791" s="17" t="s">
        <v>99</v>
      </c>
      <c r="D791" s="21">
        <v>45153.006944444445</v>
      </c>
      <c r="E791" s="16" t="s">
        <v>191</v>
      </c>
      <c r="F791" s="16" t="s">
        <v>4</v>
      </c>
      <c r="G791" s="16">
        <v>4462</v>
      </c>
      <c r="H791" s="16">
        <f>IF(OR(Table13[[#This Row],[Order Value]]&gt;Answer!I$17,Table13[[#This Row],[Order Value]]&lt;Answer!I$18),1,0)</f>
        <v>0</v>
      </c>
      <c r="I791" s="19">
        <v>45153</v>
      </c>
      <c r="J791" s="20" t="str">
        <f>TEXT(Table13[[#This Row],[Order Datetime]],"HH:MM:SS")</f>
        <v>00:10:00</v>
      </c>
      <c r="K791" s="20" t="str">
        <f>TEXT(Table13[[#This Row],[Order time]],"H")</f>
        <v>0</v>
      </c>
      <c r="L791" s="16">
        <v>8</v>
      </c>
      <c r="M791" s="16">
        <f>DAY(Table13[[#This Row],[Order Date]])</f>
        <v>15</v>
      </c>
      <c r="N791" s="16" t="str">
        <f>TEXT(Table13[[#This Row],[Order Date]],"mmmm")</f>
        <v>August</v>
      </c>
      <c r="O791" s="16" t="str">
        <f>TEXT(Table13[[#This Row],[Order Date]],"dddd")</f>
        <v>Tuesday</v>
      </c>
      <c r="P791" s="16">
        <f>WEEKDAY(Table13[[#This Row],[Order Datetime]],2)</f>
        <v>2</v>
      </c>
      <c r="Q791" s="30" t="str">
        <f>IF(Table13[[#This Row],[Customer Country]]="",VLOOKUP(Table13[[#This Row],[Customer ID]],Customers!$A$2:$E$2501,2,0),Table13[[#This Row],[Customer Country]])</f>
        <v>USA</v>
      </c>
      <c r="R791" s="16">
        <f>VLOOKUP(Table13[[#This Row],[Customer ID]],Table3[],6,0)</f>
        <v>62</v>
      </c>
    </row>
    <row r="792" spans="1:18" x14ac:dyDescent="0.3">
      <c r="A792" s="15">
        <v>1567280</v>
      </c>
      <c r="B792" s="16">
        <v>634</v>
      </c>
      <c r="C792" s="17" t="s">
        <v>99</v>
      </c>
      <c r="D792" s="21">
        <v>45253.956944444442</v>
      </c>
      <c r="E792" s="16" t="s">
        <v>97</v>
      </c>
      <c r="F792" s="16" t="s">
        <v>25</v>
      </c>
      <c r="G792" s="16">
        <v>9698</v>
      </c>
      <c r="H792" s="16">
        <f>IF(OR(Table13[[#This Row],[Order Value]]&gt;Answer!I$17,Table13[[#This Row],[Order Value]]&lt;Answer!I$18),1,0)</f>
        <v>0</v>
      </c>
      <c r="I792" s="19">
        <v>45253</v>
      </c>
      <c r="J792" s="20" t="str">
        <f>TEXT(Table13[[#This Row],[Order Datetime]],"HH:MM:SS")</f>
        <v>22:58:00</v>
      </c>
      <c r="K792" s="20" t="str">
        <f>TEXT(Table13[[#This Row],[Order time]],"H")</f>
        <v>22</v>
      </c>
      <c r="L792" s="16">
        <v>11</v>
      </c>
      <c r="M792" s="16">
        <f>DAY(Table13[[#This Row],[Order Date]])</f>
        <v>23</v>
      </c>
      <c r="N792" s="16" t="str">
        <f>TEXT(Table13[[#This Row],[Order Date]],"mmmm")</f>
        <v>November</v>
      </c>
      <c r="O792" s="16" t="str">
        <f>TEXT(Table13[[#This Row],[Order Date]],"dddd")</f>
        <v>Thursday</v>
      </c>
      <c r="P792" s="16">
        <f>WEEKDAY(Table13[[#This Row],[Order Datetime]],2)</f>
        <v>4</v>
      </c>
      <c r="Q792" s="30" t="str">
        <f>IF(Table13[[#This Row],[Customer Country]]="",VLOOKUP(Table13[[#This Row],[Customer ID]],Customers!$A$2:$E$2501,2,0),Table13[[#This Row],[Customer Country]])</f>
        <v>USA</v>
      </c>
      <c r="R792" s="16">
        <f>VLOOKUP(Table13[[#This Row],[Customer ID]],Table3[],6,0)</f>
        <v>62</v>
      </c>
    </row>
    <row r="793" spans="1:18" x14ac:dyDescent="0.3">
      <c r="A793" s="15">
        <v>453466</v>
      </c>
      <c r="B793" s="16">
        <v>637</v>
      </c>
      <c r="C793" s="17" t="s">
        <v>99</v>
      </c>
      <c r="D793" s="18">
        <v>44996.057638888888</v>
      </c>
      <c r="E793" s="16" t="s">
        <v>96</v>
      </c>
      <c r="F793" s="16" t="s">
        <v>25</v>
      </c>
      <c r="G793" s="16">
        <v>6625</v>
      </c>
      <c r="H793" s="16">
        <f>IF(OR(Table13[[#This Row],[Order Value]]&gt;Answer!I$17,Table13[[#This Row],[Order Value]]&lt;Answer!I$18),1,0)</f>
        <v>0</v>
      </c>
      <c r="I793" s="19">
        <v>44996</v>
      </c>
      <c r="J793" s="20" t="str">
        <f>TEXT(Table13[[#This Row],[Order Datetime]],"HH:MM:SS")</f>
        <v>01:23:00</v>
      </c>
      <c r="K793" s="20" t="str">
        <f>TEXT(Table13[[#This Row],[Order time]],"H")</f>
        <v>1</v>
      </c>
      <c r="L793" s="16">
        <v>3</v>
      </c>
      <c r="M793" s="16">
        <f>DAY(Table13[[#This Row],[Order Date]])</f>
        <v>11</v>
      </c>
      <c r="N793" s="16" t="str">
        <f>TEXT(Table13[[#This Row],[Order Date]],"mmmm")</f>
        <v>March</v>
      </c>
      <c r="O793" s="16" t="str">
        <f>TEXT(Table13[[#This Row],[Order Date]],"dddd")</f>
        <v>Saturday</v>
      </c>
      <c r="P793" s="16">
        <f>WEEKDAY(Table13[[#This Row],[Order Datetime]],2)</f>
        <v>6</v>
      </c>
      <c r="Q793" s="30" t="str">
        <f>IF(Table13[[#This Row],[Customer Country]]="",VLOOKUP(Table13[[#This Row],[Customer ID]],Customers!$A$2:$E$2501,2,0),Table13[[#This Row],[Customer Country]])</f>
        <v>USA</v>
      </c>
      <c r="R793" s="16">
        <f>VLOOKUP(Table13[[#This Row],[Customer ID]],Table3[],6,0)</f>
        <v>38</v>
      </c>
    </row>
    <row r="794" spans="1:18" x14ac:dyDescent="0.3">
      <c r="A794" s="15">
        <v>1401727</v>
      </c>
      <c r="B794" s="16">
        <v>637</v>
      </c>
      <c r="C794" s="17" t="s">
        <v>99</v>
      </c>
      <c r="D794" s="21">
        <v>45152.024305555555</v>
      </c>
      <c r="E794" s="16" t="s">
        <v>96</v>
      </c>
      <c r="F794" s="16" t="s">
        <v>31</v>
      </c>
      <c r="G794" s="16">
        <v>4277</v>
      </c>
      <c r="H794" s="16">
        <f>IF(OR(Table13[[#This Row],[Order Value]]&gt;Answer!I$17,Table13[[#This Row],[Order Value]]&lt;Answer!I$18),1,0)</f>
        <v>0</v>
      </c>
      <c r="I794" s="19">
        <v>45152</v>
      </c>
      <c r="J794" s="20" t="str">
        <f>TEXT(Table13[[#This Row],[Order Datetime]],"HH:MM:SS")</f>
        <v>00:35:00</v>
      </c>
      <c r="K794" s="20" t="str">
        <f>TEXT(Table13[[#This Row],[Order time]],"H")</f>
        <v>0</v>
      </c>
      <c r="L794" s="16">
        <v>8</v>
      </c>
      <c r="M794" s="16">
        <f>DAY(Table13[[#This Row],[Order Date]])</f>
        <v>14</v>
      </c>
      <c r="N794" s="16" t="str">
        <f>TEXT(Table13[[#This Row],[Order Date]],"mmmm")</f>
        <v>August</v>
      </c>
      <c r="O794" s="16" t="str">
        <f>TEXT(Table13[[#This Row],[Order Date]],"dddd")</f>
        <v>Monday</v>
      </c>
      <c r="P794" s="16">
        <f>WEEKDAY(Table13[[#This Row],[Order Datetime]],2)</f>
        <v>1</v>
      </c>
      <c r="Q794" s="30" t="str">
        <f>IF(Table13[[#This Row],[Customer Country]]="",VLOOKUP(Table13[[#This Row],[Customer ID]],Customers!$A$2:$E$2501,2,0),Table13[[#This Row],[Customer Country]])</f>
        <v>USA</v>
      </c>
      <c r="R794" s="16">
        <f>VLOOKUP(Table13[[#This Row],[Customer ID]],Table3[],6,0)</f>
        <v>38</v>
      </c>
    </row>
    <row r="795" spans="1:18" x14ac:dyDescent="0.3">
      <c r="A795" s="15">
        <v>360154</v>
      </c>
      <c r="B795" s="16">
        <v>638</v>
      </c>
      <c r="C795" s="17" t="s">
        <v>100</v>
      </c>
      <c r="D795" s="18">
        <v>45070.034722222219</v>
      </c>
      <c r="E795" s="16" t="s">
        <v>96</v>
      </c>
      <c r="F795" s="16" t="s">
        <v>27</v>
      </c>
      <c r="G795" s="16">
        <v>9618</v>
      </c>
      <c r="H795" s="16">
        <f>IF(OR(Table13[[#This Row],[Order Value]]&gt;Answer!I$17,Table13[[#This Row],[Order Value]]&lt;Answer!I$18),1,0)</f>
        <v>0</v>
      </c>
      <c r="I795" s="19">
        <v>45070</v>
      </c>
      <c r="J795" s="20" t="str">
        <f>TEXT(Table13[[#This Row],[Order Datetime]],"HH:MM:SS")</f>
        <v>00:50:00</v>
      </c>
      <c r="K795" s="20" t="str">
        <f>TEXT(Table13[[#This Row],[Order time]],"H")</f>
        <v>0</v>
      </c>
      <c r="L795" s="16">
        <v>5</v>
      </c>
      <c r="M795" s="16">
        <f>DAY(Table13[[#This Row],[Order Date]])</f>
        <v>24</v>
      </c>
      <c r="N795" s="16" t="str">
        <f>TEXT(Table13[[#This Row],[Order Date]],"mmmm")</f>
        <v>May</v>
      </c>
      <c r="O795" s="16" t="str">
        <f>TEXT(Table13[[#This Row],[Order Date]],"dddd")</f>
        <v>Wednesday</v>
      </c>
      <c r="P795" s="16">
        <f>WEEKDAY(Table13[[#This Row],[Order Datetime]],2)</f>
        <v>3</v>
      </c>
      <c r="Q795" s="30" t="str">
        <f>IF(Table13[[#This Row],[Customer Country]]="",VLOOKUP(Table13[[#This Row],[Customer ID]],Customers!$A$2:$E$2501,2,0),Table13[[#This Row],[Customer Country]])</f>
        <v>France</v>
      </c>
      <c r="R795" s="16">
        <f>VLOOKUP(Table13[[#This Row],[Customer ID]],Table3[],6,0)</f>
        <v>65</v>
      </c>
    </row>
    <row r="796" spans="1:18" x14ac:dyDescent="0.3">
      <c r="A796" s="15">
        <v>50499</v>
      </c>
      <c r="B796" s="16">
        <v>639</v>
      </c>
      <c r="C796" s="17" t="s">
        <v>99</v>
      </c>
      <c r="D796" s="18">
        <v>45018.963888888888</v>
      </c>
      <c r="E796" s="16" t="s">
        <v>98</v>
      </c>
      <c r="F796" s="16" t="s">
        <v>32</v>
      </c>
      <c r="G796" s="16">
        <v>3514</v>
      </c>
      <c r="H796" s="16">
        <f>IF(OR(Table13[[#This Row],[Order Value]]&gt;Answer!I$17,Table13[[#This Row],[Order Value]]&lt;Answer!I$18),1,0)</f>
        <v>0</v>
      </c>
      <c r="I796" s="19">
        <v>45018</v>
      </c>
      <c r="J796" s="20" t="str">
        <f>TEXT(Table13[[#This Row],[Order Datetime]],"HH:MM:SS")</f>
        <v>23:08:00</v>
      </c>
      <c r="K796" s="20" t="str">
        <f>TEXT(Table13[[#This Row],[Order time]],"H")</f>
        <v>23</v>
      </c>
      <c r="L796" s="16">
        <v>4</v>
      </c>
      <c r="M796" s="16">
        <f>DAY(Table13[[#This Row],[Order Date]])</f>
        <v>2</v>
      </c>
      <c r="N796" s="16" t="str">
        <f>TEXT(Table13[[#This Row],[Order Date]],"mmmm")</f>
        <v>April</v>
      </c>
      <c r="O796" s="16" t="str">
        <f>TEXT(Table13[[#This Row],[Order Date]],"dddd")</f>
        <v>Sunday</v>
      </c>
      <c r="P796" s="16">
        <f>WEEKDAY(Table13[[#This Row],[Order Datetime]],2)</f>
        <v>7</v>
      </c>
      <c r="Q796" s="30" t="str">
        <f>IF(Table13[[#This Row],[Customer Country]]="",VLOOKUP(Table13[[#This Row],[Customer ID]],Customers!$A$2:$E$2501,2,0),Table13[[#This Row],[Customer Country]])</f>
        <v>USA</v>
      </c>
      <c r="R796" s="16">
        <f>VLOOKUP(Table13[[#This Row],[Customer ID]],Table3[],6,0)</f>
        <v>59</v>
      </c>
    </row>
    <row r="797" spans="1:18" x14ac:dyDescent="0.3">
      <c r="A797" s="15">
        <v>943149</v>
      </c>
      <c r="B797" s="16">
        <v>640</v>
      </c>
      <c r="C797" s="17" t="s">
        <v>100</v>
      </c>
      <c r="D797" s="21">
        <v>45193.949305555558</v>
      </c>
      <c r="E797" s="16" t="s">
        <v>191</v>
      </c>
      <c r="F797" s="16" t="s">
        <v>88</v>
      </c>
      <c r="G797" s="16">
        <v>6730</v>
      </c>
      <c r="H797" s="16">
        <f>IF(OR(Table13[[#This Row],[Order Value]]&gt;Answer!I$17,Table13[[#This Row],[Order Value]]&lt;Answer!I$18),1,0)</f>
        <v>0</v>
      </c>
      <c r="I797" s="19">
        <v>45193</v>
      </c>
      <c r="J797" s="20" t="str">
        <f>TEXT(Table13[[#This Row],[Order Datetime]],"HH:MM:SS")</f>
        <v>22:47:00</v>
      </c>
      <c r="K797" s="20" t="str">
        <f>TEXT(Table13[[#This Row],[Order time]],"H")</f>
        <v>22</v>
      </c>
      <c r="L797" s="16">
        <v>9</v>
      </c>
      <c r="M797" s="16">
        <f>DAY(Table13[[#This Row],[Order Date]])</f>
        <v>24</v>
      </c>
      <c r="N797" s="16" t="str">
        <f>TEXT(Table13[[#This Row],[Order Date]],"mmmm")</f>
        <v>September</v>
      </c>
      <c r="O797" s="16" t="str">
        <f>TEXT(Table13[[#This Row],[Order Date]],"dddd")</f>
        <v>Sunday</v>
      </c>
      <c r="P797" s="16">
        <f>WEEKDAY(Table13[[#This Row],[Order Datetime]],2)</f>
        <v>7</v>
      </c>
      <c r="Q797" s="30" t="str">
        <f>IF(Table13[[#This Row],[Customer Country]]="",VLOOKUP(Table13[[#This Row],[Customer ID]],Customers!$A$2:$E$2501,2,0),Table13[[#This Row],[Customer Country]])</f>
        <v>France</v>
      </c>
      <c r="R797" s="16">
        <f>VLOOKUP(Table13[[#This Row],[Customer ID]],Table3[],6,0)</f>
        <v>51</v>
      </c>
    </row>
    <row r="798" spans="1:18" x14ac:dyDescent="0.3">
      <c r="A798" s="15">
        <v>1274561</v>
      </c>
      <c r="B798" s="16">
        <v>640</v>
      </c>
      <c r="C798" s="17" t="s">
        <v>100</v>
      </c>
      <c r="D798" s="21">
        <v>45188.081250000003</v>
      </c>
      <c r="E798" s="16" t="s">
        <v>97</v>
      </c>
      <c r="F798" s="16" t="s">
        <v>59</v>
      </c>
      <c r="G798" s="16">
        <v>3448</v>
      </c>
      <c r="H798" s="16">
        <f>IF(OR(Table13[[#This Row],[Order Value]]&gt;Answer!I$17,Table13[[#This Row],[Order Value]]&lt;Answer!I$18),1,0)</f>
        <v>0</v>
      </c>
      <c r="I798" s="19">
        <v>45188</v>
      </c>
      <c r="J798" s="20" t="str">
        <f>TEXT(Table13[[#This Row],[Order Datetime]],"HH:MM:SS")</f>
        <v>01:57:00</v>
      </c>
      <c r="K798" s="20" t="str">
        <f>TEXT(Table13[[#This Row],[Order time]],"H")</f>
        <v>1</v>
      </c>
      <c r="L798" s="16">
        <v>9</v>
      </c>
      <c r="M798" s="16">
        <f>DAY(Table13[[#This Row],[Order Date]])</f>
        <v>19</v>
      </c>
      <c r="N798" s="16" t="str">
        <f>TEXT(Table13[[#This Row],[Order Date]],"mmmm")</f>
        <v>September</v>
      </c>
      <c r="O798" s="16" t="str">
        <f>TEXT(Table13[[#This Row],[Order Date]],"dddd")</f>
        <v>Tuesday</v>
      </c>
      <c r="P798" s="16">
        <f>WEEKDAY(Table13[[#This Row],[Order Datetime]],2)</f>
        <v>2</v>
      </c>
      <c r="Q798" s="30" t="str">
        <f>IF(Table13[[#This Row],[Customer Country]]="",VLOOKUP(Table13[[#This Row],[Customer ID]],Customers!$A$2:$E$2501,2,0),Table13[[#This Row],[Customer Country]])</f>
        <v>France</v>
      </c>
      <c r="R798" s="16">
        <f>VLOOKUP(Table13[[#This Row],[Customer ID]],Table3[],6,0)</f>
        <v>51</v>
      </c>
    </row>
    <row r="799" spans="1:18" x14ac:dyDescent="0.3">
      <c r="A799" s="15">
        <v>1297796</v>
      </c>
      <c r="B799" s="16">
        <v>640</v>
      </c>
      <c r="C799" s="17" t="s">
        <v>100</v>
      </c>
      <c r="D799" s="21">
        <v>44983.027777777781</v>
      </c>
      <c r="E799" s="16" t="s">
        <v>97</v>
      </c>
      <c r="F799" s="16" t="s">
        <v>27</v>
      </c>
      <c r="G799" s="16">
        <v>9438</v>
      </c>
      <c r="H799" s="16">
        <f>IF(OR(Table13[[#This Row],[Order Value]]&gt;Answer!I$17,Table13[[#This Row],[Order Value]]&lt;Answer!I$18),1,0)</f>
        <v>0</v>
      </c>
      <c r="I799" s="19">
        <v>44983</v>
      </c>
      <c r="J799" s="20" t="str">
        <f>TEXT(Table13[[#This Row],[Order Datetime]],"HH:MM:SS")</f>
        <v>00:40:00</v>
      </c>
      <c r="K799" s="20" t="str">
        <f>TEXT(Table13[[#This Row],[Order time]],"H")</f>
        <v>0</v>
      </c>
      <c r="L799" s="16">
        <v>2</v>
      </c>
      <c r="M799" s="16">
        <f>DAY(Table13[[#This Row],[Order Date]])</f>
        <v>26</v>
      </c>
      <c r="N799" s="16" t="str">
        <f>TEXT(Table13[[#This Row],[Order Date]],"mmmm")</f>
        <v>February</v>
      </c>
      <c r="O799" s="16" t="str">
        <f>TEXT(Table13[[#This Row],[Order Date]],"dddd")</f>
        <v>Sunday</v>
      </c>
      <c r="P799" s="16">
        <f>WEEKDAY(Table13[[#This Row],[Order Datetime]],2)</f>
        <v>7</v>
      </c>
      <c r="Q799" s="30" t="str">
        <f>IF(Table13[[#This Row],[Customer Country]]="",VLOOKUP(Table13[[#This Row],[Customer ID]],Customers!$A$2:$E$2501,2,0),Table13[[#This Row],[Customer Country]])</f>
        <v>France</v>
      </c>
      <c r="R799" s="16">
        <f>VLOOKUP(Table13[[#This Row],[Customer ID]],Table3[],6,0)</f>
        <v>51</v>
      </c>
    </row>
    <row r="800" spans="1:18" x14ac:dyDescent="0.3">
      <c r="A800" s="15">
        <v>1676930</v>
      </c>
      <c r="B800" s="16">
        <v>640</v>
      </c>
      <c r="C800" s="17" t="s">
        <v>100</v>
      </c>
      <c r="D800" s="21">
        <v>45254.986805555556</v>
      </c>
      <c r="E800" s="16" t="s">
        <v>98</v>
      </c>
      <c r="F800" s="16" t="s">
        <v>27</v>
      </c>
      <c r="G800" s="16">
        <v>598</v>
      </c>
      <c r="H800" s="16">
        <f>IF(OR(Table13[[#This Row],[Order Value]]&gt;Answer!I$17,Table13[[#This Row],[Order Value]]&lt;Answer!I$18),1,0)</f>
        <v>0</v>
      </c>
      <c r="I800" s="19">
        <v>45254</v>
      </c>
      <c r="J800" s="20" t="str">
        <f>TEXT(Table13[[#This Row],[Order Datetime]],"HH:MM:SS")</f>
        <v>23:41:00</v>
      </c>
      <c r="K800" s="20" t="str">
        <f>TEXT(Table13[[#This Row],[Order time]],"H")</f>
        <v>23</v>
      </c>
      <c r="L800" s="16">
        <v>11</v>
      </c>
      <c r="M800" s="16">
        <f>DAY(Table13[[#This Row],[Order Date]])</f>
        <v>24</v>
      </c>
      <c r="N800" s="16" t="str">
        <f>TEXT(Table13[[#This Row],[Order Date]],"mmmm")</f>
        <v>November</v>
      </c>
      <c r="O800" s="16" t="str">
        <f>TEXT(Table13[[#This Row],[Order Date]],"dddd")</f>
        <v>Friday</v>
      </c>
      <c r="P800" s="16">
        <f>WEEKDAY(Table13[[#This Row],[Order Datetime]],2)</f>
        <v>5</v>
      </c>
      <c r="Q800" s="30" t="str">
        <f>IF(Table13[[#This Row],[Customer Country]]="",VLOOKUP(Table13[[#This Row],[Customer ID]],Customers!$A$2:$E$2501,2,0),Table13[[#This Row],[Customer Country]])</f>
        <v>France</v>
      </c>
      <c r="R800" s="16">
        <f>VLOOKUP(Table13[[#This Row],[Customer ID]],Table3[],6,0)</f>
        <v>51</v>
      </c>
    </row>
    <row r="801" spans="1:18" x14ac:dyDescent="0.3">
      <c r="A801" s="15">
        <v>688175</v>
      </c>
      <c r="B801" s="16">
        <v>642</v>
      </c>
      <c r="C801" s="17" t="s">
        <v>100</v>
      </c>
      <c r="D801" s="21">
        <v>45238.036111111112</v>
      </c>
      <c r="E801" s="16" t="s">
        <v>97</v>
      </c>
      <c r="F801" s="16" t="s">
        <v>43</v>
      </c>
      <c r="G801" s="16">
        <v>1612</v>
      </c>
      <c r="H801" s="16">
        <f>IF(OR(Table13[[#This Row],[Order Value]]&gt;Answer!I$17,Table13[[#This Row],[Order Value]]&lt;Answer!I$18),1,0)</f>
        <v>0</v>
      </c>
      <c r="I801" s="19">
        <v>45238</v>
      </c>
      <c r="J801" s="20" t="str">
        <f>TEXT(Table13[[#This Row],[Order Datetime]],"HH:MM:SS")</f>
        <v>00:52:00</v>
      </c>
      <c r="K801" s="20" t="str">
        <f>TEXT(Table13[[#This Row],[Order time]],"H")</f>
        <v>0</v>
      </c>
      <c r="L801" s="16">
        <v>11</v>
      </c>
      <c r="M801" s="16">
        <f>DAY(Table13[[#This Row],[Order Date]])</f>
        <v>8</v>
      </c>
      <c r="N801" s="16" t="str">
        <f>TEXT(Table13[[#This Row],[Order Date]],"mmmm")</f>
        <v>November</v>
      </c>
      <c r="O801" s="16" t="str">
        <f>TEXT(Table13[[#This Row],[Order Date]],"dddd")</f>
        <v>Wednesday</v>
      </c>
      <c r="P801" s="16">
        <f>WEEKDAY(Table13[[#This Row],[Order Datetime]],2)</f>
        <v>3</v>
      </c>
      <c r="Q801" s="30" t="str">
        <f>IF(Table13[[#This Row],[Customer Country]]="",VLOOKUP(Table13[[#This Row],[Customer ID]],Customers!$A$2:$E$2501,2,0),Table13[[#This Row],[Customer Country]])</f>
        <v>France</v>
      </c>
      <c r="R801" s="16">
        <f>VLOOKUP(Table13[[#This Row],[Customer ID]],Table3[],6,0)</f>
        <v>32</v>
      </c>
    </row>
    <row r="802" spans="1:18" x14ac:dyDescent="0.3">
      <c r="A802" s="15">
        <v>1177486</v>
      </c>
      <c r="B802" s="16">
        <v>642</v>
      </c>
      <c r="C802" s="17" t="s">
        <v>100</v>
      </c>
      <c r="D802" s="21">
        <v>45278.068055555559</v>
      </c>
      <c r="E802" s="16" t="s">
        <v>97</v>
      </c>
      <c r="F802" s="16" t="s">
        <v>53</v>
      </c>
      <c r="G802" s="16">
        <v>2740</v>
      </c>
      <c r="H802" s="16">
        <f>IF(OR(Table13[[#This Row],[Order Value]]&gt;Answer!I$17,Table13[[#This Row],[Order Value]]&lt;Answer!I$18),1,0)</f>
        <v>0</v>
      </c>
      <c r="I802" s="19">
        <v>45278</v>
      </c>
      <c r="J802" s="20" t="str">
        <f>TEXT(Table13[[#This Row],[Order Datetime]],"HH:MM:SS")</f>
        <v>01:38:00</v>
      </c>
      <c r="K802" s="20" t="str">
        <f>TEXT(Table13[[#This Row],[Order time]],"H")</f>
        <v>1</v>
      </c>
      <c r="L802" s="16">
        <v>12</v>
      </c>
      <c r="M802" s="16">
        <f>DAY(Table13[[#This Row],[Order Date]])</f>
        <v>18</v>
      </c>
      <c r="N802" s="16" t="str">
        <f>TEXT(Table13[[#This Row],[Order Date]],"mmmm")</f>
        <v>December</v>
      </c>
      <c r="O802" s="16" t="str">
        <f>TEXT(Table13[[#This Row],[Order Date]],"dddd")</f>
        <v>Monday</v>
      </c>
      <c r="P802" s="16">
        <f>WEEKDAY(Table13[[#This Row],[Order Datetime]],2)</f>
        <v>1</v>
      </c>
      <c r="Q802" s="30" t="str">
        <f>IF(Table13[[#This Row],[Customer Country]]="",VLOOKUP(Table13[[#This Row],[Customer ID]],Customers!$A$2:$E$2501,2,0),Table13[[#This Row],[Customer Country]])</f>
        <v>France</v>
      </c>
      <c r="R802" s="16">
        <f>VLOOKUP(Table13[[#This Row],[Customer ID]],Table3[],6,0)</f>
        <v>32</v>
      </c>
    </row>
    <row r="803" spans="1:18" x14ac:dyDescent="0.3">
      <c r="A803" s="15">
        <v>544608</v>
      </c>
      <c r="B803" s="16">
        <v>643</v>
      </c>
      <c r="C803" s="17" t="s">
        <v>113</v>
      </c>
      <c r="D803" s="18">
        <v>45192.080555555556</v>
      </c>
      <c r="E803" s="16" t="s">
        <v>97</v>
      </c>
      <c r="F803" s="16" t="s">
        <v>18</v>
      </c>
      <c r="G803" s="16">
        <v>3678</v>
      </c>
      <c r="H803" s="16">
        <f>IF(OR(Table13[[#This Row],[Order Value]]&gt;Answer!I$17,Table13[[#This Row],[Order Value]]&lt;Answer!I$18),1,0)</f>
        <v>0</v>
      </c>
      <c r="I803" s="19">
        <v>45192</v>
      </c>
      <c r="J803" s="20" t="str">
        <f>TEXT(Table13[[#This Row],[Order Datetime]],"HH:MM:SS")</f>
        <v>01:56:00</v>
      </c>
      <c r="K803" s="20" t="str">
        <f>TEXT(Table13[[#This Row],[Order time]],"H")</f>
        <v>1</v>
      </c>
      <c r="L803" s="16">
        <v>9</v>
      </c>
      <c r="M803" s="16">
        <f>DAY(Table13[[#This Row],[Order Date]])</f>
        <v>23</v>
      </c>
      <c r="N803" s="16" t="str">
        <f>TEXT(Table13[[#This Row],[Order Date]],"mmmm")</f>
        <v>September</v>
      </c>
      <c r="O803" s="16" t="str">
        <f>TEXT(Table13[[#This Row],[Order Date]],"dddd")</f>
        <v>Saturday</v>
      </c>
      <c r="P803" s="16">
        <f>WEEKDAY(Table13[[#This Row],[Order Datetime]],2)</f>
        <v>6</v>
      </c>
      <c r="Q803" s="30" t="str">
        <f>IF(Table13[[#This Row],[Customer Country]]="",VLOOKUP(Table13[[#This Row],[Customer ID]],Customers!$A$2:$E$2501,2,0),Table13[[#This Row],[Customer Country]])</f>
        <v>India</v>
      </c>
      <c r="R803" s="16">
        <f>VLOOKUP(Table13[[#This Row],[Customer ID]],Table3[],6,0)</f>
        <v>39</v>
      </c>
    </row>
    <row r="804" spans="1:18" x14ac:dyDescent="0.3">
      <c r="A804" s="15">
        <v>1043175</v>
      </c>
      <c r="B804" s="16">
        <v>644</v>
      </c>
      <c r="C804" s="17" t="s">
        <v>106</v>
      </c>
      <c r="D804" s="21">
        <v>45106.981944444444</v>
      </c>
      <c r="E804" s="16" t="s">
        <v>98</v>
      </c>
      <c r="F804" s="16" t="s">
        <v>9</v>
      </c>
      <c r="G804" s="16">
        <v>3317</v>
      </c>
      <c r="H804" s="16">
        <f>IF(OR(Table13[[#This Row],[Order Value]]&gt;Answer!I$17,Table13[[#This Row],[Order Value]]&lt;Answer!I$18),1,0)</f>
        <v>0</v>
      </c>
      <c r="I804" s="19">
        <v>45106</v>
      </c>
      <c r="J804" s="20" t="str">
        <f>TEXT(Table13[[#This Row],[Order Datetime]],"HH:MM:SS")</f>
        <v>23:34:00</v>
      </c>
      <c r="K804" s="20" t="str">
        <f>TEXT(Table13[[#This Row],[Order time]],"H")</f>
        <v>23</v>
      </c>
      <c r="L804" s="16">
        <v>6</v>
      </c>
      <c r="M804" s="16">
        <f>DAY(Table13[[#This Row],[Order Date]])</f>
        <v>29</v>
      </c>
      <c r="N804" s="16" t="str">
        <f>TEXT(Table13[[#This Row],[Order Date]],"mmmm")</f>
        <v>June</v>
      </c>
      <c r="O804" s="16" t="str">
        <f>TEXT(Table13[[#This Row],[Order Date]],"dddd")</f>
        <v>Thursday</v>
      </c>
      <c r="P804" s="16">
        <f>WEEKDAY(Table13[[#This Row],[Order Datetime]],2)</f>
        <v>4</v>
      </c>
      <c r="Q804" s="30" t="str">
        <f>IF(Table13[[#This Row],[Customer Country]]="",VLOOKUP(Table13[[#This Row],[Customer ID]],Customers!$A$2:$E$2501,2,0),Table13[[#This Row],[Customer Country]])</f>
        <v>Singapore</v>
      </c>
      <c r="R804" s="16">
        <f>VLOOKUP(Table13[[#This Row],[Customer ID]],Table3[],6,0)</f>
        <v>61</v>
      </c>
    </row>
    <row r="805" spans="1:18" x14ac:dyDescent="0.3">
      <c r="A805" s="15">
        <v>180775</v>
      </c>
      <c r="B805" s="16">
        <v>645</v>
      </c>
      <c r="C805" s="17" t="s">
        <v>108</v>
      </c>
      <c r="D805" s="18">
        <v>45005.003472222219</v>
      </c>
      <c r="E805" s="16" t="s">
        <v>98</v>
      </c>
      <c r="F805" s="16" t="s">
        <v>26</v>
      </c>
      <c r="G805" s="16">
        <v>4981</v>
      </c>
      <c r="H805" s="16">
        <f>IF(OR(Table13[[#This Row],[Order Value]]&gt;Answer!I$17,Table13[[#This Row],[Order Value]]&lt;Answer!I$18),1,0)</f>
        <v>0</v>
      </c>
      <c r="I805" s="19">
        <v>45005</v>
      </c>
      <c r="J805" s="20" t="str">
        <f>TEXT(Table13[[#This Row],[Order Datetime]],"HH:MM:SS")</f>
        <v>00:05:00</v>
      </c>
      <c r="K805" s="20" t="str">
        <f>TEXT(Table13[[#This Row],[Order time]],"H")</f>
        <v>0</v>
      </c>
      <c r="L805" s="16">
        <v>3</v>
      </c>
      <c r="M805" s="16">
        <f>DAY(Table13[[#This Row],[Order Date]])</f>
        <v>20</v>
      </c>
      <c r="N805" s="16" t="str">
        <f>TEXT(Table13[[#This Row],[Order Date]],"mmmm")</f>
        <v>March</v>
      </c>
      <c r="O805" s="16" t="str">
        <f>TEXT(Table13[[#This Row],[Order Date]],"dddd")</f>
        <v>Monday</v>
      </c>
      <c r="P805" s="16">
        <f>WEEKDAY(Table13[[#This Row],[Order Datetime]],2)</f>
        <v>1</v>
      </c>
      <c r="Q805" s="30" t="str">
        <f>IF(Table13[[#This Row],[Customer Country]]="",VLOOKUP(Table13[[#This Row],[Customer ID]],Customers!$A$2:$E$2501,2,0),Table13[[#This Row],[Customer Country]])</f>
        <v>Denmark</v>
      </c>
      <c r="R805" s="16">
        <f>VLOOKUP(Table13[[#This Row],[Customer ID]],Table3[],6,0)</f>
        <v>40</v>
      </c>
    </row>
    <row r="806" spans="1:18" x14ac:dyDescent="0.3">
      <c r="A806" s="15">
        <v>476585</v>
      </c>
      <c r="B806" s="16">
        <v>645</v>
      </c>
      <c r="C806" s="17" t="s">
        <v>108</v>
      </c>
      <c r="D806" s="18">
        <v>45037.020833333336</v>
      </c>
      <c r="E806" s="16" t="s">
        <v>97</v>
      </c>
      <c r="F806" s="16" t="s">
        <v>66</v>
      </c>
      <c r="G806" s="16">
        <v>7949</v>
      </c>
      <c r="H806" s="16">
        <f>IF(OR(Table13[[#This Row],[Order Value]]&gt;Answer!I$17,Table13[[#This Row],[Order Value]]&lt;Answer!I$18),1,0)</f>
        <v>0</v>
      </c>
      <c r="I806" s="19">
        <v>45037</v>
      </c>
      <c r="J806" s="20" t="str">
        <f>TEXT(Table13[[#This Row],[Order Datetime]],"HH:MM:SS")</f>
        <v>00:30:00</v>
      </c>
      <c r="K806" s="20" t="str">
        <f>TEXT(Table13[[#This Row],[Order time]],"H")</f>
        <v>0</v>
      </c>
      <c r="L806" s="16">
        <v>4</v>
      </c>
      <c r="M806" s="16">
        <f>DAY(Table13[[#This Row],[Order Date]])</f>
        <v>21</v>
      </c>
      <c r="N806" s="16" t="str">
        <f>TEXT(Table13[[#This Row],[Order Date]],"mmmm")</f>
        <v>April</v>
      </c>
      <c r="O806" s="16" t="str">
        <f>TEXT(Table13[[#This Row],[Order Date]],"dddd")</f>
        <v>Friday</v>
      </c>
      <c r="P806" s="16">
        <f>WEEKDAY(Table13[[#This Row],[Order Datetime]],2)</f>
        <v>5</v>
      </c>
      <c r="Q806" s="30" t="str">
        <f>IF(Table13[[#This Row],[Customer Country]]="",VLOOKUP(Table13[[#This Row],[Customer ID]],Customers!$A$2:$E$2501,2,0),Table13[[#This Row],[Customer Country]])</f>
        <v>Denmark</v>
      </c>
      <c r="R806" s="16">
        <f>VLOOKUP(Table13[[#This Row],[Customer ID]],Table3[],6,0)</f>
        <v>40</v>
      </c>
    </row>
    <row r="807" spans="1:18" x14ac:dyDescent="0.3">
      <c r="A807" s="15">
        <v>912973</v>
      </c>
      <c r="B807" s="16">
        <v>646</v>
      </c>
      <c r="C807" s="17" t="s">
        <v>106</v>
      </c>
      <c r="D807" s="21">
        <v>45280.975694444445</v>
      </c>
      <c r="E807" s="16" t="s">
        <v>191</v>
      </c>
      <c r="F807" s="16" t="s">
        <v>27</v>
      </c>
      <c r="G807" s="16">
        <v>816</v>
      </c>
      <c r="H807" s="16">
        <f>IF(OR(Table13[[#This Row],[Order Value]]&gt;Answer!I$17,Table13[[#This Row],[Order Value]]&lt;Answer!I$18),1,0)</f>
        <v>0</v>
      </c>
      <c r="I807" s="19">
        <v>45280</v>
      </c>
      <c r="J807" s="20" t="str">
        <f>TEXT(Table13[[#This Row],[Order Datetime]],"HH:MM:SS")</f>
        <v>23:25:00</v>
      </c>
      <c r="K807" s="20" t="str">
        <f>TEXT(Table13[[#This Row],[Order time]],"H")</f>
        <v>23</v>
      </c>
      <c r="L807" s="16">
        <v>12</v>
      </c>
      <c r="M807" s="16">
        <f>DAY(Table13[[#This Row],[Order Date]])</f>
        <v>20</v>
      </c>
      <c r="N807" s="16" t="str">
        <f>TEXT(Table13[[#This Row],[Order Date]],"mmmm")</f>
        <v>December</v>
      </c>
      <c r="O807" s="16" t="str">
        <f>TEXT(Table13[[#This Row],[Order Date]],"dddd")</f>
        <v>Wednesday</v>
      </c>
      <c r="P807" s="16">
        <f>WEEKDAY(Table13[[#This Row],[Order Datetime]],2)</f>
        <v>3</v>
      </c>
      <c r="Q807" s="30" t="str">
        <f>IF(Table13[[#This Row],[Customer Country]]="",VLOOKUP(Table13[[#This Row],[Customer ID]],Customers!$A$2:$E$2501,2,0),Table13[[#This Row],[Customer Country]])</f>
        <v>Singapore</v>
      </c>
      <c r="R807" s="16">
        <f>VLOOKUP(Table13[[#This Row],[Customer ID]],Table3[],6,0)</f>
        <v>69</v>
      </c>
    </row>
    <row r="808" spans="1:18" x14ac:dyDescent="0.3">
      <c r="A808" s="15">
        <v>1074708</v>
      </c>
      <c r="B808" s="16">
        <v>647</v>
      </c>
      <c r="C808" s="17" t="s">
        <v>101</v>
      </c>
      <c r="D808" s="21">
        <v>44997.98333333333</v>
      </c>
      <c r="E808" s="16" t="s">
        <v>97</v>
      </c>
      <c r="F808" s="16" t="s">
        <v>43</v>
      </c>
      <c r="G808" s="16">
        <v>7648</v>
      </c>
      <c r="H808" s="16">
        <f>IF(OR(Table13[[#This Row],[Order Value]]&gt;Answer!I$17,Table13[[#This Row],[Order Value]]&lt;Answer!I$18),1,0)</f>
        <v>0</v>
      </c>
      <c r="I808" s="19">
        <v>44997</v>
      </c>
      <c r="J808" s="20" t="str">
        <f>TEXT(Table13[[#This Row],[Order Datetime]],"HH:MM:SS")</f>
        <v>23:36:00</v>
      </c>
      <c r="K808" s="20" t="str">
        <f>TEXT(Table13[[#This Row],[Order time]],"H")</f>
        <v>23</v>
      </c>
      <c r="L808" s="16">
        <v>3</v>
      </c>
      <c r="M808" s="16">
        <f>DAY(Table13[[#This Row],[Order Date]])</f>
        <v>12</v>
      </c>
      <c r="N808" s="16" t="str">
        <f>TEXT(Table13[[#This Row],[Order Date]],"mmmm")</f>
        <v>March</v>
      </c>
      <c r="O808" s="16" t="str">
        <f>TEXT(Table13[[#This Row],[Order Date]],"dddd")</f>
        <v>Sunday</v>
      </c>
      <c r="P808" s="16">
        <f>WEEKDAY(Table13[[#This Row],[Order Datetime]],2)</f>
        <v>7</v>
      </c>
      <c r="Q808" s="30" t="str">
        <f>IF(Table13[[#This Row],[Customer Country]]="",VLOOKUP(Table13[[#This Row],[Customer ID]],Customers!$A$2:$E$2501,2,0),Table13[[#This Row],[Customer Country]])</f>
        <v>Australia</v>
      </c>
      <c r="R808" s="16">
        <f>VLOOKUP(Table13[[#This Row],[Customer ID]],Table3[],6,0)</f>
        <v>76</v>
      </c>
    </row>
    <row r="809" spans="1:18" x14ac:dyDescent="0.3">
      <c r="A809" s="15">
        <v>1543135</v>
      </c>
      <c r="B809" s="16">
        <v>647</v>
      </c>
      <c r="C809" s="17" t="s">
        <v>101</v>
      </c>
      <c r="D809" s="21">
        <v>45084.044444444444</v>
      </c>
      <c r="E809" s="16" t="s">
        <v>97</v>
      </c>
      <c r="F809" s="16" t="s">
        <v>53</v>
      </c>
      <c r="G809" s="16">
        <v>9026</v>
      </c>
      <c r="H809" s="16">
        <f>IF(OR(Table13[[#This Row],[Order Value]]&gt;Answer!I$17,Table13[[#This Row],[Order Value]]&lt;Answer!I$18),1,0)</f>
        <v>0</v>
      </c>
      <c r="I809" s="19">
        <v>45084</v>
      </c>
      <c r="J809" s="20" t="str">
        <f>TEXT(Table13[[#This Row],[Order Datetime]],"HH:MM:SS")</f>
        <v>01:04:00</v>
      </c>
      <c r="K809" s="20" t="str">
        <f>TEXT(Table13[[#This Row],[Order time]],"H")</f>
        <v>1</v>
      </c>
      <c r="L809" s="16">
        <v>6</v>
      </c>
      <c r="M809" s="16">
        <f>DAY(Table13[[#This Row],[Order Date]])</f>
        <v>7</v>
      </c>
      <c r="N809" s="16" t="str">
        <f>TEXT(Table13[[#This Row],[Order Date]],"mmmm")</f>
        <v>June</v>
      </c>
      <c r="O809" s="16" t="str">
        <f>TEXT(Table13[[#This Row],[Order Date]],"dddd")</f>
        <v>Wednesday</v>
      </c>
      <c r="P809" s="16">
        <f>WEEKDAY(Table13[[#This Row],[Order Datetime]],2)</f>
        <v>3</v>
      </c>
      <c r="Q809" s="30" t="str">
        <f>IF(Table13[[#This Row],[Customer Country]]="",VLOOKUP(Table13[[#This Row],[Customer ID]],Customers!$A$2:$E$2501,2,0),Table13[[#This Row],[Customer Country]])</f>
        <v>Australia</v>
      </c>
      <c r="R809" s="16">
        <f>VLOOKUP(Table13[[#This Row],[Customer ID]],Table3[],6,0)</f>
        <v>76</v>
      </c>
    </row>
    <row r="810" spans="1:18" x14ac:dyDescent="0.3">
      <c r="A810" s="15">
        <v>320251</v>
      </c>
      <c r="B810" s="16">
        <v>648</v>
      </c>
      <c r="C810" s="17" t="s">
        <v>104</v>
      </c>
      <c r="D810" s="18">
        <v>45241.069444444445</v>
      </c>
      <c r="E810" s="16" t="s">
        <v>97</v>
      </c>
      <c r="F810" s="16" t="s">
        <v>47</v>
      </c>
      <c r="G810" s="16">
        <v>8979</v>
      </c>
      <c r="H810" s="16">
        <f>IF(OR(Table13[[#This Row],[Order Value]]&gt;Answer!I$17,Table13[[#This Row],[Order Value]]&lt;Answer!I$18),1,0)</f>
        <v>0</v>
      </c>
      <c r="I810" s="19">
        <v>45241</v>
      </c>
      <c r="J810" s="20" t="str">
        <f>TEXT(Table13[[#This Row],[Order Datetime]],"HH:MM:SS")</f>
        <v>01:40:00</v>
      </c>
      <c r="K810" s="20" t="str">
        <f>TEXT(Table13[[#This Row],[Order time]],"H")</f>
        <v>1</v>
      </c>
      <c r="L810" s="16">
        <v>11</v>
      </c>
      <c r="M810" s="16">
        <f>DAY(Table13[[#This Row],[Order Date]])</f>
        <v>11</v>
      </c>
      <c r="N810" s="16" t="str">
        <f>TEXT(Table13[[#This Row],[Order Date]],"mmmm")</f>
        <v>November</v>
      </c>
      <c r="O810" s="16" t="str">
        <f>TEXT(Table13[[#This Row],[Order Date]],"dddd")</f>
        <v>Saturday</v>
      </c>
      <c r="P810" s="16">
        <f>WEEKDAY(Table13[[#This Row],[Order Datetime]],2)</f>
        <v>6</v>
      </c>
      <c r="Q810" s="30" t="str">
        <f>IF(Table13[[#This Row],[Customer Country]]="",VLOOKUP(Table13[[#This Row],[Customer ID]],Customers!$A$2:$E$2501,2,0),Table13[[#This Row],[Customer Country]])</f>
        <v>Austria</v>
      </c>
      <c r="R810" s="16">
        <f>VLOOKUP(Table13[[#This Row],[Customer ID]],Table3[],6,0)</f>
        <v>34</v>
      </c>
    </row>
    <row r="811" spans="1:18" x14ac:dyDescent="0.3">
      <c r="A811" s="15">
        <v>529245</v>
      </c>
      <c r="B811" s="16">
        <v>650</v>
      </c>
      <c r="C811" s="17" t="s">
        <v>100</v>
      </c>
      <c r="D811" s="18">
        <v>44973.015972222223</v>
      </c>
      <c r="E811" s="16" t="s">
        <v>191</v>
      </c>
      <c r="F811" s="16" t="s">
        <v>30</v>
      </c>
      <c r="G811" s="16">
        <v>1465</v>
      </c>
      <c r="H811" s="16">
        <f>IF(OR(Table13[[#This Row],[Order Value]]&gt;Answer!I$17,Table13[[#This Row],[Order Value]]&lt;Answer!I$18),1,0)</f>
        <v>0</v>
      </c>
      <c r="I811" s="19">
        <v>44973</v>
      </c>
      <c r="J811" s="20" t="str">
        <f>TEXT(Table13[[#This Row],[Order Datetime]],"HH:MM:SS")</f>
        <v>00:23:00</v>
      </c>
      <c r="K811" s="20" t="str">
        <f>TEXT(Table13[[#This Row],[Order time]],"H")</f>
        <v>0</v>
      </c>
      <c r="L811" s="16">
        <v>2</v>
      </c>
      <c r="M811" s="16">
        <f>DAY(Table13[[#This Row],[Order Date]])</f>
        <v>16</v>
      </c>
      <c r="N811" s="16" t="str">
        <f>TEXT(Table13[[#This Row],[Order Date]],"mmmm")</f>
        <v>February</v>
      </c>
      <c r="O811" s="16" t="str">
        <f>TEXT(Table13[[#This Row],[Order Date]],"dddd")</f>
        <v>Thursday</v>
      </c>
      <c r="P811" s="16">
        <f>WEEKDAY(Table13[[#This Row],[Order Datetime]],2)</f>
        <v>4</v>
      </c>
      <c r="Q811" s="30" t="str">
        <f>IF(Table13[[#This Row],[Customer Country]]="",VLOOKUP(Table13[[#This Row],[Customer ID]],Customers!$A$2:$E$2501,2,0),Table13[[#This Row],[Customer Country]])</f>
        <v>France</v>
      </c>
      <c r="R811" s="16">
        <f>VLOOKUP(Table13[[#This Row],[Customer ID]],Table3[],6,0)</f>
        <v>38</v>
      </c>
    </row>
    <row r="812" spans="1:18" x14ac:dyDescent="0.3">
      <c r="A812" s="15">
        <v>402186</v>
      </c>
      <c r="B812" s="16">
        <v>651</v>
      </c>
      <c r="C812" s="17" t="s">
        <v>99</v>
      </c>
      <c r="D812" s="18">
        <v>45143.002083333333</v>
      </c>
      <c r="E812" s="16" t="s">
        <v>98</v>
      </c>
      <c r="F812" s="16" t="s">
        <v>94</v>
      </c>
      <c r="G812" s="16">
        <v>8800</v>
      </c>
      <c r="H812" s="16">
        <f>IF(OR(Table13[[#This Row],[Order Value]]&gt;Answer!I$17,Table13[[#This Row],[Order Value]]&lt;Answer!I$18),1,0)</f>
        <v>0</v>
      </c>
      <c r="I812" s="19">
        <v>45143</v>
      </c>
      <c r="J812" s="20" t="str">
        <f>TEXT(Table13[[#This Row],[Order Datetime]],"HH:MM:SS")</f>
        <v>00:03:00</v>
      </c>
      <c r="K812" s="20" t="str">
        <f>TEXT(Table13[[#This Row],[Order time]],"H")</f>
        <v>0</v>
      </c>
      <c r="L812" s="16">
        <v>8</v>
      </c>
      <c r="M812" s="16">
        <f>DAY(Table13[[#This Row],[Order Date]])</f>
        <v>5</v>
      </c>
      <c r="N812" s="16" t="str">
        <f>TEXT(Table13[[#This Row],[Order Date]],"mmmm")</f>
        <v>August</v>
      </c>
      <c r="O812" s="16" t="str">
        <f>TEXT(Table13[[#This Row],[Order Date]],"dddd")</f>
        <v>Saturday</v>
      </c>
      <c r="P812" s="16">
        <f>WEEKDAY(Table13[[#This Row],[Order Datetime]],2)</f>
        <v>6</v>
      </c>
      <c r="Q812" s="30" t="str">
        <f>IF(Table13[[#This Row],[Customer Country]]="",VLOOKUP(Table13[[#This Row],[Customer ID]],Customers!$A$2:$E$2501,2,0),Table13[[#This Row],[Customer Country]])</f>
        <v>USA</v>
      </c>
      <c r="R812" s="16">
        <f>VLOOKUP(Table13[[#This Row],[Customer ID]],Table3[],6,0)</f>
        <v>61</v>
      </c>
    </row>
    <row r="813" spans="1:18" x14ac:dyDescent="0.3">
      <c r="A813" s="15">
        <v>960053</v>
      </c>
      <c r="B813" s="16">
        <v>651</v>
      </c>
      <c r="C813" s="17" t="s">
        <v>99</v>
      </c>
      <c r="D813" s="21">
        <v>45139.013888888891</v>
      </c>
      <c r="E813" s="16" t="s">
        <v>98</v>
      </c>
      <c r="F813" s="16" t="s">
        <v>32</v>
      </c>
      <c r="G813" s="16">
        <v>3417</v>
      </c>
      <c r="H813" s="16">
        <f>IF(OR(Table13[[#This Row],[Order Value]]&gt;Answer!I$17,Table13[[#This Row],[Order Value]]&lt;Answer!I$18),1,0)</f>
        <v>0</v>
      </c>
      <c r="I813" s="19">
        <v>45139</v>
      </c>
      <c r="J813" s="20" t="str">
        <f>TEXT(Table13[[#This Row],[Order Datetime]],"HH:MM:SS")</f>
        <v>00:20:00</v>
      </c>
      <c r="K813" s="20" t="str">
        <f>TEXT(Table13[[#This Row],[Order time]],"H")</f>
        <v>0</v>
      </c>
      <c r="L813" s="16">
        <v>8</v>
      </c>
      <c r="M813" s="16">
        <f>DAY(Table13[[#This Row],[Order Date]])</f>
        <v>1</v>
      </c>
      <c r="N813" s="16" t="str">
        <f>TEXT(Table13[[#This Row],[Order Date]],"mmmm")</f>
        <v>August</v>
      </c>
      <c r="O813" s="16" t="str">
        <f>TEXT(Table13[[#This Row],[Order Date]],"dddd")</f>
        <v>Tuesday</v>
      </c>
      <c r="P813" s="16">
        <f>WEEKDAY(Table13[[#This Row],[Order Datetime]],2)</f>
        <v>2</v>
      </c>
      <c r="Q813" s="30" t="str">
        <f>IF(Table13[[#This Row],[Customer Country]]="",VLOOKUP(Table13[[#This Row],[Customer ID]],Customers!$A$2:$E$2501,2,0),Table13[[#This Row],[Customer Country]])</f>
        <v>USA</v>
      </c>
      <c r="R813" s="16">
        <f>VLOOKUP(Table13[[#This Row],[Customer ID]],Table3[],6,0)</f>
        <v>61</v>
      </c>
    </row>
    <row r="814" spans="1:18" x14ac:dyDescent="0.3">
      <c r="A814" s="15">
        <v>1494544</v>
      </c>
      <c r="B814" s="16">
        <v>651</v>
      </c>
      <c r="C814" s="17" t="s">
        <v>99</v>
      </c>
      <c r="D814" s="21">
        <v>45097.082638888889</v>
      </c>
      <c r="E814" s="16" t="s">
        <v>97</v>
      </c>
      <c r="F814" s="16" t="s">
        <v>27</v>
      </c>
      <c r="G814" s="16">
        <v>1370</v>
      </c>
      <c r="H814" s="16">
        <f>IF(OR(Table13[[#This Row],[Order Value]]&gt;Answer!I$17,Table13[[#This Row],[Order Value]]&lt;Answer!I$18),1,0)</f>
        <v>0</v>
      </c>
      <c r="I814" s="19">
        <v>45097</v>
      </c>
      <c r="J814" s="20" t="str">
        <f>TEXT(Table13[[#This Row],[Order Datetime]],"HH:MM:SS")</f>
        <v>01:59:00</v>
      </c>
      <c r="K814" s="20" t="str">
        <f>TEXT(Table13[[#This Row],[Order time]],"H")</f>
        <v>1</v>
      </c>
      <c r="L814" s="16">
        <v>6</v>
      </c>
      <c r="M814" s="16">
        <f>DAY(Table13[[#This Row],[Order Date]])</f>
        <v>20</v>
      </c>
      <c r="N814" s="16" t="str">
        <f>TEXT(Table13[[#This Row],[Order Date]],"mmmm")</f>
        <v>June</v>
      </c>
      <c r="O814" s="16" t="str">
        <f>TEXT(Table13[[#This Row],[Order Date]],"dddd")</f>
        <v>Tuesday</v>
      </c>
      <c r="P814" s="16">
        <f>WEEKDAY(Table13[[#This Row],[Order Datetime]],2)</f>
        <v>2</v>
      </c>
      <c r="Q814" s="30" t="str">
        <f>IF(Table13[[#This Row],[Customer Country]]="",VLOOKUP(Table13[[#This Row],[Customer ID]],Customers!$A$2:$E$2501,2,0),Table13[[#This Row],[Customer Country]])</f>
        <v>USA</v>
      </c>
      <c r="R814" s="16">
        <f>VLOOKUP(Table13[[#This Row],[Customer ID]],Table3[],6,0)</f>
        <v>61</v>
      </c>
    </row>
    <row r="815" spans="1:18" x14ac:dyDescent="0.3">
      <c r="A815" s="15">
        <v>31707</v>
      </c>
      <c r="B815" s="16">
        <v>652</v>
      </c>
      <c r="C815" s="17" t="s">
        <v>99</v>
      </c>
      <c r="D815" s="18">
        <v>45057.021527777775</v>
      </c>
      <c r="E815" s="16" t="s">
        <v>96</v>
      </c>
      <c r="F815" s="16" t="s">
        <v>14</v>
      </c>
      <c r="G815" s="16">
        <v>8379</v>
      </c>
      <c r="H815" s="16">
        <f>IF(OR(Table13[[#This Row],[Order Value]]&gt;Answer!I$17,Table13[[#This Row],[Order Value]]&lt;Answer!I$18),1,0)</f>
        <v>0</v>
      </c>
      <c r="I815" s="19">
        <v>45057</v>
      </c>
      <c r="J815" s="20" t="str">
        <f>TEXT(Table13[[#This Row],[Order Datetime]],"HH:MM:SS")</f>
        <v>00:31:00</v>
      </c>
      <c r="K815" s="20" t="str">
        <f>TEXT(Table13[[#This Row],[Order time]],"H")</f>
        <v>0</v>
      </c>
      <c r="L815" s="16">
        <v>5</v>
      </c>
      <c r="M815" s="16">
        <f>DAY(Table13[[#This Row],[Order Date]])</f>
        <v>11</v>
      </c>
      <c r="N815" s="16" t="str">
        <f>TEXT(Table13[[#This Row],[Order Date]],"mmmm")</f>
        <v>May</v>
      </c>
      <c r="O815" s="16" t="str">
        <f>TEXT(Table13[[#This Row],[Order Date]],"dddd")</f>
        <v>Thursday</v>
      </c>
      <c r="P815" s="16">
        <f>WEEKDAY(Table13[[#This Row],[Order Datetime]],2)</f>
        <v>4</v>
      </c>
      <c r="Q815" s="30" t="str">
        <f>IF(Table13[[#This Row],[Customer Country]]="",VLOOKUP(Table13[[#This Row],[Customer ID]],Customers!$A$2:$E$2501,2,0),Table13[[#This Row],[Customer Country]])</f>
        <v>USA</v>
      </c>
      <c r="R815" s="16">
        <f>VLOOKUP(Table13[[#This Row],[Customer ID]],Table3[],6,0)</f>
        <v>79</v>
      </c>
    </row>
    <row r="816" spans="1:18" x14ac:dyDescent="0.3">
      <c r="A816" s="15">
        <v>800145</v>
      </c>
      <c r="B816" s="16">
        <v>653</v>
      </c>
      <c r="C816" s="17" t="s">
        <v>100</v>
      </c>
      <c r="D816" s="21">
        <v>45017.03402777778</v>
      </c>
      <c r="E816" s="21" t="s">
        <v>213</v>
      </c>
      <c r="F816" s="16" t="s">
        <v>75</v>
      </c>
      <c r="G816" s="16">
        <v>2086</v>
      </c>
      <c r="H816" s="16">
        <f>IF(OR(Table13[[#This Row],[Order Value]]&gt;Answer!I$17,Table13[[#This Row],[Order Value]]&lt;Answer!I$18),1,0)</f>
        <v>0</v>
      </c>
      <c r="I816" s="19">
        <v>45017</v>
      </c>
      <c r="J816" s="20" t="str">
        <f>TEXT(Table13[[#This Row],[Order Datetime]],"HH:MM:SS")</f>
        <v>00:49:00</v>
      </c>
      <c r="K816" s="20" t="str">
        <f>TEXT(Table13[[#This Row],[Order time]],"H")</f>
        <v>0</v>
      </c>
      <c r="L816" s="16">
        <v>4</v>
      </c>
      <c r="M816" s="16">
        <f>DAY(Table13[[#This Row],[Order Date]])</f>
        <v>1</v>
      </c>
      <c r="N816" s="16" t="str">
        <f>TEXT(Table13[[#This Row],[Order Date]],"mmmm")</f>
        <v>April</v>
      </c>
      <c r="O816" s="16" t="str">
        <f>TEXT(Table13[[#This Row],[Order Date]],"dddd")</f>
        <v>Saturday</v>
      </c>
      <c r="P816" s="16">
        <f>WEEKDAY(Table13[[#This Row],[Order Datetime]],2)</f>
        <v>6</v>
      </c>
      <c r="Q816" s="30" t="str">
        <f>IF(Table13[[#This Row],[Customer Country]]="",VLOOKUP(Table13[[#This Row],[Customer ID]],Customers!$A$2:$E$2501,2,0),Table13[[#This Row],[Customer Country]])</f>
        <v>France</v>
      </c>
      <c r="R816" s="16">
        <f>VLOOKUP(Table13[[#This Row],[Customer ID]],Table3[],6,0)</f>
        <v>68</v>
      </c>
    </row>
    <row r="817" spans="1:18" x14ac:dyDescent="0.3">
      <c r="A817" s="15">
        <v>347273</v>
      </c>
      <c r="B817" s="16">
        <v>654</v>
      </c>
      <c r="C817" s="17" t="s">
        <v>100</v>
      </c>
      <c r="D817" s="18">
        <v>45085.012499999997</v>
      </c>
      <c r="E817" s="16" t="s">
        <v>96</v>
      </c>
      <c r="F817" s="16" t="s">
        <v>36</v>
      </c>
      <c r="G817" s="16">
        <v>9105</v>
      </c>
      <c r="H817" s="16">
        <f>IF(OR(Table13[[#This Row],[Order Value]]&gt;Answer!I$17,Table13[[#This Row],[Order Value]]&lt;Answer!I$18),1,0)</f>
        <v>0</v>
      </c>
      <c r="I817" s="19">
        <v>45085</v>
      </c>
      <c r="J817" s="20" t="str">
        <f>TEXT(Table13[[#This Row],[Order Datetime]],"HH:MM:SS")</f>
        <v>00:18:00</v>
      </c>
      <c r="K817" s="20" t="str">
        <f>TEXT(Table13[[#This Row],[Order time]],"H")</f>
        <v>0</v>
      </c>
      <c r="L817" s="16">
        <v>6</v>
      </c>
      <c r="M817" s="16">
        <f>DAY(Table13[[#This Row],[Order Date]])</f>
        <v>8</v>
      </c>
      <c r="N817" s="16" t="str">
        <f>TEXT(Table13[[#This Row],[Order Date]],"mmmm")</f>
        <v>June</v>
      </c>
      <c r="O817" s="16" t="str">
        <f>TEXT(Table13[[#This Row],[Order Date]],"dddd")</f>
        <v>Thursday</v>
      </c>
      <c r="P817" s="16">
        <f>WEEKDAY(Table13[[#This Row],[Order Datetime]],2)</f>
        <v>4</v>
      </c>
      <c r="Q817" s="30" t="str">
        <f>IF(Table13[[#This Row],[Customer Country]]="",VLOOKUP(Table13[[#This Row],[Customer ID]],Customers!$A$2:$E$2501,2,0),Table13[[#This Row],[Customer Country]])</f>
        <v>France</v>
      </c>
      <c r="R817" s="16">
        <f>VLOOKUP(Table13[[#This Row],[Customer ID]],Table3[],6,0)</f>
        <v>51</v>
      </c>
    </row>
    <row r="818" spans="1:18" x14ac:dyDescent="0.3">
      <c r="A818" s="15">
        <v>1086104</v>
      </c>
      <c r="B818" s="16">
        <v>654</v>
      </c>
      <c r="C818" s="17" t="s">
        <v>100</v>
      </c>
      <c r="D818" s="21">
        <v>45191.015277777777</v>
      </c>
      <c r="E818" s="16" t="s">
        <v>98</v>
      </c>
      <c r="F818" s="16" t="s">
        <v>66</v>
      </c>
      <c r="G818" s="16">
        <v>1737</v>
      </c>
      <c r="H818" s="16">
        <f>IF(OR(Table13[[#This Row],[Order Value]]&gt;Answer!I$17,Table13[[#This Row],[Order Value]]&lt;Answer!I$18),1,0)</f>
        <v>0</v>
      </c>
      <c r="I818" s="19">
        <v>45191</v>
      </c>
      <c r="J818" s="20" t="str">
        <f>TEXT(Table13[[#This Row],[Order Datetime]],"HH:MM:SS")</f>
        <v>00:22:00</v>
      </c>
      <c r="K818" s="20" t="str">
        <f>TEXT(Table13[[#This Row],[Order time]],"H")</f>
        <v>0</v>
      </c>
      <c r="L818" s="16">
        <v>9</v>
      </c>
      <c r="M818" s="16">
        <f>DAY(Table13[[#This Row],[Order Date]])</f>
        <v>22</v>
      </c>
      <c r="N818" s="16" t="str">
        <f>TEXT(Table13[[#This Row],[Order Date]],"mmmm")</f>
        <v>September</v>
      </c>
      <c r="O818" s="16" t="str">
        <f>TEXT(Table13[[#This Row],[Order Date]],"dddd")</f>
        <v>Friday</v>
      </c>
      <c r="P818" s="16">
        <f>WEEKDAY(Table13[[#This Row],[Order Datetime]],2)</f>
        <v>5</v>
      </c>
      <c r="Q818" s="30" t="str">
        <f>IF(Table13[[#This Row],[Customer Country]]="",VLOOKUP(Table13[[#This Row],[Customer ID]],Customers!$A$2:$E$2501,2,0),Table13[[#This Row],[Customer Country]])</f>
        <v>France</v>
      </c>
      <c r="R818" s="16">
        <f>VLOOKUP(Table13[[#This Row],[Customer ID]],Table3[],6,0)</f>
        <v>51</v>
      </c>
    </row>
    <row r="819" spans="1:18" x14ac:dyDescent="0.3">
      <c r="A819" s="15">
        <v>1646606</v>
      </c>
      <c r="B819" s="16">
        <v>654</v>
      </c>
      <c r="C819" s="17" t="s">
        <v>100</v>
      </c>
      <c r="D819" s="21">
        <v>45243.981249999997</v>
      </c>
      <c r="E819" s="16" t="s">
        <v>97</v>
      </c>
      <c r="F819" s="16" t="s">
        <v>6</v>
      </c>
      <c r="G819" s="16">
        <v>673</v>
      </c>
      <c r="H819" s="16">
        <f>IF(OR(Table13[[#This Row],[Order Value]]&gt;Answer!I$17,Table13[[#This Row],[Order Value]]&lt;Answer!I$18),1,0)</f>
        <v>0</v>
      </c>
      <c r="I819" s="19">
        <v>45243</v>
      </c>
      <c r="J819" s="20" t="str">
        <f>TEXT(Table13[[#This Row],[Order Datetime]],"HH:MM:SS")</f>
        <v>23:33:00</v>
      </c>
      <c r="K819" s="20" t="str">
        <f>TEXT(Table13[[#This Row],[Order time]],"H")</f>
        <v>23</v>
      </c>
      <c r="L819" s="16">
        <v>11</v>
      </c>
      <c r="M819" s="16">
        <f>DAY(Table13[[#This Row],[Order Date]])</f>
        <v>13</v>
      </c>
      <c r="N819" s="16" t="str">
        <f>TEXT(Table13[[#This Row],[Order Date]],"mmmm")</f>
        <v>November</v>
      </c>
      <c r="O819" s="16" t="str">
        <f>TEXT(Table13[[#This Row],[Order Date]],"dddd")</f>
        <v>Monday</v>
      </c>
      <c r="P819" s="16">
        <f>WEEKDAY(Table13[[#This Row],[Order Datetime]],2)</f>
        <v>1</v>
      </c>
      <c r="Q819" s="30" t="str">
        <f>IF(Table13[[#This Row],[Customer Country]]="",VLOOKUP(Table13[[#This Row],[Customer ID]],Customers!$A$2:$E$2501,2,0),Table13[[#This Row],[Customer Country]])</f>
        <v>France</v>
      </c>
      <c r="R819" s="16">
        <f>VLOOKUP(Table13[[#This Row],[Customer ID]],Table3[],6,0)</f>
        <v>51</v>
      </c>
    </row>
    <row r="820" spans="1:18" x14ac:dyDescent="0.3">
      <c r="A820" s="15">
        <v>775306</v>
      </c>
      <c r="B820" s="16">
        <v>655</v>
      </c>
      <c r="C820" s="17" t="s">
        <v>99</v>
      </c>
      <c r="D820" s="21">
        <v>45101.959722222222</v>
      </c>
      <c r="E820" s="16" t="s">
        <v>98</v>
      </c>
      <c r="F820" s="16" t="s">
        <v>46</v>
      </c>
      <c r="G820" s="16">
        <v>7346</v>
      </c>
      <c r="H820" s="16">
        <f>IF(OR(Table13[[#This Row],[Order Value]]&gt;Answer!I$17,Table13[[#This Row],[Order Value]]&lt;Answer!I$18),1,0)</f>
        <v>0</v>
      </c>
      <c r="I820" s="19">
        <v>45101</v>
      </c>
      <c r="J820" s="20" t="str">
        <f>TEXT(Table13[[#This Row],[Order Datetime]],"HH:MM:SS")</f>
        <v>23:02:00</v>
      </c>
      <c r="K820" s="20" t="str">
        <f>TEXT(Table13[[#This Row],[Order time]],"H")</f>
        <v>23</v>
      </c>
      <c r="L820" s="16">
        <v>6</v>
      </c>
      <c r="M820" s="16">
        <f>DAY(Table13[[#This Row],[Order Date]])</f>
        <v>24</v>
      </c>
      <c r="N820" s="16" t="str">
        <f>TEXT(Table13[[#This Row],[Order Date]],"mmmm")</f>
        <v>June</v>
      </c>
      <c r="O820" s="16" t="str">
        <f>TEXT(Table13[[#This Row],[Order Date]],"dddd")</f>
        <v>Saturday</v>
      </c>
      <c r="P820" s="16">
        <f>WEEKDAY(Table13[[#This Row],[Order Datetime]],2)</f>
        <v>6</v>
      </c>
      <c r="Q820" s="30" t="str">
        <f>IF(Table13[[#This Row],[Customer Country]]="",VLOOKUP(Table13[[#This Row],[Customer ID]],Customers!$A$2:$E$2501,2,0),Table13[[#This Row],[Customer Country]])</f>
        <v>USA</v>
      </c>
      <c r="R820" s="16">
        <f>VLOOKUP(Table13[[#This Row],[Customer ID]],Table3[],6,0)</f>
        <v>22</v>
      </c>
    </row>
    <row r="821" spans="1:18" x14ac:dyDescent="0.3">
      <c r="A821" s="15">
        <v>1452068</v>
      </c>
      <c r="B821" s="16">
        <v>658</v>
      </c>
      <c r="C821" s="17" t="s">
        <v>113</v>
      </c>
      <c r="D821" s="21">
        <v>45199.05972222222</v>
      </c>
      <c r="E821" s="16" t="s">
        <v>98</v>
      </c>
      <c r="F821" s="16" t="s">
        <v>49</v>
      </c>
      <c r="G821" s="16">
        <v>1299</v>
      </c>
      <c r="H821" s="16">
        <f>IF(OR(Table13[[#This Row],[Order Value]]&gt;Answer!I$17,Table13[[#This Row],[Order Value]]&lt;Answer!I$18),1,0)</f>
        <v>0</v>
      </c>
      <c r="I821" s="19">
        <v>45199</v>
      </c>
      <c r="J821" s="20" t="str">
        <f>TEXT(Table13[[#This Row],[Order Datetime]],"HH:MM:SS")</f>
        <v>01:26:00</v>
      </c>
      <c r="K821" s="20" t="str">
        <f>TEXT(Table13[[#This Row],[Order time]],"H")</f>
        <v>1</v>
      </c>
      <c r="L821" s="16">
        <v>9</v>
      </c>
      <c r="M821" s="16">
        <f>DAY(Table13[[#This Row],[Order Date]])</f>
        <v>30</v>
      </c>
      <c r="N821" s="16" t="str">
        <f>TEXT(Table13[[#This Row],[Order Date]],"mmmm")</f>
        <v>September</v>
      </c>
      <c r="O821" s="16" t="str">
        <f>TEXT(Table13[[#This Row],[Order Date]],"dddd")</f>
        <v>Saturday</v>
      </c>
      <c r="P821" s="16">
        <f>WEEKDAY(Table13[[#This Row],[Order Datetime]],2)</f>
        <v>6</v>
      </c>
      <c r="Q821" s="30" t="str">
        <f>IF(Table13[[#This Row],[Customer Country]]="",VLOOKUP(Table13[[#This Row],[Customer ID]],Customers!$A$2:$E$2501,2,0),Table13[[#This Row],[Customer Country]])</f>
        <v>India</v>
      </c>
      <c r="R821" s="16">
        <f>VLOOKUP(Table13[[#This Row],[Customer ID]],Table3[],6,0)</f>
        <v>42</v>
      </c>
    </row>
    <row r="822" spans="1:18" x14ac:dyDescent="0.3">
      <c r="A822" s="15">
        <v>1366020</v>
      </c>
      <c r="B822" s="16">
        <v>659</v>
      </c>
      <c r="C822" s="17" t="s">
        <v>101</v>
      </c>
      <c r="D822" s="21">
        <v>45148.972222222219</v>
      </c>
      <c r="E822" s="16" t="s">
        <v>97</v>
      </c>
      <c r="F822" s="16" t="s">
        <v>43</v>
      </c>
      <c r="G822" s="16">
        <v>9989</v>
      </c>
      <c r="H822" s="16">
        <f>IF(OR(Table13[[#This Row],[Order Value]]&gt;Answer!I$17,Table13[[#This Row],[Order Value]]&lt;Answer!I$18),1,0)</f>
        <v>0</v>
      </c>
      <c r="I822" s="19">
        <v>45148</v>
      </c>
      <c r="J822" s="20" t="str">
        <f>TEXT(Table13[[#This Row],[Order Datetime]],"HH:MM:SS")</f>
        <v>23:20:00</v>
      </c>
      <c r="K822" s="20" t="str">
        <f>TEXT(Table13[[#This Row],[Order time]],"H")</f>
        <v>23</v>
      </c>
      <c r="L822" s="16">
        <v>8</v>
      </c>
      <c r="M822" s="16">
        <f>DAY(Table13[[#This Row],[Order Date]])</f>
        <v>10</v>
      </c>
      <c r="N822" s="16" t="str">
        <f>TEXT(Table13[[#This Row],[Order Date]],"mmmm")</f>
        <v>August</v>
      </c>
      <c r="O822" s="16" t="str">
        <f>TEXT(Table13[[#This Row],[Order Date]],"dddd")</f>
        <v>Thursday</v>
      </c>
      <c r="P822" s="16">
        <f>WEEKDAY(Table13[[#This Row],[Order Datetime]],2)</f>
        <v>4</v>
      </c>
      <c r="Q822" s="30" t="str">
        <f>IF(Table13[[#This Row],[Customer Country]]="",VLOOKUP(Table13[[#This Row],[Customer ID]],Customers!$A$2:$E$2501,2,0),Table13[[#This Row],[Customer Country]])</f>
        <v>Australia</v>
      </c>
      <c r="R822" s="16">
        <f>VLOOKUP(Table13[[#This Row],[Customer ID]],Table3[],6,0)</f>
        <v>61</v>
      </c>
    </row>
    <row r="823" spans="1:18" x14ac:dyDescent="0.3">
      <c r="A823" s="15">
        <v>1571075</v>
      </c>
      <c r="B823" s="16">
        <v>660</v>
      </c>
      <c r="C823" s="17" t="s">
        <v>99</v>
      </c>
      <c r="D823" s="21">
        <v>45071.058333333334</v>
      </c>
      <c r="E823" s="16" t="s">
        <v>96</v>
      </c>
      <c r="F823" s="16" t="s">
        <v>70</v>
      </c>
      <c r="G823" s="16">
        <v>4346</v>
      </c>
      <c r="H823" s="16">
        <f>IF(OR(Table13[[#This Row],[Order Value]]&gt;Answer!I$17,Table13[[#This Row],[Order Value]]&lt;Answer!I$18),1,0)</f>
        <v>0</v>
      </c>
      <c r="I823" s="19">
        <v>45071</v>
      </c>
      <c r="J823" s="20" t="str">
        <f>TEXT(Table13[[#This Row],[Order Datetime]],"HH:MM:SS")</f>
        <v>01:24:00</v>
      </c>
      <c r="K823" s="20" t="str">
        <f>TEXT(Table13[[#This Row],[Order time]],"H")</f>
        <v>1</v>
      </c>
      <c r="L823" s="16">
        <v>5</v>
      </c>
      <c r="M823" s="16">
        <f>DAY(Table13[[#This Row],[Order Date]])</f>
        <v>25</v>
      </c>
      <c r="N823" s="16" t="str">
        <f>TEXT(Table13[[#This Row],[Order Date]],"mmmm")</f>
        <v>May</v>
      </c>
      <c r="O823" s="16" t="str">
        <f>TEXT(Table13[[#This Row],[Order Date]],"dddd")</f>
        <v>Thursday</v>
      </c>
      <c r="P823" s="16">
        <f>WEEKDAY(Table13[[#This Row],[Order Datetime]],2)</f>
        <v>4</v>
      </c>
      <c r="Q823" s="30" t="str">
        <f>IF(Table13[[#This Row],[Customer Country]]="",VLOOKUP(Table13[[#This Row],[Customer ID]],Customers!$A$2:$E$2501,2,0),Table13[[#This Row],[Customer Country]])</f>
        <v>USA</v>
      </c>
      <c r="R823" s="16">
        <f>VLOOKUP(Table13[[#This Row],[Customer ID]],Table3[],6,0)</f>
        <v>23</v>
      </c>
    </row>
    <row r="824" spans="1:18" x14ac:dyDescent="0.3">
      <c r="A824" s="15">
        <v>1134072</v>
      </c>
      <c r="B824" s="16">
        <v>662</v>
      </c>
      <c r="C824" s="17" t="s">
        <v>99</v>
      </c>
      <c r="D824" s="21">
        <v>45266.03402777778</v>
      </c>
      <c r="E824" s="16" t="s">
        <v>97</v>
      </c>
      <c r="F824" s="16" t="s">
        <v>26</v>
      </c>
      <c r="G824" s="16">
        <v>3885</v>
      </c>
      <c r="H824" s="16">
        <f>IF(OR(Table13[[#This Row],[Order Value]]&gt;Answer!I$17,Table13[[#This Row],[Order Value]]&lt;Answer!I$18),1,0)</f>
        <v>0</v>
      </c>
      <c r="I824" s="19">
        <v>45266</v>
      </c>
      <c r="J824" s="20" t="str">
        <f>TEXT(Table13[[#This Row],[Order Datetime]],"HH:MM:SS")</f>
        <v>00:49:00</v>
      </c>
      <c r="K824" s="20" t="str">
        <f>TEXT(Table13[[#This Row],[Order time]],"H")</f>
        <v>0</v>
      </c>
      <c r="L824" s="16">
        <v>12</v>
      </c>
      <c r="M824" s="16">
        <f>DAY(Table13[[#This Row],[Order Date]])</f>
        <v>6</v>
      </c>
      <c r="N824" s="16" t="str">
        <f>TEXT(Table13[[#This Row],[Order Date]],"mmmm")</f>
        <v>December</v>
      </c>
      <c r="O824" s="16" t="str">
        <f>TEXT(Table13[[#This Row],[Order Date]],"dddd")</f>
        <v>Wednesday</v>
      </c>
      <c r="P824" s="16">
        <f>WEEKDAY(Table13[[#This Row],[Order Datetime]],2)</f>
        <v>3</v>
      </c>
      <c r="Q824" s="30" t="str">
        <f>IF(Table13[[#This Row],[Customer Country]]="",VLOOKUP(Table13[[#This Row],[Customer ID]],Customers!$A$2:$E$2501,2,0),Table13[[#This Row],[Customer Country]])</f>
        <v>USA</v>
      </c>
      <c r="R824" s="16">
        <f>VLOOKUP(Table13[[#This Row],[Customer ID]],Table3[],6,0)</f>
        <v>23</v>
      </c>
    </row>
    <row r="825" spans="1:18" x14ac:dyDescent="0.3">
      <c r="A825" s="15">
        <v>1111675</v>
      </c>
      <c r="B825" s="16">
        <v>665</v>
      </c>
      <c r="C825" s="17" t="s">
        <v>100</v>
      </c>
      <c r="D825" s="21">
        <v>44983.98333333333</v>
      </c>
      <c r="E825" s="16" t="s">
        <v>96</v>
      </c>
      <c r="F825" s="16" t="s">
        <v>13</v>
      </c>
      <c r="G825" s="16">
        <v>5031</v>
      </c>
      <c r="H825" s="16">
        <f>IF(OR(Table13[[#This Row],[Order Value]]&gt;Answer!I$17,Table13[[#This Row],[Order Value]]&lt;Answer!I$18),1,0)</f>
        <v>0</v>
      </c>
      <c r="I825" s="19">
        <v>44983</v>
      </c>
      <c r="J825" s="20" t="str">
        <f>TEXT(Table13[[#This Row],[Order Datetime]],"HH:MM:SS")</f>
        <v>23:36:00</v>
      </c>
      <c r="K825" s="20" t="str">
        <f>TEXT(Table13[[#This Row],[Order time]],"H")</f>
        <v>23</v>
      </c>
      <c r="L825" s="16">
        <v>2</v>
      </c>
      <c r="M825" s="16">
        <f>DAY(Table13[[#This Row],[Order Date]])</f>
        <v>26</v>
      </c>
      <c r="N825" s="16" t="str">
        <f>TEXT(Table13[[#This Row],[Order Date]],"mmmm")</f>
        <v>February</v>
      </c>
      <c r="O825" s="16" t="str">
        <f>TEXT(Table13[[#This Row],[Order Date]],"dddd")</f>
        <v>Sunday</v>
      </c>
      <c r="P825" s="16">
        <f>WEEKDAY(Table13[[#This Row],[Order Datetime]],2)</f>
        <v>7</v>
      </c>
      <c r="Q825" s="30" t="str">
        <f>IF(Table13[[#This Row],[Customer Country]]="",VLOOKUP(Table13[[#This Row],[Customer ID]],Customers!$A$2:$E$2501,2,0),Table13[[#This Row],[Customer Country]])</f>
        <v>France</v>
      </c>
      <c r="R825" s="16">
        <f>VLOOKUP(Table13[[#This Row],[Customer ID]],Table3[],6,0)</f>
        <v>42</v>
      </c>
    </row>
    <row r="826" spans="1:18" x14ac:dyDescent="0.3">
      <c r="A826" s="15">
        <v>1061512</v>
      </c>
      <c r="B826" s="16">
        <v>666</v>
      </c>
      <c r="C826" s="17" t="s">
        <v>100</v>
      </c>
      <c r="D826" s="21">
        <v>44987.058333333334</v>
      </c>
      <c r="E826" s="16" t="s">
        <v>191</v>
      </c>
      <c r="F826" s="16" t="s">
        <v>47</v>
      </c>
      <c r="G826" s="16">
        <v>1743</v>
      </c>
      <c r="H826" s="16">
        <f>IF(OR(Table13[[#This Row],[Order Value]]&gt;Answer!I$17,Table13[[#This Row],[Order Value]]&lt;Answer!I$18),1,0)</f>
        <v>0</v>
      </c>
      <c r="I826" s="19">
        <v>44987</v>
      </c>
      <c r="J826" s="20" t="str">
        <f>TEXT(Table13[[#This Row],[Order Datetime]],"HH:MM:SS")</f>
        <v>01:24:00</v>
      </c>
      <c r="K826" s="20" t="str">
        <f>TEXT(Table13[[#This Row],[Order time]],"H")</f>
        <v>1</v>
      </c>
      <c r="L826" s="16">
        <v>3</v>
      </c>
      <c r="M826" s="16">
        <f>DAY(Table13[[#This Row],[Order Date]])</f>
        <v>2</v>
      </c>
      <c r="N826" s="16" t="str">
        <f>TEXT(Table13[[#This Row],[Order Date]],"mmmm")</f>
        <v>March</v>
      </c>
      <c r="O826" s="16" t="str">
        <f>TEXT(Table13[[#This Row],[Order Date]],"dddd")</f>
        <v>Thursday</v>
      </c>
      <c r="P826" s="16">
        <f>WEEKDAY(Table13[[#This Row],[Order Datetime]],2)</f>
        <v>4</v>
      </c>
      <c r="Q826" s="30" t="str">
        <f>IF(Table13[[#This Row],[Customer Country]]="",VLOOKUP(Table13[[#This Row],[Customer ID]],Customers!$A$2:$E$2501,2,0),Table13[[#This Row],[Customer Country]])</f>
        <v>France</v>
      </c>
      <c r="R826" s="16">
        <f>VLOOKUP(Table13[[#This Row],[Customer ID]],Table3[],6,0)</f>
        <v>24</v>
      </c>
    </row>
    <row r="827" spans="1:18" x14ac:dyDescent="0.3">
      <c r="A827" s="15">
        <v>515145</v>
      </c>
      <c r="B827" s="16">
        <v>667</v>
      </c>
      <c r="C827" s="17" t="s">
        <v>100</v>
      </c>
      <c r="D827" s="18">
        <v>45251.938194444447</v>
      </c>
      <c r="E827" s="16" t="s">
        <v>96</v>
      </c>
      <c r="F827" s="16" t="s">
        <v>40</v>
      </c>
      <c r="G827" s="16">
        <v>6458</v>
      </c>
      <c r="H827" s="16">
        <f>IF(OR(Table13[[#This Row],[Order Value]]&gt;Answer!I$17,Table13[[#This Row],[Order Value]]&lt;Answer!I$18),1,0)</f>
        <v>0</v>
      </c>
      <c r="I827" s="19">
        <v>45251</v>
      </c>
      <c r="J827" s="20" t="str">
        <f>TEXT(Table13[[#This Row],[Order Datetime]],"HH:MM:SS")</f>
        <v>22:31:00</v>
      </c>
      <c r="K827" s="20" t="str">
        <f>TEXT(Table13[[#This Row],[Order time]],"H")</f>
        <v>22</v>
      </c>
      <c r="L827" s="16">
        <v>11</v>
      </c>
      <c r="M827" s="16">
        <f>DAY(Table13[[#This Row],[Order Date]])</f>
        <v>21</v>
      </c>
      <c r="N827" s="16" t="str">
        <f>TEXT(Table13[[#This Row],[Order Date]],"mmmm")</f>
        <v>November</v>
      </c>
      <c r="O827" s="16" t="str">
        <f>TEXT(Table13[[#This Row],[Order Date]],"dddd")</f>
        <v>Tuesday</v>
      </c>
      <c r="P827" s="16">
        <f>WEEKDAY(Table13[[#This Row],[Order Datetime]],2)</f>
        <v>2</v>
      </c>
      <c r="Q827" s="30" t="str">
        <f>IF(Table13[[#This Row],[Customer Country]]="",VLOOKUP(Table13[[#This Row],[Customer ID]],Customers!$A$2:$E$2501,2,0),Table13[[#This Row],[Customer Country]])</f>
        <v>France</v>
      </c>
      <c r="R827" s="16">
        <f>VLOOKUP(Table13[[#This Row],[Customer ID]],Table3[],6,0)</f>
        <v>64</v>
      </c>
    </row>
    <row r="828" spans="1:18" x14ac:dyDescent="0.3">
      <c r="A828" s="15">
        <v>909180</v>
      </c>
      <c r="B828" s="16">
        <v>667</v>
      </c>
      <c r="C828" s="17" t="s">
        <v>100</v>
      </c>
      <c r="D828" s="21">
        <v>45078.033333333333</v>
      </c>
      <c r="E828" s="16" t="s">
        <v>191</v>
      </c>
      <c r="F828" s="16" t="s">
        <v>12</v>
      </c>
      <c r="G828" s="16">
        <v>1650</v>
      </c>
      <c r="H828" s="16">
        <f>IF(OR(Table13[[#This Row],[Order Value]]&gt;Answer!I$17,Table13[[#This Row],[Order Value]]&lt;Answer!I$18),1,0)</f>
        <v>0</v>
      </c>
      <c r="I828" s="19">
        <v>45078</v>
      </c>
      <c r="J828" s="20" t="str">
        <f>TEXT(Table13[[#This Row],[Order Datetime]],"HH:MM:SS")</f>
        <v>00:48:00</v>
      </c>
      <c r="K828" s="20" t="str">
        <f>TEXT(Table13[[#This Row],[Order time]],"H")</f>
        <v>0</v>
      </c>
      <c r="L828" s="16">
        <v>6</v>
      </c>
      <c r="M828" s="16">
        <f>DAY(Table13[[#This Row],[Order Date]])</f>
        <v>1</v>
      </c>
      <c r="N828" s="16" t="str">
        <f>TEXT(Table13[[#This Row],[Order Date]],"mmmm")</f>
        <v>June</v>
      </c>
      <c r="O828" s="16" t="str">
        <f>TEXT(Table13[[#This Row],[Order Date]],"dddd")</f>
        <v>Thursday</v>
      </c>
      <c r="P828" s="16">
        <f>WEEKDAY(Table13[[#This Row],[Order Datetime]],2)</f>
        <v>4</v>
      </c>
      <c r="Q828" s="30" t="str">
        <f>IF(Table13[[#This Row],[Customer Country]]="",VLOOKUP(Table13[[#This Row],[Customer ID]],Customers!$A$2:$E$2501,2,0),Table13[[#This Row],[Customer Country]])</f>
        <v>France</v>
      </c>
      <c r="R828" s="16">
        <f>VLOOKUP(Table13[[#This Row],[Customer ID]],Table3[],6,0)</f>
        <v>64</v>
      </c>
    </row>
    <row r="829" spans="1:18" x14ac:dyDescent="0.3">
      <c r="A829" s="15">
        <v>539679</v>
      </c>
      <c r="B829" s="16">
        <v>668</v>
      </c>
      <c r="C829" s="17" t="s">
        <v>100</v>
      </c>
      <c r="D829" s="18">
        <v>45053.019444444442</v>
      </c>
      <c r="E829" s="16" t="s">
        <v>98</v>
      </c>
      <c r="F829" s="16" t="s">
        <v>90</v>
      </c>
      <c r="G829" s="16">
        <v>24</v>
      </c>
      <c r="H829" s="16">
        <f>IF(OR(Table13[[#This Row],[Order Value]]&gt;Answer!I$17,Table13[[#This Row],[Order Value]]&lt;Answer!I$18),1,0)</f>
        <v>0</v>
      </c>
      <c r="I829" s="19">
        <v>45053</v>
      </c>
      <c r="J829" s="20" t="str">
        <f>TEXT(Table13[[#This Row],[Order Datetime]],"HH:MM:SS")</f>
        <v>00:28:00</v>
      </c>
      <c r="K829" s="20" t="str">
        <f>TEXT(Table13[[#This Row],[Order time]],"H")</f>
        <v>0</v>
      </c>
      <c r="L829" s="16">
        <v>5</v>
      </c>
      <c r="M829" s="16">
        <f>DAY(Table13[[#This Row],[Order Date]])</f>
        <v>7</v>
      </c>
      <c r="N829" s="16" t="str">
        <f>TEXT(Table13[[#This Row],[Order Date]],"mmmm")</f>
        <v>May</v>
      </c>
      <c r="O829" s="16" t="str">
        <f>TEXT(Table13[[#This Row],[Order Date]],"dddd")</f>
        <v>Sunday</v>
      </c>
      <c r="P829" s="16">
        <f>WEEKDAY(Table13[[#This Row],[Order Datetime]],2)</f>
        <v>7</v>
      </c>
      <c r="Q829" s="30" t="str">
        <f>IF(Table13[[#This Row],[Customer Country]]="",VLOOKUP(Table13[[#This Row],[Customer ID]],Customers!$A$2:$E$2501,2,0),Table13[[#This Row],[Customer Country]])</f>
        <v>France</v>
      </c>
      <c r="R829" s="16">
        <f>VLOOKUP(Table13[[#This Row],[Customer ID]],Table3[],6,0)</f>
        <v>90</v>
      </c>
    </row>
    <row r="830" spans="1:18" x14ac:dyDescent="0.3">
      <c r="A830" s="15">
        <v>1471535</v>
      </c>
      <c r="B830" s="16">
        <v>668</v>
      </c>
      <c r="C830" s="17" t="s">
        <v>100</v>
      </c>
      <c r="D830" s="21">
        <v>45284.963194444441</v>
      </c>
      <c r="E830" s="16" t="s">
        <v>97</v>
      </c>
      <c r="F830" s="16" t="s">
        <v>43</v>
      </c>
      <c r="G830" s="16">
        <v>6311</v>
      </c>
      <c r="H830" s="16">
        <f>IF(OR(Table13[[#This Row],[Order Value]]&gt;Answer!I$17,Table13[[#This Row],[Order Value]]&lt;Answer!I$18),1,0)</f>
        <v>0</v>
      </c>
      <c r="I830" s="19">
        <v>45284</v>
      </c>
      <c r="J830" s="20" t="str">
        <f>TEXT(Table13[[#This Row],[Order Datetime]],"HH:MM:SS")</f>
        <v>23:07:00</v>
      </c>
      <c r="K830" s="20" t="str">
        <f>TEXT(Table13[[#This Row],[Order time]],"H")</f>
        <v>23</v>
      </c>
      <c r="L830" s="16">
        <v>12</v>
      </c>
      <c r="M830" s="16">
        <f>DAY(Table13[[#This Row],[Order Date]])</f>
        <v>24</v>
      </c>
      <c r="N830" s="16" t="str">
        <f>TEXT(Table13[[#This Row],[Order Date]],"mmmm")</f>
        <v>December</v>
      </c>
      <c r="O830" s="16" t="str">
        <f>TEXT(Table13[[#This Row],[Order Date]],"dddd")</f>
        <v>Sunday</v>
      </c>
      <c r="P830" s="16">
        <f>WEEKDAY(Table13[[#This Row],[Order Datetime]],2)</f>
        <v>7</v>
      </c>
      <c r="Q830" s="30" t="str">
        <f>IF(Table13[[#This Row],[Customer Country]]="",VLOOKUP(Table13[[#This Row],[Customer ID]],Customers!$A$2:$E$2501,2,0),Table13[[#This Row],[Customer Country]])</f>
        <v>France</v>
      </c>
      <c r="R830" s="16">
        <f>VLOOKUP(Table13[[#This Row],[Customer ID]],Table3[],6,0)</f>
        <v>90</v>
      </c>
    </row>
    <row r="831" spans="1:18" x14ac:dyDescent="0.3">
      <c r="A831" s="15">
        <v>294015</v>
      </c>
      <c r="B831" s="16">
        <v>669</v>
      </c>
      <c r="C831" s="17" t="s">
        <v>99</v>
      </c>
      <c r="D831" s="18">
        <v>45172.977083333331</v>
      </c>
      <c r="E831" s="16" t="s">
        <v>97</v>
      </c>
      <c r="F831" s="16" t="s">
        <v>72</v>
      </c>
      <c r="G831" s="16">
        <v>9046</v>
      </c>
      <c r="H831" s="16">
        <f>IF(OR(Table13[[#This Row],[Order Value]]&gt;Answer!I$17,Table13[[#This Row],[Order Value]]&lt;Answer!I$18),1,0)</f>
        <v>0</v>
      </c>
      <c r="I831" s="19">
        <v>45172</v>
      </c>
      <c r="J831" s="20" t="str">
        <f>TEXT(Table13[[#This Row],[Order Datetime]],"HH:MM:SS")</f>
        <v>23:27:00</v>
      </c>
      <c r="K831" s="20" t="str">
        <f>TEXT(Table13[[#This Row],[Order time]],"H")</f>
        <v>23</v>
      </c>
      <c r="L831" s="16">
        <v>9</v>
      </c>
      <c r="M831" s="16">
        <f>DAY(Table13[[#This Row],[Order Date]])</f>
        <v>3</v>
      </c>
      <c r="N831" s="16" t="str">
        <f>TEXT(Table13[[#This Row],[Order Date]],"mmmm")</f>
        <v>September</v>
      </c>
      <c r="O831" s="16" t="str">
        <f>TEXT(Table13[[#This Row],[Order Date]],"dddd")</f>
        <v>Sunday</v>
      </c>
      <c r="P831" s="16">
        <f>WEEKDAY(Table13[[#This Row],[Order Datetime]],2)</f>
        <v>7</v>
      </c>
      <c r="Q831" s="30" t="str">
        <f>IF(Table13[[#This Row],[Customer Country]]="",VLOOKUP(Table13[[#This Row],[Customer ID]],Customers!$A$2:$E$2501,2,0),Table13[[#This Row],[Customer Country]])</f>
        <v>USA</v>
      </c>
      <c r="R831" s="16">
        <f>VLOOKUP(Table13[[#This Row],[Customer ID]],Table3[],6,0)</f>
        <v>33</v>
      </c>
    </row>
    <row r="832" spans="1:18" x14ac:dyDescent="0.3">
      <c r="A832" s="15">
        <v>837435</v>
      </c>
      <c r="B832" s="16">
        <v>670</v>
      </c>
      <c r="C832" s="17" t="s">
        <v>101</v>
      </c>
      <c r="D832" s="21">
        <v>45173.994444444441</v>
      </c>
      <c r="E832" s="16" t="s">
        <v>191</v>
      </c>
      <c r="F832" s="16" t="s">
        <v>22</v>
      </c>
      <c r="G832" s="16">
        <v>4671</v>
      </c>
      <c r="H832" s="16">
        <f>IF(OR(Table13[[#This Row],[Order Value]]&gt;Answer!I$17,Table13[[#This Row],[Order Value]]&lt;Answer!I$18),1,0)</f>
        <v>0</v>
      </c>
      <c r="I832" s="19">
        <v>45173</v>
      </c>
      <c r="J832" s="20" t="str">
        <f>TEXT(Table13[[#This Row],[Order Datetime]],"HH:MM:SS")</f>
        <v>23:52:00</v>
      </c>
      <c r="K832" s="20" t="str">
        <f>TEXT(Table13[[#This Row],[Order time]],"H")</f>
        <v>23</v>
      </c>
      <c r="L832" s="16">
        <v>9</v>
      </c>
      <c r="M832" s="16">
        <f>DAY(Table13[[#This Row],[Order Date]])</f>
        <v>4</v>
      </c>
      <c r="N832" s="16" t="str">
        <f>TEXT(Table13[[#This Row],[Order Date]],"mmmm")</f>
        <v>September</v>
      </c>
      <c r="O832" s="16" t="str">
        <f>TEXT(Table13[[#This Row],[Order Date]],"dddd")</f>
        <v>Monday</v>
      </c>
      <c r="P832" s="16">
        <f>WEEKDAY(Table13[[#This Row],[Order Datetime]],2)</f>
        <v>1</v>
      </c>
      <c r="Q832" s="30" t="str">
        <f>IF(Table13[[#This Row],[Customer Country]]="",VLOOKUP(Table13[[#This Row],[Customer ID]],Customers!$A$2:$E$2501,2,0),Table13[[#This Row],[Customer Country]])</f>
        <v>Australia</v>
      </c>
      <c r="R832" s="16">
        <f>VLOOKUP(Table13[[#This Row],[Customer ID]],Table3[],6,0)</f>
        <v>57</v>
      </c>
    </row>
    <row r="833" spans="1:18" x14ac:dyDescent="0.3">
      <c r="A833" s="15">
        <v>593240</v>
      </c>
      <c r="B833" s="16">
        <v>672</v>
      </c>
      <c r="C833" s="17" t="s">
        <v>99</v>
      </c>
      <c r="D833" s="18">
        <v>45265.026388888888</v>
      </c>
      <c r="E833" s="16" t="s">
        <v>191</v>
      </c>
      <c r="F833" s="16" t="s">
        <v>31</v>
      </c>
      <c r="G833" s="16">
        <v>7472</v>
      </c>
      <c r="H833" s="16">
        <f>IF(OR(Table13[[#This Row],[Order Value]]&gt;Answer!I$17,Table13[[#This Row],[Order Value]]&lt;Answer!I$18),1,0)</f>
        <v>0</v>
      </c>
      <c r="I833" s="19">
        <v>45265</v>
      </c>
      <c r="J833" s="20" t="str">
        <f>TEXT(Table13[[#This Row],[Order Datetime]],"HH:MM:SS")</f>
        <v>00:38:00</v>
      </c>
      <c r="K833" s="20" t="str">
        <f>TEXT(Table13[[#This Row],[Order time]],"H")</f>
        <v>0</v>
      </c>
      <c r="L833" s="16">
        <v>12</v>
      </c>
      <c r="M833" s="16">
        <f>DAY(Table13[[#This Row],[Order Date]])</f>
        <v>5</v>
      </c>
      <c r="N833" s="16" t="str">
        <f>TEXT(Table13[[#This Row],[Order Date]],"mmmm")</f>
        <v>December</v>
      </c>
      <c r="O833" s="16" t="str">
        <f>TEXT(Table13[[#This Row],[Order Date]],"dddd")</f>
        <v>Tuesday</v>
      </c>
      <c r="P833" s="16">
        <f>WEEKDAY(Table13[[#This Row],[Order Datetime]],2)</f>
        <v>2</v>
      </c>
      <c r="Q833" s="30" t="str">
        <f>IF(Table13[[#This Row],[Customer Country]]="",VLOOKUP(Table13[[#This Row],[Customer ID]],Customers!$A$2:$E$2501,2,0),Table13[[#This Row],[Customer Country]])</f>
        <v>USA</v>
      </c>
      <c r="R833" s="16">
        <f>VLOOKUP(Table13[[#This Row],[Customer ID]],Table3[],6,0)</f>
        <v>78</v>
      </c>
    </row>
    <row r="834" spans="1:18" x14ac:dyDescent="0.3">
      <c r="A834" s="15">
        <v>655800</v>
      </c>
      <c r="B834" s="16">
        <v>672</v>
      </c>
      <c r="C834" s="17" t="s">
        <v>99</v>
      </c>
      <c r="D834" s="18">
        <v>44944.98541666667</v>
      </c>
      <c r="E834" s="16" t="s">
        <v>191</v>
      </c>
      <c r="F834" s="16" t="s">
        <v>8</v>
      </c>
      <c r="G834" s="16">
        <v>6855</v>
      </c>
      <c r="H834" s="16">
        <f>IF(OR(Table13[[#This Row],[Order Value]]&gt;Answer!I$17,Table13[[#This Row],[Order Value]]&lt;Answer!I$18),1,0)</f>
        <v>0</v>
      </c>
      <c r="I834" s="19">
        <v>44944</v>
      </c>
      <c r="J834" s="20" t="str">
        <f>TEXT(Table13[[#This Row],[Order Datetime]],"HH:MM:SS")</f>
        <v>23:39:00</v>
      </c>
      <c r="K834" s="20" t="str">
        <f>TEXT(Table13[[#This Row],[Order time]],"H")</f>
        <v>23</v>
      </c>
      <c r="L834" s="16">
        <v>1</v>
      </c>
      <c r="M834" s="16">
        <f>DAY(Table13[[#This Row],[Order Date]])</f>
        <v>18</v>
      </c>
      <c r="N834" s="16" t="str">
        <f>TEXT(Table13[[#This Row],[Order Date]],"mmmm")</f>
        <v>January</v>
      </c>
      <c r="O834" s="16" t="str">
        <f>TEXT(Table13[[#This Row],[Order Date]],"dddd")</f>
        <v>Wednesday</v>
      </c>
      <c r="P834" s="16">
        <f>WEEKDAY(Table13[[#This Row],[Order Datetime]],2)</f>
        <v>3</v>
      </c>
      <c r="Q834" s="30" t="str">
        <f>IF(Table13[[#This Row],[Customer Country]]="",VLOOKUP(Table13[[#This Row],[Customer ID]],Customers!$A$2:$E$2501,2,0),Table13[[#This Row],[Customer Country]])</f>
        <v>USA</v>
      </c>
      <c r="R834" s="16">
        <f>VLOOKUP(Table13[[#This Row],[Customer ID]],Table3[],6,0)</f>
        <v>78</v>
      </c>
    </row>
    <row r="835" spans="1:18" x14ac:dyDescent="0.3">
      <c r="A835" s="15">
        <v>569033</v>
      </c>
      <c r="B835" s="16">
        <v>674</v>
      </c>
      <c r="C835" s="17" t="s">
        <v>99</v>
      </c>
      <c r="D835" s="18">
        <v>45230.99722222222</v>
      </c>
      <c r="E835" s="16" t="s">
        <v>98</v>
      </c>
      <c r="F835" s="16" t="s">
        <v>8</v>
      </c>
      <c r="G835" s="16">
        <v>8931</v>
      </c>
      <c r="H835" s="16">
        <f>IF(OR(Table13[[#This Row],[Order Value]]&gt;Answer!I$17,Table13[[#This Row],[Order Value]]&lt;Answer!I$18),1,0)</f>
        <v>0</v>
      </c>
      <c r="I835" s="19">
        <v>45230</v>
      </c>
      <c r="J835" s="20" t="str">
        <f>TEXT(Table13[[#This Row],[Order Datetime]],"HH:MM:SS")</f>
        <v>23:56:00</v>
      </c>
      <c r="K835" s="20" t="str">
        <f>TEXT(Table13[[#This Row],[Order time]],"H")</f>
        <v>23</v>
      </c>
      <c r="L835" s="16">
        <v>10</v>
      </c>
      <c r="M835" s="16">
        <f>DAY(Table13[[#This Row],[Order Date]])</f>
        <v>31</v>
      </c>
      <c r="N835" s="16" t="str">
        <f>TEXT(Table13[[#This Row],[Order Date]],"mmmm")</f>
        <v>October</v>
      </c>
      <c r="O835" s="16" t="str">
        <f>TEXT(Table13[[#This Row],[Order Date]],"dddd")</f>
        <v>Tuesday</v>
      </c>
      <c r="P835" s="16">
        <f>WEEKDAY(Table13[[#This Row],[Order Datetime]],2)</f>
        <v>2</v>
      </c>
      <c r="Q835" s="30" t="str">
        <f>IF(Table13[[#This Row],[Customer Country]]="",VLOOKUP(Table13[[#This Row],[Customer ID]],Customers!$A$2:$E$2501,2,0),Table13[[#This Row],[Customer Country]])</f>
        <v>USA</v>
      </c>
      <c r="R835" s="16">
        <f>VLOOKUP(Table13[[#This Row],[Customer ID]],Table3[],6,0)</f>
        <v>71</v>
      </c>
    </row>
    <row r="836" spans="1:18" x14ac:dyDescent="0.3">
      <c r="A836" s="15">
        <v>81061</v>
      </c>
      <c r="B836" s="16">
        <v>676</v>
      </c>
      <c r="C836" s="17" t="s">
        <v>113</v>
      </c>
      <c r="D836" s="18">
        <v>45015.019444444442</v>
      </c>
      <c r="E836" s="16" t="s">
        <v>98</v>
      </c>
      <c r="F836" s="16" t="s">
        <v>33</v>
      </c>
      <c r="G836" s="16">
        <v>4219</v>
      </c>
      <c r="H836" s="16">
        <f>IF(OR(Table13[[#This Row],[Order Value]]&gt;Answer!I$17,Table13[[#This Row],[Order Value]]&lt;Answer!I$18),1,0)</f>
        <v>0</v>
      </c>
      <c r="I836" s="19">
        <v>45015</v>
      </c>
      <c r="J836" s="20" t="str">
        <f>TEXT(Table13[[#This Row],[Order Datetime]],"HH:MM:SS")</f>
        <v>00:28:00</v>
      </c>
      <c r="K836" s="20" t="str">
        <f>TEXT(Table13[[#This Row],[Order time]],"H")</f>
        <v>0</v>
      </c>
      <c r="L836" s="16">
        <v>3</v>
      </c>
      <c r="M836" s="16">
        <f>DAY(Table13[[#This Row],[Order Date]])</f>
        <v>30</v>
      </c>
      <c r="N836" s="16" t="str">
        <f>TEXT(Table13[[#This Row],[Order Date]],"mmmm")</f>
        <v>March</v>
      </c>
      <c r="O836" s="16" t="str">
        <f>TEXT(Table13[[#This Row],[Order Date]],"dddd")</f>
        <v>Thursday</v>
      </c>
      <c r="P836" s="16">
        <f>WEEKDAY(Table13[[#This Row],[Order Datetime]],2)</f>
        <v>4</v>
      </c>
      <c r="Q836" s="30" t="str">
        <f>IF(Table13[[#This Row],[Customer Country]]="",VLOOKUP(Table13[[#This Row],[Customer ID]],Customers!$A$2:$E$2501,2,0),Table13[[#This Row],[Customer Country]])</f>
        <v>India</v>
      </c>
      <c r="R836" s="16">
        <f>VLOOKUP(Table13[[#This Row],[Customer ID]],Table3[],6,0)</f>
        <v>74</v>
      </c>
    </row>
    <row r="837" spans="1:18" x14ac:dyDescent="0.3">
      <c r="A837" s="15">
        <v>1602189</v>
      </c>
      <c r="B837" s="16">
        <v>676</v>
      </c>
      <c r="C837" s="17" t="s">
        <v>113</v>
      </c>
      <c r="D837" s="21">
        <v>45116.036111111112</v>
      </c>
      <c r="E837" s="16" t="s">
        <v>97</v>
      </c>
      <c r="F837" s="16" t="s">
        <v>57</v>
      </c>
      <c r="G837" s="16">
        <v>179</v>
      </c>
      <c r="H837" s="16">
        <f>IF(OR(Table13[[#This Row],[Order Value]]&gt;Answer!I$17,Table13[[#This Row],[Order Value]]&lt;Answer!I$18),1,0)</f>
        <v>0</v>
      </c>
      <c r="I837" s="19">
        <v>45116</v>
      </c>
      <c r="J837" s="20" t="str">
        <f>TEXT(Table13[[#This Row],[Order Datetime]],"HH:MM:SS")</f>
        <v>00:52:00</v>
      </c>
      <c r="K837" s="20" t="str">
        <f>TEXT(Table13[[#This Row],[Order time]],"H")</f>
        <v>0</v>
      </c>
      <c r="L837" s="16">
        <v>7</v>
      </c>
      <c r="M837" s="16">
        <f>DAY(Table13[[#This Row],[Order Date]])</f>
        <v>9</v>
      </c>
      <c r="N837" s="16" t="str">
        <f>TEXT(Table13[[#This Row],[Order Date]],"mmmm")</f>
        <v>July</v>
      </c>
      <c r="O837" s="16" t="str">
        <f>TEXT(Table13[[#This Row],[Order Date]],"dddd")</f>
        <v>Sunday</v>
      </c>
      <c r="P837" s="16">
        <f>WEEKDAY(Table13[[#This Row],[Order Datetime]],2)</f>
        <v>7</v>
      </c>
      <c r="Q837" s="30" t="str">
        <f>IF(Table13[[#This Row],[Customer Country]]="",VLOOKUP(Table13[[#This Row],[Customer ID]],Customers!$A$2:$E$2501,2,0),Table13[[#This Row],[Customer Country]])</f>
        <v>India</v>
      </c>
      <c r="R837" s="16">
        <f>VLOOKUP(Table13[[#This Row],[Customer ID]],Table3[],6,0)</f>
        <v>74</v>
      </c>
    </row>
    <row r="838" spans="1:18" x14ac:dyDescent="0.3">
      <c r="A838" s="15">
        <v>275961</v>
      </c>
      <c r="B838" s="16">
        <v>679</v>
      </c>
      <c r="C838" s="17" t="s">
        <v>106</v>
      </c>
      <c r="D838" s="18">
        <v>45248.998611111114</v>
      </c>
      <c r="E838" s="16" t="s">
        <v>98</v>
      </c>
      <c r="F838" s="16" t="s">
        <v>19</v>
      </c>
      <c r="G838" s="16">
        <v>2936</v>
      </c>
      <c r="H838" s="16">
        <f>IF(OR(Table13[[#This Row],[Order Value]]&gt;Answer!I$17,Table13[[#This Row],[Order Value]]&lt;Answer!I$18),1,0)</f>
        <v>0</v>
      </c>
      <c r="I838" s="19">
        <v>45248</v>
      </c>
      <c r="J838" s="20" t="str">
        <f>TEXT(Table13[[#This Row],[Order Datetime]],"HH:MM:SS")</f>
        <v>23:58:00</v>
      </c>
      <c r="K838" s="20" t="str">
        <f>TEXT(Table13[[#This Row],[Order time]],"H")</f>
        <v>23</v>
      </c>
      <c r="L838" s="16">
        <v>11</v>
      </c>
      <c r="M838" s="16">
        <f>DAY(Table13[[#This Row],[Order Date]])</f>
        <v>18</v>
      </c>
      <c r="N838" s="16" t="str">
        <f>TEXT(Table13[[#This Row],[Order Date]],"mmmm")</f>
        <v>November</v>
      </c>
      <c r="O838" s="16" t="str">
        <f>TEXT(Table13[[#This Row],[Order Date]],"dddd")</f>
        <v>Saturday</v>
      </c>
      <c r="P838" s="16">
        <f>WEEKDAY(Table13[[#This Row],[Order Datetime]],2)</f>
        <v>6</v>
      </c>
      <c r="Q838" s="30" t="str">
        <f>IF(Table13[[#This Row],[Customer Country]]="",VLOOKUP(Table13[[#This Row],[Customer ID]],Customers!$A$2:$E$2501,2,0),Table13[[#This Row],[Customer Country]])</f>
        <v>Singapore</v>
      </c>
      <c r="R838" s="16">
        <f>VLOOKUP(Table13[[#This Row],[Customer ID]],Table3[],6,0)</f>
        <v>34</v>
      </c>
    </row>
    <row r="839" spans="1:18" x14ac:dyDescent="0.3">
      <c r="A839" s="15">
        <v>510973</v>
      </c>
      <c r="B839" s="16">
        <v>679</v>
      </c>
      <c r="C839" s="17" t="s">
        <v>106</v>
      </c>
      <c r="D839" s="18">
        <v>44976.044444444444</v>
      </c>
      <c r="E839" s="16" t="s">
        <v>96</v>
      </c>
      <c r="F839" s="16" t="s">
        <v>90</v>
      </c>
      <c r="G839" s="16">
        <v>7192</v>
      </c>
      <c r="H839" s="16">
        <f>IF(OR(Table13[[#This Row],[Order Value]]&gt;Answer!I$17,Table13[[#This Row],[Order Value]]&lt;Answer!I$18),1,0)</f>
        <v>0</v>
      </c>
      <c r="I839" s="19">
        <v>44976</v>
      </c>
      <c r="J839" s="20" t="str">
        <f>TEXT(Table13[[#This Row],[Order Datetime]],"HH:MM:SS")</f>
        <v>01:04:00</v>
      </c>
      <c r="K839" s="20" t="str">
        <f>TEXT(Table13[[#This Row],[Order time]],"H")</f>
        <v>1</v>
      </c>
      <c r="L839" s="16">
        <v>2</v>
      </c>
      <c r="M839" s="16">
        <f>DAY(Table13[[#This Row],[Order Date]])</f>
        <v>19</v>
      </c>
      <c r="N839" s="16" t="str">
        <f>TEXT(Table13[[#This Row],[Order Date]],"mmmm")</f>
        <v>February</v>
      </c>
      <c r="O839" s="16" t="str">
        <f>TEXT(Table13[[#This Row],[Order Date]],"dddd")</f>
        <v>Sunday</v>
      </c>
      <c r="P839" s="16">
        <f>WEEKDAY(Table13[[#This Row],[Order Datetime]],2)</f>
        <v>7</v>
      </c>
      <c r="Q839" s="30" t="str">
        <f>IF(Table13[[#This Row],[Customer Country]]="",VLOOKUP(Table13[[#This Row],[Customer ID]],Customers!$A$2:$E$2501,2,0),Table13[[#This Row],[Customer Country]])</f>
        <v>Singapore</v>
      </c>
      <c r="R839" s="16">
        <f>VLOOKUP(Table13[[#This Row],[Customer ID]],Table3[],6,0)</f>
        <v>34</v>
      </c>
    </row>
    <row r="840" spans="1:18" x14ac:dyDescent="0.3">
      <c r="A840" s="15">
        <v>231094</v>
      </c>
      <c r="B840" s="16">
        <v>680</v>
      </c>
      <c r="C840" s="17" t="s">
        <v>99</v>
      </c>
      <c r="D840" s="18">
        <v>45259.035416666666</v>
      </c>
      <c r="E840" s="16" t="s">
        <v>96</v>
      </c>
      <c r="F840" s="16" t="s">
        <v>38</v>
      </c>
      <c r="G840" s="16">
        <v>7379</v>
      </c>
      <c r="H840" s="16">
        <f>IF(OR(Table13[[#This Row],[Order Value]]&gt;Answer!I$17,Table13[[#This Row],[Order Value]]&lt;Answer!I$18),1,0)</f>
        <v>0</v>
      </c>
      <c r="I840" s="19">
        <v>45259</v>
      </c>
      <c r="J840" s="20" t="str">
        <f>TEXT(Table13[[#This Row],[Order Datetime]],"HH:MM:SS")</f>
        <v>00:51:00</v>
      </c>
      <c r="K840" s="20" t="str">
        <f>TEXT(Table13[[#This Row],[Order time]],"H")</f>
        <v>0</v>
      </c>
      <c r="L840" s="16">
        <v>11</v>
      </c>
      <c r="M840" s="16">
        <f>DAY(Table13[[#This Row],[Order Date]])</f>
        <v>29</v>
      </c>
      <c r="N840" s="16" t="str">
        <f>TEXT(Table13[[#This Row],[Order Date]],"mmmm")</f>
        <v>November</v>
      </c>
      <c r="O840" s="16" t="str">
        <f>TEXT(Table13[[#This Row],[Order Date]],"dddd")</f>
        <v>Wednesday</v>
      </c>
      <c r="P840" s="16">
        <f>WEEKDAY(Table13[[#This Row],[Order Datetime]],2)</f>
        <v>3</v>
      </c>
      <c r="Q840" s="30" t="str">
        <f>IF(Table13[[#This Row],[Customer Country]]="",VLOOKUP(Table13[[#This Row],[Customer ID]],Customers!$A$2:$E$2501,2,0),Table13[[#This Row],[Customer Country]])</f>
        <v>USA</v>
      </c>
      <c r="R840" s="16">
        <f>VLOOKUP(Table13[[#This Row],[Customer ID]],Table3[],6,0)</f>
        <v>81</v>
      </c>
    </row>
    <row r="841" spans="1:18" x14ac:dyDescent="0.3">
      <c r="A841" s="15">
        <v>768093</v>
      </c>
      <c r="B841" s="16">
        <v>680</v>
      </c>
      <c r="C841" s="17" t="s">
        <v>99</v>
      </c>
      <c r="D841" s="21">
        <v>44986.020833333336</v>
      </c>
      <c r="E841" s="16" t="s">
        <v>96</v>
      </c>
      <c r="F841" s="16" t="s">
        <v>70</v>
      </c>
      <c r="G841" s="16">
        <v>8126</v>
      </c>
      <c r="H841" s="16">
        <f>IF(OR(Table13[[#This Row],[Order Value]]&gt;Answer!I$17,Table13[[#This Row],[Order Value]]&lt;Answer!I$18),1,0)</f>
        <v>0</v>
      </c>
      <c r="I841" s="19">
        <v>44986</v>
      </c>
      <c r="J841" s="20" t="str">
        <f>TEXT(Table13[[#This Row],[Order Datetime]],"HH:MM:SS")</f>
        <v>00:30:00</v>
      </c>
      <c r="K841" s="20" t="str">
        <f>TEXT(Table13[[#This Row],[Order time]],"H")</f>
        <v>0</v>
      </c>
      <c r="L841" s="16">
        <v>3</v>
      </c>
      <c r="M841" s="16">
        <f>DAY(Table13[[#This Row],[Order Date]])</f>
        <v>1</v>
      </c>
      <c r="N841" s="16" t="str">
        <f>TEXT(Table13[[#This Row],[Order Date]],"mmmm")</f>
        <v>March</v>
      </c>
      <c r="O841" s="16" t="str">
        <f>TEXT(Table13[[#This Row],[Order Date]],"dddd")</f>
        <v>Wednesday</v>
      </c>
      <c r="P841" s="16">
        <f>WEEKDAY(Table13[[#This Row],[Order Datetime]],2)</f>
        <v>3</v>
      </c>
      <c r="Q841" s="30" t="str">
        <f>IF(Table13[[#This Row],[Customer Country]]="",VLOOKUP(Table13[[#This Row],[Customer ID]],Customers!$A$2:$E$2501,2,0),Table13[[#This Row],[Customer Country]])</f>
        <v>USA</v>
      </c>
      <c r="R841" s="16">
        <f>VLOOKUP(Table13[[#This Row],[Customer ID]],Table3[],6,0)</f>
        <v>81</v>
      </c>
    </row>
    <row r="842" spans="1:18" x14ac:dyDescent="0.3">
      <c r="A842" s="15">
        <v>1343250</v>
      </c>
      <c r="B842" s="16">
        <v>681</v>
      </c>
      <c r="C842" s="17" t="s">
        <v>99</v>
      </c>
      <c r="D842" s="21">
        <v>45234.959722222222</v>
      </c>
      <c r="E842" s="16" t="s">
        <v>97</v>
      </c>
      <c r="F842" s="16" t="s">
        <v>27</v>
      </c>
      <c r="G842" s="16">
        <v>6365</v>
      </c>
      <c r="H842" s="16">
        <f>IF(OR(Table13[[#This Row],[Order Value]]&gt;Answer!I$17,Table13[[#This Row],[Order Value]]&lt;Answer!I$18),1,0)</f>
        <v>0</v>
      </c>
      <c r="I842" s="19">
        <v>45234</v>
      </c>
      <c r="J842" s="20" t="str">
        <f>TEXT(Table13[[#This Row],[Order Datetime]],"HH:MM:SS")</f>
        <v>23:02:00</v>
      </c>
      <c r="K842" s="20" t="str">
        <f>TEXT(Table13[[#This Row],[Order time]],"H")</f>
        <v>23</v>
      </c>
      <c r="L842" s="16">
        <v>11</v>
      </c>
      <c r="M842" s="16">
        <f>DAY(Table13[[#This Row],[Order Date]])</f>
        <v>4</v>
      </c>
      <c r="N842" s="16" t="str">
        <f>TEXT(Table13[[#This Row],[Order Date]],"mmmm")</f>
        <v>November</v>
      </c>
      <c r="O842" s="16" t="str">
        <f>TEXT(Table13[[#This Row],[Order Date]],"dddd")</f>
        <v>Saturday</v>
      </c>
      <c r="P842" s="16">
        <f>WEEKDAY(Table13[[#This Row],[Order Datetime]],2)</f>
        <v>6</v>
      </c>
      <c r="Q842" s="30" t="str">
        <f>IF(Table13[[#This Row],[Customer Country]]="",VLOOKUP(Table13[[#This Row],[Customer ID]],Customers!$A$2:$E$2501,2,0),Table13[[#This Row],[Customer Country]])</f>
        <v>USA</v>
      </c>
      <c r="R842" s="16">
        <f>VLOOKUP(Table13[[#This Row],[Customer ID]],Table3[],6,0)</f>
        <v>62</v>
      </c>
    </row>
    <row r="843" spans="1:18" x14ac:dyDescent="0.3">
      <c r="A843" s="15">
        <v>464859</v>
      </c>
      <c r="B843" s="16">
        <v>683</v>
      </c>
      <c r="C843" s="17" t="s">
        <v>101</v>
      </c>
      <c r="D843" s="18">
        <v>44940.984722222223</v>
      </c>
      <c r="E843" s="16" t="s">
        <v>96</v>
      </c>
      <c r="F843" s="16" t="s">
        <v>51</v>
      </c>
      <c r="G843" s="16">
        <v>6431</v>
      </c>
      <c r="H843" s="16">
        <f>IF(OR(Table13[[#This Row],[Order Value]]&gt;Answer!I$17,Table13[[#This Row],[Order Value]]&lt;Answer!I$18),1,0)</f>
        <v>0</v>
      </c>
      <c r="I843" s="19">
        <v>44940</v>
      </c>
      <c r="J843" s="20" t="str">
        <f>TEXT(Table13[[#This Row],[Order Datetime]],"HH:MM:SS")</f>
        <v>23:38:00</v>
      </c>
      <c r="K843" s="20" t="str">
        <f>TEXT(Table13[[#This Row],[Order time]],"H")</f>
        <v>23</v>
      </c>
      <c r="L843" s="16">
        <v>1</v>
      </c>
      <c r="M843" s="16">
        <f>DAY(Table13[[#This Row],[Order Date]])</f>
        <v>14</v>
      </c>
      <c r="N843" s="16" t="str">
        <f>TEXT(Table13[[#This Row],[Order Date]],"mmmm")</f>
        <v>January</v>
      </c>
      <c r="O843" s="16" t="str">
        <f>TEXT(Table13[[#This Row],[Order Date]],"dddd")</f>
        <v>Saturday</v>
      </c>
      <c r="P843" s="16">
        <f>WEEKDAY(Table13[[#This Row],[Order Datetime]],2)</f>
        <v>6</v>
      </c>
      <c r="Q843" s="30" t="str">
        <f>IF(Table13[[#This Row],[Customer Country]]="",VLOOKUP(Table13[[#This Row],[Customer ID]],Customers!$A$2:$E$2501,2,0),Table13[[#This Row],[Customer Country]])</f>
        <v>Australia</v>
      </c>
      <c r="R843" s="16">
        <f>VLOOKUP(Table13[[#This Row],[Customer ID]],Table3[],6,0)</f>
        <v>47</v>
      </c>
    </row>
    <row r="844" spans="1:18" x14ac:dyDescent="0.3">
      <c r="A844" s="15">
        <v>1181602</v>
      </c>
      <c r="B844" s="16">
        <v>683</v>
      </c>
      <c r="C844" s="17" t="s">
        <v>101</v>
      </c>
      <c r="D844" s="21">
        <v>45134.023611111108</v>
      </c>
      <c r="E844" s="16" t="s">
        <v>98</v>
      </c>
      <c r="F844" s="16" t="s">
        <v>81</v>
      </c>
      <c r="G844" s="16">
        <v>8578</v>
      </c>
      <c r="H844" s="16">
        <f>IF(OR(Table13[[#This Row],[Order Value]]&gt;Answer!I$17,Table13[[#This Row],[Order Value]]&lt;Answer!I$18),1,0)</f>
        <v>0</v>
      </c>
      <c r="I844" s="19">
        <v>45134</v>
      </c>
      <c r="J844" s="20" t="str">
        <f>TEXT(Table13[[#This Row],[Order Datetime]],"HH:MM:SS")</f>
        <v>00:34:00</v>
      </c>
      <c r="K844" s="20" t="str">
        <f>TEXT(Table13[[#This Row],[Order time]],"H")</f>
        <v>0</v>
      </c>
      <c r="L844" s="16">
        <v>7</v>
      </c>
      <c r="M844" s="16">
        <f>DAY(Table13[[#This Row],[Order Date]])</f>
        <v>27</v>
      </c>
      <c r="N844" s="16" t="str">
        <f>TEXT(Table13[[#This Row],[Order Date]],"mmmm")</f>
        <v>July</v>
      </c>
      <c r="O844" s="16" t="str">
        <f>TEXT(Table13[[#This Row],[Order Date]],"dddd")</f>
        <v>Thursday</v>
      </c>
      <c r="P844" s="16">
        <f>WEEKDAY(Table13[[#This Row],[Order Datetime]],2)</f>
        <v>4</v>
      </c>
      <c r="Q844" s="30" t="str">
        <f>IF(Table13[[#This Row],[Customer Country]]="",VLOOKUP(Table13[[#This Row],[Customer ID]],Customers!$A$2:$E$2501,2,0),Table13[[#This Row],[Customer Country]])</f>
        <v>Australia</v>
      </c>
      <c r="R844" s="16">
        <f>VLOOKUP(Table13[[#This Row],[Customer ID]],Table3[],6,0)</f>
        <v>47</v>
      </c>
    </row>
    <row r="845" spans="1:18" x14ac:dyDescent="0.3">
      <c r="A845" s="15">
        <v>1422378</v>
      </c>
      <c r="B845" s="16">
        <v>684</v>
      </c>
      <c r="C845" s="17" t="s">
        <v>102</v>
      </c>
      <c r="D845" s="21">
        <v>45236.007638888892</v>
      </c>
      <c r="E845" s="16" t="s">
        <v>98</v>
      </c>
      <c r="F845" s="16" t="s">
        <v>27</v>
      </c>
      <c r="G845" s="16">
        <v>3274</v>
      </c>
      <c r="H845" s="16">
        <f>IF(OR(Table13[[#This Row],[Order Value]]&gt;Answer!I$17,Table13[[#This Row],[Order Value]]&lt;Answer!I$18),1,0)</f>
        <v>0</v>
      </c>
      <c r="I845" s="19">
        <v>45236</v>
      </c>
      <c r="J845" s="20" t="str">
        <f>TEXT(Table13[[#This Row],[Order Datetime]],"HH:MM:SS")</f>
        <v>00:11:00</v>
      </c>
      <c r="K845" s="20" t="str">
        <f>TEXT(Table13[[#This Row],[Order time]],"H")</f>
        <v>0</v>
      </c>
      <c r="L845" s="16">
        <v>11</v>
      </c>
      <c r="M845" s="16">
        <f>DAY(Table13[[#This Row],[Order Date]])</f>
        <v>6</v>
      </c>
      <c r="N845" s="16" t="str">
        <f>TEXT(Table13[[#This Row],[Order Date]],"mmmm")</f>
        <v>November</v>
      </c>
      <c r="O845" s="16" t="str">
        <f>TEXT(Table13[[#This Row],[Order Date]],"dddd")</f>
        <v>Monday</v>
      </c>
      <c r="P845" s="16">
        <f>WEEKDAY(Table13[[#This Row],[Order Datetime]],2)</f>
        <v>1</v>
      </c>
      <c r="Q845" s="30" t="str">
        <f>IF(Table13[[#This Row],[Customer Country]]="",VLOOKUP(Table13[[#This Row],[Customer ID]],Customers!$A$2:$E$2501,2,0),Table13[[#This Row],[Customer Country]])</f>
        <v>Finland</v>
      </c>
      <c r="R845" s="16">
        <f>VLOOKUP(Table13[[#This Row],[Customer ID]],Table3[],6,0)</f>
        <v>88</v>
      </c>
    </row>
    <row r="846" spans="1:18" x14ac:dyDescent="0.3">
      <c r="A846" s="15">
        <v>1499914</v>
      </c>
      <c r="B846" s="16">
        <v>684</v>
      </c>
      <c r="C846" s="17" t="s">
        <v>102</v>
      </c>
      <c r="D846" s="21">
        <v>44964.945138888892</v>
      </c>
      <c r="E846" s="16" t="s">
        <v>191</v>
      </c>
      <c r="F846" s="16" t="s">
        <v>27</v>
      </c>
      <c r="G846" s="16">
        <v>7716</v>
      </c>
      <c r="H846" s="16">
        <f>IF(OR(Table13[[#This Row],[Order Value]]&gt;Answer!I$17,Table13[[#This Row],[Order Value]]&lt;Answer!I$18),1,0)</f>
        <v>0</v>
      </c>
      <c r="I846" s="19">
        <v>44964</v>
      </c>
      <c r="J846" s="20" t="str">
        <f>TEXT(Table13[[#This Row],[Order Datetime]],"HH:MM:SS")</f>
        <v>22:41:00</v>
      </c>
      <c r="K846" s="20" t="str">
        <f>TEXT(Table13[[#This Row],[Order time]],"H")</f>
        <v>22</v>
      </c>
      <c r="L846" s="16">
        <v>2</v>
      </c>
      <c r="M846" s="16">
        <f>DAY(Table13[[#This Row],[Order Date]])</f>
        <v>7</v>
      </c>
      <c r="N846" s="16" t="str">
        <f>TEXT(Table13[[#This Row],[Order Date]],"mmmm")</f>
        <v>February</v>
      </c>
      <c r="O846" s="16" t="str">
        <f>TEXT(Table13[[#This Row],[Order Date]],"dddd")</f>
        <v>Tuesday</v>
      </c>
      <c r="P846" s="16">
        <f>WEEKDAY(Table13[[#This Row],[Order Datetime]],2)</f>
        <v>2</v>
      </c>
      <c r="Q846" s="30" t="str">
        <f>IF(Table13[[#This Row],[Customer Country]]="",VLOOKUP(Table13[[#This Row],[Customer ID]],Customers!$A$2:$E$2501,2,0),Table13[[#This Row],[Customer Country]])</f>
        <v>Finland</v>
      </c>
      <c r="R846" s="16">
        <f>VLOOKUP(Table13[[#This Row],[Customer ID]],Table3[],6,0)</f>
        <v>88</v>
      </c>
    </row>
    <row r="847" spans="1:18" x14ac:dyDescent="0.3">
      <c r="A847" s="15">
        <v>441275</v>
      </c>
      <c r="B847" s="16">
        <v>685</v>
      </c>
      <c r="C847" s="17" t="s">
        <v>101</v>
      </c>
      <c r="D847" s="18">
        <v>44944.98333333333</v>
      </c>
      <c r="E847" s="16" t="s">
        <v>96</v>
      </c>
      <c r="F847" s="16" t="s">
        <v>20</v>
      </c>
      <c r="G847" s="16">
        <v>7319</v>
      </c>
      <c r="H847" s="16">
        <f>IF(OR(Table13[[#This Row],[Order Value]]&gt;Answer!I$17,Table13[[#This Row],[Order Value]]&lt;Answer!I$18),1,0)</f>
        <v>0</v>
      </c>
      <c r="I847" s="19">
        <v>44944</v>
      </c>
      <c r="J847" s="20" t="str">
        <f>TEXT(Table13[[#This Row],[Order Datetime]],"HH:MM:SS")</f>
        <v>23:36:00</v>
      </c>
      <c r="K847" s="20" t="str">
        <f>TEXT(Table13[[#This Row],[Order time]],"H")</f>
        <v>23</v>
      </c>
      <c r="L847" s="16">
        <v>1</v>
      </c>
      <c r="M847" s="16">
        <f>DAY(Table13[[#This Row],[Order Date]])</f>
        <v>18</v>
      </c>
      <c r="N847" s="16" t="str">
        <f>TEXT(Table13[[#This Row],[Order Date]],"mmmm")</f>
        <v>January</v>
      </c>
      <c r="O847" s="16" t="str">
        <f>TEXT(Table13[[#This Row],[Order Date]],"dddd")</f>
        <v>Wednesday</v>
      </c>
      <c r="P847" s="16">
        <f>WEEKDAY(Table13[[#This Row],[Order Datetime]],2)</f>
        <v>3</v>
      </c>
      <c r="Q847" s="30" t="str">
        <f>IF(Table13[[#This Row],[Customer Country]]="",VLOOKUP(Table13[[#This Row],[Customer ID]],Customers!$A$2:$E$2501,2,0),Table13[[#This Row],[Customer Country]])</f>
        <v>Australia</v>
      </c>
      <c r="R847" s="16">
        <f>VLOOKUP(Table13[[#This Row],[Customer ID]],Table3[],6,0)</f>
        <v>50</v>
      </c>
    </row>
    <row r="848" spans="1:18" x14ac:dyDescent="0.3">
      <c r="A848" s="15">
        <v>461731</v>
      </c>
      <c r="B848" s="16">
        <v>685</v>
      </c>
      <c r="C848" s="17" t="s">
        <v>101</v>
      </c>
      <c r="D848" s="18">
        <v>45239.068749999999</v>
      </c>
      <c r="E848" s="16" t="s">
        <v>98</v>
      </c>
      <c r="F848" s="16" t="s">
        <v>77</v>
      </c>
      <c r="G848" s="16">
        <v>5092</v>
      </c>
      <c r="H848" s="16">
        <f>IF(OR(Table13[[#This Row],[Order Value]]&gt;Answer!I$17,Table13[[#This Row],[Order Value]]&lt;Answer!I$18),1,0)</f>
        <v>0</v>
      </c>
      <c r="I848" s="19">
        <v>45239</v>
      </c>
      <c r="J848" s="20" t="str">
        <f>TEXT(Table13[[#This Row],[Order Datetime]],"HH:MM:SS")</f>
        <v>01:39:00</v>
      </c>
      <c r="K848" s="20" t="str">
        <f>TEXT(Table13[[#This Row],[Order time]],"H")</f>
        <v>1</v>
      </c>
      <c r="L848" s="16">
        <v>11</v>
      </c>
      <c r="M848" s="16">
        <f>DAY(Table13[[#This Row],[Order Date]])</f>
        <v>9</v>
      </c>
      <c r="N848" s="16" t="str">
        <f>TEXT(Table13[[#This Row],[Order Date]],"mmmm")</f>
        <v>November</v>
      </c>
      <c r="O848" s="16" t="str">
        <f>TEXT(Table13[[#This Row],[Order Date]],"dddd")</f>
        <v>Thursday</v>
      </c>
      <c r="P848" s="16">
        <f>WEEKDAY(Table13[[#This Row],[Order Datetime]],2)</f>
        <v>4</v>
      </c>
      <c r="Q848" s="30" t="str">
        <f>IF(Table13[[#This Row],[Customer Country]]="",VLOOKUP(Table13[[#This Row],[Customer ID]],Customers!$A$2:$E$2501,2,0),Table13[[#This Row],[Customer Country]])</f>
        <v>Australia</v>
      </c>
      <c r="R848" s="16">
        <f>VLOOKUP(Table13[[#This Row],[Customer ID]],Table3[],6,0)</f>
        <v>50</v>
      </c>
    </row>
    <row r="849" spans="1:18" x14ac:dyDescent="0.3">
      <c r="A849" s="15">
        <v>549930</v>
      </c>
      <c r="B849" s="16">
        <v>685</v>
      </c>
      <c r="C849" s="17" t="s">
        <v>101</v>
      </c>
      <c r="D849" s="18">
        <v>45103.995833333334</v>
      </c>
      <c r="E849" s="16" t="s">
        <v>97</v>
      </c>
      <c r="F849" s="16" t="s">
        <v>5</v>
      </c>
      <c r="G849" s="16">
        <v>8311</v>
      </c>
      <c r="H849" s="16">
        <f>IF(OR(Table13[[#This Row],[Order Value]]&gt;Answer!I$17,Table13[[#This Row],[Order Value]]&lt;Answer!I$18),1,0)</f>
        <v>0</v>
      </c>
      <c r="I849" s="19">
        <v>45103</v>
      </c>
      <c r="J849" s="20" t="str">
        <f>TEXT(Table13[[#This Row],[Order Datetime]],"HH:MM:SS")</f>
        <v>23:54:00</v>
      </c>
      <c r="K849" s="20" t="str">
        <f>TEXT(Table13[[#This Row],[Order time]],"H")</f>
        <v>23</v>
      </c>
      <c r="L849" s="16">
        <v>6</v>
      </c>
      <c r="M849" s="16">
        <f>DAY(Table13[[#This Row],[Order Date]])</f>
        <v>26</v>
      </c>
      <c r="N849" s="16" t="str">
        <f>TEXT(Table13[[#This Row],[Order Date]],"mmmm")</f>
        <v>June</v>
      </c>
      <c r="O849" s="16" t="str">
        <f>TEXT(Table13[[#This Row],[Order Date]],"dddd")</f>
        <v>Monday</v>
      </c>
      <c r="P849" s="16">
        <f>WEEKDAY(Table13[[#This Row],[Order Datetime]],2)</f>
        <v>1</v>
      </c>
      <c r="Q849" s="30" t="str">
        <f>IF(Table13[[#This Row],[Customer Country]]="",VLOOKUP(Table13[[#This Row],[Customer ID]],Customers!$A$2:$E$2501,2,0),Table13[[#This Row],[Customer Country]])</f>
        <v>Australia</v>
      </c>
      <c r="R849" s="16">
        <f>VLOOKUP(Table13[[#This Row],[Customer ID]],Table3[],6,0)</f>
        <v>50</v>
      </c>
    </row>
    <row r="850" spans="1:18" x14ac:dyDescent="0.3">
      <c r="A850" s="15">
        <v>823885</v>
      </c>
      <c r="B850" s="16">
        <v>687</v>
      </c>
      <c r="C850" s="17" t="s">
        <v>100</v>
      </c>
      <c r="D850" s="21">
        <v>45054.044444444444</v>
      </c>
      <c r="E850" s="16" t="s">
        <v>191</v>
      </c>
      <c r="F850" s="16" t="s">
        <v>94</v>
      </c>
      <c r="G850" s="16">
        <v>5519</v>
      </c>
      <c r="H850" s="16">
        <f>IF(OR(Table13[[#This Row],[Order Value]]&gt;Answer!I$17,Table13[[#This Row],[Order Value]]&lt;Answer!I$18),1,0)</f>
        <v>0</v>
      </c>
      <c r="I850" s="19">
        <v>45054</v>
      </c>
      <c r="J850" s="20" t="str">
        <f>TEXT(Table13[[#This Row],[Order Datetime]],"HH:MM:SS")</f>
        <v>01:04:00</v>
      </c>
      <c r="K850" s="20" t="str">
        <f>TEXT(Table13[[#This Row],[Order time]],"H")</f>
        <v>1</v>
      </c>
      <c r="L850" s="16">
        <v>5</v>
      </c>
      <c r="M850" s="16">
        <f>DAY(Table13[[#This Row],[Order Date]])</f>
        <v>8</v>
      </c>
      <c r="N850" s="16" t="str">
        <f>TEXT(Table13[[#This Row],[Order Date]],"mmmm")</f>
        <v>May</v>
      </c>
      <c r="O850" s="16" t="str">
        <f>TEXT(Table13[[#This Row],[Order Date]],"dddd")</f>
        <v>Monday</v>
      </c>
      <c r="P850" s="16">
        <f>WEEKDAY(Table13[[#This Row],[Order Datetime]],2)</f>
        <v>1</v>
      </c>
      <c r="Q850" s="30" t="str">
        <f>IF(Table13[[#This Row],[Customer Country]]="",VLOOKUP(Table13[[#This Row],[Customer ID]],Customers!$A$2:$E$2501,2,0),Table13[[#This Row],[Customer Country]])</f>
        <v>France</v>
      </c>
      <c r="R850" s="16">
        <f>VLOOKUP(Table13[[#This Row],[Customer ID]],Table3[],6,0)</f>
        <v>50</v>
      </c>
    </row>
    <row r="851" spans="1:18" x14ac:dyDescent="0.3">
      <c r="A851" s="15">
        <v>1178982</v>
      </c>
      <c r="B851" s="16">
        <v>687</v>
      </c>
      <c r="C851" s="17" t="s">
        <v>100</v>
      </c>
      <c r="D851" s="21">
        <v>45044.044444444444</v>
      </c>
      <c r="E851" s="16" t="s">
        <v>191</v>
      </c>
      <c r="F851" s="16" t="s">
        <v>64</v>
      </c>
      <c r="G851" s="16">
        <v>52</v>
      </c>
      <c r="H851" s="16">
        <f>IF(OR(Table13[[#This Row],[Order Value]]&gt;Answer!I$17,Table13[[#This Row],[Order Value]]&lt;Answer!I$18),1,0)</f>
        <v>0</v>
      </c>
      <c r="I851" s="19">
        <v>45044</v>
      </c>
      <c r="J851" s="20" t="str">
        <f>TEXT(Table13[[#This Row],[Order Datetime]],"HH:MM:SS")</f>
        <v>01:04:00</v>
      </c>
      <c r="K851" s="20" t="str">
        <f>TEXT(Table13[[#This Row],[Order time]],"H")</f>
        <v>1</v>
      </c>
      <c r="L851" s="16">
        <v>4</v>
      </c>
      <c r="M851" s="16">
        <f>DAY(Table13[[#This Row],[Order Date]])</f>
        <v>28</v>
      </c>
      <c r="N851" s="16" t="str">
        <f>TEXT(Table13[[#This Row],[Order Date]],"mmmm")</f>
        <v>April</v>
      </c>
      <c r="O851" s="16" t="str">
        <f>TEXT(Table13[[#This Row],[Order Date]],"dddd")</f>
        <v>Friday</v>
      </c>
      <c r="P851" s="16">
        <f>WEEKDAY(Table13[[#This Row],[Order Datetime]],2)</f>
        <v>5</v>
      </c>
      <c r="Q851" s="30" t="str">
        <f>IF(Table13[[#This Row],[Customer Country]]="",VLOOKUP(Table13[[#This Row],[Customer ID]],Customers!$A$2:$E$2501,2,0),Table13[[#This Row],[Customer Country]])</f>
        <v>France</v>
      </c>
      <c r="R851" s="16">
        <f>VLOOKUP(Table13[[#This Row],[Customer ID]],Table3[],6,0)</f>
        <v>50</v>
      </c>
    </row>
    <row r="852" spans="1:18" x14ac:dyDescent="0.3">
      <c r="A852" s="15">
        <v>82755</v>
      </c>
      <c r="B852" s="16">
        <v>689</v>
      </c>
      <c r="C852" s="17" t="s">
        <v>100</v>
      </c>
      <c r="D852" s="18">
        <v>45232.054861111108</v>
      </c>
      <c r="E852" s="16" t="s">
        <v>97</v>
      </c>
      <c r="F852" s="16" t="s">
        <v>27</v>
      </c>
      <c r="G852" s="16">
        <v>5551</v>
      </c>
      <c r="H852" s="16">
        <f>IF(OR(Table13[[#This Row],[Order Value]]&gt;Answer!I$17,Table13[[#This Row],[Order Value]]&lt;Answer!I$18),1,0)</f>
        <v>0</v>
      </c>
      <c r="I852" s="19">
        <v>45232</v>
      </c>
      <c r="J852" s="20" t="str">
        <f>TEXT(Table13[[#This Row],[Order Datetime]],"HH:MM:SS")</f>
        <v>01:19:00</v>
      </c>
      <c r="K852" s="20" t="str">
        <f>TEXT(Table13[[#This Row],[Order time]],"H")</f>
        <v>1</v>
      </c>
      <c r="L852" s="16">
        <v>11</v>
      </c>
      <c r="M852" s="16">
        <f>DAY(Table13[[#This Row],[Order Date]])</f>
        <v>2</v>
      </c>
      <c r="N852" s="16" t="str">
        <f>TEXT(Table13[[#This Row],[Order Date]],"mmmm")</f>
        <v>November</v>
      </c>
      <c r="O852" s="16" t="str">
        <f>TEXT(Table13[[#This Row],[Order Date]],"dddd")</f>
        <v>Thursday</v>
      </c>
      <c r="P852" s="16">
        <f>WEEKDAY(Table13[[#This Row],[Order Datetime]],2)</f>
        <v>4</v>
      </c>
      <c r="Q852" s="30" t="str">
        <f>IF(Table13[[#This Row],[Customer Country]]="",VLOOKUP(Table13[[#This Row],[Customer ID]],Customers!$A$2:$E$2501,2,0),Table13[[#This Row],[Customer Country]])</f>
        <v>France</v>
      </c>
      <c r="R852" s="16">
        <f>VLOOKUP(Table13[[#This Row],[Customer ID]],Table3[],6,0)</f>
        <v>41</v>
      </c>
    </row>
    <row r="853" spans="1:18" x14ac:dyDescent="0.3">
      <c r="A853" s="15">
        <v>1580103</v>
      </c>
      <c r="B853" s="16">
        <v>689</v>
      </c>
      <c r="C853" s="17" t="s">
        <v>100</v>
      </c>
      <c r="D853" s="21">
        <v>44992.039583333331</v>
      </c>
      <c r="E853" s="16" t="s">
        <v>96</v>
      </c>
      <c r="F853" s="16" t="s">
        <v>46</v>
      </c>
      <c r="G853" s="16">
        <v>5667</v>
      </c>
      <c r="H853" s="16">
        <f>IF(OR(Table13[[#This Row],[Order Value]]&gt;Answer!I$17,Table13[[#This Row],[Order Value]]&lt;Answer!I$18),1,0)</f>
        <v>0</v>
      </c>
      <c r="I853" s="19">
        <v>44992</v>
      </c>
      <c r="J853" s="20" t="str">
        <f>TEXT(Table13[[#This Row],[Order Datetime]],"HH:MM:SS")</f>
        <v>00:57:00</v>
      </c>
      <c r="K853" s="20" t="str">
        <f>TEXT(Table13[[#This Row],[Order time]],"H")</f>
        <v>0</v>
      </c>
      <c r="L853" s="16">
        <v>3</v>
      </c>
      <c r="M853" s="16">
        <f>DAY(Table13[[#This Row],[Order Date]])</f>
        <v>7</v>
      </c>
      <c r="N853" s="16" t="str">
        <f>TEXT(Table13[[#This Row],[Order Date]],"mmmm")</f>
        <v>March</v>
      </c>
      <c r="O853" s="16" t="str">
        <f>TEXT(Table13[[#This Row],[Order Date]],"dddd")</f>
        <v>Tuesday</v>
      </c>
      <c r="P853" s="16">
        <f>WEEKDAY(Table13[[#This Row],[Order Datetime]],2)</f>
        <v>2</v>
      </c>
      <c r="Q853" s="30" t="str">
        <f>IF(Table13[[#This Row],[Customer Country]]="",VLOOKUP(Table13[[#This Row],[Customer ID]],Customers!$A$2:$E$2501,2,0),Table13[[#This Row],[Customer Country]])</f>
        <v>France</v>
      </c>
      <c r="R853" s="16">
        <f>VLOOKUP(Table13[[#This Row],[Customer ID]],Table3[],6,0)</f>
        <v>41</v>
      </c>
    </row>
    <row r="854" spans="1:18" x14ac:dyDescent="0.3">
      <c r="A854" s="15">
        <v>457958</v>
      </c>
      <c r="B854" s="16">
        <v>690</v>
      </c>
      <c r="C854" s="17" t="s">
        <v>109</v>
      </c>
      <c r="D854" s="18">
        <v>44929.030555555553</v>
      </c>
      <c r="E854" s="16" t="s">
        <v>96</v>
      </c>
      <c r="F854" s="16" t="s">
        <v>52</v>
      </c>
      <c r="G854" s="16">
        <v>2923</v>
      </c>
      <c r="H854" s="16">
        <f>IF(OR(Table13[[#This Row],[Order Value]]&gt;Answer!I$17,Table13[[#This Row],[Order Value]]&lt;Answer!I$18),1,0)</f>
        <v>0</v>
      </c>
      <c r="I854" s="19">
        <v>44929</v>
      </c>
      <c r="J854" s="20" t="str">
        <f>TEXT(Table13[[#This Row],[Order Datetime]],"HH:MM:SS")</f>
        <v>00:44:00</v>
      </c>
      <c r="K854" s="20" t="str">
        <f>TEXT(Table13[[#This Row],[Order time]],"H")</f>
        <v>0</v>
      </c>
      <c r="L854" s="16">
        <v>1</v>
      </c>
      <c r="M854" s="16">
        <f>DAY(Table13[[#This Row],[Order Date]])</f>
        <v>3</v>
      </c>
      <c r="N854" s="16" t="str">
        <f>TEXT(Table13[[#This Row],[Order Date]],"mmmm")</f>
        <v>January</v>
      </c>
      <c r="O854" s="16" t="str">
        <f>TEXT(Table13[[#This Row],[Order Date]],"dddd")</f>
        <v>Tuesday</v>
      </c>
      <c r="P854" s="16">
        <f>WEEKDAY(Table13[[#This Row],[Order Datetime]],2)</f>
        <v>2</v>
      </c>
      <c r="Q854" s="30" t="str">
        <f>IF(Table13[[#This Row],[Customer Country]]="",VLOOKUP(Table13[[#This Row],[Customer ID]],Customers!$A$2:$E$2501,2,0),Table13[[#This Row],[Customer Country]])</f>
        <v>Germany</v>
      </c>
      <c r="R854" s="16">
        <f>VLOOKUP(Table13[[#This Row],[Customer ID]],Table3[],6,0)</f>
        <v>37</v>
      </c>
    </row>
    <row r="855" spans="1:18" x14ac:dyDescent="0.3">
      <c r="A855" s="15">
        <v>561511</v>
      </c>
      <c r="B855" s="16">
        <v>690</v>
      </c>
      <c r="C855" s="17" t="s">
        <v>109</v>
      </c>
      <c r="D855" s="18">
        <v>45261.052083333336</v>
      </c>
      <c r="E855" s="16" t="s">
        <v>96</v>
      </c>
      <c r="F855" s="16" t="s">
        <v>19</v>
      </c>
      <c r="G855" s="16">
        <v>6808</v>
      </c>
      <c r="H855" s="16">
        <f>IF(OR(Table13[[#This Row],[Order Value]]&gt;Answer!I$17,Table13[[#This Row],[Order Value]]&lt;Answer!I$18),1,0)</f>
        <v>0</v>
      </c>
      <c r="I855" s="19">
        <v>45261</v>
      </c>
      <c r="J855" s="20" t="str">
        <f>TEXT(Table13[[#This Row],[Order Datetime]],"HH:MM:SS")</f>
        <v>01:15:00</v>
      </c>
      <c r="K855" s="20" t="str">
        <f>TEXT(Table13[[#This Row],[Order time]],"H")</f>
        <v>1</v>
      </c>
      <c r="L855" s="16">
        <v>12</v>
      </c>
      <c r="M855" s="16">
        <f>DAY(Table13[[#This Row],[Order Date]])</f>
        <v>1</v>
      </c>
      <c r="N855" s="16" t="str">
        <f>TEXT(Table13[[#This Row],[Order Date]],"mmmm")</f>
        <v>December</v>
      </c>
      <c r="O855" s="16" t="str">
        <f>TEXT(Table13[[#This Row],[Order Date]],"dddd")</f>
        <v>Friday</v>
      </c>
      <c r="P855" s="16">
        <f>WEEKDAY(Table13[[#This Row],[Order Datetime]],2)</f>
        <v>5</v>
      </c>
      <c r="Q855" s="30" t="str">
        <f>IF(Table13[[#This Row],[Customer Country]]="",VLOOKUP(Table13[[#This Row],[Customer ID]],Customers!$A$2:$E$2501,2,0),Table13[[#This Row],[Customer Country]])</f>
        <v>Germany</v>
      </c>
      <c r="R855" s="16">
        <f>VLOOKUP(Table13[[#This Row],[Customer ID]],Table3[],6,0)</f>
        <v>37</v>
      </c>
    </row>
    <row r="856" spans="1:18" x14ac:dyDescent="0.3">
      <c r="A856" s="15">
        <v>303923</v>
      </c>
      <c r="B856" s="16">
        <v>691</v>
      </c>
      <c r="C856" s="17" t="s">
        <v>103</v>
      </c>
      <c r="D856" s="18">
        <v>45076.959722222222</v>
      </c>
      <c r="E856" s="16" t="s">
        <v>98</v>
      </c>
      <c r="F856" s="16" t="s">
        <v>43</v>
      </c>
      <c r="G856" s="16">
        <v>5642</v>
      </c>
      <c r="H856" s="16">
        <f>IF(OR(Table13[[#This Row],[Order Value]]&gt;Answer!I$17,Table13[[#This Row],[Order Value]]&lt;Answer!I$18),1,0)</f>
        <v>0</v>
      </c>
      <c r="I856" s="19">
        <v>45076</v>
      </c>
      <c r="J856" s="20" t="str">
        <f>TEXT(Table13[[#This Row],[Order Datetime]],"HH:MM:SS")</f>
        <v>23:02:00</v>
      </c>
      <c r="K856" s="20" t="str">
        <f>TEXT(Table13[[#This Row],[Order time]],"H")</f>
        <v>23</v>
      </c>
      <c r="L856" s="16">
        <v>5</v>
      </c>
      <c r="M856" s="16">
        <f>DAY(Table13[[#This Row],[Order Date]])</f>
        <v>30</v>
      </c>
      <c r="N856" s="16" t="str">
        <f>TEXT(Table13[[#This Row],[Order Date]],"mmmm")</f>
        <v>May</v>
      </c>
      <c r="O856" s="16" t="str">
        <f>TEXT(Table13[[#This Row],[Order Date]],"dddd")</f>
        <v>Tuesday</v>
      </c>
      <c r="P856" s="16">
        <f>WEEKDAY(Table13[[#This Row],[Order Datetime]],2)</f>
        <v>2</v>
      </c>
      <c r="Q856" s="30" t="str">
        <f>IF(Table13[[#This Row],[Customer Country]]="",VLOOKUP(Table13[[#This Row],[Customer ID]],Customers!$A$2:$E$2501,2,0),Table13[[#This Row],[Customer Country]])</f>
        <v>Norway</v>
      </c>
      <c r="R856" s="16">
        <f>VLOOKUP(Table13[[#This Row],[Customer ID]],Table3[],6,0)</f>
        <v>33</v>
      </c>
    </row>
    <row r="857" spans="1:18" x14ac:dyDescent="0.3">
      <c r="A857" s="15">
        <v>1039541</v>
      </c>
      <c r="B857" s="16">
        <v>694</v>
      </c>
      <c r="C857" s="17" t="s">
        <v>102</v>
      </c>
      <c r="D857" s="21">
        <v>44949.015972222223</v>
      </c>
      <c r="E857" s="16" t="s">
        <v>96</v>
      </c>
      <c r="F857" s="16" t="s">
        <v>4</v>
      </c>
      <c r="G857" s="16">
        <v>8648</v>
      </c>
      <c r="H857" s="16">
        <f>IF(OR(Table13[[#This Row],[Order Value]]&gt;Answer!I$17,Table13[[#This Row],[Order Value]]&lt;Answer!I$18),1,0)</f>
        <v>0</v>
      </c>
      <c r="I857" s="19">
        <v>44949</v>
      </c>
      <c r="J857" s="20" t="str">
        <f>TEXT(Table13[[#This Row],[Order Datetime]],"HH:MM:SS")</f>
        <v>00:23:00</v>
      </c>
      <c r="K857" s="20" t="str">
        <f>TEXT(Table13[[#This Row],[Order time]],"H")</f>
        <v>0</v>
      </c>
      <c r="L857" s="16">
        <v>1</v>
      </c>
      <c r="M857" s="16">
        <f>DAY(Table13[[#This Row],[Order Date]])</f>
        <v>23</v>
      </c>
      <c r="N857" s="16" t="str">
        <f>TEXT(Table13[[#This Row],[Order Date]],"mmmm")</f>
        <v>January</v>
      </c>
      <c r="O857" s="16" t="str">
        <f>TEXT(Table13[[#This Row],[Order Date]],"dddd")</f>
        <v>Monday</v>
      </c>
      <c r="P857" s="16">
        <f>WEEKDAY(Table13[[#This Row],[Order Datetime]],2)</f>
        <v>1</v>
      </c>
      <c r="Q857" s="30" t="str">
        <f>IF(Table13[[#This Row],[Customer Country]]="",VLOOKUP(Table13[[#This Row],[Customer ID]],Customers!$A$2:$E$2501,2,0),Table13[[#This Row],[Customer Country]])</f>
        <v>Finland</v>
      </c>
      <c r="R857" s="16">
        <f>VLOOKUP(Table13[[#This Row],[Customer ID]],Table3[],6,0)</f>
        <v>36</v>
      </c>
    </row>
    <row r="858" spans="1:18" x14ac:dyDescent="0.3">
      <c r="A858" s="15">
        <v>1551349</v>
      </c>
      <c r="B858" s="16">
        <v>694</v>
      </c>
      <c r="C858" s="17" t="s">
        <v>102</v>
      </c>
      <c r="D858" s="21">
        <v>45227.050694444442</v>
      </c>
      <c r="E858" s="16" t="s">
        <v>97</v>
      </c>
      <c r="F858" s="16" t="s">
        <v>29</v>
      </c>
      <c r="G858" s="16">
        <v>9059</v>
      </c>
      <c r="H858" s="16">
        <f>IF(OR(Table13[[#This Row],[Order Value]]&gt;Answer!I$17,Table13[[#This Row],[Order Value]]&lt;Answer!I$18),1,0)</f>
        <v>0</v>
      </c>
      <c r="I858" s="19">
        <v>45227</v>
      </c>
      <c r="J858" s="20" t="str">
        <f>TEXT(Table13[[#This Row],[Order Datetime]],"HH:MM:SS")</f>
        <v>01:13:00</v>
      </c>
      <c r="K858" s="20" t="str">
        <f>TEXT(Table13[[#This Row],[Order time]],"H")</f>
        <v>1</v>
      </c>
      <c r="L858" s="16">
        <v>10</v>
      </c>
      <c r="M858" s="16">
        <f>DAY(Table13[[#This Row],[Order Date]])</f>
        <v>28</v>
      </c>
      <c r="N858" s="16" t="str">
        <f>TEXT(Table13[[#This Row],[Order Date]],"mmmm")</f>
        <v>October</v>
      </c>
      <c r="O858" s="16" t="str">
        <f>TEXT(Table13[[#This Row],[Order Date]],"dddd")</f>
        <v>Saturday</v>
      </c>
      <c r="P858" s="16">
        <f>WEEKDAY(Table13[[#This Row],[Order Datetime]],2)</f>
        <v>6</v>
      </c>
      <c r="Q858" s="30" t="str">
        <f>IF(Table13[[#This Row],[Customer Country]]="",VLOOKUP(Table13[[#This Row],[Customer ID]],Customers!$A$2:$E$2501,2,0),Table13[[#This Row],[Customer Country]])</f>
        <v>Finland</v>
      </c>
      <c r="R858" s="16">
        <f>VLOOKUP(Table13[[#This Row],[Customer ID]],Table3[],6,0)</f>
        <v>36</v>
      </c>
    </row>
    <row r="859" spans="1:18" x14ac:dyDescent="0.3">
      <c r="A859" s="15">
        <v>573406</v>
      </c>
      <c r="B859" s="16">
        <v>695</v>
      </c>
      <c r="C859" s="17" t="s">
        <v>100</v>
      </c>
      <c r="D859" s="18">
        <v>45188.998611111114</v>
      </c>
      <c r="E859" s="16" t="s">
        <v>96</v>
      </c>
      <c r="F859" s="16" t="s">
        <v>42</v>
      </c>
      <c r="G859" s="16">
        <v>989</v>
      </c>
      <c r="H859" s="16">
        <f>IF(OR(Table13[[#This Row],[Order Value]]&gt;Answer!I$17,Table13[[#This Row],[Order Value]]&lt;Answer!I$18),1,0)</f>
        <v>0</v>
      </c>
      <c r="I859" s="19">
        <v>45188</v>
      </c>
      <c r="J859" s="20" t="str">
        <f>TEXT(Table13[[#This Row],[Order Datetime]],"HH:MM:SS")</f>
        <v>23:58:00</v>
      </c>
      <c r="K859" s="20" t="str">
        <f>TEXT(Table13[[#This Row],[Order time]],"H")</f>
        <v>23</v>
      </c>
      <c r="L859" s="16">
        <v>9</v>
      </c>
      <c r="M859" s="16">
        <f>DAY(Table13[[#This Row],[Order Date]])</f>
        <v>19</v>
      </c>
      <c r="N859" s="16" t="str">
        <f>TEXT(Table13[[#This Row],[Order Date]],"mmmm")</f>
        <v>September</v>
      </c>
      <c r="O859" s="16" t="str">
        <f>TEXT(Table13[[#This Row],[Order Date]],"dddd")</f>
        <v>Tuesday</v>
      </c>
      <c r="P859" s="16">
        <f>WEEKDAY(Table13[[#This Row],[Order Datetime]],2)</f>
        <v>2</v>
      </c>
      <c r="Q859" s="30" t="str">
        <f>IF(Table13[[#This Row],[Customer Country]]="",VLOOKUP(Table13[[#This Row],[Customer ID]],Customers!$A$2:$E$2501,2,0),Table13[[#This Row],[Customer Country]])</f>
        <v>France</v>
      </c>
      <c r="R859" s="16">
        <f>VLOOKUP(Table13[[#This Row],[Customer ID]],Table3[],6,0)</f>
        <v>25</v>
      </c>
    </row>
    <row r="860" spans="1:18" x14ac:dyDescent="0.3">
      <c r="A860" s="15">
        <v>1679147</v>
      </c>
      <c r="B860" s="16">
        <v>696</v>
      </c>
      <c r="C860" s="17" t="s">
        <v>100</v>
      </c>
      <c r="D860" s="21">
        <v>45032.98333333333</v>
      </c>
      <c r="E860" s="16" t="s">
        <v>96</v>
      </c>
      <c r="F860" s="16" t="s">
        <v>65</v>
      </c>
      <c r="G860" s="16">
        <v>4669</v>
      </c>
      <c r="H860" s="16">
        <f>IF(OR(Table13[[#This Row],[Order Value]]&gt;Answer!I$17,Table13[[#This Row],[Order Value]]&lt;Answer!I$18),1,0)</f>
        <v>0</v>
      </c>
      <c r="I860" s="19">
        <v>45032</v>
      </c>
      <c r="J860" s="20" t="str">
        <f>TEXT(Table13[[#This Row],[Order Datetime]],"HH:MM:SS")</f>
        <v>23:36:00</v>
      </c>
      <c r="K860" s="20" t="str">
        <f>TEXT(Table13[[#This Row],[Order time]],"H")</f>
        <v>23</v>
      </c>
      <c r="L860" s="16">
        <v>4</v>
      </c>
      <c r="M860" s="16">
        <f>DAY(Table13[[#This Row],[Order Date]])</f>
        <v>16</v>
      </c>
      <c r="N860" s="16" t="str">
        <f>TEXT(Table13[[#This Row],[Order Date]],"mmmm")</f>
        <v>April</v>
      </c>
      <c r="O860" s="16" t="str">
        <f>TEXT(Table13[[#This Row],[Order Date]],"dddd")</f>
        <v>Sunday</v>
      </c>
      <c r="P860" s="16">
        <f>WEEKDAY(Table13[[#This Row],[Order Datetime]],2)</f>
        <v>7</v>
      </c>
      <c r="Q860" s="30" t="str">
        <f>IF(Table13[[#This Row],[Customer Country]]="",VLOOKUP(Table13[[#This Row],[Customer ID]],Customers!$A$2:$E$2501,2,0),Table13[[#This Row],[Customer Country]])</f>
        <v>France</v>
      </c>
      <c r="R860" s="16">
        <f>VLOOKUP(Table13[[#This Row],[Customer ID]],Table3[],6,0)</f>
        <v>30</v>
      </c>
    </row>
    <row r="861" spans="1:18" x14ac:dyDescent="0.3">
      <c r="A861" s="15">
        <v>158217</v>
      </c>
      <c r="B861" s="16">
        <v>698</v>
      </c>
      <c r="C861" s="17" t="s">
        <v>101</v>
      </c>
      <c r="D861" s="18">
        <v>45075.083333333336</v>
      </c>
      <c r="E861" s="16" t="s">
        <v>191</v>
      </c>
      <c r="F861" s="16" t="s">
        <v>44</v>
      </c>
      <c r="G861" s="16">
        <v>424</v>
      </c>
      <c r="H861" s="16">
        <f>IF(OR(Table13[[#This Row],[Order Value]]&gt;Answer!I$17,Table13[[#This Row],[Order Value]]&lt;Answer!I$18),1,0)</f>
        <v>0</v>
      </c>
      <c r="I861" s="19">
        <v>45075</v>
      </c>
      <c r="J861" s="20" t="str">
        <f>TEXT(Table13[[#This Row],[Order Datetime]],"HH:MM:SS")</f>
        <v>02:00:00</v>
      </c>
      <c r="K861" s="20" t="str">
        <f>TEXT(Table13[[#This Row],[Order time]],"H")</f>
        <v>2</v>
      </c>
      <c r="L861" s="16">
        <v>5</v>
      </c>
      <c r="M861" s="16">
        <f>DAY(Table13[[#This Row],[Order Date]])</f>
        <v>29</v>
      </c>
      <c r="N861" s="16" t="str">
        <f>TEXT(Table13[[#This Row],[Order Date]],"mmmm")</f>
        <v>May</v>
      </c>
      <c r="O861" s="16" t="str">
        <f>TEXT(Table13[[#This Row],[Order Date]],"dddd")</f>
        <v>Monday</v>
      </c>
      <c r="P861" s="16">
        <f>WEEKDAY(Table13[[#This Row],[Order Datetime]],2)</f>
        <v>1</v>
      </c>
      <c r="Q861" s="30" t="str">
        <f>IF(Table13[[#This Row],[Customer Country]]="",VLOOKUP(Table13[[#This Row],[Customer ID]],Customers!$A$2:$E$2501,2,0),Table13[[#This Row],[Customer Country]])</f>
        <v>Australia</v>
      </c>
      <c r="R861" s="16">
        <f>VLOOKUP(Table13[[#This Row],[Customer ID]],Table3[],6,0)</f>
        <v>61</v>
      </c>
    </row>
    <row r="862" spans="1:18" x14ac:dyDescent="0.3">
      <c r="A862" s="15">
        <v>1664973</v>
      </c>
      <c r="B862" s="16">
        <v>698</v>
      </c>
      <c r="C862" s="17" t="s">
        <v>101</v>
      </c>
      <c r="D862" s="21">
        <v>45148.037499999999</v>
      </c>
      <c r="E862" s="16" t="s">
        <v>191</v>
      </c>
      <c r="F862" s="16" t="s">
        <v>53</v>
      </c>
      <c r="G862" s="16">
        <v>1301</v>
      </c>
      <c r="H862" s="16">
        <f>IF(OR(Table13[[#This Row],[Order Value]]&gt;Answer!I$17,Table13[[#This Row],[Order Value]]&lt;Answer!I$18),1,0)</f>
        <v>0</v>
      </c>
      <c r="I862" s="19">
        <v>45148</v>
      </c>
      <c r="J862" s="20" t="str">
        <f>TEXT(Table13[[#This Row],[Order Datetime]],"HH:MM:SS")</f>
        <v>00:54:00</v>
      </c>
      <c r="K862" s="20" t="str">
        <f>TEXT(Table13[[#This Row],[Order time]],"H")</f>
        <v>0</v>
      </c>
      <c r="L862" s="16">
        <v>8</v>
      </c>
      <c r="M862" s="16">
        <f>DAY(Table13[[#This Row],[Order Date]])</f>
        <v>10</v>
      </c>
      <c r="N862" s="16" t="str">
        <f>TEXT(Table13[[#This Row],[Order Date]],"mmmm")</f>
        <v>August</v>
      </c>
      <c r="O862" s="16" t="str">
        <f>TEXT(Table13[[#This Row],[Order Date]],"dddd")</f>
        <v>Thursday</v>
      </c>
      <c r="P862" s="16">
        <f>WEEKDAY(Table13[[#This Row],[Order Datetime]],2)</f>
        <v>4</v>
      </c>
      <c r="Q862" s="30" t="str">
        <f>IF(Table13[[#This Row],[Customer Country]]="",VLOOKUP(Table13[[#This Row],[Customer ID]],Customers!$A$2:$E$2501,2,0),Table13[[#This Row],[Customer Country]])</f>
        <v>Australia</v>
      </c>
      <c r="R862" s="16">
        <f>VLOOKUP(Table13[[#This Row],[Customer ID]],Table3[],6,0)</f>
        <v>61</v>
      </c>
    </row>
    <row r="863" spans="1:18" x14ac:dyDescent="0.3">
      <c r="A863" s="15">
        <v>1553858</v>
      </c>
      <c r="B863" s="16">
        <v>699</v>
      </c>
      <c r="C863" s="17" t="s">
        <v>99</v>
      </c>
      <c r="D863" s="21">
        <v>45169.052777777775</v>
      </c>
      <c r="E863" s="16" t="s">
        <v>97</v>
      </c>
      <c r="F863" s="16" t="s">
        <v>47</v>
      </c>
      <c r="G863" s="16">
        <v>7598</v>
      </c>
      <c r="H863" s="16">
        <f>IF(OR(Table13[[#This Row],[Order Value]]&gt;Answer!I$17,Table13[[#This Row],[Order Value]]&lt;Answer!I$18),1,0)</f>
        <v>0</v>
      </c>
      <c r="I863" s="19">
        <v>45169</v>
      </c>
      <c r="J863" s="20" t="str">
        <f>TEXT(Table13[[#This Row],[Order Datetime]],"HH:MM:SS")</f>
        <v>01:16:00</v>
      </c>
      <c r="K863" s="20" t="str">
        <f>TEXT(Table13[[#This Row],[Order time]],"H")</f>
        <v>1</v>
      </c>
      <c r="L863" s="16">
        <v>8</v>
      </c>
      <c r="M863" s="16">
        <f>DAY(Table13[[#This Row],[Order Date]])</f>
        <v>31</v>
      </c>
      <c r="N863" s="16" t="str">
        <f>TEXT(Table13[[#This Row],[Order Date]],"mmmm")</f>
        <v>August</v>
      </c>
      <c r="O863" s="16" t="str">
        <f>TEXT(Table13[[#This Row],[Order Date]],"dddd")</f>
        <v>Thursday</v>
      </c>
      <c r="P863" s="16">
        <f>WEEKDAY(Table13[[#This Row],[Order Datetime]],2)</f>
        <v>4</v>
      </c>
      <c r="Q863" s="30" t="str">
        <f>IF(Table13[[#This Row],[Customer Country]]="",VLOOKUP(Table13[[#This Row],[Customer ID]],Customers!$A$2:$E$2501,2,0),Table13[[#This Row],[Customer Country]])</f>
        <v>USA</v>
      </c>
      <c r="R863" s="16">
        <f>VLOOKUP(Table13[[#This Row],[Customer ID]],Table3[],6,0)</f>
        <v>68</v>
      </c>
    </row>
    <row r="864" spans="1:18" x14ac:dyDescent="0.3">
      <c r="A864" s="15">
        <v>823894</v>
      </c>
      <c r="B864" s="16">
        <v>700</v>
      </c>
      <c r="C864" s="17" t="s">
        <v>99</v>
      </c>
      <c r="D864" s="21">
        <v>45033.040277777778</v>
      </c>
      <c r="E864" s="16" t="s">
        <v>98</v>
      </c>
      <c r="F864" s="16" t="s">
        <v>53</v>
      </c>
      <c r="G864" s="16">
        <v>1666</v>
      </c>
      <c r="H864" s="16">
        <f>IF(OR(Table13[[#This Row],[Order Value]]&gt;Answer!I$17,Table13[[#This Row],[Order Value]]&lt;Answer!I$18),1,0)</f>
        <v>0</v>
      </c>
      <c r="I864" s="19">
        <v>45033</v>
      </c>
      <c r="J864" s="20" t="str">
        <f>TEXT(Table13[[#This Row],[Order Datetime]],"HH:MM:SS")</f>
        <v>00:58:00</v>
      </c>
      <c r="K864" s="20" t="str">
        <f>TEXT(Table13[[#This Row],[Order time]],"H")</f>
        <v>0</v>
      </c>
      <c r="L864" s="16">
        <v>4</v>
      </c>
      <c r="M864" s="16">
        <f>DAY(Table13[[#This Row],[Order Date]])</f>
        <v>17</v>
      </c>
      <c r="N864" s="16" t="str">
        <f>TEXT(Table13[[#This Row],[Order Date]],"mmmm")</f>
        <v>April</v>
      </c>
      <c r="O864" s="16" t="str">
        <f>TEXT(Table13[[#This Row],[Order Date]],"dddd")</f>
        <v>Monday</v>
      </c>
      <c r="P864" s="16">
        <f>WEEKDAY(Table13[[#This Row],[Order Datetime]],2)</f>
        <v>1</v>
      </c>
      <c r="Q864" s="30" t="str">
        <f>IF(Table13[[#This Row],[Customer Country]]="",VLOOKUP(Table13[[#This Row],[Customer ID]],Customers!$A$2:$E$2501,2,0),Table13[[#This Row],[Customer Country]])</f>
        <v>USA</v>
      </c>
      <c r="R864" s="16">
        <f>VLOOKUP(Table13[[#This Row],[Customer ID]],Table3[],6,0)</f>
        <v>53</v>
      </c>
    </row>
    <row r="865" spans="1:18" x14ac:dyDescent="0.3">
      <c r="A865" s="15">
        <v>1242334</v>
      </c>
      <c r="B865" s="16">
        <v>701</v>
      </c>
      <c r="C865" s="17" t="s">
        <v>113</v>
      </c>
      <c r="D865" s="21">
        <v>44965.96875</v>
      </c>
      <c r="E865" s="16" t="s">
        <v>98</v>
      </c>
      <c r="F865" s="16" t="s">
        <v>27</v>
      </c>
      <c r="G865" s="16">
        <v>4664</v>
      </c>
      <c r="H865" s="16">
        <f>IF(OR(Table13[[#This Row],[Order Value]]&gt;Answer!I$17,Table13[[#This Row],[Order Value]]&lt;Answer!I$18),1,0)</f>
        <v>0</v>
      </c>
      <c r="I865" s="19">
        <v>44965</v>
      </c>
      <c r="J865" s="20" t="str">
        <f>TEXT(Table13[[#This Row],[Order Datetime]],"HH:MM:SS")</f>
        <v>23:15:00</v>
      </c>
      <c r="K865" s="20" t="str">
        <f>TEXT(Table13[[#This Row],[Order time]],"H")</f>
        <v>23</v>
      </c>
      <c r="L865" s="16">
        <v>2</v>
      </c>
      <c r="M865" s="16">
        <f>DAY(Table13[[#This Row],[Order Date]])</f>
        <v>8</v>
      </c>
      <c r="N865" s="16" t="str">
        <f>TEXT(Table13[[#This Row],[Order Date]],"mmmm")</f>
        <v>February</v>
      </c>
      <c r="O865" s="16" t="str">
        <f>TEXT(Table13[[#This Row],[Order Date]],"dddd")</f>
        <v>Wednesday</v>
      </c>
      <c r="P865" s="16">
        <f>WEEKDAY(Table13[[#This Row],[Order Datetime]],2)</f>
        <v>3</v>
      </c>
      <c r="Q865" s="30" t="str">
        <f>IF(Table13[[#This Row],[Customer Country]]="",VLOOKUP(Table13[[#This Row],[Customer ID]],Customers!$A$2:$E$2501,2,0),Table13[[#This Row],[Customer Country]])</f>
        <v>India</v>
      </c>
      <c r="R865" s="16">
        <f>VLOOKUP(Table13[[#This Row],[Customer ID]],Table3[],6,0)</f>
        <v>72</v>
      </c>
    </row>
    <row r="866" spans="1:18" x14ac:dyDescent="0.3">
      <c r="A866" s="15">
        <v>1429209</v>
      </c>
      <c r="B866" s="16">
        <v>701</v>
      </c>
      <c r="C866" s="17" t="s">
        <v>113</v>
      </c>
      <c r="D866" s="21">
        <v>45264.052777777775</v>
      </c>
      <c r="E866" s="16" t="s">
        <v>191</v>
      </c>
      <c r="F866" s="16" t="s">
        <v>51</v>
      </c>
      <c r="G866" s="16">
        <v>1494</v>
      </c>
      <c r="H866" s="16">
        <f>IF(OR(Table13[[#This Row],[Order Value]]&gt;Answer!I$17,Table13[[#This Row],[Order Value]]&lt;Answer!I$18),1,0)</f>
        <v>0</v>
      </c>
      <c r="I866" s="19">
        <v>45264</v>
      </c>
      <c r="J866" s="20" t="str">
        <f>TEXT(Table13[[#This Row],[Order Datetime]],"HH:MM:SS")</f>
        <v>01:16:00</v>
      </c>
      <c r="K866" s="20" t="str">
        <f>TEXT(Table13[[#This Row],[Order time]],"H")</f>
        <v>1</v>
      </c>
      <c r="L866" s="16">
        <v>12</v>
      </c>
      <c r="M866" s="16">
        <f>DAY(Table13[[#This Row],[Order Date]])</f>
        <v>4</v>
      </c>
      <c r="N866" s="16" t="str">
        <f>TEXT(Table13[[#This Row],[Order Date]],"mmmm")</f>
        <v>December</v>
      </c>
      <c r="O866" s="16" t="str">
        <f>TEXT(Table13[[#This Row],[Order Date]],"dddd")</f>
        <v>Monday</v>
      </c>
      <c r="P866" s="16">
        <f>WEEKDAY(Table13[[#This Row],[Order Datetime]],2)</f>
        <v>1</v>
      </c>
      <c r="Q866" s="30" t="str">
        <f>IF(Table13[[#This Row],[Customer Country]]="",VLOOKUP(Table13[[#This Row],[Customer ID]],Customers!$A$2:$E$2501,2,0),Table13[[#This Row],[Customer Country]])</f>
        <v>India</v>
      </c>
      <c r="R866" s="16">
        <f>VLOOKUP(Table13[[#This Row],[Customer ID]],Table3[],6,0)</f>
        <v>72</v>
      </c>
    </row>
    <row r="867" spans="1:18" x14ac:dyDescent="0.3">
      <c r="A867" s="15">
        <v>423933</v>
      </c>
      <c r="B867" s="16">
        <v>703</v>
      </c>
      <c r="C867" s="17" t="s">
        <v>99</v>
      </c>
      <c r="D867" s="18">
        <v>45007.063194444447</v>
      </c>
      <c r="E867" s="16" t="s">
        <v>191</v>
      </c>
      <c r="F867" s="16" t="s">
        <v>70</v>
      </c>
      <c r="G867" s="16">
        <v>4027</v>
      </c>
      <c r="H867" s="16">
        <f>IF(OR(Table13[[#This Row],[Order Value]]&gt;Answer!I$17,Table13[[#This Row],[Order Value]]&lt;Answer!I$18),1,0)</f>
        <v>0</v>
      </c>
      <c r="I867" s="19">
        <v>45007</v>
      </c>
      <c r="J867" s="20" t="str">
        <f>TEXT(Table13[[#This Row],[Order Datetime]],"HH:MM:SS")</f>
        <v>01:31:00</v>
      </c>
      <c r="K867" s="20" t="str">
        <f>TEXT(Table13[[#This Row],[Order time]],"H")</f>
        <v>1</v>
      </c>
      <c r="L867" s="16">
        <v>3</v>
      </c>
      <c r="M867" s="16">
        <f>DAY(Table13[[#This Row],[Order Date]])</f>
        <v>22</v>
      </c>
      <c r="N867" s="16" t="str">
        <f>TEXT(Table13[[#This Row],[Order Date]],"mmmm")</f>
        <v>March</v>
      </c>
      <c r="O867" s="16" t="str">
        <f>TEXT(Table13[[#This Row],[Order Date]],"dddd")</f>
        <v>Wednesday</v>
      </c>
      <c r="P867" s="16">
        <f>WEEKDAY(Table13[[#This Row],[Order Datetime]],2)</f>
        <v>3</v>
      </c>
      <c r="Q867" s="30" t="str">
        <f>IF(Table13[[#This Row],[Customer Country]]="",VLOOKUP(Table13[[#This Row],[Customer ID]],Customers!$A$2:$E$2501,2,0),Table13[[#This Row],[Customer Country]])</f>
        <v>USA</v>
      </c>
      <c r="R867" s="16">
        <f>VLOOKUP(Table13[[#This Row],[Customer ID]],Table3[],6,0)</f>
        <v>84</v>
      </c>
    </row>
    <row r="868" spans="1:18" x14ac:dyDescent="0.3">
      <c r="A868" s="15">
        <v>617035</v>
      </c>
      <c r="B868" s="16">
        <v>704</v>
      </c>
      <c r="C868" s="17" t="s">
        <v>99</v>
      </c>
      <c r="D868" s="18">
        <v>45115.975694444445</v>
      </c>
      <c r="E868" s="16" t="s">
        <v>97</v>
      </c>
      <c r="F868" s="16" t="s">
        <v>81</v>
      </c>
      <c r="G868" s="16">
        <v>777</v>
      </c>
      <c r="H868" s="16">
        <f>IF(OR(Table13[[#This Row],[Order Value]]&gt;Answer!I$17,Table13[[#This Row],[Order Value]]&lt;Answer!I$18),1,0)</f>
        <v>0</v>
      </c>
      <c r="I868" s="19">
        <v>45115</v>
      </c>
      <c r="J868" s="20" t="str">
        <f>TEXT(Table13[[#This Row],[Order Datetime]],"HH:MM:SS")</f>
        <v>23:25:00</v>
      </c>
      <c r="K868" s="20" t="str">
        <f>TEXT(Table13[[#This Row],[Order time]],"H")</f>
        <v>23</v>
      </c>
      <c r="L868" s="16">
        <v>7</v>
      </c>
      <c r="M868" s="16">
        <f>DAY(Table13[[#This Row],[Order Date]])</f>
        <v>8</v>
      </c>
      <c r="N868" s="16" t="str">
        <f>TEXT(Table13[[#This Row],[Order Date]],"mmmm")</f>
        <v>July</v>
      </c>
      <c r="O868" s="16" t="str">
        <f>TEXT(Table13[[#This Row],[Order Date]],"dddd")</f>
        <v>Saturday</v>
      </c>
      <c r="P868" s="16">
        <f>WEEKDAY(Table13[[#This Row],[Order Datetime]],2)</f>
        <v>6</v>
      </c>
      <c r="Q868" s="30" t="str">
        <f>IF(Table13[[#This Row],[Customer Country]]="",VLOOKUP(Table13[[#This Row],[Customer ID]],Customers!$A$2:$E$2501,2,0),Table13[[#This Row],[Customer Country]])</f>
        <v>USA</v>
      </c>
      <c r="R868" s="16">
        <f>VLOOKUP(Table13[[#This Row],[Customer ID]],Table3[],6,0)</f>
        <v>76</v>
      </c>
    </row>
    <row r="869" spans="1:18" x14ac:dyDescent="0.3">
      <c r="A869" s="15">
        <v>805121</v>
      </c>
      <c r="B869" s="16">
        <v>704</v>
      </c>
      <c r="C869" s="17" t="s">
        <v>99</v>
      </c>
      <c r="D869" s="21">
        <v>45174.073611111111</v>
      </c>
      <c r="E869" s="16" t="s">
        <v>98</v>
      </c>
      <c r="F869" s="16" t="s">
        <v>77</v>
      </c>
      <c r="G869" s="16">
        <v>6764</v>
      </c>
      <c r="H869" s="16">
        <f>IF(OR(Table13[[#This Row],[Order Value]]&gt;Answer!I$17,Table13[[#This Row],[Order Value]]&lt;Answer!I$18),1,0)</f>
        <v>0</v>
      </c>
      <c r="I869" s="19">
        <v>45174</v>
      </c>
      <c r="J869" s="20" t="str">
        <f>TEXT(Table13[[#This Row],[Order Datetime]],"HH:MM:SS")</f>
        <v>01:46:00</v>
      </c>
      <c r="K869" s="20" t="str">
        <f>TEXT(Table13[[#This Row],[Order time]],"H")</f>
        <v>1</v>
      </c>
      <c r="L869" s="16">
        <v>9</v>
      </c>
      <c r="M869" s="16">
        <f>DAY(Table13[[#This Row],[Order Date]])</f>
        <v>5</v>
      </c>
      <c r="N869" s="16" t="str">
        <f>TEXT(Table13[[#This Row],[Order Date]],"mmmm")</f>
        <v>September</v>
      </c>
      <c r="O869" s="16" t="str">
        <f>TEXT(Table13[[#This Row],[Order Date]],"dddd")</f>
        <v>Tuesday</v>
      </c>
      <c r="P869" s="16">
        <f>WEEKDAY(Table13[[#This Row],[Order Datetime]],2)</f>
        <v>2</v>
      </c>
      <c r="Q869" s="30" t="str">
        <f>IF(Table13[[#This Row],[Customer Country]]="",VLOOKUP(Table13[[#This Row],[Customer ID]],Customers!$A$2:$E$2501,2,0),Table13[[#This Row],[Customer Country]])</f>
        <v>USA</v>
      </c>
      <c r="R869" s="16">
        <f>VLOOKUP(Table13[[#This Row],[Customer ID]],Table3[],6,0)</f>
        <v>76</v>
      </c>
    </row>
    <row r="870" spans="1:18" x14ac:dyDescent="0.3">
      <c r="A870" s="15">
        <v>976435</v>
      </c>
      <c r="B870" s="16">
        <v>704</v>
      </c>
      <c r="C870" s="17" t="s">
        <v>99</v>
      </c>
      <c r="D870" s="21">
        <v>45195.055555555555</v>
      </c>
      <c r="E870" s="16" t="s">
        <v>98</v>
      </c>
      <c r="F870" s="16" t="s">
        <v>7</v>
      </c>
      <c r="G870" s="16">
        <v>5887</v>
      </c>
      <c r="H870" s="16">
        <f>IF(OR(Table13[[#This Row],[Order Value]]&gt;Answer!I$17,Table13[[#This Row],[Order Value]]&lt;Answer!I$18),1,0)</f>
        <v>0</v>
      </c>
      <c r="I870" s="19">
        <v>45195</v>
      </c>
      <c r="J870" s="20" t="str">
        <f>TEXT(Table13[[#This Row],[Order Datetime]],"HH:MM:SS")</f>
        <v>01:20:00</v>
      </c>
      <c r="K870" s="20" t="str">
        <f>TEXT(Table13[[#This Row],[Order time]],"H")</f>
        <v>1</v>
      </c>
      <c r="L870" s="16">
        <v>9</v>
      </c>
      <c r="M870" s="16">
        <f>DAY(Table13[[#This Row],[Order Date]])</f>
        <v>26</v>
      </c>
      <c r="N870" s="16" t="str">
        <f>TEXT(Table13[[#This Row],[Order Date]],"mmmm")</f>
        <v>September</v>
      </c>
      <c r="O870" s="16" t="str">
        <f>TEXT(Table13[[#This Row],[Order Date]],"dddd")</f>
        <v>Tuesday</v>
      </c>
      <c r="P870" s="16">
        <f>WEEKDAY(Table13[[#This Row],[Order Datetime]],2)</f>
        <v>2</v>
      </c>
      <c r="Q870" s="30" t="str">
        <f>IF(Table13[[#This Row],[Customer Country]]="",VLOOKUP(Table13[[#This Row],[Customer ID]],Customers!$A$2:$E$2501,2,0),Table13[[#This Row],[Customer Country]])</f>
        <v>USA</v>
      </c>
      <c r="R870" s="16">
        <f>VLOOKUP(Table13[[#This Row],[Customer ID]],Table3[],6,0)</f>
        <v>76</v>
      </c>
    </row>
    <row r="871" spans="1:18" x14ac:dyDescent="0.3">
      <c r="A871" s="15">
        <v>576171</v>
      </c>
      <c r="B871" s="16">
        <v>707</v>
      </c>
      <c r="C871" s="17" t="s">
        <v>100</v>
      </c>
      <c r="D871" s="18">
        <v>45231.98333333333</v>
      </c>
      <c r="E871" s="16" t="s">
        <v>191</v>
      </c>
      <c r="F871" s="16" t="s">
        <v>43</v>
      </c>
      <c r="G871" s="16">
        <v>9989</v>
      </c>
      <c r="H871" s="16">
        <f>IF(OR(Table13[[#This Row],[Order Value]]&gt;Answer!I$17,Table13[[#This Row],[Order Value]]&lt;Answer!I$18),1,0)</f>
        <v>0</v>
      </c>
      <c r="I871" s="19">
        <v>45231</v>
      </c>
      <c r="J871" s="20" t="str">
        <f>TEXT(Table13[[#This Row],[Order Datetime]],"HH:MM:SS")</f>
        <v>23:36:00</v>
      </c>
      <c r="K871" s="20" t="str">
        <f>TEXT(Table13[[#This Row],[Order time]],"H")</f>
        <v>23</v>
      </c>
      <c r="L871" s="16">
        <v>11</v>
      </c>
      <c r="M871" s="16">
        <f>DAY(Table13[[#This Row],[Order Date]])</f>
        <v>1</v>
      </c>
      <c r="N871" s="16" t="str">
        <f>TEXT(Table13[[#This Row],[Order Date]],"mmmm")</f>
        <v>November</v>
      </c>
      <c r="O871" s="16" t="str">
        <f>TEXT(Table13[[#This Row],[Order Date]],"dddd")</f>
        <v>Wednesday</v>
      </c>
      <c r="P871" s="16">
        <f>WEEKDAY(Table13[[#This Row],[Order Datetime]],2)</f>
        <v>3</v>
      </c>
      <c r="Q871" s="30" t="str">
        <f>IF(Table13[[#This Row],[Customer Country]]="",VLOOKUP(Table13[[#This Row],[Customer ID]],Customers!$A$2:$E$2501,2,0),Table13[[#This Row],[Customer Country]])</f>
        <v>France</v>
      </c>
      <c r="R871" s="16">
        <f>VLOOKUP(Table13[[#This Row],[Customer ID]],Table3[],6,0)</f>
        <v>23</v>
      </c>
    </row>
    <row r="872" spans="1:18" x14ac:dyDescent="0.3">
      <c r="A872" s="15">
        <v>864744</v>
      </c>
      <c r="B872" s="16">
        <v>709</v>
      </c>
      <c r="C872" s="17" t="s">
        <v>100</v>
      </c>
      <c r="D872" s="21">
        <v>44955.98541666667</v>
      </c>
      <c r="E872" s="16" t="s">
        <v>96</v>
      </c>
      <c r="F872" s="16" t="s">
        <v>54</v>
      </c>
      <c r="G872" s="16">
        <v>2914</v>
      </c>
      <c r="H872" s="16">
        <f>IF(OR(Table13[[#This Row],[Order Value]]&gt;Answer!I$17,Table13[[#This Row],[Order Value]]&lt;Answer!I$18),1,0)</f>
        <v>0</v>
      </c>
      <c r="I872" s="19">
        <v>44955</v>
      </c>
      <c r="J872" s="20" t="str">
        <f>TEXT(Table13[[#This Row],[Order Datetime]],"HH:MM:SS")</f>
        <v>23:39:00</v>
      </c>
      <c r="K872" s="20" t="str">
        <f>TEXT(Table13[[#This Row],[Order time]],"H")</f>
        <v>23</v>
      </c>
      <c r="L872" s="16">
        <v>1</v>
      </c>
      <c r="M872" s="16">
        <f>DAY(Table13[[#This Row],[Order Date]])</f>
        <v>29</v>
      </c>
      <c r="N872" s="16" t="str">
        <f>TEXT(Table13[[#This Row],[Order Date]],"mmmm")</f>
        <v>January</v>
      </c>
      <c r="O872" s="16" t="str">
        <f>TEXT(Table13[[#This Row],[Order Date]],"dddd")</f>
        <v>Sunday</v>
      </c>
      <c r="P872" s="16">
        <f>WEEKDAY(Table13[[#This Row],[Order Datetime]],2)</f>
        <v>7</v>
      </c>
      <c r="Q872" s="30" t="str">
        <f>IF(Table13[[#This Row],[Customer Country]]="",VLOOKUP(Table13[[#This Row],[Customer ID]],Customers!$A$2:$E$2501,2,0),Table13[[#This Row],[Customer Country]])</f>
        <v>France</v>
      </c>
      <c r="R872" s="16">
        <f>VLOOKUP(Table13[[#This Row],[Customer ID]],Table3[],6,0)</f>
        <v>58</v>
      </c>
    </row>
    <row r="873" spans="1:18" x14ac:dyDescent="0.3">
      <c r="A873" s="15">
        <v>897460</v>
      </c>
      <c r="B873" s="16">
        <v>711</v>
      </c>
      <c r="C873" s="17" t="s">
        <v>99</v>
      </c>
      <c r="D873" s="21">
        <v>45193.961805555555</v>
      </c>
      <c r="E873" s="16" t="s">
        <v>97</v>
      </c>
      <c r="F873" s="16" t="s">
        <v>34</v>
      </c>
      <c r="G873" s="16">
        <v>3851</v>
      </c>
      <c r="H873" s="16">
        <f>IF(OR(Table13[[#This Row],[Order Value]]&gt;Answer!I$17,Table13[[#This Row],[Order Value]]&lt;Answer!I$18),1,0)</f>
        <v>0</v>
      </c>
      <c r="I873" s="19">
        <v>45193</v>
      </c>
      <c r="J873" s="20" t="str">
        <f>TEXT(Table13[[#This Row],[Order Datetime]],"HH:MM:SS")</f>
        <v>23:05:00</v>
      </c>
      <c r="K873" s="20" t="str">
        <f>TEXT(Table13[[#This Row],[Order time]],"H")</f>
        <v>23</v>
      </c>
      <c r="L873" s="16">
        <v>9</v>
      </c>
      <c r="M873" s="16">
        <f>DAY(Table13[[#This Row],[Order Date]])</f>
        <v>24</v>
      </c>
      <c r="N873" s="16" t="str">
        <f>TEXT(Table13[[#This Row],[Order Date]],"mmmm")</f>
        <v>September</v>
      </c>
      <c r="O873" s="16" t="str">
        <f>TEXT(Table13[[#This Row],[Order Date]],"dddd")</f>
        <v>Sunday</v>
      </c>
      <c r="P873" s="16">
        <f>WEEKDAY(Table13[[#This Row],[Order Datetime]],2)</f>
        <v>7</v>
      </c>
      <c r="Q873" s="30" t="str">
        <f>IF(Table13[[#This Row],[Customer Country]]="",VLOOKUP(Table13[[#This Row],[Customer ID]],Customers!$A$2:$E$2501,2,0),Table13[[#This Row],[Customer Country]])</f>
        <v>USA</v>
      </c>
      <c r="R873" s="16">
        <f>VLOOKUP(Table13[[#This Row],[Customer ID]],Table3[],6,0)</f>
        <v>56</v>
      </c>
    </row>
    <row r="874" spans="1:18" x14ac:dyDescent="0.3">
      <c r="A874" s="15">
        <v>968469</v>
      </c>
      <c r="B874" s="16">
        <v>711</v>
      </c>
      <c r="C874" s="17" t="s">
        <v>99</v>
      </c>
      <c r="D874" s="21">
        <v>45186.010416666664</v>
      </c>
      <c r="E874" s="16" t="s">
        <v>97</v>
      </c>
      <c r="F874" s="16" t="s">
        <v>82</v>
      </c>
      <c r="G874" s="16">
        <v>187</v>
      </c>
      <c r="H874" s="16">
        <f>IF(OR(Table13[[#This Row],[Order Value]]&gt;Answer!I$17,Table13[[#This Row],[Order Value]]&lt;Answer!I$18),1,0)</f>
        <v>0</v>
      </c>
      <c r="I874" s="19">
        <v>45186</v>
      </c>
      <c r="J874" s="20" t="str">
        <f>TEXT(Table13[[#This Row],[Order Datetime]],"HH:MM:SS")</f>
        <v>00:15:00</v>
      </c>
      <c r="K874" s="20" t="str">
        <f>TEXT(Table13[[#This Row],[Order time]],"H")</f>
        <v>0</v>
      </c>
      <c r="L874" s="16">
        <v>9</v>
      </c>
      <c r="M874" s="16">
        <f>DAY(Table13[[#This Row],[Order Date]])</f>
        <v>17</v>
      </c>
      <c r="N874" s="16" t="str">
        <f>TEXT(Table13[[#This Row],[Order Date]],"mmmm")</f>
        <v>September</v>
      </c>
      <c r="O874" s="16" t="str">
        <f>TEXT(Table13[[#This Row],[Order Date]],"dddd")</f>
        <v>Sunday</v>
      </c>
      <c r="P874" s="16">
        <f>WEEKDAY(Table13[[#This Row],[Order Datetime]],2)</f>
        <v>7</v>
      </c>
      <c r="Q874" s="30" t="str">
        <f>IF(Table13[[#This Row],[Customer Country]]="",VLOOKUP(Table13[[#This Row],[Customer ID]],Customers!$A$2:$E$2501,2,0),Table13[[#This Row],[Customer Country]])</f>
        <v>USA</v>
      </c>
      <c r="R874" s="16">
        <f>VLOOKUP(Table13[[#This Row],[Customer ID]],Table3[],6,0)</f>
        <v>56</v>
      </c>
    </row>
    <row r="875" spans="1:18" x14ac:dyDescent="0.3">
      <c r="A875" s="15">
        <v>202059</v>
      </c>
      <c r="B875" s="16">
        <v>712</v>
      </c>
      <c r="C875" s="17" t="s">
        <v>99</v>
      </c>
      <c r="D875" s="18">
        <v>45012.058333333334</v>
      </c>
      <c r="E875" s="16" t="s">
        <v>191</v>
      </c>
      <c r="F875" s="16" t="s">
        <v>43</v>
      </c>
      <c r="G875" s="16">
        <v>7202</v>
      </c>
      <c r="H875" s="16">
        <f>IF(OR(Table13[[#This Row],[Order Value]]&gt;Answer!I$17,Table13[[#This Row],[Order Value]]&lt;Answer!I$18),1,0)</f>
        <v>0</v>
      </c>
      <c r="I875" s="19">
        <v>45012</v>
      </c>
      <c r="J875" s="20" t="str">
        <f>TEXT(Table13[[#This Row],[Order Datetime]],"HH:MM:SS")</f>
        <v>01:24:00</v>
      </c>
      <c r="K875" s="20" t="str">
        <f>TEXT(Table13[[#This Row],[Order time]],"H")</f>
        <v>1</v>
      </c>
      <c r="L875" s="16">
        <v>3</v>
      </c>
      <c r="M875" s="16">
        <f>DAY(Table13[[#This Row],[Order Date]])</f>
        <v>27</v>
      </c>
      <c r="N875" s="16" t="str">
        <f>TEXT(Table13[[#This Row],[Order Date]],"mmmm")</f>
        <v>March</v>
      </c>
      <c r="O875" s="16" t="str">
        <f>TEXT(Table13[[#This Row],[Order Date]],"dddd")</f>
        <v>Monday</v>
      </c>
      <c r="P875" s="16">
        <f>WEEKDAY(Table13[[#This Row],[Order Datetime]],2)</f>
        <v>1</v>
      </c>
      <c r="Q875" s="30" t="str">
        <f>IF(Table13[[#This Row],[Customer Country]]="",VLOOKUP(Table13[[#This Row],[Customer ID]],Customers!$A$2:$E$2501,2,0),Table13[[#This Row],[Customer Country]])</f>
        <v>USA</v>
      </c>
      <c r="R875" s="16">
        <f>VLOOKUP(Table13[[#This Row],[Customer ID]],Table3[],6,0)</f>
        <v>90</v>
      </c>
    </row>
    <row r="876" spans="1:18" x14ac:dyDescent="0.3">
      <c r="A876" s="15">
        <v>854481</v>
      </c>
      <c r="B876" s="16">
        <v>712</v>
      </c>
      <c r="C876" s="17" t="s">
        <v>99</v>
      </c>
      <c r="D876" s="21">
        <v>45278.947222222225</v>
      </c>
      <c r="E876" s="16" t="s">
        <v>96</v>
      </c>
      <c r="F876" s="16" t="s">
        <v>26</v>
      </c>
      <c r="G876" s="16">
        <v>1745</v>
      </c>
      <c r="H876" s="16">
        <f>IF(OR(Table13[[#This Row],[Order Value]]&gt;Answer!I$17,Table13[[#This Row],[Order Value]]&lt;Answer!I$18),1,0)</f>
        <v>0</v>
      </c>
      <c r="I876" s="19">
        <v>45278</v>
      </c>
      <c r="J876" s="20" t="str">
        <f>TEXT(Table13[[#This Row],[Order Datetime]],"HH:MM:SS")</f>
        <v>22:44:00</v>
      </c>
      <c r="K876" s="20" t="str">
        <f>TEXT(Table13[[#This Row],[Order time]],"H")</f>
        <v>22</v>
      </c>
      <c r="L876" s="16">
        <v>12</v>
      </c>
      <c r="M876" s="16">
        <f>DAY(Table13[[#This Row],[Order Date]])</f>
        <v>18</v>
      </c>
      <c r="N876" s="16" t="str">
        <f>TEXT(Table13[[#This Row],[Order Date]],"mmmm")</f>
        <v>December</v>
      </c>
      <c r="O876" s="16" t="str">
        <f>TEXT(Table13[[#This Row],[Order Date]],"dddd")</f>
        <v>Monday</v>
      </c>
      <c r="P876" s="16">
        <f>WEEKDAY(Table13[[#This Row],[Order Datetime]],2)</f>
        <v>1</v>
      </c>
      <c r="Q876" s="30" t="str">
        <f>IF(Table13[[#This Row],[Customer Country]]="",VLOOKUP(Table13[[#This Row],[Customer ID]],Customers!$A$2:$E$2501,2,0),Table13[[#This Row],[Customer Country]])</f>
        <v>USA</v>
      </c>
      <c r="R876" s="16">
        <f>VLOOKUP(Table13[[#This Row],[Customer ID]],Table3[],6,0)</f>
        <v>90</v>
      </c>
    </row>
    <row r="877" spans="1:18" x14ac:dyDescent="0.3">
      <c r="A877" s="15">
        <v>935551</v>
      </c>
      <c r="B877" s="16">
        <v>712</v>
      </c>
      <c r="C877" s="17" t="s">
        <v>99</v>
      </c>
      <c r="D877" s="21">
        <v>45274.066666666666</v>
      </c>
      <c r="E877" s="16" t="s">
        <v>191</v>
      </c>
      <c r="F877" s="16" t="s">
        <v>56</v>
      </c>
      <c r="G877" s="16">
        <v>6779</v>
      </c>
      <c r="H877" s="16">
        <f>IF(OR(Table13[[#This Row],[Order Value]]&gt;Answer!I$17,Table13[[#This Row],[Order Value]]&lt;Answer!I$18),1,0)</f>
        <v>0</v>
      </c>
      <c r="I877" s="19">
        <v>45274</v>
      </c>
      <c r="J877" s="20" t="str">
        <f>TEXT(Table13[[#This Row],[Order Datetime]],"HH:MM:SS")</f>
        <v>01:36:00</v>
      </c>
      <c r="K877" s="20" t="str">
        <f>TEXT(Table13[[#This Row],[Order time]],"H")</f>
        <v>1</v>
      </c>
      <c r="L877" s="16">
        <v>12</v>
      </c>
      <c r="M877" s="16">
        <f>DAY(Table13[[#This Row],[Order Date]])</f>
        <v>14</v>
      </c>
      <c r="N877" s="16" t="str">
        <f>TEXT(Table13[[#This Row],[Order Date]],"mmmm")</f>
        <v>December</v>
      </c>
      <c r="O877" s="16" t="str">
        <f>TEXT(Table13[[#This Row],[Order Date]],"dddd")</f>
        <v>Thursday</v>
      </c>
      <c r="P877" s="16">
        <f>WEEKDAY(Table13[[#This Row],[Order Datetime]],2)</f>
        <v>4</v>
      </c>
      <c r="Q877" s="30" t="str">
        <f>IF(Table13[[#This Row],[Customer Country]]="",VLOOKUP(Table13[[#This Row],[Customer ID]],Customers!$A$2:$E$2501,2,0),Table13[[#This Row],[Customer Country]])</f>
        <v>USA</v>
      </c>
      <c r="R877" s="16">
        <f>VLOOKUP(Table13[[#This Row],[Customer ID]],Table3[],6,0)</f>
        <v>90</v>
      </c>
    </row>
    <row r="878" spans="1:18" x14ac:dyDescent="0.3">
      <c r="A878" s="15">
        <v>279515</v>
      </c>
      <c r="B878" s="16">
        <v>713</v>
      </c>
      <c r="C878" s="17" t="s">
        <v>102</v>
      </c>
      <c r="D878" s="18">
        <v>45184.958333333336</v>
      </c>
      <c r="E878" s="16" t="s">
        <v>97</v>
      </c>
      <c r="F878" s="16" t="s">
        <v>43</v>
      </c>
      <c r="G878" s="16">
        <v>4633</v>
      </c>
      <c r="H878" s="16">
        <f>IF(OR(Table13[[#This Row],[Order Value]]&gt;Answer!I$17,Table13[[#This Row],[Order Value]]&lt;Answer!I$18),1,0)</f>
        <v>0</v>
      </c>
      <c r="I878" s="19">
        <v>45184</v>
      </c>
      <c r="J878" s="20" t="str">
        <f>TEXT(Table13[[#This Row],[Order Datetime]],"HH:MM:SS")</f>
        <v>23:00:00</v>
      </c>
      <c r="K878" s="20" t="str">
        <f>TEXT(Table13[[#This Row],[Order time]],"H")</f>
        <v>23</v>
      </c>
      <c r="L878" s="16">
        <v>9</v>
      </c>
      <c r="M878" s="16">
        <f>DAY(Table13[[#This Row],[Order Date]])</f>
        <v>15</v>
      </c>
      <c r="N878" s="16" t="str">
        <f>TEXT(Table13[[#This Row],[Order Date]],"mmmm")</f>
        <v>September</v>
      </c>
      <c r="O878" s="16" t="str">
        <f>TEXT(Table13[[#This Row],[Order Date]],"dddd")</f>
        <v>Friday</v>
      </c>
      <c r="P878" s="16">
        <f>WEEKDAY(Table13[[#This Row],[Order Datetime]],2)</f>
        <v>5</v>
      </c>
      <c r="Q878" s="30" t="str">
        <f>IF(Table13[[#This Row],[Customer Country]]="",VLOOKUP(Table13[[#This Row],[Customer ID]],Customers!$A$2:$E$2501,2,0),Table13[[#This Row],[Customer Country]])</f>
        <v>Finland</v>
      </c>
      <c r="R878" s="16">
        <f>VLOOKUP(Table13[[#This Row],[Customer ID]],Table3[],6,0)</f>
        <v>89</v>
      </c>
    </row>
    <row r="879" spans="1:18" x14ac:dyDescent="0.3">
      <c r="A879" s="15">
        <v>1165475</v>
      </c>
      <c r="B879" s="16">
        <v>713</v>
      </c>
      <c r="C879" s="17" t="s">
        <v>102</v>
      </c>
      <c r="D879" s="21">
        <v>45231.97152777778</v>
      </c>
      <c r="E879" s="16" t="s">
        <v>98</v>
      </c>
      <c r="F879" s="16" t="s">
        <v>55</v>
      </c>
      <c r="G879" s="16">
        <v>4856</v>
      </c>
      <c r="H879" s="16">
        <f>IF(OR(Table13[[#This Row],[Order Value]]&gt;Answer!I$17,Table13[[#This Row],[Order Value]]&lt;Answer!I$18),1,0)</f>
        <v>0</v>
      </c>
      <c r="I879" s="19">
        <v>45231</v>
      </c>
      <c r="J879" s="20" t="str">
        <f>TEXT(Table13[[#This Row],[Order Datetime]],"HH:MM:SS")</f>
        <v>23:19:00</v>
      </c>
      <c r="K879" s="20" t="str">
        <f>TEXT(Table13[[#This Row],[Order time]],"H")</f>
        <v>23</v>
      </c>
      <c r="L879" s="16">
        <v>11</v>
      </c>
      <c r="M879" s="16">
        <f>DAY(Table13[[#This Row],[Order Date]])</f>
        <v>1</v>
      </c>
      <c r="N879" s="16" t="str">
        <f>TEXT(Table13[[#This Row],[Order Date]],"mmmm")</f>
        <v>November</v>
      </c>
      <c r="O879" s="16" t="str">
        <f>TEXT(Table13[[#This Row],[Order Date]],"dddd")</f>
        <v>Wednesday</v>
      </c>
      <c r="P879" s="16">
        <f>WEEKDAY(Table13[[#This Row],[Order Datetime]],2)</f>
        <v>3</v>
      </c>
      <c r="Q879" s="30" t="str">
        <f>IF(Table13[[#This Row],[Customer Country]]="",VLOOKUP(Table13[[#This Row],[Customer ID]],Customers!$A$2:$E$2501,2,0),Table13[[#This Row],[Customer Country]])</f>
        <v>Finland</v>
      </c>
      <c r="R879" s="16">
        <f>VLOOKUP(Table13[[#This Row],[Customer ID]],Table3[],6,0)</f>
        <v>89</v>
      </c>
    </row>
    <row r="880" spans="1:18" x14ac:dyDescent="0.3">
      <c r="A880" s="15">
        <v>1544633</v>
      </c>
      <c r="B880" s="16">
        <v>714</v>
      </c>
      <c r="C880" s="17" t="s">
        <v>99</v>
      </c>
      <c r="D880" s="21">
        <v>45157.04791666667</v>
      </c>
      <c r="E880" s="16" t="s">
        <v>96</v>
      </c>
      <c r="F880" s="16" t="s">
        <v>35</v>
      </c>
      <c r="G880" s="16">
        <v>347</v>
      </c>
      <c r="H880" s="16">
        <f>IF(OR(Table13[[#This Row],[Order Value]]&gt;Answer!I$17,Table13[[#This Row],[Order Value]]&lt;Answer!I$18),1,0)</f>
        <v>0</v>
      </c>
      <c r="I880" s="19">
        <v>45157</v>
      </c>
      <c r="J880" s="20" t="str">
        <f>TEXT(Table13[[#This Row],[Order Datetime]],"HH:MM:SS")</f>
        <v>01:09:00</v>
      </c>
      <c r="K880" s="20" t="str">
        <f>TEXT(Table13[[#This Row],[Order time]],"H")</f>
        <v>1</v>
      </c>
      <c r="L880" s="16">
        <v>8</v>
      </c>
      <c r="M880" s="16">
        <f>DAY(Table13[[#This Row],[Order Date]])</f>
        <v>19</v>
      </c>
      <c r="N880" s="16" t="str">
        <f>TEXT(Table13[[#This Row],[Order Date]],"mmmm")</f>
        <v>August</v>
      </c>
      <c r="O880" s="16" t="str">
        <f>TEXT(Table13[[#This Row],[Order Date]],"dddd")</f>
        <v>Saturday</v>
      </c>
      <c r="P880" s="16">
        <f>WEEKDAY(Table13[[#This Row],[Order Datetime]],2)</f>
        <v>6</v>
      </c>
      <c r="Q880" s="30" t="str">
        <f>IF(Table13[[#This Row],[Customer Country]]="",VLOOKUP(Table13[[#This Row],[Customer ID]],Customers!$A$2:$E$2501,2,0),Table13[[#This Row],[Customer Country]])</f>
        <v>USA</v>
      </c>
      <c r="R880" s="16">
        <f>VLOOKUP(Table13[[#This Row],[Customer ID]],Table3[],6,0)</f>
        <v>25</v>
      </c>
    </row>
    <row r="881" spans="1:18" x14ac:dyDescent="0.3">
      <c r="A881" s="15">
        <v>165080</v>
      </c>
      <c r="B881" s="16">
        <v>715</v>
      </c>
      <c r="C881" s="17" t="s">
        <v>99</v>
      </c>
      <c r="D881" s="18">
        <v>45283.973611111112</v>
      </c>
      <c r="E881" s="16" t="s">
        <v>98</v>
      </c>
      <c r="F881" s="16" t="s">
        <v>47</v>
      </c>
      <c r="G881" s="16">
        <v>3378</v>
      </c>
      <c r="H881" s="16">
        <f>IF(OR(Table13[[#This Row],[Order Value]]&gt;Answer!I$17,Table13[[#This Row],[Order Value]]&lt;Answer!I$18),1,0)</f>
        <v>0</v>
      </c>
      <c r="I881" s="19">
        <v>45283</v>
      </c>
      <c r="J881" s="20" t="str">
        <f>TEXT(Table13[[#This Row],[Order Datetime]],"HH:MM:SS")</f>
        <v>23:22:00</v>
      </c>
      <c r="K881" s="20" t="str">
        <f>TEXT(Table13[[#This Row],[Order time]],"H")</f>
        <v>23</v>
      </c>
      <c r="L881" s="16">
        <v>12</v>
      </c>
      <c r="M881" s="16">
        <f>DAY(Table13[[#This Row],[Order Date]])</f>
        <v>23</v>
      </c>
      <c r="N881" s="16" t="str">
        <f>TEXT(Table13[[#This Row],[Order Date]],"mmmm")</f>
        <v>December</v>
      </c>
      <c r="O881" s="16" t="str">
        <f>TEXT(Table13[[#This Row],[Order Date]],"dddd")</f>
        <v>Saturday</v>
      </c>
      <c r="P881" s="16">
        <f>WEEKDAY(Table13[[#This Row],[Order Datetime]],2)</f>
        <v>6</v>
      </c>
      <c r="Q881" s="30" t="str">
        <f>IF(Table13[[#This Row],[Customer Country]]="",VLOOKUP(Table13[[#This Row],[Customer ID]],Customers!$A$2:$E$2501,2,0),Table13[[#This Row],[Customer Country]])</f>
        <v>USA</v>
      </c>
      <c r="R881" s="16">
        <f>VLOOKUP(Table13[[#This Row],[Customer ID]],Table3[],6,0)</f>
        <v>81</v>
      </c>
    </row>
    <row r="882" spans="1:18" x14ac:dyDescent="0.3">
      <c r="A882" s="15">
        <v>1585349</v>
      </c>
      <c r="B882" s="16">
        <v>716</v>
      </c>
      <c r="C882" s="17" t="s">
        <v>113</v>
      </c>
      <c r="D882" s="21">
        <v>44982.967361111114</v>
      </c>
      <c r="E882" s="16" t="s">
        <v>97</v>
      </c>
      <c r="F882" s="16" t="s">
        <v>20</v>
      </c>
      <c r="G882" s="16">
        <v>9212</v>
      </c>
      <c r="H882" s="16">
        <f>IF(OR(Table13[[#This Row],[Order Value]]&gt;Answer!I$17,Table13[[#This Row],[Order Value]]&lt;Answer!I$18),1,0)</f>
        <v>0</v>
      </c>
      <c r="I882" s="19">
        <v>44982</v>
      </c>
      <c r="J882" s="20" t="str">
        <f>TEXT(Table13[[#This Row],[Order Datetime]],"HH:MM:SS")</f>
        <v>23:13:00</v>
      </c>
      <c r="K882" s="20" t="str">
        <f>TEXT(Table13[[#This Row],[Order time]],"H")</f>
        <v>23</v>
      </c>
      <c r="L882" s="16">
        <v>2</v>
      </c>
      <c r="M882" s="16">
        <f>DAY(Table13[[#This Row],[Order Date]])</f>
        <v>25</v>
      </c>
      <c r="N882" s="16" t="str">
        <f>TEXT(Table13[[#This Row],[Order Date]],"mmmm")</f>
        <v>February</v>
      </c>
      <c r="O882" s="16" t="str">
        <f>TEXT(Table13[[#This Row],[Order Date]],"dddd")</f>
        <v>Saturday</v>
      </c>
      <c r="P882" s="16">
        <f>WEEKDAY(Table13[[#This Row],[Order Datetime]],2)</f>
        <v>6</v>
      </c>
      <c r="Q882" s="30" t="str">
        <f>IF(Table13[[#This Row],[Customer Country]]="",VLOOKUP(Table13[[#This Row],[Customer ID]],Customers!$A$2:$E$2501,2,0),Table13[[#This Row],[Customer Country]])</f>
        <v>India</v>
      </c>
      <c r="R882" s="16">
        <f>VLOOKUP(Table13[[#This Row],[Customer ID]],Table3[],6,0)</f>
        <v>86</v>
      </c>
    </row>
    <row r="883" spans="1:18" x14ac:dyDescent="0.3">
      <c r="A883" s="15">
        <v>812395</v>
      </c>
      <c r="B883" s="16">
        <v>717</v>
      </c>
      <c r="C883" s="17" t="s">
        <v>101</v>
      </c>
      <c r="D883" s="21">
        <v>45139.974999999999</v>
      </c>
      <c r="E883" s="16" t="s">
        <v>96</v>
      </c>
      <c r="F883" s="16" t="s">
        <v>54</v>
      </c>
      <c r="G883" s="16">
        <v>9421</v>
      </c>
      <c r="H883" s="16">
        <f>IF(OR(Table13[[#This Row],[Order Value]]&gt;Answer!I$17,Table13[[#This Row],[Order Value]]&lt;Answer!I$18),1,0)</f>
        <v>0</v>
      </c>
      <c r="I883" s="19">
        <v>45139</v>
      </c>
      <c r="J883" s="20" t="str">
        <f>TEXT(Table13[[#This Row],[Order Datetime]],"HH:MM:SS")</f>
        <v>23:24:00</v>
      </c>
      <c r="K883" s="20" t="str">
        <f>TEXT(Table13[[#This Row],[Order time]],"H")</f>
        <v>23</v>
      </c>
      <c r="L883" s="16">
        <v>8</v>
      </c>
      <c r="M883" s="16">
        <f>DAY(Table13[[#This Row],[Order Date]])</f>
        <v>1</v>
      </c>
      <c r="N883" s="16" t="str">
        <f>TEXT(Table13[[#This Row],[Order Date]],"mmmm")</f>
        <v>August</v>
      </c>
      <c r="O883" s="16" t="str">
        <f>TEXT(Table13[[#This Row],[Order Date]],"dddd")</f>
        <v>Tuesday</v>
      </c>
      <c r="P883" s="16">
        <f>WEEKDAY(Table13[[#This Row],[Order Datetime]],2)</f>
        <v>2</v>
      </c>
      <c r="Q883" s="30" t="str">
        <f>IF(Table13[[#This Row],[Customer Country]]="",VLOOKUP(Table13[[#This Row],[Customer ID]],Customers!$A$2:$E$2501,2,0),Table13[[#This Row],[Customer Country]])</f>
        <v>Australia</v>
      </c>
      <c r="R883" s="16">
        <f>VLOOKUP(Table13[[#This Row],[Customer ID]],Table3[],6,0)</f>
        <v>90</v>
      </c>
    </row>
    <row r="884" spans="1:18" x14ac:dyDescent="0.3">
      <c r="A884" s="15">
        <v>151746</v>
      </c>
      <c r="B884" s="16">
        <v>718</v>
      </c>
      <c r="C884" s="17" t="s">
        <v>103</v>
      </c>
      <c r="D884" s="18">
        <v>45070.082638888889</v>
      </c>
      <c r="E884" s="16" t="s">
        <v>97</v>
      </c>
      <c r="F884" s="16" t="s">
        <v>67</v>
      </c>
      <c r="G884" s="16">
        <v>7817</v>
      </c>
      <c r="H884" s="16">
        <f>IF(OR(Table13[[#This Row],[Order Value]]&gt;Answer!I$17,Table13[[#This Row],[Order Value]]&lt;Answer!I$18),1,0)</f>
        <v>0</v>
      </c>
      <c r="I884" s="19">
        <v>45070</v>
      </c>
      <c r="J884" s="20" t="str">
        <f>TEXT(Table13[[#This Row],[Order Datetime]],"HH:MM:SS")</f>
        <v>01:59:00</v>
      </c>
      <c r="K884" s="20" t="str">
        <f>TEXT(Table13[[#This Row],[Order time]],"H")</f>
        <v>1</v>
      </c>
      <c r="L884" s="16">
        <v>5</v>
      </c>
      <c r="M884" s="16">
        <f>DAY(Table13[[#This Row],[Order Date]])</f>
        <v>24</v>
      </c>
      <c r="N884" s="16" t="str">
        <f>TEXT(Table13[[#This Row],[Order Date]],"mmmm")</f>
        <v>May</v>
      </c>
      <c r="O884" s="16" t="str">
        <f>TEXT(Table13[[#This Row],[Order Date]],"dddd")</f>
        <v>Wednesday</v>
      </c>
      <c r="P884" s="16">
        <f>WEEKDAY(Table13[[#This Row],[Order Datetime]],2)</f>
        <v>3</v>
      </c>
      <c r="Q884" s="30" t="str">
        <f>IF(Table13[[#This Row],[Customer Country]]="",VLOOKUP(Table13[[#This Row],[Customer ID]],Customers!$A$2:$E$2501,2,0),Table13[[#This Row],[Customer Country]])</f>
        <v>Norway</v>
      </c>
      <c r="R884" s="16">
        <f>VLOOKUP(Table13[[#This Row],[Customer ID]],Table3[],6,0)</f>
        <v>77</v>
      </c>
    </row>
    <row r="885" spans="1:18" x14ac:dyDescent="0.3">
      <c r="A885" s="15">
        <v>1373309</v>
      </c>
      <c r="B885" s="16">
        <v>718</v>
      </c>
      <c r="C885" s="17" t="s">
        <v>103</v>
      </c>
      <c r="D885" s="21">
        <v>45101.036805555559</v>
      </c>
      <c r="E885" s="16" t="s">
        <v>96</v>
      </c>
      <c r="F885" s="16" t="s">
        <v>88</v>
      </c>
      <c r="G885" s="16">
        <v>2634</v>
      </c>
      <c r="H885" s="16">
        <f>IF(OR(Table13[[#This Row],[Order Value]]&gt;Answer!I$17,Table13[[#This Row],[Order Value]]&lt;Answer!I$18),1,0)</f>
        <v>0</v>
      </c>
      <c r="I885" s="19">
        <v>45101</v>
      </c>
      <c r="J885" s="20" t="str">
        <f>TEXT(Table13[[#This Row],[Order Datetime]],"HH:MM:SS")</f>
        <v>00:53:00</v>
      </c>
      <c r="K885" s="20" t="str">
        <f>TEXT(Table13[[#This Row],[Order time]],"H")</f>
        <v>0</v>
      </c>
      <c r="L885" s="16">
        <v>6</v>
      </c>
      <c r="M885" s="16">
        <f>DAY(Table13[[#This Row],[Order Date]])</f>
        <v>24</v>
      </c>
      <c r="N885" s="16" t="str">
        <f>TEXT(Table13[[#This Row],[Order Date]],"mmmm")</f>
        <v>June</v>
      </c>
      <c r="O885" s="16" t="str">
        <f>TEXT(Table13[[#This Row],[Order Date]],"dddd")</f>
        <v>Saturday</v>
      </c>
      <c r="P885" s="16">
        <f>WEEKDAY(Table13[[#This Row],[Order Datetime]],2)</f>
        <v>6</v>
      </c>
      <c r="Q885" s="30" t="str">
        <f>IF(Table13[[#This Row],[Customer Country]]="",VLOOKUP(Table13[[#This Row],[Customer ID]],Customers!$A$2:$E$2501,2,0),Table13[[#This Row],[Customer Country]])</f>
        <v>Norway</v>
      </c>
      <c r="R885" s="16">
        <f>VLOOKUP(Table13[[#This Row],[Customer ID]],Table3[],6,0)</f>
        <v>77</v>
      </c>
    </row>
    <row r="886" spans="1:18" x14ac:dyDescent="0.3">
      <c r="A886" s="15">
        <v>88156</v>
      </c>
      <c r="B886" s="16">
        <v>719</v>
      </c>
      <c r="C886" s="17" t="s">
        <v>103</v>
      </c>
      <c r="D886" s="18">
        <v>45274.046527777777</v>
      </c>
      <c r="E886" s="16" t="s">
        <v>96</v>
      </c>
      <c r="F886" s="16" t="s">
        <v>30</v>
      </c>
      <c r="G886" s="16">
        <v>9836</v>
      </c>
      <c r="H886" s="16">
        <f>IF(OR(Table13[[#This Row],[Order Value]]&gt;Answer!I$17,Table13[[#This Row],[Order Value]]&lt;Answer!I$18),1,0)</f>
        <v>0</v>
      </c>
      <c r="I886" s="19">
        <v>45274</v>
      </c>
      <c r="J886" s="20" t="str">
        <f>TEXT(Table13[[#This Row],[Order Datetime]],"HH:MM:SS")</f>
        <v>01:07:00</v>
      </c>
      <c r="K886" s="20" t="str">
        <f>TEXT(Table13[[#This Row],[Order time]],"H")</f>
        <v>1</v>
      </c>
      <c r="L886" s="16">
        <v>12</v>
      </c>
      <c r="M886" s="16">
        <f>DAY(Table13[[#This Row],[Order Date]])</f>
        <v>14</v>
      </c>
      <c r="N886" s="16" t="str">
        <f>TEXT(Table13[[#This Row],[Order Date]],"mmmm")</f>
        <v>December</v>
      </c>
      <c r="O886" s="16" t="str">
        <f>TEXT(Table13[[#This Row],[Order Date]],"dddd")</f>
        <v>Thursday</v>
      </c>
      <c r="P886" s="16">
        <f>WEEKDAY(Table13[[#This Row],[Order Datetime]],2)</f>
        <v>4</v>
      </c>
      <c r="Q886" s="30" t="str">
        <f>IF(Table13[[#This Row],[Customer Country]]="",VLOOKUP(Table13[[#This Row],[Customer ID]],Customers!$A$2:$E$2501,2,0),Table13[[#This Row],[Customer Country]])</f>
        <v>Norway</v>
      </c>
      <c r="R886" s="16">
        <f>VLOOKUP(Table13[[#This Row],[Customer ID]],Table3[],6,0)</f>
        <v>29</v>
      </c>
    </row>
    <row r="887" spans="1:18" x14ac:dyDescent="0.3">
      <c r="A887" s="15">
        <v>1061210</v>
      </c>
      <c r="B887" s="16">
        <v>721</v>
      </c>
      <c r="C887" s="17" t="s">
        <v>113</v>
      </c>
      <c r="D887" s="21">
        <v>45267.006249999999</v>
      </c>
      <c r="E887" s="16" t="s">
        <v>191</v>
      </c>
      <c r="F887" s="16" t="s">
        <v>63</v>
      </c>
      <c r="G887" s="16">
        <v>1496</v>
      </c>
      <c r="H887" s="16">
        <f>IF(OR(Table13[[#This Row],[Order Value]]&gt;Answer!I$17,Table13[[#This Row],[Order Value]]&lt;Answer!I$18),1,0)</f>
        <v>0</v>
      </c>
      <c r="I887" s="19">
        <v>45267</v>
      </c>
      <c r="J887" s="20" t="str">
        <f>TEXT(Table13[[#This Row],[Order Datetime]],"HH:MM:SS")</f>
        <v>00:09:00</v>
      </c>
      <c r="K887" s="20" t="str">
        <f>TEXT(Table13[[#This Row],[Order time]],"H")</f>
        <v>0</v>
      </c>
      <c r="L887" s="16">
        <v>12</v>
      </c>
      <c r="M887" s="16">
        <f>DAY(Table13[[#This Row],[Order Date]])</f>
        <v>7</v>
      </c>
      <c r="N887" s="16" t="str">
        <f>TEXT(Table13[[#This Row],[Order Date]],"mmmm")</f>
        <v>December</v>
      </c>
      <c r="O887" s="16" t="str">
        <f>TEXT(Table13[[#This Row],[Order Date]],"dddd")</f>
        <v>Thursday</v>
      </c>
      <c r="P887" s="16">
        <f>WEEKDAY(Table13[[#This Row],[Order Datetime]],2)</f>
        <v>4</v>
      </c>
      <c r="Q887" s="30" t="str">
        <f>IF(Table13[[#This Row],[Customer Country]]="",VLOOKUP(Table13[[#This Row],[Customer ID]],Customers!$A$2:$E$2501,2,0),Table13[[#This Row],[Customer Country]])</f>
        <v>India</v>
      </c>
      <c r="R887" s="16">
        <f>VLOOKUP(Table13[[#This Row],[Customer ID]],Table3[],6,0)</f>
        <v>46</v>
      </c>
    </row>
    <row r="888" spans="1:18" x14ac:dyDescent="0.3">
      <c r="A888" s="15">
        <v>1312340</v>
      </c>
      <c r="B888" s="16">
        <v>721</v>
      </c>
      <c r="C888" s="17" t="s">
        <v>113</v>
      </c>
      <c r="D888" s="21">
        <v>45197.013888888891</v>
      </c>
      <c r="E888" s="16" t="s">
        <v>97</v>
      </c>
      <c r="F888" s="16" t="s">
        <v>27</v>
      </c>
      <c r="G888" s="16">
        <v>9364</v>
      </c>
      <c r="H888" s="16">
        <f>IF(OR(Table13[[#This Row],[Order Value]]&gt;Answer!I$17,Table13[[#This Row],[Order Value]]&lt;Answer!I$18),1,0)</f>
        <v>0</v>
      </c>
      <c r="I888" s="19">
        <v>45197</v>
      </c>
      <c r="J888" s="20" t="str">
        <f>TEXT(Table13[[#This Row],[Order Datetime]],"HH:MM:SS")</f>
        <v>00:20:00</v>
      </c>
      <c r="K888" s="20" t="str">
        <f>TEXT(Table13[[#This Row],[Order time]],"H")</f>
        <v>0</v>
      </c>
      <c r="L888" s="16">
        <v>9</v>
      </c>
      <c r="M888" s="16">
        <f>DAY(Table13[[#This Row],[Order Date]])</f>
        <v>28</v>
      </c>
      <c r="N888" s="16" t="str">
        <f>TEXT(Table13[[#This Row],[Order Date]],"mmmm")</f>
        <v>September</v>
      </c>
      <c r="O888" s="16" t="str">
        <f>TEXT(Table13[[#This Row],[Order Date]],"dddd")</f>
        <v>Thursday</v>
      </c>
      <c r="P888" s="16">
        <f>WEEKDAY(Table13[[#This Row],[Order Datetime]],2)</f>
        <v>4</v>
      </c>
      <c r="Q888" s="30" t="str">
        <f>IF(Table13[[#This Row],[Customer Country]]="",VLOOKUP(Table13[[#This Row],[Customer ID]],Customers!$A$2:$E$2501,2,0),Table13[[#This Row],[Customer Country]])</f>
        <v>India</v>
      </c>
      <c r="R888" s="16">
        <f>VLOOKUP(Table13[[#This Row],[Customer ID]],Table3[],6,0)</f>
        <v>46</v>
      </c>
    </row>
    <row r="889" spans="1:18" x14ac:dyDescent="0.3">
      <c r="A889" s="15">
        <v>296042</v>
      </c>
      <c r="B889" s="16">
        <v>722</v>
      </c>
      <c r="C889" s="17" t="s">
        <v>99</v>
      </c>
      <c r="D889" s="18">
        <v>45167.033333333333</v>
      </c>
      <c r="E889" s="16" t="s">
        <v>191</v>
      </c>
      <c r="F889" s="16" t="s">
        <v>4</v>
      </c>
      <c r="G889" s="16">
        <v>3962</v>
      </c>
      <c r="H889" s="16">
        <f>IF(OR(Table13[[#This Row],[Order Value]]&gt;Answer!I$17,Table13[[#This Row],[Order Value]]&lt;Answer!I$18),1,0)</f>
        <v>0</v>
      </c>
      <c r="I889" s="19">
        <v>45167</v>
      </c>
      <c r="J889" s="20" t="str">
        <f>TEXT(Table13[[#This Row],[Order Datetime]],"HH:MM:SS")</f>
        <v>00:48:00</v>
      </c>
      <c r="K889" s="20" t="str">
        <f>TEXT(Table13[[#This Row],[Order time]],"H")</f>
        <v>0</v>
      </c>
      <c r="L889" s="16">
        <v>8</v>
      </c>
      <c r="M889" s="16">
        <f>DAY(Table13[[#This Row],[Order Date]])</f>
        <v>29</v>
      </c>
      <c r="N889" s="16" t="str">
        <f>TEXT(Table13[[#This Row],[Order Date]],"mmmm")</f>
        <v>August</v>
      </c>
      <c r="O889" s="16" t="str">
        <f>TEXT(Table13[[#This Row],[Order Date]],"dddd")</f>
        <v>Tuesday</v>
      </c>
      <c r="P889" s="16">
        <f>WEEKDAY(Table13[[#This Row],[Order Datetime]],2)</f>
        <v>2</v>
      </c>
      <c r="Q889" s="30" t="str">
        <f>IF(Table13[[#This Row],[Customer Country]]="",VLOOKUP(Table13[[#This Row],[Customer ID]],Customers!$A$2:$E$2501,2,0),Table13[[#This Row],[Customer Country]])</f>
        <v>USA</v>
      </c>
      <c r="R889" s="16">
        <f>VLOOKUP(Table13[[#This Row],[Customer ID]],Table3[],6,0)</f>
        <v>27</v>
      </c>
    </row>
    <row r="890" spans="1:18" x14ac:dyDescent="0.3">
      <c r="A890" s="15">
        <v>1182759</v>
      </c>
      <c r="B890" s="16">
        <v>722</v>
      </c>
      <c r="C890" s="17" t="s">
        <v>99</v>
      </c>
      <c r="D890" s="21">
        <v>44933.04583333333</v>
      </c>
      <c r="E890" s="16" t="s">
        <v>98</v>
      </c>
      <c r="F890" s="16" t="s">
        <v>82</v>
      </c>
      <c r="G890" s="16">
        <v>2645</v>
      </c>
      <c r="H890" s="16">
        <f>IF(OR(Table13[[#This Row],[Order Value]]&gt;Answer!I$17,Table13[[#This Row],[Order Value]]&lt;Answer!I$18),1,0)</f>
        <v>0</v>
      </c>
      <c r="I890" s="19">
        <v>44933</v>
      </c>
      <c r="J890" s="20" t="str">
        <f>TEXT(Table13[[#This Row],[Order Datetime]],"HH:MM:SS")</f>
        <v>01:06:00</v>
      </c>
      <c r="K890" s="20" t="str">
        <f>TEXT(Table13[[#This Row],[Order time]],"H")</f>
        <v>1</v>
      </c>
      <c r="L890" s="16">
        <v>1</v>
      </c>
      <c r="M890" s="16">
        <f>DAY(Table13[[#This Row],[Order Date]])</f>
        <v>7</v>
      </c>
      <c r="N890" s="16" t="str">
        <f>TEXT(Table13[[#This Row],[Order Date]],"mmmm")</f>
        <v>January</v>
      </c>
      <c r="O890" s="16" t="str">
        <f>TEXT(Table13[[#This Row],[Order Date]],"dddd")</f>
        <v>Saturday</v>
      </c>
      <c r="P890" s="16">
        <f>WEEKDAY(Table13[[#This Row],[Order Datetime]],2)</f>
        <v>6</v>
      </c>
      <c r="Q890" s="30" t="str">
        <f>IF(Table13[[#This Row],[Customer Country]]="",VLOOKUP(Table13[[#This Row],[Customer ID]],Customers!$A$2:$E$2501,2,0),Table13[[#This Row],[Customer Country]])</f>
        <v>USA</v>
      </c>
      <c r="R890" s="16">
        <f>VLOOKUP(Table13[[#This Row],[Customer ID]],Table3[],6,0)</f>
        <v>27</v>
      </c>
    </row>
    <row r="891" spans="1:18" x14ac:dyDescent="0.3">
      <c r="A891" s="15">
        <v>60635</v>
      </c>
      <c r="B891" s="16">
        <v>723</v>
      </c>
      <c r="C891" s="17" t="s">
        <v>108</v>
      </c>
      <c r="D891" s="18">
        <v>44939.004861111112</v>
      </c>
      <c r="E891" s="16" t="s">
        <v>96</v>
      </c>
      <c r="F891" s="16" t="s">
        <v>16</v>
      </c>
      <c r="G891" s="16">
        <v>2575</v>
      </c>
      <c r="H891" s="16">
        <f>IF(OR(Table13[[#This Row],[Order Value]]&gt;Answer!I$17,Table13[[#This Row],[Order Value]]&lt;Answer!I$18),1,0)</f>
        <v>0</v>
      </c>
      <c r="I891" s="19">
        <v>44939</v>
      </c>
      <c r="J891" s="20" t="str">
        <f>TEXT(Table13[[#This Row],[Order Datetime]],"HH:MM:SS")</f>
        <v>00:07:00</v>
      </c>
      <c r="K891" s="20" t="str">
        <f>TEXT(Table13[[#This Row],[Order time]],"H")</f>
        <v>0</v>
      </c>
      <c r="L891" s="16">
        <v>1</v>
      </c>
      <c r="M891" s="16">
        <f>DAY(Table13[[#This Row],[Order Date]])</f>
        <v>13</v>
      </c>
      <c r="N891" s="16" t="str">
        <f>TEXT(Table13[[#This Row],[Order Date]],"mmmm")</f>
        <v>January</v>
      </c>
      <c r="O891" s="16" t="str">
        <f>TEXT(Table13[[#This Row],[Order Date]],"dddd")</f>
        <v>Friday</v>
      </c>
      <c r="P891" s="16">
        <f>WEEKDAY(Table13[[#This Row],[Order Datetime]],2)</f>
        <v>5</v>
      </c>
      <c r="Q891" s="30" t="str">
        <f>IF(Table13[[#This Row],[Customer Country]]="",VLOOKUP(Table13[[#This Row],[Customer ID]],Customers!$A$2:$E$2501,2,0),Table13[[#This Row],[Customer Country]])</f>
        <v>Denmark</v>
      </c>
      <c r="R891" s="16">
        <f>VLOOKUP(Table13[[#This Row],[Customer ID]],Table3[],6,0)</f>
        <v>80</v>
      </c>
    </row>
    <row r="892" spans="1:18" x14ac:dyDescent="0.3">
      <c r="A892" s="15">
        <v>106529</v>
      </c>
      <c r="B892" s="16">
        <v>723</v>
      </c>
      <c r="C892" s="17" t="s">
        <v>108</v>
      </c>
      <c r="D892" s="18">
        <v>44953.000694444447</v>
      </c>
      <c r="E892" s="16" t="s">
        <v>96</v>
      </c>
      <c r="F892" s="16" t="s">
        <v>43</v>
      </c>
      <c r="G892" s="16">
        <v>6130</v>
      </c>
      <c r="H892" s="16">
        <f>IF(OR(Table13[[#This Row],[Order Value]]&gt;Answer!I$17,Table13[[#This Row],[Order Value]]&lt;Answer!I$18),1,0)</f>
        <v>0</v>
      </c>
      <c r="I892" s="19">
        <v>44953</v>
      </c>
      <c r="J892" s="20" t="str">
        <f>TEXT(Table13[[#This Row],[Order Datetime]],"HH:MM:SS")</f>
        <v>00:01:00</v>
      </c>
      <c r="K892" s="20" t="str">
        <f>TEXT(Table13[[#This Row],[Order time]],"H")</f>
        <v>0</v>
      </c>
      <c r="L892" s="16">
        <v>1</v>
      </c>
      <c r="M892" s="16">
        <f>DAY(Table13[[#This Row],[Order Date]])</f>
        <v>27</v>
      </c>
      <c r="N892" s="16" t="str">
        <f>TEXT(Table13[[#This Row],[Order Date]],"mmmm")</f>
        <v>January</v>
      </c>
      <c r="O892" s="16" t="str">
        <f>TEXT(Table13[[#This Row],[Order Date]],"dddd")</f>
        <v>Friday</v>
      </c>
      <c r="P892" s="16">
        <f>WEEKDAY(Table13[[#This Row],[Order Datetime]],2)</f>
        <v>5</v>
      </c>
      <c r="Q892" s="30" t="str">
        <f>IF(Table13[[#This Row],[Customer Country]]="",VLOOKUP(Table13[[#This Row],[Customer ID]],Customers!$A$2:$E$2501,2,0),Table13[[#This Row],[Customer Country]])</f>
        <v>Denmark</v>
      </c>
      <c r="R892" s="16">
        <f>VLOOKUP(Table13[[#This Row],[Customer ID]],Table3[],6,0)</f>
        <v>80</v>
      </c>
    </row>
    <row r="893" spans="1:18" x14ac:dyDescent="0.3">
      <c r="A893" s="15">
        <v>630634</v>
      </c>
      <c r="B893" s="16">
        <v>723</v>
      </c>
      <c r="C893" s="17" t="s">
        <v>108</v>
      </c>
      <c r="D893" s="18">
        <v>45182.990972222222</v>
      </c>
      <c r="E893" s="16" t="s">
        <v>96</v>
      </c>
      <c r="F893" s="16" t="s">
        <v>27</v>
      </c>
      <c r="G893" s="16">
        <v>2225</v>
      </c>
      <c r="H893" s="16">
        <f>IF(OR(Table13[[#This Row],[Order Value]]&gt;Answer!I$17,Table13[[#This Row],[Order Value]]&lt;Answer!I$18),1,0)</f>
        <v>0</v>
      </c>
      <c r="I893" s="19">
        <v>45182</v>
      </c>
      <c r="J893" s="20" t="str">
        <f>TEXT(Table13[[#This Row],[Order Datetime]],"HH:MM:SS")</f>
        <v>23:47:00</v>
      </c>
      <c r="K893" s="20" t="str">
        <f>TEXT(Table13[[#This Row],[Order time]],"H")</f>
        <v>23</v>
      </c>
      <c r="L893" s="16">
        <v>9</v>
      </c>
      <c r="M893" s="16">
        <f>DAY(Table13[[#This Row],[Order Date]])</f>
        <v>13</v>
      </c>
      <c r="N893" s="16" t="str">
        <f>TEXT(Table13[[#This Row],[Order Date]],"mmmm")</f>
        <v>September</v>
      </c>
      <c r="O893" s="16" t="str">
        <f>TEXT(Table13[[#This Row],[Order Date]],"dddd")</f>
        <v>Wednesday</v>
      </c>
      <c r="P893" s="16">
        <f>WEEKDAY(Table13[[#This Row],[Order Datetime]],2)</f>
        <v>3</v>
      </c>
      <c r="Q893" s="30" t="str">
        <f>IF(Table13[[#This Row],[Customer Country]]="",VLOOKUP(Table13[[#This Row],[Customer ID]],Customers!$A$2:$E$2501,2,0),Table13[[#This Row],[Customer Country]])</f>
        <v>Denmark</v>
      </c>
      <c r="R893" s="16">
        <f>VLOOKUP(Table13[[#This Row],[Customer ID]],Table3[],6,0)</f>
        <v>80</v>
      </c>
    </row>
    <row r="894" spans="1:18" x14ac:dyDescent="0.3">
      <c r="A894" s="15">
        <v>1242726</v>
      </c>
      <c r="B894" s="16">
        <v>724</v>
      </c>
      <c r="C894" s="17" t="s">
        <v>99</v>
      </c>
      <c r="D894" s="21">
        <v>44952.98333333333</v>
      </c>
      <c r="E894" s="16" t="s">
        <v>98</v>
      </c>
      <c r="F894" s="16" t="s">
        <v>34</v>
      </c>
      <c r="G894" s="16">
        <v>3036</v>
      </c>
      <c r="H894" s="16">
        <f>IF(OR(Table13[[#This Row],[Order Value]]&gt;Answer!I$17,Table13[[#This Row],[Order Value]]&lt;Answer!I$18),1,0)</f>
        <v>0</v>
      </c>
      <c r="I894" s="19">
        <v>44952</v>
      </c>
      <c r="J894" s="20" t="str">
        <f>TEXT(Table13[[#This Row],[Order Datetime]],"HH:MM:SS")</f>
        <v>23:36:00</v>
      </c>
      <c r="K894" s="20" t="str">
        <f>TEXT(Table13[[#This Row],[Order time]],"H")</f>
        <v>23</v>
      </c>
      <c r="L894" s="16">
        <v>1</v>
      </c>
      <c r="M894" s="16">
        <f>DAY(Table13[[#This Row],[Order Date]])</f>
        <v>26</v>
      </c>
      <c r="N894" s="16" t="str">
        <f>TEXT(Table13[[#This Row],[Order Date]],"mmmm")</f>
        <v>January</v>
      </c>
      <c r="O894" s="16" t="str">
        <f>TEXT(Table13[[#This Row],[Order Date]],"dddd")</f>
        <v>Thursday</v>
      </c>
      <c r="P894" s="16">
        <f>WEEKDAY(Table13[[#This Row],[Order Datetime]],2)</f>
        <v>4</v>
      </c>
      <c r="Q894" s="30" t="str">
        <f>IF(Table13[[#This Row],[Customer Country]]="",VLOOKUP(Table13[[#This Row],[Customer ID]],Customers!$A$2:$E$2501,2,0),Table13[[#This Row],[Customer Country]])</f>
        <v>USA</v>
      </c>
      <c r="R894" s="16">
        <f>VLOOKUP(Table13[[#This Row],[Customer ID]],Table3[],6,0)</f>
        <v>30</v>
      </c>
    </row>
    <row r="895" spans="1:18" x14ac:dyDescent="0.3">
      <c r="A895" s="15">
        <v>28720</v>
      </c>
      <c r="B895" s="16">
        <v>725</v>
      </c>
      <c r="C895" s="17" t="s">
        <v>99</v>
      </c>
      <c r="D895" s="18">
        <v>44980.036805555559</v>
      </c>
      <c r="E895" s="16" t="s">
        <v>191</v>
      </c>
      <c r="F895" s="16" t="s">
        <v>40</v>
      </c>
      <c r="G895" s="16">
        <v>405</v>
      </c>
      <c r="H895" s="16">
        <f>IF(OR(Table13[[#This Row],[Order Value]]&gt;Answer!I$17,Table13[[#This Row],[Order Value]]&lt;Answer!I$18),1,0)</f>
        <v>0</v>
      </c>
      <c r="I895" s="19">
        <v>44980</v>
      </c>
      <c r="J895" s="20" t="str">
        <f>TEXT(Table13[[#This Row],[Order Datetime]],"HH:MM:SS")</f>
        <v>00:53:00</v>
      </c>
      <c r="K895" s="20" t="str">
        <f>TEXT(Table13[[#This Row],[Order time]],"H")</f>
        <v>0</v>
      </c>
      <c r="L895" s="16">
        <v>2</v>
      </c>
      <c r="M895" s="16">
        <f>DAY(Table13[[#This Row],[Order Date]])</f>
        <v>23</v>
      </c>
      <c r="N895" s="16" t="str">
        <f>TEXT(Table13[[#This Row],[Order Date]],"mmmm")</f>
        <v>February</v>
      </c>
      <c r="O895" s="16" t="str">
        <f>TEXT(Table13[[#This Row],[Order Date]],"dddd")</f>
        <v>Thursday</v>
      </c>
      <c r="P895" s="16">
        <f>WEEKDAY(Table13[[#This Row],[Order Datetime]],2)</f>
        <v>4</v>
      </c>
      <c r="Q895" s="30" t="str">
        <f>IF(Table13[[#This Row],[Customer Country]]="",VLOOKUP(Table13[[#This Row],[Customer ID]],Customers!$A$2:$E$2501,2,0),Table13[[#This Row],[Customer Country]])</f>
        <v>USA</v>
      </c>
      <c r="R895" s="16">
        <f>VLOOKUP(Table13[[#This Row],[Customer ID]],Table3[],6,0)</f>
        <v>22</v>
      </c>
    </row>
    <row r="896" spans="1:18" x14ac:dyDescent="0.3">
      <c r="A896" s="15">
        <v>86258</v>
      </c>
      <c r="B896" s="16">
        <v>726</v>
      </c>
      <c r="C896" s="17" t="s">
        <v>99</v>
      </c>
      <c r="D896" s="18">
        <v>45253.078472222223</v>
      </c>
      <c r="E896" s="16" t="s">
        <v>97</v>
      </c>
      <c r="F896" s="16" t="s">
        <v>29</v>
      </c>
      <c r="G896" s="16">
        <v>6129</v>
      </c>
      <c r="H896" s="16">
        <f>IF(OR(Table13[[#This Row],[Order Value]]&gt;Answer!I$17,Table13[[#This Row],[Order Value]]&lt;Answer!I$18),1,0)</f>
        <v>0</v>
      </c>
      <c r="I896" s="19">
        <v>45253</v>
      </c>
      <c r="J896" s="20" t="str">
        <f>TEXT(Table13[[#This Row],[Order Datetime]],"HH:MM:SS")</f>
        <v>01:53:00</v>
      </c>
      <c r="K896" s="20" t="str">
        <f>TEXT(Table13[[#This Row],[Order time]],"H")</f>
        <v>1</v>
      </c>
      <c r="L896" s="16">
        <v>11</v>
      </c>
      <c r="M896" s="16">
        <f>DAY(Table13[[#This Row],[Order Date]])</f>
        <v>23</v>
      </c>
      <c r="N896" s="16" t="str">
        <f>TEXT(Table13[[#This Row],[Order Date]],"mmmm")</f>
        <v>November</v>
      </c>
      <c r="O896" s="16" t="str">
        <f>TEXT(Table13[[#This Row],[Order Date]],"dddd")</f>
        <v>Thursday</v>
      </c>
      <c r="P896" s="16">
        <f>WEEKDAY(Table13[[#This Row],[Order Datetime]],2)</f>
        <v>4</v>
      </c>
      <c r="Q896" s="30" t="str">
        <f>IF(Table13[[#This Row],[Customer Country]]="",VLOOKUP(Table13[[#This Row],[Customer ID]],Customers!$A$2:$E$2501,2,0),Table13[[#This Row],[Customer Country]])</f>
        <v>USA</v>
      </c>
      <c r="R896" s="16">
        <f>VLOOKUP(Table13[[#This Row],[Customer ID]],Table3[],6,0)</f>
        <v>73</v>
      </c>
    </row>
    <row r="897" spans="1:18" x14ac:dyDescent="0.3">
      <c r="A897" s="15">
        <v>1453804</v>
      </c>
      <c r="B897" s="16">
        <v>727</v>
      </c>
      <c r="C897" s="17" t="s">
        <v>100</v>
      </c>
      <c r="D897" s="21">
        <v>44941.941666666666</v>
      </c>
      <c r="E897" s="16" t="s">
        <v>97</v>
      </c>
      <c r="F897" s="16" t="s">
        <v>77</v>
      </c>
      <c r="G897" s="16">
        <v>9801</v>
      </c>
      <c r="H897" s="16">
        <f>IF(OR(Table13[[#This Row],[Order Value]]&gt;Answer!I$17,Table13[[#This Row],[Order Value]]&lt;Answer!I$18),1,0)</f>
        <v>0</v>
      </c>
      <c r="I897" s="19">
        <v>44941</v>
      </c>
      <c r="J897" s="20" t="str">
        <f>TEXT(Table13[[#This Row],[Order Datetime]],"HH:MM:SS")</f>
        <v>22:36:00</v>
      </c>
      <c r="K897" s="20" t="str">
        <f>TEXT(Table13[[#This Row],[Order time]],"H")</f>
        <v>22</v>
      </c>
      <c r="L897" s="16">
        <v>1</v>
      </c>
      <c r="M897" s="16">
        <f>DAY(Table13[[#This Row],[Order Date]])</f>
        <v>15</v>
      </c>
      <c r="N897" s="16" t="str">
        <f>TEXT(Table13[[#This Row],[Order Date]],"mmmm")</f>
        <v>January</v>
      </c>
      <c r="O897" s="16" t="str">
        <f>TEXT(Table13[[#This Row],[Order Date]],"dddd")</f>
        <v>Sunday</v>
      </c>
      <c r="P897" s="16">
        <f>WEEKDAY(Table13[[#This Row],[Order Datetime]],2)</f>
        <v>7</v>
      </c>
      <c r="Q897" s="30" t="str">
        <f>IF(Table13[[#This Row],[Customer Country]]="",VLOOKUP(Table13[[#This Row],[Customer ID]],Customers!$A$2:$E$2501,2,0),Table13[[#This Row],[Customer Country]])</f>
        <v>France</v>
      </c>
      <c r="R897" s="16">
        <f>VLOOKUP(Table13[[#This Row],[Customer ID]],Table3[],6,0)</f>
        <v>64</v>
      </c>
    </row>
    <row r="898" spans="1:18" x14ac:dyDescent="0.3">
      <c r="A898" s="15">
        <v>1672683</v>
      </c>
      <c r="B898" s="16">
        <v>727</v>
      </c>
      <c r="C898" s="17" t="s">
        <v>100</v>
      </c>
      <c r="D898" s="21">
        <v>45263.939583333333</v>
      </c>
      <c r="E898" s="16" t="s">
        <v>191</v>
      </c>
      <c r="F898" s="16" t="s">
        <v>43</v>
      </c>
      <c r="G898" s="16">
        <v>8160</v>
      </c>
      <c r="H898" s="16">
        <f>IF(OR(Table13[[#This Row],[Order Value]]&gt;Answer!I$17,Table13[[#This Row],[Order Value]]&lt;Answer!I$18),1,0)</f>
        <v>0</v>
      </c>
      <c r="I898" s="19">
        <v>45263</v>
      </c>
      <c r="J898" s="20" t="str">
        <f>TEXT(Table13[[#This Row],[Order Datetime]],"HH:MM:SS")</f>
        <v>22:33:00</v>
      </c>
      <c r="K898" s="20" t="str">
        <f>TEXT(Table13[[#This Row],[Order time]],"H")</f>
        <v>22</v>
      </c>
      <c r="L898" s="16">
        <v>12</v>
      </c>
      <c r="M898" s="16">
        <f>DAY(Table13[[#This Row],[Order Date]])</f>
        <v>3</v>
      </c>
      <c r="N898" s="16" t="str">
        <f>TEXT(Table13[[#This Row],[Order Date]],"mmmm")</f>
        <v>December</v>
      </c>
      <c r="O898" s="16" t="str">
        <f>TEXT(Table13[[#This Row],[Order Date]],"dddd")</f>
        <v>Sunday</v>
      </c>
      <c r="P898" s="16">
        <f>WEEKDAY(Table13[[#This Row],[Order Datetime]],2)</f>
        <v>7</v>
      </c>
      <c r="Q898" s="30" t="str">
        <f>IF(Table13[[#This Row],[Customer Country]]="",VLOOKUP(Table13[[#This Row],[Customer ID]],Customers!$A$2:$E$2501,2,0),Table13[[#This Row],[Customer Country]])</f>
        <v>France</v>
      </c>
      <c r="R898" s="16">
        <f>VLOOKUP(Table13[[#This Row],[Customer ID]],Table3[],6,0)</f>
        <v>64</v>
      </c>
    </row>
    <row r="899" spans="1:18" x14ac:dyDescent="0.3">
      <c r="A899" s="15">
        <v>1206775</v>
      </c>
      <c r="B899" s="16">
        <v>728</v>
      </c>
      <c r="C899" s="17" t="s">
        <v>113</v>
      </c>
      <c r="D899" s="21">
        <v>45202.973611111112</v>
      </c>
      <c r="E899" s="16" t="s">
        <v>97</v>
      </c>
      <c r="F899" s="16" t="s">
        <v>26</v>
      </c>
      <c r="G899" s="16">
        <v>967</v>
      </c>
      <c r="H899" s="16">
        <f>IF(OR(Table13[[#This Row],[Order Value]]&gt;Answer!I$17,Table13[[#This Row],[Order Value]]&lt;Answer!I$18),1,0)</f>
        <v>0</v>
      </c>
      <c r="I899" s="19">
        <v>45202</v>
      </c>
      <c r="J899" s="20" t="str">
        <f>TEXT(Table13[[#This Row],[Order Datetime]],"HH:MM:SS")</f>
        <v>23:22:00</v>
      </c>
      <c r="K899" s="20" t="str">
        <f>TEXT(Table13[[#This Row],[Order time]],"H")</f>
        <v>23</v>
      </c>
      <c r="L899" s="16">
        <v>10</v>
      </c>
      <c r="M899" s="16">
        <f>DAY(Table13[[#This Row],[Order Date]])</f>
        <v>3</v>
      </c>
      <c r="N899" s="16" t="str">
        <f>TEXT(Table13[[#This Row],[Order Date]],"mmmm")</f>
        <v>October</v>
      </c>
      <c r="O899" s="16" t="str">
        <f>TEXT(Table13[[#This Row],[Order Date]],"dddd")</f>
        <v>Tuesday</v>
      </c>
      <c r="P899" s="16">
        <f>WEEKDAY(Table13[[#This Row],[Order Datetime]],2)</f>
        <v>2</v>
      </c>
      <c r="Q899" s="30" t="str">
        <f>IF(Table13[[#This Row],[Customer Country]]="",VLOOKUP(Table13[[#This Row],[Customer ID]],Customers!$A$2:$E$2501,2,0),Table13[[#This Row],[Customer Country]])</f>
        <v>India</v>
      </c>
      <c r="R899" s="16">
        <f>VLOOKUP(Table13[[#This Row],[Customer ID]],Table3[],6,0)</f>
        <v>64</v>
      </c>
    </row>
    <row r="900" spans="1:18" x14ac:dyDescent="0.3">
      <c r="A900" s="15">
        <v>1213449</v>
      </c>
      <c r="B900" s="16">
        <v>729</v>
      </c>
      <c r="C900" s="17" t="s">
        <v>107</v>
      </c>
      <c r="D900" s="21">
        <v>44992.015972222223</v>
      </c>
      <c r="E900" s="16" t="s">
        <v>96</v>
      </c>
      <c r="F900" s="16" t="s">
        <v>25</v>
      </c>
      <c r="G900" s="16">
        <v>3344</v>
      </c>
      <c r="H900" s="16">
        <f>IF(OR(Table13[[#This Row],[Order Value]]&gt;Answer!I$17,Table13[[#This Row],[Order Value]]&lt;Answer!I$18),1,0)</f>
        <v>0</v>
      </c>
      <c r="I900" s="19">
        <v>44992</v>
      </c>
      <c r="J900" s="20" t="str">
        <f>TEXT(Table13[[#This Row],[Order Datetime]],"HH:MM:SS")</f>
        <v>00:23:00</v>
      </c>
      <c r="K900" s="20" t="str">
        <f>TEXT(Table13[[#This Row],[Order time]],"H")</f>
        <v>0</v>
      </c>
      <c r="L900" s="16">
        <v>3</v>
      </c>
      <c r="M900" s="16">
        <f>DAY(Table13[[#This Row],[Order Date]])</f>
        <v>7</v>
      </c>
      <c r="N900" s="16" t="str">
        <f>TEXT(Table13[[#This Row],[Order Date]],"mmmm")</f>
        <v>March</v>
      </c>
      <c r="O900" s="16" t="str">
        <f>TEXT(Table13[[#This Row],[Order Date]],"dddd")</f>
        <v>Tuesday</v>
      </c>
      <c r="P900" s="16">
        <f>WEEKDAY(Table13[[#This Row],[Order Datetime]],2)</f>
        <v>2</v>
      </c>
      <c r="Q900" s="30" t="str">
        <f>IF(Table13[[#This Row],[Customer Country]]="",VLOOKUP(Table13[[#This Row],[Customer ID]],Customers!$A$2:$E$2501,2,0),Table13[[#This Row],[Customer Country]])</f>
        <v>Italy</v>
      </c>
      <c r="R900" s="16">
        <f>VLOOKUP(Table13[[#This Row],[Customer ID]],Table3[],6,0)</f>
        <v>66</v>
      </c>
    </row>
    <row r="901" spans="1:18" x14ac:dyDescent="0.3">
      <c r="A901" s="15">
        <v>1583961</v>
      </c>
      <c r="B901" s="16">
        <v>729</v>
      </c>
      <c r="C901" s="17" t="s">
        <v>107</v>
      </c>
      <c r="D901" s="21">
        <v>45052.027083333334</v>
      </c>
      <c r="E901" s="16" t="s">
        <v>191</v>
      </c>
      <c r="F901" s="16" t="s">
        <v>13</v>
      </c>
      <c r="G901" s="16">
        <v>6820</v>
      </c>
      <c r="H901" s="16">
        <f>IF(OR(Table13[[#This Row],[Order Value]]&gt;Answer!I$17,Table13[[#This Row],[Order Value]]&lt;Answer!I$18),1,0)</f>
        <v>0</v>
      </c>
      <c r="I901" s="19">
        <v>45052</v>
      </c>
      <c r="J901" s="20" t="str">
        <f>TEXT(Table13[[#This Row],[Order Datetime]],"HH:MM:SS")</f>
        <v>00:39:00</v>
      </c>
      <c r="K901" s="20" t="str">
        <f>TEXT(Table13[[#This Row],[Order time]],"H")</f>
        <v>0</v>
      </c>
      <c r="L901" s="16">
        <v>5</v>
      </c>
      <c r="M901" s="16">
        <f>DAY(Table13[[#This Row],[Order Date]])</f>
        <v>6</v>
      </c>
      <c r="N901" s="16" t="str">
        <f>TEXT(Table13[[#This Row],[Order Date]],"mmmm")</f>
        <v>May</v>
      </c>
      <c r="O901" s="16" t="str">
        <f>TEXT(Table13[[#This Row],[Order Date]],"dddd")</f>
        <v>Saturday</v>
      </c>
      <c r="P901" s="16">
        <f>WEEKDAY(Table13[[#This Row],[Order Datetime]],2)</f>
        <v>6</v>
      </c>
      <c r="Q901" s="30" t="str">
        <f>IF(Table13[[#This Row],[Customer Country]]="",VLOOKUP(Table13[[#This Row],[Customer ID]],Customers!$A$2:$E$2501,2,0),Table13[[#This Row],[Customer Country]])</f>
        <v>Italy</v>
      </c>
      <c r="R901" s="16">
        <f>VLOOKUP(Table13[[#This Row],[Customer ID]],Table3[],6,0)</f>
        <v>66</v>
      </c>
    </row>
    <row r="902" spans="1:18" x14ac:dyDescent="0.3">
      <c r="A902" s="15">
        <v>1612026</v>
      </c>
      <c r="B902" s="16">
        <v>730</v>
      </c>
      <c r="C902" s="17" t="s">
        <v>104</v>
      </c>
      <c r="D902" s="21">
        <v>44951.061805555553</v>
      </c>
      <c r="E902" s="16" t="s">
        <v>97</v>
      </c>
      <c r="F902" s="16" t="s">
        <v>85</v>
      </c>
      <c r="G902" s="16">
        <v>5053</v>
      </c>
      <c r="H902" s="16">
        <f>IF(OR(Table13[[#This Row],[Order Value]]&gt;Answer!I$17,Table13[[#This Row],[Order Value]]&lt;Answer!I$18),1,0)</f>
        <v>0</v>
      </c>
      <c r="I902" s="19">
        <v>44951</v>
      </c>
      <c r="J902" s="20" t="str">
        <f>TEXT(Table13[[#This Row],[Order Datetime]],"HH:MM:SS")</f>
        <v>01:29:00</v>
      </c>
      <c r="K902" s="20" t="str">
        <f>TEXT(Table13[[#This Row],[Order time]],"H")</f>
        <v>1</v>
      </c>
      <c r="L902" s="16">
        <v>1</v>
      </c>
      <c r="M902" s="16">
        <f>DAY(Table13[[#This Row],[Order Date]])</f>
        <v>25</v>
      </c>
      <c r="N902" s="16" t="str">
        <f>TEXT(Table13[[#This Row],[Order Date]],"mmmm")</f>
        <v>January</v>
      </c>
      <c r="O902" s="16" t="str">
        <f>TEXT(Table13[[#This Row],[Order Date]],"dddd")</f>
        <v>Wednesday</v>
      </c>
      <c r="P902" s="16">
        <f>WEEKDAY(Table13[[#This Row],[Order Datetime]],2)</f>
        <v>3</v>
      </c>
      <c r="Q902" s="30" t="str">
        <f>IF(Table13[[#This Row],[Customer Country]]="",VLOOKUP(Table13[[#This Row],[Customer ID]],Customers!$A$2:$E$2501,2,0),Table13[[#This Row],[Customer Country]])</f>
        <v>Austria</v>
      </c>
      <c r="R902" s="16">
        <f>VLOOKUP(Table13[[#This Row],[Customer ID]],Table3[],6,0)</f>
        <v>61</v>
      </c>
    </row>
    <row r="903" spans="1:18" x14ac:dyDescent="0.3">
      <c r="A903" s="15">
        <v>308888</v>
      </c>
      <c r="B903" s="16">
        <v>731</v>
      </c>
      <c r="C903" s="17" t="s">
        <v>100</v>
      </c>
      <c r="D903" s="18">
        <v>45022.04791666667</v>
      </c>
      <c r="E903" s="16" t="s">
        <v>98</v>
      </c>
      <c r="F903" s="16" t="s">
        <v>37</v>
      </c>
      <c r="G903" s="16">
        <v>5383</v>
      </c>
      <c r="H903" s="16">
        <f>IF(OR(Table13[[#This Row],[Order Value]]&gt;Answer!I$17,Table13[[#This Row],[Order Value]]&lt;Answer!I$18),1,0)</f>
        <v>0</v>
      </c>
      <c r="I903" s="19">
        <v>45022</v>
      </c>
      <c r="J903" s="20" t="str">
        <f>TEXT(Table13[[#This Row],[Order Datetime]],"HH:MM:SS")</f>
        <v>01:09:00</v>
      </c>
      <c r="K903" s="20" t="str">
        <f>TEXT(Table13[[#This Row],[Order time]],"H")</f>
        <v>1</v>
      </c>
      <c r="L903" s="16">
        <v>4</v>
      </c>
      <c r="M903" s="16">
        <f>DAY(Table13[[#This Row],[Order Date]])</f>
        <v>6</v>
      </c>
      <c r="N903" s="16" t="str">
        <f>TEXT(Table13[[#This Row],[Order Date]],"mmmm")</f>
        <v>April</v>
      </c>
      <c r="O903" s="16" t="str">
        <f>TEXT(Table13[[#This Row],[Order Date]],"dddd")</f>
        <v>Thursday</v>
      </c>
      <c r="P903" s="16">
        <f>WEEKDAY(Table13[[#This Row],[Order Datetime]],2)</f>
        <v>4</v>
      </c>
      <c r="Q903" s="30" t="str">
        <f>IF(Table13[[#This Row],[Customer Country]]="",VLOOKUP(Table13[[#This Row],[Customer ID]],Customers!$A$2:$E$2501,2,0),Table13[[#This Row],[Customer Country]])</f>
        <v>France</v>
      </c>
      <c r="R903" s="16">
        <f>VLOOKUP(Table13[[#This Row],[Customer ID]],Table3[],6,0)</f>
        <v>78</v>
      </c>
    </row>
    <row r="904" spans="1:18" x14ac:dyDescent="0.3">
      <c r="A904" s="15">
        <v>936199</v>
      </c>
      <c r="B904" s="16">
        <v>734</v>
      </c>
      <c r="C904" s="17" t="s">
        <v>107</v>
      </c>
      <c r="D904" s="21">
        <v>45084.015972222223</v>
      </c>
      <c r="E904" s="16" t="s">
        <v>98</v>
      </c>
      <c r="F904" s="16" t="s">
        <v>27</v>
      </c>
      <c r="G904" s="16">
        <v>6734</v>
      </c>
      <c r="H904" s="16">
        <f>IF(OR(Table13[[#This Row],[Order Value]]&gt;Answer!I$17,Table13[[#This Row],[Order Value]]&lt;Answer!I$18),1,0)</f>
        <v>0</v>
      </c>
      <c r="I904" s="19">
        <v>45084</v>
      </c>
      <c r="J904" s="20" t="str">
        <f>TEXT(Table13[[#This Row],[Order Datetime]],"HH:MM:SS")</f>
        <v>00:23:00</v>
      </c>
      <c r="K904" s="20" t="str">
        <f>TEXT(Table13[[#This Row],[Order time]],"H")</f>
        <v>0</v>
      </c>
      <c r="L904" s="16">
        <v>6</v>
      </c>
      <c r="M904" s="16">
        <f>DAY(Table13[[#This Row],[Order Date]])</f>
        <v>7</v>
      </c>
      <c r="N904" s="16" t="str">
        <f>TEXT(Table13[[#This Row],[Order Date]],"mmmm")</f>
        <v>June</v>
      </c>
      <c r="O904" s="16" t="str">
        <f>TEXT(Table13[[#This Row],[Order Date]],"dddd")</f>
        <v>Wednesday</v>
      </c>
      <c r="P904" s="16">
        <f>WEEKDAY(Table13[[#This Row],[Order Datetime]],2)</f>
        <v>3</v>
      </c>
      <c r="Q904" s="30" t="str">
        <f>IF(Table13[[#This Row],[Customer Country]]="",VLOOKUP(Table13[[#This Row],[Customer ID]],Customers!$A$2:$E$2501,2,0),Table13[[#This Row],[Customer Country]])</f>
        <v>Italy</v>
      </c>
      <c r="R904" s="16">
        <f>VLOOKUP(Table13[[#This Row],[Customer ID]],Table3[],6,0)</f>
        <v>75</v>
      </c>
    </row>
    <row r="905" spans="1:18" x14ac:dyDescent="0.3">
      <c r="A905" s="15">
        <v>1348880</v>
      </c>
      <c r="B905" s="16">
        <v>735</v>
      </c>
      <c r="C905" s="17" t="s">
        <v>113</v>
      </c>
      <c r="D905" s="21">
        <v>44951.021527777775</v>
      </c>
      <c r="E905" s="16" t="s">
        <v>191</v>
      </c>
      <c r="F905" s="16" t="s">
        <v>55</v>
      </c>
      <c r="G905" s="16">
        <v>9491</v>
      </c>
      <c r="H905" s="16">
        <f>IF(OR(Table13[[#This Row],[Order Value]]&gt;Answer!I$17,Table13[[#This Row],[Order Value]]&lt;Answer!I$18),1,0)</f>
        <v>0</v>
      </c>
      <c r="I905" s="19">
        <v>44951</v>
      </c>
      <c r="J905" s="20" t="str">
        <f>TEXT(Table13[[#This Row],[Order Datetime]],"HH:MM:SS")</f>
        <v>00:31:00</v>
      </c>
      <c r="K905" s="20" t="str">
        <f>TEXT(Table13[[#This Row],[Order time]],"H")</f>
        <v>0</v>
      </c>
      <c r="L905" s="16">
        <v>1</v>
      </c>
      <c r="M905" s="16">
        <f>DAY(Table13[[#This Row],[Order Date]])</f>
        <v>25</v>
      </c>
      <c r="N905" s="16" t="str">
        <f>TEXT(Table13[[#This Row],[Order Date]],"mmmm")</f>
        <v>January</v>
      </c>
      <c r="O905" s="16" t="str">
        <f>TEXT(Table13[[#This Row],[Order Date]],"dddd")</f>
        <v>Wednesday</v>
      </c>
      <c r="P905" s="16">
        <f>WEEKDAY(Table13[[#This Row],[Order Datetime]],2)</f>
        <v>3</v>
      </c>
      <c r="Q905" s="30" t="str">
        <f>IF(Table13[[#This Row],[Customer Country]]="",VLOOKUP(Table13[[#This Row],[Customer ID]],Customers!$A$2:$E$2501,2,0),Table13[[#This Row],[Customer Country]])</f>
        <v>India</v>
      </c>
      <c r="R905" s="16">
        <f>VLOOKUP(Table13[[#This Row],[Customer ID]],Table3[],6,0)</f>
        <v>42</v>
      </c>
    </row>
    <row r="906" spans="1:18" x14ac:dyDescent="0.3">
      <c r="A906" s="15">
        <v>557919</v>
      </c>
      <c r="B906" s="16">
        <v>736</v>
      </c>
      <c r="C906" s="17" t="s">
        <v>99</v>
      </c>
      <c r="D906" s="18">
        <v>45237.07708333333</v>
      </c>
      <c r="E906" s="16" t="s">
        <v>191</v>
      </c>
      <c r="F906" s="16" t="s">
        <v>11</v>
      </c>
      <c r="G906" s="16">
        <v>1848</v>
      </c>
      <c r="H906" s="16">
        <f>IF(OR(Table13[[#This Row],[Order Value]]&gt;Answer!I$17,Table13[[#This Row],[Order Value]]&lt;Answer!I$18),1,0)</f>
        <v>0</v>
      </c>
      <c r="I906" s="19">
        <v>45237</v>
      </c>
      <c r="J906" s="20" t="str">
        <f>TEXT(Table13[[#This Row],[Order Datetime]],"HH:MM:SS")</f>
        <v>01:51:00</v>
      </c>
      <c r="K906" s="20" t="str">
        <f>TEXT(Table13[[#This Row],[Order time]],"H")</f>
        <v>1</v>
      </c>
      <c r="L906" s="16">
        <v>11</v>
      </c>
      <c r="M906" s="16">
        <f>DAY(Table13[[#This Row],[Order Date]])</f>
        <v>7</v>
      </c>
      <c r="N906" s="16" t="str">
        <f>TEXT(Table13[[#This Row],[Order Date]],"mmmm")</f>
        <v>November</v>
      </c>
      <c r="O906" s="16" t="str">
        <f>TEXT(Table13[[#This Row],[Order Date]],"dddd")</f>
        <v>Tuesday</v>
      </c>
      <c r="P906" s="16">
        <f>WEEKDAY(Table13[[#This Row],[Order Datetime]],2)</f>
        <v>2</v>
      </c>
      <c r="Q906" s="30" t="str">
        <f>IF(Table13[[#This Row],[Customer Country]]="",VLOOKUP(Table13[[#This Row],[Customer ID]],Customers!$A$2:$E$2501,2,0),Table13[[#This Row],[Customer Country]])</f>
        <v>USA</v>
      </c>
      <c r="R906" s="16">
        <f>VLOOKUP(Table13[[#This Row],[Customer ID]],Table3[],6,0)</f>
        <v>50</v>
      </c>
    </row>
    <row r="907" spans="1:18" x14ac:dyDescent="0.3">
      <c r="A907" s="15">
        <v>740082</v>
      </c>
      <c r="B907" s="16">
        <v>736</v>
      </c>
      <c r="C907" s="17" t="s">
        <v>99</v>
      </c>
      <c r="D907" s="21">
        <v>45026.993750000001</v>
      </c>
      <c r="E907" s="16" t="s">
        <v>97</v>
      </c>
      <c r="F907" s="16" t="s">
        <v>29</v>
      </c>
      <c r="G907" s="16">
        <v>2994</v>
      </c>
      <c r="H907" s="16">
        <f>IF(OR(Table13[[#This Row],[Order Value]]&gt;Answer!I$17,Table13[[#This Row],[Order Value]]&lt;Answer!I$18),1,0)</f>
        <v>0</v>
      </c>
      <c r="I907" s="19">
        <v>45026</v>
      </c>
      <c r="J907" s="20" t="str">
        <f>TEXT(Table13[[#This Row],[Order Datetime]],"HH:MM:SS")</f>
        <v>23:51:00</v>
      </c>
      <c r="K907" s="20" t="str">
        <f>TEXT(Table13[[#This Row],[Order time]],"H")</f>
        <v>23</v>
      </c>
      <c r="L907" s="16">
        <v>4</v>
      </c>
      <c r="M907" s="16">
        <f>DAY(Table13[[#This Row],[Order Date]])</f>
        <v>10</v>
      </c>
      <c r="N907" s="16" t="str">
        <f>TEXT(Table13[[#This Row],[Order Date]],"mmmm")</f>
        <v>April</v>
      </c>
      <c r="O907" s="16" t="str">
        <f>TEXT(Table13[[#This Row],[Order Date]],"dddd")</f>
        <v>Monday</v>
      </c>
      <c r="P907" s="16">
        <f>WEEKDAY(Table13[[#This Row],[Order Datetime]],2)</f>
        <v>1</v>
      </c>
      <c r="Q907" s="30" t="str">
        <f>IF(Table13[[#This Row],[Customer Country]]="",VLOOKUP(Table13[[#This Row],[Customer ID]],Customers!$A$2:$E$2501,2,0),Table13[[#This Row],[Customer Country]])</f>
        <v>USA</v>
      </c>
      <c r="R907" s="16">
        <f>VLOOKUP(Table13[[#This Row],[Customer ID]],Table3[],6,0)</f>
        <v>50</v>
      </c>
    </row>
    <row r="908" spans="1:18" x14ac:dyDescent="0.3">
      <c r="A908" s="15">
        <v>800421</v>
      </c>
      <c r="B908" s="16">
        <v>736</v>
      </c>
      <c r="C908" s="17" t="s">
        <v>99</v>
      </c>
      <c r="D908" s="21">
        <v>45133.083333333336</v>
      </c>
      <c r="E908" s="16" t="s">
        <v>97</v>
      </c>
      <c r="F908" s="16" t="s">
        <v>20</v>
      </c>
      <c r="G908" s="16">
        <v>3687</v>
      </c>
      <c r="H908" s="16">
        <f>IF(OR(Table13[[#This Row],[Order Value]]&gt;Answer!I$17,Table13[[#This Row],[Order Value]]&lt;Answer!I$18),1,0)</f>
        <v>0</v>
      </c>
      <c r="I908" s="19">
        <v>45133</v>
      </c>
      <c r="J908" s="20" t="str">
        <f>TEXT(Table13[[#This Row],[Order Datetime]],"HH:MM:SS")</f>
        <v>02:00:00</v>
      </c>
      <c r="K908" s="20" t="str">
        <f>TEXT(Table13[[#This Row],[Order time]],"H")</f>
        <v>2</v>
      </c>
      <c r="L908" s="16">
        <v>7</v>
      </c>
      <c r="M908" s="16">
        <f>DAY(Table13[[#This Row],[Order Date]])</f>
        <v>26</v>
      </c>
      <c r="N908" s="16" t="str">
        <f>TEXT(Table13[[#This Row],[Order Date]],"mmmm")</f>
        <v>July</v>
      </c>
      <c r="O908" s="16" t="str">
        <f>TEXT(Table13[[#This Row],[Order Date]],"dddd")</f>
        <v>Wednesday</v>
      </c>
      <c r="P908" s="16">
        <f>WEEKDAY(Table13[[#This Row],[Order Datetime]],2)</f>
        <v>3</v>
      </c>
      <c r="Q908" s="30" t="str">
        <f>IF(Table13[[#This Row],[Customer Country]]="",VLOOKUP(Table13[[#This Row],[Customer ID]],Customers!$A$2:$E$2501,2,0),Table13[[#This Row],[Customer Country]])</f>
        <v>USA</v>
      </c>
      <c r="R908" s="16">
        <f>VLOOKUP(Table13[[#This Row],[Customer ID]],Table3[],6,0)</f>
        <v>50</v>
      </c>
    </row>
    <row r="909" spans="1:18" x14ac:dyDescent="0.3">
      <c r="A909" s="15">
        <v>840743</v>
      </c>
      <c r="B909" s="16">
        <v>736</v>
      </c>
      <c r="C909" s="17" t="s">
        <v>99</v>
      </c>
      <c r="D909" s="21">
        <v>45231.975694444445</v>
      </c>
      <c r="E909" s="16" t="s">
        <v>98</v>
      </c>
      <c r="F909" s="16" t="s">
        <v>15</v>
      </c>
      <c r="G909" s="16">
        <v>3437</v>
      </c>
      <c r="H909" s="16">
        <f>IF(OR(Table13[[#This Row],[Order Value]]&gt;Answer!I$17,Table13[[#This Row],[Order Value]]&lt;Answer!I$18),1,0)</f>
        <v>0</v>
      </c>
      <c r="I909" s="19">
        <v>45231</v>
      </c>
      <c r="J909" s="20" t="str">
        <f>TEXT(Table13[[#This Row],[Order Datetime]],"HH:MM:SS")</f>
        <v>23:25:00</v>
      </c>
      <c r="K909" s="20" t="str">
        <f>TEXT(Table13[[#This Row],[Order time]],"H")</f>
        <v>23</v>
      </c>
      <c r="L909" s="16">
        <v>11</v>
      </c>
      <c r="M909" s="16">
        <f>DAY(Table13[[#This Row],[Order Date]])</f>
        <v>1</v>
      </c>
      <c r="N909" s="16" t="str">
        <f>TEXT(Table13[[#This Row],[Order Date]],"mmmm")</f>
        <v>November</v>
      </c>
      <c r="O909" s="16" t="str">
        <f>TEXT(Table13[[#This Row],[Order Date]],"dddd")</f>
        <v>Wednesday</v>
      </c>
      <c r="P909" s="16">
        <f>WEEKDAY(Table13[[#This Row],[Order Datetime]],2)</f>
        <v>3</v>
      </c>
      <c r="Q909" s="30" t="str">
        <f>IF(Table13[[#This Row],[Customer Country]]="",VLOOKUP(Table13[[#This Row],[Customer ID]],Customers!$A$2:$E$2501,2,0),Table13[[#This Row],[Customer Country]])</f>
        <v>USA</v>
      </c>
      <c r="R909" s="16">
        <f>VLOOKUP(Table13[[#This Row],[Customer ID]],Table3[],6,0)</f>
        <v>50</v>
      </c>
    </row>
    <row r="910" spans="1:18" x14ac:dyDescent="0.3">
      <c r="A910" s="15">
        <v>1469471</v>
      </c>
      <c r="B910" s="16">
        <v>736</v>
      </c>
      <c r="C910" s="17" t="s">
        <v>99</v>
      </c>
      <c r="D910" s="21">
        <v>45043.006944444445</v>
      </c>
      <c r="E910" s="16" t="s">
        <v>97</v>
      </c>
      <c r="F910" s="16" t="s">
        <v>43</v>
      </c>
      <c r="G910" s="16">
        <v>4917</v>
      </c>
      <c r="H910" s="16">
        <f>IF(OR(Table13[[#This Row],[Order Value]]&gt;Answer!I$17,Table13[[#This Row],[Order Value]]&lt;Answer!I$18),1,0)</f>
        <v>0</v>
      </c>
      <c r="I910" s="19">
        <v>45043</v>
      </c>
      <c r="J910" s="20" t="str">
        <f>TEXT(Table13[[#This Row],[Order Datetime]],"HH:MM:SS")</f>
        <v>00:10:00</v>
      </c>
      <c r="K910" s="20" t="str">
        <f>TEXT(Table13[[#This Row],[Order time]],"H")</f>
        <v>0</v>
      </c>
      <c r="L910" s="16">
        <v>4</v>
      </c>
      <c r="M910" s="16">
        <f>DAY(Table13[[#This Row],[Order Date]])</f>
        <v>27</v>
      </c>
      <c r="N910" s="16" t="str">
        <f>TEXT(Table13[[#This Row],[Order Date]],"mmmm")</f>
        <v>April</v>
      </c>
      <c r="O910" s="16" t="str">
        <f>TEXT(Table13[[#This Row],[Order Date]],"dddd")</f>
        <v>Thursday</v>
      </c>
      <c r="P910" s="16">
        <f>WEEKDAY(Table13[[#This Row],[Order Datetime]],2)</f>
        <v>4</v>
      </c>
      <c r="Q910" s="30" t="str">
        <f>IF(Table13[[#This Row],[Customer Country]]="",VLOOKUP(Table13[[#This Row],[Customer ID]],Customers!$A$2:$E$2501,2,0),Table13[[#This Row],[Customer Country]])</f>
        <v>USA</v>
      </c>
      <c r="R910" s="16">
        <f>VLOOKUP(Table13[[#This Row],[Customer ID]],Table3[],6,0)</f>
        <v>50</v>
      </c>
    </row>
    <row r="911" spans="1:18" x14ac:dyDescent="0.3">
      <c r="A911" s="15">
        <v>75706</v>
      </c>
      <c r="B911" s="16">
        <v>737</v>
      </c>
      <c r="C911" s="17" t="s">
        <v>113</v>
      </c>
      <c r="D911" s="18">
        <v>45021.993750000001</v>
      </c>
      <c r="E911" s="16" t="s">
        <v>98</v>
      </c>
      <c r="F911" s="16" t="s">
        <v>59</v>
      </c>
      <c r="G911" s="16">
        <v>989</v>
      </c>
      <c r="H911" s="16">
        <f>IF(OR(Table13[[#This Row],[Order Value]]&gt;Answer!I$17,Table13[[#This Row],[Order Value]]&lt;Answer!I$18),1,0)</f>
        <v>0</v>
      </c>
      <c r="I911" s="19">
        <v>45021</v>
      </c>
      <c r="J911" s="20" t="str">
        <f>TEXT(Table13[[#This Row],[Order Datetime]],"HH:MM:SS")</f>
        <v>23:51:00</v>
      </c>
      <c r="K911" s="20" t="str">
        <f>TEXT(Table13[[#This Row],[Order time]],"H")</f>
        <v>23</v>
      </c>
      <c r="L911" s="16">
        <v>4</v>
      </c>
      <c r="M911" s="16">
        <f>DAY(Table13[[#This Row],[Order Date]])</f>
        <v>5</v>
      </c>
      <c r="N911" s="16" t="str">
        <f>TEXT(Table13[[#This Row],[Order Date]],"mmmm")</f>
        <v>April</v>
      </c>
      <c r="O911" s="16" t="str">
        <f>TEXT(Table13[[#This Row],[Order Date]],"dddd")</f>
        <v>Wednesday</v>
      </c>
      <c r="P911" s="16">
        <f>WEEKDAY(Table13[[#This Row],[Order Datetime]],2)</f>
        <v>3</v>
      </c>
      <c r="Q911" s="30" t="str">
        <f>IF(Table13[[#This Row],[Customer Country]]="",VLOOKUP(Table13[[#This Row],[Customer ID]],Customers!$A$2:$E$2501,2,0),Table13[[#This Row],[Customer Country]])</f>
        <v>India</v>
      </c>
      <c r="R911" s="16">
        <f>VLOOKUP(Table13[[#This Row],[Customer ID]],Table3[],6,0)</f>
        <v>42</v>
      </c>
    </row>
    <row r="912" spans="1:18" x14ac:dyDescent="0.3">
      <c r="A912" s="15">
        <v>160435</v>
      </c>
      <c r="B912" s="16">
        <v>737</v>
      </c>
      <c r="C912" s="17" t="s">
        <v>113</v>
      </c>
      <c r="D912" s="18">
        <v>45083.96875</v>
      </c>
      <c r="E912" s="16" t="s">
        <v>96</v>
      </c>
      <c r="F912" s="16" t="s">
        <v>14</v>
      </c>
      <c r="G912" s="16">
        <v>2127</v>
      </c>
      <c r="H912" s="16">
        <f>IF(OR(Table13[[#This Row],[Order Value]]&gt;Answer!I$17,Table13[[#This Row],[Order Value]]&lt;Answer!I$18),1,0)</f>
        <v>0</v>
      </c>
      <c r="I912" s="19">
        <v>45083</v>
      </c>
      <c r="J912" s="20" t="str">
        <f>TEXT(Table13[[#This Row],[Order Datetime]],"HH:MM:SS")</f>
        <v>23:15:00</v>
      </c>
      <c r="K912" s="20" t="str">
        <f>TEXT(Table13[[#This Row],[Order time]],"H")</f>
        <v>23</v>
      </c>
      <c r="L912" s="16">
        <v>6</v>
      </c>
      <c r="M912" s="16">
        <f>DAY(Table13[[#This Row],[Order Date]])</f>
        <v>6</v>
      </c>
      <c r="N912" s="16" t="str">
        <f>TEXT(Table13[[#This Row],[Order Date]],"mmmm")</f>
        <v>June</v>
      </c>
      <c r="O912" s="16" t="str">
        <f>TEXT(Table13[[#This Row],[Order Date]],"dddd")</f>
        <v>Tuesday</v>
      </c>
      <c r="P912" s="16">
        <f>WEEKDAY(Table13[[#This Row],[Order Datetime]],2)</f>
        <v>2</v>
      </c>
      <c r="Q912" s="30" t="str">
        <f>IF(Table13[[#This Row],[Customer Country]]="",VLOOKUP(Table13[[#This Row],[Customer ID]],Customers!$A$2:$E$2501,2,0),Table13[[#This Row],[Customer Country]])</f>
        <v>India</v>
      </c>
      <c r="R912" s="16">
        <f>VLOOKUP(Table13[[#This Row],[Customer ID]],Table3[],6,0)</f>
        <v>42</v>
      </c>
    </row>
    <row r="913" spans="1:18" x14ac:dyDescent="0.3">
      <c r="A913" s="15">
        <v>536530</v>
      </c>
      <c r="B913" s="16">
        <v>738</v>
      </c>
      <c r="C913" s="17" t="s">
        <v>100</v>
      </c>
      <c r="D913" s="18">
        <v>45043.998611111114</v>
      </c>
      <c r="E913" s="16" t="s">
        <v>191</v>
      </c>
      <c r="F913" s="16" t="s">
        <v>43</v>
      </c>
      <c r="G913" s="16">
        <v>891</v>
      </c>
      <c r="H913" s="16">
        <f>IF(OR(Table13[[#This Row],[Order Value]]&gt;Answer!I$17,Table13[[#This Row],[Order Value]]&lt;Answer!I$18),1,0)</f>
        <v>0</v>
      </c>
      <c r="I913" s="19">
        <v>45043</v>
      </c>
      <c r="J913" s="20" t="str">
        <f>TEXT(Table13[[#This Row],[Order Datetime]],"HH:MM:SS")</f>
        <v>23:58:00</v>
      </c>
      <c r="K913" s="20" t="str">
        <f>TEXT(Table13[[#This Row],[Order time]],"H")</f>
        <v>23</v>
      </c>
      <c r="L913" s="16">
        <v>4</v>
      </c>
      <c r="M913" s="16">
        <f>DAY(Table13[[#This Row],[Order Date]])</f>
        <v>27</v>
      </c>
      <c r="N913" s="16" t="str">
        <f>TEXT(Table13[[#This Row],[Order Date]],"mmmm")</f>
        <v>April</v>
      </c>
      <c r="O913" s="16" t="str">
        <f>TEXT(Table13[[#This Row],[Order Date]],"dddd")</f>
        <v>Thursday</v>
      </c>
      <c r="P913" s="16">
        <f>WEEKDAY(Table13[[#This Row],[Order Datetime]],2)</f>
        <v>4</v>
      </c>
      <c r="Q913" s="30" t="str">
        <f>IF(Table13[[#This Row],[Customer Country]]="",VLOOKUP(Table13[[#This Row],[Customer ID]],Customers!$A$2:$E$2501,2,0),Table13[[#This Row],[Customer Country]])</f>
        <v>France</v>
      </c>
      <c r="R913" s="16">
        <f>VLOOKUP(Table13[[#This Row],[Customer ID]],Table3[],6,0)</f>
        <v>25</v>
      </c>
    </row>
    <row r="914" spans="1:18" x14ac:dyDescent="0.3">
      <c r="A914" s="15">
        <v>794975</v>
      </c>
      <c r="B914" s="16">
        <v>738</v>
      </c>
      <c r="C914" s="17" t="s">
        <v>100</v>
      </c>
      <c r="D914" s="21">
        <v>44979.058333333334</v>
      </c>
      <c r="E914" s="16" t="s">
        <v>97</v>
      </c>
      <c r="F914" s="16" t="s">
        <v>46</v>
      </c>
      <c r="G914" s="16">
        <v>1230</v>
      </c>
      <c r="H914" s="16">
        <f>IF(OR(Table13[[#This Row],[Order Value]]&gt;Answer!I$17,Table13[[#This Row],[Order Value]]&lt;Answer!I$18),1,0)</f>
        <v>0</v>
      </c>
      <c r="I914" s="19">
        <v>44979</v>
      </c>
      <c r="J914" s="20" t="str">
        <f>TEXT(Table13[[#This Row],[Order Datetime]],"HH:MM:SS")</f>
        <v>01:24:00</v>
      </c>
      <c r="K914" s="20" t="str">
        <f>TEXT(Table13[[#This Row],[Order time]],"H")</f>
        <v>1</v>
      </c>
      <c r="L914" s="16">
        <v>2</v>
      </c>
      <c r="M914" s="16">
        <f>DAY(Table13[[#This Row],[Order Date]])</f>
        <v>22</v>
      </c>
      <c r="N914" s="16" t="str">
        <f>TEXT(Table13[[#This Row],[Order Date]],"mmmm")</f>
        <v>February</v>
      </c>
      <c r="O914" s="16" t="str">
        <f>TEXT(Table13[[#This Row],[Order Date]],"dddd")</f>
        <v>Wednesday</v>
      </c>
      <c r="P914" s="16">
        <f>WEEKDAY(Table13[[#This Row],[Order Datetime]],2)</f>
        <v>3</v>
      </c>
      <c r="Q914" s="30" t="str">
        <f>IF(Table13[[#This Row],[Customer Country]]="",VLOOKUP(Table13[[#This Row],[Customer ID]],Customers!$A$2:$E$2501,2,0),Table13[[#This Row],[Customer Country]])</f>
        <v>France</v>
      </c>
      <c r="R914" s="16">
        <f>VLOOKUP(Table13[[#This Row],[Customer ID]],Table3[],6,0)</f>
        <v>25</v>
      </c>
    </row>
    <row r="915" spans="1:18" x14ac:dyDescent="0.3">
      <c r="A915" s="15">
        <v>1503185</v>
      </c>
      <c r="B915" s="16">
        <v>738</v>
      </c>
      <c r="C915" s="17" t="s">
        <v>100</v>
      </c>
      <c r="D915" s="21">
        <v>45140.023611111108</v>
      </c>
      <c r="E915" s="16" t="s">
        <v>191</v>
      </c>
      <c r="F915" s="16" t="s">
        <v>85</v>
      </c>
      <c r="G915" s="16">
        <v>7706</v>
      </c>
      <c r="H915" s="16">
        <f>IF(OR(Table13[[#This Row],[Order Value]]&gt;Answer!I$17,Table13[[#This Row],[Order Value]]&lt;Answer!I$18),1,0)</f>
        <v>0</v>
      </c>
      <c r="I915" s="19">
        <v>45140</v>
      </c>
      <c r="J915" s="20" t="str">
        <f>TEXT(Table13[[#This Row],[Order Datetime]],"HH:MM:SS")</f>
        <v>00:34:00</v>
      </c>
      <c r="K915" s="20" t="str">
        <f>TEXT(Table13[[#This Row],[Order time]],"H")</f>
        <v>0</v>
      </c>
      <c r="L915" s="16">
        <v>8</v>
      </c>
      <c r="M915" s="16">
        <f>DAY(Table13[[#This Row],[Order Date]])</f>
        <v>2</v>
      </c>
      <c r="N915" s="16" t="str">
        <f>TEXT(Table13[[#This Row],[Order Date]],"mmmm")</f>
        <v>August</v>
      </c>
      <c r="O915" s="16" t="str">
        <f>TEXT(Table13[[#This Row],[Order Date]],"dddd")</f>
        <v>Wednesday</v>
      </c>
      <c r="P915" s="16">
        <f>WEEKDAY(Table13[[#This Row],[Order Datetime]],2)</f>
        <v>3</v>
      </c>
      <c r="Q915" s="30" t="str">
        <f>IF(Table13[[#This Row],[Customer Country]]="",VLOOKUP(Table13[[#This Row],[Customer ID]],Customers!$A$2:$E$2501,2,0),Table13[[#This Row],[Customer Country]])</f>
        <v>France</v>
      </c>
      <c r="R915" s="16">
        <f>VLOOKUP(Table13[[#This Row],[Customer ID]],Table3[],6,0)</f>
        <v>25</v>
      </c>
    </row>
    <row r="916" spans="1:18" x14ac:dyDescent="0.3">
      <c r="A916" s="15">
        <v>1069023</v>
      </c>
      <c r="B916" s="16">
        <v>739</v>
      </c>
      <c r="C916" s="17" t="s">
        <v>113</v>
      </c>
      <c r="D916" s="21">
        <v>44971.02847222222</v>
      </c>
      <c r="E916" s="16" t="s">
        <v>97</v>
      </c>
      <c r="F916" s="16" t="s">
        <v>43</v>
      </c>
      <c r="G916" s="16">
        <v>4804</v>
      </c>
      <c r="H916" s="16">
        <f>IF(OR(Table13[[#This Row],[Order Value]]&gt;Answer!I$17,Table13[[#This Row],[Order Value]]&lt;Answer!I$18),1,0)</f>
        <v>0</v>
      </c>
      <c r="I916" s="19">
        <v>44971</v>
      </c>
      <c r="J916" s="20" t="str">
        <f>TEXT(Table13[[#This Row],[Order Datetime]],"HH:MM:SS")</f>
        <v>00:41:00</v>
      </c>
      <c r="K916" s="20" t="str">
        <f>TEXT(Table13[[#This Row],[Order time]],"H")</f>
        <v>0</v>
      </c>
      <c r="L916" s="16">
        <v>2</v>
      </c>
      <c r="M916" s="16">
        <f>DAY(Table13[[#This Row],[Order Date]])</f>
        <v>14</v>
      </c>
      <c r="N916" s="16" t="str">
        <f>TEXT(Table13[[#This Row],[Order Date]],"mmmm")</f>
        <v>February</v>
      </c>
      <c r="O916" s="16" t="str">
        <f>TEXT(Table13[[#This Row],[Order Date]],"dddd")</f>
        <v>Tuesday</v>
      </c>
      <c r="P916" s="16">
        <f>WEEKDAY(Table13[[#This Row],[Order Datetime]],2)</f>
        <v>2</v>
      </c>
      <c r="Q916" s="30" t="str">
        <f>IF(Table13[[#This Row],[Customer Country]]="",VLOOKUP(Table13[[#This Row],[Customer ID]],Customers!$A$2:$E$2501,2,0),Table13[[#This Row],[Customer Country]])</f>
        <v>India</v>
      </c>
      <c r="R916" s="16">
        <f>VLOOKUP(Table13[[#This Row],[Customer ID]],Table3[],6,0)</f>
        <v>51</v>
      </c>
    </row>
    <row r="917" spans="1:18" x14ac:dyDescent="0.3">
      <c r="A917" s="15">
        <v>896228</v>
      </c>
      <c r="B917" s="16">
        <v>741</v>
      </c>
      <c r="C917" s="17" t="s">
        <v>99</v>
      </c>
      <c r="D917" s="21">
        <v>45235.008333333331</v>
      </c>
      <c r="E917" s="16" t="s">
        <v>191</v>
      </c>
      <c r="F917" s="16" t="s">
        <v>33</v>
      </c>
      <c r="G917" s="16">
        <v>3208</v>
      </c>
      <c r="H917" s="16">
        <f>IF(OR(Table13[[#This Row],[Order Value]]&gt;Answer!I$17,Table13[[#This Row],[Order Value]]&lt;Answer!I$18),1,0)</f>
        <v>0</v>
      </c>
      <c r="I917" s="19">
        <v>45235</v>
      </c>
      <c r="J917" s="20" t="str">
        <f>TEXT(Table13[[#This Row],[Order Datetime]],"HH:MM:SS")</f>
        <v>00:12:00</v>
      </c>
      <c r="K917" s="20" t="str">
        <f>TEXT(Table13[[#This Row],[Order time]],"H")</f>
        <v>0</v>
      </c>
      <c r="L917" s="16">
        <v>11</v>
      </c>
      <c r="M917" s="16">
        <f>DAY(Table13[[#This Row],[Order Date]])</f>
        <v>5</v>
      </c>
      <c r="N917" s="16" t="str">
        <f>TEXT(Table13[[#This Row],[Order Date]],"mmmm")</f>
        <v>November</v>
      </c>
      <c r="O917" s="16" t="str">
        <f>TEXT(Table13[[#This Row],[Order Date]],"dddd")</f>
        <v>Sunday</v>
      </c>
      <c r="P917" s="16">
        <f>WEEKDAY(Table13[[#This Row],[Order Datetime]],2)</f>
        <v>7</v>
      </c>
      <c r="Q917" s="30" t="str">
        <f>IF(Table13[[#This Row],[Customer Country]]="",VLOOKUP(Table13[[#This Row],[Customer ID]],Customers!$A$2:$E$2501,2,0),Table13[[#This Row],[Customer Country]])</f>
        <v>USA</v>
      </c>
      <c r="R917" s="16">
        <f>VLOOKUP(Table13[[#This Row],[Customer ID]],Table3[],6,0)</f>
        <v>25</v>
      </c>
    </row>
    <row r="918" spans="1:18" x14ac:dyDescent="0.3">
      <c r="A918" s="15">
        <v>1140822</v>
      </c>
      <c r="B918" s="16">
        <v>741</v>
      </c>
      <c r="C918" s="17" t="s">
        <v>99</v>
      </c>
      <c r="D918" s="21">
        <v>45241.020138888889</v>
      </c>
      <c r="E918" s="16" t="s">
        <v>97</v>
      </c>
      <c r="F918" s="16" t="s">
        <v>27</v>
      </c>
      <c r="G918" s="16">
        <v>2833</v>
      </c>
      <c r="H918" s="16">
        <f>IF(OR(Table13[[#This Row],[Order Value]]&gt;Answer!I$17,Table13[[#This Row],[Order Value]]&lt;Answer!I$18),1,0)</f>
        <v>0</v>
      </c>
      <c r="I918" s="19">
        <v>45241</v>
      </c>
      <c r="J918" s="20" t="str">
        <f>TEXT(Table13[[#This Row],[Order Datetime]],"HH:MM:SS")</f>
        <v>00:29:00</v>
      </c>
      <c r="K918" s="20" t="str">
        <f>TEXT(Table13[[#This Row],[Order time]],"H")</f>
        <v>0</v>
      </c>
      <c r="L918" s="16">
        <v>11</v>
      </c>
      <c r="M918" s="16">
        <f>DAY(Table13[[#This Row],[Order Date]])</f>
        <v>11</v>
      </c>
      <c r="N918" s="16" t="str">
        <f>TEXT(Table13[[#This Row],[Order Date]],"mmmm")</f>
        <v>November</v>
      </c>
      <c r="O918" s="16" t="str">
        <f>TEXT(Table13[[#This Row],[Order Date]],"dddd")</f>
        <v>Saturday</v>
      </c>
      <c r="P918" s="16">
        <f>WEEKDAY(Table13[[#This Row],[Order Datetime]],2)</f>
        <v>6</v>
      </c>
      <c r="Q918" s="30" t="str">
        <f>IF(Table13[[#This Row],[Customer Country]]="",VLOOKUP(Table13[[#This Row],[Customer ID]],Customers!$A$2:$E$2501,2,0),Table13[[#This Row],[Customer Country]])</f>
        <v>USA</v>
      </c>
      <c r="R918" s="16">
        <f>VLOOKUP(Table13[[#This Row],[Customer ID]],Table3[],6,0)</f>
        <v>25</v>
      </c>
    </row>
    <row r="919" spans="1:18" x14ac:dyDescent="0.3">
      <c r="A919" s="15">
        <v>1627081</v>
      </c>
      <c r="B919" s="16">
        <v>741</v>
      </c>
      <c r="C919" s="17" t="s">
        <v>99</v>
      </c>
      <c r="D919" s="21">
        <v>44935.066666666666</v>
      </c>
      <c r="E919" s="16" t="s">
        <v>96</v>
      </c>
      <c r="F919" s="16" t="s">
        <v>43</v>
      </c>
      <c r="G919" s="16">
        <v>5636</v>
      </c>
      <c r="H919" s="16">
        <f>IF(OR(Table13[[#This Row],[Order Value]]&gt;Answer!I$17,Table13[[#This Row],[Order Value]]&lt;Answer!I$18),1,0)</f>
        <v>0</v>
      </c>
      <c r="I919" s="19">
        <v>44935</v>
      </c>
      <c r="J919" s="20" t="str">
        <f>TEXT(Table13[[#This Row],[Order Datetime]],"HH:MM:SS")</f>
        <v>01:36:00</v>
      </c>
      <c r="K919" s="20" t="str">
        <f>TEXT(Table13[[#This Row],[Order time]],"H")</f>
        <v>1</v>
      </c>
      <c r="L919" s="16">
        <v>1</v>
      </c>
      <c r="M919" s="16">
        <f>DAY(Table13[[#This Row],[Order Date]])</f>
        <v>9</v>
      </c>
      <c r="N919" s="16" t="str">
        <f>TEXT(Table13[[#This Row],[Order Date]],"mmmm")</f>
        <v>January</v>
      </c>
      <c r="O919" s="16" t="str">
        <f>TEXT(Table13[[#This Row],[Order Date]],"dddd")</f>
        <v>Monday</v>
      </c>
      <c r="P919" s="16">
        <f>WEEKDAY(Table13[[#This Row],[Order Datetime]],2)</f>
        <v>1</v>
      </c>
      <c r="Q919" s="30" t="str">
        <f>IF(Table13[[#This Row],[Customer Country]]="",VLOOKUP(Table13[[#This Row],[Customer ID]],Customers!$A$2:$E$2501,2,0),Table13[[#This Row],[Customer Country]])</f>
        <v>USA</v>
      </c>
      <c r="R919" s="16">
        <f>VLOOKUP(Table13[[#This Row],[Customer ID]],Table3[],6,0)</f>
        <v>25</v>
      </c>
    </row>
    <row r="920" spans="1:18" x14ac:dyDescent="0.3">
      <c r="A920" s="15">
        <v>1536982</v>
      </c>
      <c r="B920" s="16">
        <v>742</v>
      </c>
      <c r="C920" s="17" t="s">
        <v>99</v>
      </c>
      <c r="D920" s="21">
        <v>45018.008333333331</v>
      </c>
      <c r="E920" s="16" t="s">
        <v>96</v>
      </c>
      <c r="F920" s="16" t="s">
        <v>17</v>
      </c>
      <c r="G920" s="16">
        <v>5486</v>
      </c>
      <c r="H920" s="16">
        <f>IF(OR(Table13[[#This Row],[Order Value]]&gt;Answer!I$17,Table13[[#This Row],[Order Value]]&lt;Answer!I$18),1,0)</f>
        <v>0</v>
      </c>
      <c r="I920" s="19">
        <v>45018</v>
      </c>
      <c r="J920" s="20" t="str">
        <f>TEXT(Table13[[#This Row],[Order Datetime]],"HH:MM:SS")</f>
        <v>00:12:00</v>
      </c>
      <c r="K920" s="20" t="str">
        <f>TEXT(Table13[[#This Row],[Order time]],"H")</f>
        <v>0</v>
      </c>
      <c r="L920" s="16">
        <v>4</v>
      </c>
      <c r="M920" s="16">
        <f>DAY(Table13[[#This Row],[Order Date]])</f>
        <v>2</v>
      </c>
      <c r="N920" s="16" t="str">
        <f>TEXT(Table13[[#This Row],[Order Date]],"mmmm")</f>
        <v>April</v>
      </c>
      <c r="O920" s="16" t="str">
        <f>TEXT(Table13[[#This Row],[Order Date]],"dddd")</f>
        <v>Sunday</v>
      </c>
      <c r="P920" s="16">
        <f>WEEKDAY(Table13[[#This Row],[Order Datetime]],2)</f>
        <v>7</v>
      </c>
      <c r="Q920" s="30" t="str">
        <f>IF(Table13[[#This Row],[Customer Country]]="",VLOOKUP(Table13[[#This Row],[Customer ID]],Customers!$A$2:$E$2501,2,0),Table13[[#This Row],[Customer Country]])</f>
        <v>USA</v>
      </c>
      <c r="R920" s="16">
        <f>VLOOKUP(Table13[[#This Row],[Customer ID]],Table3[],6,0)</f>
        <v>63</v>
      </c>
    </row>
    <row r="921" spans="1:18" x14ac:dyDescent="0.3">
      <c r="A921" s="15">
        <v>2889</v>
      </c>
      <c r="B921" s="16">
        <v>743</v>
      </c>
      <c r="C921" s="17" t="s">
        <v>99</v>
      </c>
      <c r="D921" s="18">
        <v>45258.021527777775</v>
      </c>
      <c r="E921" s="16" t="s">
        <v>191</v>
      </c>
      <c r="F921" s="16" t="s">
        <v>7</v>
      </c>
      <c r="G921" s="16">
        <v>8397</v>
      </c>
      <c r="H921" s="16">
        <f>IF(OR(Table13[[#This Row],[Order Value]]&gt;Answer!I$17,Table13[[#This Row],[Order Value]]&lt;Answer!I$18),1,0)</f>
        <v>0</v>
      </c>
      <c r="I921" s="19">
        <v>45258</v>
      </c>
      <c r="J921" s="20" t="str">
        <f>TEXT(Table13[[#This Row],[Order Datetime]],"HH:MM:SS")</f>
        <v>00:31:00</v>
      </c>
      <c r="K921" s="20" t="str">
        <f>TEXT(Table13[[#This Row],[Order time]],"H")</f>
        <v>0</v>
      </c>
      <c r="L921" s="16">
        <v>11</v>
      </c>
      <c r="M921" s="16">
        <f>DAY(Table13[[#This Row],[Order Date]])</f>
        <v>28</v>
      </c>
      <c r="N921" s="16" t="str">
        <f>TEXT(Table13[[#This Row],[Order Date]],"mmmm")</f>
        <v>November</v>
      </c>
      <c r="O921" s="16" t="str">
        <f>TEXT(Table13[[#This Row],[Order Date]],"dddd")</f>
        <v>Tuesday</v>
      </c>
      <c r="P921" s="16">
        <f>WEEKDAY(Table13[[#This Row],[Order Datetime]],2)</f>
        <v>2</v>
      </c>
      <c r="Q921" s="30" t="str">
        <f>IF(Table13[[#This Row],[Customer Country]]="",VLOOKUP(Table13[[#This Row],[Customer ID]],Customers!$A$2:$E$2501,2,0),Table13[[#This Row],[Customer Country]])</f>
        <v>USA</v>
      </c>
      <c r="R921" s="16">
        <f>VLOOKUP(Table13[[#This Row],[Customer ID]],Table3[],6,0)</f>
        <v>29</v>
      </c>
    </row>
    <row r="922" spans="1:18" x14ac:dyDescent="0.3">
      <c r="A922" s="15">
        <v>37737</v>
      </c>
      <c r="B922" s="16">
        <v>744</v>
      </c>
      <c r="C922" s="17" t="s">
        <v>102</v>
      </c>
      <c r="D922" s="18">
        <v>45223.003472222219</v>
      </c>
      <c r="E922" s="16" t="s">
        <v>98</v>
      </c>
      <c r="F922" s="16" t="s">
        <v>7</v>
      </c>
      <c r="G922" s="16">
        <v>9738</v>
      </c>
      <c r="H922" s="16">
        <f>IF(OR(Table13[[#This Row],[Order Value]]&gt;Answer!I$17,Table13[[#This Row],[Order Value]]&lt;Answer!I$18),1,0)</f>
        <v>0</v>
      </c>
      <c r="I922" s="19">
        <v>45223</v>
      </c>
      <c r="J922" s="20" t="str">
        <f>TEXT(Table13[[#This Row],[Order Datetime]],"HH:MM:SS")</f>
        <v>00:05:00</v>
      </c>
      <c r="K922" s="20" t="str">
        <f>TEXT(Table13[[#This Row],[Order time]],"H")</f>
        <v>0</v>
      </c>
      <c r="L922" s="16">
        <v>10</v>
      </c>
      <c r="M922" s="16">
        <f>DAY(Table13[[#This Row],[Order Date]])</f>
        <v>24</v>
      </c>
      <c r="N922" s="16" t="str">
        <f>TEXT(Table13[[#This Row],[Order Date]],"mmmm")</f>
        <v>October</v>
      </c>
      <c r="O922" s="16" t="str">
        <f>TEXT(Table13[[#This Row],[Order Date]],"dddd")</f>
        <v>Tuesday</v>
      </c>
      <c r="P922" s="16">
        <f>WEEKDAY(Table13[[#This Row],[Order Datetime]],2)</f>
        <v>2</v>
      </c>
      <c r="Q922" s="30" t="str">
        <f>IF(Table13[[#This Row],[Customer Country]]="",VLOOKUP(Table13[[#This Row],[Customer ID]],Customers!$A$2:$E$2501,2,0),Table13[[#This Row],[Customer Country]])</f>
        <v>Finland</v>
      </c>
      <c r="R922" s="16">
        <f>VLOOKUP(Table13[[#This Row],[Customer ID]],Table3[],6,0)</f>
        <v>33</v>
      </c>
    </row>
    <row r="923" spans="1:18" x14ac:dyDescent="0.3">
      <c r="A923" s="15">
        <v>737066</v>
      </c>
      <c r="B923" s="16">
        <v>744</v>
      </c>
      <c r="C923" s="17" t="s">
        <v>102</v>
      </c>
      <c r="D923" s="21">
        <v>44978.013888888891</v>
      </c>
      <c r="E923" s="16" t="s">
        <v>96</v>
      </c>
      <c r="F923" s="16" t="s">
        <v>43</v>
      </c>
      <c r="G923" s="16">
        <v>9597</v>
      </c>
      <c r="H923" s="16">
        <f>IF(OR(Table13[[#This Row],[Order Value]]&gt;Answer!I$17,Table13[[#This Row],[Order Value]]&lt;Answer!I$18),1,0)</f>
        <v>0</v>
      </c>
      <c r="I923" s="19">
        <v>44978</v>
      </c>
      <c r="J923" s="20" t="str">
        <f>TEXT(Table13[[#This Row],[Order Datetime]],"HH:MM:SS")</f>
        <v>00:20:00</v>
      </c>
      <c r="K923" s="20" t="str">
        <f>TEXT(Table13[[#This Row],[Order time]],"H")</f>
        <v>0</v>
      </c>
      <c r="L923" s="16">
        <v>2</v>
      </c>
      <c r="M923" s="16">
        <f>DAY(Table13[[#This Row],[Order Date]])</f>
        <v>21</v>
      </c>
      <c r="N923" s="16" t="str">
        <f>TEXT(Table13[[#This Row],[Order Date]],"mmmm")</f>
        <v>February</v>
      </c>
      <c r="O923" s="16" t="str">
        <f>TEXT(Table13[[#This Row],[Order Date]],"dddd")</f>
        <v>Tuesday</v>
      </c>
      <c r="P923" s="16">
        <f>WEEKDAY(Table13[[#This Row],[Order Datetime]],2)</f>
        <v>2</v>
      </c>
      <c r="Q923" s="30" t="str">
        <f>IF(Table13[[#This Row],[Customer Country]]="",VLOOKUP(Table13[[#This Row],[Customer ID]],Customers!$A$2:$E$2501,2,0),Table13[[#This Row],[Customer Country]])</f>
        <v>Finland</v>
      </c>
      <c r="R923" s="16">
        <f>VLOOKUP(Table13[[#This Row],[Customer ID]],Table3[],6,0)</f>
        <v>33</v>
      </c>
    </row>
    <row r="924" spans="1:18" x14ac:dyDescent="0.3">
      <c r="A924" s="15">
        <v>1014724</v>
      </c>
      <c r="B924" s="16">
        <v>744</v>
      </c>
      <c r="C924" s="17" t="s">
        <v>102</v>
      </c>
      <c r="D924" s="21">
        <v>45277.995138888888</v>
      </c>
      <c r="E924" s="16" t="s">
        <v>96</v>
      </c>
      <c r="F924" s="16" t="s">
        <v>51</v>
      </c>
      <c r="G924" s="16">
        <v>231</v>
      </c>
      <c r="H924" s="16">
        <f>IF(OR(Table13[[#This Row],[Order Value]]&gt;Answer!I$17,Table13[[#This Row],[Order Value]]&lt;Answer!I$18),1,0)</f>
        <v>0</v>
      </c>
      <c r="I924" s="19">
        <v>45277</v>
      </c>
      <c r="J924" s="20" t="str">
        <f>TEXT(Table13[[#This Row],[Order Datetime]],"HH:MM:SS")</f>
        <v>23:53:00</v>
      </c>
      <c r="K924" s="20" t="str">
        <f>TEXT(Table13[[#This Row],[Order time]],"H")</f>
        <v>23</v>
      </c>
      <c r="L924" s="16">
        <v>12</v>
      </c>
      <c r="M924" s="16">
        <f>DAY(Table13[[#This Row],[Order Date]])</f>
        <v>17</v>
      </c>
      <c r="N924" s="16" t="str">
        <f>TEXT(Table13[[#This Row],[Order Date]],"mmmm")</f>
        <v>December</v>
      </c>
      <c r="O924" s="16" t="str">
        <f>TEXT(Table13[[#This Row],[Order Date]],"dddd")</f>
        <v>Sunday</v>
      </c>
      <c r="P924" s="16">
        <f>WEEKDAY(Table13[[#This Row],[Order Datetime]],2)</f>
        <v>7</v>
      </c>
      <c r="Q924" s="30" t="str">
        <f>IF(Table13[[#This Row],[Customer Country]]="",VLOOKUP(Table13[[#This Row],[Customer ID]],Customers!$A$2:$E$2501,2,0),Table13[[#This Row],[Customer Country]])</f>
        <v>Finland</v>
      </c>
      <c r="R924" s="16">
        <f>VLOOKUP(Table13[[#This Row],[Customer ID]],Table3[],6,0)</f>
        <v>33</v>
      </c>
    </row>
    <row r="925" spans="1:18" x14ac:dyDescent="0.3">
      <c r="A925" s="15">
        <v>1130380</v>
      </c>
      <c r="B925" s="16">
        <v>745</v>
      </c>
      <c r="C925" s="17" t="s">
        <v>101</v>
      </c>
      <c r="D925" s="21">
        <v>45250.954861111109</v>
      </c>
      <c r="E925" s="16" t="s">
        <v>98</v>
      </c>
      <c r="F925" s="16" t="s">
        <v>34</v>
      </c>
      <c r="G925" s="16">
        <v>7425</v>
      </c>
      <c r="H925" s="16">
        <f>IF(OR(Table13[[#This Row],[Order Value]]&gt;Answer!I$17,Table13[[#This Row],[Order Value]]&lt;Answer!I$18),1,0)</f>
        <v>0</v>
      </c>
      <c r="I925" s="19">
        <v>45250</v>
      </c>
      <c r="J925" s="20" t="str">
        <f>TEXT(Table13[[#This Row],[Order Datetime]],"HH:MM:SS")</f>
        <v>22:55:00</v>
      </c>
      <c r="K925" s="20" t="str">
        <f>TEXT(Table13[[#This Row],[Order time]],"H")</f>
        <v>22</v>
      </c>
      <c r="L925" s="16">
        <v>11</v>
      </c>
      <c r="M925" s="16">
        <f>DAY(Table13[[#This Row],[Order Date]])</f>
        <v>20</v>
      </c>
      <c r="N925" s="16" t="str">
        <f>TEXT(Table13[[#This Row],[Order Date]],"mmmm")</f>
        <v>November</v>
      </c>
      <c r="O925" s="16" t="str">
        <f>TEXT(Table13[[#This Row],[Order Date]],"dddd")</f>
        <v>Monday</v>
      </c>
      <c r="P925" s="16">
        <f>WEEKDAY(Table13[[#This Row],[Order Datetime]],2)</f>
        <v>1</v>
      </c>
      <c r="Q925" s="30" t="str">
        <f>IF(Table13[[#This Row],[Customer Country]]="",VLOOKUP(Table13[[#This Row],[Customer ID]],Customers!$A$2:$E$2501,2,0),Table13[[#This Row],[Customer Country]])</f>
        <v>Australia</v>
      </c>
      <c r="R925" s="16">
        <f>VLOOKUP(Table13[[#This Row],[Customer ID]],Table3[],6,0)</f>
        <v>27</v>
      </c>
    </row>
    <row r="926" spans="1:18" x14ac:dyDescent="0.3">
      <c r="A926" s="15">
        <v>888702</v>
      </c>
      <c r="B926" s="16">
        <v>746</v>
      </c>
      <c r="C926" s="17" t="s">
        <v>99</v>
      </c>
      <c r="D926" s="21">
        <v>45188.036111111112</v>
      </c>
      <c r="E926" s="16" t="s">
        <v>97</v>
      </c>
      <c r="F926" s="16" t="s">
        <v>14</v>
      </c>
      <c r="G926" s="16">
        <v>98</v>
      </c>
      <c r="H926" s="16">
        <f>IF(OR(Table13[[#This Row],[Order Value]]&gt;Answer!I$17,Table13[[#This Row],[Order Value]]&lt;Answer!I$18),1,0)</f>
        <v>0</v>
      </c>
      <c r="I926" s="19">
        <v>45188</v>
      </c>
      <c r="J926" s="20" t="str">
        <f>TEXT(Table13[[#This Row],[Order Datetime]],"HH:MM:SS")</f>
        <v>00:52:00</v>
      </c>
      <c r="K926" s="20" t="str">
        <f>TEXT(Table13[[#This Row],[Order time]],"H")</f>
        <v>0</v>
      </c>
      <c r="L926" s="16">
        <v>9</v>
      </c>
      <c r="M926" s="16">
        <f>DAY(Table13[[#This Row],[Order Date]])</f>
        <v>19</v>
      </c>
      <c r="N926" s="16" t="str">
        <f>TEXT(Table13[[#This Row],[Order Date]],"mmmm")</f>
        <v>September</v>
      </c>
      <c r="O926" s="16" t="str">
        <f>TEXT(Table13[[#This Row],[Order Date]],"dddd")</f>
        <v>Tuesday</v>
      </c>
      <c r="P926" s="16">
        <f>WEEKDAY(Table13[[#This Row],[Order Datetime]],2)</f>
        <v>2</v>
      </c>
      <c r="Q926" s="30" t="str">
        <f>IF(Table13[[#This Row],[Customer Country]]="",VLOOKUP(Table13[[#This Row],[Customer ID]],Customers!$A$2:$E$2501,2,0),Table13[[#This Row],[Customer Country]])</f>
        <v>USA</v>
      </c>
      <c r="R926" s="16">
        <f>VLOOKUP(Table13[[#This Row],[Customer ID]],Table3[],6,0)</f>
        <v>75</v>
      </c>
    </row>
    <row r="927" spans="1:18" x14ac:dyDescent="0.3">
      <c r="A927" s="15">
        <v>1500373</v>
      </c>
      <c r="B927" s="16">
        <v>746</v>
      </c>
      <c r="C927" s="17" t="s">
        <v>99</v>
      </c>
      <c r="D927" s="21">
        <v>45035.951388888891</v>
      </c>
      <c r="E927" s="16" t="s">
        <v>191</v>
      </c>
      <c r="F927" s="16" t="s">
        <v>78</v>
      </c>
      <c r="G927" s="16">
        <v>1017</v>
      </c>
      <c r="H927" s="16">
        <f>IF(OR(Table13[[#This Row],[Order Value]]&gt;Answer!I$17,Table13[[#This Row],[Order Value]]&lt;Answer!I$18),1,0)</f>
        <v>0</v>
      </c>
      <c r="I927" s="19">
        <v>45035</v>
      </c>
      <c r="J927" s="20" t="str">
        <f>TEXT(Table13[[#This Row],[Order Datetime]],"HH:MM:SS")</f>
        <v>22:50:00</v>
      </c>
      <c r="K927" s="20" t="str">
        <f>TEXT(Table13[[#This Row],[Order time]],"H")</f>
        <v>22</v>
      </c>
      <c r="L927" s="16">
        <v>4</v>
      </c>
      <c r="M927" s="16">
        <f>DAY(Table13[[#This Row],[Order Date]])</f>
        <v>19</v>
      </c>
      <c r="N927" s="16" t="str">
        <f>TEXT(Table13[[#This Row],[Order Date]],"mmmm")</f>
        <v>April</v>
      </c>
      <c r="O927" s="16" t="str">
        <f>TEXT(Table13[[#This Row],[Order Date]],"dddd")</f>
        <v>Wednesday</v>
      </c>
      <c r="P927" s="16">
        <f>WEEKDAY(Table13[[#This Row],[Order Datetime]],2)</f>
        <v>3</v>
      </c>
      <c r="Q927" s="30" t="str">
        <f>IF(Table13[[#This Row],[Customer Country]]="",VLOOKUP(Table13[[#This Row],[Customer ID]],Customers!$A$2:$E$2501,2,0),Table13[[#This Row],[Customer Country]])</f>
        <v>USA</v>
      </c>
      <c r="R927" s="16">
        <f>VLOOKUP(Table13[[#This Row],[Customer ID]],Table3[],6,0)</f>
        <v>75</v>
      </c>
    </row>
    <row r="928" spans="1:18" x14ac:dyDescent="0.3">
      <c r="A928" s="15">
        <v>1234702</v>
      </c>
      <c r="B928" s="16">
        <v>747</v>
      </c>
      <c r="C928" s="17" t="s">
        <v>107</v>
      </c>
      <c r="D928" s="21">
        <v>45202.008333333331</v>
      </c>
      <c r="E928" s="16" t="s">
        <v>96</v>
      </c>
      <c r="F928" s="16" t="s">
        <v>64</v>
      </c>
      <c r="G928" s="16">
        <v>8157</v>
      </c>
      <c r="H928" s="16">
        <f>IF(OR(Table13[[#This Row],[Order Value]]&gt;Answer!I$17,Table13[[#This Row],[Order Value]]&lt;Answer!I$18),1,0)</f>
        <v>0</v>
      </c>
      <c r="I928" s="19">
        <v>45202</v>
      </c>
      <c r="J928" s="20" t="str">
        <f>TEXT(Table13[[#This Row],[Order Datetime]],"HH:MM:SS")</f>
        <v>00:12:00</v>
      </c>
      <c r="K928" s="20" t="str">
        <f>TEXT(Table13[[#This Row],[Order time]],"H")</f>
        <v>0</v>
      </c>
      <c r="L928" s="16">
        <v>10</v>
      </c>
      <c r="M928" s="16">
        <f>DAY(Table13[[#This Row],[Order Date]])</f>
        <v>3</v>
      </c>
      <c r="N928" s="16" t="str">
        <f>TEXT(Table13[[#This Row],[Order Date]],"mmmm")</f>
        <v>October</v>
      </c>
      <c r="O928" s="16" t="str">
        <f>TEXT(Table13[[#This Row],[Order Date]],"dddd")</f>
        <v>Tuesday</v>
      </c>
      <c r="P928" s="16">
        <f>WEEKDAY(Table13[[#This Row],[Order Datetime]],2)</f>
        <v>2</v>
      </c>
      <c r="Q928" s="30" t="str">
        <f>IF(Table13[[#This Row],[Customer Country]]="",VLOOKUP(Table13[[#This Row],[Customer ID]],Customers!$A$2:$E$2501,2,0),Table13[[#This Row],[Customer Country]])</f>
        <v>Italy</v>
      </c>
      <c r="R928" s="16">
        <f>VLOOKUP(Table13[[#This Row],[Customer ID]],Table3[],6,0)</f>
        <v>64</v>
      </c>
    </row>
    <row r="929" spans="1:18" x14ac:dyDescent="0.3">
      <c r="A929" s="15">
        <v>80630</v>
      </c>
      <c r="B929" s="16">
        <v>748</v>
      </c>
      <c r="C929" s="17" t="s">
        <v>99</v>
      </c>
      <c r="D929" s="18">
        <v>45059.980555555558</v>
      </c>
      <c r="E929" s="16" t="s">
        <v>191</v>
      </c>
      <c r="F929" s="16" t="s">
        <v>61</v>
      </c>
      <c r="G929" s="16">
        <v>62</v>
      </c>
      <c r="H929" s="16">
        <f>IF(OR(Table13[[#This Row],[Order Value]]&gt;Answer!I$17,Table13[[#This Row],[Order Value]]&lt;Answer!I$18),1,0)</f>
        <v>0</v>
      </c>
      <c r="I929" s="19">
        <v>45059</v>
      </c>
      <c r="J929" s="20" t="str">
        <f>TEXT(Table13[[#This Row],[Order Datetime]],"HH:MM:SS")</f>
        <v>23:32:00</v>
      </c>
      <c r="K929" s="20" t="str">
        <f>TEXT(Table13[[#This Row],[Order time]],"H")</f>
        <v>23</v>
      </c>
      <c r="L929" s="16">
        <v>5</v>
      </c>
      <c r="M929" s="16">
        <f>DAY(Table13[[#This Row],[Order Date]])</f>
        <v>13</v>
      </c>
      <c r="N929" s="16" t="str">
        <f>TEXT(Table13[[#This Row],[Order Date]],"mmmm")</f>
        <v>May</v>
      </c>
      <c r="O929" s="16" t="str">
        <f>TEXT(Table13[[#This Row],[Order Date]],"dddd")</f>
        <v>Saturday</v>
      </c>
      <c r="P929" s="16">
        <f>WEEKDAY(Table13[[#This Row],[Order Datetime]],2)</f>
        <v>6</v>
      </c>
      <c r="Q929" s="30" t="str">
        <f>IF(Table13[[#This Row],[Customer Country]]="",VLOOKUP(Table13[[#This Row],[Customer ID]],Customers!$A$2:$E$2501,2,0),Table13[[#This Row],[Customer Country]])</f>
        <v>USA</v>
      </c>
      <c r="R929" s="16">
        <f>VLOOKUP(Table13[[#This Row],[Customer ID]],Table3[],6,0)</f>
        <v>40</v>
      </c>
    </row>
    <row r="930" spans="1:18" x14ac:dyDescent="0.3">
      <c r="A930" s="15">
        <v>719899</v>
      </c>
      <c r="B930" s="16">
        <v>748</v>
      </c>
      <c r="C930" s="17" t="s">
        <v>99</v>
      </c>
      <c r="D930" s="21">
        <v>44993.978472222225</v>
      </c>
      <c r="E930" s="16" t="s">
        <v>97</v>
      </c>
      <c r="F930" s="16" t="s">
        <v>66</v>
      </c>
      <c r="G930" s="16">
        <v>2445</v>
      </c>
      <c r="H930" s="16">
        <f>IF(OR(Table13[[#This Row],[Order Value]]&gt;Answer!I$17,Table13[[#This Row],[Order Value]]&lt;Answer!I$18),1,0)</f>
        <v>0</v>
      </c>
      <c r="I930" s="19">
        <v>44993</v>
      </c>
      <c r="J930" s="20" t="str">
        <f>TEXT(Table13[[#This Row],[Order Datetime]],"HH:MM:SS")</f>
        <v>23:29:00</v>
      </c>
      <c r="K930" s="20" t="str">
        <f>TEXT(Table13[[#This Row],[Order time]],"H")</f>
        <v>23</v>
      </c>
      <c r="L930" s="16">
        <v>3</v>
      </c>
      <c r="M930" s="16">
        <f>DAY(Table13[[#This Row],[Order Date]])</f>
        <v>8</v>
      </c>
      <c r="N930" s="16" t="str">
        <f>TEXT(Table13[[#This Row],[Order Date]],"mmmm")</f>
        <v>March</v>
      </c>
      <c r="O930" s="16" t="str">
        <f>TEXT(Table13[[#This Row],[Order Date]],"dddd")</f>
        <v>Wednesday</v>
      </c>
      <c r="P930" s="16">
        <f>WEEKDAY(Table13[[#This Row],[Order Datetime]],2)</f>
        <v>3</v>
      </c>
      <c r="Q930" s="30" t="str">
        <f>IF(Table13[[#This Row],[Customer Country]]="",VLOOKUP(Table13[[#This Row],[Customer ID]],Customers!$A$2:$E$2501,2,0),Table13[[#This Row],[Customer Country]])</f>
        <v>USA</v>
      </c>
      <c r="R930" s="16">
        <f>VLOOKUP(Table13[[#This Row],[Customer ID]],Table3[],6,0)</f>
        <v>40</v>
      </c>
    </row>
    <row r="931" spans="1:18" x14ac:dyDescent="0.3">
      <c r="A931" s="15">
        <v>1252899</v>
      </c>
      <c r="B931" s="16">
        <v>749</v>
      </c>
      <c r="C931" s="17" t="s">
        <v>106</v>
      </c>
      <c r="D931" s="21">
        <v>45261.070138888892</v>
      </c>
      <c r="E931" s="16" t="s">
        <v>97</v>
      </c>
      <c r="F931" s="16" t="s">
        <v>71</v>
      </c>
      <c r="G931" s="16">
        <v>3812</v>
      </c>
      <c r="H931" s="16">
        <f>IF(OR(Table13[[#This Row],[Order Value]]&gt;Answer!I$17,Table13[[#This Row],[Order Value]]&lt;Answer!I$18),1,0)</f>
        <v>0</v>
      </c>
      <c r="I931" s="19">
        <v>45261</v>
      </c>
      <c r="J931" s="20" t="str">
        <f>TEXT(Table13[[#This Row],[Order Datetime]],"HH:MM:SS")</f>
        <v>01:41:00</v>
      </c>
      <c r="K931" s="20" t="str">
        <f>TEXT(Table13[[#This Row],[Order time]],"H")</f>
        <v>1</v>
      </c>
      <c r="L931" s="16">
        <v>12</v>
      </c>
      <c r="M931" s="16">
        <f>DAY(Table13[[#This Row],[Order Date]])</f>
        <v>1</v>
      </c>
      <c r="N931" s="16" t="str">
        <f>TEXT(Table13[[#This Row],[Order Date]],"mmmm")</f>
        <v>December</v>
      </c>
      <c r="O931" s="16" t="str">
        <f>TEXT(Table13[[#This Row],[Order Date]],"dddd")</f>
        <v>Friday</v>
      </c>
      <c r="P931" s="16">
        <f>WEEKDAY(Table13[[#This Row],[Order Datetime]],2)</f>
        <v>5</v>
      </c>
      <c r="Q931" s="30" t="str">
        <f>IF(Table13[[#This Row],[Customer Country]]="",VLOOKUP(Table13[[#This Row],[Customer ID]],Customers!$A$2:$E$2501,2,0),Table13[[#This Row],[Customer Country]])</f>
        <v>Singapore</v>
      </c>
      <c r="R931" s="16">
        <f>VLOOKUP(Table13[[#This Row],[Customer ID]],Table3[],6,0)</f>
        <v>82</v>
      </c>
    </row>
    <row r="932" spans="1:18" x14ac:dyDescent="0.3">
      <c r="A932" s="15">
        <v>1405341</v>
      </c>
      <c r="B932" s="16">
        <v>749</v>
      </c>
      <c r="C932" s="17" t="s">
        <v>106</v>
      </c>
      <c r="D932" s="21">
        <v>45115.061111111114</v>
      </c>
      <c r="E932" s="16" t="s">
        <v>98</v>
      </c>
      <c r="F932" s="16" t="s">
        <v>91</v>
      </c>
      <c r="G932" s="16">
        <v>1177</v>
      </c>
      <c r="H932" s="16">
        <f>IF(OR(Table13[[#This Row],[Order Value]]&gt;Answer!I$17,Table13[[#This Row],[Order Value]]&lt;Answer!I$18),1,0)</f>
        <v>0</v>
      </c>
      <c r="I932" s="19">
        <v>45115</v>
      </c>
      <c r="J932" s="20" t="str">
        <f>TEXT(Table13[[#This Row],[Order Datetime]],"HH:MM:SS")</f>
        <v>01:28:00</v>
      </c>
      <c r="K932" s="20" t="str">
        <f>TEXT(Table13[[#This Row],[Order time]],"H")</f>
        <v>1</v>
      </c>
      <c r="L932" s="16">
        <v>7</v>
      </c>
      <c r="M932" s="16">
        <f>DAY(Table13[[#This Row],[Order Date]])</f>
        <v>8</v>
      </c>
      <c r="N932" s="16" t="str">
        <f>TEXT(Table13[[#This Row],[Order Date]],"mmmm")</f>
        <v>July</v>
      </c>
      <c r="O932" s="16" t="str">
        <f>TEXT(Table13[[#This Row],[Order Date]],"dddd")</f>
        <v>Saturday</v>
      </c>
      <c r="P932" s="16">
        <f>WEEKDAY(Table13[[#This Row],[Order Datetime]],2)</f>
        <v>6</v>
      </c>
      <c r="Q932" s="30" t="str">
        <f>IF(Table13[[#This Row],[Customer Country]]="",VLOOKUP(Table13[[#This Row],[Customer ID]],Customers!$A$2:$E$2501,2,0),Table13[[#This Row],[Customer Country]])</f>
        <v>Singapore</v>
      </c>
      <c r="R932" s="16">
        <f>VLOOKUP(Table13[[#This Row],[Customer ID]],Table3[],6,0)</f>
        <v>82</v>
      </c>
    </row>
    <row r="933" spans="1:18" x14ac:dyDescent="0.3">
      <c r="A933" s="15">
        <v>1005091</v>
      </c>
      <c r="B933" s="16">
        <v>750</v>
      </c>
      <c r="C933" s="17" t="s">
        <v>102</v>
      </c>
      <c r="D933" s="21">
        <v>45014.97152777778</v>
      </c>
      <c r="E933" s="16" t="s">
        <v>97</v>
      </c>
      <c r="F933" s="16" t="s">
        <v>27</v>
      </c>
      <c r="G933" s="16">
        <v>6680</v>
      </c>
      <c r="H933" s="16">
        <f>IF(OR(Table13[[#This Row],[Order Value]]&gt;Answer!I$17,Table13[[#This Row],[Order Value]]&lt;Answer!I$18),1,0)</f>
        <v>0</v>
      </c>
      <c r="I933" s="19">
        <v>45014</v>
      </c>
      <c r="J933" s="20" t="str">
        <f>TEXT(Table13[[#This Row],[Order Datetime]],"HH:MM:SS")</f>
        <v>23:19:00</v>
      </c>
      <c r="K933" s="20" t="str">
        <f>TEXT(Table13[[#This Row],[Order time]],"H")</f>
        <v>23</v>
      </c>
      <c r="L933" s="16">
        <v>3</v>
      </c>
      <c r="M933" s="16">
        <f>DAY(Table13[[#This Row],[Order Date]])</f>
        <v>29</v>
      </c>
      <c r="N933" s="16" t="str">
        <f>TEXT(Table13[[#This Row],[Order Date]],"mmmm")</f>
        <v>March</v>
      </c>
      <c r="O933" s="16" t="str">
        <f>TEXT(Table13[[#This Row],[Order Date]],"dddd")</f>
        <v>Wednesday</v>
      </c>
      <c r="P933" s="16">
        <f>WEEKDAY(Table13[[#This Row],[Order Datetime]],2)</f>
        <v>3</v>
      </c>
      <c r="Q933" s="30" t="str">
        <f>IF(Table13[[#This Row],[Customer Country]]="",VLOOKUP(Table13[[#This Row],[Customer ID]],Customers!$A$2:$E$2501,2,0),Table13[[#This Row],[Customer Country]])</f>
        <v>Finland</v>
      </c>
      <c r="R933" s="16">
        <f>VLOOKUP(Table13[[#This Row],[Customer ID]],Table3[],6,0)</f>
        <v>40</v>
      </c>
    </row>
    <row r="934" spans="1:18" x14ac:dyDescent="0.3">
      <c r="A934" s="15">
        <v>408889</v>
      </c>
      <c r="B934" s="16">
        <v>751</v>
      </c>
      <c r="C934" s="17" t="s">
        <v>113</v>
      </c>
      <c r="D934" s="18">
        <v>44977.000694444447</v>
      </c>
      <c r="E934" s="16" t="s">
        <v>97</v>
      </c>
      <c r="F934" s="16" t="s">
        <v>81</v>
      </c>
      <c r="G934" s="16">
        <v>8398</v>
      </c>
      <c r="H934" s="16">
        <f>IF(OR(Table13[[#This Row],[Order Value]]&gt;Answer!I$17,Table13[[#This Row],[Order Value]]&lt;Answer!I$18),1,0)</f>
        <v>0</v>
      </c>
      <c r="I934" s="19">
        <v>44977</v>
      </c>
      <c r="J934" s="20" t="str">
        <f>TEXT(Table13[[#This Row],[Order Datetime]],"HH:MM:SS")</f>
        <v>00:01:00</v>
      </c>
      <c r="K934" s="20" t="str">
        <f>TEXT(Table13[[#This Row],[Order time]],"H")</f>
        <v>0</v>
      </c>
      <c r="L934" s="16">
        <v>2</v>
      </c>
      <c r="M934" s="16">
        <f>DAY(Table13[[#This Row],[Order Date]])</f>
        <v>20</v>
      </c>
      <c r="N934" s="16" t="str">
        <f>TEXT(Table13[[#This Row],[Order Date]],"mmmm")</f>
        <v>February</v>
      </c>
      <c r="O934" s="16" t="str">
        <f>TEXT(Table13[[#This Row],[Order Date]],"dddd")</f>
        <v>Monday</v>
      </c>
      <c r="P934" s="16">
        <f>WEEKDAY(Table13[[#This Row],[Order Datetime]],2)</f>
        <v>1</v>
      </c>
      <c r="Q934" s="30" t="str">
        <f>IF(Table13[[#This Row],[Customer Country]]="",VLOOKUP(Table13[[#This Row],[Customer ID]],Customers!$A$2:$E$2501,2,0),Table13[[#This Row],[Customer Country]])</f>
        <v>India</v>
      </c>
      <c r="R934" s="16">
        <f>VLOOKUP(Table13[[#This Row],[Customer ID]],Table3[],6,0)</f>
        <v>82</v>
      </c>
    </row>
    <row r="935" spans="1:18" x14ac:dyDescent="0.3">
      <c r="A935" s="15">
        <v>224155</v>
      </c>
      <c r="B935" s="16">
        <v>753</v>
      </c>
      <c r="C935" s="17" t="s">
        <v>99</v>
      </c>
      <c r="D935" s="18">
        <v>45212</v>
      </c>
      <c r="E935" s="16" t="s">
        <v>97</v>
      </c>
      <c r="F935" s="16" t="s">
        <v>30</v>
      </c>
      <c r="G935" s="16">
        <v>4988</v>
      </c>
      <c r="H935" s="16">
        <f>IF(OR(Table13[[#This Row],[Order Value]]&gt;Answer!I$17,Table13[[#This Row],[Order Value]]&lt;Answer!I$18),1,0)</f>
        <v>0</v>
      </c>
      <c r="I935" s="19">
        <v>45212</v>
      </c>
      <c r="J935" s="20" t="str">
        <f>TEXT(Table13[[#This Row],[Order Datetime]],"HH:MM:SS")</f>
        <v>00:00:00</v>
      </c>
      <c r="K935" s="20" t="str">
        <f>TEXT(Table13[[#This Row],[Order time]],"H")</f>
        <v>0</v>
      </c>
      <c r="L935" s="16">
        <v>10</v>
      </c>
      <c r="M935" s="16">
        <f>DAY(Table13[[#This Row],[Order Date]])</f>
        <v>13</v>
      </c>
      <c r="N935" s="16" t="str">
        <f>TEXT(Table13[[#This Row],[Order Date]],"mmmm")</f>
        <v>October</v>
      </c>
      <c r="O935" s="16" t="str">
        <f>TEXT(Table13[[#This Row],[Order Date]],"dddd")</f>
        <v>Friday</v>
      </c>
      <c r="P935" s="16">
        <f>WEEKDAY(Table13[[#This Row],[Order Datetime]],2)</f>
        <v>5</v>
      </c>
      <c r="Q935" s="30" t="str">
        <f>IF(Table13[[#This Row],[Customer Country]]="",VLOOKUP(Table13[[#This Row],[Customer ID]],Customers!$A$2:$E$2501,2,0),Table13[[#This Row],[Customer Country]])</f>
        <v>USA</v>
      </c>
      <c r="R935" s="16">
        <f>VLOOKUP(Table13[[#This Row],[Customer ID]],Table3[],6,0)</f>
        <v>18</v>
      </c>
    </row>
    <row r="936" spans="1:18" x14ac:dyDescent="0.3">
      <c r="A936" s="15">
        <v>951047</v>
      </c>
      <c r="B936" s="16">
        <v>753</v>
      </c>
      <c r="C936" s="17" t="s">
        <v>99</v>
      </c>
      <c r="D936" s="21">
        <v>44938.989583333336</v>
      </c>
      <c r="E936" s="16" t="s">
        <v>191</v>
      </c>
      <c r="F936" s="16" t="s">
        <v>27</v>
      </c>
      <c r="G936" s="16">
        <v>1714</v>
      </c>
      <c r="H936" s="16">
        <f>IF(OR(Table13[[#This Row],[Order Value]]&gt;Answer!I$17,Table13[[#This Row],[Order Value]]&lt;Answer!I$18),1,0)</f>
        <v>0</v>
      </c>
      <c r="I936" s="19">
        <v>44938</v>
      </c>
      <c r="J936" s="20" t="str">
        <f>TEXT(Table13[[#This Row],[Order Datetime]],"HH:MM:SS")</f>
        <v>23:45:00</v>
      </c>
      <c r="K936" s="20" t="str">
        <f>TEXT(Table13[[#This Row],[Order time]],"H")</f>
        <v>23</v>
      </c>
      <c r="L936" s="16">
        <v>1</v>
      </c>
      <c r="M936" s="16">
        <f>DAY(Table13[[#This Row],[Order Date]])</f>
        <v>12</v>
      </c>
      <c r="N936" s="16" t="str">
        <f>TEXT(Table13[[#This Row],[Order Date]],"mmmm")</f>
        <v>January</v>
      </c>
      <c r="O936" s="16" t="str">
        <f>TEXT(Table13[[#This Row],[Order Date]],"dddd")</f>
        <v>Thursday</v>
      </c>
      <c r="P936" s="16">
        <f>WEEKDAY(Table13[[#This Row],[Order Datetime]],2)</f>
        <v>4</v>
      </c>
      <c r="Q936" s="30" t="str">
        <f>IF(Table13[[#This Row],[Customer Country]]="",VLOOKUP(Table13[[#This Row],[Customer ID]],Customers!$A$2:$E$2501,2,0),Table13[[#This Row],[Customer Country]])</f>
        <v>USA</v>
      </c>
      <c r="R936" s="16">
        <f>VLOOKUP(Table13[[#This Row],[Customer ID]],Table3[],6,0)</f>
        <v>18</v>
      </c>
    </row>
    <row r="937" spans="1:18" x14ac:dyDescent="0.3">
      <c r="A937" s="15">
        <v>1664960</v>
      </c>
      <c r="B937" s="16">
        <v>754</v>
      </c>
      <c r="C937" s="17" t="s">
        <v>107</v>
      </c>
      <c r="D937" s="21">
        <v>45070.953472222223</v>
      </c>
      <c r="E937" s="16" t="s">
        <v>98</v>
      </c>
      <c r="F937" s="16" t="s">
        <v>23</v>
      </c>
      <c r="G937" s="16">
        <v>4918</v>
      </c>
      <c r="H937" s="16">
        <f>IF(OR(Table13[[#This Row],[Order Value]]&gt;Answer!I$17,Table13[[#This Row],[Order Value]]&lt;Answer!I$18),1,0)</f>
        <v>0</v>
      </c>
      <c r="I937" s="19">
        <v>45070</v>
      </c>
      <c r="J937" s="20" t="str">
        <f>TEXT(Table13[[#This Row],[Order Datetime]],"HH:MM:SS")</f>
        <v>22:53:00</v>
      </c>
      <c r="K937" s="20" t="str">
        <f>TEXT(Table13[[#This Row],[Order time]],"H")</f>
        <v>22</v>
      </c>
      <c r="L937" s="16">
        <v>5</v>
      </c>
      <c r="M937" s="16">
        <f>DAY(Table13[[#This Row],[Order Date]])</f>
        <v>24</v>
      </c>
      <c r="N937" s="16" t="str">
        <f>TEXT(Table13[[#This Row],[Order Date]],"mmmm")</f>
        <v>May</v>
      </c>
      <c r="O937" s="16" t="str">
        <f>TEXT(Table13[[#This Row],[Order Date]],"dddd")</f>
        <v>Wednesday</v>
      </c>
      <c r="P937" s="16">
        <f>WEEKDAY(Table13[[#This Row],[Order Datetime]],2)</f>
        <v>3</v>
      </c>
      <c r="Q937" s="30" t="str">
        <f>IF(Table13[[#This Row],[Customer Country]]="",VLOOKUP(Table13[[#This Row],[Customer ID]],Customers!$A$2:$E$2501,2,0),Table13[[#This Row],[Customer Country]])</f>
        <v>Italy</v>
      </c>
      <c r="R937" s="16">
        <f>VLOOKUP(Table13[[#This Row],[Customer ID]],Table3[],6,0)</f>
        <v>58</v>
      </c>
    </row>
    <row r="938" spans="1:18" x14ac:dyDescent="0.3">
      <c r="A938" s="15">
        <v>1292166</v>
      </c>
      <c r="B938" s="16">
        <v>758</v>
      </c>
      <c r="C938" s="17" t="s">
        <v>99</v>
      </c>
      <c r="D938" s="21">
        <v>44974.002083333333</v>
      </c>
      <c r="E938" s="16" t="s">
        <v>96</v>
      </c>
      <c r="F938" s="16" t="s">
        <v>25</v>
      </c>
      <c r="G938" s="16">
        <v>7030</v>
      </c>
      <c r="H938" s="16">
        <f>IF(OR(Table13[[#This Row],[Order Value]]&gt;Answer!I$17,Table13[[#This Row],[Order Value]]&lt;Answer!I$18),1,0)</f>
        <v>0</v>
      </c>
      <c r="I938" s="19">
        <v>44974</v>
      </c>
      <c r="J938" s="20" t="str">
        <f>TEXT(Table13[[#This Row],[Order Datetime]],"HH:MM:SS")</f>
        <v>00:03:00</v>
      </c>
      <c r="K938" s="20" t="str">
        <f>TEXT(Table13[[#This Row],[Order time]],"H")</f>
        <v>0</v>
      </c>
      <c r="L938" s="16">
        <v>2</v>
      </c>
      <c r="M938" s="16">
        <f>DAY(Table13[[#This Row],[Order Date]])</f>
        <v>17</v>
      </c>
      <c r="N938" s="16" t="str">
        <f>TEXT(Table13[[#This Row],[Order Date]],"mmmm")</f>
        <v>February</v>
      </c>
      <c r="O938" s="16" t="str">
        <f>TEXT(Table13[[#This Row],[Order Date]],"dddd")</f>
        <v>Friday</v>
      </c>
      <c r="P938" s="16">
        <f>WEEKDAY(Table13[[#This Row],[Order Datetime]],2)</f>
        <v>5</v>
      </c>
      <c r="Q938" s="30" t="str">
        <f>IF(Table13[[#This Row],[Customer Country]]="",VLOOKUP(Table13[[#This Row],[Customer ID]],Customers!$A$2:$E$2501,2,0),Table13[[#This Row],[Customer Country]])</f>
        <v>USA</v>
      </c>
      <c r="R938" s="16">
        <f>VLOOKUP(Table13[[#This Row],[Customer ID]],Table3[],6,0)</f>
        <v>22</v>
      </c>
    </row>
    <row r="939" spans="1:18" x14ac:dyDescent="0.3">
      <c r="A939" s="15">
        <v>788263</v>
      </c>
      <c r="B939" s="16">
        <v>759</v>
      </c>
      <c r="C939" s="17" t="s">
        <v>99</v>
      </c>
      <c r="D939" s="21">
        <v>44934.044444444444</v>
      </c>
      <c r="E939" s="16" t="s">
        <v>97</v>
      </c>
      <c r="F939" s="16" t="s">
        <v>70</v>
      </c>
      <c r="G939" s="16">
        <v>8883</v>
      </c>
      <c r="H939" s="16">
        <f>IF(OR(Table13[[#This Row],[Order Value]]&gt;Answer!I$17,Table13[[#This Row],[Order Value]]&lt;Answer!I$18),1,0)</f>
        <v>0</v>
      </c>
      <c r="I939" s="19">
        <v>44934</v>
      </c>
      <c r="J939" s="20" t="str">
        <f>TEXT(Table13[[#This Row],[Order Datetime]],"HH:MM:SS")</f>
        <v>01:04:00</v>
      </c>
      <c r="K939" s="20" t="str">
        <f>TEXT(Table13[[#This Row],[Order time]],"H")</f>
        <v>1</v>
      </c>
      <c r="L939" s="16">
        <v>1</v>
      </c>
      <c r="M939" s="16">
        <f>DAY(Table13[[#This Row],[Order Date]])</f>
        <v>8</v>
      </c>
      <c r="N939" s="16" t="str">
        <f>TEXT(Table13[[#This Row],[Order Date]],"mmmm")</f>
        <v>January</v>
      </c>
      <c r="O939" s="16" t="str">
        <f>TEXT(Table13[[#This Row],[Order Date]],"dddd")</f>
        <v>Sunday</v>
      </c>
      <c r="P939" s="16">
        <f>WEEKDAY(Table13[[#This Row],[Order Datetime]],2)</f>
        <v>7</v>
      </c>
      <c r="Q939" s="30" t="str">
        <f>IF(Table13[[#This Row],[Customer Country]]="",VLOOKUP(Table13[[#This Row],[Customer ID]],Customers!$A$2:$E$2501,2,0),Table13[[#This Row],[Customer Country]])</f>
        <v>USA</v>
      </c>
      <c r="R939" s="16">
        <f>VLOOKUP(Table13[[#This Row],[Customer ID]],Table3[],6,0)</f>
        <v>19</v>
      </c>
    </row>
    <row r="940" spans="1:18" x14ac:dyDescent="0.3">
      <c r="A940" s="15">
        <v>964231</v>
      </c>
      <c r="B940" s="16">
        <v>759</v>
      </c>
      <c r="C940" s="17" t="s">
        <v>99</v>
      </c>
      <c r="D940" s="21">
        <v>45226.051388888889</v>
      </c>
      <c r="E940" s="16" t="s">
        <v>98</v>
      </c>
      <c r="F940" s="16" t="s">
        <v>69</v>
      </c>
      <c r="G940" s="16">
        <v>6583</v>
      </c>
      <c r="H940" s="16">
        <f>IF(OR(Table13[[#This Row],[Order Value]]&gt;Answer!I$17,Table13[[#This Row],[Order Value]]&lt;Answer!I$18),1,0)</f>
        <v>0</v>
      </c>
      <c r="I940" s="19">
        <v>45226</v>
      </c>
      <c r="J940" s="20" t="str">
        <f>TEXT(Table13[[#This Row],[Order Datetime]],"HH:MM:SS")</f>
        <v>01:14:00</v>
      </c>
      <c r="K940" s="20" t="str">
        <f>TEXT(Table13[[#This Row],[Order time]],"H")</f>
        <v>1</v>
      </c>
      <c r="L940" s="16">
        <v>10</v>
      </c>
      <c r="M940" s="16">
        <f>DAY(Table13[[#This Row],[Order Date]])</f>
        <v>27</v>
      </c>
      <c r="N940" s="16" t="str">
        <f>TEXT(Table13[[#This Row],[Order Date]],"mmmm")</f>
        <v>October</v>
      </c>
      <c r="O940" s="16" t="str">
        <f>TEXT(Table13[[#This Row],[Order Date]],"dddd")</f>
        <v>Friday</v>
      </c>
      <c r="P940" s="16">
        <f>WEEKDAY(Table13[[#This Row],[Order Datetime]],2)</f>
        <v>5</v>
      </c>
      <c r="Q940" s="30" t="str">
        <f>IF(Table13[[#This Row],[Customer Country]]="",VLOOKUP(Table13[[#This Row],[Customer ID]],Customers!$A$2:$E$2501,2,0),Table13[[#This Row],[Customer Country]])</f>
        <v>USA</v>
      </c>
      <c r="R940" s="16">
        <f>VLOOKUP(Table13[[#This Row],[Customer ID]],Table3[],6,0)</f>
        <v>19</v>
      </c>
    </row>
    <row r="941" spans="1:18" x14ac:dyDescent="0.3">
      <c r="A941" s="15">
        <v>1140100</v>
      </c>
      <c r="B941" s="16">
        <v>759</v>
      </c>
      <c r="C941" s="17" t="s">
        <v>99</v>
      </c>
      <c r="D941" s="21">
        <v>45084.044444444444</v>
      </c>
      <c r="E941" s="16" t="s">
        <v>98</v>
      </c>
      <c r="F941" s="16" t="s">
        <v>24</v>
      </c>
      <c r="G941" s="16">
        <v>6772</v>
      </c>
      <c r="H941" s="16">
        <f>IF(OR(Table13[[#This Row],[Order Value]]&gt;Answer!I$17,Table13[[#This Row],[Order Value]]&lt;Answer!I$18),1,0)</f>
        <v>0</v>
      </c>
      <c r="I941" s="19">
        <v>45084</v>
      </c>
      <c r="J941" s="20" t="str">
        <f>TEXT(Table13[[#This Row],[Order Datetime]],"HH:MM:SS")</f>
        <v>01:04:00</v>
      </c>
      <c r="K941" s="20" t="str">
        <f>TEXT(Table13[[#This Row],[Order time]],"H")</f>
        <v>1</v>
      </c>
      <c r="L941" s="16">
        <v>6</v>
      </c>
      <c r="M941" s="16">
        <f>DAY(Table13[[#This Row],[Order Date]])</f>
        <v>7</v>
      </c>
      <c r="N941" s="16" t="str">
        <f>TEXT(Table13[[#This Row],[Order Date]],"mmmm")</f>
        <v>June</v>
      </c>
      <c r="O941" s="16" t="str">
        <f>TEXT(Table13[[#This Row],[Order Date]],"dddd")</f>
        <v>Wednesday</v>
      </c>
      <c r="P941" s="16">
        <f>WEEKDAY(Table13[[#This Row],[Order Datetime]],2)</f>
        <v>3</v>
      </c>
      <c r="Q941" s="30" t="str">
        <f>IF(Table13[[#This Row],[Customer Country]]="",VLOOKUP(Table13[[#This Row],[Customer ID]],Customers!$A$2:$E$2501,2,0),Table13[[#This Row],[Customer Country]])</f>
        <v>USA</v>
      </c>
      <c r="R941" s="16">
        <f>VLOOKUP(Table13[[#This Row],[Customer ID]],Table3[],6,0)</f>
        <v>19</v>
      </c>
    </row>
    <row r="942" spans="1:18" x14ac:dyDescent="0.3">
      <c r="A942" s="15">
        <v>522201</v>
      </c>
      <c r="B942" s="16">
        <v>760</v>
      </c>
      <c r="C942" s="17" t="s">
        <v>113</v>
      </c>
      <c r="D942" s="18">
        <v>45240.990277777775</v>
      </c>
      <c r="E942" s="16" t="s">
        <v>96</v>
      </c>
      <c r="F942" s="16" t="s">
        <v>24</v>
      </c>
      <c r="G942" s="16">
        <v>9296</v>
      </c>
      <c r="H942" s="16">
        <f>IF(OR(Table13[[#This Row],[Order Value]]&gt;Answer!I$17,Table13[[#This Row],[Order Value]]&lt;Answer!I$18),1,0)</f>
        <v>0</v>
      </c>
      <c r="I942" s="19">
        <v>45240</v>
      </c>
      <c r="J942" s="20" t="str">
        <f>TEXT(Table13[[#This Row],[Order Datetime]],"HH:MM:SS")</f>
        <v>23:46:00</v>
      </c>
      <c r="K942" s="20" t="str">
        <f>TEXT(Table13[[#This Row],[Order time]],"H")</f>
        <v>23</v>
      </c>
      <c r="L942" s="16">
        <v>11</v>
      </c>
      <c r="M942" s="16">
        <f>DAY(Table13[[#This Row],[Order Date]])</f>
        <v>10</v>
      </c>
      <c r="N942" s="16" t="str">
        <f>TEXT(Table13[[#This Row],[Order Date]],"mmmm")</f>
        <v>November</v>
      </c>
      <c r="O942" s="16" t="str">
        <f>TEXT(Table13[[#This Row],[Order Date]],"dddd")</f>
        <v>Friday</v>
      </c>
      <c r="P942" s="16">
        <f>WEEKDAY(Table13[[#This Row],[Order Datetime]],2)</f>
        <v>5</v>
      </c>
      <c r="Q942" s="30" t="str">
        <f>IF(Table13[[#This Row],[Customer Country]]="",VLOOKUP(Table13[[#This Row],[Customer ID]],Customers!$A$2:$E$2501,2,0),Table13[[#This Row],[Customer Country]])</f>
        <v>India</v>
      </c>
      <c r="R942" s="16">
        <f>VLOOKUP(Table13[[#This Row],[Customer ID]],Table3[],6,0)</f>
        <v>22</v>
      </c>
    </row>
    <row r="943" spans="1:18" x14ac:dyDescent="0.3">
      <c r="A943" s="15">
        <v>1360843</v>
      </c>
      <c r="B943" s="16">
        <v>760</v>
      </c>
      <c r="C943" s="17" t="s">
        <v>113</v>
      </c>
      <c r="D943" s="21">
        <v>45079.023611111108</v>
      </c>
      <c r="E943" s="16" t="s">
        <v>98</v>
      </c>
      <c r="F943" s="16" t="s">
        <v>16</v>
      </c>
      <c r="G943" s="16">
        <v>2752</v>
      </c>
      <c r="H943" s="16">
        <f>IF(OR(Table13[[#This Row],[Order Value]]&gt;Answer!I$17,Table13[[#This Row],[Order Value]]&lt;Answer!I$18),1,0)</f>
        <v>0</v>
      </c>
      <c r="I943" s="19">
        <v>45079</v>
      </c>
      <c r="J943" s="20" t="str">
        <f>TEXT(Table13[[#This Row],[Order Datetime]],"HH:MM:SS")</f>
        <v>00:34:00</v>
      </c>
      <c r="K943" s="20" t="str">
        <f>TEXT(Table13[[#This Row],[Order time]],"H")</f>
        <v>0</v>
      </c>
      <c r="L943" s="16">
        <v>6</v>
      </c>
      <c r="M943" s="16">
        <f>DAY(Table13[[#This Row],[Order Date]])</f>
        <v>2</v>
      </c>
      <c r="N943" s="16" t="str">
        <f>TEXT(Table13[[#This Row],[Order Date]],"mmmm")</f>
        <v>June</v>
      </c>
      <c r="O943" s="16" t="str">
        <f>TEXT(Table13[[#This Row],[Order Date]],"dddd")</f>
        <v>Friday</v>
      </c>
      <c r="P943" s="16">
        <f>WEEKDAY(Table13[[#This Row],[Order Datetime]],2)</f>
        <v>5</v>
      </c>
      <c r="Q943" s="30" t="str">
        <f>IF(Table13[[#This Row],[Customer Country]]="",VLOOKUP(Table13[[#This Row],[Customer ID]],Customers!$A$2:$E$2501,2,0),Table13[[#This Row],[Customer Country]])</f>
        <v>India</v>
      </c>
      <c r="R943" s="16">
        <f>VLOOKUP(Table13[[#This Row],[Customer ID]],Table3[],6,0)</f>
        <v>22</v>
      </c>
    </row>
    <row r="944" spans="1:18" x14ac:dyDescent="0.3">
      <c r="A944" s="15">
        <v>1536418</v>
      </c>
      <c r="B944" s="16">
        <v>760</v>
      </c>
      <c r="C944" s="17" t="s">
        <v>113</v>
      </c>
      <c r="D944" s="21">
        <v>45083.944444444445</v>
      </c>
      <c r="E944" s="16" t="s">
        <v>98</v>
      </c>
      <c r="F944" s="16" t="s">
        <v>43</v>
      </c>
      <c r="G944" s="16">
        <v>5883</v>
      </c>
      <c r="H944" s="16">
        <f>IF(OR(Table13[[#This Row],[Order Value]]&gt;Answer!I$17,Table13[[#This Row],[Order Value]]&lt;Answer!I$18),1,0)</f>
        <v>0</v>
      </c>
      <c r="I944" s="19">
        <v>45083</v>
      </c>
      <c r="J944" s="20" t="str">
        <f>TEXT(Table13[[#This Row],[Order Datetime]],"HH:MM:SS")</f>
        <v>22:40:00</v>
      </c>
      <c r="K944" s="20" t="str">
        <f>TEXT(Table13[[#This Row],[Order time]],"H")</f>
        <v>22</v>
      </c>
      <c r="L944" s="16">
        <v>6</v>
      </c>
      <c r="M944" s="16">
        <f>DAY(Table13[[#This Row],[Order Date]])</f>
        <v>6</v>
      </c>
      <c r="N944" s="16" t="str">
        <f>TEXT(Table13[[#This Row],[Order Date]],"mmmm")</f>
        <v>June</v>
      </c>
      <c r="O944" s="16" t="str">
        <f>TEXT(Table13[[#This Row],[Order Date]],"dddd")</f>
        <v>Tuesday</v>
      </c>
      <c r="P944" s="16">
        <f>WEEKDAY(Table13[[#This Row],[Order Datetime]],2)</f>
        <v>2</v>
      </c>
      <c r="Q944" s="30" t="str">
        <f>IF(Table13[[#This Row],[Customer Country]]="",VLOOKUP(Table13[[#This Row],[Customer ID]],Customers!$A$2:$E$2501,2,0),Table13[[#This Row],[Customer Country]])</f>
        <v>India</v>
      </c>
      <c r="R944" s="16">
        <f>VLOOKUP(Table13[[#This Row],[Customer ID]],Table3[],6,0)</f>
        <v>22</v>
      </c>
    </row>
    <row r="945" spans="1:18" x14ac:dyDescent="0.3">
      <c r="A945" s="15">
        <v>561399</v>
      </c>
      <c r="B945" s="16">
        <v>761</v>
      </c>
      <c r="C945" s="17" t="s">
        <v>108</v>
      </c>
      <c r="D945" s="18">
        <v>45225.033333333333</v>
      </c>
      <c r="E945" s="16" t="s">
        <v>96</v>
      </c>
      <c r="F945" s="16" t="s">
        <v>18</v>
      </c>
      <c r="G945" s="16">
        <v>6729</v>
      </c>
      <c r="H945" s="16">
        <f>IF(OR(Table13[[#This Row],[Order Value]]&gt;Answer!I$17,Table13[[#This Row],[Order Value]]&lt;Answer!I$18),1,0)</f>
        <v>0</v>
      </c>
      <c r="I945" s="19">
        <v>45225</v>
      </c>
      <c r="J945" s="20" t="str">
        <f>TEXT(Table13[[#This Row],[Order Datetime]],"HH:MM:SS")</f>
        <v>00:48:00</v>
      </c>
      <c r="K945" s="20" t="str">
        <f>TEXT(Table13[[#This Row],[Order time]],"H")</f>
        <v>0</v>
      </c>
      <c r="L945" s="16">
        <v>10</v>
      </c>
      <c r="M945" s="16">
        <f>DAY(Table13[[#This Row],[Order Date]])</f>
        <v>26</v>
      </c>
      <c r="N945" s="16" t="str">
        <f>TEXT(Table13[[#This Row],[Order Date]],"mmmm")</f>
        <v>October</v>
      </c>
      <c r="O945" s="16" t="str">
        <f>TEXT(Table13[[#This Row],[Order Date]],"dddd")</f>
        <v>Thursday</v>
      </c>
      <c r="P945" s="16">
        <f>WEEKDAY(Table13[[#This Row],[Order Datetime]],2)</f>
        <v>4</v>
      </c>
      <c r="Q945" s="30" t="str">
        <f>IF(Table13[[#This Row],[Customer Country]]="",VLOOKUP(Table13[[#This Row],[Customer ID]],Customers!$A$2:$E$2501,2,0),Table13[[#This Row],[Customer Country]])</f>
        <v>Denmark</v>
      </c>
      <c r="R945" s="16">
        <f>VLOOKUP(Table13[[#This Row],[Customer ID]],Table3[],6,0)</f>
        <v>42</v>
      </c>
    </row>
    <row r="946" spans="1:18" x14ac:dyDescent="0.3">
      <c r="A946" s="15">
        <v>387103</v>
      </c>
      <c r="B946" s="16">
        <v>762</v>
      </c>
      <c r="C946" s="17" t="s">
        <v>108</v>
      </c>
      <c r="D946" s="18">
        <v>45077.017361111109</v>
      </c>
      <c r="E946" s="16" t="s">
        <v>98</v>
      </c>
      <c r="F946" s="16" t="s">
        <v>88</v>
      </c>
      <c r="G946" s="16">
        <v>1379</v>
      </c>
      <c r="H946" s="16">
        <f>IF(OR(Table13[[#This Row],[Order Value]]&gt;Answer!I$17,Table13[[#This Row],[Order Value]]&lt;Answer!I$18),1,0)</f>
        <v>0</v>
      </c>
      <c r="I946" s="19">
        <v>45077</v>
      </c>
      <c r="J946" s="20" t="str">
        <f>TEXT(Table13[[#This Row],[Order Datetime]],"HH:MM:SS")</f>
        <v>00:25:00</v>
      </c>
      <c r="K946" s="20" t="str">
        <f>TEXT(Table13[[#This Row],[Order time]],"H")</f>
        <v>0</v>
      </c>
      <c r="L946" s="16">
        <v>5</v>
      </c>
      <c r="M946" s="16">
        <f>DAY(Table13[[#This Row],[Order Date]])</f>
        <v>31</v>
      </c>
      <c r="N946" s="16" t="str">
        <f>TEXT(Table13[[#This Row],[Order Date]],"mmmm")</f>
        <v>May</v>
      </c>
      <c r="O946" s="16" t="str">
        <f>TEXT(Table13[[#This Row],[Order Date]],"dddd")</f>
        <v>Wednesday</v>
      </c>
      <c r="P946" s="16">
        <f>WEEKDAY(Table13[[#This Row],[Order Datetime]],2)</f>
        <v>3</v>
      </c>
      <c r="Q946" s="30" t="str">
        <f>IF(Table13[[#This Row],[Customer Country]]="",VLOOKUP(Table13[[#This Row],[Customer ID]],Customers!$A$2:$E$2501,2,0),Table13[[#This Row],[Customer Country]])</f>
        <v>Denmark</v>
      </c>
      <c r="R946" s="16">
        <f>VLOOKUP(Table13[[#This Row],[Customer ID]],Table3[],6,0)</f>
        <v>21</v>
      </c>
    </row>
    <row r="947" spans="1:18" x14ac:dyDescent="0.3">
      <c r="A947" s="15">
        <v>1654315</v>
      </c>
      <c r="B947" s="16">
        <v>762</v>
      </c>
      <c r="C947" s="17" t="s">
        <v>108</v>
      </c>
      <c r="D947" s="21">
        <v>45169.013888888891</v>
      </c>
      <c r="E947" s="16" t="s">
        <v>97</v>
      </c>
      <c r="F947" s="16" t="s">
        <v>15</v>
      </c>
      <c r="G947" s="16">
        <v>4846</v>
      </c>
      <c r="H947" s="16">
        <f>IF(OR(Table13[[#This Row],[Order Value]]&gt;Answer!I$17,Table13[[#This Row],[Order Value]]&lt;Answer!I$18),1,0)</f>
        <v>0</v>
      </c>
      <c r="I947" s="19">
        <v>45169</v>
      </c>
      <c r="J947" s="20" t="str">
        <f>TEXT(Table13[[#This Row],[Order Datetime]],"HH:MM:SS")</f>
        <v>00:20:00</v>
      </c>
      <c r="K947" s="20" t="str">
        <f>TEXT(Table13[[#This Row],[Order time]],"H")</f>
        <v>0</v>
      </c>
      <c r="L947" s="16">
        <v>8</v>
      </c>
      <c r="M947" s="16">
        <f>DAY(Table13[[#This Row],[Order Date]])</f>
        <v>31</v>
      </c>
      <c r="N947" s="16" t="str">
        <f>TEXT(Table13[[#This Row],[Order Date]],"mmmm")</f>
        <v>August</v>
      </c>
      <c r="O947" s="16" t="str">
        <f>TEXT(Table13[[#This Row],[Order Date]],"dddd")</f>
        <v>Thursday</v>
      </c>
      <c r="P947" s="16">
        <f>WEEKDAY(Table13[[#This Row],[Order Datetime]],2)</f>
        <v>4</v>
      </c>
      <c r="Q947" s="30" t="str">
        <f>IF(Table13[[#This Row],[Customer Country]]="",VLOOKUP(Table13[[#This Row],[Customer ID]],Customers!$A$2:$E$2501,2,0),Table13[[#This Row],[Customer Country]])</f>
        <v>Denmark</v>
      </c>
      <c r="R947" s="16">
        <f>VLOOKUP(Table13[[#This Row],[Customer ID]],Table3[],6,0)</f>
        <v>21</v>
      </c>
    </row>
    <row r="948" spans="1:18" x14ac:dyDescent="0.3">
      <c r="A948" s="15">
        <v>63153</v>
      </c>
      <c r="B948" s="16">
        <v>765</v>
      </c>
      <c r="C948" s="17" t="s">
        <v>103</v>
      </c>
      <c r="D948" s="18">
        <v>45013.977083333331</v>
      </c>
      <c r="E948" s="16" t="s">
        <v>191</v>
      </c>
      <c r="F948" s="16" t="s">
        <v>22</v>
      </c>
      <c r="G948" s="16">
        <v>5427</v>
      </c>
      <c r="H948" s="16">
        <f>IF(OR(Table13[[#This Row],[Order Value]]&gt;Answer!I$17,Table13[[#This Row],[Order Value]]&lt;Answer!I$18),1,0)</f>
        <v>0</v>
      </c>
      <c r="I948" s="19">
        <v>45013</v>
      </c>
      <c r="J948" s="20" t="str">
        <f>TEXT(Table13[[#This Row],[Order Datetime]],"HH:MM:SS")</f>
        <v>23:27:00</v>
      </c>
      <c r="K948" s="20" t="str">
        <f>TEXT(Table13[[#This Row],[Order time]],"H")</f>
        <v>23</v>
      </c>
      <c r="L948" s="16">
        <v>3</v>
      </c>
      <c r="M948" s="16">
        <f>DAY(Table13[[#This Row],[Order Date]])</f>
        <v>28</v>
      </c>
      <c r="N948" s="16" t="str">
        <f>TEXT(Table13[[#This Row],[Order Date]],"mmmm")</f>
        <v>March</v>
      </c>
      <c r="O948" s="16" t="str">
        <f>TEXT(Table13[[#This Row],[Order Date]],"dddd")</f>
        <v>Tuesday</v>
      </c>
      <c r="P948" s="16">
        <f>WEEKDAY(Table13[[#This Row],[Order Datetime]],2)</f>
        <v>2</v>
      </c>
      <c r="Q948" s="30" t="str">
        <f>IF(Table13[[#This Row],[Customer Country]]="",VLOOKUP(Table13[[#This Row],[Customer ID]],Customers!$A$2:$E$2501,2,0),Table13[[#This Row],[Customer Country]])</f>
        <v>Norway</v>
      </c>
      <c r="R948" s="16">
        <f>VLOOKUP(Table13[[#This Row],[Customer ID]],Table3[],6,0)</f>
        <v>46</v>
      </c>
    </row>
    <row r="949" spans="1:18" x14ac:dyDescent="0.3">
      <c r="A949" s="15">
        <v>130037</v>
      </c>
      <c r="B949" s="16">
        <v>765</v>
      </c>
      <c r="C949" s="17" t="s">
        <v>103</v>
      </c>
      <c r="D949" s="18">
        <v>45062.049305555556</v>
      </c>
      <c r="E949" s="16" t="s">
        <v>97</v>
      </c>
      <c r="F949" s="16" t="s">
        <v>30</v>
      </c>
      <c r="G949" s="16">
        <v>7380</v>
      </c>
      <c r="H949" s="16">
        <f>IF(OR(Table13[[#This Row],[Order Value]]&gt;Answer!I$17,Table13[[#This Row],[Order Value]]&lt;Answer!I$18),1,0)</f>
        <v>0</v>
      </c>
      <c r="I949" s="19">
        <v>45062</v>
      </c>
      <c r="J949" s="20" t="str">
        <f>TEXT(Table13[[#This Row],[Order Datetime]],"HH:MM:SS")</f>
        <v>01:11:00</v>
      </c>
      <c r="K949" s="20" t="str">
        <f>TEXT(Table13[[#This Row],[Order time]],"H")</f>
        <v>1</v>
      </c>
      <c r="L949" s="16">
        <v>5</v>
      </c>
      <c r="M949" s="16">
        <f>DAY(Table13[[#This Row],[Order Date]])</f>
        <v>16</v>
      </c>
      <c r="N949" s="16" t="str">
        <f>TEXT(Table13[[#This Row],[Order Date]],"mmmm")</f>
        <v>May</v>
      </c>
      <c r="O949" s="16" t="str">
        <f>TEXT(Table13[[#This Row],[Order Date]],"dddd")</f>
        <v>Tuesday</v>
      </c>
      <c r="P949" s="16">
        <f>WEEKDAY(Table13[[#This Row],[Order Datetime]],2)</f>
        <v>2</v>
      </c>
      <c r="Q949" s="30" t="str">
        <f>IF(Table13[[#This Row],[Customer Country]]="",VLOOKUP(Table13[[#This Row],[Customer ID]],Customers!$A$2:$E$2501,2,0),Table13[[#This Row],[Customer Country]])</f>
        <v>Norway</v>
      </c>
      <c r="R949" s="16">
        <f>VLOOKUP(Table13[[#This Row],[Customer ID]],Table3[],6,0)</f>
        <v>46</v>
      </c>
    </row>
    <row r="950" spans="1:18" x14ac:dyDescent="0.3">
      <c r="A950" s="15">
        <v>238839</v>
      </c>
      <c r="B950" s="16">
        <v>766</v>
      </c>
      <c r="C950" s="17" t="s">
        <v>99</v>
      </c>
      <c r="D950" s="18">
        <v>45092.036111111112</v>
      </c>
      <c r="E950" s="16" t="s">
        <v>97</v>
      </c>
      <c r="F950" s="16" t="s">
        <v>78</v>
      </c>
      <c r="G950" s="16">
        <v>1367</v>
      </c>
      <c r="H950" s="16">
        <f>IF(OR(Table13[[#This Row],[Order Value]]&gt;Answer!I$17,Table13[[#This Row],[Order Value]]&lt;Answer!I$18),1,0)</f>
        <v>0</v>
      </c>
      <c r="I950" s="19">
        <v>45092</v>
      </c>
      <c r="J950" s="20" t="str">
        <f>TEXT(Table13[[#This Row],[Order Datetime]],"HH:MM:SS")</f>
        <v>00:52:00</v>
      </c>
      <c r="K950" s="20" t="str">
        <f>TEXT(Table13[[#This Row],[Order time]],"H")</f>
        <v>0</v>
      </c>
      <c r="L950" s="16">
        <v>6</v>
      </c>
      <c r="M950" s="16">
        <f>DAY(Table13[[#This Row],[Order Date]])</f>
        <v>15</v>
      </c>
      <c r="N950" s="16" t="str">
        <f>TEXT(Table13[[#This Row],[Order Date]],"mmmm")</f>
        <v>June</v>
      </c>
      <c r="O950" s="16" t="str">
        <f>TEXT(Table13[[#This Row],[Order Date]],"dddd")</f>
        <v>Thursday</v>
      </c>
      <c r="P950" s="16">
        <f>WEEKDAY(Table13[[#This Row],[Order Datetime]],2)</f>
        <v>4</v>
      </c>
      <c r="Q950" s="30" t="str">
        <f>IF(Table13[[#This Row],[Customer Country]]="",VLOOKUP(Table13[[#This Row],[Customer ID]],Customers!$A$2:$E$2501,2,0),Table13[[#This Row],[Customer Country]])</f>
        <v>USA</v>
      </c>
      <c r="R950" s="16">
        <f>VLOOKUP(Table13[[#This Row],[Customer ID]],Table3[],6,0)</f>
        <v>89</v>
      </c>
    </row>
    <row r="951" spans="1:18" x14ac:dyDescent="0.3">
      <c r="A951" s="15">
        <v>305175</v>
      </c>
      <c r="B951" s="16">
        <v>766</v>
      </c>
      <c r="C951" s="17" t="s">
        <v>99</v>
      </c>
      <c r="D951" s="18">
        <v>45144.011805555558</v>
      </c>
      <c r="E951" s="16" t="s">
        <v>191</v>
      </c>
      <c r="F951" s="16" t="s">
        <v>9</v>
      </c>
      <c r="G951" s="16">
        <v>1876</v>
      </c>
      <c r="H951" s="16">
        <f>IF(OR(Table13[[#This Row],[Order Value]]&gt;Answer!I$17,Table13[[#This Row],[Order Value]]&lt;Answer!I$18),1,0)</f>
        <v>0</v>
      </c>
      <c r="I951" s="19">
        <v>45144</v>
      </c>
      <c r="J951" s="20" t="str">
        <f>TEXT(Table13[[#This Row],[Order Datetime]],"HH:MM:SS")</f>
        <v>00:17:00</v>
      </c>
      <c r="K951" s="20" t="str">
        <f>TEXT(Table13[[#This Row],[Order time]],"H")</f>
        <v>0</v>
      </c>
      <c r="L951" s="16">
        <v>8</v>
      </c>
      <c r="M951" s="16">
        <f>DAY(Table13[[#This Row],[Order Date]])</f>
        <v>6</v>
      </c>
      <c r="N951" s="16" t="str">
        <f>TEXT(Table13[[#This Row],[Order Date]],"mmmm")</f>
        <v>August</v>
      </c>
      <c r="O951" s="16" t="str">
        <f>TEXT(Table13[[#This Row],[Order Date]],"dddd")</f>
        <v>Sunday</v>
      </c>
      <c r="P951" s="16">
        <f>WEEKDAY(Table13[[#This Row],[Order Datetime]],2)</f>
        <v>7</v>
      </c>
      <c r="Q951" s="30" t="str">
        <f>IF(Table13[[#This Row],[Customer Country]]="",VLOOKUP(Table13[[#This Row],[Customer ID]],Customers!$A$2:$E$2501,2,0),Table13[[#This Row],[Customer Country]])</f>
        <v>USA</v>
      </c>
      <c r="R951" s="16">
        <f>VLOOKUP(Table13[[#This Row],[Customer ID]],Table3[],6,0)</f>
        <v>89</v>
      </c>
    </row>
    <row r="952" spans="1:18" x14ac:dyDescent="0.3">
      <c r="A952" s="15">
        <v>659698</v>
      </c>
      <c r="B952" s="16">
        <v>767</v>
      </c>
      <c r="C952" s="17" t="s">
        <v>99</v>
      </c>
      <c r="D952" s="18">
        <v>45168.055555555555</v>
      </c>
      <c r="E952" s="16" t="s">
        <v>98</v>
      </c>
      <c r="F952" s="16" t="s">
        <v>43</v>
      </c>
      <c r="G952" s="16">
        <v>6482</v>
      </c>
      <c r="H952" s="16">
        <f>IF(OR(Table13[[#This Row],[Order Value]]&gt;Answer!I$17,Table13[[#This Row],[Order Value]]&lt;Answer!I$18),1,0)</f>
        <v>0</v>
      </c>
      <c r="I952" s="19">
        <v>45168</v>
      </c>
      <c r="J952" s="20" t="str">
        <f>TEXT(Table13[[#This Row],[Order Datetime]],"HH:MM:SS")</f>
        <v>01:20:00</v>
      </c>
      <c r="K952" s="20" t="str">
        <f>TEXT(Table13[[#This Row],[Order time]],"H")</f>
        <v>1</v>
      </c>
      <c r="L952" s="16">
        <v>8</v>
      </c>
      <c r="M952" s="16">
        <f>DAY(Table13[[#This Row],[Order Date]])</f>
        <v>30</v>
      </c>
      <c r="N952" s="16" t="str">
        <f>TEXT(Table13[[#This Row],[Order Date]],"mmmm")</f>
        <v>August</v>
      </c>
      <c r="O952" s="16" t="str">
        <f>TEXT(Table13[[#This Row],[Order Date]],"dddd")</f>
        <v>Wednesday</v>
      </c>
      <c r="P952" s="16">
        <f>WEEKDAY(Table13[[#This Row],[Order Datetime]],2)</f>
        <v>3</v>
      </c>
      <c r="Q952" s="30" t="str">
        <f>IF(Table13[[#This Row],[Customer Country]]="",VLOOKUP(Table13[[#This Row],[Customer ID]],Customers!$A$2:$E$2501,2,0),Table13[[#This Row],[Customer Country]])</f>
        <v>USA</v>
      </c>
      <c r="R952" s="16">
        <f>VLOOKUP(Table13[[#This Row],[Customer ID]],Table3[],6,0)</f>
        <v>30</v>
      </c>
    </row>
    <row r="953" spans="1:18" x14ac:dyDescent="0.3">
      <c r="A953" s="15">
        <v>978487</v>
      </c>
      <c r="B953" s="16">
        <v>767</v>
      </c>
      <c r="C953" s="17" t="s">
        <v>99</v>
      </c>
      <c r="D953" s="21">
        <v>45097.979861111111</v>
      </c>
      <c r="E953" s="16" t="s">
        <v>96</v>
      </c>
      <c r="F953" s="16" t="s">
        <v>9</v>
      </c>
      <c r="G953" s="16">
        <v>8162</v>
      </c>
      <c r="H953" s="16">
        <f>IF(OR(Table13[[#This Row],[Order Value]]&gt;Answer!I$17,Table13[[#This Row],[Order Value]]&lt;Answer!I$18),1,0)</f>
        <v>0</v>
      </c>
      <c r="I953" s="19">
        <v>45097</v>
      </c>
      <c r="J953" s="20" t="str">
        <f>TEXT(Table13[[#This Row],[Order Datetime]],"HH:MM:SS")</f>
        <v>23:31:00</v>
      </c>
      <c r="K953" s="20" t="str">
        <f>TEXT(Table13[[#This Row],[Order time]],"H")</f>
        <v>23</v>
      </c>
      <c r="L953" s="16">
        <v>6</v>
      </c>
      <c r="M953" s="16">
        <f>DAY(Table13[[#This Row],[Order Date]])</f>
        <v>20</v>
      </c>
      <c r="N953" s="16" t="str">
        <f>TEXT(Table13[[#This Row],[Order Date]],"mmmm")</f>
        <v>June</v>
      </c>
      <c r="O953" s="16" t="str">
        <f>TEXT(Table13[[#This Row],[Order Date]],"dddd")</f>
        <v>Tuesday</v>
      </c>
      <c r="P953" s="16">
        <f>WEEKDAY(Table13[[#This Row],[Order Datetime]],2)</f>
        <v>2</v>
      </c>
      <c r="Q953" s="30" t="str">
        <f>IF(Table13[[#This Row],[Customer Country]]="",VLOOKUP(Table13[[#This Row],[Customer ID]],Customers!$A$2:$E$2501,2,0),Table13[[#This Row],[Customer Country]])</f>
        <v>USA</v>
      </c>
      <c r="R953" s="16">
        <f>VLOOKUP(Table13[[#This Row],[Customer ID]],Table3[],6,0)</f>
        <v>30</v>
      </c>
    </row>
    <row r="954" spans="1:18" x14ac:dyDescent="0.3">
      <c r="A954" s="15">
        <v>807901</v>
      </c>
      <c r="B954" s="16">
        <v>768</v>
      </c>
      <c r="C954" s="17" t="s">
        <v>99</v>
      </c>
      <c r="D954" s="21">
        <v>44971.067361111112</v>
      </c>
      <c r="E954" s="16" t="s">
        <v>96</v>
      </c>
      <c r="F954" s="16" t="s">
        <v>26</v>
      </c>
      <c r="G954" s="16">
        <v>1538</v>
      </c>
      <c r="H954" s="16">
        <f>IF(OR(Table13[[#This Row],[Order Value]]&gt;Answer!I$17,Table13[[#This Row],[Order Value]]&lt;Answer!I$18),1,0)</f>
        <v>0</v>
      </c>
      <c r="I954" s="19">
        <v>44971</v>
      </c>
      <c r="J954" s="20" t="str">
        <f>TEXT(Table13[[#This Row],[Order Datetime]],"HH:MM:SS")</f>
        <v>01:37:00</v>
      </c>
      <c r="K954" s="20" t="str">
        <f>TEXT(Table13[[#This Row],[Order time]],"H")</f>
        <v>1</v>
      </c>
      <c r="L954" s="16">
        <v>2</v>
      </c>
      <c r="M954" s="16">
        <f>DAY(Table13[[#This Row],[Order Date]])</f>
        <v>14</v>
      </c>
      <c r="N954" s="16" t="str">
        <f>TEXT(Table13[[#This Row],[Order Date]],"mmmm")</f>
        <v>February</v>
      </c>
      <c r="O954" s="16" t="str">
        <f>TEXT(Table13[[#This Row],[Order Date]],"dddd")</f>
        <v>Tuesday</v>
      </c>
      <c r="P954" s="16">
        <f>WEEKDAY(Table13[[#This Row],[Order Datetime]],2)</f>
        <v>2</v>
      </c>
      <c r="Q954" s="30" t="str">
        <f>IF(Table13[[#This Row],[Customer Country]]="",VLOOKUP(Table13[[#This Row],[Customer ID]],Customers!$A$2:$E$2501,2,0),Table13[[#This Row],[Customer Country]])</f>
        <v>USA</v>
      </c>
      <c r="R954" s="16">
        <f>VLOOKUP(Table13[[#This Row],[Customer ID]],Table3[],6,0)</f>
        <v>38</v>
      </c>
    </row>
    <row r="955" spans="1:18" x14ac:dyDescent="0.3">
      <c r="A955" s="15">
        <v>1400564</v>
      </c>
      <c r="B955" s="16">
        <v>768</v>
      </c>
      <c r="C955" s="17" t="s">
        <v>99</v>
      </c>
      <c r="D955" s="21">
        <v>45188.05972222222</v>
      </c>
      <c r="E955" s="16" t="s">
        <v>97</v>
      </c>
      <c r="F955" s="16" t="s">
        <v>24</v>
      </c>
      <c r="G955" s="16">
        <v>5190</v>
      </c>
      <c r="H955" s="16">
        <f>IF(OR(Table13[[#This Row],[Order Value]]&gt;Answer!I$17,Table13[[#This Row],[Order Value]]&lt;Answer!I$18),1,0)</f>
        <v>0</v>
      </c>
      <c r="I955" s="19">
        <v>45188</v>
      </c>
      <c r="J955" s="20" t="str">
        <f>TEXT(Table13[[#This Row],[Order Datetime]],"HH:MM:SS")</f>
        <v>01:26:00</v>
      </c>
      <c r="K955" s="20" t="str">
        <f>TEXT(Table13[[#This Row],[Order time]],"H")</f>
        <v>1</v>
      </c>
      <c r="L955" s="16">
        <v>9</v>
      </c>
      <c r="M955" s="16">
        <f>DAY(Table13[[#This Row],[Order Date]])</f>
        <v>19</v>
      </c>
      <c r="N955" s="16" t="str">
        <f>TEXT(Table13[[#This Row],[Order Date]],"mmmm")</f>
        <v>September</v>
      </c>
      <c r="O955" s="16" t="str">
        <f>TEXT(Table13[[#This Row],[Order Date]],"dddd")</f>
        <v>Tuesday</v>
      </c>
      <c r="P955" s="16">
        <f>WEEKDAY(Table13[[#This Row],[Order Datetime]],2)</f>
        <v>2</v>
      </c>
      <c r="Q955" s="30" t="str">
        <f>IF(Table13[[#This Row],[Customer Country]]="",VLOOKUP(Table13[[#This Row],[Customer ID]],Customers!$A$2:$E$2501,2,0),Table13[[#This Row],[Customer Country]])</f>
        <v>USA</v>
      </c>
      <c r="R955" s="16">
        <f>VLOOKUP(Table13[[#This Row],[Customer ID]],Table3[],6,0)</f>
        <v>38</v>
      </c>
    </row>
    <row r="956" spans="1:18" x14ac:dyDescent="0.3">
      <c r="A956" s="15">
        <v>55920</v>
      </c>
      <c r="B956" s="16">
        <v>769</v>
      </c>
      <c r="C956" s="17" t="s">
        <v>100</v>
      </c>
      <c r="D956" s="18">
        <v>44964.968055555553</v>
      </c>
      <c r="E956" s="16" t="s">
        <v>96</v>
      </c>
      <c r="F956" s="16" t="s">
        <v>7</v>
      </c>
      <c r="G956" s="16">
        <v>9946</v>
      </c>
      <c r="H956" s="16">
        <f>IF(OR(Table13[[#This Row],[Order Value]]&gt;Answer!I$17,Table13[[#This Row],[Order Value]]&lt;Answer!I$18),1,0)</f>
        <v>0</v>
      </c>
      <c r="I956" s="19">
        <v>44964</v>
      </c>
      <c r="J956" s="20" t="str">
        <f>TEXT(Table13[[#This Row],[Order Datetime]],"HH:MM:SS")</f>
        <v>23:14:00</v>
      </c>
      <c r="K956" s="20" t="str">
        <f>TEXT(Table13[[#This Row],[Order time]],"H")</f>
        <v>23</v>
      </c>
      <c r="L956" s="16">
        <v>2</v>
      </c>
      <c r="M956" s="16">
        <f>DAY(Table13[[#This Row],[Order Date]])</f>
        <v>7</v>
      </c>
      <c r="N956" s="16" t="str">
        <f>TEXT(Table13[[#This Row],[Order Date]],"mmmm")</f>
        <v>February</v>
      </c>
      <c r="O956" s="16" t="str">
        <f>TEXT(Table13[[#This Row],[Order Date]],"dddd")</f>
        <v>Tuesday</v>
      </c>
      <c r="P956" s="16">
        <f>WEEKDAY(Table13[[#This Row],[Order Datetime]],2)</f>
        <v>2</v>
      </c>
      <c r="Q956" s="30" t="str">
        <f>IF(Table13[[#This Row],[Customer Country]]="",VLOOKUP(Table13[[#This Row],[Customer ID]],Customers!$A$2:$E$2501,2,0),Table13[[#This Row],[Customer Country]])</f>
        <v>France</v>
      </c>
      <c r="R956" s="16">
        <f>VLOOKUP(Table13[[#This Row],[Customer ID]],Table3[],6,0)</f>
        <v>22</v>
      </c>
    </row>
    <row r="957" spans="1:18" x14ac:dyDescent="0.3">
      <c r="A957" s="15">
        <v>636888</v>
      </c>
      <c r="B957" s="16">
        <v>770</v>
      </c>
      <c r="C957" s="17" t="s">
        <v>113</v>
      </c>
      <c r="D957" s="18">
        <v>45256.060416666667</v>
      </c>
      <c r="E957" s="16" t="s">
        <v>98</v>
      </c>
      <c r="F957" s="16" t="s">
        <v>30</v>
      </c>
      <c r="G957" s="16">
        <v>3115</v>
      </c>
      <c r="H957" s="16">
        <f>IF(OR(Table13[[#This Row],[Order Value]]&gt;Answer!I$17,Table13[[#This Row],[Order Value]]&lt;Answer!I$18),1,0)</f>
        <v>0</v>
      </c>
      <c r="I957" s="19">
        <v>45256</v>
      </c>
      <c r="J957" s="20" t="str">
        <f>TEXT(Table13[[#This Row],[Order Datetime]],"HH:MM:SS")</f>
        <v>01:27:00</v>
      </c>
      <c r="K957" s="20" t="str">
        <f>TEXT(Table13[[#This Row],[Order time]],"H")</f>
        <v>1</v>
      </c>
      <c r="L957" s="16">
        <v>11</v>
      </c>
      <c r="M957" s="16">
        <f>DAY(Table13[[#This Row],[Order Date]])</f>
        <v>26</v>
      </c>
      <c r="N957" s="16" t="str">
        <f>TEXT(Table13[[#This Row],[Order Date]],"mmmm")</f>
        <v>November</v>
      </c>
      <c r="O957" s="16" t="str">
        <f>TEXT(Table13[[#This Row],[Order Date]],"dddd")</f>
        <v>Sunday</v>
      </c>
      <c r="P957" s="16">
        <f>WEEKDAY(Table13[[#This Row],[Order Datetime]],2)</f>
        <v>7</v>
      </c>
      <c r="Q957" s="30" t="str">
        <f>IF(Table13[[#This Row],[Customer Country]]="",VLOOKUP(Table13[[#This Row],[Customer ID]],Customers!$A$2:$E$2501,2,0),Table13[[#This Row],[Customer Country]])</f>
        <v>India</v>
      </c>
      <c r="R957" s="16">
        <f>VLOOKUP(Table13[[#This Row],[Customer ID]],Table3[],6,0)</f>
        <v>72</v>
      </c>
    </row>
    <row r="958" spans="1:18" x14ac:dyDescent="0.3">
      <c r="A958" s="15">
        <v>429796</v>
      </c>
      <c r="B958" s="16">
        <v>771</v>
      </c>
      <c r="C958" s="17" t="s">
        <v>108</v>
      </c>
      <c r="D958" s="18">
        <v>45171.030555555553</v>
      </c>
      <c r="E958" s="16" t="s">
        <v>98</v>
      </c>
      <c r="F958" s="16" t="s">
        <v>64</v>
      </c>
      <c r="G958" s="16">
        <v>9994</v>
      </c>
      <c r="H958" s="16">
        <f>IF(OR(Table13[[#This Row],[Order Value]]&gt;Answer!I$17,Table13[[#This Row],[Order Value]]&lt;Answer!I$18),1,0)</f>
        <v>0</v>
      </c>
      <c r="I958" s="19">
        <v>45171</v>
      </c>
      <c r="J958" s="20" t="str">
        <f>TEXT(Table13[[#This Row],[Order Datetime]],"HH:MM:SS")</f>
        <v>00:44:00</v>
      </c>
      <c r="K958" s="20" t="str">
        <f>TEXT(Table13[[#This Row],[Order time]],"H")</f>
        <v>0</v>
      </c>
      <c r="L958" s="16">
        <v>9</v>
      </c>
      <c r="M958" s="16">
        <f>DAY(Table13[[#This Row],[Order Date]])</f>
        <v>2</v>
      </c>
      <c r="N958" s="16" t="str">
        <f>TEXT(Table13[[#This Row],[Order Date]],"mmmm")</f>
        <v>September</v>
      </c>
      <c r="O958" s="16" t="str">
        <f>TEXT(Table13[[#This Row],[Order Date]],"dddd")</f>
        <v>Saturday</v>
      </c>
      <c r="P958" s="16">
        <f>WEEKDAY(Table13[[#This Row],[Order Datetime]],2)</f>
        <v>6</v>
      </c>
      <c r="Q958" s="30" t="str">
        <f>IF(Table13[[#This Row],[Customer Country]]="",VLOOKUP(Table13[[#This Row],[Customer ID]],Customers!$A$2:$E$2501,2,0),Table13[[#This Row],[Customer Country]])</f>
        <v>Denmark</v>
      </c>
      <c r="R958" s="16">
        <f>VLOOKUP(Table13[[#This Row],[Customer ID]],Table3[],6,0)</f>
        <v>82</v>
      </c>
    </row>
    <row r="959" spans="1:18" x14ac:dyDescent="0.3">
      <c r="A959" s="15">
        <v>1099712</v>
      </c>
      <c r="B959" s="16">
        <v>772</v>
      </c>
      <c r="C959" s="17" t="s">
        <v>100</v>
      </c>
      <c r="D959" s="21">
        <v>45175.061805555553</v>
      </c>
      <c r="E959" s="16" t="s">
        <v>97</v>
      </c>
      <c r="F959" s="16" t="s">
        <v>41</v>
      </c>
      <c r="G959" s="16">
        <v>9284</v>
      </c>
      <c r="H959" s="16">
        <f>IF(OR(Table13[[#This Row],[Order Value]]&gt;Answer!I$17,Table13[[#This Row],[Order Value]]&lt;Answer!I$18),1,0)</f>
        <v>0</v>
      </c>
      <c r="I959" s="19">
        <v>45175</v>
      </c>
      <c r="J959" s="20" t="str">
        <f>TEXT(Table13[[#This Row],[Order Datetime]],"HH:MM:SS")</f>
        <v>01:29:00</v>
      </c>
      <c r="K959" s="20" t="str">
        <f>TEXT(Table13[[#This Row],[Order time]],"H")</f>
        <v>1</v>
      </c>
      <c r="L959" s="16">
        <v>9</v>
      </c>
      <c r="M959" s="16">
        <f>DAY(Table13[[#This Row],[Order Date]])</f>
        <v>6</v>
      </c>
      <c r="N959" s="16" t="str">
        <f>TEXT(Table13[[#This Row],[Order Date]],"mmmm")</f>
        <v>September</v>
      </c>
      <c r="O959" s="16" t="str">
        <f>TEXT(Table13[[#This Row],[Order Date]],"dddd")</f>
        <v>Wednesday</v>
      </c>
      <c r="P959" s="16">
        <f>WEEKDAY(Table13[[#This Row],[Order Datetime]],2)</f>
        <v>3</v>
      </c>
      <c r="Q959" s="30" t="str">
        <f>IF(Table13[[#This Row],[Customer Country]]="",VLOOKUP(Table13[[#This Row],[Customer ID]],Customers!$A$2:$E$2501,2,0),Table13[[#This Row],[Customer Country]])</f>
        <v>France</v>
      </c>
      <c r="R959" s="16">
        <f>VLOOKUP(Table13[[#This Row],[Customer ID]],Table3[],6,0)</f>
        <v>37</v>
      </c>
    </row>
    <row r="960" spans="1:18" x14ac:dyDescent="0.3">
      <c r="A960" s="15">
        <v>76181</v>
      </c>
      <c r="B960" s="16">
        <v>773</v>
      </c>
      <c r="C960" s="17" t="s">
        <v>99</v>
      </c>
      <c r="D960" s="18">
        <v>45220.033333333333</v>
      </c>
      <c r="E960" s="16" t="s">
        <v>191</v>
      </c>
      <c r="F960" s="16" t="s">
        <v>4</v>
      </c>
      <c r="G960" s="16">
        <v>2221</v>
      </c>
      <c r="H960" s="16">
        <f>IF(OR(Table13[[#This Row],[Order Value]]&gt;Answer!I$17,Table13[[#This Row],[Order Value]]&lt;Answer!I$18),1,0)</f>
        <v>0</v>
      </c>
      <c r="I960" s="19">
        <v>45220</v>
      </c>
      <c r="J960" s="20" t="str">
        <f>TEXT(Table13[[#This Row],[Order Datetime]],"HH:MM:SS")</f>
        <v>00:48:00</v>
      </c>
      <c r="K960" s="20" t="str">
        <f>TEXT(Table13[[#This Row],[Order time]],"H")</f>
        <v>0</v>
      </c>
      <c r="L960" s="16">
        <v>10</v>
      </c>
      <c r="M960" s="16">
        <f>DAY(Table13[[#This Row],[Order Date]])</f>
        <v>21</v>
      </c>
      <c r="N960" s="16" t="str">
        <f>TEXT(Table13[[#This Row],[Order Date]],"mmmm")</f>
        <v>October</v>
      </c>
      <c r="O960" s="16" t="str">
        <f>TEXT(Table13[[#This Row],[Order Date]],"dddd")</f>
        <v>Saturday</v>
      </c>
      <c r="P960" s="16">
        <f>WEEKDAY(Table13[[#This Row],[Order Datetime]],2)</f>
        <v>6</v>
      </c>
      <c r="Q960" s="30" t="str">
        <f>IF(Table13[[#This Row],[Customer Country]]="",VLOOKUP(Table13[[#This Row],[Customer ID]],Customers!$A$2:$E$2501,2,0),Table13[[#This Row],[Customer Country]])</f>
        <v>USA</v>
      </c>
      <c r="R960" s="16">
        <f>VLOOKUP(Table13[[#This Row],[Customer ID]],Table3[],6,0)</f>
        <v>77</v>
      </c>
    </row>
    <row r="961" spans="1:18" x14ac:dyDescent="0.3">
      <c r="A961" s="15">
        <v>602695</v>
      </c>
      <c r="B961" s="16">
        <v>773</v>
      </c>
      <c r="C961" s="17" t="s">
        <v>99</v>
      </c>
      <c r="D961" s="18">
        <v>45123.997916666667</v>
      </c>
      <c r="E961" s="16" t="s">
        <v>96</v>
      </c>
      <c r="F961" s="16" t="s">
        <v>14</v>
      </c>
      <c r="G961" s="16">
        <v>469</v>
      </c>
      <c r="H961" s="16">
        <f>IF(OR(Table13[[#This Row],[Order Value]]&gt;Answer!I$17,Table13[[#This Row],[Order Value]]&lt;Answer!I$18),1,0)</f>
        <v>0</v>
      </c>
      <c r="I961" s="19">
        <v>45123</v>
      </c>
      <c r="J961" s="20" t="str">
        <f>TEXT(Table13[[#This Row],[Order Datetime]],"HH:MM:SS")</f>
        <v>23:57:00</v>
      </c>
      <c r="K961" s="20" t="str">
        <f>TEXT(Table13[[#This Row],[Order time]],"H")</f>
        <v>23</v>
      </c>
      <c r="L961" s="16">
        <v>7</v>
      </c>
      <c r="M961" s="16">
        <f>DAY(Table13[[#This Row],[Order Date]])</f>
        <v>16</v>
      </c>
      <c r="N961" s="16" t="str">
        <f>TEXT(Table13[[#This Row],[Order Date]],"mmmm")</f>
        <v>July</v>
      </c>
      <c r="O961" s="16" t="str">
        <f>TEXT(Table13[[#This Row],[Order Date]],"dddd")</f>
        <v>Sunday</v>
      </c>
      <c r="P961" s="16">
        <f>WEEKDAY(Table13[[#This Row],[Order Datetime]],2)</f>
        <v>7</v>
      </c>
      <c r="Q961" s="30" t="str">
        <f>IF(Table13[[#This Row],[Customer Country]]="",VLOOKUP(Table13[[#This Row],[Customer ID]],Customers!$A$2:$E$2501,2,0),Table13[[#This Row],[Customer Country]])</f>
        <v>USA</v>
      </c>
      <c r="R961" s="16">
        <f>VLOOKUP(Table13[[#This Row],[Customer ID]],Table3[],6,0)</f>
        <v>77</v>
      </c>
    </row>
    <row r="962" spans="1:18" x14ac:dyDescent="0.3">
      <c r="A962" s="15">
        <v>999060</v>
      </c>
      <c r="B962" s="16">
        <v>773</v>
      </c>
      <c r="C962" s="17" t="s">
        <v>99</v>
      </c>
      <c r="D962" s="21">
        <v>45063.038888888892</v>
      </c>
      <c r="E962" s="16" t="s">
        <v>191</v>
      </c>
      <c r="F962" s="16" t="s">
        <v>59</v>
      </c>
      <c r="G962" s="16">
        <v>2259</v>
      </c>
      <c r="H962" s="16">
        <f>IF(OR(Table13[[#This Row],[Order Value]]&gt;Answer!I$17,Table13[[#This Row],[Order Value]]&lt;Answer!I$18),1,0)</f>
        <v>0</v>
      </c>
      <c r="I962" s="19">
        <v>45063</v>
      </c>
      <c r="J962" s="20" t="str">
        <f>TEXT(Table13[[#This Row],[Order Datetime]],"HH:MM:SS")</f>
        <v>00:56:00</v>
      </c>
      <c r="K962" s="20" t="str">
        <f>TEXT(Table13[[#This Row],[Order time]],"H")</f>
        <v>0</v>
      </c>
      <c r="L962" s="16">
        <v>5</v>
      </c>
      <c r="M962" s="16">
        <f>DAY(Table13[[#This Row],[Order Date]])</f>
        <v>17</v>
      </c>
      <c r="N962" s="16" t="str">
        <f>TEXT(Table13[[#This Row],[Order Date]],"mmmm")</f>
        <v>May</v>
      </c>
      <c r="O962" s="16" t="str">
        <f>TEXT(Table13[[#This Row],[Order Date]],"dddd")</f>
        <v>Wednesday</v>
      </c>
      <c r="P962" s="16">
        <f>WEEKDAY(Table13[[#This Row],[Order Datetime]],2)</f>
        <v>3</v>
      </c>
      <c r="Q962" s="30" t="str">
        <f>IF(Table13[[#This Row],[Customer Country]]="",VLOOKUP(Table13[[#This Row],[Customer ID]],Customers!$A$2:$E$2501,2,0),Table13[[#This Row],[Customer Country]])</f>
        <v>USA</v>
      </c>
      <c r="R962" s="16">
        <f>VLOOKUP(Table13[[#This Row],[Customer ID]],Table3[],6,0)</f>
        <v>77</v>
      </c>
    </row>
    <row r="963" spans="1:18" x14ac:dyDescent="0.3">
      <c r="A963" s="15">
        <v>268063</v>
      </c>
      <c r="B963" s="16">
        <v>775</v>
      </c>
      <c r="C963" s="17" t="s">
        <v>106</v>
      </c>
      <c r="D963" s="18">
        <v>44956.081944444442</v>
      </c>
      <c r="E963" s="16" t="s">
        <v>191</v>
      </c>
      <c r="F963" s="16" t="s">
        <v>30</v>
      </c>
      <c r="G963" s="16">
        <v>4938</v>
      </c>
      <c r="H963" s="16">
        <f>IF(OR(Table13[[#This Row],[Order Value]]&gt;Answer!I$17,Table13[[#This Row],[Order Value]]&lt;Answer!I$18),1,0)</f>
        <v>0</v>
      </c>
      <c r="I963" s="19">
        <v>44956</v>
      </c>
      <c r="J963" s="20" t="str">
        <f>TEXT(Table13[[#This Row],[Order Datetime]],"HH:MM:SS")</f>
        <v>01:58:00</v>
      </c>
      <c r="K963" s="20" t="str">
        <f>TEXT(Table13[[#This Row],[Order time]],"H")</f>
        <v>1</v>
      </c>
      <c r="L963" s="16">
        <v>1</v>
      </c>
      <c r="M963" s="16">
        <f>DAY(Table13[[#This Row],[Order Date]])</f>
        <v>30</v>
      </c>
      <c r="N963" s="16" t="str">
        <f>TEXT(Table13[[#This Row],[Order Date]],"mmmm")</f>
        <v>January</v>
      </c>
      <c r="O963" s="16" t="str">
        <f>TEXT(Table13[[#This Row],[Order Date]],"dddd")</f>
        <v>Monday</v>
      </c>
      <c r="P963" s="16">
        <f>WEEKDAY(Table13[[#This Row],[Order Datetime]],2)</f>
        <v>1</v>
      </c>
      <c r="Q963" s="30" t="str">
        <f>IF(Table13[[#This Row],[Customer Country]]="",VLOOKUP(Table13[[#This Row],[Customer ID]],Customers!$A$2:$E$2501,2,0),Table13[[#This Row],[Customer Country]])</f>
        <v>Singapore</v>
      </c>
      <c r="R963" s="16">
        <f>VLOOKUP(Table13[[#This Row],[Customer ID]],Table3[],6,0)</f>
        <v>68</v>
      </c>
    </row>
    <row r="964" spans="1:18" x14ac:dyDescent="0.3">
      <c r="A964" s="15">
        <v>382755</v>
      </c>
      <c r="B964" s="16">
        <v>777</v>
      </c>
      <c r="C964" s="17" t="s">
        <v>99</v>
      </c>
      <c r="D964" s="18">
        <v>45138.968055555553</v>
      </c>
      <c r="E964" s="16" t="s">
        <v>97</v>
      </c>
      <c r="F964" s="16" t="s">
        <v>82</v>
      </c>
      <c r="G964" s="16">
        <v>1008</v>
      </c>
      <c r="H964" s="16">
        <f>IF(OR(Table13[[#This Row],[Order Value]]&gt;Answer!I$17,Table13[[#This Row],[Order Value]]&lt;Answer!I$18),1,0)</f>
        <v>0</v>
      </c>
      <c r="I964" s="19">
        <v>45138</v>
      </c>
      <c r="J964" s="20" t="str">
        <f>TEXT(Table13[[#This Row],[Order Datetime]],"HH:MM:SS")</f>
        <v>23:14:00</v>
      </c>
      <c r="K964" s="20" t="str">
        <f>TEXT(Table13[[#This Row],[Order time]],"H")</f>
        <v>23</v>
      </c>
      <c r="L964" s="16">
        <v>7</v>
      </c>
      <c r="M964" s="16">
        <f>DAY(Table13[[#This Row],[Order Date]])</f>
        <v>31</v>
      </c>
      <c r="N964" s="16" t="str">
        <f>TEXT(Table13[[#This Row],[Order Date]],"mmmm")</f>
        <v>July</v>
      </c>
      <c r="O964" s="16" t="str">
        <f>TEXT(Table13[[#This Row],[Order Date]],"dddd")</f>
        <v>Monday</v>
      </c>
      <c r="P964" s="16">
        <f>WEEKDAY(Table13[[#This Row],[Order Datetime]],2)</f>
        <v>1</v>
      </c>
      <c r="Q964" s="30" t="str">
        <f>IF(Table13[[#This Row],[Customer Country]]="",VLOOKUP(Table13[[#This Row],[Customer ID]],Customers!$A$2:$E$2501,2,0),Table13[[#This Row],[Customer Country]])</f>
        <v>USA</v>
      </c>
      <c r="R964" s="16">
        <f>VLOOKUP(Table13[[#This Row],[Customer ID]],Table3[],6,0)</f>
        <v>53</v>
      </c>
    </row>
    <row r="965" spans="1:18" x14ac:dyDescent="0.3">
      <c r="A965" s="15">
        <v>943915</v>
      </c>
      <c r="B965" s="16">
        <v>778</v>
      </c>
      <c r="C965" s="17" t="s">
        <v>100</v>
      </c>
      <c r="D965" s="21">
        <v>44989.063888888886</v>
      </c>
      <c r="E965" s="16" t="s">
        <v>96</v>
      </c>
      <c r="F965" s="16" t="s">
        <v>46</v>
      </c>
      <c r="G965" s="16">
        <v>8064</v>
      </c>
      <c r="H965" s="16">
        <f>IF(OR(Table13[[#This Row],[Order Value]]&gt;Answer!I$17,Table13[[#This Row],[Order Value]]&lt;Answer!I$18),1,0)</f>
        <v>0</v>
      </c>
      <c r="I965" s="19">
        <v>44989</v>
      </c>
      <c r="J965" s="20" t="str">
        <f>TEXT(Table13[[#This Row],[Order Datetime]],"HH:MM:SS")</f>
        <v>01:32:00</v>
      </c>
      <c r="K965" s="20" t="str">
        <f>TEXT(Table13[[#This Row],[Order time]],"H")</f>
        <v>1</v>
      </c>
      <c r="L965" s="16">
        <v>3</v>
      </c>
      <c r="M965" s="16">
        <f>DAY(Table13[[#This Row],[Order Date]])</f>
        <v>4</v>
      </c>
      <c r="N965" s="16" t="str">
        <f>TEXT(Table13[[#This Row],[Order Date]],"mmmm")</f>
        <v>March</v>
      </c>
      <c r="O965" s="16" t="str">
        <f>TEXT(Table13[[#This Row],[Order Date]],"dddd")</f>
        <v>Saturday</v>
      </c>
      <c r="P965" s="16">
        <f>WEEKDAY(Table13[[#This Row],[Order Datetime]],2)</f>
        <v>6</v>
      </c>
      <c r="Q965" s="30" t="str">
        <f>IF(Table13[[#This Row],[Customer Country]]="",VLOOKUP(Table13[[#This Row],[Customer ID]],Customers!$A$2:$E$2501,2,0),Table13[[#This Row],[Customer Country]])</f>
        <v>France</v>
      </c>
      <c r="R965" s="16">
        <f>VLOOKUP(Table13[[#This Row],[Customer ID]],Table3[],6,0)</f>
        <v>26</v>
      </c>
    </row>
    <row r="966" spans="1:18" x14ac:dyDescent="0.3">
      <c r="A966" s="15">
        <v>312391</v>
      </c>
      <c r="B966" s="16">
        <v>780</v>
      </c>
      <c r="C966" s="17" t="s">
        <v>113</v>
      </c>
      <c r="D966" s="18">
        <v>45276.961805555555</v>
      </c>
      <c r="E966" s="16" t="s">
        <v>98</v>
      </c>
      <c r="F966" s="16" t="s">
        <v>42</v>
      </c>
      <c r="G966" s="16">
        <v>3848</v>
      </c>
      <c r="H966" s="16">
        <f>IF(OR(Table13[[#This Row],[Order Value]]&gt;Answer!I$17,Table13[[#This Row],[Order Value]]&lt;Answer!I$18),1,0)</f>
        <v>0</v>
      </c>
      <c r="I966" s="19">
        <v>45276</v>
      </c>
      <c r="J966" s="20" t="str">
        <f>TEXT(Table13[[#This Row],[Order Datetime]],"HH:MM:SS")</f>
        <v>23:05:00</v>
      </c>
      <c r="K966" s="20" t="str">
        <f>TEXT(Table13[[#This Row],[Order time]],"H")</f>
        <v>23</v>
      </c>
      <c r="L966" s="16">
        <v>12</v>
      </c>
      <c r="M966" s="16">
        <f>DAY(Table13[[#This Row],[Order Date]])</f>
        <v>16</v>
      </c>
      <c r="N966" s="16" t="str">
        <f>TEXT(Table13[[#This Row],[Order Date]],"mmmm")</f>
        <v>December</v>
      </c>
      <c r="O966" s="16" t="str">
        <f>TEXT(Table13[[#This Row],[Order Date]],"dddd")</f>
        <v>Saturday</v>
      </c>
      <c r="P966" s="16">
        <f>WEEKDAY(Table13[[#This Row],[Order Datetime]],2)</f>
        <v>6</v>
      </c>
      <c r="Q966" s="30" t="str">
        <f>IF(Table13[[#This Row],[Customer Country]]="",VLOOKUP(Table13[[#This Row],[Customer ID]],Customers!$A$2:$E$2501,2,0),Table13[[#This Row],[Customer Country]])</f>
        <v>India</v>
      </c>
      <c r="R966" s="16">
        <f>VLOOKUP(Table13[[#This Row],[Customer ID]],Table3[],6,0)</f>
        <v>43</v>
      </c>
    </row>
    <row r="967" spans="1:18" x14ac:dyDescent="0.3">
      <c r="A967" s="15">
        <v>427737</v>
      </c>
      <c r="B967" s="16">
        <v>780</v>
      </c>
      <c r="C967" s="17" t="s">
        <v>113</v>
      </c>
      <c r="D967" s="18">
        <v>45288.040277777778</v>
      </c>
      <c r="E967" s="16" t="s">
        <v>191</v>
      </c>
      <c r="F967" s="16" t="s">
        <v>73</v>
      </c>
      <c r="G967" s="16">
        <v>4456</v>
      </c>
      <c r="H967" s="16">
        <f>IF(OR(Table13[[#This Row],[Order Value]]&gt;Answer!I$17,Table13[[#This Row],[Order Value]]&lt;Answer!I$18),1,0)</f>
        <v>0</v>
      </c>
      <c r="I967" s="19">
        <v>45288</v>
      </c>
      <c r="J967" s="20" t="str">
        <f>TEXT(Table13[[#This Row],[Order Datetime]],"HH:MM:SS")</f>
        <v>00:58:00</v>
      </c>
      <c r="K967" s="20" t="str">
        <f>TEXT(Table13[[#This Row],[Order time]],"H")</f>
        <v>0</v>
      </c>
      <c r="L967" s="16">
        <v>12</v>
      </c>
      <c r="M967" s="16">
        <f>DAY(Table13[[#This Row],[Order Date]])</f>
        <v>28</v>
      </c>
      <c r="N967" s="16" t="str">
        <f>TEXT(Table13[[#This Row],[Order Date]],"mmmm")</f>
        <v>December</v>
      </c>
      <c r="O967" s="16" t="str">
        <f>TEXT(Table13[[#This Row],[Order Date]],"dddd")</f>
        <v>Thursday</v>
      </c>
      <c r="P967" s="16">
        <f>WEEKDAY(Table13[[#This Row],[Order Datetime]],2)</f>
        <v>4</v>
      </c>
      <c r="Q967" s="30" t="str">
        <f>IF(Table13[[#This Row],[Customer Country]]="",VLOOKUP(Table13[[#This Row],[Customer ID]],Customers!$A$2:$E$2501,2,0),Table13[[#This Row],[Customer Country]])</f>
        <v>India</v>
      </c>
      <c r="R967" s="16">
        <f>VLOOKUP(Table13[[#This Row],[Customer ID]],Table3[],6,0)</f>
        <v>43</v>
      </c>
    </row>
    <row r="968" spans="1:18" x14ac:dyDescent="0.3">
      <c r="A968" s="15">
        <v>618196</v>
      </c>
      <c r="B968" s="16">
        <v>780</v>
      </c>
      <c r="C968" s="17" t="s">
        <v>113</v>
      </c>
      <c r="D968" s="18">
        <v>45250.065972222219</v>
      </c>
      <c r="E968" s="16" t="s">
        <v>191</v>
      </c>
      <c r="F968" s="16" t="s">
        <v>14</v>
      </c>
      <c r="G968" s="16">
        <v>9962</v>
      </c>
      <c r="H968" s="16">
        <f>IF(OR(Table13[[#This Row],[Order Value]]&gt;Answer!I$17,Table13[[#This Row],[Order Value]]&lt;Answer!I$18),1,0)</f>
        <v>0</v>
      </c>
      <c r="I968" s="19">
        <v>45250</v>
      </c>
      <c r="J968" s="20" t="str">
        <f>TEXT(Table13[[#This Row],[Order Datetime]],"HH:MM:SS")</f>
        <v>01:35:00</v>
      </c>
      <c r="K968" s="20" t="str">
        <f>TEXT(Table13[[#This Row],[Order time]],"H")</f>
        <v>1</v>
      </c>
      <c r="L968" s="16">
        <v>11</v>
      </c>
      <c r="M968" s="16">
        <f>DAY(Table13[[#This Row],[Order Date]])</f>
        <v>20</v>
      </c>
      <c r="N968" s="16" t="str">
        <f>TEXT(Table13[[#This Row],[Order Date]],"mmmm")</f>
        <v>November</v>
      </c>
      <c r="O968" s="16" t="str">
        <f>TEXT(Table13[[#This Row],[Order Date]],"dddd")</f>
        <v>Monday</v>
      </c>
      <c r="P968" s="16">
        <f>WEEKDAY(Table13[[#This Row],[Order Datetime]],2)</f>
        <v>1</v>
      </c>
      <c r="Q968" s="30" t="str">
        <f>IF(Table13[[#This Row],[Customer Country]]="",VLOOKUP(Table13[[#This Row],[Customer ID]],Customers!$A$2:$E$2501,2,0),Table13[[#This Row],[Customer Country]])</f>
        <v>India</v>
      </c>
      <c r="R968" s="16">
        <f>VLOOKUP(Table13[[#This Row],[Customer ID]],Table3[],6,0)</f>
        <v>43</v>
      </c>
    </row>
    <row r="969" spans="1:18" x14ac:dyDescent="0.3">
      <c r="A969" s="15">
        <v>878658</v>
      </c>
      <c r="B969" s="16">
        <v>780</v>
      </c>
      <c r="C969" s="17" t="s">
        <v>113</v>
      </c>
      <c r="D969" s="21">
        <v>45217.061111111114</v>
      </c>
      <c r="E969" s="16" t="s">
        <v>96</v>
      </c>
      <c r="F969" s="16" t="s">
        <v>53</v>
      </c>
      <c r="G969" s="16">
        <v>3114</v>
      </c>
      <c r="H969" s="16">
        <f>IF(OR(Table13[[#This Row],[Order Value]]&gt;Answer!I$17,Table13[[#This Row],[Order Value]]&lt;Answer!I$18),1,0)</f>
        <v>0</v>
      </c>
      <c r="I969" s="19">
        <v>45217</v>
      </c>
      <c r="J969" s="20" t="str">
        <f>TEXT(Table13[[#This Row],[Order Datetime]],"HH:MM:SS")</f>
        <v>01:28:00</v>
      </c>
      <c r="K969" s="20" t="str">
        <f>TEXT(Table13[[#This Row],[Order time]],"H")</f>
        <v>1</v>
      </c>
      <c r="L969" s="16">
        <v>10</v>
      </c>
      <c r="M969" s="16">
        <f>DAY(Table13[[#This Row],[Order Date]])</f>
        <v>18</v>
      </c>
      <c r="N969" s="16" t="str">
        <f>TEXT(Table13[[#This Row],[Order Date]],"mmmm")</f>
        <v>October</v>
      </c>
      <c r="O969" s="16" t="str">
        <f>TEXT(Table13[[#This Row],[Order Date]],"dddd")</f>
        <v>Wednesday</v>
      </c>
      <c r="P969" s="16">
        <f>WEEKDAY(Table13[[#This Row],[Order Datetime]],2)</f>
        <v>3</v>
      </c>
      <c r="Q969" s="30" t="str">
        <f>IF(Table13[[#This Row],[Customer Country]]="",VLOOKUP(Table13[[#This Row],[Customer ID]],Customers!$A$2:$E$2501,2,0),Table13[[#This Row],[Customer Country]])</f>
        <v>India</v>
      </c>
      <c r="R969" s="16">
        <f>VLOOKUP(Table13[[#This Row],[Customer ID]],Table3[],6,0)</f>
        <v>43</v>
      </c>
    </row>
    <row r="970" spans="1:18" x14ac:dyDescent="0.3">
      <c r="A970" s="15">
        <v>623784</v>
      </c>
      <c r="B970" s="16">
        <v>781</v>
      </c>
      <c r="C970" s="17" t="s">
        <v>102</v>
      </c>
      <c r="D970" s="18">
        <v>45240.073611111111</v>
      </c>
      <c r="E970" s="16" t="s">
        <v>97</v>
      </c>
      <c r="F970" s="16" t="s">
        <v>20</v>
      </c>
      <c r="G970" s="16">
        <v>6494</v>
      </c>
      <c r="H970" s="16">
        <f>IF(OR(Table13[[#This Row],[Order Value]]&gt;Answer!I$17,Table13[[#This Row],[Order Value]]&lt;Answer!I$18),1,0)</f>
        <v>0</v>
      </c>
      <c r="I970" s="19">
        <v>45240</v>
      </c>
      <c r="J970" s="20" t="str">
        <f>TEXT(Table13[[#This Row],[Order Datetime]],"HH:MM:SS")</f>
        <v>01:46:00</v>
      </c>
      <c r="K970" s="20" t="str">
        <f>TEXT(Table13[[#This Row],[Order time]],"H")</f>
        <v>1</v>
      </c>
      <c r="L970" s="16">
        <v>11</v>
      </c>
      <c r="M970" s="16">
        <f>DAY(Table13[[#This Row],[Order Date]])</f>
        <v>10</v>
      </c>
      <c r="N970" s="16" t="str">
        <f>TEXT(Table13[[#This Row],[Order Date]],"mmmm")</f>
        <v>November</v>
      </c>
      <c r="O970" s="16" t="str">
        <f>TEXT(Table13[[#This Row],[Order Date]],"dddd")</f>
        <v>Friday</v>
      </c>
      <c r="P970" s="16">
        <f>WEEKDAY(Table13[[#This Row],[Order Datetime]],2)</f>
        <v>5</v>
      </c>
      <c r="Q970" s="30" t="str">
        <f>IF(Table13[[#This Row],[Customer Country]]="",VLOOKUP(Table13[[#This Row],[Customer ID]],Customers!$A$2:$E$2501,2,0),Table13[[#This Row],[Customer Country]])</f>
        <v>Finland</v>
      </c>
      <c r="R970" s="16">
        <f>VLOOKUP(Table13[[#This Row],[Customer ID]],Table3[],6,0)</f>
        <v>66</v>
      </c>
    </row>
    <row r="971" spans="1:18" x14ac:dyDescent="0.3">
      <c r="A971" s="15">
        <v>641229</v>
      </c>
      <c r="B971" s="16">
        <v>781</v>
      </c>
      <c r="C971" s="17" t="s">
        <v>102</v>
      </c>
      <c r="D971" s="18">
        <v>44936.990277777775</v>
      </c>
      <c r="E971" s="16" t="s">
        <v>191</v>
      </c>
      <c r="F971" s="16" t="s">
        <v>37</v>
      </c>
      <c r="G971" s="16">
        <v>5740</v>
      </c>
      <c r="H971" s="16">
        <f>IF(OR(Table13[[#This Row],[Order Value]]&gt;Answer!I$17,Table13[[#This Row],[Order Value]]&lt;Answer!I$18),1,0)</f>
        <v>0</v>
      </c>
      <c r="I971" s="19">
        <v>44936</v>
      </c>
      <c r="J971" s="20" t="str">
        <f>TEXT(Table13[[#This Row],[Order Datetime]],"HH:MM:SS")</f>
        <v>23:46:00</v>
      </c>
      <c r="K971" s="20" t="str">
        <f>TEXT(Table13[[#This Row],[Order time]],"H")</f>
        <v>23</v>
      </c>
      <c r="L971" s="16">
        <v>1</v>
      </c>
      <c r="M971" s="16">
        <f>DAY(Table13[[#This Row],[Order Date]])</f>
        <v>10</v>
      </c>
      <c r="N971" s="16" t="str">
        <f>TEXT(Table13[[#This Row],[Order Date]],"mmmm")</f>
        <v>January</v>
      </c>
      <c r="O971" s="16" t="str">
        <f>TEXT(Table13[[#This Row],[Order Date]],"dddd")</f>
        <v>Tuesday</v>
      </c>
      <c r="P971" s="16">
        <f>WEEKDAY(Table13[[#This Row],[Order Datetime]],2)</f>
        <v>2</v>
      </c>
      <c r="Q971" s="30" t="str">
        <f>IF(Table13[[#This Row],[Customer Country]]="",VLOOKUP(Table13[[#This Row],[Customer ID]],Customers!$A$2:$E$2501,2,0),Table13[[#This Row],[Customer Country]])</f>
        <v>Finland</v>
      </c>
      <c r="R971" s="16">
        <f>VLOOKUP(Table13[[#This Row],[Customer ID]],Table3[],6,0)</f>
        <v>66</v>
      </c>
    </row>
    <row r="972" spans="1:18" x14ac:dyDescent="0.3">
      <c r="A972" s="15">
        <v>1198743</v>
      </c>
      <c r="B972" s="16">
        <v>782</v>
      </c>
      <c r="C972" s="17" t="s">
        <v>99</v>
      </c>
      <c r="D972" s="21">
        <v>45108.045138888891</v>
      </c>
      <c r="E972" s="16" t="s">
        <v>97</v>
      </c>
      <c r="F972" s="16" t="s">
        <v>71</v>
      </c>
      <c r="G972" s="16">
        <v>2152</v>
      </c>
      <c r="H972" s="16">
        <f>IF(OR(Table13[[#This Row],[Order Value]]&gt;Answer!I$17,Table13[[#This Row],[Order Value]]&lt;Answer!I$18),1,0)</f>
        <v>0</v>
      </c>
      <c r="I972" s="19">
        <v>45108</v>
      </c>
      <c r="J972" s="20" t="str">
        <f>TEXT(Table13[[#This Row],[Order Datetime]],"HH:MM:SS")</f>
        <v>01:05:00</v>
      </c>
      <c r="K972" s="20" t="str">
        <f>TEXT(Table13[[#This Row],[Order time]],"H")</f>
        <v>1</v>
      </c>
      <c r="L972" s="16">
        <v>7</v>
      </c>
      <c r="M972" s="16">
        <f>DAY(Table13[[#This Row],[Order Date]])</f>
        <v>1</v>
      </c>
      <c r="N972" s="16" t="str">
        <f>TEXT(Table13[[#This Row],[Order Date]],"mmmm")</f>
        <v>July</v>
      </c>
      <c r="O972" s="16" t="str">
        <f>TEXT(Table13[[#This Row],[Order Date]],"dddd")</f>
        <v>Saturday</v>
      </c>
      <c r="P972" s="16">
        <f>WEEKDAY(Table13[[#This Row],[Order Datetime]],2)</f>
        <v>6</v>
      </c>
      <c r="Q972" s="30" t="str">
        <f>IF(Table13[[#This Row],[Customer Country]]="",VLOOKUP(Table13[[#This Row],[Customer ID]],Customers!$A$2:$E$2501,2,0),Table13[[#This Row],[Customer Country]])</f>
        <v>USA</v>
      </c>
      <c r="R972" s="16">
        <f>VLOOKUP(Table13[[#This Row],[Customer ID]],Table3[],6,0)</f>
        <v>74</v>
      </c>
    </row>
    <row r="973" spans="1:18" x14ac:dyDescent="0.3">
      <c r="A973" s="15">
        <v>837731</v>
      </c>
      <c r="B973" s="16">
        <v>783</v>
      </c>
      <c r="C973" s="17" t="s">
        <v>99</v>
      </c>
      <c r="D973" s="21">
        <v>45166.970833333333</v>
      </c>
      <c r="E973" s="16" t="s">
        <v>96</v>
      </c>
      <c r="F973" s="16" t="s">
        <v>4</v>
      </c>
      <c r="G973" s="16">
        <v>3632</v>
      </c>
      <c r="H973" s="16">
        <f>IF(OR(Table13[[#This Row],[Order Value]]&gt;Answer!I$17,Table13[[#This Row],[Order Value]]&lt;Answer!I$18),1,0)</f>
        <v>0</v>
      </c>
      <c r="I973" s="19">
        <v>45166</v>
      </c>
      <c r="J973" s="20" t="str">
        <f>TEXT(Table13[[#This Row],[Order Datetime]],"HH:MM:SS")</f>
        <v>23:18:00</v>
      </c>
      <c r="K973" s="20" t="str">
        <f>TEXT(Table13[[#This Row],[Order time]],"H")</f>
        <v>23</v>
      </c>
      <c r="L973" s="16">
        <v>8</v>
      </c>
      <c r="M973" s="16">
        <f>DAY(Table13[[#This Row],[Order Date]])</f>
        <v>28</v>
      </c>
      <c r="N973" s="16" t="str">
        <f>TEXT(Table13[[#This Row],[Order Date]],"mmmm")</f>
        <v>August</v>
      </c>
      <c r="O973" s="16" t="str">
        <f>TEXT(Table13[[#This Row],[Order Date]],"dddd")</f>
        <v>Monday</v>
      </c>
      <c r="P973" s="16">
        <f>WEEKDAY(Table13[[#This Row],[Order Datetime]],2)</f>
        <v>1</v>
      </c>
      <c r="Q973" s="30" t="str">
        <f>IF(Table13[[#This Row],[Customer Country]]="",VLOOKUP(Table13[[#This Row],[Customer ID]],Customers!$A$2:$E$2501,2,0),Table13[[#This Row],[Customer Country]])</f>
        <v>USA</v>
      </c>
      <c r="R973" s="16">
        <f>VLOOKUP(Table13[[#This Row],[Customer ID]],Table3[],6,0)</f>
        <v>42</v>
      </c>
    </row>
    <row r="974" spans="1:18" x14ac:dyDescent="0.3">
      <c r="A974" s="15">
        <v>78613</v>
      </c>
      <c r="B974" s="16">
        <v>784</v>
      </c>
      <c r="C974" s="17" t="s">
        <v>99</v>
      </c>
      <c r="D974" s="18">
        <v>44999.001388888886</v>
      </c>
      <c r="E974" s="16" t="s">
        <v>191</v>
      </c>
      <c r="F974" s="16" t="s">
        <v>47</v>
      </c>
      <c r="G974" s="16">
        <v>6104</v>
      </c>
      <c r="H974" s="16">
        <f>IF(OR(Table13[[#This Row],[Order Value]]&gt;Answer!I$17,Table13[[#This Row],[Order Value]]&lt;Answer!I$18),1,0)</f>
        <v>0</v>
      </c>
      <c r="I974" s="19">
        <v>44999</v>
      </c>
      <c r="J974" s="20" t="str">
        <f>TEXT(Table13[[#This Row],[Order Datetime]],"HH:MM:SS")</f>
        <v>00:02:00</v>
      </c>
      <c r="K974" s="20" t="str">
        <f>TEXT(Table13[[#This Row],[Order time]],"H")</f>
        <v>0</v>
      </c>
      <c r="L974" s="16">
        <v>3</v>
      </c>
      <c r="M974" s="16">
        <f>DAY(Table13[[#This Row],[Order Date]])</f>
        <v>14</v>
      </c>
      <c r="N974" s="16" t="str">
        <f>TEXT(Table13[[#This Row],[Order Date]],"mmmm")</f>
        <v>March</v>
      </c>
      <c r="O974" s="16" t="str">
        <f>TEXT(Table13[[#This Row],[Order Date]],"dddd")</f>
        <v>Tuesday</v>
      </c>
      <c r="P974" s="16">
        <f>WEEKDAY(Table13[[#This Row],[Order Datetime]],2)</f>
        <v>2</v>
      </c>
      <c r="Q974" s="30" t="str">
        <f>IF(Table13[[#This Row],[Customer Country]]="",VLOOKUP(Table13[[#This Row],[Customer ID]],Customers!$A$2:$E$2501,2,0),Table13[[#This Row],[Customer Country]])</f>
        <v>USA</v>
      </c>
      <c r="R974" s="16">
        <f>VLOOKUP(Table13[[#This Row],[Customer ID]],Table3[],6,0)</f>
        <v>38</v>
      </c>
    </row>
    <row r="975" spans="1:18" x14ac:dyDescent="0.3">
      <c r="A975" s="15">
        <v>559015</v>
      </c>
      <c r="B975" s="16">
        <v>785</v>
      </c>
      <c r="C975" s="17" t="s">
        <v>111</v>
      </c>
      <c r="D975" s="18">
        <v>45059.031944444447</v>
      </c>
      <c r="E975" s="16" t="s">
        <v>96</v>
      </c>
      <c r="F975" s="16" t="s">
        <v>48</v>
      </c>
      <c r="G975" s="16">
        <v>9196</v>
      </c>
      <c r="H975" s="16">
        <f>IF(OR(Table13[[#This Row],[Order Value]]&gt;Answer!I$17,Table13[[#This Row],[Order Value]]&lt;Answer!I$18),1,0)</f>
        <v>0</v>
      </c>
      <c r="I975" s="19">
        <v>45059</v>
      </c>
      <c r="J975" s="20" t="str">
        <f>TEXT(Table13[[#This Row],[Order Datetime]],"HH:MM:SS")</f>
        <v>00:46:00</v>
      </c>
      <c r="K975" s="20" t="str">
        <f>TEXT(Table13[[#This Row],[Order time]],"H")</f>
        <v>0</v>
      </c>
      <c r="L975" s="16">
        <v>5</v>
      </c>
      <c r="M975" s="16">
        <f>DAY(Table13[[#This Row],[Order Date]])</f>
        <v>13</v>
      </c>
      <c r="N975" s="16" t="str">
        <f>TEXT(Table13[[#This Row],[Order Date]],"mmmm")</f>
        <v>May</v>
      </c>
      <c r="O975" s="16" t="str">
        <f>TEXT(Table13[[#This Row],[Order Date]],"dddd")</f>
        <v>Saturday</v>
      </c>
      <c r="P975" s="16">
        <f>WEEKDAY(Table13[[#This Row],[Order Datetime]],2)</f>
        <v>6</v>
      </c>
      <c r="Q975" s="30" t="str">
        <f>IF(Table13[[#This Row],[Customer Country]]="",VLOOKUP(Table13[[#This Row],[Customer ID]],Customers!$A$2:$E$2501,2,0),Table13[[#This Row],[Customer Country]])</f>
        <v>Ireland</v>
      </c>
      <c r="R975" s="16">
        <f>VLOOKUP(Table13[[#This Row],[Customer ID]],Table3[],6,0)</f>
        <v>44</v>
      </c>
    </row>
    <row r="976" spans="1:18" x14ac:dyDescent="0.3">
      <c r="A976" s="15">
        <v>583059</v>
      </c>
      <c r="B976" s="16">
        <v>786</v>
      </c>
      <c r="C976" s="17" t="s">
        <v>108</v>
      </c>
      <c r="D976" s="18">
        <v>45240.952777777777</v>
      </c>
      <c r="E976" s="16" t="s">
        <v>98</v>
      </c>
      <c r="F976" s="16" t="s">
        <v>17</v>
      </c>
      <c r="G976" s="16">
        <v>6333</v>
      </c>
      <c r="H976" s="16">
        <f>IF(OR(Table13[[#This Row],[Order Value]]&gt;Answer!I$17,Table13[[#This Row],[Order Value]]&lt;Answer!I$18),1,0)</f>
        <v>0</v>
      </c>
      <c r="I976" s="19">
        <v>45240</v>
      </c>
      <c r="J976" s="20" t="str">
        <f>TEXT(Table13[[#This Row],[Order Datetime]],"HH:MM:SS")</f>
        <v>22:52:00</v>
      </c>
      <c r="K976" s="20" t="str">
        <f>TEXT(Table13[[#This Row],[Order time]],"H")</f>
        <v>22</v>
      </c>
      <c r="L976" s="16">
        <v>11</v>
      </c>
      <c r="M976" s="16">
        <f>DAY(Table13[[#This Row],[Order Date]])</f>
        <v>10</v>
      </c>
      <c r="N976" s="16" t="str">
        <f>TEXT(Table13[[#This Row],[Order Date]],"mmmm")</f>
        <v>November</v>
      </c>
      <c r="O976" s="16" t="str">
        <f>TEXT(Table13[[#This Row],[Order Date]],"dddd")</f>
        <v>Friday</v>
      </c>
      <c r="P976" s="16">
        <f>WEEKDAY(Table13[[#This Row],[Order Datetime]],2)</f>
        <v>5</v>
      </c>
      <c r="Q976" s="30" t="str">
        <f>IF(Table13[[#This Row],[Customer Country]]="",VLOOKUP(Table13[[#This Row],[Customer ID]],Customers!$A$2:$E$2501,2,0),Table13[[#This Row],[Customer Country]])</f>
        <v>Denmark</v>
      </c>
      <c r="R976" s="16">
        <f>VLOOKUP(Table13[[#This Row],[Customer ID]],Table3[],6,0)</f>
        <v>61</v>
      </c>
    </row>
    <row r="977" spans="1:18" x14ac:dyDescent="0.3">
      <c r="A977" s="15">
        <v>1253641</v>
      </c>
      <c r="B977" s="16">
        <v>786</v>
      </c>
      <c r="C977" s="17" t="s">
        <v>108</v>
      </c>
      <c r="D977" s="21">
        <v>44956.076388888891</v>
      </c>
      <c r="E977" s="16" t="s">
        <v>98</v>
      </c>
      <c r="F977" s="16" t="s">
        <v>45</v>
      </c>
      <c r="G977" s="16">
        <v>2881</v>
      </c>
      <c r="H977" s="16">
        <f>IF(OR(Table13[[#This Row],[Order Value]]&gt;Answer!I$17,Table13[[#This Row],[Order Value]]&lt;Answer!I$18),1,0)</f>
        <v>0</v>
      </c>
      <c r="I977" s="19">
        <v>44956</v>
      </c>
      <c r="J977" s="20" t="str">
        <f>TEXT(Table13[[#This Row],[Order Datetime]],"HH:MM:SS")</f>
        <v>01:50:00</v>
      </c>
      <c r="K977" s="20" t="str">
        <f>TEXT(Table13[[#This Row],[Order time]],"H")</f>
        <v>1</v>
      </c>
      <c r="L977" s="16">
        <v>1</v>
      </c>
      <c r="M977" s="16">
        <f>DAY(Table13[[#This Row],[Order Date]])</f>
        <v>30</v>
      </c>
      <c r="N977" s="16" t="str">
        <f>TEXT(Table13[[#This Row],[Order Date]],"mmmm")</f>
        <v>January</v>
      </c>
      <c r="O977" s="16" t="str">
        <f>TEXT(Table13[[#This Row],[Order Date]],"dddd")</f>
        <v>Monday</v>
      </c>
      <c r="P977" s="16">
        <f>WEEKDAY(Table13[[#This Row],[Order Datetime]],2)</f>
        <v>1</v>
      </c>
      <c r="Q977" s="30" t="str">
        <f>IF(Table13[[#This Row],[Customer Country]]="",VLOOKUP(Table13[[#This Row],[Customer ID]],Customers!$A$2:$E$2501,2,0),Table13[[#This Row],[Customer Country]])</f>
        <v>Denmark</v>
      </c>
      <c r="R977" s="16">
        <f>VLOOKUP(Table13[[#This Row],[Customer ID]],Table3[],6,0)</f>
        <v>61</v>
      </c>
    </row>
    <row r="978" spans="1:18" x14ac:dyDescent="0.3">
      <c r="A978" s="15">
        <v>629953</v>
      </c>
      <c r="B978" s="16">
        <v>787</v>
      </c>
      <c r="C978" s="17" t="s">
        <v>104</v>
      </c>
      <c r="D978" s="18">
        <v>45045.03125</v>
      </c>
      <c r="E978" s="16" t="s">
        <v>98</v>
      </c>
      <c r="F978" s="16" t="s">
        <v>52</v>
      </c>
      <c r="G978" s="16">
        <v>9460</v>
      </c>
      <c r="H978" s="16">
        <f>IF(OR(Table13[[#This Row],[Order Value]]&gt;Answer!I$17,Table13[[#This Row],[Order Value]]&lt;Answer!I$18),1,0)</f>
        <v>0</v>
      </c>
      <c r="I978" s="19">
        <v>45045</v>
      </c>
      <c r="J978" s="20" t="str">
        <f>TEXT(Table13[[#This Row],[Order Datetime]],"HH:MM:SS")</f>
        <v>00:45:00</v>
      </c>
      <c r="K978" s="20" t="str">
        <f>TEXT(Table13[[#This Row],[Order time]],"H")</f>
        <v>0</v>
      </c>
      <c r="L978" s="16">
        <v>4</v>
      </c>
      <c r="M978" s="16">
        <f>DAY(Table13[[#This Row],[Order Date]])</f>
        <v>29</v>
      </c>
      <c r="N978" s="16" t="str">
        <f>TEXT(Table13[[#This Row],[Order Date]],"mmmm")</f>
        <v>April</v>
      </c>
      <c r="O978" s="16" t="str">
        <f>TEXT(Table13[[#This Row],[Order Date]],"dddd")</f>
        <v>Saturday</v>
      </c>
      <c r="P978" s="16">
        <f>WEEKDAY(Table13[[#This Row],[Order Datetime]],2)</f>
        <v>6</v>
      </c>
      <c r="Q978" s="30" t="str">
        <f>IF(Table13[[#This Row],[Customer Country]]="",VLOOKUP(Table13[[#This Row],[Customer ID]],Customers!$A$2:$E$2501,2,0),Table13[[#This Row],[Customer Country]])</f>
        <v>Austria</v>
      </c>
      <c r="R978" s="16">
        <f>VLOOKUP(Table13[[#This Row],[Customer ID]],Table3[],6,0)</f>
        <v>40</v>
      </c>
    </row>
    <row r="979" spans="1:18" x14ac:dyDescent="0.3">
      <c r="A979" s="15">
        <v>1081894</v>
      </c>
      <c r="B979" s="16">
        <v>787</v>
      </c>
      <c r="C979" s="17" t="s">
        <v>104</v>
      </c>
      <c r="D979" s="21">
        <v>44965.065972222219</v>
      </c>
      <c r="E979" s="16" t="s">
        <v>96</v>
      </c>
      <c r="F979" s="16" t="s">
        <v>7</v>
      </c>
      <c r="G979" s="16">
        <v>5113</v>
      </c>
      <c r="H979" s="16">
        <f>IF(OR(Table13[[#This Row],[Order Value]]&gt;Answer!I$17,Table13[[#This Row],[Order Value]]&lt;Answer!I$18),1,0)</f>
        <v>0</v>
      </c>
      <c r="I979" s="19">
        <v>44965</v>
      </c>
      <c r="J979" s="20" t="str">
        <f>TEXT(Table13[[#This Row],[Order Datetime]],"HH:MM:SS")</f>
        <v>01:35:00</v>
      </c>
      <c r="K979" s="20" t="str">
        <f>TEXT(Table13[[#This Row],[Order time]],"H")</f>
        <v>1</v>
      </c>
      <c r="L979" s="16">
        <v>2</v>
      </c>
      <c r="M979" s="16">
        <f>DAY(Table13[[#This Row],[Order Date]])</f>
        <v>8</v>
      </c>
      <c r="N979" s="16" t="str">
        <f>TEXT(Table13[[#This Row],[Order Date]],"mmmm")</f>
        <v>February</v>
      </c>
      <c r="O979" s="16" t="str">
        <f>TEXT(Table13[[#This Row],[Order Date]],"dddd")</f>
        <v>Wednesday</v>
      </c>
      <c r="P979" s="16">
        <f>WEEKDAY(Table13[[#This Row],[Order Datetime]],2)</f>
        <v>3</v>
      </c>
      <c r="Q979" s="30" t="str">
        <f>IF(Table13[[#This Row],[Customer Country]]="",VLOOKUP(Table13[[#This Row],[Customer ID]],Customers!$A$2:$E$2501,2,0),Table13[[#This Row],[Customer Country]])</f>
        <v>Austria</v>
      </c>
      <c r="R979" s="16">
        <f>VLOOKUP(Table13[[#This Row],[Customer ID]],Table3[],6,0)</f>
        <v>40</v>
      </c>
    </row>
    <row r="980" spans="1:18" x14ac:dyDescent="0.3">
      <c r="A980" s="15">
        <v>610023</v>
      </c>
      <c r="B980" s="16">
        <v>789</v>
      </c>
      <c r="C980" s="17" t="s">
        <v>100</v>
      </c>
      <c r="D980" s="18">
        <v>45074.051388888889</v>
      </c>
      <c r="E980" s="16" t="s">
        <v>191</v>
      </c>
      <c r="F980" s="16" t="s">
        <v>91</v>
      </c>
      <c r="G980" s="16">
        <v>620</v>
      </c>
      <c r="H980" s="16">
        <f>IF(OR(Table13[[#This Row],[Order Value]]&gt;Answer!I$17,Table13[[#This Row],[Order Value]]&lt;Answer!I$18),1,0)</f>
        <v>0</v>
      </c>
      <c r="I980" s="19">
        <v>45074</v>
      </c>
      <c r="J980" s="20" t="str">
        <f>TEXT(Table13[[#This Row],[Order Datetime]],"HH:MM:SS")</f>
        <v>01:14:00</v>
      </c>
      <c r="K980" s="20" t="str">
        <f>TEXT(Table13[[#This Row],[Order time]],"H")</f>
        <v>1</v>
      </c>
      <c r="L980" s="16">
        <v>5</v>
      </c>
      <c r="M980" s="16">
        <f>DAY(Table13[[#This Row],[Order Date]])</f>
        <v>28</v>
      </c>
      <c r="N980" s="16" t="str">
        <f>TEXT(Table13[[#This Row],[Order Date]],"mmmm")</f>
        <v>May</v>
      </c>
      <c r="O980" s="16" t="str">
        <f>TEXT(Table13[[#This Row],[Order Date]],"dddd")</f>
        <v>Sunday</v>
      </c>
      <c r="P980" s="16">
        <f>WEEKDAY(Table13[[#This Row],[Order Datetime]],2)</f>
        <v>7</v>
      </c>
      <c r="Q980" s="30" t="str">
        <f>IF(Table13[[#This Row],[Customer Country]]="",VLOOKUP(Table13[[#This Row],[Customer ID]],Customers!$A$2:$E$2501,2,0),Table13[[#This Row],[Customer Country]])</f>
        <v>France</v>
      </c>
      <c r="R980" s="16">
        <f>VLOOKUP(Table13[[#This Row],[Customer ID]],Table3[],6,0)</f>
        <v>62</v>
      </c>
    </row>
    <row r="981" spans="1:18" x14ac:dyDescent="0.3">
      <c r="A981" s="15">
        <v>917785</v>
      </c>
      <c r="B981" s="16">
        <v>789</v>
      </c>
      <c r="C981" s="17" t="s">
        <v>100</v>
      </c>
      <c r="D981" s="21">
        <v>45053.001388888886</v>
      </c>
      <c r="E981" s="16" t="s">
        <v>191</v>
      </c>
      <c r="F981" s="16" t="s">
        <v>72</v>
      </c>
      <c r="G981" s="16">
        <v>9379</v>
      </c>
      <c r="H981" s="16">
        <f>IF(OR(Table13[[#This Row],[Order Value]]&gt;Answer!I$17,Table13[[#This Row],[Order Value]]&lt;Answer!I$18),1,0)</f>
        <v>0</v>
      </c>
      <c r="I981" s="19">
        <v>45053</v>
      </c>
      <c r="J981" s="20" t="str">
        <f>TEXT(Table13[[#This Row],[Order Datetime]],"HH:MM:SS")</f>
        <v>00:02:00</v>
      </c>
      <c r="K981" s="20" t="str">
        <f>TEXT(Table13[[#This Row],[Order time]],"H")</f>
        <v>0</v>
      </c>
      <c r="L981" s="16">
        <v>5</v>
      </c>
      <c r="M981" s="16">
        <f>DAY(Table13[[#This Row],[Order Date]])</f>
        <v>7</v>
      </c>
      <c r="N981" s="16" t="str">
        <f>TEXT(Table13[[#This Row],[Order Date]],"mmmm")</f>
        <v>May</v>
      </c>
      <c r="O981" s="16" t="str">
        <f>TEXT(Table13[[#This Row],[Order Date]],"dddd")</f>
        <v>Sunday</v>
      </c>
      <c r="P981" s="16">
        <f>WEEKDAY(Table13[[#This Row],[Order Datetime]],2)</f>
        <v>7</v>
      </c>
      <c r="Q981" s="30" t="str">
        <f>IF(Table13[[#This Row],[Customer Country]]="",VLOOKUP(Table13[[#This Row],[Customer ID]],Customers!$A$2:$E$2501,2,0),Table13[[#This Row],[Customer Country]])</f>
        <v>France</v>
      </c>
      <c r="R981" s="16">
        <f>VLOOKUP(Table13[[#This Row],[Customer ID]],Table3[],6,0)</f>
        <v>62</v>
      </c>
    </row>
    <row r="982" spans="1:18" x14ac:dyDescent="0.3">
      <c r="A982" s="15">
        <v>1414158</v>
      </c>
      <c r="B982" s="16">
        <v>789</v>
      </c>
      <c r="C982" s="17" t="s">
        <v>100</v>
      </c>
      <c r="D982" s="21">
        <v>45005.045138888891</v>
      </c>
      <c r="E982" s="16" t="s">
        <v>97</v>
      </c>
      <c r="F982" s="16" t="s">
        <v>15</v>
      </c>
      <c r="G982" s="16">
        <v>8686</v>
      </c>
      <c r="H982" s="16">
        <f>IF(OR(Table13[[#This Row],[Order Value]]&gt;Answer!I$17,Table13[[#This Row],[Order Value]]&lt;Answer!I$18),1,0)</f>
        <v>0</v>
      </c>
      <c r="I982" s="19">
        <v>45005</v>
      </c>
      <c r="J982" s="20" t="str">
        <f>TEXT(Table13[[#This Row],[Order Datetime]],"HH:MM:SS")</f>
        <v>01:05:00</v>
      </c>
      <c r="K982" s="20" t="str">
        <f>TEXT(Table13[[#This Row],[Order time]],"H")</f>
        <v>1</v>
      </c>
      <c r="L982" s="16">
        <v>3</v>
      </c>
      <c r="M982" s="16">
        <f>DAY(Table13[[#This Row],[Order Date]])</f>
        <v>20</v>
      </c>
      <c r="N982" s="16" t="str">
        <f>TEXT(Table13[[#This Row],[Order Date]],"mmmm")</f>
        <v>March</v>
      </c>
      <c r="O982" s="16" t="str">
        <f>TEXT(Table13[[#This Row],[Order Date]],"dddd")</f>
        <v>Monday</v>
      </c>
      <c r="P982" s="16">
        <f>WEEKDAY(Table13[[#This Row],[Order Datetime]],2)</f>
        <v>1</v>
      </c>
      <c r="Q982" s="30" t="str">
        <f>IF(Table13[[#This Row],[Customer Country]]="",VLOOKUP(Table13[[#This Row],[Customer ID]],Customers!$A$2:$E$2501,2,0),Table13[[#This Row],[Customer Country]])</f>
        <v>France</v>
      </c>
      <c r="R982" s="16">
        <f>VLOOKUP(Table13[[#This Row],[Customer ID]],Table3[],6,0)</f>
        <v>62</v>
      </c>
    </row>
    <row r="983" spans="1:18" x14ac:dyDescent="0.3">
      <c r="A983" s="15">
        <v>177753</v>
      </c>
      <c r="B983" s="16">
        <v>790</v>
      </c>
      <c r="C983" s="17" t="s">
        <v>113</v>
      </c>
      <c r="D983" s="18">
        <v>45144.030555555553</v>
      </c>
      <c r="E983" s="16" t="s">
        <v>97</v>
      </c>
      <c r="F983" s="16" t="s">
        <v>21</v>
      </c>
      <c r="G983" s="16">
        <v>5420</v>
      </c>
      <c r="H983" s="16">
        <f>IF(OR(Table13[[#This Row],[Order Value]]&gt;Answer!I$17,Table13[[#This Row],[Order Value]]&lt;Answer!I$18),1,0)</f>
        <v>0</v>
      </c>
      <c r="I983" s="19">
        <v>45144</v>
      </c>
      <c r="J983" s="20" t="str">
        <f>TEXT(Table13[[#This Row],[Order Datetime]],"HH:MM:SS")</f>
        <v>00:44:00</v>
      </c>
      <c r="K983" s="20" t="str">
        <f>TEXT(Table13[[#This Row],[Order time]],"H")</f>
        <v>0</v>
      </c>
      <c r="L983" s="16">
        <v>8</v>
      </c>
      <c r="M983" s="16">
        <f>DAY(Table13[[#This Row],[Order Date]])</f>
        <v>6</v>
      </c>
      <c r="N983" s="16" t="str">
        <f>TEXT(Table13[[#This Row],[Order Date]],"mmmm")</f>
        <v>August</v>
      </c>
      <c r="O983" s="16" t="str">
        <f>TEXT(Table13[[#This Row],[Order Date]],"dddd")</f>
        <v>Sunday</v>
      </c>
      <c r="P983" s="16">
        <f>WEEKDAY(Table13[[#This Row],[Order Datetime]],2)</f>
        <v>7</v>
      </c>
      <c r="Q983" s="30" t="str">
        <f>IF(Table13[[#This Row],[Customer Country]]="",VLOOKUP(Table13[[#This Row],[Customer ID]],Customers!$A$2:$E$2501,2,0),Table13[[#This Row],[Customer Country]])</f>
        <v>India</v>
      </c>
      <c r="R983" s="16">
        <f>VLOOKUP(Table13[[#This Row],[Customer ID]],Table3[],6,0)</f>
        <v>85</v>
      </c>
    </row>
    <row r="984" spans="1:18" x14ac:dyDescent="0.3">
      <c r="A984" s="15">
        <v>1230163</v>
      </c>
      <c r="B984" s="16">
        <v>793</v>
      </c>
      <c r="C984" s="17" t="s">
        <v>99</v>
      </c>
      <c r="D984" s="21">
        <v>45082.945138888892</v>
      </c>
      <c r="E984" s="16" t="s">
        <v>191</v>
      </c>
      <c r="F984" s="16" t="s">
        <v>60</v>
      </c>
      <c r="G984" s="16">
        <v>7586</v>
      </c>
      <c r="H984" s="16">
        <f>IF(OR(Table13[[#This Row],[Order Value]]&gt;Answer!I$17,Table13[[#This Row],[Order Value]]&lt;Answer!I$18),1,0)</f>
        <v>0</v>
      </c>
      <c r="I984" s="19">
        <v>45082</v>
      </c>
      <c r="J984" s="20" t="str">
        <f>TEXT(Table13[[#This Row],[Order Datetime]],"HH:MM:SS")</f>
        <v>22:41:00</v>
      </c>
      <c r="K984" s="20" t="str">
        <f>TEXT(Table13[[#This Row],[Order time]],"H")</f>
        <v>22</v>
      </c>
      <c r="L984" s="16">
        <v>6</v>
      </c>
      <c r="M984" s="16">
        <f>DAY(Table13[[#This Row],[Order Date]])</f>
        <v>5</v>
      </c>
      <c r="N984" s="16" t="str">
        <f>TEXT(Table13[[#This Row],[Order Date]],"mmmm")</f>
        <v>June</v>
      </c>
      <c r="O984" s="16" t="str">
        <f>TEXT(Table13[[#This Row],[Order Date]],"dddd")</f>
        <v>Monday</v>
      </c>
      <c r="P984" s="16">
        <f>WEEKDAY(Table13[[#This Row],[Order Datetime]],2)</f>
        <v>1</v>
      </c>
      <c r="Q984" s="30" t="str">
        <f>IF(Table13[[#This Row],[Customer Country]]="",VLOOKUP(Table13[[#This Row],[Customer ID]],Customers!$A$2:$E$2501,2,0),Table13[[#This Row],[Customer Country]])</f>
        <v>USA</v>
      </c>
      <c r="R984" s="16">
        <f>VLOOKUP(Table13[[#This Row],[Customer ID]],Table3[],6,0)</f>
        <v>87</v>
      </c>
    </row>
    <row r="985" spans="1:18" x14ac:dyDescent="0.3">
      <c r="A985" s="15">
        <v>635137</v>
      </c>
      <c r="B985" s="16">
        <v>795</v>
      </c>
      <c r="C985" s="17" t="s">
        <v>102</v>
      </c>
      <c r="D985" s="18">
        <v>45114.018055555556</v>
      </c>
      <c r="E985" s="16" t="s">
        <v>97</v>
      </c>
      <c r="F985" s="16" t="s">
        <v>21</v>
      </c>
      <c r="G985" s="16">
        <v>7566</v>
      </c>
      <c r="H985" s="16">
        <f>IF(OR(Table13[[#This Row],[Order Value]]&gt;Answer!I$17,Table13[[#This Row],[Order Value]]&lt;Answer!I$18),1,0)</f>
        <v>0</v>
      </c>
      <c r="I985" s="19">
        <v>45114</v>
      </c>
      <c r="J985" s="20" t="str">
        <f>TEXT(Table13[[#This Row],[Order Datetime]],"HH:MM:SS")</f>
        <v>00:26:00</v>
      </c>
      <c r="K985" s="20" t="str">
        <f>TEXT(Table13[[#This Row],[Order time]],"H")</f>
        <v>0</v>
      </c>
      <c r="L985" s="16">
        <v>7</v>
      </c>
      <c r="M985" s="16">
        <f>DAY(Table13[[#This Row],[Order Date]])</f>
        <v>7</v>
      </c>
      <c r="N985" s="16" t="str">
        <f>TEXT(Table13[[#This Row],[Order Date]],"mmmm")</f>
        <v>July</v>
      </c>
      <c r="O985" s="16" t="str">
        <f>TEXT(Table13[[#This Row],[Order Date]],"dddd")</f>
        <v>Friday</v>
      </c>
      <c r="P985" s="16">
        <f>WEEKDAY(Table13[[#This Row],[Order Datetime]],2)</f>
        <v>5</v>
      </c>
      <c r="Q985" s="30" t="str">
        <f>IF(Table13[[#This Row],[Customer Country]]="",VLOOKUP(Table13[[#This Row],[Customer ID]],Customers!$A$2:$E$2501,2,0),Table13[[#This Row],[Customer Country]])</f>
        <v>Finland</v>
      </c>
      <c r="R985" s="16">
        <f>VLOOKUP(Table13[[#This Row],[Customer ID]],Table3[],6,0)</f>
        <v>83</v>
      </c>
    </row>
    <row r="986" spans="1:18" x14ac:dyDescent="0.3">
      <c r="A986" s="15">
        <v>525405</v>
      </c>
      <c r="B986" s="16">
        <v>796</v>
      </c>
      <c r="C986" s="17" t="s">
        <v>102</v>
      </c>
      <c r="D986" s="18">
        <v>44943.010416666664</v>
      </c>
      <c r="E986" s="16" t="s">
        <v>98</v>
      </c>
      <c r="F986" s="16" t="s">
        <v>66</v>
      </c>
      <c r="G986" s="16">
        <v>6640</v>
      </c>
      <c r="H986" s="16">
        <f>IF(OR(Table13[[#This Row],[Order Value]]&gt;Answer!I$17,Table13[[#This Row],[Order Value]]&lt;Answer!I$18),1,0)</f>
        <v>0</v>
      </c>
      <c r="I986" s="19">
        <v>44943</v>
      </c>
      <c r="J986" s="20" t="str">
        <f>TEXT(Table13[[#This Row],[Order Datetime]],"HH:MM:SS")</f>
        <v>00:15:00</v>
      </c>
      <c r="K986" s="20" t="str">
        <f>TEXT(Table13[[#This Row],[Order time]],"H")</f>
        <v>0</v>
      </c>
      <c r="L986" s="16">
        <v>1</v>
      </c>
      <c r="M986" s="16">
        <f>DAY(Table13[[#This Row],[Order Date]])</f>
        <v>17</v>
      </c>
      <c r="N986" s="16" t="str">
        <f>TEXT(Table13[[#This Row],[Order Date]],"mmmm")</f>
        <v>January</v>
      </c>
      <c r="O986" s="16" t="str">
        <f>TEXT(Table13[[#This Row],[Order Date]],"dddd")</f>
        <v>Tuesday</v>
      </c>
      <c r="P986" s="16">
        <f>WEEKDAY(Table13[[#This Row],[Order Datetime]],2)</f>
        <v>2</v>
      </c>
      <c r="Q986" s="30" t="str">
        <f>IF(Table13[[#This Row],[Customer Country]]="",VLOOKUP(Table13[[#This Row],[Customer ID]],Customers!$A$2:$E$2501,2,0),Table13[[#This Row],[Customer Country]])</f>
        <v>Finland</v>
      </c>
      <c r="R986" s="16">
        <f>VLOOKUP(Table13[[#This Row],[Customer ID]],Table3[],6,0)</f>
        <v>27</v>
      </c>
    </row>
    <row r="987" spans="1:18" x14ac:dyDescent="0.3">
      <c r="A987" s="15">
        <v>1579155</v>
      </c>
      <c r="B987" s="16">
        <v>796</v>
      </c>
      <c r="C987" s="17" t="s">
        <v>102</v>
      </c>
      <c r="D987" s="21">
        <v>44973.037499999999</v>
      </c>
      <c r="E987" s="16" t="s">
        <v>97</v>
      </c>
      <c r="F987" s="16" t="s">
        <v>8</v>
      </c>
      <c r="G987" s="16">
        <v>799</v>
      </c>
      <c r="H987" s="16">
        <f>IF(OR(Table13[[#This Row],[Order Value]]&gt;Answer!I$17,Table13[[#This Row],[Order Value]]&lt;Answer!I$18),1,0)</f>
        <v>0</v>
      </c>
      <c r="I987" s="19">
        <v>44973</v>
      </c>
      <c r="J987" s="20" t="str">
        <f>TEXT(Table13[[#This Row],[Order Datetime]],"HH:MM:SS")</f>
        <v>00:54:00</v>
      </c>
      <c r="K987" s="20" t="str">
        <f>TEXT(Table13[[#This Row],[Order time]],"H")</f>
        <v>0</v>
      </c>
      <c r="L987" s="16">
        <v>2</v>
      </c>
      <c r="M987" s="16">
        <f>DAY(Table13[[#This Row],[Order Date]])</f>
        <v>16</v>
      </c>
      <c r="N987" s="16" t="str">
        <f>TEXT(Table13[[#This Row],[Order Date]],"mmmm")</f>
        <v>February</v>
      </c>
      <c r="O987" s="16" t="str">
        <f>TEXT(Table13[[#This Row],[Order Date]],"dddd")</f>
        <v>Thursday</v>
      </c>
      <c r="P987" s="16">
        <f>WEEKDAY(Table13[[#This Row],[Order Datetime]],2)</f>
        <v>4</v>
      </c>
      <c r="Q987" s="30" t="str">
        <f>IF(Table13[[#This Row],[Customer Country]]="",VLOOKUP(Table13[[#This Row],[Customer ID]],Customers!$A$2:$E$2501,2,0),Table13[[#This Row],[Customer Country]])</f>
        <v>Finland</v>
      </c>
      <c r="R987" s="16">
        <f>VLOOKUP(Table13[[#This Row],[Customer ID]],Table3[],6,0)</f>
        <v>27</v>
      </c>
    </row>
    <row r="988" spans="1:18" x14ac:dyDescent="0.3">
      <c r="A988" s="15">
        <v>493809</v>
      </c>
      <c r="B988" s="16">
        <v>799</v>
      </c>
      <c r="C988" s="17" t="s">
        <v>99</v>
      </c>
      <c r="D988" s="18">
        <v>44969.083333333336</v>
      </c>
      <c r="E988" s="16" t="s">
        <v>191</v>
      </c>
      <c r="F988" s="16" t="s">
        <v>78</v>
      </c>
      <c r="G988" s="16">
        <v>8809</v>
      </c>
      <c r="H988" s="16">
        <f>IF(OR(Table13[[#This Row],[Order Value]]&gt;Answer!I$17,Table13[[#This Row],[Order Value]]&lt;Answer!I$18),1,0)</f>
        <v>0</v>
      </c>
      <c r="I988" s="19">
        <v>44969</v>
      </c>
      <c r="J988" s="20" t="str">
        <f>TEXT(Table13[[#This Row],[Order Datetime]],"HH:MM:SS")</f>
        <v>02:00:00</v>
      </c>
      <c r="K988" s="20" t="str">
        <f>TEXT(Table13[[#This Row],[Order time]],"H")</f>
        <v>2</v>
      </c>
      <c r="L988" s="16">
        <v>2</v>
      </c>
      <c r="M988" s="16">
        <f>DAY(Table13[[#This Row],[Order Date]])</f>
        <v>12</v>
      </c>
      <c r="N988" s="16" t="str">
        <f>TEXT(Table13[[#This Row],[Order Date]],"mmmm")</f>
        <v>February</v>
      </c>
      <c r="O988" s="16" t="str">
        <f>TEXT(Table13[[#This Row],[Order Date]],"dddd")</f>
        <v>Sunday</v>
      </c>
      <c r="P988" s="16">
        <f>WEEKDAY(Table13[[#This Row],[Order Datetime]],2)</f>
        <v>7</v>
      </c>
      <c r="Q988" s="30" t="str">
        <f>IF(Table13[[#This Row],[Customer Country]]="",VLOOKUP(Table13[[#This Row],[Customer ID]],Customers!$A$2:$E$2501,2,0),Table13[[#This Row],[Customer Country]])</f>
        <v>USA</v>
      </c>
      <c r="R988" s="16">
        <f>VLOOKUP(Table13[[#This Row],[Customer ID]],Table3[],6,0)</f>
        <v>59</v>
      </c>
    </row>
    <row r="989" spans="1:18" x14ac:dyDescent="0.3">
      <c r="A989" s="15">
        <v>44241</v>
      </c>
      <c r="B989" s="16">
        <v>800</v>
      </c>
      <c r="C989" s="17" t="s">
        <v>111</v>
      </c>
      <c r="D989" s="18">
        <v>45214.022222222222</v>
      </c>
      <c r="E989" s="16" t="s">
        <v>191</v>
      </c>
      <c r="F989" s="16" t="s">
        <v>17</v>
      </c>
      <c r="G989" s="16">
        <v>3306</v>
      </c>
      <c r="H989" s="16">
        <f>IF(OR(Table13[[#This Row],[Order Value]]&gt;Answer!I$17,Table13[[#This Row],[Order Value]]&lt;Answer!I$18),1,0)</f>
        <v>0</v>
      </c>
      <c r="I989" s="19">
        <v>45214</v>
      </c>
      <c r="J989" s="20" t="str">
        <f>TEXT(Table13[[#This Row],[Order Datetime]],"HH:MM:SS")</f>
        <v>00:32:00</v>
      </c>
      <c r="K989" s="20" t="str">
        <f>TEXT(Table13[[#This Row],[Order time]],"H")</f>
        <v>0</v>
      </c>
      <c r="L989" s="16">
        <v>10</v>
      </c>
      <c r="M989" s="16">
        <f>DAY(Table13[[#This Row],[Order Date]])</f>
        <v>15</v>
      </c>
      <c r="N989" s="16" t="str">
        <f>TEXT(Table13[[#This Row],[Order Date]],"mmmm")</f>
        <v>October</v>
      </c>
      <c r="O989" s="16" t="str">
        <f>TEXT(Table13[[#This Row],[Order Date]],"dddd")</f>
        <v>Sunday</v>
      </c>
      <c r="P989" s="16">
        <f>WEEKDAY(Table13[[#This Row],[Order Datetime]],2)</f>
        <v>7</v>
      </c>
      <c r="Q989" s="30" t="str">
        <f>IF(Table13[[#This Row],[Customer Country]]="",VLOOKUP(Table13[[#This Row],[Customer ID]],Customers!$A$2:$E$2501,2,0),Table13[[#This Row],[Customer Country]])</f>
        <v>Ireland</v>
      </c>
      <c r="R989" s="16">
        <f>VLOOKUP(Table13[[#This Row],[Customer ID]],Table3[],6,0)</f>
        <v>87</v>
      </c>
    </row>
    <row r="990" spans="1:18" x14ac:dyDescent="0.3">
      <c r="A990" s="15">
        <v>614468</v>
      </c>
      <c r="B990" s="16">
        <v>801</v>
      </c>
      <c r="C990" s="17" t="s">
        <v>100</v>
      </c>
      <c r="D990" s="18">
        <v>45185.044444444444</v>
      </c>
      <c r="E990" s="16" t="s">
        <v>98</v>
      </c>
      <c r="F990" s="16" t="s">
        <v>42</v>
      </c>
      <c r="G990" s="16">
        <v>1451</v>
      </c>
      <c r="H990" s="16">
        <f>IF(OR(Table13[[#This Row],[Order Value]]&gt;Answer!I$17,Table13[[#This Row],[Order Value]]&lt;Answer!I$18),1,0)</f>
        <v>0</v>
      </c>
      <c r="I990" s="19">
        <v>45185</v>
      </c>
      <c r="J990" s="20" t="str">
        <f>TEXT(Table13[[#This Row],[Order Datetime]],"HH:MM:SS")</f>
        <v>01:04:00</v>
      </c>
      <c r="K990" s="20" t="str">
        <f>TEXT(Table13[[#This Row],[Order time]],"H")</f>
        <v>1</v>
      </c>
      <c r="L990" s="16">
        <v>9</v>
      </c>
      <c r="M990" s="16">
        <f>DAY(Table13[[#This Row],[Order Date]])</f>
        <v>16</v>
      </c>
      <c r="N990" s="16" t="str">
        <f>TEXT(Table13[[#This Row],[Order Date]],"mmmm")</f>
        <v>September</v>
      </c>
      <c r="O990" s="16" t="str">
        <f>TEXT(Table13[[#This Row],[Order Date]],"dddd")</f>
        <v>Saturday</v>
      </c>
      <c r="P990" s="16">
        <f>WEEKDAY(Table13[[#This Row],[Order Datetime]],2)</f>
        <v>6</v>
      </c>
      <c r="Q990" s="30" t="str">
        <f>IF(Table13[[#This Row],[Customer Country]]="",VLOOKUP(Table13[[#This Row],[Customer ID]],Customers!$A$2:$E$2501,2,0),Table13[[#This Row],[Customer Country]])</f>
        <v>France</v>
      </c>
      <c r="R990" s="16">
        <f>VLOOKUP(Table13[[#This Row],[Customer ID]],Table3[],6,0)</f>
        <v>77</v>
      </c>
    </row>
    <row r="991" spans="1:18" x14ac:dyDescent="0.3">
      <c r="A991" s="15">
        <v>959426</v>
      </c>
      <c r="B991" s="16">
        <v>801</v>
      </c>
      <c r="C991" s="17" t="s">
        <v>100</v>
      </c>
      <c r="D991" s="21">
        <v>45236.006249999999</v>
      </c>
      <c r="E991" s="16" t="s">
        <v>97</v>
      </c>
      <c r="F991" s="16" t="s">
        <v>78</v>
      </c>
      <c r="G991" s="16">
        <v>6481</v>
      </c>
      <c r="H991" s="16">
        <f>IF(OR(Table13[[#This Row],[Order Value]]&gt;Answer!I$17,Table13[[#This Row],[Order Value]]&lt;Answer!I$18),1,0)</f>
        <v>0</v>
      </c>
      <c r="I991" s="19">
        <v>45236</v>
      </c>
      <c r="J991" s="20" t="str">
        <f>TEXT(Table13[[#This Row],[Order Datetime]],"HH:MM:SS")</f>
        <v>00:09:00</v>
      </c>
      <c r="K991" s="20" t="str">
        <f>TEXT(Table13[[#This Row],[Order time]],"H")</f>
        <v>0</v>
      </c>
      <c r="L991" s="16">
        <v>11</v>
      </c>
      <c r="M991" s="16">
        <f>DAY(Table13[[#This Row],[Order Date]])</f>
        <v>6</v>
      </c>
      <c r="N991" s="16" t="str">
        <f>TEXT(Table13[[#This Row],[Order Date]],"mmmm")</f>
        <v>November</v>
      </c>
      <c r="O991" s="16" t="str">
        <f>TEXT(Table13[[#This Row],[Order Date]],"dddd")</f>
        <v>Monday</v>
      </c>
      <c r="P991" s="16">
        <f>WEEKDAY(Table13[[#This Row],[Order Datetime]],2)</f>
        <v>1</v>
      </c>
      <c r="Q991" s="30" t="str">
        <f>IF(Table13[[#This Row],[Customer Country]]="",VLOOKUP(Table13[[#This Row],[Customer ID]],Customers!$A$2:$E$2501,2,0),Table13[[#This Row],[Customer Country]])</f>
        <v>France</v>
      </c>
      <c r="R991" s="16">
        <f>VLOOKUP(Table13[[#This Row],[Customer ID]],Table3[],6,0)</f>
        <v>77</v>
      </c>
    </row>
    <row r="992" spans="1:18" x14ac:dyDescent="0.3">
      <c r="A992" s="15">
        <v>219884</v>
      </c>
      <c r="B992" s="16">
        <v>802</v>
      </c>
      <c r="C992" s="17" t="s">
        <v>100</v>
      </c>
      <c r="D992" s="18">
        <v>44945.986805555556</v>
      </c>
      <c r="E992" s="16" t="s">
        <v>191</v>
      </c>
      <c r="F992" s="16" t="s">
        <v>77</v>
      </c>
      <c r="G992" s="16">
        <v>2233</v>
      </c>
      <c r="H992" s="16">
        <f>IF(OR(Table13[[#This Row],[Order Value]]&gt;Answer!I$17,Table13[[#This Row],[Order Value]]&lt;Answer!I$18),1,0)</f>
        <v>0</v>
      </c>
      <c r="I992" s="19">
        <v>44945</v>
      </c>
      <c r="J992" s="20" t="str">
        <f>TEXT(Table13[[#This Row],[Order Datetime]],"HH:MM:SS")</f>
        <v>23:41:00</v>
      </c>
      <c r="K992" s="20" t="str">
        <f>TEXT(Table13[[#This Row],[Order time]],"H")</f>
        <v>23</v>
      </c>
      <c r="L992" s="16">
        <v>1</v>
      </c>
      <c r="M992" s="16">
        <f>DAY(Table13[[#This Row],[Order Date]])</f>
        <v>19</v>
      </c>
      <c r="N992" s="16" t="str">
        <f>TEXT(Table13[[#This Row],[Order Date]],"mmmm")</f>
        <v>January</v>
      </c>
      <c r="O992" s="16" t="str">
        <f>TEXT(Table13[[#This Row],[Order Date]],"dddd")</f>
        <v>Thursday</v>
      </c>
      <c r="P992" s="16">
        <f>WEEKDAY(Table13[[#This Row],[Order Datetime]],2)</f>
        <v>4</v>
      </c>
      <c r="Q992" s="30" t="str">
        <f>IF(Table13[[#This Row],[Customer Country]]="",VLOOKUP(Table13[[#This Row],[Customer ID]],Customers!$A$2:$E$2501,2,0),Table13[[#This Row],[Customer Country]])</f>
        <v>France</v>
      </c>
      <c r="R992" s="16">
        <f>VLOOKUP(Table13[[#This Row],[Customer ID]],Table3[],6,0)</f>
        <v>89</v>
      </c>
    </row>
    <row r="993" spans="1:18" x14ac:dyDescent="0.3">
      <c r="A993" s="15">
        <v>1654679</v>
      </c>
      <c r="B993" s="16">
        <v>804</v>
      </c>
      <c r="C993" s="17" t="s">
        <v>109</v>
      </c>
      <c r="D993" s="21">
        <v>45095.98541666667</v>
      </c>
      <c r="E993" s="16" t="s">
        <v>96</v>
      </c>
      <c r="F993" s="16" t="s">
        <v>62</v>
      </c>
      <c r="G993" s="16">
        <v>8264</v>
      </c>
      <c r="H993" s="16">
        <f>IF(OR(Table13[[#This Row],[Order Value]]&gt;Answer!I$17,Table13[[#This Row],[Order Value]]&lt;Answer!I$18),1,0)</f>
        <v>0</v>
      </c>
      <c r="I993" s="19">
        <v>45095</v>
      </c>
      <c r="J993" s="20" t="str">
        <f>TEXT(Table13[[#This Row],[Order Datetime]],"HH:MM:SS")</f>
        <v>23:39:00</v>
      </c>
      <c r="K993" s="20" t="str">
        <f>TEXT(Table13[[#This Row],[Order time]],"H")</f>
        <v>23</v>
      </c>
      <c r="L993" s="16">
        <v>6</v>
      </c>
      <c r="M993" s="16">
        <f>DAY(Table13[[#This Row],[Order Date]])</f>
        <v>18</v>
      </c>
      <c r="N993" s="16" t="str">
        <f>TEXT(Table13[[#This Row],[Order Date]],"mmmm")</f>
        <v>June</v>
      </c>
      <c r="O993" s="16" t="str">
        <f>TEXT(Table13[[#This Row],[Order Date]],"dddd")</f>
        <v>Sunday</v>
      </c>
      <c r="P993" s="16">
        <f>WEEKDAY(Table13[[#This Row],[Order Datetime]],2)</f>
        <v>7</v>
      </c>
      <c r="Q993" s="30" t="str">
        <f>IF(Table13[[#This Row],[Customer Country]]="",VLOOKUP(Table13[[#This Row],[Customer ID]],Customers!$A$2:$E$2501,2,0),Table13[[#This Row],[Customer Country]])</f>
        <v>Germany</v>
      </c>
      <c r="R993" s="16">
        <f>VLOOKUP(Table13[[#This Row],[Customer ID]],Table3[],6,0)</f>
        <v>56</v>
      </c>
    </row>
    <row r="994" spans="1:18" x14ac:dyDescent="0.3">
      <c r="A994" s="15">
        <v>1409071</v>
      </c>
      <c r="B994" s="16">
        <v>807</v>
      </c>
      <c r="C994" s="17" t="s">
        <v>102</v>
      </c>
      <c r="D994" s="21">
        <v>45041.968055555553</v>
      </c>
      <c r="E994" s="16" t="s">
        <v>191</v>
      </c>
      <c r="F994" s="16" t="s">
        <v>37</v>
      </c>
      <c r="G994" s="16">
        <v>1067</v>
      </c>
      <c r="H994" s="16">
        <f>IF(OR(Table13[[#This Row],[Order Value]]&gt;Answer!I$17,Table13[[#This Row],[Order Value]]&lt;Answer!I$18),1,0)</f>
        <v>0</v>
      </c>
      <c r="I994" s="19">
        <v>45041</v>
      </c>
      <c r="J994" s="20" t="str">
        <f>TEXT(Table13[[#This Row],[Order Datetime]],"HH:MM:SS")</f>
        <v>23:14:00</v>
      </c>
      <c r="K994" s="20" t="str">
        <f>TEXT(Table13[[#This Row],[Order time]],"H")</f>
        <v>23</v>
      </c>
      <c r="L994" s="16">
        <v>4</v>
      </c>
      <c r="M994" s="16">
        <f>DAY(Table13[[#This Row],[Order Date]])</f>
        <v>25</v>
      </c>
      <c r="N994" s="16" t="str">
        <f>TEXT(Table13[[#This Row],[Order Date]],"mmmm")</f>
        <v>April</v>
      </c>
      <c r="O994" s="16" t="str">
        <f>TEXT(Table13[[#This Row],[Order Date]],"dddd")</f>
        <v>Tuesday</v>
      </c>
      <c r="P994" s="16">
        <f>WEEKDAY(Table13[[#This Row],[Order Datetime]],2)</f>
        <v>2</v>
      </c>
      <c r="Q994" s="30" t="str">
        <f>IF(Table13[[#This Row],[Customer Country]]="",VLOOKUP(Table13[[#This Row],[Customer ID]],Customers!$A$2:$E$2501,2,0),Table13[[#This Row],[Customer Country]])</f>
        <v>Finland</v>
      </c>
      <c r="R994" s="16">
        <f>VLOOKUP(Table13[[#This Row],[Customer ID]],Table3[],6,0)</f>
        <v>56</v>
      </c>
    </row>
    <row r="995" spans="1:18" x14ac:dyDescent="0.3">
      <c r="A995" s="15">
        <v>246834</v>
      </c>
      <c r="B995" s="16">
        <v>808</v>
      </c>
      <c r="C995" s="17" t="s">
        <v>99</v>
      </c>
      <c r="D995" s="18">
        <v>45134.023611111108</v>
      </c>
      <c r="E995" s="16" t="s">
        <v>96</v>
      </c>
      <c r="F995" s="16" t="s">
        <v>43</v>
      </c>
      <c r="G995" s="16">
        <v>9507</v>
      </c>
      <c r="H995" s="16">
        <f>IF(OR(Table13[[#This Row],[Order Value]]&gt;Answer!I$17,Table13[[#This Row],[Order Value]]&lt;Answer!I$18),1,0)</f>
        <v>0</v>
      </c>
      <c r="I995" s="19">
        <v>45134</v>
      </c>
      <c r="J995" s="20" t="str">
        <f>TEXT(Table13[[#This Row],[Order Datetime]],"HH:MM:SS")</f>
        <v>00:34:00</v>
      </c>
      <c r="K995" s="20" t="str">
        <f>TEXT(Table13[[#This Row],[Order time]],"H")</f>
        <v>0</v>
      </c>
      <c r="L995" s="16">
        <v>7</v>
      </c>
      <c r="M995" s="16">
        <f>DAY(Table13[[#This Row],[Order Date]])</f>
        <v>27</v>
      </c>
      <c r="N995" s="16" t="str">
        <f>TEXT(Table13[[#This Row],[Order Date]],"mmmm")</f>
        <v>July</v>
      </c>
      <c r="O995" s="16" t="str">
        <f>TEXT(Table13[[#This Row],[Order Date]],"dddd")</f>
        <v>Thursday</v>
      </c>
      <c r="P995" s="16">
        <f>WEEKDAY(Table13[[#This Row],[Order Datetime]],2)</f>
        <v>4</v>
      </c>
      <c r="Q995" s="30" t="str">
        <f>IF(Table13[[#This Row],[Customer Country]]="",VLOOKUP(Table13[[#This Row],[Customer ID]],Customers!$A$2:$E$2501,2,0),Table13[[#This Row],[Customer Country]])</f>
        <v>USA</v>
      </c>
      <c r="R995" s="16">
        <f>VLOOKUP(Table13[[#This Row],[Customer ID]],Table3[],6,0)</f>
        <v>41</v>
      </c>
    </row>
    <row r="996" spans="1:18" x14ac:dyDescent="0.3">
      <c r="A996" s="15">
        <v>1031465</v>
      </c>
      <c r="B996" s="16">
        <v>808</v>
      </c>
      <c r="C996" s="17" t="s">
        <v>99</v>
      </c>
      <c r="D996" s="21">
        <v>45252.970138888886</v>
      </c>
      <c r="E996" s="16" t="s">
        <v>98</v>
      </c>
      <c r="F996" s="16" t="s">
        <v>40</v>
      </c>
      <c r="G996" s="16">
        <v>7817</v>
      </c>
      <c r="H996" s="16">
        <f>IF(OR(Table13[[#This Row],[Order Value]]&gt;Answer!I$17,Table13[[#This Row],[Order Value]]&lt;Answer!I$18),1,0)</f>
        <v>0</v>
      </c>
      <c r="I996" s="19">
        <v>45252</v>
      </c>
      <c r="J996" s="20" t="str">
        <f>TEXT(Table13[[#This Row],[Order Datetime]],"HH:MM:SS")</f>
        <v>23:17:00</v>
      </c>
      <c r="K996" s="20" t="str">
        <f>TEXT(Table13[[#This Row],[Order time]],"H")</f>
        <v>23</v>
      </c>
      <c r="L996" s="16">
        <v>11</v>
      </c>
      <c r="M996" s="16">
        <f>DAY(Table13[[#This Row],[Order Date]])</f>
        <v>22</v>
      </c>
      <c r="N996" s="16" t="str">
        <f>TEXT(Table13[[#This Row],[Order Date]],"mmmm")</f>
        <v>November</v>
      </c>
      <c r="O996" s="16" t="str">
        <f>TEXT(Table13[[#This Row],[Order Date]],"dddd")</f>
        <v>Wednesday</v>
      </c>
      <c r="P996" s="16">
        <f>WEEKDAY(Table13[[#This Row],[Order Datetime]],2)</f>
        <v>3</v>
      </c>
      <c r="Q996" s="30" t="str">
        <f>IF(Table13[[#This Row],[Customer Country]]="",VLOOKUP(Table13[[#This Row],[Customer ID]],Customers!$A$2:$E$2501,2,0),Table13[[#This Row],[Customer Country]])</f>
        <v>USA</v>
      </c>
      <c r="R996" s="16">
        <f>VLOOKUP(Table13[[#This Row],[Customer ID]],Table3[],6,0)</f>
        <v>41</v>
      </c>
    </row>
    <row r="997" spans="1:18" x14ac:dyDescent="0.3">
      <c r="A997" s="15">
        <v>691268</v>
      </c>
      <c r="B997" s="16">
        <v>809</v>
      </c>
      <c r="C997" s="17" t="s">
        <v>99</v>
      </c>
      <c r="D997" s="21">
        <v>45068.036805555559</v>
      </c>
      <c r="E997" s="16" t="s">
        <v>98</v>
      </c>
      <c r="F997" s="16" t="s">
        <v>88</v>
      </c>
      <c r="G997" s="16">
        <v>9498</v>
      </c>
      <c r="H997" s="16">
        <f>IF(OR(Table13[[#This Row],[Order Value]]&gt;Answer!I$17,Table13[[#This Row],[Order Value]]&lt;Answer!I$18),1,0)</f>
        <v>0</v>
      </c>
      <c r="I997" s="19">
        <v>45068</v>
      </c>
      <c r="J997" s="20" t="str">
        <f>TEXT(Table13[[#This Row],[Order Datetime]],"HH:MM:SS")</f>
        <v>00:53:00</v>
      </c>
      <c r="K997" s="20" t="str">
        <f>TEXT(Table13[[#This Row],[Order time]],"H")</f>
        <v>0</v>
      </c>
      <c r="L997" s="16">
        <v>5</v>
      </c>
      <c r="M997" s="16">
        <f>DAY(Table13[[#This Row],[Order Date]])</f>
        <v>22</v>
      </c>
      <c r="N997" s="16" t="str">
        <f>TEXT(Table13[[#This Row],[Order Date]],"mmmm")</f>
        <v>May</v>
      </c>
      <c r="O997" s="16" t="str">
        <f>TEXT(Table13[[#This Row],[Order Date]],"dddd")</f>
        <v>Monday</v>
      </c>
      <c r="P997" s="16">
        <f>WEEKDAY(Table13[[#This Row],[Order Datetime]],2)</f>
        <v>1</v>
      </c>
      <c r="Q997" s="30" t="str">
        <f>IF(Table13[[#This Row],[Customer Country]]="",VLOOKUP(Table13[[#This Row],[Customer ID]],Customers!$A$2:$E$2501,2,0),Table13[[#This Row],[Customer Country]])</f>
        <v>USA</v>
      </c>
      <c r="R997" s="16">
        <f>VLOOKUP(Table13[[#This Row],[Customer ID]],Table3[],6,0)</f>
        <v>87</v>
      </c>
    </row>
    <row r="998" spans="1:18" x14ac:dyDescent="0.3">
      <c r="A998" s="15">
        <v>1391439</v>
      </c>
      <c r="B998" s="16">
        <v>811</v>
      </c>
      <c r="C998" s="17" t="s">
        <v>113</v>
      </c>
      <c r="D998" s="21">
        <v>45246.940972222219</v>
      </c>
      <c r="E998" s="16" t="s">
        <v>98</v>
      </c>
      <c r="F998" s="16" t="s">
        <v>21</v>
      </c>
      <c r="G998" s="16">
        <v>6152</v>
      </c>
      <c r="H998" s="16">
        <f>IF(OR(Table13[[#This Row],[Order Value]]&gt;Answer!I$17,Table13[[#This Row],[Order Value]]&lt;Answer!I$18),1,0)</f>
        <v>0</v>
      </c>
      <c r="I998" s="19">
        <v>45246</v>
      </c>
      <c r="J998" s="20" t="str">
        <f>TEXT(Table13[[#This Row],[Order Datetime]],"HH:MM:SS")</f>
        <v>22:35:00</v>
      </c>
      <c r="K998" s="20" t="str">
        <f>TEXT(Table13[[#This Row],[Order time]],"H")</f>
        <v>22</v>
      </c>
      <c r="L998" s="16">
        <v>11</v>
      </c>
      <c r="M998" s="16">
        <f>DAY(Table13[[#This Row],[Order Date]])</f>
        <v>16</v>
      </c>
      <c r="N998" s="16" t="str">
        <f>TEXT(Table13[[#This Row],[Order Date]],"mmmm")</f>
        <v>November</v>
      </c>
      <c r="O998" s="16" t="str">
        <f>TEXT(Table13[[#This Row],[Order Date]],"dddd")</f>
        <v>Thursday</v>
      </c>
      <c r="P998" s="16">
        <f>WEEKDAY(Table13[[#This Row],[Order Datetime]],2)</f>
        <v>4</v>
      </c>
      <c r="Q998" s="30" t="str">
        <f>IF(Table13[[#This Row],[Customer Country]]="",VLOOKUP(Table13[[#This Row],[Customer ID]],Customers!$A$2:$E$2501,2,0),Table13[[#This Row],[Customer Country]])</f>
        <v>India</v>
      </c>
      <c r="R998" s="16">
        <f>VLOOKUP(Table13[[#This Row],[Customer ID]],Table3[],6,0)</f>
        <v>32</v>
      </c>
    </row>
    <row r="999" spans="1:18" x14ac:dyDescent="0.3">
      <c r="A999" s="15">
        <v>139755</v>
      </c>
      <c r="B999" s="16">
        <v>813</v>
      </c>
      <c r="C999" s="17" t="s">
        <v>106</v>
      </c>
      <c r="D999" s="18">
        <v>45136.979861111111</v>
      </c>
      <c r="E999" s="16" t="s">
        <v>96</v>
      </c>
      <c r="F999" s="16" t="s">
        <v>81</v>
      </c>
      <c r="G999" s="16">
        <v>7305</v>
      </c>
      <c r="H999" s="16">
        <f>IF(OR(Table13[[#This Row],[Order Value]]&gt;Answer!I$17,Table13[[#This Row],[Order Value]]&lt;Answer!I$18),1,0)</f>
        <v>0</v>
      </c>
      <c r="I999" s="19">
        <v>45136</v>
      </c>
      <c r="J999" s="20" t="str">
        <f>TEXT(Table13[[#This Row],[Order Datetime]],"HH:MM:SS")</f>
        <v>23:31:00</v>
      </c>
      <c r="K999" s="20" t="str">
        <f>TEXT(Table13[[#This Row],[Order time]],"H")</f>
        <v>23</v>
      </c>
      <c r="L999" s="16">
        <v>7</v>
      </c>
      <c r="M999" s="16">
        <f>DAY(Table13[[#This Row],[Order Date]])</f>
        <v>29</v>
      </c>
      <c r="N999" s="16" t="str">
        <f>TEXT(Table13[[#This Row],[Order Date]],"mmmm")</f>
        <v>July</v>
      </c>
      <c r="O999" s="16" t="str">
        <f>TEXT(Table13[[#This Row],[Order Date]],"dddd")</f>
        <v>Saturday</v>
      </c>
      <c r="P999" s="16">
        <f>WEEKDAY(Table13[[#This Row],[Order Datetime]],2)</f>
        <v>6</v>
      </c>
      <c r="Q999" s="30" t="str">
        <f>IF(Table13[[#This Row],[Customer Country]]="",VLOOKUP(Table13[[#This Row],[Customer ID]],Customers!$A$2:$E$2501,2,0),Table13[[#This Row],[Customer Country]])</f>
        <v>Singapore</v>
      </c>
      <c r="R999" s="16">
        <f>VLOOKUP(Table13[[#This Row],[Customer ID]],Table3[],6,0)</f>
        <v>51</v>
      </c>
    </row>
    <row r="1000" spans="1:18" x14ac:dyDescent="0.3">
      <c r="A1000" s="15">
        <v>145667</v>
      </c>
      <c r="B1000" s="16">
        <v>813</v>
      </c>
      <c r="C1000" s="17" t="s">
        <v>106</v>
      </c>
      <c r="D1000" s="18">
        <v>45140.009027777778</v>
      </c>
      <c r="E1000" s="16" t="s">
        <v>96</v>
      </c>
      <c r="F1000" s="16" t="s">
        <v>43</v>
      </c>
      <c r="G1000" s="16">
        <v>8841</v>
      </c>
      <c r="H1000" s="16">
        <f>IF(OR(Table13[[#This Row],[Order Value]]&gt;Answer!I$17,Table13[[#This Row],[Order Value]]&lt;Answer!I$18),1,0)</f>
        <v>0</v>
      </c>
      <c r="I1000" s="19">
        <v>45140</v>
      </c>
      <c r="J1000" s="20" t="str">
        <f>TEXT(Table13[[#This Row],[Order Datetime]],"HH:MM:SS")</f>
        <v>00:13:00</v>
      </c>
      <c r="K1000" s="20" t="str">
        <f>TEXT(Table13[[#This Row],[Order time]],"H")</f>
        <v>0</v>
      </c>
      <c r="L1000" s="16">
        <v>8</v>
      </c>
      <c r="M1000" s="16">
        <f>DAY(Table13[[#This Row],[Order Date]])</f>
        <v>2</v>
      </c>
      <c r="N1000" s="16" t="str">
        <f>TEXT(Table13[[#This Row],[Order Date]],"mmmm")</f>
        <v>August</v>
      </c>
      <c r="O1000" s="16" t="str">
        <f>TEXT(Table13[[#This Row],[Order Date]],"dddd")</f>
        <v>Wednesday</v>
      </c>
      <c r="P1000" s="16">
        <f>WEEKDAY(Table13[[#This Row],[Order Datetime]],2)</f>
        <v>3</v>
      </c>
      <c r="Q1000" s="30" t="str">
        <f>IF(Table13[[#This Row],[Customer Country]]="",VLOOKUP(Table13[[#This Row],[Customer ID]],Customers!$A$2:$E$2501,2,0),Table13[[#This Row],[Customer Country]])</f>
        <v>Singapore</v>
      </c>
      <c r="R1000" s="16">
        <f>VLOOKUP(Table13[[#This Row],[Customer ID]],Table3[],6,0)</f>
        <v>51</v>
      </c>
    </row>
    <row r="1001" spans="1:18" x14ac:dyDescent="0.3">
      <c r="A1001" s="15">
        <v>166687</v>
      </c>
      <c r="B1001" s="16">
        <v>813</v>
      </c>
      <c r="C1001" s="17" t="s">
        <v>106</v>
      </c>
      <c r="D1001" s="18">
        <v>45067.024305555555</v>
      </c>
      <c r="E1001" s="16" t="s">
        <v>98</v>
      </c>
      <c r="F1001" s="16" t="s">
        <v>6</v>
      </c>
      <c r="G1001" s="16">
        <v>2254</v>
      </c>
      <c r="H1001" s="16">
        <f>IF(OR(Table13[[#This Row],[Order Value]]&gt;Answer!I$17,Table13[[#This Row],[Order Value]]&lt;Answer!I$18),1,0)</f>
        <v>0</v>
      </c>
      <c r="I1001" s="19">
        <v>45067</v>
      </c>
      <c r="J1001" s="20" t="str">
        <f>TEXT(Table13[[#This Row],[Order Datetime]],"HH:MM:SS")</f>
        <v>00:35:00</v>
      </c>
      <c r="K1001" s="20" t="str">
        <f>TEXT(Table13[[#This Row],[Order time]],"H")</f>
        <v>0</v>
      </c>
      <c r="L1001" s="16">
        <v>5</v>
      </c>
      <c r="M1001" s="16">
        <f>DAY(Table13[[#This Row],[Order Date]])</f>
        <v>21</v>
      </c>
      <c r="N1001" s="16" t="str">
        <f>TEXT(Table13[[#This Row],[Order Date]],"mmmm")</f>
        <v>May</v>
      </c>
      <c r="O1001" s="16" t="str">
        <f>TEXT(Table13[[#This Row],[Order Date]],"dddd")</f>
        <v>Sunday</v>
      </c>
      <c r="P1001" s="16">
        <f>WEEKDAY(Table13[[#This Row],[Order Datetime]],2)</f>
        <v>7</v>
      </c>
      <c r="Q1001" s="30" t="str">
        <f>IF(Table13[[#This Row],[Customer Country]]="",VLOOKUP(Table13[[#This Row],[Customer ID]],Customers!$A$2:$E$2501,2,0),Table13[[#This Row],[Customer Country]])</f>
        <v>Singapore</v>
      </c>
      <c r="R1001" s="16">
        <f>VLOOKUP(Table13[[#This Row],[Customer ID]],Table3[],6,0)</f>
        <v>51</v>
      </c>
    </row>
    <row r="1002" spans="1:18" x14ac:dyDescent="0.3">
      <c r="A1002" s="15">
        <v>687698</v>
      </c>
      <c r="B1002" s="16">
        <v>814</v>
      </c>
      <c r="C1002" s="17" t="s">
        <v>99</v>
      </c>
      <c r="D1002" s="21">
        <v>44942.03125</v>
      </c>
      <c r="E1002" s="16" t="s">
        <v>97</v>
      </c>
      <c r="F1002" s="16" t="s">
        <v>73</v>
      </c>
      <c r="G1002" s="16">
        <v>4616</v>
      </c>
      <c r="H1002" s="16">
        <f>IF(OR(Table13[[#This Row],[Order Value]]&gt;Answer!I$17,Table13[[#This Row],[Order Value]]&lt;Answer!I$18),1,0)</f>
        <v>0</v>
      </c>
      <c r="I1002" s="19">
        <v>44942</v>
      </c>
      <c r="J1002" s="20" t="str">
        <f>TEXT(Table13[[#This Row],[Order Datetime]],"HH:MM:SS")</f>
        <v>00:45:00</v>
      </c>
      <c r="K1002" s="20" t="str">
        <f>TEXT(Table13[[#This Row],[Order time]],"H")</f>
        <v>0</v>
      </c>
      <c r="L1002" s="16">
        <v>1</v>
      </c>
      <c r="M1002" s="16">
        <f>DAY(Table13[[#This Row],[Order Date]])</f>
        <v>16</v>
      </c>
      <c r="N1002" s="16" t="str">
        <f>TEXT(Table13[[#This Row],[Order Date]],"mmmm")</f>
        <v>January</v>
      </c>
      <c r="O1002" s="16" t="str">
        <f>TEXT(Table13[[#This Row],[Order Date]],"dddd")</f>
        <v>Monday</v>
      </c>
      <c r="P1002" s="16">
        <f>WEEKDAY(Table13[[#This Row],[Order Datetime]],2)</f>
        <v>1</v>
      </c>
      <c r="Q1002" s="30" t="str">
        <f>IF(Table13[[#This Row],[Customer Country]]="",VLOOKUP(Table13[[#This Row],[Customer ID]],Customers!$A$2:$E$2501,2,0),Table13[[#This Row],[Customer Country]])</f>
        <v>USA</v>
      </c>
      <c r="R1002" s="16">
        <f>VLOOKUP(Table13[[#This Row],[Customer ID]],Table3[],6,0)</f>
        <v>60</v>
      </c>
    </row>
    <row r="1003" spans="1:18" x14ac:dyDescent="0.3">
      <c r="A1003" s="15">
        <v>1018282</v>
      </c>
      <c r="B1003" s="16">
        <v>814</v>
      </c>
      <c r="C1003" s="17" t="s">
        <v>99</v>
      </c>
      <c r="D1003" s="21">
        <v>45267.022916666669</v>
      </c>
      <c r="E1003" s="16" t="s">
        <v>97</v>
      </c>
      <c r="F1003" s="16" t="s">
        <v>5</v>
      </c>
      <c r="G1003" s="16">
        <v>6590</v>
      </c>
      <c r="H1003" s="16">
        <f>IF(OR(Table13[[#This Row],[Order Value]]&gt;Answer!I$17,Table13[[#This Row],[Order Value]]&lt;Answer!I$18),1,0)</f>
        <v>0</v>
      </c>
      <c r="I1003" s="19">
        <v>45267</v>
      </c>
      <c r="J1003" s="20" t="str">
        <f>TEXT(Table13[[#This Row],[Order Datetime]],"HH:MM:SS")</f>
        <v>00:33:00</v>
      </c>
      <c r="K1003" s="20" t="str">
        <f>TEXT(Table13[[#This Row],[Order time]],"H")</f>
        <v>0</v>
      </c>
      <c r="L1003" s="16">
        <v>12</v>
      </c>
      <c r="M1003" s="16">
        <f>DAY(Table13[[#This Row],[Order Date]])</f>
        <v>7</v>
      </c>
      <c r="N1003" s="16" t="str">
        <f>TEXT(Table13[[#This Row],[Order Date]],"mmmm")</f>
        <v>December</v>
      </c>
      <c r="O1003" s="16" t="str">
        <f>TEXT(Table13[[#This Row],[Order Date]],"dddd")</f>
        <v>Thursday</v>
      </c>
      <c r="P1003" s="16">
        <f>WEEKDAY(Table13[[#This Row],[Order Datetime]],2)</f>
        <v>4</v>
      </c>
      <c r="Q1003" s="30" t="str">
        <f>IF(Table13[[#This Row],[Customer Country]]="",VLOOKUP(Table13[[#This Row],[Customer ID]],Customers!$A$2:$E$2501,2,0),Table13[[#This Row],[Customer Country]])</f>
        <v>USA</v>
      </c>
      <c r="R1003" s="16">
        <f>VLOOKUP(Table13[[#This Row],[Customer ID]],Table3[],6,0)</f>
        <v>60</v>
      </c>
    </row>
    <row r="1004" spans="1:18" x14ac:dyDescent="0.3">
      <c r="A1004" s="15">
        <v>128831</v>
      </c>
      <c r="B1004" s="16">
        <v>816</v>
      </c>
      <c r="C1004" s="17" t="s">
        <v>113</v>
      </c>
      <c r="D1004" s="18">
        <v>45255.044444444444</v>
      </c>
      <c r="E1004" s="16" t="s">
        <v>191</v>
      </c>
      <c r="F1004" s="16" t="s">
        <v>27</v>
      </c>
      <c r="G1004" s="16">
        <v>483</v>
      </c>
      <c r="H1004" s="16">
        <f>IF(OR(Table13[[#This Row],[Order Value]]&gt;Answer!I$17,Table13[[#This Row],[Order Value]]&lt;Answer!I$18),1,0)</f>
        <v>0</v>
      </c>
      <c r="I1004" s="19">
        <v>45255</v>
      </c>
      <c r="J1004" s="20" t="str">
        <f>TEXT(Table13[[#This Row],[Order Datetime]],"HH:MM:SS")</f>
        <v>01:04:00</v>
      </c>
      <c r="K1004" s="20" t="str">
        <f>TEXT(Table13[[#This Row],[Order time]],"H")</f>
        <v>1</v>
      </c>
      <c r="L1004" s="16">
        <v>11</v>
      </c>
      <c r="M1004" s="16">
        <f>DAY(Table13[[#This Row],[Order Date]])</f>
        <v>25</v>
      </c>
      <c r="N1004" s="16" t="str">
        <f>TEXT(Table13[[#This Row],[Order Date]],"mmmm")</f>
        <v>November</v>
      </c>
      <c r="O1004" s="16" t="str">
        <f>TEXT(Table13[[#This Row],[Order Date]],"dddd")</f>
        <v>Saturday</v>
      </c>
      <c r="P1004" s="16">
        <f>WEEKDAY(Table13[[#This Row],[Order Datetime]],2)</f>
        <v>6</v>
      </c>
      <c r="Q1004" s="30" t="str">
        <f>IF(Table13[[#This Row],[Customer Country]]="",VLOOKUP(Table13[[#This Row],[Customer ID]],Customers!$A$2:$E$2501,2,0),Table13[[#This Row],[Customer Country]])</f>
        <v>India</v>
      </c>
      <c r="R1004" s="16">
        <f>VLOOKUP(Table13[[#This Row],[Customer ID]],Table3[],6,0)</f>
        <v>46</v>
      </c>
    </row>
    <row r="1005" spans="1:18" x14ac:dyDescent="0.3">
      <c r="A1005" s="15">
        <v>1256522</v>
      </c>
      <c r="B1005" s="16">
        <v>816</v>
      </c>
      <c r="C1005" s="17" t="s">
        <v>113</v>
      </c>
      <c r="D1005" s="21">
        <v>45071.944444444445</v>
      </c>
      <c r="E1005" s="16" t="s">
        <v>96</v>
      </c>
      <c r="F1005" s="16" t="s">
        <v>52</v>
      </c>
      <c r="G1005" s="16">
        <v>7805</v>
      </c>
      <c r="H1005" s="16">
        <f>IF(OR(Table13[[#This Row],[Order Value]]&gt;Answer!I$17,Table13[[#This Row],[Order Value]]&lt;Answer!I$18),1,0)</f>
        <v>0</v>
      </c>
      <c r="I1005" s="19">
        <v>45071</v>
      </c>
      <c r="J1005" s="20" t="str">
        <f>TEXT(Table13[[#This Row],[Order Datetime]],"HH:MM:SS")</f>
        <v>22:40:00</v>
      </c>
      <c r="K1005" s="20" t="str">
        <f>TEXT(Table13[[#This Row],[Order time]],"H")</f>
        <v>22</v>
      </c>
      <c r="L1005" s="16">
        <v>5</v>
      </c>
      <c r="M1005" s="16">
        <f>DAY(Table13[[#This Row],[Order Date]])</f>
        <v>25</v>
      </c>
      <c r="N1005" s="16" t="str">
        <f>TEXT(Table13[[#This Row],[Order Date]],"mmmm")</f>
        <v>May</v>
      </c>
      <c r="O1005" s="16" t="str">
        <f>TEXT(Table13[[#This Row],[Order Date]],"dddd")</f>
        <v>Thursday</v>
      </c>
      <c r="P1005" s="16">
        <f>WEEKDAY(Table13[[#This Row],[Order Datetime]],2)</f>
        <v>4</v>
      </c>
      <c r="Q1005" s="30" t="str">
        <f>IF(Table13[[#This Row],[Customer Country]]="",VLOOKUP(Table13[[#This Row],[Customer ID]],Customers!$A$2:$E$2501,2,0),Table13[[#This Row],[Customer Country]])</f>
        <v>India</v>
      </c>
      <c r="R1005" s="16">
        <f>VLOOKUP(Table13[[#This Row],[Customer ID]],Table3[],6,0)</f>
        <v>46</v>
      </c>
    </row>
    <row r="1006" spans="1:18" x14ac:dyDescent="0.3">
      <c r="A1006" s="15">
        <v>517712</v>
      </c>
      <c r="B1006" s="16">
        <v>817</v>
      </c>
      <c r="C1006" s="17" t="s">
        <v>99</v>
      </c>
      <c r="D1006" s="18">
        <v>45158.039583333331</v>
      </c>
      <c r="E1006" s="16" t="s">
        <v>96</v>
      </c>
      <c r="F1006" s="16" t="s">
        <v>44</v>
      </c>
      <c r="G1006" s="16">
        <v>8560</v>
      </c>
      <c r="H1006" s="16">
        <f>IF(OR(Table13[[#This Row],[Order Value]]&gt;Answer!I$17,Table13[[#This Row],[Order Value]]&lt;Answer!I$18),1,0)</f>
        <v>0</v>
      </c>
      <c r="I1006" s="19">
        <v>45158</v>
      </c>
      <c r="J1006" s="20" t="str">
        <f>TEXT(Table13[[#This Row],[Order Datetime]],"HH:MM:SS")</f>
        <v>00:57:00</v>
      </c>
      <c r="K1006" s="20" t="str">
        <f>TEXT(Table13[[#This Row],[Order time]],"H")</f>
        <v>0</v>
      </c>
      <c r="L1006" s="16">
        <v>8</v>
      </c>
      <c r="M1006" s="16">
        <f>DAY(Table13[[#This Row],[Order Date]])</f>
        <v>20</v>
      </c>
      <c r="N1006" s="16" t="str">
        <f>TEXT(Table13[[#This Row],[Order Date]],"mmmm")</f>
        <v>August</v>
      </c>
      <c r="O1006" s="16" t="str">
        <f>TEXT(Table13[[#This Row],[Order Date]],"dddd")</f>
        <v>Sunday</v>
      </c>
      <c r="P1006" s="16">
        <f>WEEKDAY(Table13[[#This Row],[Order Datetime]],2)</f>
        <v>7</v>
      </c>
      <c r="Q1006" s="30" t="str">
        <f>IF(Table13[[#This Row],[Customer Country]]="",VLOOKUP(Table13[[#This Row],[Customer ID]],Customers!$A$2:$E$2501,2,0),Table13[[#This Row],[Customer Country]])</f>
        <v>USA</v>
      </c>
      <c r="R1006" s="16">
        <f>VLOOKUP(Table13[[#This Row],[Customer ID]],Table3[],6,0)</f>
        <v>39</v>
      </c>
    </row>
    <row r="1007" spans="1:18" x14ac:dyDescent="0.3">
      <c r="A1007" s="15">
        <v>789675</v>
      </c>
      <c r="B1007" s="16">
        <v>817</v>
      </c>
      <c r="C1007" s="17" t="s">
        <v>99</v>
      </c>
      <c r="D1007" s="21">
        <v>45211.010416666664</v>
      </c>
      <c r="E1007" s="16" t="s">
        <v>98</v>
      </c>
      <c r="F1007" s="16" t="s">
        <v>43</v>
      </c>
      <c r="G1007" s="16">
        <v>627</v>
      </c>
      <c r="H1007" s="16">
        <f>IF(OR(Table13[[#This Row],[Order Value]]&gt;Answer!I$17,Table13[[#This Row],[Order Value]]&lt;Answer!I$18),1,0)</f>
        <v>0</v>
      </c>
      <c r="I1007" s="19">
        <v>45211</v>
      </c>
      <c r="J1007" s="20" t="str">
        <f>TEXT(Table13[[#This Row],[Order Datetime]],"HH:MM:SS")</f>
        <v>00:15:00</v>
      </c>
      <c r="K1007" s="20" t="str">
        <f>TEXT(Table13[[#This Row],[Order time]],"H")</f>
        <v>0</v>
      </c>
      <c r="L1007" s="16">
        <v>10</v>
      </c>
      <c r="M1007" s="16">
        <f>DAY(Table13[[#This Row],[Order Date]])</f>
        <v>12</v>
      </c>
      <c r="N1007" s="16" t="str">
        <f>TEXT(Table13[[#This Row],[Order Date]],"mmmm")</f>
        <v>October</v>
      </c>
      <c r="O1007" s="16" t="str">
        <f>TEXT(Table13[[#This Row],[Order Date]],"dddd")</f>
        <v>Thursday</v>
      </c>
      <c r="P1007" s="16">
        <f>WEEKDAY(Table13[[#This Row],[Order Datetime]],2)</f>
        <v>4</v>
      </c>
      <c r="Q1007" s="30" t="str">
        <f>IF(Table13[[#This Row],[Customer Country]]="",VLOOKUP(Table13[[#This Row],[Customer ID]],Customers!$A$2:$E$2501,2,0),Table13[[#This Row],[Customer Country]])</f>
        <v>USA</v>
      </c>
      <c r="R1007" s="16">
        <f>VLOOKUP(Table13[[#This Row],[Customer ID]],Table3[],6,0)</f>
        <v>39</v>
      </c>
    </row>
    <row r="1008" spans="1:18" x14ac:dyDescent="0.3">
      <c r="A1008" s="15">
        <v>243319</v>
      </c>
      <c r="B1008" s="16">
        <v>818</v>
      </c>
      <c r="C1008" s="17" t="s">
        <v>100</v>
      </c>
      <c r="D1008" s="18">
        <v>45072.973611111112</v>
      </c>
      <c r="E1008" s="16" t="s">
        <v>191</v>
      </c>
      <c r="F1008" s="16" t="s">
        <v>43</v>
      </c>
      <c r="G1008" s="16">
        <v>2539</v>
      </c>
      <c r="H1008" s="16">
        <f>IF(OR(Table13[[#This Row],[Order Value]]&gt;Answer!I$17,Table13[[#This Row],[Order Value]]&lt;Answer!I$18),1,0)</f>
        <v>0</v>
      </c>
      <c r="I1008" s="19">
        <v>45072</v>
      </c>
      <c r="J1008" s="20" t="str">
        <f>TEXT(Table13[[#This Row],[Order Datetime]],"HH:MM:SS")</f>
        <v>23:22:00</v>
      </c>
      <c r="K1008" s="20" t="str">
        <f>TEXT(Table13[[#This Row],[Order time]],"H")</f>
        <v>23</v>
      </c>
      <c r="L1008" s="16">
        <v>5</v>
      </c>
      <c r="M1008" s="16">
        <f>DAY(Table13[[#This Row],[Order Date]])</f>
        <v>26</v>
      </c>
      <c r="N1008" s="16" t="str">
        <f>TEXT(Table13[[#This Row],[Order Date]],"mmmm")</f>
        <v>May</v>
      </c>
      <c r="O1008" s="16" t="str">
        <f>TEXT(Table13[[#This Row],[Order Date]],"dddd")</f>
        <v>Friday</v>
      </c>
      <c r="P1008" s="16">
        <f>WEEKDAY(Table13[[#This Row],[Order Datetime]],2)</f>
        <v>5</v>
      </c>
      <c r="Q1008" s="30" t="str">
        <f>IF(Table13[[#This Row],[Customer Country]]="",VLOOKUP(Table13[[#This Row],[Customer ID]],Customers!$A$2:$E$2501,2,0),Table13[[#This Row],[Customer Country]])</f>
        <v>France</v>
      </c>
      <c r="R1008" s="16">
        <f>VLOOKUP(Table13[[#This Row],[Customer ID]],Table3[],6,0)</f>
        <v>87</v>
      </c>
    </row>
    <row r="1009" spans="1:18" x14ac:dyDescent="0.3">
      <c r="A1009" s="15">
        <v>599162</v>
      </c>
      <c r="B1009" s="16">
        <v>818</v>
      </c>
      <c r="C1009" s="17" t="s">
        <v>100</v>
      </c>
      <c r="D1009" s="18">
        <v>45015.004861111112</v>
      </c>
      <c r="E1009" s="16" t="s">
        <v>98</v>
      </c>
      <c r="F1009" s="16" t="s">
        <v>42</v>
      </c>
      <c r="G1009" s="16">
        <v>6921</v>
      </c>
      <c r="H1009" s="16">
        <f>IF(OR(Table13[[#This Row],[Order Value]]&gt;Answer!I$17,Table13[[#This Row],[Order Value]]&lt;Answer!I$18),1,0)</f>
        <v>0</v>
      </c>
      <c r="I1009" s="19">
        <v>45015</v>
      </c>
      <c r="J1009" s="20" t="str">
        <f>TEXT(Table13[[#This Row],[Order Datetime]],"HH:MM:SS")</f>
        <v>00:07:00</v>
      </c>
      <c r="K1009" s="20" t="str">
        <f>TEXT(Table13[[#This Row],[Order time]],"H")</f>
        <v>0</v>
      </c>
      <c r="L1009" s="16">
        <v>3</v>
      </c>
      <c r="M1009" s="16">
        <f>DAY(Table13[[#This Row],[Order Date]])</f>
        <v>30</v>
      </c>
      <c r="N1009" s="16" t="str">
        <f>TEXT(Table13[[#This Row],[Order Date]],"mmmm")</f>
        <v>March</v>
      </c>
      <c r="O1009" s="16" t="str">
        <f>TEXT(Table13[[#This Row],[Order Date]],"dddd")</f>
        <v>Thursday</v>
      </c>
      <c r="P1009" s="16">
        <f>WEEKDAY(Table13[[#This Row],[Order Datetime]],2)</f>
        <v>4</v>
      </c>
      <c r="Q1009" s="30" t="str">
        <f>IF(Table13[[#This Row],[Customer Country]]="",VLOOKUP(Table13[[#This Row],[Customer ID]],Customers!$A$2:$E$2501,2,0),Table13[[#This Row],[Customer Country]])</f>
        <v>France</v>
      </c>
      <c r="R1009" s="16">
        <f>VLOOKUP(Table13[[#This Row],[Customer ID]],Table3[],6,0)</f>
        <v>87</v>
      </c>
    </row>
    <row r="1010" spans="1:18" x14ac:dyDescent="0.3">
      <c r="A1010" s="15">
        <v>1665135</v>
      </c>
      <c r="B1010" s="16">
        <v>818</v>
      </c>
      <c r="C1010" s="17" t="s">
        <v>100</v>
      </c>
      <c r="D1010" s="21">
        <v>45291.051388888889</v>
      </c>
      <c r="E1010" s="16" t="s">
        <v>191</v>
      </c>
      <c r="F1010" s="16" t="s">
        <v>43</v>
      </c>
      <c r="G1010" s="16">
        <v>4905</v>
      </c>
      <c r="H1010" s="16">
        <f>IF(OR(Table13[[#This Row],[Order Value]]&gt;Answer!I$17,Table13[[#This Row],[Order Value]]&lt;Answer!I$18),1,0)</f>
        <v>0</v>
      </c>
      <c r="I1010" s="19">
        <v>45291</v>
      </c>
      <c r="J1010" s="20" t="str">
        <f>TEXT(Table13[[#This Row],[Order Datetime]],"HH:MM:SS")</f>
        <v>01:14:00</v>
      </c>
      <c r="K1010" s="20" t="str">
        <f>TEXT(Table13[[#This Row],[Order time]],"H")</f>
        <v>1</v>
      </c>
      <c r="L1010" s="16">
        <v>12</v>
      </c>
      <c r="M1010" s="16">
        <f>DAY(Table13[[#This Row],[Order Date]])</f>
        <v>31</v>
      </c>
      <c r="N1010" s="16" t="str">
        <f>TEXT(Table13[[#This Row],[Order Date]],"mmmm")</f>
        <v>December</v>
      </c>
      <c r="O1010" s="16" t="str">
        <f>TEXT(Table13[[#This Row],[Order Date]],"dddd")</f>
        <v>Sunday</v>
      </c>
      <c r="P1010" s="16">
        <f>WEEKDAY(Table13[[#This Row],[Order Datetime]],2)</f>
        <v>7</v>
      </c>
      <c r="Q1010" s="30" t="str">
        <f>IF(Table13[[#This Row],[Customer Country]]="",VLOOKUP(Table13[[#This Row],[Customer ID]],Customers!$A$2:$E$2501,2,0),Table13[[#This Row],[Customer Country]])</f>
        <v>France</v>
      </c>
      <c r="R1010" s="16">
        <f>VLOOKUP(Table13[[#This Row],[Customer ID]],Table3[],6,0)</f>
        <v>87</v>
      </c>
    </row>
    <row r="1011" spans="1:18" x14ac:dyDescent="0.3">
      <c r="A1011" s="15">
        <v>1287324</v>
      </c>
      <c r="B1011" s="16">
        <v>819</v>
      </c>
      <c r="C1011" s="17" t="s">
        <v>111</v>
      </c>
      <c r="D1011" s="21">
        <v>44988.004166666666</v>
      </c>
      <c r="E1011" s="16" t="s">
        <v>191</v>
      </c>
      <c r="F1011" s="16" t="s">
        <v>65</v>
      </c>
      <c r="G1011" s="16">
        <v>930</v>
      </c>
      <c r="H1011" s="16">
        <f>IF(OR(Table13[[#This Row],[Order Value]]&gt;Answer!I$17,Table13[[#This Row],[Order Value]]&lt;Answer!I$18),1,0)</f>
        <v>0</v>
      </c>
      <c r="I1011" s="19">
        <v>44988</v>
      </c>
      <c r="J1011" s="20" t="str">
        <f>TEXT(Table13[[#This Row],[Order Datetime]],"HH:MM:SS")</f>
        <v>00:06:00</v>
      </c>
      <c r="K1011" s="20" t="str">
        <f>TEXT(Table13[[#This Row],[Order time]],"H")</f>
        <v>0</v>
      </c>
      <c r="L1011" s="16">
        <v>3</v>
      </c>
      <c r="M1011" s="16">
        <f>DAY(Table13[[#This Row],[Order Date]])</f>
        <v>3</v>
      </c>
      <c r="N1011" s="16" t="str">
        <f>TEXT(Table13[[#This Row],[Order Date]],"mmmm")</f>
        <v>March</v>
      </c>
      <c r="O1011" s="16" t="str">
        <f>TEXT(Table13[[#This Row],[Order Date]],"dddd")</f>
        <v>Friday</v>
      </c>
      <c r="P1011" s="16">
        <f>WEEKDAY(Table13[[#This Row],[Order Datetime]],2)</f>
        <v>5</v>
      </c>
      <c r="Q1011" s="30" t="str">
        <f>IF(Table13[[#This Row],[Customer Country]]="",VLOOKUP(Table13[[#This Row],[Customer ID]],Customers!$A$2:$E$2501,2,0),Table13[[#This Row],[Customer Country]])</f>
        <v>Ireland</v>
      </c>
      <c r="R1011" s="16">
        <f>VLOOKUP(Table13[[#This Row],[Customer ID]],Table3[],6,0)</f>
        <v>75</v>
      </c>
    </row>
    <row r="1012" spans="1:18" x14ac:dyDescent="0.3">
      <c r="A1012" s="15">
        <v>92317</v>
      </c>
      <c r="B1012" s="16">
        <v>820</v>
      </c>
      <c r="C1012" s="17" t="s">
        <v>107</v>
      </c>
      <c r="D1012" s="18">
        <v>44967.05972222222</v>
      </c>
      <c r="E1012" s="16" t="s">
        <v>98</v>
      </c>
      <c r="F1012" s="16" t="s">
        <v>33</v>
      </c>
      <c r="G1012" s="16">
        <v>6790</v>
      </c>
      <c r="H1012" s="16">
        <f>IF(OR(Table13[[#This Row],[Order Value]]&gt;Answer!I$17,Table13[[#This Row],[Order Value]]&lt;Answer!I$18),1,0)</f>
        <v>0</v>
      </c>
      <c r="I1012" s="19">
        <v>44967</v>
      </c>
      <c r="J1012" s="20" t="str">
        <f>TEXT(Table13[[#This Row],[Order Datetime]],"HH:MM:SS")</f>
        <v>01:26:00</v>
      </c>
      <c r="K1012" s="20" t="str">
        <f>TEXT(Table13[[#This Row],[Order time]],"H")</f>
        <v>1</v>
      </c>
      <c r="L1012" s="16">
        <v>2</v>
      </c>
      <c r="M1012" s="16">
        <f>DAY(Table13[[#This Row],[Order Date]])</f>
        <v>10</v>
      </c>
      <c r="N1012" s="16" t="str">
        <f>TEXT(Table13[[#This Row],[Order Date]],"mmmm")</f>
        <v>February</v>
      </c>
      <c r="O1012" s="16" t="str">
        <f>TEXT(Table13[[#This Row],[Order Date]],"dddd")</f>
        <v>Friday</v>
      </c>
      <c r="P1012" s="16">
        <f>WEEKDAY(Table13[[#This Row],[Order Datetime]],2)</f>
        <v>5</v>
      </c>
      <c r="Q1012" s="30" t="str">
        <f>IF(Table13[[#This Row],[Customer Country]]="",VLOOKUP(Table13[[#This Row],[Customer ID]],Customers!$A$2:$E$2501,2,0),Table13[[#This Row],[Customer Country]])</f>
        <v>Italy</v>
      </c>
      <c r="R1012" s="16">
        <f>VLOOKUP(Table13[[#This Row],[Customer ID]],Table3[],6,0)</f>
        <v>29</v>
      </c>
    </row>
    <row r="1013" spans="1:18" x14ac:dyDescent="0.3">
      <c r="A1013" s="15">
        <v>164155</v>
      </c>
      <c r="B1013" s="16">
        <v>820</v>
      </c>
      <c r="C1013" s="17" t="s">
        <v>107</v>
      </c>
      <c r="D1013" s="18">
        <v>45067.03402777778</v>
      </c>
      <c r="E1013" s="16" t="s">
        <v>96</v>
      </c>
      <c r="F1013" s="16" t="s">
        <v>46</v>
      </c>
      <c r="G1013" s="16">
        <v>6498</v>
      </c>
      <c r="H1013" s="16">
        <f>IF(OR(Table13[[#This Row],[Order Value]]&gt;Answer!I$17,Table13[[#This Row],[Order Value]]&lt;Answer!I$18),1,0)</f>
        <v>0</v>
      </c>
      <c r="I1013" s="19">
        <v>45067</v>
      </c>
      <c r="J1013" s="20" t="str">
        <f>TEXT(Table13[[#This Row],[Order Datetime]],"HH:MM:SS")</f>
        <v>00:49:00</v>
      </c>
      <c r="K1013" s="20" t="str">
        <f>TEXT(Table13[[#This Row],[Order time]],"H")</f>
        <v>0</v>
      </c>
      <c r="L1013" s="16">
        <v>5</v>
      </c>
      <c r="M1013" s="16">
        <f>DAY(Table13[[#This Row],[Order Date]])</f>
        <v>21</v>
      </c>
      <c r="N1013" s="16" t="str">
        <f>TEXT(Table13[[#This Row],[Order Date]],"mmmm")</f>
        <v>May</v>
      </c>
      <c r="O1013" s="16" t="str">
        <f>TEXT(Table13[[#This Row],[Order Date]],"dddd")</f>
        <v>Sunday</v>
      </c>
      <c r="P1013" s="16">
        <f>WEEKDAY(Table13[[#This Row],[Order Datetime]],2)</f>
        <v>7</v>
      </c>
      <c r="Q1013" s="30" t="str">
        <f>IF(Table13[[#This Row],[Customer Country]]="",VLOOKUP(Table13[[#This Row],[Customer ID]],Customers!$A$2:$E$2501,2,0),Table13[[#This Row],[Customer Country]])</f>
        <v>Italy</v>
      </c>
      <c r="R1013" s="16">
        <f>VLOOKUP(Table13[[#This Row],[Customer ID]],Table3[],6,0)</f>
        <v>29</v>
      </c>
    </row>
    <row r="1014" spans="1:18" x14ac:dyDescent="0.3">
      <c r="A1014" s="15">
        <v>318961</v>
      </c>
      <c r="B1014" s="16">
        <v>821</v>
      </c>
      <c r="C1014" s="17" t="s">
        <v>107</v>
      </c>
      <c r="D1014" s="18">
        <v>45055.051388888889</v>
      </c>
      <c r="E1014" s="16" t="s">
        <v>98</v>
      </c>
      <c r="F1014" s="16" t="s">
        <v>46</v>
      </c>
      <c r="G1014" s="16">
        <v>7028</v>
      </c>
      <c r="H1014" s="16">
        <f>IF(OR(Table13[[#This Row],[Order Value]]&gt;Answer!I$17,Table13[[#This Row],[Order Value]]&lt;Answer!I$18),1,0)</f>
        <v>0</v>
      </c>
      <c r="I1014" s="19">
        <v>45055</v>
      </c>
      <c r="J1014" s="20" t="str">
        <f>TEXT(Table13[[#This Row],[Order Datetime]],"HH:MM:SS")</f>
        <v>01:14:00</v>
      </c>
      <c r="K1014" s="20" t="str">
        <f>TEXT(Table13[[#This Row],[Order time]],"H")</f>
        <v>1</v>
      </c>
      <c r="L1014" s="16">
        <v>5</v>
      </c>
      <c r="M1014" s="16">
        <f>DAY(Table13[[#This Row],[Order Date]])</f>
        <v>9</v>
      </c>
      <c r="N1014" s="16" t="str">
        <f>TEXT(Table13[[#This Row],[Order Date]],"mmmm")</f>
        <v>May</v>
      </c>
      <c r="O1014" s="16" t="str">
        <f>TEXT(Table13[[#This Row],[Order Date]],"dddd")</f>
        <v>Tuesday</v>
      </c>
      <c r="P1014" s="16">
        <f>WEEKDAY(Table13[[#This Row],[Order Datetime]],2)</f>
        <v>2</v>
      </c>
      <c r="Q1014" s="30" t="str">
        <f>IF(Table13[[#This Row],[Customer Country]]="",VLOOKUP(Table13[[#This Row],[Customer ID]],Customers!$A$2:$E$2501,2,0),Table13[[#This Row],[Customer Country]])</f>
        <v>Italy</v>
      </c>
      <c r="R1014" s="16">
        <f>VLOOKUP(Table13[[#This Row],[Customer ID]],Table3[],6,0)</f>
        <v>53</v>
      </c>
    </row>
    <row r="1015" spans="1:18" x14ac:dyDescent="0.3">
      <c r="A1015" s="15">
        <v>1599786</v>
      </c>
      <c r="B1015" s="16">
        <v>821</v>
      </c>
      <c r="C1015" s="17" t="s">
        <v>107</v>
      </c>
      <c r="D1015" s="21">
        <v>44945.975694444445</v>
      </c>
      <c r="E1015" s="16" t="s">
        <v>97</v>
      </c>
      <c r="F1015" s="16" t="s">
        <v>63</v>
      </c>
      <c r="G1015" s="16">
        <v>480</v>
      </c>
      <c r="H1015" s="16">
        <f>IF(OR(Table13[[#This Row],[Order Value]]&gt;Answer!I$17,Table13[[#This Row],[Order Value]]&lt;Answer!I$18),1,0)</f>
        <v>0</v>
      </c>
      <c r="I1015" s="19">
        <v>44945</v>
      </c>
      <c r="J1015" s="20" t="str">
        <f>TEXT(Table13[[#This Row],[Order Datetime]],"HH:MM:SS")</f>
        <v>23:25:00</v>
      </c>
      <c r="K1015" s="20" t="str">
        <f>TEXT(Table13[[#This Row],[Order time]],"H")</f>
        <v>23</v>
      </c>
      <c r="L1015" s="16">
        <v>1</v>
      </c>
      <c r="M1015" s="16">
        <f>DAY(Table13[[#This Row],[Order Date]])</f>
        <v>19</v>
      </c>
      <c r="N1015" s="16" t="str">
        <f>TEXT(Table13[[#This Row],[Order Date]],"mmmm")</f>
        <v>January</v>
      </c>
      <c r="O1015" s="16" t="str">
        <f>TEXT(Table13[[#This Row],[Order Date]],"dddd")</f>
        <v>Thursday</v>
      </c>
      <c r="P1015" s="16">
        <f>WEEKDAY(Table13[[#This Row],[Order Datetime]],2)</f>
        <v>4</v>
      </c>
      <c r="Q1015" s="30" t="str">
        <f>IF(Table13[[#This Row],[Customer Country]]="",VLOOKUP(Table13[[#This Row],[Customer ID]],Customers!$A$2:$E$2501,2,0),Table13[[#This Row],[Customer Country]])</f>
        <v>Italy</v>
      </c>
      <c r="R1015" s="16">
        <f>VLOOKUP(Table13[[#This Row],[Customer ID]],Table3[],6,0)</f>
        <v>53</v>
      </c>
    </row>
    <row r="1016" spans="1:18" x14ac:dyDescent="0.3">
      <c r="A1016" s="15">
        <v>1509587</v>
      </c>
      <c r="B1016" s="16">
        <v>822</v>
      </c>
      <c r="C1016" s="17" t="s">
        <v>99</v>
      </c>
      <c r="D1016" s="21">
        <v>45268.011111111111</v>
      </c>
      <c r="E1016" s="16" t="s">
        <v>191</v>
      </c>
      <c r="F1016" s="16" t="s">
        <v>21</v>
      </c>
      <c r="G1016" s="16">
        <v>43</v>
      </c>
      <c r="H1016" s="16">
        <f>IF(OR(Table13[[#This Row],[Order Value]]&gt;Answer!I$17,Table13[[#This Row],[Order Value]]&lt;Answer!I$18),1,0)</f>
        <v>0</v>
      </c>
      <c r="I1016" s="19">
        <v>45268</v>
      </c>
      <c r="J1016" s="20" t="str">
        <f>TEXT(Table13[[#This Row],[Order Datetime]],"HH:MM:SS")</f>
        <v>00:16:00</v>
      </c>
      <c r="K1016" s="20" t="str">
        <f>TEXT(Table13[[#This Row],[Order time]],"H")</f>
        <v>0</v>
      </c>
      <c r="L1016" s="16">
        <v>12</v>
      </c>
      <c r="M1016" s="16">
        <f>DAY(Table13[[#This Row],[Order Date]])</f>
        <v>8</v>
      </c>
      <c r="N1016" s="16" t="str">
        <f>TEXT(Table13[[#This Row],[Order Date]],"mmmm")</f>
        <v>December</v>
      </c>
      <c r="O1016" s="16" t="str">
        <f>TEXT(Table13[[#This Row],[Order Date]],"dddd")</f>
        <v>Friday</v>
      </c>
      <c r="P1016" s="16">
        <f>WEEKDAY(Table13[[#This Row],[Order Datetime]],2)</f>
        <v>5</v>
      </c>
      <c r="Q1016" s="30" t="str">
        <f>IF(Table13[[#This Row],[Customer Country]]="",VLOOKUP(Table13[[#This Row],[Customer ID]],Customers!$A$2:$E$2501,2,0),Table13[[#This Row],[Customer Country]])</f>
        <v>USA</v>
      </c>
      <c r="R1016" s="16">
        <f>VLOOKUP(Table13[[#This Row],[Customer ID]],Table3[],6,0)</f>
        <v>18</v>
      </c>
    </row>
    <row r="1017" spans="1:18" x14ac:dyDescent="0.3">
      <c r="A1017" s="15">
        <v>1594427</v>
      </c>
      <c r="B1017" s="16">
        <v>822</v>
      </c>
      <c r="C1017" s="17" t="s">
        <v>99</v>
      </c>
      <c r="D1017" s="21">
        <v>45272.949305555558</v>
      </c>
      <c r="E1017" s="16" t="s">
        <v>97</v>
      </c>
      <c r="F1017" s="16" t="s">
        <v>36</v>
      </c>
      <c r="G1017" s="16">
        <v>4417</v>
      </c>
      <c r="H1017" s="16">
        <f>IF(OR(Table13[[#This Row],[Order Value]]&gt;Answer!I$17,Table13[[#This Row],[Order Value]]&lt;Answer!I$18),1,0)</f>
        <v>0</v>
      </c>
      <c r="I1017" s="19">
        <v>45272</v>
      </c>
      <c r="J1017" s="20" t="str">
        <f>TEXT(Table13[[#This Row],[Order Datetime]],"HH:MM:SS")</f>
        <v>22:47:00</v>
      </c>
      <c r="K1017" s="20" t="str">
        <f>TEXT(Table13[[#This Row],[Order time]],"H")</f>
        <v>22</v>
      </c>
      <c r="L1017" s="16">
        <v>12</v>
      </c>
      <c r="M1017" s="16">
        <f>DAY(Table13[[#This Row],[Order Date]])</f>
        <v>12</v>
      </c>
      <c r="N1017" s="16" t="str">
        <f>TEXT(Table13[[#This Row],[Order Date]],"mmmm")</f>
        <v>December</v>
      </c>
      <c r="O1017" s="16" t="str">
        <f>TEXT(Table13[[#This Row],[Order Date]],"dddd")</f>
        <v>Tuesday</v>
      </c>
      <c r="P1017" s="16">
        <f>WEEKDAY(Table13[[#This Row],[Order Datetime]],2)</f>
        <v>2</v>
      </c>
      <c r="Q1017" s="30" t="str">
        <f>IF(Table13[[#This Row],[Customer Country]]="",VLOOKUP(Table13[[#This Row],[Customer ID]],Customers!$A$2:$E$2501,2,0),Table13[[#This Row],[Customer Country]])</f>
        <v>USA</v>
      </c>
      <c r="R1017" s="16">
        <f>VLOOKUP(Table13[[#This Row],[Customer ID]],Table3[],6,0)</f>
        <v>18</v>
      </c>
    </row>
    <row r="1018" spans="1:18" x14ac:dyDescent="0.3">
      <c r="A1018" s="15">
        <v>1427947</v>
      </c>
      <c r="B1018" s="16">
        <v>823</v>
      </c>
      <c r="C1018" s="17" t="s">
        <v>100</v>
      </c>
      <c r="D1018" s="21">
        <v>44951.091666666667</v>
      </c>
      <c r="E1018" s="16" t="s">
        <v>98</v>
      </c>
      <c r="F1018" s="16" t="s">
        <v>18</v>
      </c>
      <c r="G1018" s="16">
        <v>4859</v>
      </c>
      <c r="H1018" s="16">
        <f>IF(OR(Table13[[#This Row],[Order Value]]&gt;Answer!I$17,Table13[[#This Row],[Order Value]]&lt;Answer!I$18),1,0)</f>
        <v>0</v>
      </c>
      <c r="I1018" s="19">
        <v>44951</v>
      </c>
      <c r="J1018" s="20" t="str">
        <f>TEXT(Table13[[#This Row],[Order Datetime]],"HH:MM:SS")</f>
        <v>02:12:00</v>
      </c>
      <c r="K1018" s="20" t="str">
        <f>TEXT(Table13[[#This Row],[Order time]],"H")</f>
        <v>2</v>
      </c>
      <c r="L1018" s="16">
        <v>1</v>
      </c>
      <c r="M1018" s="16">
        <f>DAY(Table13[[#This Row],[Order Date]])</f>
        <v>25</v>
      </c>
      <c r="N1018" s="16" t="str">
        <f>TEXT(Table13[[#This Row],[Order Date]],"mmmm")</f>
        <v>January</v>
      </c>
      <c r="O1018" s="16" t="str">
        <f>TEXT(Table13[[#This Row],[Order Date]],"dddd")</f>
        <v>Wednesday</v>
      </c>
      <c r="P1018" s="16">
        <f>WEEKDAY(Table13[[#This Row],[Order Datetime]],2)</f>
        <v>3</v>
      </c>
      <c r="Q1018" s="30" t="str">
        <f>IF(Table13[[#This Row],[Customer Country]]="",VLOOKUP(Table13[[#This Row],[Customer ID]],Customers!$A$2:$E$2501,2,0),Table13[[#This Row],[Customer Country]])</f>
        <v>France</v>
      </c>
      <c r="R1018" s="16">
        <f>VLOOKUP(Table13[[#This Row],[Customer ID]],Table3[],6,0)</f>
        <v>63</v>
      </c>
    </row>
    <row r="1019" spans="1:18" x14ac:dyDescent="0.3">
      <c r="A1019" s="15">
        <v>1640444</v>
      </c>
      <c r="B1019" s="16">
        <v>823</v>
      </c>
      <c r="C1019" s="17" t="s">
        <v>100</v>
      </c>
      <c r="D1019" s="21">
        <v>44960.995833333334</v>
      </c>
      <c r="E1019" s="16" t="s">
        <v>98</v>
      </c>
      <c r="F1019" s="16" t="s">
        <v>43</v>
      </c>
      <c r="G1019" s="16">
        <v>6055</v>
      </c>
      <c r="H1019" s="16">
        <f>IF(OR(Table13[[#This Row],[Order Value]]&gt;Answer!I$17,Table13[[#This Row],[Order Value]]&lt;Answer!I$18),1,0)</f>
        <v>0</v>
      </c>
      <c r="I1019" s="19">
        <v>44960</v>
      </c>
      <c r="J1019" s="20" t="str">
        <f>TEXT(Table13[[#This Row],[Order Datetime]],"HH:MM:SS")</f>
        <v>23:54:00</v>
      </c>
      <c r="K1019" s="20" t="str">
        <f>TEXT(Table13[[#This Row],[Order time]],"H")</f>
        <v>23</v>
      </c>
      <c r="L1019" s="16">
        <v>2</v>
      </c>
      <c r="M1019" s="16">
        <f>DAY(Table13[[#This Row],[Order Date]])</f>
        <v>3</v>
      </c>
      <c r="N1019" s="16" t="str">
        <f>TEXT(Table13[[#This Row],[Order Date]],"mmmm")</f>
        <v>February</v>
      </c>
      <c r="O1019" s="16" t="str">
        <f>TEXT(Table13[[#This Row],[Order Date]],"dddd")</f>
        <v>Friday</v>
      </c>
      <c r="P1019" s="16">
        <f>WEEKDAY(Table13[[#This Row],[Order Datetime]],2)</f>
        <v>5</v>
      </c>
      <c r="Q1019" s="30" t="str">
        <f>IF(Table13[[#This Row],[Customer Country]]="",VLOOKUP(Table13[[#This Row],[Customer ID]],Customers!$A$2:$E$2501,2,0),Table13[[#This Row],[Customer Country]])</f>
        <v>France</v>
      </c>
      <c r="R1019" s="16">
        <f>VLOOKUP(Table13[[#This Row],[Customer ID]],Table3[],6,0)</f>
        <v>63</v>
      </c>
    </row>
    <row r="1020" spans="1:18" x14ac:dyDescent="0.3">
      <c r="A1020" s="15">
        <v>770892</v>
      </c>
      <c r="B1020" s="16">
        <v>824</v>
      </c>
      <c r="C1020" s="17" t="s">
        <v>99</v>
      </c>
      <c r="D1020" s="21">
        <v>45140.101388888892</v>
      </c>
      <c r="E1020" s="16" t="s">
        <v>98</v>
      </c>
      <c r="F1020" s="16" t="s">
        <v>43</v>
      </c>
      <c r="G1020" s="16">
        <v>8032</v>
      </c>
      <c r="H1020" s="16">
        <f>IF(OR(Table13[[#This Row],[Order Value]]&gt;Answer!I$17,Table13[[#This Row],[Order Value]]&lt;Answer!I$18),1,0)</f>
        <v>0</v>
      </c>
      <c r="I1020" s="19">
        <v>45140</v>
      </c>
      <c r="J1020" s="20" t="str">
        <f>TEXT(Table13[[#This Row],[Order Datetime]],"HH:MM:SS")</f>
        <v>02:26:00</v>
      </c>
      <c r="K1020" s="20" t="str">
        <f>TEXT(Table13[[#This Row],[Order time]],"H")</f>
        <v>2</v>
      </c>
      <c r="L1020" s="16">
        <v>8</v>
      </c>
      <c r="M1020" s="16">
        <f>DAY(Table13[[#This Row],[Order Date]])</f>
        <v>2</v>
      </c>
      <c r="N1020" s="16" t="str">
        <f>TEXT(Table13[[#This Row],[Order Date]],"mmmm")</f>
        <v>August</v>
      </c>
      <c r="O1020" s="16" t="str">
        <f>TEXT(Table13[[#This Row],[Order Date]],"dddd")</f>
        <v>Wednesday</v>
      </c>
      <c r="P1020" s="16">
        <f>WEEKDAY(Table13[[#This Row],[Order Datetime]],2)</f>
        <v>3</v>
      </c>
      <c r="Q1020" s="30" t="str">
        <f>IF(Table13[[#This Row],[Customer Country]]="",VLOOKUP(Table13[[#This Row],[Customer ID]],Customers!$A$2:$E$2501,2,0),Table13[[#This Row],[Customer Country]])</f>
        <v>USA</v>
      </c>
      <c r="R1020" s="16">
        <f>VLOOKUP(Table13[[#This Row],[Customer ID]],Table3[],6,0)</f>
        <v>35</v>
      </c>
    </row>
    <row r="1021" spans="1:18" x14ac:dyDescent="0.3">
      <c r="A1021" s="15">
        <v>27493</v>
      </c>
      <c r="B1021" s="16">
        <v>827</v>
      </c>
      <c r="C1021" s="17" t="s">
        <v>106</v>
      </c>
      <c r="D1021" s="18">
        <v>45225.008333333331</v>
      </c>
      <c r="E1021" s="16" t="s">
        <v>191</v>
      </c>
      <c r="F1021" s="16" t="s">
        <v>38</v>
      </c>
      <c r="G1021" s="16">
        <v>2811</v>
      </c>
      <c r="H1021" s="16">
        <f>IF(OR(Table13[[#This Row],[Order Value]]&gt;Answer!I$17,Table13[[#This Row],[Order Value]]&lt;Answer!I$18),1,0)</f>
        <v>0</v>
      </c>
      <c r="I1021" s="19">
        <v>45225</v>
      </c>
      <c r="J1021" s="20" t="str">
        <f>TEXT(Table13[[#This Row],[Order Datetime]],"HH:MM:SS")</f>
        <v>00:12:00</v>
      </c>
      <c r="K1021" s="20" t="str">
        <f>TEXT(Table13[[#This Row],[Order time]],"H")</f>
        <v>0</v>
      </c>
      <c r="L1021" s="16">
        <v>10</v>
      </c>
      <c r="M1021" s="16">
        <f>DAY(Table13[[#This Row],[Order Date]])</f>
        <v>26</v>
      </c>
      <c r="N1021" s="16" t="str">
        <f>TEXT(Table13[[#This Row],[Order Date]],"mmmm")</f>
        <v>October</v>
      </c>
      <c r="O1021" s="16" t="str">
        <f>TEXT(Table13[[#This Row],[Order Date]],"dddd")</f>
        <v>Thursday</v>
      </c>
      <c r="P1021" s="16">
        <f>WEEKDAY(Table13[[#This Row],[Order Datetime]],2)</f>
        <v>4</v>
      </c>
      <c r="Q1021" s="30" t="str">
        <f>IF(Table13[[#This Row],[Customer Country]]="",VLOOKUP(Table13[[#This Row],[Customer ID]],Customers!$A$2:$E$2501,2,0),Table13[[#This Row],[Customer Country]])</f>
        <v>Singapore</v>
      </c>
      <c r="R1021" s="16">
        <f>VLOOKUP(Table13[[#This Row],[Customer ID]],Table3[],6,0)</f>
        <v>40</v>
      </c>
    </row>
    <row r="1022" spans="1:18" x14ac:dyDescent="0.3">
      <c r="A1022" s="15">
        <v>83818</v>
      </c>
      <c r="B1022" s="16">
        <v>827</v>
      </c>
      <c r="C1022" s="17" t="s">
        <v>106</v>
      </c>
      <c r="D1022" s="18">
        <v>45033.027777777781</v>
      </c>
      <c r="E1022" s="16" t="s">
        <v>97</v>
      </c>
      <c r="F1022" s="16" t="s">
        <v>64</v>
      </c>
      <c r="G1022" s="16">
        <v>7643</v>
      </c>
      <c r="H1022" s="16">
        <f>IF(OR(Table13[[#This Row],[Order Value]]&gt;Answer!I$17,Table13[[#This Row],[Order Value]]&lt;Answer!I$18),1,0)</f>
        <v>0</v>
      </c>
      <c r="I1022" s="19">
        <v>45033</v>
      </c>
      <c r="J1022" s="20" t="str">
        <f>TEXT(Table13[[#This Row],[Order Datetime]],"HH:MM:SS")</f>
        <v>00:40:00</v>
      </c>
      <c r="K1022" s="20" t="str">
        <f>TEXT(Table13[[#This Row],[Order time]],"H")</f>
        <v>0</v>
      </c>
      <c r="L1022" s="16">
        <v>4</v>
      </c>
      <c r="M1022" s="16">
        <f>DAY(Table13[[#This Row],[Order Date]])</f>
        <v>17</v>
      </c>
      <c r="N1022" s="16" t="str">
        <f>TEXT(Table13[[#This Row],[Order Date]],"mmmm")</f>
        <v>April</v>
      </c>
      <c r="O1022" s="16" t="str">
        <f>TEXT(Table13[[#This Row],[Order Date]],"dddd")</f>
        <v>Monday</v>
      </c>
      <c r="P1022" s="16">
        <f>WEEKDAY(Table13[[#This Row],[Order Datetime]],2)</f>
        <v>1</v>
      </c>
      <c r="Q1022" s="30" t="str">
        <f>IF(Table13[[#This Row],[Customer Country]]="",VLOOKUP(Table13[[#This Row],[Customer ID]],Customers!$A$2:$E$2501,2,0),Table13[[#This Row],[Customer Country]])</f>
        <v>Singapore</v>
      </c>
      <c r="R1022" s="16">
        <f>VLOOKUP(Table13[[#This Row],[Customer ID]],Table3[],6,0)</f>
        <v>40</v>
      </c>
    </row>
    <row r="1023" spans="1:18" x14ac:dyDescent="0.3">
      <c r="A1023" s="15">
        <v>611594</v>
      </c>
      <c r="B1023" s="16">
        <v>827</v>
      </c>
      <c r="C1023" s="17" t="s">
        <v>106</v>
      </c>
      <c r="D1023" s="18">
        <v>44933.004166666666</v>
      </c>
      <c r="E1023" s="16" t="s">
        <v>98</v>
      </c>
      <c r="F1023" s="16" t="s">
        <v>37</v>
      </c>
      <c r="G1023" s="16">
        <v>4635</v>
      </c>
      <c r="H1023" s="16">
        <f>IF(OR(Table13[[#This Row],[Order Value]]&gt;Answer!I$17,Table13[[#This Row],[Order Value]]&lt;Answer!I$18),1,0)</f>
        <v>0</v>
      </c>
      <c r="I1023" s="19">
        <v>44933</v>
      </c>
      <c r="J1023" s="20" t="str">
        <f>TEXT(Table13[[#This Row],[Order Datetime]],"HH:MM:SS")</f>
        <v>00:06:00</v>
      </c>
      <c r="K1023" s="20" t="str">
        <f>TEXT(Table13[[#This Row],[Order time]],"H")</f>
        <v>0</v>
      </c>
      <c r="L1023" s="16">
        <v>1</v>
      </c>
      <c r="M1023" s="16">
        <f>DAY(Table13[[#This Row],[Order Date]])</f>
        <v>7</v>
      </c>
      <c r="N1023" s="16" t="str">
        <f>TEXT(Table13[[#This Row],[Order Date]],"mmmm")</f>
        <v>January</v>
      </c>
      <c r="O1023" s="16" t="str">
        <f>TEXT(Table13[[#This Row],[Order Date]],"dddd")</f>
        <v>Saturday</v>
      </c>
      <c r="P1023" s="16">
        <f>WEEKDAY(Table13[[#This Row],[Order Datetime]],2)</f>
        <v>6</v>
      </c>
      <c r="Q1023" s="30" t="str">
        <f>IF(Table13[[#This Row],[Customer Country]]="",VLOOKUP(Table13[[#This Row],[Customer ID]],Customers!$A$2:$E$2501,2,0),Table13[[#This Row],[Customer Country]])</f>
        <v>Singapore</v>
      </c>
      <c r="R1023" s="16">
        <f>VLOOKUP(Table13[[#This Row],[Customer ID]],Table3[],6,0)</f>
        <v>40</v>
      </c>
    </row>
    <row r="1024" spans="1:18" x14ac:dyDescent="0.3">
      <c r="A1024" s="15">
        <v>1488818</v>
      </c>
      <c r="B1024" s="16">
        <v>827</v>
      </c>
      <c r="C1024" s="17" t="s">
        <v>106</v>
      </c>
      <c r="D1024" s="21">
        <v>45052.03402777778</v>
      </c>
      <c r="E1024" s="16" t="s">
        <v>96</v>
      </c>
      <c r="F1024" s="16" t="s">
        <v>10</v>
      </c>
      <c r="G1024" s="16">
        <v>8763</v>
      </c>
      <c r="H1024" s="16">
        <f>IF(OR(Table13[[#This Row],[Order Value]]&gt;Answer!I$17,Table13[[#This Row],[Order Value]]&lt;Answer!I$18),1,0)</f>
        <v>0</v>
      </c>
      <c r="I1024" s="19">
        <v>45052</v>
      </c>
      <c r="J1024" s="20" t="str">
        <f>TEXT(Table13[[#This Row],[Order Datetime]],"HH:MM:SS")</f>
        <v>00:49:00</v>
      </c>
      <c r="K1024" s="20" t="str">
        <f>TEXT(Table13[[#This Row],[Order time]],"H")</f>
        <v>0</v>
      </c>
      <c r="L1024" s="16">
        <v>5</v>
      </c>
      <c r="M1024" s="16">
        <f>DAY(Table13[[#This Row],[Order Date]])</f>
        <v>6</v>
      </c>
      <c r="N1024" s="16" t="str">
        <f>TEXT(Table13[[#This Row],[Order Date]],"mmmm")</f>
        <v>May</v>
      </c>
      <c r="O1024" s="16" t="str">
        <f>TEXT(Table13[[#This Row],[Order Date]],"dddd")</f>
        <v>Saturday</v>
      </c>
      <c r="P1024" s="16">
        <f>WEEKDAY(Table13[[#This Row],[Order Datetime]],2)</f>
        <v>6</v>
      </c>
      <c r="Q1024" s="30" t="str">
        <f>IF(Table13[[#This Row],[Customer Country]]="",VLOOKUP(Table13[[#This Row],[Customer ID]],Customers!$A$2:$E$2501,2,0),Table13[[#This Row],[Customer Country]])</f>
        <v>Singapore</v>
      </c>
      <c r="R1024" s="16">
        <f>VLOOKUP(Table13[[#This Row],[Customer ID]],Table3[],6,0)</f>
        <v>40</v>
      </c>
    </row>
    <row r="1025" spans="1:18" x14ac:dyDescent="0.3">
      <c r="A1025" s="15">
        <v>83365</v>
      </c>
      <c r="B1025" s="16">
        <v>829</v>
      </c>
      <c r="C1025" s="17" t="s">
        <v>99</v>
      </c>
      <c r="D1025" s="18">
        <v>45051.998611111114</v>
      </c>
      <c r="E1025" s="16" t="s">
        <v>191</v>
      </c>
      <c r="F1025" s="16" t="s">
        <v>5</v>
      </c>
      <c r="G1025" s="16">
        <v>7937</v>
      </c>
      <c r="H1025" s="16">
        <f>IF(OR(Table13[[#This Row],[Order Value]]&gt;Answer!I$17,Table13[[#This Row],[Order Value]]&lt;Answer!I$18),1,0)</f>
        <v>0</v>
      </c>
      <c r="I1025" s="19">
        <v>45051</v>
      </c>
      <c r="J1025" s="20" t="str">
        <f>TEXT(Table13[[#This Row],[Order Datetime]],"HH:MM:SS")</f>
        <v>23:58:00</v>
      </c>
      <c r="K1025" s="20" t="str">
        <f>TEXT(Table13[[#This Row],[Order time]],"H")</f>
        <v>23</v>
      </c>
      <c r="L1025" s="16">
        <v>5</v>
      </c>
      <c r="M1025" s="16">
        <f>DAY(Table13[[#This Row],[Order Date]])</f>
        <v>5</v>
      </c>
      <c r="N1025" s="16" t="str">
        <f>TEXT(Table13[[#This Row],[Order Date]],"mmmm")</f>
        <v>May</v>
      </c>
      <c r="O1025" s="16" t="str">
        <f>TEXT(Table13[[#This Row],[Order Date]],"dddd")</f>
        <v>Friday</v>
      </c>
      <c r="P1025" s="16">
        <f>WEEKDAY(Table13[[#This Row],[Order Datetime]],2)</f>
        <v>5</v>
      </c>
      <c r="Q1025" s="30" t="str">
        <f>IF(Table13[[#This Row],[Customer Country]]="",VLOOKUP(Table13[[#This Row],[Customer ID]],Customers!$A$2:$E$2501,2,0),Table13[[#This Row],[Customer Country]])</f>
        <v>USA</v>
      </c>
      <c r="R1025" s="16">
        <f>VLOOKUP(Table13[[#This Row],[Customer ID]],Table3[],6,0)</f>
        <v>65</v>
      </c>
    </row>
    <row r="1026" spans="1:18" x14ac:dyDescent="0.3">
      <c r="A1026" s="15">
        <v>688473</v>
      </c>
      <c r="B1026" s="16">
        <v>829</v>
      </c>
      <c r="C1026" s="17" t="s">
        <v>99</v>
      </c>
      <c r="D1026" s="21">
        <v>45194.050694444442</v>
      </c>
      <c r="E1026" s="16" t="s">
        <v>97</v>
      </c>
      <c r="F1026" s="16" t="s">
        <v>27</v>
      </c>
      <c r="G1026" s="16">
        <v>2835</v>
      </c>
      <c r="H1026" s="16">
        <f>IF(OR(Table13[[#This Row],[Order Value]]&gt;Answer!I$17,Table13[[#This Row],[Order Value]]&lt;Answer!I$18),1,0)</f>
        <v>0</v>
      </c>
      <c r="I1026" s="19">
        <v>45194</v>
      </c>
      <c r="J1026" s="20" t="str">
        <f>TEXT(Table13[[#This Row],[Order Datetime]],"HH:MM:SS")</f>
        <v>01:13:00</v>
      </c>
      <c r="K1026" s="20" t="str">
        <f>TEXT(Table13[[#This Row],[Order time]],"H")</f>
        <v>1</v>
      </c>
      <c r="L1026" s="16">
        <v>9</v>
      </c>
      <c r="M1026" s="16">
        <f>DAY(Table13[[#This Row],[Order Date]])</f>
        <v>25</v>
      </c>
      <c r="N1026" s="16" t="str">
        <f>TEXT(Table13[[#This Row],[Order Date]],"mmmm")</f>
        <v>September</v>
      </c>
      <c r="O1026" s="16" t="str">
        <f>TEXT(Table13[[#This Row],[Order Date]],"dddd")</f>
        <v>Monday</v>
      </c>
      <c r="P1026" s="16">
        <f>WEEKDAY(Table13[[#This Row],[Order Datetime]],2)</f>
        <v>1</v>
      </c>
      <c r="Q1026" s="30" t="str">
        <f>IF(Table13[[#This Row],[Customer Country]]="",VLOOKUP(Table13[[#This Row],[Customer ID]],Customers!$A$2:$E$2501,2,0),Table13[[#This Row],[Customer Country]])</f>
        <v>USA</v>
      </c>
      <c r="R1026" s="16">
        <f>VLOOKUP(Table13[[#This Row],[Customer ID]],Table3[],6,0)</f>
        <v>65</v>
      </c>
    </row>
    <row r="1027" spans="1:18" x14ac:dyDescent="0.3">
      <c r="A1027" s="15">
        <v>1422755</v>
      </c>
      <c r="B1027" s="16">
        <v>830</v>
      </c>
      <c r="C1027" s="17" t="s">
        <v>100</v>
      </c>
      <c r="D1027" s="21">
        <v>45226.00277777778</v>
      </c>
      <c r="E1027" s="16" t="s">
        <v>97</v>
      </c>
      <c r="F1027" s="16" t="s">
        <v>7</v>
      </c>
      <c r="G1027" s="16">
        <v>7502</v>
      </c>
      <c r="H1027" s="16">
        <f>IF(OR(Table13[[#This Row],[Order Value]]&gt;Answer!I$17,Table13[[#This Row],[Order Value]]&lt;Answer!I$18),1,0)</f>
        <v>0</v>
      </c>
      <c r="I1027" s="19">
        <v>45226</v>
      </c>
      <c r="J1027" s="20" t="str">
        <f>TEXT(Table13[[#This Row],[Order Datetime]],"HH:MM:SS")</f>
        <v>00:04:00</v>
      </c>
      <c r="K1027" s="20" t="str">
        <f>TEXT(Table13[[#This Row],[Order time]],"H")</f>
        <v>0</v>
      </c>
      <c r="L1027" s="16">
        <v>10</v>
      </c>
      <c r="M1027" s="16">
        <f>DAY(Table13[[#This Row],[Order Date]])</f>
        <v>27</v>
      </c>
      <c r="N1027" s="16" t="str">
        <f>TEXT(Table13[[#This Row],[Order Date]],"mmmm")</f>
        <v>October</v>
      </c>
      <c r="O1027" s="16" t="str">
        <f>TEXT(Table13[[#This Row],[Order Date]],"dddd")</f>
        <v>Friday</v>
      </c>
      <c r="P1027" s="16">
        <f>WEEKDAY(Table13[[#This Row],[Order Datetime]],2)</f>
        <v>5</v>
      </c>
      <c r="Q1027" s="30" t="str">
        <f>IF(Table13[[#This Row],[Customer Country]]="",VLOOKUP(Table13[[#This Row],[Customer ID]],Customers!$A$2:$E$2501,2,0),Table13[[#This Row],[Customer Country]])</f>
        <v>France</v>
      </c>
      <c r="R1027" s="16">
        <f>VLOOKUP(Table13[[#This Row],[Customer ID]],Table3[],6,0)</f>
        <v>75</v>
      </c>
    </row>
    <row r="1028" spans="1:18" x14ac:dyDescent="0.3">
      <c r="A1028" s="15">
        <v>218379</v>
      </c>
      <c r="B1028" s="16">
        <v>831</v>
      </c>
      <c r="C1028" s="17" t="s">
        <v>107</v>
      </c>
      <c r="D1028" s="18">
        <v>44976.970833333333</v>
      </c>
      <c r="E1028" s="16" t="s">
        <v>97</v>
      </c>
      <c r="F1028" s="16" t="s">
        <v>23</v>
      </c>
      <c r="G1028" s="16">
        <v>8241</v>
      </c>
      <c r="H1028" s="16">
        <f>IF(OR(Table13[[#This Row],[Order Value]]&gt;Answer!I$17,Table13[[#This Row],[Order Value]]&lt;Answer!I$18),1,0)</f>
        <v>0</v>
      </c>
      <c r="I1028" s="19">
        <v>44976</v>
      </c>
      <c r="J1028" s="20" t="str">
        <f>TEXT(Table13[[#This Row],[Order Datetime]],"HH:MM:SS")</f>
        <v>23:18:00</v>
      </c>
      <c r="K1028" s="20" t="str">
        <f>TEXT(Table13[[#This Row],[Order time]],"H")</f>
        <v>23</v>
      </c>
      <c r="L1028" s="16">
        <v>2</v>
      </c>
      <c r="M1028" s="16">
        <f>DAY(Table13[[#This Row],[Order Date]])</f>
        <v>19</v>
      </c>
      <c r="N1028" s="16" t="str">
        <f>TEXT(Table13[[#This Row],[Order Date]],"mmmm")</f>
        <v>February</v>
      </c>
      <c r="O1028" s="16" t="str">
        <f>TEXT(Table13[[#This Row],[Order Date]],"dddd")</f>
        <v>Sunday</v>
      </c>
      <c r="P1028" s="16">
        <f>WEEKDAY(Table13[[#This Row],[Order Datetime]],2)</f>
        <v>7</v>
      </c>
      <c r="Q1028" s="30" t="str">
        <f>IF(Table13[[#This Row],[Customer Country]]="",VLOOKUP(Table13[[#This Row],[Customer ID]],Customers!$A$2:$E$2501,2,0),Table13[[#This Row],[Customer Country]])</f>
        <v>Italy</v>
      </c>
      <c r="R1028" s="16">
        <f>VLOOKUP(Table13[[#This Row],[Customer ID]],Table3[],6,0)</f>
        <v>69</v>
      </c>
    </row>
    <row r="1029" spans="1:18" x14ac:dyDescent="0.3">
      <c r="A1029" s="15">
        <v>525782</v>
      </c>
      <c r="B1029" s="16">
        <v>833</v>
      </c>
      <c r="C1029" s="17" t="s">
        <v>110</v>
      </c>
      <c r="D1029" s="18">
        <v>45079.01666666667</v>
      </c>
      <c r="E1029" s="16" t="s">
        <v>96</v>
      </c>
      <c r="F1029" s="16" t="s">
        <v>9</v>
      </c>
      <c r="G1029" s="16">
        <v>257</v>
      </c>
      <c r="H1029" s="16">
        <f>IF(OR(Table13[[#This Row],[Order Value]]&gt;Answer!I$17,Table13[[#This Row],[Order Value]]&lt;Answer!I$18),1,0)</f>
        <v>0</v>
      </c>
      <c r="I1029" s="19">
        <v>45079</v>
      </c>
      <c r="J1029" s="20" t="str">
        <f>TEXT(Table13[[#This Row],[Order Datetime]],"HH:MM:SS")</f>
        <v>00:24:00</v>
      </c>
      <c r="K1029" s="20" t="str">
        <f>TEXT(Table13[[#This Row],[Order time]],"H")</f>
        <v>0</v>
      </c>
      <c r="L1029" s="16">
        <v>6</v>
      </c>
      <c r="M1029" s="16">
        <f>DAY(Table13[[#This Row],[Order Date]])</f>
        <v>2</v>
      </c>
      <c r="N1029" s="16" t="str">
        <f>TEXT(Table13[[#This Row],[Order Date]],"mmmm")</f>
        <v>June</v>
      </c>
      <c r="O1029" s="16" t="str">
        <f>TEXT(Table13[[#This Row],[Order Date]],"dddd")</f>
        <v>Friday</v>
      </c>
      <c r="P1029" s="16">
        <f>WEEKDAY(Table13[[#This Row],[Order Datetime]],2)</f>
        <v>5</v>
      </c>
      <c r="Q1029" s="30" t="str">
        <f>IF(Table13[[#This Row],[Customer Country]]="",VLOOKUP(Table13[[#This Row],[Customer ID]],Customers!$A$2:$E$2501,2,0),Table13[[#This Row],[Customer Country]])</f>
        <v>Switzerland</v>
      </c>
      <c r="R1029" s="16">
        <f>VLOOKUP(Table13[[#This Row],[Customer ID]],Table3[],6,0)</f>
        <v>52</v>
      </c>
    </row>
    <row r="1030" spans="1:18" x14ac:dyDescent="0.3">
      <c r="A1030" s="15">
        <v>606775</v>
      </c>
      <c r="B1030" s="16">
        <v>834</v>
      </c>
      <c r="C1030" s="17" t="s">
        <v>102</v>
      </c>
      <c r="D1030" s="18">
        <v>44982.994444444441</v>
      </c>
      <c r="E1030" s="16" t="s">
        <v>96</v>
      </c>
      <c r="F1030" s="16" t="s">
        <v>12</v>
      </c>
      <c r="G1030" s="16">
        <v>7873</v>
      </c>
      <c r="H1030" s="16">
        <f>IF(OR(Table13[[#This Row],[Order Value]]&gt;Answer!I$17,Table13[[#This Row],[Order Value]]&lt;Answer!I$18),1,0)</f>
        <v>0</v>
      </c>
      <c r="I1030" s="19">
        <v>44982</v>
      </c>
      <c r="J1030" s="20" t="str">
        <f>TEXT(Table13[[#This Row],[Order Datetime]],"HH:MM:SS")</f>
        <v>23:52:00</v>
      </c>
      <c r="K1030" s="20" t="str">
        <f>TEXT(Table13[[#This Row],[Order time]],"H")</f>
        <v>23</v>
      </c>
      <c r="L1030" s="16">
        <v>2</v>
      </c>
      <c r="M1030" s="16">
        <f>DAY(Table13[[#This Row],[Order Date]])</f>
        <v>25</v>
      </c>
      <c r="N1030" s="16" t="str">
        <f>TEXT(Table13[[#This Row],[Order Date]],"mmmm")</f>
        <v>February</v>
      </c>
      <c r="O1030" s="16" t="str">
        <f>TEXT(Table13[[#This Row],[Order Date]],"dddd")</f>
        <v>Saturday</v>
      </c>
      <c r="P1030" s="16">
        <f>WEEKDAY(Table13[[#This Row],[Order Datetime]],2)</f>
        <v>6</v>
      </c>
      <c r="Q1030" s="30" t="str">
        <f>IF(Table13[[#This Row],[Customer Country]]="",VLOOKUP(Table13[[#This Row],[Customer ID]],Customers!$A$2:$E$2501,2,0),Table13[[#This Row],[Customer Country]])</f>
        <v>Finland</v>
      </c>
      <c r="R1030" s="16">
        <f>VLOOKUP(Table13[[#This Row],[Customer ID]],Table3[],6,0)</f>
        <v>76</v>
      </c>
    </row>
    <row r="1031" spans="1:18" x14ac:dyDescent="0.3">
      <c r="A1031" s="15">
        <v>304668</v>
      </c>
      <c r="B1031" s="16">
        <v>835</v>
      </c>
      <c r="C1031" s="17" t="s">
        <v>101</v>
      </c>
      <c r="D1031" s="18">
        <v>44969.030555555553</v>
      </c>
      <c r="E1031" s="16" t="s">
        <v>97</v>
      </c>
      <c r="F1031" s="16" t="s">
        <v>29</v>
      </c>
      <c r="G1031" s="16">
        <v>3450</v>
      </c>
      <c r="H1031" s="16">
        <f>IF(OR(Table13[[#This Row],[Order Value]]&gt;Answer!I$17,Table13[[#This Row],[Order Value]]&lt;Answer!I$18),1,0)</f>
        <v>0</v>
      </c>
      <c r="I1031" s="19">
        <v>44969</v>
      </c>
      <c r="J1031" s="20" t="str">
        <f>TEXT(Table13[[#This Row],[Order Datetime]],"HH:MM:SS")</f>
        <v>00:44:00</v>
      </c>
      <c r="K1031" s="20" t="str">
        <f>TEXT(Table13[[#This Row],[Order time]],"H")</f>
        <v>0</v>
      </c>
      <c r="L1031" s="16">
        <v>2</v>
      </c>
      <c r="M1031" s="16">
        <f>DAY(Table13[[#This Row],[Order Date]])</f>
        <v>12</v>
      </c>
      <c r="N1031" s="16" t="str">
        <f>TEXT(Table13[[#This Row],[Order Date]],"mmmm")</f>
        <v>February</v>
      </c>
      <c r="O1031" s="16" t="str">
        <f>TEXT(Table13[[#This Row],[Order Date]],"dddd")</f>
        <v>Sunday</v>
      </c>
      <c r="P1031" s="16">
        <f>WEEKDAY(Table13[[#This Row],[Order Datetime]],2)</f>
        <v>7</v>
      </c>
      <c r="Q1031" s="30" t="str">
        <f>IF(Table13[[#This Row],[Customer Country]]="",VLOOKUP(Table13[[#This Row],[Customer ID]],Customers!$A$2:$E$2501,2,0),Table13[[#This Row],[Customer Country]])</f>
        <v>Australia</v>
      </c>
      <c r="R1031" s="16">
        <f>VLOOKUP(Table13[[#This Row],[Customer ID]],Table3[],6,0)</f>
        <v>50</v>
      </c>
    </row>
    <row r="1032" spans="1:18" x14ac:dyDescent="0.3">
      <c r="A1032" s="15">
        <v>795276</v>
      </c>
      <c r="B1032" s="16">
        <v>836</v>
      </c>
      <c r="C1032" s="17" t="s">
        <v>113</v>
      </c>
      <c r="D1032" s="21">
        <v>45034.954861111109</v>
      </c>
      <c r="E1032" s="16" t="s">
        <v>191</v>
      </c>
      <c r="F1032" s="16" t="s">
        <v>72</v>
      </c>
      <c r="G1032" s="16">
        <v>1032</v>
      </c>
      <c r="H1032" s="16">
        <f>IF(OR(Table13[[#This Row],[Order Value]]&gt;Answer!I$17,Table13[[#This Row],[Order Value]]&lt;Answer!I$18),1,0)</f>
        <v>0</v>
      </c>
      <c r="I1032" s="19">
        <v>45034</v>
      </c>
      <c r="J1032" s="20" t="str">
        <f>TEXT(Table13[[#This Row],[Order Datetime]],"HH:MM:SS")</f>
        <v>22:55:00</v>
      </c>
      <c r="K1032" s="20" t="str">
        <f>TEXT(Table13[[#This Row],[Order time]],"H")</f>
        <v>22</v>
      </c>
      <c r="L1032" s="16">
        <v>4</v>
      </c>
      <c r="M1032" s="16">
        <f>DAY(Table13[[#This Row],[Order Date]])</f>
        <v>18</v>
      </c>
      <c r="N1032" s="16" t="str">
        <f>TEXT(Table13[[#This Row],[Order Date]],"mmmm")</f>
        <v>April</v>
      </c>
      <c r="O1032" s="16" t="str">
        <f>TEXT(Table13[[#This Row],[Order Date]],"dddd")</f>
        <v>Tuesday</v>
      </c>
      <c r="P1032" s="16">
        <f>WEEKDAY(Table13[[#This Row],[Order Datetime]],2)</f>
        <v>2</v>
      </c>
      <c r="Q1032" s="30" t="str">
        <f>IF(Table13[[#This Row],[Customer Country]]="",VLOOKUP(Table13[[#This Row],[Customer ID]],Customers!$A$2:$E$2501,2,0),Table13[[#This Row],[Customer Country]])</f>
        <v>India</v>
      </c>
      <c r="R1032" s="16">
        <f>VLOOKUP(Table13[[#This Row],[Customer ID]],Table3[],6,0)</f>
        <v>70</v>
      </c>
    </row>
    <row r="1033" spans="1:18" x14ac:dyDescent="0.3">
      <c r="A1033" s="15">
        <v>814175</v>
      </c>
      <c r="B1033" s="16">
        <v>836</v>
      </c>
      <c r="C1033" s="17" t="s">
        <v>113</v>
      </c>
      <c r="D1033" s="21">
        <v>45015.038194444445</v>
      </c>
      <c r="E1033" s="16" t="s">
        <v>98</v>
      </c>
      <c r="F1033" s="16" t="s">
        <v>59</v>
      </c>
      <c r="G1033" s="16">
        <v>7467</v>
      </c>
      <c r="H1033" s="16">
        <f>IF(OR(Table13[[#This Row],[Order Value]]&gt;Answer!I$17,Table13[[#This Row],[Order Value]]&lt;Answer!I$18),1,0)</f>
        <v>0</v>
      </c>
      <c r="I1033" s="19">
        <v>45015</v>
      </c>
      <c r="J1033" s="20" t="str">
        <f>TEXT(Table13[[#This Row],[Order Datetime]],"HH:MM:SS")</f>
        <v>00:55:00</v>
      </c>
      <c r="K1033" s="20" t="str">
        <f>TEXT(Table13[[#This Row],[Order time]],"H")</f>
        <v>0</v>
      </c>
      <c r="L1033" s="16">
        <v>3</v>
      </c>
      <c r="M1033" s="16">
        <f>DAY(Table13[[#This Row],[Order Date]])</f>
        <v>30</v>
      </c>
      <c r="N1033" s="16" t="str">
        <f>TEXT(Table13[[#This Row],[Order Date]],"mmmm")</f>
        <v>March</v>
      </c>
      <c r="O1033" s="16" t="str">
        <f>TEXT(Table13[[#This Row],[Order Date]],"dddd")</f>
        <v>Thursday</v>
      </c>
      <c r="P1033" s="16">
        <f>WEEKDAY(Table13[[#This Row],[Order Datetime]],2)</f>
        <v>4</v>
      </c>
      <c r="Q1033" s="30" t="str">
        <f>IF(Table13[[#This Row],[Customer Country]]="",VLOOKUP(Table13[[#This Row],[Customer ID]],Customers!$A$2:$E$2501,2,0),Table13[[#This Row],[Customer Country]])</f>
        <v>India</v>
      </c>
      <c r="R1033" s="16">
        <f>VLOOKUP(Table13[[#This Row],[Customer ID]],Table3[],6,0)</f>
        <v>70</v>
      </c>
    </row>
    <row r="1034" spans="1:18" x14ac:dyDescent="0.3">
      <c r="A1034" s="15">
        <v>1119156</v>
      </c>
      <c r="B1034" s="16">
        <v>837</v>
      </c>
      <c r="C1034" s="17" t="s">
        <v>101</v>
      </c>
      <c r="D1034" s="21">
        <v>45285.059027777781</v>
      </c>
      <c r="E1034" s="16" t="s">
        <v>97</v>
      </c>
      <c r="F1034" s="16" t="s">
        <v>21</v>
      </c>
      <c r="G1034" s="16">
        <v>2932</v>
      </c>
      <c r="H1034" s="16">
        <f>IF(OR(Table13[[#This Row],[Order Value]]&gt;Answer!I$17,Table13[[#This Row],[Order Value]]&lt;Answer!I$18),1,0)</f>
        <v>0</v>
      </c>
      <c r="I1034" s="19">
        <v>45285</v>
      </c>
      <c r="J1034" s="20" t="str">
        <f>TEXT(Table13[[#This Row],[Order Datetime]],"HH:MM:SS")</f>
        <v>01:25:00</v>
      </c>
      <c r="K1034" s="20" t="str">
        <f>TEXT(Table13[[#This Row],[Order time]],"H")</f>
        <v>1</v>
      </c>
      <c r="L1034" s="16">
        <v>12</v>
      </c>
      <c r="M1034" s="16">
        <f>DAY(Table13[[#This Row],[Order Date]])</f>
        <v>25</v>
      </c>
      <c r="N1034" s="16" t="str">
        <f>TEXT(Table13[[#This Row],[Order Date]],"mmmm")</f>
        <v>December</v>
      </c>
      <c r="O1034" s="16" t="str">
        <f>TEXT(Table13[[#This Row],[Order Date]],"dddd")</f>
        <v>Monday</v>
      </c>
      <c r="P1034" s="16">
        <f>WEEKDAY(Table13[[#This Row],[Order Datetime]],2)</f>
        <v>1</v>
      </c>
      <c r="Q1034" s="30" t="str">
        <f>IF(Table13[[#This Row],[Customer Country]]="",VLOOKUP(Table13[[#This Row],[Customer ID]],Customers!$A$2:$E$2501,2,0),Table13[[#This Row],[Customer Country]])</f>
        <v>Australia</v>
      </c>
      <c r="R1034" s="16">
        <f>VLOOKUP(Table13[[#This Row],[Customer ID]],Table3[],6,0)</f>
        <v>55</v>
      </c>
    </row>
    <row r="1035" spans="1:18" x14ac:dyDescent="0.3">
      <c r="A1035" s="15">
        <v>310236</v>
      </c>
      <c r="B1035" s="16">
        <v>839</v>
      </c>
      <c r="C1035" s="17" t="s">
        <v>113</v>
      </c>
      <c r="D1035" s="18">
        <v>45034.00277777778</v>
      </c>
      <c r="E1035" s="16" t="s">
        <v>98</v>
      </c>
      <c r="F1035" s="16" t="s">
        <v>39</v>
      </c>
      <c r="G1035" s="16">
        <v>221</v>
      </c>
      <c r="H1035" s="16">
        <f>IF(OR(Table13[[#This Row],[Order Value]]&gt;Answer!I$17,Table13[[#This Row],[Order Value]]&lt;Answer!I$18),1,0)</f>
        <v>0</v>
      </c>
      <c r="I1035" s="19">
        <v>45034</v>
      </c>
      <c r="J1035" s="20" t="str">
        <f>TEXT(Table13[[#This Row],[Order Datetime]],"HH:MM:SS")</f>
        <v>00:04:00</v>
      </c>
      <c r="K1035" s="20" t="str">
        <f>TEXT(Table13[[#This Row],[Order time]],"H")</f>
        <v>0</v>
      </c>
      <c r="L1035" s="16">
        <v>4</v>
      </c>
      <c r="M1035" s="16">
        <f>DAY(Table13[[#This Row],[Order Date]])</f>
        <v>18</v>
      </c>
      <c r="N1035" s="16" t="str">
        <f>TEXT(Table13[[#This Row],[Order Date]],"mmmm")</f>
        <v>April</v>
      </c>
      <c r="O1035" s="16" t="str">
        <f>TEXT(Table13[[#This Row],[Order Date]],"dddd")</f>
        <v>Tuesday</v>
      </c>
      <c r="P1035" s="16">
        <f>WEEKDAY(Table13[[#This Row],[Order Datetime]],2)</f>
        <v>2</v>
      </c>
      <c r="Q1035" s="30" t="str">
        <f>IF(Table13[[#This Row],[Customer Country]]="",VLOOKUP(Table13[[#This Row],[Customer ID]],Customers!$A$2:$E$2501,2,0),Table13[[#This Row],[Customer Country]])</f>
        <v>India</v>
      </c>
      <c r="R1035" s="16">
        <f>VLOOKUP(Table13[[#This Row],[Customer ID]],Table3[],6,0)</f>
        <v>36</v>
      </c>
    </row>
    <row r="1036" spans="1:18" x14ac:dyDescent="0.3">
      <c r="A1036" s="15">
        <v>1038558</v>
      </c>
      <c r="B1036" s="16">
        <v>840</v>
      </c>
      <c r="C1036" s="17" t="s">
        <v>102</v>
      </c>
      <c r="D1036" s="21">
        <v>45110.073611111111</v>
      </c>
      <c r="E1036" s="16" t="s">
        <v>97</v>
      </c>
      <c r="F1036" s="16" t="s">
        <v>46</v>
      </c>
      <c r="G1036" s="16">
        <v>5596</v>
      </c>
      <c r="H1036" s="16">
        <f>IF(OR(Table13[[#This Row],[Order Value]]&gt;Answer!I$17,Table13[[#This Row],[Order Value]]&lt;Answer!I$18),1,0)</f>
        <v>0</v>
      </c>
      <c r="I1036" s="19">
        <v>45110</v>
      </c>
      <c r="J1036" s="20" t="str">
        <f>TEXT(Table13[[#This Row],[Order Datetime]],"HH:MM:SS")</f>
        <v>01:46:00</v>
      </c>
      <c r="K1036" s="20" t="str">
        <f>TEXT(Table13[[#This Row],[Order time]],"H")</f>
        <v>1</v>
      </c>
      <c r="L1036" s="16">
        <v>7</v>
      </c>
      <c r="M1036" s="16">
        <f>DAY(Table13[[#This Row],[Order Date]])</f>
        <v>3</v>
      </c>
      <c r="N1036" s="16" t="str">
        <f>TEXT(Table13[[#This Row],[Order Date]],"mmmm")</f>
        <v>July</v>
      </c>
      <c r="O1036" s="16" t="str">
        <f>TEXT(Table13[[#This Row],[Order Date]],"dddd")</f>
        <v>Monday</v>
      </c>
      <c r="P1036" s="16">
        <f>WEEKDAY(Table13[[#This Row],[Order Datetime]],2)</f>
        <v>1</v>
      </c>
      <c r="Q1036" s="30" t="str">
        <f>IF(Table13[[#This Row],[Customer Country]]="",VLOOKUP(Table13[[#This Row],[Customer ID]],Customers!$A$2:$E$2501,2,0),Table13[[#This Row],[Customer Country]])</f>
        <v>Finland</v>
      </c>
      <c r="R1036" s="16">
        <f>VLOOKUP(Table13[[#This Row],[Customer ID]],Table3[],6,0)</f>
        <v>47</v>
      </c>
    </row>
    <row r="1037" spans="1:18" x14ac:dyDescent="0.3">
      <c r="A1037" s="15">
        <v>484688</v>
      </c>
      <c r="B1037" s="16">
        <v>841</v>
      </c>
      <c r="C1037" s="17" t="s">
        <v>99</v>
      </c>
      <c r="D1037" s="18">
        <v>45068.005555555559</v>
      </c>
      <c r="E1037" s="16" t="s">
        <v>97</v>
      </c>
      <c r="F1037" s="16" t="s">
        <v>87</v>
      </c>
      <c r="G1037" s="16">
        <v>5991</v>
      </c>
      <c r="H1037" s="16">
        <f>IF(OR(Table13[[#This Row],[Order Value]]&gt;Answer!I$17,Table13[[#This Row],[Order Value]]&lt;Answer!I$18),1,0)</f>
        <v>0</v>
      </c>
      <c r="I1037" s="19">
        <v>45068</v>
      </c>
      <c r="J1037" s="20" t="str">
        <f>TEXT(Table13[[#This Row],[Order Datetime]],"HH:MM:SS")</f>
        <v>00:08:00</v>
      </c>
      <c r="K1037" s="20" t="str">
        <f>TEXT(Table13[[#This Row],[Order time]],"H")</f>
        <v>0</v>
      </c>
      <c r="L1037" s="16">
        <v>5</v>
      </c>
      <c r="M1037" s="16">
        <f>DAY(Table13[[#This Row],[Order Date]])</f>
        <v>22</v>
      </c>
      <c r="N1037" s="16" t="str">
        <f>TEXT(Table13[[#This Row],[Order Date]],"mmmm")</f>
        <v>May</v>
      </c>
      <c r="O1037" s="16" t="str">
        <f>TEXT(Table13[[#This Row],[Order Date]],"dddd")</f>
        <v>Monday</v>
      </c>
      <c r="P1037" s="16">
        <f>WEEKDAY(Table13[[#This Row],[Order Datetime]],2)</f>
        <v>1</v>
      </c>
      <c r="Q1037" s="30" t="str">
        <f>IF(Table13[[#This Row],[Customer Country]]="",VLOOKUP(Table13[[#This Row],[Customer ID]],Customers!$A$2:$E$2501,2,0),Table13[[#This Row],[Customer Country]])</f>
        <v>USA</v>
      </c>
      <c r="R1037" s="16">
        <f>VLOOKUP(Table13[[#This Row],[Customer ID]],Table3[],6,0)</f>
        <v>42</v>
      </c>
    </row>
    <row r="1038" spans="1:18" x14ac:dyDescent="0.3">
      <c r="A1038" s="15">
        <v>1007700</v>
      </c>
      <c r="B1038" s="16">
        <v>841</v>
      </c>
      <c r="C1038" s="17" t="s">
        <v>99</v>
      </c>
      <c r="D1038" s="21">
        <v>45179.981944444444</v>
      </c>
      <c r="E1038" s="16" t="s">
        <v>98</v>
      </c>
      <c r="F1038" s="16" t="s">
        <v>48</v>
      </c>
      <c r="G1038" s="16">
        <v>7646</v>
      </c>
      <c r="H1038" s="16">
        <f>IF(OR(Table13[[#This Row],[Order Value]]&gt;Answer!I$17,Table13[[#This Row],[Order Value]]&lt;Answer!I$18),1,0)</f>
        <v>0</v>
      </c>
      <c r="I1038" s="19">
        <v>45179</v>
      </c>
      <c r="J1038" s="20" t="str">
        <f>TEXT(Table13[[#This Row],[Order Datetime]],"HH:MM:SS")</f>
        <v>23:34:00</v>
      </c>
      <c r="K1038" s="20" t="str">
        <f>TEXT(Table13[[#This Row],[Order time]],"H")</f>
        <v>23</v>
      </c>
      <c r="L1038" s="16">
        <v>9</v>
      </c>
      <c r="M1038" s="16">
        <f>DAY(Table13[[#This Row],[Order Date]])</f>
        <v>10</v>
      </c>
      <c r="N1038" s="16" t="str">
        <f>TEXT(Table13[[#This Row],[Order Date]],"mmmm")</f>
        <v>September</v>
      </c>
      <c r="O1038" s="16" t="str">
        <f>TEXT(Table13[[#This Row],[Order Date]],"dddd")</f>
        <v>Sunday</v>
      </c>
      <c r="P1038" s="16">
        <f>WEEKDAY(Table13[[#This Row],[Order Datetime]],2)</f>
        <v>7</v>
      </c>
      <c r="Q1038" s="30" t="str">
        <f>IF(Table13[[#This Row],[Customer Country]]="",VLOOKUP(Table13[[#This Row],[Customer ID]],Customers!$A$2:$E$2501,2,0),Table13[[#This Row],[Customer Country]])</f>
        <v>USA</v>
      </c>
      <c r="R1038" s="16">
        <f>VLOOKUP(Table13[[#This Row],[Customer ID]],Table3[],6,0)</f>
        <v>42</v>
      </c>
    </row>
    <row r="1039" spans="1:18" x14ac:dyDescent="0.3">
      <c r="A1039" s="15">
        <v>576486</v>
      </c>
      <c r="B1039" s="16">
        <v>842</v>
      </c>
      <c r="C1039" s="17" t="s">
        <v>100</v>
      </c>
      <c r="D1039" s="18">
        <v>45097.068749999999</v>
      </c>
      <c r="E1039" s="16" t="s">
        <v>96</v>
      </c>
      <c r="F1039" s="16" t="s">
        <v>43</v>
      </c>
      <c r="G1039" s="16">
        <v>2847</v>
      </c>
      <c r="H1039" s="16">
        <f>IF(OR(Table13[[#This Row],[Order Value]]&gt;Answer!I$17,Table13[[#This Row],[Order Value]]&lt;Answer!I$18),1,0)</f>
        <v>0</v>
      </c>
      <c r="I1039" s="19">
        <v>45097</v>
      </c>
      <c r="J1039" s="20" t="str">
        <f>TEXT(Table13[[#This Row],[Order Datetime]],"HH:MM:SS")</f>
        <v>01:39:00</v>
      </c>
      <c r="K1039" s="20" t="str">
        <f>TEXT(Table13[[#This Row],[Order time]],"H")</f>
        <v>1</v>
      </c>
      <c r="L1039" s="16">
        <v>6</v>
      </c>
      <c r="M1039" s="16">
        <f>DAY(Table13[[#This Row],[Order Date]])</f>
        <v>20</v>
      </c>
      <c r="N1039" s="16" t="str">
        <f>TEXT(Table13[[#This Row],[Order Date]],"mmmm")</f>
        <v>June</v>
      </c>
      <c r="O1039" s="16" t="str">
        <f>TEXT(Table13[[#This Row],[Order Date]],"dddd")</f>
        <v>Tuesday</v>
      </c>
      <c r="P1039" s="16">
        <f>WEEKDAY(Table13[[#This Row],[Order Datetime]],2)</f>
        <v>2</v>
      </c>
      <c r="Q1039" s="30" t="str">
        <f>IF(Table13[[#This Row],[Customer Country]]="",VLOOKUP(Table13[[#This Row],[Customer ID]],Customers!$A$2:$E$2501,2,0),Table13[[#This Row],[Customer Country]])</f>
        <v>France</v>
      </c>
      <c r="R1039" s="16">
        <f>VLOOKUP(Table13[[#This Row],[Customer ID]],Table3[],6,0)</f>
        <v>41</v>
      </c>
    </row>
    <row r="1040" spans="1:18" x14ac:dyDescent="0.3">
      <c r="A1040" s="15">
        <v>797415</v>
      </c>
      <c r="B1040" s="16">
        <v>842</v>
      </c>
      <c r="C1040" s="17" t="s">
        <v>100</v>
      </c>
      <c r="D1040" s="21">
        <v>45269</v>
      </c>
      <c r="E1040" s="16" t="s">
        <v>98</v>
      </c>
      <c r="F1040" s="16" t="s">
        <v>13</v>
      </c>
      <c r="G1040" s="16">
        <v>7700</v>
      </c>
      <c r="H1040" s="16">
        <f>IF(OR(Table13[[#This Row],[Order Value]]&gt;Answer!I$17,Table13[[#This Row],[Order Value]]&lt;Answer!I$18),1,0)</f>
        <v>0</v>
      </c>
      <c r="I1040" s="19">
        <v>45269</v>
      </c>
      <c r="J1040" s="20" t="str">
        <f>TEXT(Table13[[#This Row],[Order Datetime]],"HH:MM:SS")</f>
        <v>00:00:00</v>
      </c>
      <c r="K1040" s="20" t="str">
        <f>TEXT(Table13[[#This Row],[Order time]],"H")</f>
        <v>0</v>
      </c>
      <c r="L1040" s="16">
        <v>12</v>
      </c>
      <c r="M1040" s="16">
        <f>DAY(Table13[[#This Row],[Order Date]])</f>
        <v>9</v>
      </c>
      <c r="N1040" s="16" t="str">
        <f>TEXT(Table13[[#This Row],[Order Date]],"mmmm")</f>
        <v>December</v>
      </c>
      <c r="O1040" s="16" t="str">
        <f>TEXT(Table13[[#This Row],[Order Date]],"dddd")</f>
        <v>Saturday</v>
      </c>
      <c r="P1040" s="16">
        <f>WEEKDAY(Table13[[#This Row],[Order Datetime]],2)</f>
        <v>6</v>
      </c>
      <c r="Q1040" s="30" t="str">
        <f>IF(Table13[[#This Row],[Customer Country]]="",VLOOKUP(Table13[[#This Row],[Customer ID]],Customers!$A$2:$E$2501,2,0),Table13[[#This Row],[Customer Country]])</f>
        <v>France</v>
      </c>
      <c r="R1040" s="16">
        <f>VLOOKUP(Table13[[#This Row],[Customer ID]],Table3[],6,0)</f>
        <v>41</v>
      </c>
    </row>
    <row r="1041" spans="1:18" x14ac:dyDescent="0.3">
      <c r="A1041" s="15">
        <v>899739</v>
      </c>
      <c r="B1041" s="16">
        <v>842</v>
      </c>
      <c r="C1041" s="17" t="s">
        <v>100</v>
      </c>
      <c r="D1041" s="21">
        <v>44932.033333333333</v>
      </c>
      <c r="E1041" s="16" t="s">
        <v>97</v>
      </c>
      <c r="F1041" s="16" t="s">
        <v>43</v>
      </c>
      <c r="G1041" s="16">
        <v>3937</v>
      </c>
      <c r="H1041" s="16">
        <f>IF(OR(Table13[[#This Row],[Order Value]]&gt;Answer!I$17,Table13[[#This Row],[Order Value]]&lt;Answer!I$18),1,0)</f>
        <v>0</v>
      </c>
      <c r="I1041" s="19">
        <v>44932</v>
      </c>
      <c r="J1041" s="20" t="str">
        <f>TEXT(Table13[[#This Row],[Order Datetime]],"HH:MM:SS")</f>
        <v>00:48:00</v>
      </c>
      <c r="K1041" s="20" t="str">
        <f>TEXT(Table13[[#This Row],[Order time]],"H")</f>
        <v>0</v>
      </c>
      <c r="L1041" s="16">
        <v>1</v>
      </c>
      <c r="M1041" s="16">
        <f>DAY(Table13[[#This Row],[Order Date]])</f>
        <v>6</v>
      </c>
      <c r="N1041" s="16" t="str">
        <f>TEXT(Table13[[#This Row],[Order Date]],"mmmm")</f>
        <v>January</v>
      </c>
      <c r="O1041" s="16" t="str">
        <f>TEXT(Table13[[#This Row],[Order Date]],"dddd")</f>
        <v>Friday</v>
      </c>
      <c r="P1041" s="16">
        <f>WEEKDAY(Table13[[#This Row],[Order Datetime]],2)</f>
        <v>5</v>
      </c>
      <c r="Q1041" s="30" t="str">
        <f>IF(Table13[[#This Row],[Customer Country]]="",VLOOKUP(Table13[[#This Row],[Customer ID]],Customers!$A$2:$E$2501,2,0),Table13[[#This Row],[Customer Country]])</f>
        <v>France</v>
      </c>
      <c r="R1041" s="16">
        <f>VLOOKUP(Table13[[#This Row],[Customer ID]],Table3[],6,0)</f>
        <v>41</v>
      </c>
    </row>
    <row r="1042" spans="1:18" x14ac:dyDescent="0.3">
      <c r="A1042" s="15">
        <v>1648466</v>
      </c>
      <c r="B1042" s="16">
        <v>842</v>
      </c>
      <c r="C1042" s="17" t="s">
        <v>100</v>
      </c>
      <c r="D1042" s="21">
        <v>44948.990972222222</v>
      </c>
      <c r="E1042" s="16" t="s">
        <v>191</v>
      </c>
      <c r="F1042" s="16" t="s">
        <v>7</v>
      </c>
      <c r="G1042" s="16">
        <v>3076</v>
      </c>
      <c r="H1042" s="16">
        <f>IF(OR(Table13[[#This Row],[Order Value]]&gt;Answer!I$17,Table13[[#This Row],[Order Value]]&lt;Answer!I$18),1,0)</f>
        <v>0</v>
      </c>
      <c r="I1042" s="19">
        <v>44948</v>
      </c>
      <c r="J1042" s="20" t="str">
        <f>TEXT(Table13[[#This Row],[Order Datetime]],"HH:MM:SS")</f>
        <v>23:47:00</v>
      </c>
      <c r="K1042" s="20" t="str">
        <f>TEXT(Table13[[#This Row],[Order time]],"H")</f>
        <v>23</v>
      </c>
      <c r="L1042" s="16">
        <v>1</v>
      </c>
      <c r="M1042" s="16">
        <f>DAY(Table13[[#This Row],[Order Date]])</f>
        <v>22</v>
      </c>
      <c r="N1042" s="16" t="str">
        <f>TEXT(Table13[[#This Row],[Order Date]],"mmmm")</f>
        <v>January</v>
      </c>
      <c r="O1042" s="16" t="str">
        <f>TEXT(Table13[[#This Row],[Order Date]],"dddd")</f>
        <v>Sunday</v>
      </c>
      <c r="P1042" s="16">
        <f>WEEKDAY(Table13[[#This Row],[Order Datetime]],2)</f>
        <v>7</v>
      </c>
      <c r="Q1042" s="30" t="str">
        <f>IF(Table13[[#This Row],[Customer Country]]="",VLOOKUP(Table13[[#This Row],[Customer ID]],Customers!$A$2:$E$2501,2,0),Table13[[#This Row],[Customer Country]])</f>
        <v>France</v>
      </c>
      <c r="R1042" s="16">
        <f>VLOOKUP(Table13[[#This Row],[Customer ID]],Table3[],6,0)</f>
        <v>41</v>
      </c>
    </row>
    <row r="1043" spans="1:18" x14ac:dyDescent="0.3">
      <c r="A1043" s="15">
        <v>1409459</v>
      </c>
      <c r="B1043" s="16">
        <v>843</v>
      </c>
      <c r="C1043" s="17" t="s">
        <v>99</v>
      </c>
      <c r="D1043" s="21">
        <v>45067.015277777777</v>
      </c>
      <c r="E1043" s="16" t="s">
        <v>97</v>
      </c>
      <c r="F1043" s="16" t="s">
        <v>65</v>
      </c>
      <c r="G1043" s="16">
        <v>6955</v>
      </c>
      <c r="H1043" s="16">
        <f>IF(OR(Table13[[#This Row],[Order Value]]&gt;Answer!I$17,Table13[[#This Row],[Order Value]]&lt;Answer!I$18),1,0)</f>
        <v>0</v>
      </c>
      <c r="I1043" s="19">
        <v>45067</v>
      </c>
      <c r="J1043" s="20" t="str">
        <f>TEXT(Table13[[#This Row],[Order Datetime]],"HH:MM:SS")</f>
        <v>00:22:00</v>
      </c>
      <c r="K1043" s="20" t="str">
        <f>TEXT(Table13[[#This Row],[Order time]],"H")</f>
        <v>0</v>
      </c>
      <c r="L1043" s="16">
        <v>5</v>
      </c>
      <c r="M1043" s="16">
        <f>DAY(Table13[[#This Row],[Order Date]])</f>
        <v>21</v>
      </c>
      <c r="N1043" s="16" t="str">
        <f>TEXT(Table13[[#This Row],[Order Date]],"mmmm")</f>
        <v>May</v>
      </c>
      <c r="O1043" s="16" t="str">
        <f>TEXT(Table13[[#This Row],[Order Date]],"dddd")</f>
        <v>Sunday</v>
      </c>
      <c r="P1043" s="16">
        <f>WEEKDAY(Table13[[#This Row],[Order Datetime]],2)</f>
        <v>7</v>
      </c>
      <c r="Q1043" s="30" t="str">
        <f>IF(Table13[[#This Row],[Customer Country]]="",VLOOKUP(Table13[[#This Row],[Customer ID]],Customers!$A$2:$E$2501,2,0),Table13[[#This Row],[Customer Country]])</f>
        <v>USA</v>
      </c>
      <c r="R1043" s="16">
        <f>VLOOKUP(Table13[[#This Row],[Customer ID]],Table3[],6,0)</f>
        <v>37</v>
      </c>
    </row>
    <row r="1044" spans="1:18" x14ac:dyDescent="0.3">
      <c r="A1044" s="15">
        <v>911597</v>
      </c>
      <c r="B1044" s="16">
        <v>844</v>
      </c>
      <c r="C1044" s="17" t="s">
        <v>107</v>
      </c>
      <c r="D1044" s="21">
        <v>44941.95416666667</v>
      </c>
      <c r="E1044" s="16" t="s">
        <v>98</v>
      </c>
      <c r="F1044" s="16" t="s">
        <v>43</v>
      </c>
      <c r="G1044" s="16">
        <v>5409</v>
      </c>
      <c r="H1044" s="16">
        <f>IF(OR(Table13[[#This Row],[Order Value]]&gt;Answer!I$17,Table13[[#This Row],[Order Value]]&lt;Answer!I$18),1,0)</f>
        <v>0</v>
      </c>
      <c r="I1044" s="19">
        <v>44941</v>
      </c>
      <c r="J1044" s="20" t="str">
        <f>TEXT(Table13[[#This Row],[Order Datetime]],"HH:MM:SS")</f>
        <v>22:54:00</v>
      </c>
      <c r="K1044" s="20" t="str">
        <f>TEXT(Table13[[#This Row],[Order time]],"H")</f>
        <v>22</v>
      </c>
      <c r="L1044" s="16">
        <v>1</v>
      </c>
      <c r="M1044" s="16">
        <f>DAY(Table13[[#This Row],[Order Date]])</f>
        <v>15</v>
      </c>
      <c r="N1044" s="16" t="str">
        <f>TEXT(Table13[[#This Row],[Order Date]],"mmmm")</f>
        <v>January</v>
      </c>
      <c r="O1044" s="16" t="str">
        <f>TEXT(Table13[[#This Row],[Order Date]],"dddd")</f>
        <v>Sunday</v>
      </c>
      <c r="P1044" s="16">
        <f>WEEKDAY(Table13[[#This Row],[Order Datetime]],2)</f>
        <v>7</v>
      </c>
      <c r="Q1044" s="30" t="str">
        <f>IF(Table13[[#This Row],[Customer Country]]="",VLOOKUP(Table13[[#This Row],[Customer ID]],Customers!$A$2:$E$2501,2,0),Table13[[#This Row],[Customer Country]])</f>
        <v>Italy</v>
      </c>
      <c r="R1044" s="16">
        <f>VLOOKUP(Table13[[#This Row],[Customer ID]],Table3[],6,0)</f>
        <v>90</v>
      </c>
    </row>
    <row r="1045" spans="1:18" x14ac:dyDescent="0.3">
      <c r="A1045" s="15">
        <v>255781</v>
      </c>
      <c r="B1045" s="16">
        <v>847</v>
      </c>
      <c r="C1045" s="17" t="s">
        <v>113</v>
      </c>
      <c r="D1045" s="18">
        <v>45164.949305555558</v>
      </c>
      <c r="E1045" s="16" t="s">
        <v>96</v>
      </c>
      <c r="F1045" s="16" t="s">
        <v>76</v>
      </c>
      <c r="G1045" s="16">
        <v>298</v>
      </c>
      <c r="H1045" s="16">
        <f>IF(OR(Table13[[#This Row],[Order Value]]&gt;Answer!I$17,Table13[[#This Row],[Order Value]]&lt;Answer!I$18),1,0)</f>
        <v>0</v>
      </c>
      <c r="I1045" s="19">
        <v>45164</v>
      </c>
      <c r="J1045" s="20" t="str">
        <f>TEXT(Table13[[#This Row],[Order Datetime]],"HH:MM:SS")</f>
        <v>22:47:00</v>
      </c>
      <c r="K1045" s="20" t="str">
        <f>TEXT(Table13[[#This Row],[Order time]],"H")</f>
        <v>22</v>
      </c>
      <c r="L1045" s="16">
        <v>8</v>
      </c>
      <c r="M1045" s="16">
        <f>DAY(Table13[[#This Row],[Order Date]])</f>
        <v>26</v>
      </c>
      <c r="N1045" s="16" t="str">
        <f>TEXT(Table13[[#This Row],[Order Date]],"mmmm")</f>
        <v>August</v>
      </c>
      <c r="O1045" s="16" t="str">
        <f>TEXT(Table13[[#This Row],[Order Date]],"dddd")</f>
        <v>Saturday</v>
      </c>
      <c r="P1045" s="16">
        <f>WEEKDAY(Table13[[#This Row],[Order Datetime]],2)</f>
        <v>6</v>
      </c>
      <c r="Q1045" s="30" t="str">
        <f>IF(Table13[[#This Row],[Customer Country]]="",VLOOKUP(Table13[[#This Row],[Customer ID]],Customers!$A$2:$E$2501,2,0),Table13[[#This Row],[Customer Country]])</f>
        <v>India</v>
      </c>
      <c r="R1045" s="16">
        <f>VLOOKUP(Table13[[#This Row],[Customer ID]],Table3[],6,0)</f>
        <v>76</v>
      </c>
    </row>
    <row r="1046" spans="1:18" x14ac:dyDescent="0.3">
      <c r="A1046" s="15">
        <v>520860</v>
      </c>
      <c r="B1046" s="16">
        <v>848</v>
      </c>
      <c r="C1046" s="17" t="s">
        <v>99</v>
      </c>
      <c r="D1046" s="18">
        <v>44949.943749999999</v>
      </c>
      <c r="E1046" s="16" t="s">
        <v>97</v>
      </c>
      <c r="F1046" s="16" t="s">
        <v>6</v>
      </c>
      <c r="G1046" s="16">
        <v>7161</v>
      </c>
      <c r="H1046" s="16">
        <f>IF(OR(Table13[[#This Row],[Order Value]]&gt;Answer!I$17,Table13[[#This Row],[Order Value]]&lt;Answer!I$18),1,0)</f>
        <v>0</v>
      </c>
      <c r="I1046" s="19">
        <v>44949</v>
      </c>
      <c r="J1046" s="20" t="str">
        <f>TEXT(Table13[[#This Row],[Order Datetime]],"HH:MM:SS")</f>
        <v>22:39:00</v>
      </c>
      <c r="K1046" s="20" t="str">
        <f>TEXT(Table13[[#This Row],[Order time]],"H")</f>
        <v>22</v>
      </c>
      <c r="L1046" s="16">
        <v>1</v>
      </c>
      <c r="M1046" s="16">
        <f>DAY(Table13[[#This Row],[Order Date]])</f>
        <v>23</v>
      </c>
      <c r="N1046" s="16" t="str">
        <f>TEXT(Table13[[#This Row],[Order Date]],"mmmm")</f>
        <v>January</v>
      </c>
      <c r="O1046" s="16" t="str">
        <f>TEXT(Table13[[#This Row],[Order Date]],"dddd")</f>
        <v>Monday</v>
      </c>
      <c r="P1046" s="16">
        <f>WEEKDAY(Table13[[#This Row],[Order Datetime]],2)</f>
        <v>1</v>
      </c>
      <c r="Q1046" s="30" t="str">
        <f>IF(Table13[[#This Row],[Customer Country]]="",VLOOKUP(Table13[[#This Row],[Customer ID]],Customers!$A$2:$E$2501,2,0),Table13[[#This Row],[Customer Country]])</f>
        <v>USA</v>
      </c>
      <c r="R1046" s="16">
        <f>VLOOKUP(Table13[[#This Row],[Customer ID]],Table3[],6,0)</f>
        <v>44</v>
      </c>
    </row>
    <row r="1047" spans="1:18" x14ac:dyDescent="0.3">
      <c r="A1047" s="15">
        <v>737059</v>
      </c>
      <c r="B1047" s="16">
        <v>849</v>
      </c>
      <c r="C1047" s="17" t="s">
        <v>100</v>
      </c>
      <c r="D1047" s="21">
        <v>45207.030555555553</v>
      </c>
      <c r="E1047" s="16" t="s">
        <v>97</v>
      </c>
      <c r="F1047" s="16" t="s">
        <v>27</v>
      </c>
      <c r="G1047" s="16">
        <v>8652</v>
      </c>
      <c r="H1047" s="16">
        <f>IF(OR(Table13[[#This Row],[Order Value]]&gt;Answer!I$17,Table13[[#This Row],[Order Value]]&lt;Answer!I$18),1,0)</f>
        <v>0</v>
      </c>
      <c r="I1047" s="19">
        <v>45207</v>
      </c>
      <c r="J1047" s="20" t="str">
        <f>TEXT(Table13[[#This Row],[Order Datetime]],"HH:MM:SS")</f>
        <v>00:44:00</v>
      </c>
      <c r="K1047" s="20" t="str">
        <f>TEXT(Table13[[#This Row],[Order time]],"H")</f>
        <v>0</v>
      </c>
      <c r="L1047" s="16">
        <v>10</v>
      </c>
      <c r="M1047" s="16">
        <f>DAY(Table13[[#This Row],[Order Date]])</f>
        <v>8</v>
      </c>
      <c r="N1047" s="16" t="str">
        <f>TEXT(Table13[[#This Row],[Order Date]],"mmmm")</f>
        <v>October</v>
      </c>
      <c r="O1047" s="16" t="str">
        <f>TEXT(Table13[[#This Row],[Order Date]],"dddd")</f>
        <v>Sunday</v>
      </c>
      <c r="P1047" s="16">
        <f>WEEKDAY(Table13[[#This Row],[Order Datetime]],2)</f>
        <v>7</v>
      </c>
      <c r="Q1047" s="30" t="str">
        <f>IF(Table13[[#This Row],[Customer Country]]="",VLOOKUP(Table13[[#This Row],[Customer ID]],Customers!$A$2:$E$2501,2,0),Table13[[#This Row],[Customer Country]])</f>
        <v>France</v>
      </c>
      <c r="R1047" s="16">
        <f>VLOOKUP(Table13[[#This Row],[Customer ID]],Table3[],6,0)</f>
        <v>19</v>
      </c>
    </row>
    <row r="1048" spans="1:18" x14ac:dyDescent="0.3">
      <c r="A1048" s="15">
        <v>875015</v>
      </c>
      <c r="B1048" s="16">
        <v>849</v>
      </c>
      <c r="C1048" s="17" t="s">
        <v>100</v>
      </c>
      <c r="D1048" s="21">
        <v>45162.017361111109</v>
      </c>
      <c r="E1048" s="16" t="s">
        <v>191</v>
      </c>
      <c r="F1048" s="16" t="s">
        <v>43</v>
      </c>
      <c r="G1048" s="16">
        <v>235</v>
      </c>
      <c r="H1048" s="16">
        <f>IF(OR(Table13[[#This Row],[Order Value]]&gt;Answer!I$17,Table13[[#This Row],[Order Value]]&lt;Answer!I$18),1,0)</f>
        <v>0</v>
      </c>
      <c r="I1048" s="19">
        <v>45162</v>
      </c>
      <c r="J1048" s="20" t="str">
        <f>TEXT(Table13[[#This Row],[Order Datetime]],"HH:MM:SS")</f>
        <v>00:25:00</v>
      </c>
      <c r="K1048" s="20" t="str">
        <f>TEXT(Table13[[#This Row],[Order time]],"H")</f>
        <v>0</v>
      </c>
      <c r="L1048" s="16">
        <v>8</v>
      </c>
      <c r="M1048" s="16">
        <f>DAY(Table13[[#This Row],[Order Date]])</f>
        <v>24</v>
      </c>
      <c r="N1048" s="16" t="str">
        <f>TEXT(Table13[[#This Row],[Order Date]],"mmmm")</f>
        <v>August</v>
      </c>
      <c r="O1048" s="16" t="str">
        <f>TEXT(Table13[[#This Row],[Order Date]],"dddd")</f>
        <v>Thursday</v>
      </c>
      <c r="P1048" s="16">
        <f>WEEKDAY(Table13[[#This Row],[Order Datetime]],2)</f>
        <v>4</v>
      </c>
      <c r="Q1048" s="30" t="str">
        <f>IF(Table13[[#This Row],[Customer Country]]="",VLOOKUP(Table13[[#This Row],[Customer ID]],Customers!$A$2:$E$2501,2,0),Table13[[#This Row],[Customer Country]])</f>
        <v>France</v>
      </c>
      <c r="R1048" s="16">
        <f>VLOOKUP(Table13[[#This Row],[Customer ID]],Table3[],6,0)</f>
        <v>19</v>
      </c>
    </row>
    <row r="1049" spans="1:18" x14ac:dyDescent="0.3">
      <c r="A1049" s="15">
        <v>969765</v>
      </c>
      <c r="B1049" s="16">
        <v>850</v>
      </c>
      <c r="C1049" s="17" t="s">
        <v>99</v>
      </c>
      <c r="D1049" s="21">
        <v>44973.073611111111</v>
      </c>
      <c r="E1049" s="16" t="s">
        <v>97</v>
      </c>
      <c r="F1049" s="16" t="s">
        <v>43</v>
      </c>
      <c r="G1049" s="16">
        <v>3206</v>
      </c>
      <c r="H1049" s="16">
        <f>IF(OR(Table13[[#This Row],[Order Value]]&gt;Answer!I$17,Table13[[#This Row],[Order Value]]&lt;Answer!I$18),1,0)</f>
        <v>0</v>
      </c>
      <c r="I1049" s="19">
        <v>44973</v>
      </c>
      <c r="J1049" s="20" t="str">
        <f>TEXT(Table13[[#This Row],[Order Datetime]],"HH:MM:SS")</f>
        <v>01:46:00</v>
      </c>
      <c r="K1049" s="20" t="str">
        <f>TEXT(Table13[[#This Row],[Order time]],"H")</f>
        <v>1</v>
      </c>
      <c r="L1049" s="16">
        <v>2</v>
      </c>
      <c r="M1049" s="16">
        <f>DAY(Table13[[#This Row],[Order Date]])</f>
        <v>16</v>
      </c>
      <c r="N1049" s="16" t="str">
        <f>TEXT(Table13[[#This Row],[Order Date]],"mmmm")</f>
        <v>February</v>
      </c>
      <c r="O1049" s="16" t="str">
        <f>TEXT(Table13[[#This Row],[Order Date]],"dddd")</f>
        <v>Thursday</v>
      </c>
      <c r="P1049" s="16">
        <f>WEEKDAY(Table13[[#This Row],[Order Datetime]],2)</f>
        <v>4</v>
      </c>
      <c r="Q1049" s="30" t="str">
        <f>IF(Table13[[#This Row],[Customer Country]]="",VLOOKUP(Table13[[#This Row],[Customer ID]],Customers!$A$2:$E$2501,2,0),Table13[[#This Row],[Customer Country]])</f>
        <v>USA</v>
      </c>
      <c r="R1049" s="16">
        <f>VLOOKUP(Table13[[#This Row],[Customer ID]],Table3[],6,0)</f>
        <v>52</v>
      </c>
    </row>
    <row r="1050" spans="1:18" x14ac:dyDescent="0.3">
      <c r="A1050" s="15">
        <v>675362</v>
      </c>
      <c r="B1050" s="16">
        <v>851</v>
      </c>
      <c r="C1050" s="17" t="s">
        <v>106</v>
      </c>
      <c r="D1050" s="21">
        <v>45061.969444444447</v>
      </c>
      <c r="E1050" s="16" t="s">
        <v>96</v>
      </c>
      <c r="F1050" s="16" t="s">
        <v>77</v>
      </c>
      <c r="G1050" s="16">
        <v>6791</v>
      </c>
      <c r="H1050" s="16">
        <f>IF(OR(Table13[[#This Row],[Order Value]]&gt;Answer!I$17,Table13[[#This Row],[Order Value]]&lt;Answer!I$18),1,0)</f>
        <v>0</v>
      </c>
      <c r="I1050" s="19">
        <v>45061</v>
      </c>
      <c r="J1050" s="20" t="str">
        <f>TEXT(Table13[[#This Row],[Order Datetime]],"HH:MM:SS")</f>
        <v>23:16:00</v>
      </c>
      <c r="K1050" s="20" t="str">
        <f>TEXT(Table13[[#This Row],[Order time]],"H")</f>
        <v>23</v>
      </c>
      <c r="L1050" s="16">
        <v>5</v>
      </c>
      <c r="M1050" s="16">
        <f>DAY(Table13[[#This Row],[Order Date]])</f>
        <v>15</v>
      </c>
      <c r="N1050" s="16" t="str">
        <f>TEXT(Table13[[#This Row],[Order Date]],"mmmm")</f>
        <v>May</v>
      </c>
      <c r="O1050" s="16" t="str">
        <f>TEXT(Table13[[#This Row],[Order Date]],"dddd")</f>
        <v>Monday</v>
      </c>
      <c r="P1050" s="16">
        <f>WEEKDAY(Table13[[#This Row],[Order Datetime]],2)</f>
        <v>1</v>
      </c>
      <c r="Q1050" s="30" t="str">
        <f>IF(Table13[[#This Row],[Customer Country]]="",VLOOKUP(Table13[[#This Row],[Customer ID]],Customers!$A$2:$E$2501,2,0),Table13[[#This Row],[Customer Country]])</f>
        <v>Singapore</v>
      </c>
      <c r="R1050" s="16">
        <f>VLOOKUP(Table13[[#This Row],[Customer ID]],Table3[],6,0)</f>
        <v>58</v>
      </c>
    </row>
    <row r="1051" spans="1:18" x14ac:dyDescent="0.3">
      <c r="A1051" s="15">
        <v>482282</v>
      </c>
      <c r="B1051" s="16">
        <v>852</v>
      </c>
      <c r="C1051" s="17" t="s">
        <v>99</v>
      </c>
      <c r="D1051" s="18">
        <v>45154.043055555558</v>
      </c>
      <c r="E1051" s="16" t="s">
        <v>96</v>
      </c>
      <c r="F1051" s="16" t="s">
        <v>43</v>
      </c>
      <c r="G1051" s="16">
        <v>348</v>
      </c>
      <c r="H1051" s="16">
        <f>IF(OR(Table13[[#This Row],[Order Value]]&gt;Answer!I$17,Table13[[#This Row],[Order Value]]&lt;Answer!I$18),1,0)</f>
        <v>0</v>
      </c>
      <c r="I1051" s="19">
        <v>45154</v>
      </c>
      <c r="J1051" s="20" t="str">
        <f>TEXT(Table13[[#This Row],[Order Datetime]],"HH:MM:SS")</f>
        <v>01:02:00</v>
      </c>
      <c r="K1051" s="20" t="str">
        <f>TEXT(Table13[[#This Row],[Order time]],"H")</f>
        <v>1</v>
      </c>
      <c r="L1051" s="16">
        <v>8</v>
      </c>
      <c r="M1051" s="16">
        <f>DAY(Table13[[#This Row],[Order Date]])</f>
        <v>16</v>
      </c>
      <c r="N1051" s="16" t="str">
        <f>TEXT(Table13[[#This Row],[Order Date]],"mmmm")</f>
        <v>August</v>
      </c>
      <c r="O1051" s="16" t="str">
        <f>TEXT(Table13[[#This Row],[Order Date]],"dddd")</f>
        <v>Wednesday</v>
      </c>
      <c r="P1051" s="16">
        <f>WEEKDAY(Table13[[#This Row],[Order Datetime]],2)</f>
        <v>3</v>
      </c>
      <c r="Q1051" s="30" t="str">
        <f>IF(Table13[[#This Row],[Customer Country]]="",VLOOKUP(Table13[[#This Row],[Customer ID]],Customers!$A$2:$E$2501,2,0),Table13[[#This Row],[Customer Country]])</f>
        <v>USA</v>
      </c>
      <c r="R1051" s="16">
        <f>VLOOKUP(Table13[[#This Row],[Customer ID]],Table3[],6,0)</f>
        <v>84</v>
      </c>
    </row>
    <row r="1052" spans="1:18" x14ac:dyDescent="0.3">
      <c r="A1052" s="15">
        <v>562295</v>
      </c>
      <c r="B1052" s="16">
        <v>853</v>
      </c>
      <c r="C1052" s="17" t="s">
        <v>99</v>
      </c>
      <c r="D1052" s="18">
        <v>45128.001388888886</v>
      </c>
      <c r="E1052" s="16" t="s">
        <v>191</v>
      </c>
      <c r="F1052" s="16" t="s">
        <v>22</v>
      </c>
      <c r="G1052" s="16">
        <v>3046</v>
      </c>
      <c r="H1052" s="16">
        <f>IF(OR(Table13[[#This Row],[Order Value]]&gt;Answer!I$17,Table13[[#This Row],[Order Value]]&lt;Answer!I$18),1,0)</f>
        <v>0</v>
      </c>
      <c r="I1052" s="19">
        <v>45128</v>
      </c>
      <c r="J1052" s="20" t="str">
        <f>TEXT(Table13[[#This Row],[Order Datetime]],"HH:MM:SS")</f>
        <v>00:02:00</v>
      </c>
      <c r="K1052" s="20" t="str">
        <f>TEXT(Table13[[#This Row],[Order time]],"H")</f>
        <v>0</v>
      </c>
      <c r="L1052" s="16">
        <v>7</v>
      </c>
      <c r="M1052" s="16">
        <f>DAY(Table13[[#This Row],[Order Date]])</f>
        <v>21</v>
      </c>
      <c r="N1052" s="16" t="str">
        <f>TEXT(Table13[[#This Row],[Order Date]],"mmmm")</f>
        <v>July</v>
      </c>
      <c r="O1052" s="16" t="str">
        <f>TEXT(Table13[[#This Row],[Order Date]],"dddd")</f>
        <v>Friday</v>
      </c>
      <c r="P1052" s="16">
        <f>WEEKDAY(Table13[[#This Row],[Order Datetime]],2)</f>
        <v>5</v>
      </c>
      <c r="Q1052" s="30" t="str">
        <f>IF(Table13[[#This Row],[Customer Country]]="",VLOOKUP(Table13[[#This Row],[Customer ID]],Customers!$A$2:$E$2501,2,0),Table13[[#This Row],[Customer Country]])</f>
        <v>USA</v>
      </c>
      <c r="R1052" s="16">
        <f>VLOOKUP(Table13[[#This Row],[Customer ID]],Table3[],6,0)</f>
        <v>57</v>
      </c>
    </row>
    <row r="1053" spans="1:18" x14ac:dyDescent="0.3">
      <c r="A1053" s="15">
        <v>637916</v>
      </c>
      <c r="B1053" s="16">
        <v>853</v>
      </c>
      <c r="C1053" s="17" t="s">
        <v>99</v>
      </c>
      <c r="D1053" s="18">
        <v>45137.01666666667</v>
      </c>
      <c r="E1053" s="16" t="s">
        <v>96</v>
      </c>
      <c r="F1053" s="16" t="s">
        <v>31</v>
      </c>
      <c r="G1053" s="16">
        <v>613</v>
      </c>
      <c r="H1053" s="16">
        <f>IF(OR(Table13[[#This Row],[Order Value]]&gt;Answer!I$17,Table13[[#This Row],[Order Value]]&lt;Answer!I$18),1,0)</f>
        <v>0</v>
      </c>
      <c r="I1053" s="19">
        <v>45137</v>
      </c>
      <c r="J1053" s="20" t="str">
        <f>TEXT(Table13[[#This Row],[Order Datetime]],"HH:MM:SS")</f>
        <v>00:24:00</v>
      </c>
      <c r="K1053" s="20" t="str">
        <f>TEXT(Table13[[#This Row],[Order time]],"H")</f>
        <v>0</v>
      </c>
      <c r="L1053" s="16">
        <v>7</v>
      </c>
      <c r="M1053" s="16">
        <f>DAY(Table13[[#This Row],[Order Date]])</f>
        <v>30</v>
      </c>
      <c r="N1053" s="16" t="str">
        <f>TEXT(Table13[[#This Row],[Order Date]],"mmmm")</f>
        <v>July</v>
      </c>
      <c r="O1053" s="16" t="str">
        <f>TEXT(Table13[[#This Row],[Order Date]],"dddd")</f>
        <v>Sunday</v>
      </c>
      <c r="P1053" s="16">
        <f>WEEKDAY(Table13[[#This Row],[Order Datetime]],2)</f>
        <v>7</v>
      </c>
      <c r="Q1053" s="30" t="str">
        <f>IF(Table13[[#This Row],[Customer Country]]="",VLOOKUP(Table13[[#This Row],[Customer ID]],Customers!$A$2:$E$2501,2,0),Table13[[#This Row],[Customer Country]])</f>
        <v>USA</v>
      </c>
      <c r="R1053" s="16">
        <f>VLOOKUP(Table13[[#This Row],[Customer ID]],Table3[],6,0)</f>
        <v>57</v>
      </c>
    </row>
    <row r="1054" spans="1:18" x14ac:dyDescent="0.3">
      <c r="A1054" s="15">
        <v>1171504</v>
      </c>
      <c r="B1054" s="16">
        <v>853</v>
      </c>
      <c r="C1054" s="17" t="s">
        <v>99</v>
      </c>
      <c r="D1054" s="21">
        <v>45053.015972222223</v>
      </c>
      <c r="E1054" s="16" t="s">
        <v>98</v>
      </c>
      <c r="F1054" s="16" t="s">
        <v>89</v>
      </c>
      <c r="G1054" s="16">
        <v>4396</v>
      </c>
      <c r="H1054" s="16">
        <f>IF(OR(Table13[[#This Row],[Order Value]]&gt;Answer!I$17,Table13[[#This Row],[Order Value]]&lt;Answer!I$18),1,0)</f>
        <v>0</v>
      </c>
      <c r="I1054" s="19">
        <v>45053</v>
      </c>
      <c r="J1054" s="20" t="str">
        <f>TEXT(Table13[[#This Row],[Order Datetime]],"HH:MM:SS")</f>
        <v>00:23:00</v>
      </c>
      <c r="K1054" s="20" t="str">
        <f>TEXT(Table13[[#This Row],[Order time]],"H")</f>
        <v>0</v>
      </c>
      <c r="L1054" s="16">
        <v>5</v>
      </c>
      <c r="M1054" s="16">
        <f>DAY(Table13[[#This Row],[Order Date]])</f>
        <v>7</v>
      </c>
      <c r="N1054" s="16" t="str">
        <f>TEXT(Table13[[#This Row],[Order Date]],"mmmm")</f>
        <v>May</v>
      </c>
      <c r="O1054" s="16" t="str">
        <f>TEXT(Table13[[#This Row],[Order Date]],"dddd")</f>
        <v>Sunday</v>
      </c>
      <c r="P1054" s="16">
        <f>WEEKDAY(Table13[[#This Row],[Order Datetime]],2)</f>
        <v>7</v>
      </c>
      <c r="Q1054" s="30" t="str">
        <f>IF(Table13[[#This Row],[Customer Country]]="",VLOOKUP(Table13[[#This Row],[Customer ID]],Customers!$A$2:$E$2501,2,0),Table13[[#This Row],[Customer Country]])</f>
        <v>USA</v>
      </c>
      <c r="R1054" s="16">
        <f>VLOOKUP(Table13[[#This Row],[Customer ID]],Table3[],6,0)</f>
        <v>57</v>
      </c>
    </row>
    <row r="1055" spans="1:18" x14ac:dyDescent="0.3">
      <c r="A1055" s="15">
        <v>1657910</v>
      </c>
      <c r="B1055" s="16">
        <v>853</v>
      </c>
      <c r="C1055" s="17" t="s">
        <v>99</v>
      </c>
      <c r="D1055" s="21">
        <v>45102.027083333334</v>
      </c>
      <c r="E1055" s="16" t="s">
        <v>98</v>
      </c>
      <c r="F1055" s="16" t="s">
        <v>83</v>
      </c>
      <c r="G1055" s="16">
        <v>8403</v>
      </c>
      <c r="H1055" s="16">
        <f>IF(OR(Table13[[#This Row],[Order Value]]&gt;Answer!I$17,Table13[[#This Row],[Order Value]]&lt;Answer!I$18),1,0)</f>
        <v>0</v>
      </c>
      <c r="I1055" s="19">
        <v>45102</v>
      </c>
      <c r="J1055" s="20" t="str">
        <f>TEXT(Table13[[#This Row],[Order Datetime]],"HH:MM:SS")</f>
        <v>00:39:00</v>
      </c>
      <c r="K1055" s="20" t="str">
        <f>TEXT(Table13[[#This Row],[Order time]],"H")</f>
        <v>0</v>
      </c>
      <c r="L1055" s="16">
        <v>6</v>
      </c>
      <c r="M1055" s="16">
        <f>DAY(Table13[[#This Row],[Order Date]])</f>
        <v>25</v>
      </c>
      <c r="N1055" s="16" t="str">
        <f>TEXT(Table13[[#This Row],[Order Date]],"mmmm")</f>
        <v>June</v>
      </c>
      <c r="O1055" s="16" t="str">
        <f>TEXT(Table13[[#This Row],[Order Date]],"dddd")</f>
        <v>Sunday</v>
      </c>
      <c r="P1055" s="16">
        <f>WEEKDAY(Table13[[#This Row],[Order Datetime]],2)</f>
        <v>7</v>
      </c>
      <c r="Q1055" s="30" t="str">
        <f>IF(Table13[[#This Row],[Customer Country]]="",VLOOKUP(Table13[[#This Row],[Customer ID]],Customers!$A$2:$E$2501,2,0),Table13[[#This Row],[Customer Country]])</f>
        <v>USA</v>
      </c>
      <c r="R1055" s="16">
        <f>VLOOKUP(Table13[[#This Row],[Customer ID]],Table3[],6,0)</f>
        <v>57</v>
      </c>
    </row>
    <row r="1056" spans="1:18" x14ac:dyDescent="0.3">
      <c r="A1056" s="15">
        <v>534708</v>
      </c>
      <c r="B1056" s="16">
        <v>854</v>
      </c>
      <c r="C1056" s="17" t="s">
        <v>99</v>
      </c>
      <c r="D1056" s="18">
        <v>45179.036111111112</v>
      </c>
      <c r="E1056" s="16" t="s">
        <v>96</v>
      </c>
      <c r="F1056" s="16" t="s">
        <v>35</v>
      </c>
      <c r="G1056" s="16">
        <v>577</v>
      </c>
      <c r="H1056" s="16">
        <f>IF(OR(Table13[[#This Row],[Order Value]]&gt;Answer!I$17,Table13[[#This Row],[Order Value]]&lt;Answer!I$18),1,0)</f>
        <v>0</v>
      </c>
      <c r="I1056" s="19">
        <v>45179</v>
      </c>
      <c r="J1056" s="20" t="str">
        <f>TEXT(Table13[[#This Row],[Order Datetime]],"HH:MM:SS")</f>
        <v>00:52:00</v>
      </c>
      <c r="K1056" s="20" t="str">
        <f>TEXT(Table13[[#This Row],[Order time]],"H")</f>
        <v>0</v>
      </c>
      <c r="L1056" s="16">
        <v>9</v>
      </c>
      <c r="M1056" s="16">
        <f>DAY(Table13[[#This Row],[Order Date]])</f>
        <v>10</v>
      </c>
      <c r="N1056" s="16" t="str">
        <f>TEXT(Table13[[#This Row],[Order Date]],"mmmm")</f>
        <v>September</v>
      </c>
      <c r="O1056" s="16" t="str">
        <f>TEXT(Table13[[#This Row],[Order Date]],"dddd")</f>
        <v>Sunday</v>
      </c>
      <c r="P1056" s="16">
        <f>WEEKDAY(Table13[[#This Row],[Order Datetime]],2)</f>
        <v>7</v>
      </c>
      <c r="Q1056" s="30" t="str">
        <f>IF(Table13[[#This Row],[Customer Country]]="",VLOOKUP(Table13[[#This Row],[Customer ID]],Customers!$A$2:$E$2501,2,0),Table13[[#This Row],[Customer Country]])</f>
        <v>USA</v>
      </c>
      <c r="R1056" s="16">
        <f>VLOOKUP(Table13[[#This Row],[Customer ID]],Table3[],6,0)</f>
        <v>61</v>
      </c>
    </row>
    <row r="1057" spans="1:18" x14ac:dyDescent="0.3">
      <c r="A1057" s="15">
        <v>895383</v>
      </c>
      <c r="B1057" s="16">
        <v>854</v>
      </c>
      <c r="C1057" s="17" t="s">
        <v>99</v>
      </c>
      <c r="D1057" s="21">
        <v>45090.070833333331</v>
      </c>
      <c r="E1057" s="16" t="s">
        <v>96</v>
      </c>
      <c r="F1057" s="16" t="s">
        <v>67</v>
      </c>
      <c r="G1057" s="16">
        <v>7452</v>
      </c>
      <c r="H1057" s="16">
        <f>IF(OR(Table13[[#This Row],[Order Value]]&gt;Answer!I$17,Table13[[#This Row],[Order Value]]&lt;Answer!I$18),1,0)</f>
        <v>0</v>
      </c>
      <c r="I1057" s="19">
        <v>45090</v>
      </c>
      <c r="J1057" s="20" t="str">
        <f>TEXT(Table13[[#This Row],[Order Datetime]],"HH:MM:SS")</f>
        <v>01:42:00</v>
      </c>
      <c r="K1057" s="20" t="str">
        <f>TEXT(Table13[[#This Row],[Order time]],"H")</f>
        <v>1</v>
      </c>
      <c r="L1057" s="16">
        <v>6</v>
      </c>
      <c r="M1057" s="16">
        <f>DAY(Table13[[#This Row],[Order Date]])</f>
        <v>13</v>
      </c>
      <c r="N1057" s="16" t="str">
        <f>TEXT(Table13[[#This Row],[Order Date]],"mmmm")</f>
        <v>June</v>
      </c>
      <c r="O1057" s="16" t="str">
        <f>TEXT(Table13[[#This Row],[Order Date]],"dddd")</f>
        <v>Tuesday</v>
      </c>
      <c r="P1057" s="16">
        <f>WEEKDAY(Table13[[#This Row],[Order Datetime]],2)</f>
        <v>2</v>
      </c>
      <c r="Q1057" s="30" t="str">
        <f>IF(Table13[[#This Row],[Customer Country]]="",VLOOKUP(Table13[[#This Row],[Customer ID]],Customers!$A$2:$E$2501,2,0),Table13[[#This Row],[Customer Country]])</f>
        <v>USA</v>
      </c>
      <c r="R1057" s="16">
        <f>VLOOKUP(Table13[[#This Row],[Customer ID]],Table3[],6,0)</f>
        <v>61</v>
      </c>
    </row>
    <row r="1058" spans="1:18" x14ac:dyDescent="0.3">
      <c r="A1058" s="15">
        <v>972030</v>
      </c>
      <c r="B1058" s="16">
        <v>854</v>
      </c>
      <c r="C1058" s="17" t="s">
        <v>99</v>
      </c>
      <c r="D1058" s="21">
        <v>45016.073611111111</v>
      </c>
      <c r="E1058" s="16" t="s">
        <v>191</v>
      </c>
      <c r="F1058" s="16" t="s">
        <v>27</v>
      </c>
      <c r="G1058" s="16">
        <v>6426</v>
      </c>
      <c r="H1058" s="16">
        <f>IF(OR(Table13[[#This Row],[Order Value]]&gt;Answer!I$17,Table13[[#This Row],[Order Value]]&lt;Answer!I$18),1,0)</f>
        <v>0</v>
      </c>
      <c r="I1058" s="19">
        <v>45016</v>
      </c>
      <c r="J1058" s="20" t="str">
        <f>TEXT(Table13[[#This Row],[Order Datetime]],"HH:MM:SS")</f>
        <v>01:46:00</v>
      </c>
      <c r="K1058" s="20" t="str">
        <f>TEXT(Table13[[#This Row],[Order time]],"H")</f>
        <v>1</v>
      </c>
      <c r="L1058" s="16">
        <v>3</v>
      </c>
      <c r="M1058" s="16">
        <f>DAY(Table13[[#This Row],[Order Date]])</f>
        <v>31</v>
      </c>
      <c r="N1058" s="16" t="str">
        <f>TEXT(Table13[[#This Row],[Order Date]],"mmmm")</f>
        <v>March</v>
      </c>
      <c r="O1058" s="16" t="str">
        <f>TEXT(Table13[[#This Row],[Order Date]],"dddd")</f>
        <v>Friday</v>
      </c>
      <c r="P1058" s="16">
        <f>WEEKDAY(Table13[[#This Row],[Order Datetime]],2)</f>
        <v>5</v>
      </c>
      <c r="Q1058" s="30" t="str">
        <f>IF(Table13[[#This Row],[Customer Country]]="",VLOOKUP(Table13[[#This Row],[Customer ID]],Customers!$A$2:$E$2501,2,0),Table13[[#This Row],[Customer Country]])</f>
        <v>USA</v>
      </c>
      <c r="R1058" s="16">
        <f>VLOOKUP(Table13[[#This Row],[Customer ID]],Table3[],6,0)</f>
        <v>61</v>
      </c>
    </row>
    <row r="1059" spans="1:18" x14ac:dyDescent="0.3">
      <c r="A1059" s="15">
        <v>1597</v>
      </c>
      <c r="B1059" s="16">
        <v>856</v>
      </c>
      <c r="C1059" s="17" t="s">
        <v>99</v>
      </c>
      <c r="D1059" s="18">
        <v>45275.034722222219</v>
      </c>
      <c r="E1059" s="16" t="s">
        <v>96</v>
      </c>
      <c r="F1059" s="16" t="s">
        <v>4</v>
      </c>
      <c r="G1059" s="16">
        <v>412</v>
      </c>
      <c r="H1059" s="16">
        <f>IF(OR(Table13[[#This Row],[Order Value]]&gt;Answer!I$17,Table13[[#This Row],[Order Value]]&lt;Answer!I$18),1,0)</f>
        <v>0</v>
      </c>
      <c r="I1059" s="19">
        <v>45275</v>
      </c>
      <c r="J1059" s="20" t="str">
        <f>TEXT(Table13[[#This Row],[Order Datetime]],"HH:MM:SS")</f>
        <v>00:50:00</v>
      </c>
      <c r="K1059" s="20" t="str">
        <f>TEXT(Table13[[#This Row],[Order time]],"H")</f>
        <v>0</v>
      </c>
      <c r="L1059" s="16">
        <v>12</v>
      </c>
      <c r="M1059" s="16">
        <f>DAY(Table13[[#This Row],[Order Date]])</f>
        <v>15</v>
      </c>
      <c r="N1059" s="16" t="str">
        <f>TEXT(Table13[[#This Row],[Order Date]],"mmmm")</f>
        <v>December</v>
      </c>
      <c r="O1059" s="16" t="str">
        <f>TEXT(Table13[[#This Row],[Order Date]],"dddd")</f>
        <v>Friday</v>
      </c>
      <c r="P1059" s="16">
        <f>WEEKDAY(Table13[[#This Row],[Order Datetime]],2)</f>
        <v>5</v>
      </c>
      <c r="Q1059" s="30" t="str">
        <f>IF(Table13[[#This Row],[Customer Country]]="",VLOOKUP(Table13[[#This Row],[Customer ID]],Customers!$A$2:$E$2501,2,0),Table13[[#This Row],[Customer Country]])</f>
        <v>USA</v>
      </c>
      <c r="R1059" s="16">
        <f>VLOOKUP(Table13[[#This Row],[Customer ID]],Table3[],6,0)</f>
        <v>59</v>
      </c>
    </row>
    <row r="1060" spans="1:18" x14ac:dyDescent="0.3">
      <c r="A1060" s="15">
        <v>109103</v>
      </c>
      <c r="B1060" s="16">
        <v>856</v>
      </c>
      <c r="C1060" s="17" t="s">
        <v>99</v>
      </c>
      <c r="D1060" s="18">
        <v>44986.978472222225</v>
      </c>
      <c r="E1060" s="16" t="s">
        <v>97</v>
      </c>
      <c r="F1060" s="16" t="s">
        <v>8</v>
      </c>
      <c r="G1060" s="16">
        <v>936</v>
      </c>
      <c r="H1060" s="16">
        <f>IF(OR(Table13[[#This Row],[Order Value]]&gt;Answer!I$17,Table13[[#This Row],[Order Value]]&lt;Answer!I$18),1,0)</f>
        <v>0</v>
      </c>
      <c r="I1060" s="19">
        <v>44986</v>
      </c>
      <c r="J1060" s="20" t="str">
        <f>TEXT(Table13[[#This Row],[Order Datetime]],"HH:MM:SS")</f>
        <v>23:29:00</v>
      </c>
      <c r="K1060" s="20" t="str">
        <f>TEXT(Table13[[#This Row],[Order time]],"H")</f>
        <v>23</v>
      </c>
      <c r="L1060" s="16">
        <v>3</v>
      </c>
      <c r="M1060" s="16">
        <f>DAY(Table13[[#This Row],[Order Date]])</f>
        <v>1</v>
      </c>
      <c r="N1060" s="16" t="str">
        <f>TEXT(Table13[[#This Row],[Order Date]],"mmmm")</f>
        <v>March</v>
      </c>
      <c r="O1060" s="16" t="str">
        <f>TEXT(Table13[[#This Row],[Order Date]],"dddd")</f>
        <v>Wednesday</v>
      </c>
      <c r="P1060" s="16">
        <f>WEEKDAY(Table13[[#This Row],[Order Datetime]],2)</f>
        <v>3</v>
      </c>
      <c r="Q1060" s="30" t="str">
        <f>IF(Table13[[#This Row],[Customer Country]]="",VLOOKUP(Table13[[#This Row],[Customer ID]],Customers!$A$2:$E$2501,2,0),Table13[[#This Row],[Customer Country]])</f>
        <v>USA</v>
      </c>
      <c r="R1060" s="16">
        <f>VLOOKUP(Table13[[#This Row],[Customer ID]],Table3[],6,0)</f>
        <v>59</v>
      </c>
    </row>
    <row r="1061" spans="1:18" x14ac:dyDescent="0.3">
      <c r="A1061" s="15">
        <v>1056320</v>
      </c>
      <c r="B1061" s="16">
        <v>856</v>
      </c>
      <c r="C1061" s="17" t="s">
        <v>99</v>
      </c>
      <c r="D1061" s="21">
        <v>45024.050694444442</v>
      </c>
      <c r="E1061" s="16" t="s">
        <v>191</v>
      </c>
      <c r="F1061" s="16" t="s">
        <v>30</v>
      </c>
      <c r="G1061" s="16">
        <v>6535</v>
      </c>
      <c r="H1061" s="16">
        <f>IF(OR(Table13[[#This Row],[Order Value]]&gt;Answer!I$17,Table13[[#This Row],[Order Value]]&lt;Answer!I$18),1,0)</f>
        <v>0</v>
      </c>
      <c r="I1061" s="19">
        <v>45024</v>
      </c>
      <c r="J1061" s="20" t="str">
        <f>TEXT(Table13[[#This Row],[Order Datetime]],"HH:MM:SS")</f>
        <v>01:13:00</v>
      </c>
      <c r="K1061" s="20" t="str">
        <f>TEXT(Table13[[#This Row],[Order time]],"H")</f>
        <v>1</v>
      </c>
      <c r="L1061" s="16">
        <v>4</v>
      </c>
      <c r="M1061" s="16">
        <f>DAY(Table13[[#This Row],[Order Date]])</f>
        <v>8</v>
      </c>
      <c r="N1061" s="16" t="str">
        <f>TEXT(Table13[[#This Row],[Order Date]],"mmmm")</f>
        <v>April</v>
      </c>
      <c r="O1061" s="16" t="str">
        <f>TEXT(Table13[[#This Row],[Order Date]],"dddd")</f>
        <v>Saturday</v>
      </c>
      <c r="P1061" s="16">
        <f>WEEKDAY(Table13[[#This Row],[Order Datetime]],2)</f>
        <v>6</v>
      </c>
      <c r="Q1061" s="30" t="str">
        <f>IF(Table13[[#This Row],[Customer Country]]="",VLOOKUP(Table13[[#This Row],[Customer ID]],Customers!$A$2:$E$2501,2,0),Table13[[#This Row],[Customer Country]])</f>
        <v>USA</v>
      </c>
      <c r="R1061" s="16">
        <f>VLOOKUP(Table13[[#This Row],[Customer ID]],Table3[],6,0)</f>
        <v>59</v>
      </c>
    </row>
    <row r="1062" spans="1:18" x14ac:dyDescent="0.3">
      <c r="A1062" s="15">
        <v>1336012</v>
      </c>
      <c r="B1062" s="16">
        <v>856</v>
      </c>
      <c r="C1062" s="17" t="s">
        <v>99</v>
      </c>
      <c r="D1062" s="21">
        <v>45028.98541666667</v>
      </c>
      <c r="E1062" s="16" t="s">
        <v>191</v>
      </c>
      <c r="F1062" s="16" t="s">
        <v>73</v>
      </c>
      <c r="G1062" s="16">
        <v>7915</v>
      </c>
      <c r="H1062" s="16">
        <f>IF(OR(Table13[[#This Row],[Order Value]]&gt;Answer!I$17,Table13[[#This Row],[Order Value]]&lt;Answer!I$18),1,0)</f>
        <v>0</v>
      </c>
      <c r="I1062" s="19">
        <v>45028</v>
      </c>
      <c r="J1062" s="20" t="str">
        <f>TEXT(Table13[[#This Row],[Order Datetime]],"HH:MM:SS")</f>
        <v>23:39:00</v>
      </c>
      <c r="K1062" s="20" t="str">
        <f>TEXT(Table13[[#This Row],[Order time]],"H")</f>
        <v>23</v>
      </c>
      <c r="L1062" s="16">
        <v>4</v>
      </c>
      <c r="M1062" s="16">
        <f>DAY(Table13[[#This Row],[Order Date]])</f>
        <v>12</v>
      </c>
      <c r="N1062" s="16" t="str">
        <f>TEXT(Table13[[#This Row],[Order Date]],"mmmm")</f>
        <v>April</v>
      </c>
      <c r="O1062" s="16" t="str">
        <f>TEXT(Table13[[#This Row],[Order Date]],"dddd")</f>
        <v>Wednesday</v>
      </c>
      <c r="P1062" s="16">
        <f>WEEKDAY(Table13[[#This Row],[Order Datetime]],2)</f>
        <v>3</v>
      </c>
      <c r="Q1062" s="30" t="str">
        <f>IF(Table13[[#This Row],[Customer Country]]="",VLOOKUP(Table13[[#This Row],[Customer ID]],Customers!$A$2:$E$2501,2,0),Table13[[#This Row],[Customer Country]])</f>
        <v>USA</v>
      </c>
      <c r="R1062" s="16">
        <f>VLOOKUP(Table13[[#This Row],[Customer ID]],Table3[],6,0)</f>
        <v>59</v>
      </c>
    </row>
    <row r="1063" spans="1:18" x14ac:dyDescent="0.3">
      <c r="A1063" s="15">
        <v>818956</v>
      </c>
      <c r="B1063" s="16">
        <v>857</v>
      </c>
      <c r="C1063" s="17" t="s">
        <v>99</v>
      </c>
      <c r="D1063" s="21">
        <v>45112.023611111108</v>
      </c>
      <c r="E1063" s="16" t="s">
        <v>191</v>
      </c>
      <c r="F1063" s="16" t="s">
        <v>61</v>
      </c>
      <c r="G1063" s="16">
        <v>1268</v>
      </c>
      <c r="H1063" s="16">
        <f>IF(OR(Table13[[#This Row],[Order Value]]&gt;Answer!I$17,Table13[[#This Row],[Order Value]]&lt;Answer!I$18),1,0)</f>
        <v>0</v>
      </c>
      <c r="I1063" s="19">
        <v>45112</v>
      </c>
      <c r="J1063" s="20" t="str">
        <f>TEXT(Table13[[#This Row],[Order Datetime]],"HH:MM:SS")</f>
        <v>00:34:00</v>
      </c>
      <c r="K1063" s="20" t="str">
        <f>TEXT(Table13[[#This Row],[Order time]],"H")</f>
        <v>0</v>
      </c>
      <c r="L1063" s="16">
        <v>7</v>
      </c>
      <c r="M1063" s="16">
        <f>DAY(Table13[[#This Row],[Order Date]])</f>
        <v>5</v>
      </c>
      <c r="N1063" s="16" t="str">
        <f>TEXT(Table13[[#This Row],[Order Date]],"mmmm")</f>
        <v>July</v>
      </c>
      <c r="O1063" s="16" t="str">
        <f>TEXT(Table13[[#This Row],[Order Date]],"dddd")</f>
        <v>Wednesday</v>
      </c>
      <c r="P1063" s="16">
        <f>WEEKDAY(Table13[[#This Row],[Order Datetime]],2)</f>
        <v>3</v>
      </c>
      <c r="Q1063" s="30" t="str">
        <f>IF(Table13[[#This Row],[Customer Country]]="",VLOOKUP(Table13[[#This Row],[Customer ID]],Customers!$A$2:$E$2501,2,0),Table13[[#This Row],[Customer Country]])</f>
        <v>USA</v>
      </c>
      <c r="R1063" s="16">
        <f>VLOOKUP(Table13[[#This Row],[Customer ID]],Table3[],6,0)</f>
        <v>34</v>
      </c>
    </row>
    <row r="1064" spans="1:18" x14ac:dyDescent="0.3">
      <c r="A1064" s="15">
        <v>1183427</v>
      </c>
      <c r="B1064" s="16">
        <v>857</v>
      </c>
      <c r="C1064" s="17" t="s">
        <v>99</v>
      </c>
      <c r="D1064" s="21">
        <v>44962.940972222219</v>
      </c>
      <c r="E1064" s="16" t="s">
        <v>98</v>
      </c>
      <c r="F1064" s="16" t="s">
        <v>44</v>
      </c>
      <c r="G1064" s="16">
        <v>3095</v>
      </c>
      <c r="H1064" s="16">
        <f>IF(OR(Table13[[#This Row],[Order Value]]&gt;Answer!I$17,Table13[[#This Row],[Order Value]]&lt;Answer!I$18),1,0)</f>
        <v>0</v>
      </c>
      <c r="I1064" s="19">
        <v>44962</v>
      </c>
      <c r="J1064" s="20" t="str">
        <f>TEXT(Table13[[#This Row],[Order Datetime]],"HH:MM:SS")</f>
        <v>22:35:00</v>
      </c>
      <c r="K1064" s="20" t="str">
        <f>TEXT(Table13[[#This Row],[Order time]],"H")</f>
        <v>22</v>
      </c>
      <c r="L1064" s="16">
        <v>2</v>
      </c>
      <c r="M1064" s="16">
        <f>DAY(Table13[[#This Row],[Order Date]])</f>
        <v>5</v>
      </c>
      <c r="N1064" s="16" t="str">
        <f>TEXT(Table13[[#This Row],[Order Date]],"mmmm")</f>
        <v>February</v>
      </c>
      <c r="O1064" s="16" t="str">
        <f>TEXT(Table13[[#This Row],[Order Date]],"dddd")</f>
        <v>Sunday</v>
      </c>
      <c r="P1064" s="16">
        <f>WEEKDAY(Table13[[#This Row],[Order Datetime]],2)</f>
        <v>7</v>
      </c>
      <c r="Q1064" s="30" t="str">
        <f>IF(Table13[[#This Row],[Customer Country]]="",VLOOKUP(Table13[[#This Row],[Customer ID]],Customers!$A$2:$E$2501,2,0),Table13[[#This Row],[Customer Country]])</f>
        <v>USA</v>
      </c>
      <c r="R1064" s="16">
        <f>VLOOKUP(Table13[[#This Row],[Customer ID]],Table3[],6,0)</f>
        <v>34</v>
      </c>
    </row>
    <row r="1065" spans="1:18" x14ac:dyDescent="0.3">
      <c r="A1065" s="15">
        <v>1214829</v>
      </c>
      <c r="B1065" s="16">
        <v>859</v>
      </c>
      <c r="C1065" s="17" t="s">
        <v>99</v>
      </c>
      <c r="D1065" s="21">
        <v>45219.024305555555</v>
      </c>
      <c r="E1065" s="16" t="s">
        <v>191</v>
      </c>
      <c r="F1065" s="16" t="s">
        <v>14</v>
      </c>
      <c r="G1065" s="16">
        <v>7575</v>
      </c>
      <c r="H1065" s="16">
        <f>IF(OR(Table13[[#This Row],[Order Value]]&gt;Answer!I$17,Table13[[#This Row],[Order Value]]&lt;Answer!I$18),1,0)</f>
        <v>0</v>
      </c>
      <c r="I1065" s="19">
        <v>45219</v>
      </c>
      <c r="J1065" s="20" t="str">
        <f>TEXT(Table13[[#This Row],[Order Datetime]],"HH:MM:SS")</f>
        <v>00:35:00</v>
      </c>
      <c r="K1065" s="20" t="str">
        <f>TEXT(Table13[[#This Row],[Order time]],"H")</f>
        <v>0</v>
      </c>
      <c r="L1065" s="16">
        <v>10</v>
      </c>
      <c r="M1065" s="16">
        <f>DAY(Table13[[#This Row],[Order Date]])</f>
        <v>20</v>
      </c>
      <c r="N1065" s="16" t="str">
        <f>TEXT(Table13[[#This Row],[Order Date]],"mmmm")</f>
        <v>October</v>
      </c>
      <c r="O1065" s="16" t="str">
        <f>TEXT(Table13[[#This Row],[Order Date]],"dddd")</f>
        <v>Friday</v>
      </c>
      <c r="P1065" s="16">
        <f>WEEKDAY(Table13[[#This Row],[Order Datetime]],2)</f>
        <v>5</v>
      </c>
      <c r="Q1065" s="30" t="str">
        <f>IF(Table13[[#This Row],[Customer Country]]="",VLOOKUP(Table13[[#This Row],[Customer ID]],Customers!$A$2:$E$2501,2,0),Table13[[#This Row],[Customer Country]])</f>
        <v>USA</v>
      </c>
      <c r="R1065" s="16">
        <f>VLOOKUP(Table13[[#This Row],[Customer ID]],Table3[],6,0)</f>
        <v>34</v>
      </c>
    </row>
    <row r="1066" spans="1:18" x14ac:dyDescent="0.3">
      <c r="A1066" s="15">
        <v>1649225</v>
      </c>
      <c r="B1066" s="16">
        <v>859</v>
      </c>
      <c r="C1066" s="17" t="s">
        <v>99</v>
      </c>
      <c r="D1066" s="21">
        <v>45181.961805555555</v>
      </c>
      <c r="E1066" s="16" t="s">
        <v>96</v>
      </c>
      <c r="F1066" s="16" t="s">
        <v>46</v>
      </c>
      <c r="G1066" s="16">
        <v>811</v>
      </c>
      <c r="H1066" s="16">
        <f>IF(OR(Table13[[#This Row],[Order Value]]&gt;Answer!I$17,Table13[[#This Row],[Order Value]]&lt;Answer!I$18),1,0)</f>
        <v>0</v>
      </c>
      <c r="I1066" s="19">
        <v>45181</v>
      </c>
      <c r="J1066" s="20" t="str">
        <f>TEXT(Table13[[#This Row],[Order Datetime]],"HH:MM:SS")</f>
        <v>23:05:00</v>
      </c>
      <c r="K1066" s="20" t="str">
        <f>TEXT(Table13[[#This Row],[Order time]],"H")</f>
        <v>23</v>
      </c>
      <c r="L1066" s="16">
        <v>9</v>
      </c>
      <c r="M1066" s="16">
        <f>DAY(Table13[[#This Row],[Order Date]])</f>
        <v>12</v>
      </c>
      <c r="N1066" s="16" t="str">
        <f>TEXT(Table13[[#This Row],[Order Date]],"mmmm")</f>
        <v>September</v>
      </c>
      <c r="O1066" s="16" t="str">
        <f>TEXT(Table13[[#This Row],[Order Date]],"dddd")</f>
        <v>Tuesday</v>
      </c>
      <c r="P1066" s="16">
        <f>WEEKDAY(Table13[[#This Row],[Order Datetime]],2)</f>
        <v>2</v>
      </c>
      <c r="Q1066" s="30" t="str">
        <f>IF(Table13[[#This Row],[Customer Country]]="",VLOOKUP(Table13[[#This Row],[Customer ID]],Customers!$A$2:$E$2501,2,0),Table13[[#This Row],[Customer Country]])</f>
        <v>USA</v>
      </c>
      <c r="R1066" s="16">
        <f>VLOOKUP(Table13[[#This Row],[Customer ID]],Table3[],6,0)</f>
        <v>34</v>
      </c>
    </row>
    <row r="1067" spans="1:18" x14ac:dyDescent="0.3">
      <c r="A1067" s="15">
        <v>1671351</v>
      </c>
      <c r="B1067" s="16">
        <v>861</v>
      </c>
      <c r="C1067" s="17" t="s">
        <v>99</v>
      </c>
      <c r="D1067" s="21">
        <v>45255.005555555559</v>
      </c>
      <c r="E1067" s="16" t="s">
        <v>191</v>
      </c>
      <c r="F1067" s="16" t="s">
        <v>27</v>
      </c>
      <c r="G1067" s="16">
        <v>4300</v>
      </c>
      <c r="H1067" s="16">
        <f>IF(OR(Table13[[#This Row],[Order Value]]&gt;Answer!I$17,Table13[[#This Row],[Order Value]]&lt;Answer!I$18),1,0)</f>
        <v>0</v>
      </c>
      <c r="I1067" s="19">
        <v>45255</v>
      </c>
      <c r="J1067" s="20" t="str">
        <f>TEXT(Table13[[#This Row],[Order Datetime]],"HH:MM:SS")</f>
        <v>00:08:00</v>
      </c>
      <c r="K1067" s="20" t="str">
        <f>TEXT(Table13[[#This Row],[Order time]],"H")</f>
        <v>0</v>
      </c>
      <c r="L1067" s="16">
        <v>11</v>
      </c>
      <c r="M1067" s="16">
        <f>DAY(Table13[[#This Row],[Order Date]])</f>
        <v>25</v>
      </c>
      <c r="N1067" s="16" t="str">
        <f>TEXT(Table13[[#This Row],[Order Date]],"mmmm")</f>
        <v>November</v>
      </c>
      <c r="O1067" s="16" t="str">
        <f>TEXT(Table13[[#This Row],[Order Date]],"dddd")</f>
        <v>Saturday</v>
      </c>
      <c r="P1067" s="16">
        <f>WEEKDAY(Table13[[#This Row],[Order Datetime]],2)</f>
        <v>6</v>
      </c>
      <c r="Q1067" s="30" t="str">
        <f>IF(Table13[[#This Row],[Customer Country]]="",VLOOKUP(Table13[[#This Row],[Customer ID]],Customers!$A$2:$E$2501,2,0),Table13[[#This Row],[Customer Country]])</f>
        <v>USA</v>
      </c>
      <c r="R1067" s="16">
        <f>VLOOKUP(Table13[[#This Row],[Customer ID]],Table3[],6,0)</f>
        <v>78</v>
      </c>
    </row>
    <row r="1068" spans="1:18" x14ac:dyDescent="0.3">
      <c r="A1068" s="15">
        <v>750814</v>
      </c>
      <c r="B1068" s="16">
        <v>862</v>
      </c>
      <c r="C1068" s="17" t="s">
        <v>99</v>
      </c>
      <c r="D1068" s="21">
        <v>45039.990972222222</v>
      </c>
      <c r="E1068" s="16" t="s">
        <v>96</v>
      </c>
      <c r="F1068" s="16" t="s">
        <v>12</v>
      </c>
      <c r="G1068" s="16">
        <v>1843</v>
      </c>
      <c r="H1068" s="16">
        <f>IF(OR(Table13[[#This Row],[Order Value]]&gt;Answer!I$17,Table13[[#This Row],[Order Value]]&lt;Answer!I$18),1,0)</f>
        <v>0</v>
      </c>
      <c r="I1068" s="19">
        <v>45039</v>
      </c>
      <c r="J1068" s="20" t="str">
        <f>TEXT(Table13[[#This Row],[Order Datetime]],"HH:MM:SS")</f>
        <v>23:47:00</v>
      </c>
      <c r="K1068" s="20" t="str">
        <f>TEXT(Table13[[#This Row],[Order time]],"H")</f>
        <v>23</v>
      </c>
      <c r="L1068" s="16">
        <v>4</v>
      </c>
      <c r="M1068" s="16">
        <f>DAY(Table13[[#This Row],[Order Date]])</f>
        <v>23</v>
      </c>
      <c r="N1068" s="16" t="str">
        <f>TEXT(Table13[[#This Row],[Order Date]],"mmmm")</f>
        <v>April</v>
      </c>
      <c r="O1068" s="16" t="str">
        <f>TEXT(Table13[[#This Row],[Order Date]],"dddd")</f>
        <v>Sunday</v>
      </c>
      <c r="P1068" s="16">
        <f>WEEKDAY(Table13[[#This Row],[Order Datetime]],2)</f>
        <v>7</v>
      </c>
      <c r="Q1068" s="30" t="str">
        <f>IF(Table13[[#This Row],[Customer Country]]="",VLOOKUP(Table13[[#This Row],[Customer ID]],Customers!$A$2:$E$2501,2,0),Table13[[#This Row],[Customer Country]])</f>
        <v>USA</v>
      </c>
      <c r="R1068" s="16">
        <f>VLOOKUP(Table13[[#This Row],[Customer ID]],Table3[],6,0)</f>
        <v>68</v>
      </c>
    </row>
    <row r="1069" spans="1:18" x14ac:dyDescent="0.3">
      <c r="A1069" s="15">
        <v>1045182</v>
      </c>
      <c r="B1069" s="16">
        <v>862</v>
      </c>
      <c r="C1069" s="17" t="s">
        <v>99</v>
      </c>
      <c r="D1069" s="21">
        <v>44983.069444444445</v>
      </c>
      <c r="E1069" s="16" t="s">
        <v>191</v>
      </c>
      <c r="F1069" s="16" t="s">
        <v>12</v>
      </c>
      <c r="G1069" s="16">
        <v>8821</v>
      </c>
      <c r="H1069" s="16">
        <f>IF(OR(Table13[[#This Row],[Order Value]]&gt;Answer!I$17,Table13[[#This Row],[Order Value]]&lt;Answer!I$18),1,0)</f>
        <v>0</v>
      </c>
      <c r="I1069" s="19">
        <v>44983</v>
      </c>
      <c r="J1069" s="20" t="str">
        <f>TEXT(Table13[[#This Row],[Order Datetime]],"HH:MM:SS")</f>
        <v>01:40:00</v>
      </c>
      <c r="K1069" s="20" t="str">
        <f>TEXT(Table13[[#This Row],[Order time]],"H")</f>
        <v>1</v>
      </c>
      <c r="L1069" s="16">
        <v>2</v>
      </c>
      <c r="M1069" s="16">
        <f>DAY(Table13[[#This Row],[Order Date]])</f>
        <v>26</v>
      </c>
      <c r="N1069" s="16" t="str">
        <f>TEXT(Table13[[#This Row],[Order Date]],"mmmm")</f>
        <v>February</v>
      </c>
      <c r="O1069" s="16" t="str">
        <f>TEXT(Table13[[#This Row],[Order Date]],"dddd")</f>
        <v>Sunday</v>
      </c>
      <c r="P1069" s="16">
        <f>WEEKDAY(Table13[[#This Row],[Order Datetime]],2)</f>
        <v>7</v>
      </c>
      <c r="Q1069" s="30" t="str">
        <f>IF(Table13[[#This Row],[Customer Country]]="",VLOOKUP(Table13[[#This Row],[Customer ID]],Customers!$A$2:$E$2501,2,0),Table13[[#This Row],[Customer Country]])</f>
        <v>USA</v>
      </c>
      <c r="R1069" s="16">
        <f>VLOOKUP(Table13[[#This Row],[Customer ID]],Table3[],6,0)</f>
        <v>68</v>
      </c>
    </row>
    <row r="1070" spans="1:18" x14ac:dyDescent="0.3">
      <c r="A1070" s="15">
        <v>1086091</v>
      </c>
      <c r="B1070" s="16">
        <v>863</v>
      </c>
      <c r="C1070" s="17" t="s">
        <v>111</v>
      </c>
      <c r="D1070" s="21">
        <v>45179.981944444444</v>
      </c>
      <c r="E1070" s="16" t="s">
        <v>97</v>
      </c>
      <c r="F1070" s="16" t="s">
        <v>21</v>
      </c>
      <c r="G1070" s="16">
        <v>6063</v>
      </c>
      <c r="H1070" s="16">
        <f>IF(OR(Table13[[#This Row],[Order Value]]&gt;Answer!I$17,Table13[[#This Row],[Order Value]]&lt;Answer!I$18),1,0)</f>
        <v>0</v>
      </c>
      <c r="I1070" s="19">
        <v>45179</v>
      </c>
      <c r="J1070" s="20" t="str">
        <f>TEXT(Table13[[#This Row],[Order Datetime]],"HH:MM:SS")</f>
        <v>23:34:00</v>
      </c>
      <c r="K1070" s="20" t="str">
        <f>TEXT(Table13[[#This Row],[Order time]],"H")</f>
        <v>23</v>
      </c>
      <c r="L1070" s="16">
        <v>9</v>
      </c>
      <c r="M1070" s="16">
        <f>DAY(Table13[[#This Row],[Order Date]])</f>
        <v>10</v>
      </c>
      <c r="N1070" s="16" t="str">
        <f>TEXT(Table13[[#This Row],[Order Date]],"mmmm")</f>
        <v>September</v>
      </c>
      <c r="O1070" s="16" t="str">
        <f>TEXT(Table13[[#This Row],[Order Date]],"dddd")</f>
        <v>Sunday</v>
      </c>
      <c r="P1070" s="16">
        <f>WEEKDAY(Table13[[#This Row],[Order Datetime]],2)</f>
        <v>7</v>
      </c>
      <c r="Q1070" s="30" t="str">
        <f>IF(Table13[[#This Row],[Customer Country]]="",VLOOKUP(Table13[[#This Row],[Customer ID]],Customers!$A$2:$E$2501,2,0),Table13[[#This Row],[Customer Country]])</f>
        <v>Ireland</v>
      </c>
      <c r="R1070" s="16">
        <f>VLOOKUP(Table13[[#This Row],[Customer ID]],Table3[],6,0)</f>
        <v>63</v>
      </c>
    </row>
    <row r="1071" spans="1:18" x14ac:dyDescent="0.3">
      <c r="A1071" s="15">
        <v>1163316</v>
      </c>
      <c r="B1071" s="16">
        <v>863</v>
      </c>
      <c r="C1071" s="17" t="s">
        <v>111</v>
      </c>
      <c r="D1071" s="21">
        <v>44959.020833333336</v>
      </c>
      <c r="E1071" s="16" t="s">
        <v>98</v>
      </c>
      <c r="F1071" s="16" t="s">
        <v>18</v>
      </c>
      <c r="G1071" s="16">
        <v>5671</v>
      </c>
      <c r="H1071" s="16">
        <f>IF(OR(Table13[[#This Row],[Order Value]]&gt;Answer!I$17,Table13[[#This Row],[Order Value]]&lt;Answer!I$18),1,0)</f>
        <v>0</v>
      </c>
      <c r="I1071" s="19">
        <v>44959</v>
      </c>
      <c r="J1071" s="20" t="str">
        <f>TEXT(Table13[[#This Row],[Order Datetime]],"HH:MM:SS")</f>
        <v>00:30:00</v>
      </c>
      <c r="K1071" s="20" t="str">
        <f>TEXT(Table13[[#This Row],[Order time]],"H")</f>
        <v>0</v>
      </c>
      <c r="L1071" s="16">
        <v>2</v>
      </c>
      <c r="M1071" s="16">
        <f>DAY(Table13[[#This Row],[Order Date]])</f>
        <v>2</v>
      </c>
      <c r="N1071" s="16" t="str">
        <f>TEXT(Table13[[#This Row],[Order Date]],"mmmm")</f>
        <v>February</v>
      </c>
      <c r="O1071" s="16" t="str">
        <f>TEXT(Table13[[#This Row],[Order Date]],"dddd")</f>
        <v>Thursday</v>
      </c>
      <c r="P1071" s="16">
        <f>WEEKDAY(Table13[[#This Row],[Order Datetime]],2)</f>
        <v>4</v>
      </c>
      <c r="Q1071" s="30" t="str">
        <f>IF(Table13[[#This Row],[Customer Country]]="",VLOOKUP(Table13[[#This Row],[Customer ID]],Customers!$A$2:$E$2501,2,0),Table13[[#This Row],[Customer Country]])</f>
        <v>Ireland</v>
      </c>
      <c r="R1071" s="16">
        <f>VLOOKUP(Table13[[#This Row],[Customer ID]],Table3[],6,0)</f>
        <v>63</v>
      </c>
    </row>
    <row r="1072" spans="1:18" x14ac:dyDescent="0.3">
      <c r="A1072" s="15">
        <v>241334</v>
      </c>
      <c r="B1072" s="16">
        <v>864</v>
      </c>
      <c r="C1072" s="17" t="s">
        <v>99</v>
      </c>
      <c r="D1072" s="18">
        <v>44939.027083333334</v>
      </c>
      <c r="E1072" s="16" t="s">
        <v>191</v>
      </c>
      <c r="F1072" s="16" t="s">
        <v>39</v>
      </c>
      <c r="G1072" s="16">
        <v>3422</v>
      </c>
      <c r="H1072" s="16">
        <f>IF(OR(Table13[[#This Row],[Order Value]]&gt;Answer!I$17,Table13[[#This Row],[Order Value]]&lt;Answer!I$18),1,0)</f>
        <v>0</v>
      </c>
      <c r="I1072" s="19">
        <v>44939</v>
      </c>
      <c r="J1072" s="20" t="str">
        <f>TEXT(Table13[[#This Row],[Order Datetime]],"HH:MM:SS")</f>
        <v>00:39:00</v>
      </c>
      <c r="K1072" s="20" t="str">
        <f>TEXT(Table13[[#This Row],[Order time]],"H")</f>
        <v>0</v>
      </c>
      <c r="L1072" s="16">
        <v>1</v>
      </c>
      <c r="M1072" s="16">
        <f>DAY(Table13[[#This Row],[Order Date]])</f>
        <v>13</v>
      </c>
      <c r="N1072" s="16" t="str">
        <f>TEXT(Table13[[#This Row],[Order Date]],"mmmm")</f>
        <v>January</v>
      </c>
      <c r="O1072" s="16" t="str">
        <f>TEXT(Table13[[#This Row],[Order Date]],"dddd")</f>
        <v>Friday</v>
      </c>
      <c r="P1072" s="16">
        <f>WEEKDAY(Table13[[#This Row],[Order Datetime]],2)</f>
        <v>5</v>
      </c>
      <c r="Q1072" s="30" t="str">
        <f>IF(Table13[[#This Row],[Customer Country]]="",VLOOKUP(Table13[[#This Row],[Customer ID]],Customers!$A$2:$E$2501,2,0),Table13[[#This Row],[Customer Country]])</f>
        <v>USA</v>
      </c>
      <c r="R1072" s="16">
        <f>VLOOKUP(Table13[[#This Row],[Customer ID]],Table3[],6,0)</f>
        <v>78</v>
      </c>
    </row>
    <row r="1073" spans="1:18" x14ac:dyDescent="0.3">
      <c r="A1073" s="15">
        <v>508458</v>
      </c>
      <c r="B1073" s="16">
        <v>864</v>
      </c>
      <c r="C1073" s="17" t="s">
        <v>99</v>
      </c>
      <c r="D1073" s="18">
        <v>45086.057638888888</v>
      </c>
      <c r="E1073" s="16" t="s">
        <v>98</v>
      </c>
      <c r="F1073" s="16" t="s">
        <v>18</v>
      </c>
      <c r="G1073" s="16">
        <v>1522</v>
      </c>
      <c r="H1073" s="16">
        <f>IF(OR(Table13[[#This Row],[Order Value]]&gt;Answer!I$17,Table13[[#This Row],[Order Value]]&lt;Answer!I$18),1,0)</f>
        <v>0</v>
      </c>
      <c r="I1073" s="19">
        <v>45086</v>
      </c>
      <c r="J1073" s="20" t="str">
        <f>TEXT(Table13[[#This Row],[Order Datetime]],"HH:MM:SS")</f>
        <v>01:23:00</v>
      </c>
      <c r="K1073" s="20" t="str">
        <f>TEXT(Table13[[#This Row],[Order time]],"H")</f>
        <v>1</v>
      </c>
      <c r="L1073" s="16">
        <v>6</v>
      </c>
      <c r="M1073" s="16">
        <f>DAY(Table13[[#This Row],[Order Date]])</f>
        <v>9</v>
      </c>
      <c r="N1073" s="16" t="str">
        <f>TEXT(Table13[[#This Row],[Order Date]],"mmmm")</f>
        <v>June</v>
      </c>
      <c r="O1073" s="16" t="str">
        <f>TEXT(Table13[[#This Row],[Order Date]],"dddd")</f>
        <v>Friday</v>
      </c>
      <c r="P1073" s="16">
        <f>WEEKDAY(Table13[[#This Row],[Order Datetime]],2)</f>
        <v>5</v>
      </c>
      <c r="Q1073" s="30" t="str">
        <f>IF(Table13[[#This Row],[Customer Country]]="",VLOOKUP(Table13[[#This Row],[Customer ID]],Customers!$A$2:$E$2501,2,0),Table13[[#This Row],[Customer Country]])</f>
        <v>USA</v>
      </c>
      <c r="R1073" s="16">
        <f>VLOOKUP(Table13[[#This Row],[Customer ID]],Table3[],6,0)</f>
        <v>78</v>
      </c>
    </row>
    <row r="1074" spans="1:18" x14ac:dyDescent="0.3">
      <c r="A1074" s="15">
        <v>993121</v>
      </c>
      <c r="B1074" s="16">
        <v>864</v>
      </c>
      <c r="C1074" s="17" t="s">
        <v>99</v>
      </c>
      <c r="D1074" s="21">
        <v>45054.99722222222</v>
      </c>
      <c r="E1074" s="16" t="s">
        <v>96</v>
      </c>
      <c r="F1074" s="16" t="s">
        <v>27</v>
      </c>
      <c r="G1074" s="16">
        <v>4384</v>
      </c>
      <c r="H1074" s="16">
        <f>IF(OR(Table13[[#This Row],[Order Value]]&gt;Answer!I$17,Table13[[#This Row],[Order Value]]&lt;Answer!I$18),1,0)</f>
        <v>0</v>
      </c>
      <c r="I1074" s="19">
        <v>45054</v>
      </c>
      <c r="J1074" s="20" t="str">
        <f>TEXT(Table13[[#This Row],[Order Datetime]],"HH:MM:SS")</f>
        <v>23:56:00</v>
      </c>
      <c r="K1074" s="20" t="str">
        <f>TEXT(Table13[[#This Row],[Order time]],"H")</f>
        <v>23</v>
      </c>
      <c r="L1074" s="16">
        <v>5</v>
      </c>
      <c r="M1074" s="16">
        <f>DAY(Table13[[#This Row],[Order Date]])</f>
        <v>8</v>
      </c>
      <c r="N1074" s="16" t="str">
        <f>TEXT(Table13[[#This Row],[Order Date]],"mmmm")</f>
        <v>May</v>
      </c>
      <c r="O1074" s="16" t="str">
        <f>TEXT(Table13[[#This Row],[Order Date]],"dddd")</f>
        <v>Monday</v>
      </c>
      <c r="P1074" s="16">
        <f>WEEKDAY(Table13[[#This Row],[Order Datetime]],2)</f>
        <v>1</v>
      </c>
      <c r="Q1074" s="30" t="str">
        <f>IF(Table13[[#This Row],[Customer Country]]="",VLOOKUP(Table13[[#This Row],[Customer ID]],Customers!$A$2:$E$2501,2,0),Table13[[#This Row],[Customer Country]])</f>
        <v>USA</v>
      </c>
      <c r="R1074" s="16">
        <f>VLOOKUP(Table13[[#This Row],[Customer ID]],Table3[],6,0)</f>
        <v>78</v>
      </c>
    </row>
    <row r="1075" spans="1:18" x14ac:dyDescent="0.3">
      <c r="A1075" s="15">
        <v>1480900</v>
      </c>
      <c r="B1075" s="16">
        <v>866</v>
      </c>
      <c r="C1075" s="17" t="s">
        <v>106</v>
      </c>
      <c r="D1075" s="21">
        <v>44928.008333333331</v>
      </c>
      <c r="E1075" s="16" t="s">
        <v>97</v>
      </c>
      <c r="F1075" s="16" t="s">
        <v>4</v>
      </c>
      <c r="G1075" s="16">
        <v>2284</v>
      </c>
      <c r="H1075" s="16">
        <f>IF(OR(Table13[[#This Row],[Order Value]]&gt;Answer!I$17,Table13[[#This Row],[Order Value]]&lt;Answer!I$18),1,0)</f>
        <v>0</v>
      </c>
      <c r="I1075" s="19">
        <v>44928</v>
      </c>
      <c r="J1075" s="20" t="str">
        <f>TEXT(Table13[[#This Row],[Order Datetime]],"HH:MM:SS")</f>
        <v>00:12:00</v>
      </c>
      <c r="K1075" s="20" t="str">
        <f>TEXT(Table13[[#This Row],[Order time]],"H")</f>
        <v>0</v>
      </c>
      <c r="L1075" s="16">
        <v>1</v>
      </c>
      <c r="M1075" s="16">
        <f>DAY(Table13[[#This Row],[Order Date]])</f>
        <v>2</v>
      </c>
      <c r="N1075" s="16" t="str">
        <f>TEXT(Table13[[#This Row],[Order Date]],"mmmm")</f>
        <v>January</v>
      </c>
      <c r="O1075" s="16" t="str">
        <f>TEXT(Table13[[#This Row],[Order Date]],"dddd")</f>
        <v>Monday</v>
      </c>
      <c r="P1075" s="16">
        <f>WEEKDAY(Table13[[#This Row],[Order Datetime]],2)</f>
        <v>1</v>
      </c>
      <c r="Q1075" s="30" t="str">
        <f>IF(Table13[[#This Row],[Customer Country]]="",VLOOKUP(Table13[[#This Row],[Customer ID]],Customers!$A$2:$E$2501,2,0),Table13[[#This Row],[Customer Country]])</f>
        <v>Singapore</v>
      </c>
      <c r="R1075" s="16">
        <f>VLOOKUP(Table13[[#This Row],[Customer ID]],Table3[],6,0)</f>
        <v>66</v>
      </c>
    </row>
    <row r="1076" spans="1:18" x14ac:dyDescent="0.3">
      <c r="A1076" s="15">
        <v>323100</v>
      </c>
      <c r="B1076" s="16">
        <v>867</v>
      </c>
      <c r="C1076" s="17" t="s">
        <v>99</v>
      </c>
      <c r="D1076" s="18">
        <v>45075.010416666664</v>
      </c>
      <c r="E1076" s="16" t="s">
        <v>96</v>
      </c>
      <c r="F1076" s="16" t="s">
        <v>78</v>
      </c>
      <c r="G1076" s="16">
        <v>6684</v>
      </c>
      <c r="H1076" s="16">
        <f>IF(OR(Table13[[#This Row],[Order Value]]&gt;Answer!I$17,Table13[[#This Row],[Order Value]]&lt;Answer!I$18),1,0)</f>
        <v>0</v>
      </c>
      <c r="I1076" s="19">
        <v>45075</v>
      </c>
      <c r="J1076" s="20" t="str">
        <f>TEXT(Table13[[#This Row],[Order Datetime]],"HH:MM:SS")</f>
        <v>00:15:00</v>
      </c>
      <c r="K1076" s="20" t="str">
        <f>TEXT(Table13[[#This Row],[Order time]],"H")</f>
        <v>0</v>
      </c>
      <c r="L1076" s="16">
        <v>5</v>
      </c>
      <c r="M1076" s="16">
        <f>DAY(Table13[[#This Row],[Order Date]])</f>
        <v>29</v>
      </c>
      <c r="N1076" s="16" t="str">
        <f>TEXT(Table13[[#This Row],[Order Date]],"mmmm")</f>
        <v>May</v>
      </c>
      <c r="O1076" s="16" t="str">
        <f>TEXT(Table13[[#This Row],[Order Date]],"dddd")</f>
        <v>Monday</v>
      </c>
      <c r="P1076" s="16">
        <f>WEEKDAY(Table13[[#This Row],[Order Datetime]],2)</f>
        <v>1</v>
      </c>
      <c r="Q1076" s="30" t="str">
        <f>IF(Table13[[#This Row],[Customer Country]]="",VLOOKUP(Table13[[#This Row],[Customer ID]],Customers!$A$2:$E$2501,2,0),Table13[[#This Row],[Customer Country]])</f>
        <v>USA</v>
      </c>
      <c r="R1076" s="16">
        <f>VLOOKUP(Table13[[#This Row],[Customer ID]],Table3[],6,0)</f>
        <v>76</v>
      </c>
    </row>
    <row r="1077" spans="1:18" x14ac:dyDescent="0.3">
      <c r="A1077" s="15">
        <v>185213</v>
      </c>
      <c r="B1077" s="16">
        <v>868</v>
      </c>
      <c r="C1077" s="17" t="s">
        <v>110</v>
      </c>
      <c r="D1077" s="18">
        <v>45032.944444444445</v>
      </c>
      <c r="E1077" s="16" t="s">
        <v>97</v>
      </c>
      <c r="F1077" s="16" t="s">
        <v>74</v>
      </c>
      <c r="G1077" s="16">
        <v>4245</v>
      </c>
      <c r="H1077" s="16">
        <f>IF(OR(Table13[[#This Row],[Order Value]]&gt;Answer!I$17,Table13[[#This Row],[Order Value]]&lt;Answer!I$18),1,0)</f>
        <v>0</v>
      </c>
      <c r="I1077" s="19">
        <v>45032</v>
      </c>
      <c r="J1077" s="20" t="str">
        <f>TEXT(Table13[[#This Row],[Order Datetime]],"HH:MM:SS")</f>
        <v>22:40:00</v>
      </c>
      <c r="K1077" s="20" t="str">
        <f>TEXT(Table13[[#This Row],[Order time]],"H")</f>
        <v>22</v>
      </c>
      <c r="L1077" s="16">
        <v>4</v>
      </c>
      <c r="M1077" s="16">
        <f>DAY(Table13[[#This Row],[Order Date]])</f>
        <v>16</v>
      </c>
      <c r="N1077" s="16" t="str">
        <f>TEXT(Table13[[#This Row],[Order Date]],"mmmm")</f>
        <v>April</v>
      </c>
      <c r="O1077" s="16" t="str">
        <f>TEXT(Table13[[#This Row],[Order Date]],"dddd")</f>
        <v>Sunday</v>
      </c>
      <c r="P1077" s="16">
        <f>WEEKDAY(Table13[[#This Row],[Order Datetime]],2)</f>
        <v>7</v>
      </c>
      <c r="Q1077" s="30" t="str">
        <f>IF(Table13[[#This Row],[Customer Country]]="",VLOOKUP(Table13[[#This Row],[Customer ID]],Customers!$A$2:$E$2501,2,0),Table13[[#This Row],[Customer Country]])</f>
        <v>Switzerland</v>
      </c>
      <c r="R1077" s="16">
        <f>VLOOKUP(Table13[[#This Row],[Customer ID]],Table3[],6,0)</f>
        <v>31</v>
      </c>
    </row>
    <row r="1078" spans="1:18" x14ac:dyDescent="0.3">
      <c r="A1078" s="15">
        <v>626705</v>
      </c>
      <c r="B1078" s="16">
        <v>868</v>
      </c>
      <c r="C1078" s="17" t="s">
        <v>110</v>
      </c>
      <c r="D1078" s="18">
        <v>45192.063194444447</v>
      </c>
      <c r="E1078" s="16" t="s">
        <v>97</v>
      </c>
      <c r="F1078" s="16" t="s">
        <v>59</v>
      </c>
      <c r="G1078" s="16">
        <v>2713</v>
      </c>
      <c r="H1078" s="16">
        <f>IF(OR(Table13[[#This Row],[Order Value]]&gt;Answer!I$17,Table13[[#This Row],[Order Value]]&lt;Answer!I$18),1,0)</f>
        <v>0</v>
      </c>
      <c r="I1078" s="19">
        <v>45192</v>
      </c>
      <c r="J1078" s="20" t="str">
        <f>TEXT(Table13[[#This Row],[Order Datetime]],"HH:MM:SS")</f>
        <v>01:31:00</v>
      </c>
      <c r="K1078" s="20" t="str">
        <f>TEXT(Table13[[#This Row],[Order time]],"H")</f>
        <v>1</v>
      </c>
      <c r="L1078" s="16">
        <v>9</v>
      </c>
      <c r="M1078" s="16">
        <f>DAY(Table13[[#This Row],[Order Date]])</f>
        <v>23</v>
      </c>
      <c r="N1078" s="16" t="str">
        <f>TEXT(Table13[[#This Row],[Order Date]],"mmmm")</f>
        <v>September</v>
      </c>
      <c r="O1078" s="16" t="str">
        <f>TEXT(Table13[[#This Row],[Order Date]],"dddd")</f>
        <v>Saturday</v>
      </c>
      <c r="P1078" s="16">
        <f>WEEKDAY(Table13[[#This Row],[Order Datetime]],2)</f>
        <v>6</v>
      </c>
      <c r="Q1078" s="30" t="str">
        <f>IF(Table13[[#This Row],[Customer Country]]="",VLOOKUP(Table13[[#This Row],[Customer ID]],Customers!$A$2:$E$2501,2,0),Table13[[#This Row],[Customer Country]])</f>
        <v>Switzerland</v>
      </c>
      <c r="R1078" s="16">
        <f>VLOOKUP(Table13[[#This Row],[Customer ID]],Table3[],6,0)</f>
        <v>31</v>
      </c>
    </row>
    <row r="1079" spans="1:18" x14ac:dyDescent="0.3">
      <c r="A1079" s="15">
        <v>1077723</v>
      </c>
      <c r="B1079" s="16">
        <v>868</v>
      </c>
      <c r="C1079" s="17" t="s">
        <v>110</v>
      </c>
      <c r="D1079" s="21">
        <v>44928.01666666667</v>
      </c>
      <c r="E1079" s="16" t="s">
        <v>191</v>
      </c>
      <c r="F1079" s="16" t="s">
        <v>40</v>
      </c>
      <c r="G1079" s="16">
        <v>3711</v>
      </c>
      <c r="H1079" s="16">
        <f>IF(OR(Table13[[#This Row],[Order Value]]&gt;Answer!I$17,Table13[[#This Row],[Order Value]]&lt;Answer!I$18),1,0)</f>
        <v>0</v>
      </c>
      <c r="I1079" s="19">
        <v>44928</v>
      </c>
      <c r="J1079" s="20" t="str">
        <f>TEXT(Table13[[#This Row],[Order Datetime]],"HH:MM:SS")</f>
        <v>00:24:00</v>
      </c>
      <c r="K1079" s="20" t="str">
        <f>TEXT(Table13[[#This Row],[Order time]],"H")</f>
        <v>0</v>
      </c>
      <c r="L1079" s="16">
        <v>1</v>
      </c>
      <c r="M1079" s="16">
        <f>DAY(Table13[[#This Row],[Order Date]])</f>
        <v>2</v>
      </c>
      <c r="N1079" s="16" t="str">
        <f>TEXT(Table13[[#This Row],[Order Date]],"mmmm")</f>
        <v>January</v>
      </c>
      <c r="O1079" s="16" t="str">
        <f>TEXT(Table13[[#This Row],[Order Date]],"dddd")</f>
        <v>Monday</v>
      </c>
      <c r="P1079" s="16">
        <f>WEEKDAY(Table13[[#This Row],[Order Datetime]],2)</f>
        <v>1</v>
      </c>
      <c r="Q1079" s="30" t="str">
        <f>IF(Table13[[#This Row],[Customer Country]]="",VLOOKUP(Table13[[#This Row],[Customer ID]],Customers!$A$2:$E$2501,2,0),Table13[[#This Row],[Customer Country]])</f>
        <v>Switzerland</v>
      </c>
      <c r="R1079" s="16">
        <f>VLOOKUP(Table13[[#This Row],[Customer ID]],Table3[],6,0)</f>
        <v>31</v>
      </c>
    </row>
    <row r="1080" spans="1:18" x14ac:dyDescent="0.3">
      <c r="A1080" s="15">
        <v>1157103</v>
      </c>
      <c r="B1080" s="16">
        <v>868</v>
      </c>
      <c r="C1080" s="17" t="s">
        <v>110</v>
      </c>
      <c r="D1080" s="21">
        <v>45196.065972222219</v>
      </c>
      <c r="E1080" s="16" t="s">
        <v>191</v>
      </c>
      <c r="F1080" s="16" t="s">
        <v>82</v>
      </c>
      <c r="G1080" s="16">
        <v>6840</v>
      </c>
      <c r="H1080" s="16">
        <f>IF(OR(Table13[[#This Row],[Order Value]]&gt;Answer!I$17,Table13[[#This Row],[Order Value]]&lt;Answer!I$18),1,0)</f>
        <v>0</v>
      </c>
      <c r="I1080" s="19">
        <v>45196</v>
      </c>
      <c r="J1080" s="20" t="str">
        <f>TEXT(Table13[[#This Row],[Order Datetime]],"HH:MM:SS")</f>
        <v>01:35:00</v>
      </c>
      <c r="K1080" s="20" t="str">
        <f>TEXT(Table13[[#This Row],[Order time]],"H")</f>
        <v>1</v>
      </c>
      <c r="L1080" s="16">
        <v>9</v>
      </c>
      <c r="M1080" s="16">
        <f>DAY(Table13[[#This Row],[Order Date]])</f>
        <v>27</v>
      </c>
      <c r="N1080" s="16" t="str">
        <f>TEXT(Table13[[#This Row],[Order Date]],"mmmm")</f>
        <v>September</v>
      </c>
      <c r="O1080" s="16" t="str">
        <f>TEXT(Table13[[#This Row],[Order Date]],"dddd")</f>
        <v>Wednesday</v>
      </c>
      <c r="P1080" s="16">
        <f>WEEKDAY(Table13[[#This Row],[Order Datetime]],2)</f>
        <v>3</v>
      </c>
      <c r="Q1080" s="30" t="str">
        <f>IF(Table13[[#This Row],[Customer Country]]="",VLOOKUP(Table13[[#This Row],[Customer ID]],Customers!$A$2:$E$2501,2,0),Table13[[#This Row],[Customer Country]])</f>
        <v>Switzerland</v>
      </c>
      <c r="R1080" s="16">
        <f>VLOOKUP(Table13[[#This Row],[Customer ID]],Table3[],6,0)</f>
        <v>31</v>
      </c>
    </row>
    <row r="1081" spans="1:18" x14ac:dyDescent="0.3">
      <c r="A1081" s="15">
        <v>275855</v>
      </c>
      <c r="B1081" s="16">
        <v>869</v>
      </c>
      <c r="C1081" s="17" t="s">
        <v>104</v>
      </c>
      <c r="D1081" s="18">
        <v>45162.993750000001</v>
      </c>
      <c r="E1081" s="16" t="s">
        <v>97</v>
      </c>
      <c r="F1081" s="16" t="s">
        <v>4</v>
      </c>
      <c r="G1081" s="16">
        <v>7700</v>
      </c>
      <c r="H1081" s="16">
        <f>IF(OR(Table13[[#This Row],[Order Value]]&gt;Answer!I$17,Table13[[#This Row],[Order Value]]&lt;Answer!I$18),1,0)</f>
        <v>0</v>
      </c>
      <c r="I1081" s="19">
        <v>45162</v>
      </c>
      <c r="J1081" s="20" t="str">
        <f>TEXT(Table13[[#This Row],[Order Datetime]],"HH:MM:SS")</f>
        <v>23:51:00</v>
      </c>
      <c r="K1081" s="20" t="str">
        <f>TEXT(Table13[[#This Row],[Order time]],"H")</f>
        <v>23</v>
      </c>
      <c r="L1081" s="16">
        <v>8</v>
      </c>
      <c r="M1081" s="16">
        <f>DAY(Table13[[#This Row],[Order Date]])</f>
        <v>24</v>
      </c>
      <c r="N1081" s="16" t="str">
        <f>TEXT(Table13[[#This Row],[Order Date]],"mmmm")</f>
        <v>August</v>
      </c>
      <c r="O1081" s="16" t="str">
        <f>TEXT(Table13[[#This Row],[Order Date]],"dddd")</f>
        <v>Thursday</v>
      </c>
      <c r="P1081" s="16">
        <f>WEEKDAY(Table13[[#This Row],[Order Datetime]],2)</f>
        <v>4</v>
      </c>
      <c r="Q1081" s="30" t="str">
        <f>IF(Table13[[#This Row],[Customer Country]]="",VLOOKUP(Table13[[#This Row],[Customer ID]],Customers!$A$2:$E$2501,2,0),Table13[[#This Row],[Customer Country]])</f>
        <v>Austria</v>
      </c>
      <c r="R1081" s="16">
        <f>VLOOKUP(Table13[[#This Row],[Customer ID]],Table3[],6,0)</f>
        <v>56</v>
      </c>
    </row>
    <row r="1082" spans="1:18" x14ac:dyDescent="0.3">
      <c r="A1082" s="15">
        <v>395235</v>
      </c>
      <c r="B1082" s="16">
        <v>869</v>
      </c>
      <c r="C1082" s="17" t="s">
        <v>104</v>
      </c>
      <c r="D1082" s="18">
        <v>45205</v>
      </c>
      <c r="E1082" s="16" t="s">
        <v>96</v>
      </c>
      <c r="F1082" s="16" t="s">
        <v>55</v>
      </c>
      <c r="G1082" s="16">
        <v>6921</v>
      </c>
      <c r="H1082" s="16">
        <f>IF(OR(Table13[[#This Row],[Order Value]]&gt;Answer!I$17,Table13[[#This Row],[Order Value]]&lt;Answer!I$18),1,0)</f>
        <v>0</v>
      </c>
      <c r="I1082" s="19">
        <v>45205</v>
      </c>
      <c r="J1082" s="20" t="str">
        <f>TEXT(Table13[[#This Row],[Order Datetime]],"HH:MM:SS")</f>
        <v>00:00:00</v>
      </c>
      <c r="K1082" s="20" t="str">
        <f>TEXT(Table13[[#This Row],[Order time]],"H")</f>
        <v>0</v>
      </c>
      <c r="L1082" s="16">
        <v>10</v>
      </c>
      <c r="M1082" s="16">
        <f>DAY(Table13[[#This Row],[Order Date]])</f>
        <v>6</v>
      </c>
      <c r="N1082" s="16" t="str">
        <f>TEXT(Table13[[#This Row],[Order Date]],"mmmm")</f>
        <v>October</v>
      </c>
      <c r="O1082" s="16" t="str">
        <f>TEXT(Table13[[#This Row],[Order Date]],"dddd")</f>
        <v>Friday</v>
      </c>
      <c r="P1082" s="16">
        <f>WEEKDAY(Table13[[#This Row],[Order Datetime]],2)</f>
        <v>5</v>
      </c>
      <c r="Q1082" s="30" t="str">
        <f>IF(Table13[[#This Row],[Customer Country]]="",VLOOKUP(Table13[[#This Row],[Customer ID]],Customers!$A$2:$E$2501,2,0),Table13[[#This Row],[Customer Country]])</f>
        <v>Austria</v>
      </c>
      <c r="R1082" s="16">
        <f>VLOOKUP(Table13[[#This Row],[Customer ID]],Table3[],6,0)</f>
        <v>56</v>
      </c>
    </row>
    <row r="1083" spans="1:18" x14ac:dyDescent="0.3">
      <c r="A1083" s="15">
        <v>1243807</v>
      </c>
      <c r="B1083" s="16">
        <v>869</v>
      </c>
      <c r="C1083" s="17" t="s">
        <v>104</v>
      </c>
      <c r="D1083" s="21">
        <v>45099.058333333334</v>
      </c>
      <c r="E1083" s="16" t="s">
        <v>98</v>
      </c>
      <c r="F1083" s="16" t="s">
        <v>78</v>
      </c>
      <c r="G1083" s="16">
        <v>5634</v>
      </c>
      <c r="H1083" s="16">
        <f>IF(OR(Table13[[#This Row],[Order Value]]&gt;Answer!I$17,Table13[[#This Row],[Order Value]]&lt;Answer!I$18),1,0)</f>
        <v>0</v>
      </c>
      <c r="I1083" s="19">
        <v>45099</v>
      </c>
      <c r="J1083" s="20" t="str">
        <f>TEXT(Table13[[#This Row],[Order Datetime]],"HH:MM:SS")</f>
        <v>01:24:00</v>
      </c>
      <c r="K1083" s="20" t="str">
        <f>TEXT(Table13[[#This Row],[Order time]],"H")</f>
        <v>1</v>
      </c>
      <c r="L1083" s="16">
        <v>6</v>
      </c>
      <c r="M1083" s="16">
        <f>DAY(Table13[[#This Row],[Order Date]])</f>
        <v>22</v>
      </c>
      <c r="N1083" s="16" t="str">
        <f>TEXT(Table13[[#This Row],[Order Date]],"mmmm")</f>
        <v>June</v>
      </c>
      <c r="O1083" s="16" t="str">
        <f>TEXT(Table13[[#This Row],[Order Date]],"dddd")</f>
        <v>Thursday</v>
      </c>
      <c r="P1083" s="16">
        <f>WEEKDAY(Table13[[#This Row],[Order Datetime]],2)</f>
        <v>4</v>
      </c>
      <c r="Q1083" s="30" t="str">
        <f>IF(Table13[[#This Row],[Customer Country]]="",VLOOKUP(Table13[[#This Row],[Customer ID]],Customers!$A$2:$E$2501,2,0),Table13[[#This Row],[Customer Country]])</f>
        <v>Austria</v>
      </c>
      <c r="R1083" s="16">
        <f>VLOOKUP(Table13[[#This Row],[Customer ID]],Table3[],6,0)</f>
        <v>56</v>
      </c>
    </row>
    <row r="1084" spans="1:18" x14ac:dyDescent="0.3">
      <c r="A1084" s="15">
        <v>424517</v>
      </c>
      <c r="B1084" s="16">
        <v>870</v>
      </c>
      <c r="C1084" s="17" t="s">
        <v>113</v>
      </c>
      <c r="D1084" s="18">
        <v>44934.026388888888</v>
      </c>
      <c r="E1084" s="16" t="s">
        <v>97</v>
      </c>
      <c r="F1084" s="16" t="s">
        <v>43</v>
      </c>
      <c r="G1084" s="16">
        <v>2515</v>
      </c>
      <c r="H1084" s="16">
        <f>IF(OR(Table13[[#This Row],[Order Value]]&gt;Answer!I$17,Table13[[#This Row],[Order Value]]&lt;Answer!I$18),1,0)</f>
        <v>0</v>
      </c>
      <c r="I1084" s="19">
        <v>44934</v>
      </c>
      <c r="J1084" s="20" t="str">
        <f>TEXT(Table13[[#This Row],[Order Datetime]],"HH:MM:SS")</f>
        <v>00:38:00</v>
      </c>
      <c r="K1084" s="20" t="str">
        <f>TEXT(Table13[[#This Row],[Order time]],"H")</f>
        <v>0</v>
      </c>
      <c r="L1084" s="16">
        <v>1</v>
      </c>
      <c r="M1084" s="16">
        <f>DAY(Table13[[#This Row],[Order Date]])</f>
        <v>8</v>
      </c>
      <c r="N1084" s="16" t="str">
        <f>TEXT(Table13[[#This Row],[Order Date]],"mmmm")</f>
        <v>January</v>
      </c>
      <c r="O1084" s="16" t="str">
        <f>TEXT(Table13[[#This Row],[Order Date]],"dddd")</f>
        <v>Sunday</v>
      </c>
      <c r="P1084" s="16">
        <f>WEEKDAY(Table13[[#This Row],[Order Datetime]],2)</f>
        <v>7</v>
      </c>
      <c r="Q1084" s="30" t="str">
        <f>IF(Table13[[#This Row],[Customer Country]]="",VLOOKUP(Table13[[#This Row],[Customer ID]],Customers!$A$2:$E$2501,2,0),Table13[[#This Row],[Customer Country]])</f>
        <v>India</v>
      </c>
      <c r="R1084" s="16">
        <f>VLOOKUP(Table13[[#This Row],[Customer ID]],Table3[],6,0)</f>
        <v>65</v>
      </c>
    </row>
    <row r="1085" spans="1:18" x14ac:dyDescent="0.3">
      <c r="A1085" s="15">
        <v>1218457</v>
      </c>
      <c r="B1085" s="16">
        <v>870</v>
      </c>
      <c r="C1085" s="17" t="s">
        <v>113</v>
      </c>
      <c r="D1085" s="21">
        <v>44957.033333333333</v>
      </c>
      <c r="E1085" s="16" t="s">
        <v>97</v>
      </c>
      <c r="F1085" s="16" t="s">
        <v>23</v>
      </c>
      <c r="G1085" s="16">
        <v>7602</v>
      </c>
      <c r="H1085" s="16">
        <f>IF(OR(Table13[[#This Row],[Order Value]]&gt;Answer!I$17,Table13[[#This Row],[Order Value]]&lt;Answer!I$18),1,0)</f>
        <v>0</v>
      </c>
      <c r="I1085" s="19">
        <v>44957</v>
      </c>
      <c r="J1085" s="20" t="str">
        <f>TEXT(Table13[[#This Row],[Order Datetime]],"HH:MM:SS")</f>
        <v>00:48:00</v>
      </c>
      <c r="K1085" s="20" t="str">
        <f>TEXT(Table13[[#This Row],[Order time]],"H")</f>
        <v>0</v>
      </c>
      <c r="L1085" s="16">
        <v>1</v>
      </c>
      <c r="M1085" s="16">
        <f>DAY(Table13[[#This Row],[Order Date]])</f>
        <v>31</v>
      </c>
      <c r="N1085" s="16" t="str">
        <f>TEXT(Table13[[#This Row],[Order Date]],"mmmm")</f>
        <v>January</v>
      </c>
      <c r="O1085" s="16" t="str">
        <f>TEXT(Table13[[#This Row],[Order Date]],"dddd")</f>
        <v>Tuesday</v>
      </c>
      <c r="P1085" s="16">
        <f>WEEKDAY(Table13[[#This Row],[Order Datetime]],2)</f>
        <v>2</v>
      </c>
      <c r="Q1085" s="30" t="str">
        <f>IF(Table13[[#This Row],[Customer Country]]="",VLOOKUP(Table13[[#This Row],[Customer ID]],Customers!$A$2:$E$2501,2,0),Table13[[#This Row],[Customer Country]])</f>
        <v>India</v>
      </c>
      <c r="R1085" s="16">
        <f>VLOOKUP(Table13[[#This Row],[Customer ID]],Table3[],6,0)</f>
        <v>65</v>
      </c>
    </row>
    <row r="1086" spans="1:18" x14ac:dyDescent="0.3">
      <c r="A1086" s="15">
        <v>41478</v>
      </c>
      <c r="B1086" s="16">
        <v>871</v>
      </c>
      <c r="C1086" s="17" t="s">
        <v>107</v>
      </c>
      <c r="D1086" s="18">
        <v>45058.015277777777</v>
      </c>
      <c r="E1086" s="16" t="s">
        <v>98</v>
      </c>
      <c r="F1086" s="16" t="s">
        <v>48</v>
      </c>
      <c r="G1086" s="16">
        <v>2454</v>
      </c>
      <c r="H1086" s="16">
        <f>IF(OR(Table13[[#This Row],[Order Value]]&gt;Answer!I$17,Table13[[#This Row],[Order Value]]&lt;Answer!I$18),1,0)</f>
        <v>0</v>
      </c>
      <c r="I1086" s="19">
        <v>45058</v>
      </c>
      <c r="J1086" s="20" t="str">
        <f>TEXT(Table13[[#This Row],[Order Datetime]],"HH:MM:SS")</f>
        <v>00:22:00</v>
      </c>
      <c r="K1086" s="20" t="str">
        <f>TEXT(Table13[[#This Row],[Order time]],"H")</f>
        <v>0</v>
      </c>
      <c r="L1086" s="16">
        <v>5</v>
      </c>
      <c r="M1086" s="16">
        <f>DAY(Table13[[#This Row],[Order Date]])</f>
        <v>12</v>
      </c>
      <c r="N1086" s="16" t="str">
        <f>TEXT(Table13[[#This Row],[Order Date]],"mmmm")</f>
        <v>May</v>
      </c>
      <c r="O1086" s="16" t="str">
        <f>TEXT(Table13[[#This Row],[Order Date]],"dddd")</f>
        <v>Friday</v>
      </c>
      <c r="P1086" s="16">
        <f>WEEKDAY(Table13[[#This Row],[Order Datetime]],2)</f>
        <v>5</v>
      </c>
      <c r="Q1086" s="30" t="str">
        <f>IF(Table13[[#This Row],[Customer Country]]="",VLOOKUP(Table13[[#This Row],[Customer ID]],Customers!$A$2:$E$2501,2,0),Table13[[#This Row],[Customer Country]])</f>
        <v>Italy</v>
      </c>
      <c r="R1086" s="16">
        <f>VLOOKUP(Table13[[#This Row],[Customer ID]],Table3[],6,0)</f>
        <v>76</v>
      </c>
    </row>
    <row r="1087" spans="1:18" x14ac:dyDescent="0.3">
      <c r="A1087" s="15">
        <v>1543232</v>
      </c>
      <c r="B1087" s="16">
        <v>871</v>
      </c>
      <c r="C1087" s="17" t="s">
        <v>107</v>
      </c>
      <c r="D1087" s="21">
        <v>45103.017361111109</v>
      </c>
      <c r="E1087" s="16" t="s">
        <v>98</v>
      </c>
      <c r="F1087" s="16" t="s">
        <v>33</v>
      </c>
      <c r="G1087" s="16">
        <v>2237</v>
      </c>
      <c r="H1087" s="16">
        <f>IF(OR(Table13[[#This Row],[Order Value]]&gt;Answer!I$17,Table13[[#This Row],[Order Value]]&lt;Answer!I$18),1,0)</f>
        <v>0</v>
      </c>
      <c r="I1087" s="19">
        <v>45103</v>
      </c>
      <c r="J1087" s="20" t="str">
        <f>TEXT(Table13[[#This Row],[Order Datetime]],"HH:MM:SS")</f>
        <v>00:25:00</v>
      </c>
      <c r="K1087" s="20" t="str">
        <f>TEXT(Table13[[#This Row],[Order time]],"H")</f>
        <v>0</v>
      </c>
      <c r="L1087" s="16">
        <v>6</v>
      </c>
      <c r="M1087" s="16">
        <f>DAY(Table13[[#This Row],[Order Date]])</f>
        <v>26</v>
      </c>
      <c r="N1087" s="16" t="str">
        <f>TEXT(Table13[[#This Row],[Order Date]],"mmmm")</f>
        <v>June</v>
      </c>
      <c r="O1087" s="16" t="str">
        <f>TEXT(Table13[[#This Row],[Order Date]],"dddd")</f>
        <v>Monday</v>
      </c>
      <c r="P1087" s="16">
        <f>WEEKDAY(Table13[[#This Row],[Order Datetime]],2)</f>
        <v>1</v>
      </c>
      <c r="Q1087" s="30" t="str">
        <f>IF(Table13[[#This Row],[Customer Country]]="",VLOOKUP(Table13[[#This Row],[Customer ID]],Customers!$A$2:$E$2501,2,0),Table13[[#This Row],[Customer Country]])</f>
        <v>Italy</v>
      </c>
      <c r="R1087" s="16">
        <f>VLOOKUP(Table13[[#This Row],[Customer ID]],Table3[],6,0)</f>
        <v>76</v>
      </c>
    </row>
    <row r="1088" spans="1:18" x14ac:dyDescent="0.3">
      <c r="A1088" s="15">
        <v>862868</v>
      </c>
      <c r="B1088" s="16">
        <v>872</v>
      </c>
      <c r="C1088" s="17" t="s">
        <v>100</v>
      </c>
      <c r="D1088" s="21">
        <v>45094.972222222219</v>
      </c>
      <c r="E1088" s="16" t="s">
        <v>97</v>
      </c>
      <c r="F1088" s="16" t="s">
        <v>43</v>
      </c>
      <c r="G1088" s="16">
        <v>735</v>
      </c>
      <c r="H1088" s="16">
        <f>IF(OR(Table13[[#This Row],[Order Value]]&gt;Answer!I$17,Table13[[#This Row],[Order Value]]&lt;Answer!I$18),1,0)</f>
        <v>0</v>
      </c>
      <c r="I1088" s="19">
        <v>45094</v>
      </c>
      <c r="J1088" s="20" t="str">
        <f>TEXT(Table13[[#This Row],[Order Datetime]],"HH:MM:SS")</f>
        <v>23:20:00</v>
      </c>
      <c r="K1088" s="20" t="str">
        <f>TEXT(Table13[[#This Row],[Order time]],"H")</f>
        <v>23</v>
      </c>
      <c r="L1088" s="16">
        <v>6</v>
      </c>
      <c r="M1088" s="16">
        <f>DAY(Table13[[#This Row],[Order Date]])</f>
        <v>17</v>
      </c>
      <c r="N1088" s="16" t="str">
        <f>TEXT(Table13[[#This Row],[Order Date]],"mmmm")</f>
        <v>June</v>
      </c>
      <c r="O1088" s="16" t="str">
        <f>TEXT(Table13[[#This Row],[Order Date]],"dddd")</f>
        <v>Saturday</v>
      </c>
      <c r="P1088" s="16">
        <f>WEEKDAY(Table13[[#This Row],[Order Datetime]],2)</f>
        <v>6</v>
      </c>
      <c r="Q1088" s="30" t="str">
        <f>IF(Table13[[#This Row],[Customer Country]]="",VLOOKUP(Table13[[#This Row],[Customer ID]],Customers!$A$2:$E$2501,2,0),Table13[[#This Row],[Customer Country]])</f>
        <v>France</v>
      </c>
      <c r="R1088" s="16">
        <f>VLOOKUP(Table13[[#This Row],[Customer ID]],Table3[],6,0)</f>
        <v>20</v>
      </c>
    </row>
    <row r="1089" spans="1:18" x14ac:dyDescent="0.3">
      <c r="A1089" s="15">
        <v>1180153</v>
      </c>
      <c r="B1089" s="16">
        <v>873</v>
      </c>
      <c r="C1089" s="17" t="s">
        <v>102</v>
      </c>
      <c r="D1089" s="21">
        <v>45221.020138888889</v>
      </c>
      <c r="E1089" s="16" t="s">
        <v>96</v>
      </c>
      <c r="F1089" s="16" t="s">
        <v>5</v>
      </c>
      <c r="G1089" s="16">
        <v>3374</v>
      </c>
      <c r="H1089" s="16">
        <f>IF(OR(Table13[[#This Row],[Order Value]]&gt;Answer!I$17,Table13[[#This Row],[Order Value]]&lt;Answer!I$18),1,0)</f>
        <v>0</v>
      </c>
      <c r="I1089" s="19">
        <v>45221</v>
      </c>
      <c r="J1089" s="20" t="str">
        <f>TEXT(Table13[[#This Row],[Order Datetime]],"HH:MM:SS")</f>
        <v>00:29:00</v>
      </c>
      <c r="K1089" s="20" t="str">
        <f>TEXT(Table13[[#This Row],[Order time]],"H")</f>
        <v>0</v>
      </c>
      <c r="L1089" s="16">
        <v>10</v>
      </c>
      <c r="M1089" s="16">
        <f>DAY(Table13[[#This Row],[Order Date]])</f>
        <v>22</v>
      </c>
      <c r="N1089" s="16" t="str">
        <f>TEXT(Table13[[#This Row],[Order Date]],"mmmm")</f>
        <v>October</v>
      </c>
      <c r="O1089" s="16" t="str">
        <f>TEXT(Table13[[#This Row],[Order Date]],"dddd")</f>
        <v>Sunday</v>
      </c>
      <c r="P1089" s="16">
        <f>WEEKDAY(Table13[[#This Row],[Order Datetime]],2)</f>
        <v>7</v>
      </c>
      <c r="Q1089" s="30" t="str">
        <f>IF(Table13[[#This Row],[Customer Country]]="",VLOOKUP(Table13[[#This Row],[Customer ID]],Customers!$A$2:$E$2501,2,0),Table13[[#This Row],[Customer Country]])</f>
        <v>Finland</v>
      </c>
      <c r="R1089" s="16">
        <f>VLOOKUP(Table13[[#This Row],[Customer ID]],Table3[],6,0)</f>
        <v>75</v>
      </c>
    </row>
    <row r="1090" spans="1:18" x14ac:dyDescent="0.3">
      <c r="A1090" s="15">
        <v>1102591</v>
      </c>
      <c r="B1090" s="16">
        <v>874</v>
      </c>
      <c r="C1090" s="17" t="s">
        <v>99</v>
      </c>
      <c r="D1090" s="21">
        <v>45170.597222222219</v>
      </c>
      <c r="E1090" s="16" t="s">
        <v>97</v>
      </c>
      <c r="F1090" s="16" t="s">
        <v>29</v>
      </c>
      <c r="G1090" s="16">
        <v>8227</v>
      </c>
      <c r="H1090" s="16">
        <f>IF(OR(Table13[[#This Row],[Order Value]]&gt;Answer!I$17,Table13[[#This Row],[Order Value]]&lt;Answer!I$18),1,0)</f>
        <v>0</v>
      </c>
      <c r="I1090" s="19">
        <v>45170</v>
      </c>
      <c r="J1090" s="20" t="str">
        <f>TEXT(Table13[[#This Row],[Order Datetime]],"HH:MM:SS")</f>
        <v>14:20:00</v>
      </c>
      <c r="K1090" s="20" t="str">
        <f>TEXT(Table13[[#This Row],[Order time]],"H")</f>
        <v>14</v>
      </c>
      <c r="L1090" s="16">
        <v>9</v>
      </c>
      <c r="M1090" s="16">
        <f>DAY(Table13[[#This Row],[Order Date]])</f>
        <v>1</v>
      </c>
      <c r="N1090" s="16" t="str">
        <f>TEXT(Table13[[#This Row],[Order Date]],"mmmm")</f>
        <v>September</v>
      </c>
      <c r="O1090" s="16" t="str">
        <f>TEXT(Table13[[#This Row],[Order Date]],"dddd")</f>
        <v>Friday</v>
      </c>
      <c r="P1090" s="16">
        <f>WEEKDAY(Table13[[#This Row],[Order Datetime]],2)</f>
        <v>5</v>
      </c>
      <c r="Q1090" s="30" t="str">
        <f>IF(Table13[[#This Row],[Customer Country]]="",VLOOKUP(Table13[[#This Row],[Customer ID]],Customers!$A$2:$E$2501,2,0),Table13[[#This Row],[Customer Country]])</f>
        <v>USA</v>
      </c>
      <c r="R1090" s="16">
        <f>VLOOKUP(Table13[[#This Row],[Customer ID]],Table3[],6,0)</f>
        <v>40</v>
      </c>
    </row>
    <row r="1091" spans="1:18" x14ac:dyDescent="0.3">
      <c r="A1091" s="15">
        <v>25923</v>
      </c>
      <c r="B1091" s="16">
        <v>875</v>
      </c>
      <c r="C1091" s="17" t="s">
        <v>99</v>
      </c>
      <c r="D1091" s="18">
        <v>45226.046527777777</v>
      </c>
      <c r="E1091" s="16" t="s">
        <v>97</v>
      </c>
      <c r="F1091" s="16" t="s">
        <v>35</v>
      </c>
      <c r="G1091" s="16">
        <v>8826</v>
      </c>
      <c r="H1091" s="16">
        <f>IF(OR(Table13[[#This Row],[Order Value]]&gt;Answer!I$17,Table13[[#This Row],[Order Value]]&lt;Answer!I$18),1,0)</f>
        <v>0</v>
      </c>
      <c r="I1091" s="19">
        <v>45226</v>
      </c>
      <c r="J1091" s="20" t="str">
        <f>TEXT(Table13[[#This Row],[Order Datetime]],"HH:MM:SS")</f>
        <v>01:07:00</v>
      </c>
      <c r="K1091" s="20" t="str">
        <f>TEXT(Table13[[#This Row],[Order time]],"H")</f>
        <v>1</v>
      </c>
      <c r="L1091" s="16">
        <v>10</v>
      </c>
      <c r="M1091" s="16">
        <f>DAY(Table13[[#This Row],[Order Date]])</f>
        <v>27</v>
      </c>
      <c r="N1091" s="16" t="str">
        <f>TEXT(Table13[[#This Row],[Order Date]],"mmmm")</f>
        <v>October</v>
      </c>
      <c r="O1091" s="16" t="str">
        <f>TEXT(Table13[[#This Row],[Order Date]],"dddd")</f>
        <v>Friday</v>
      </c>
      <c r="P1091" s="16">
        <f>WEEKDAY(Table13[[#This Row],[Order Datetime]],2)</f>
        <v>5</v>
      </c>
      <c r="Q1091" s="30" t="str">
        <f>IF(Table13[[#This Row],[Customer Country]]="",VLOOKUP(Table13[[#This Row],[Customer ID]],Customers!$A$2:$E$2501,2,0),Table13[[#This Row],[Customer Country]])</f>
        <v>USA</v>
      </c>
      <c r="R1091" s="16">
        <f>VLOOKUP(Table13[[#This Row],[Customer ID]],Table3[],6,0)</f>
        <v>54</v>
      </c>
    </row>
    <row r="1092" spans="1:18" x14ac:dyDescent="0.3">
      <c r="A1092" s="15">
        <v>638603</v>
      </c>
      <c r="B1092" s="16">
        <v>876</v>
      </c>
      <c r="C1092" s="17" t="s">
        <v>99</v>
      </c>
      <c r="D1092" s="18">
        <v>45074.079861111109</v>
      </c>
      <c r="E1092" s="16" t="s">
        <v>97</v>
      </c>
      <c r="F1092" s="16" t="s">
        <v>33</v>
      </c>
      <c r="G1092" s="16">
        <v>4319</v>
      </c>
      <c r="H1092" s="16">
        <f>IF(OR(Table13[[#This Row],[Order Value]]&gt;Answer!I$17,Table13[[#This Row],[Order Value]]&lt;Answer!I$18),1,0)</f>
        <v>0</v>
      </c>
      <c r="I1092" s="19">
        <v>45074</v>
      </c>
      <c r="J1092" s="20" t="str">
        <f>TEXT(Table13[[#This Row],[Order Datetime]],"HH:MM:SS")</f>
        <v>01:55:00</v>
      </c>
      <c r="K1092" s="20" t="str">
        <f>TEXT(Table13[[#This Row],[Order time]],"H")</f>
        <v>1</v>
      </c>
      <c r="L1092" s="16">
        <v>5</v>
      </c>
      <c r="M1092" s="16">
        <f>DAY(Table13[[#This Row],[Order Date]])</f>
        <v>28</v>
      </c>
      <c r="N1092" s="16" t="str">
        <f>TEXT(Table13[[#This Row],[Order Date]],"mmmm")</f>
        <v>May</v>
      </c>
      <c r="O1092" s="16" t="str">
        <f>TEXT(Table13[[#This Row],[Order Date]],"dddd")</f>
        <v>Sunday</v>
      </c>
      <c r="P1092" s="16">
        <f>WEEKDAY(Table13[[#This Row],[Order Datetime]],2)</f>
        <v>7</v>
      </c>
      <c r="Q1092" s="30" t="str">
        <f>IF(Table13[[#This Row],[Customer Country]]="",VLOOKUP(Table13[[#This Row],[Customer ID]],Customers!$A$2:$E$2501,2,0),Table13[[#This Row],[Customer Country]])</f>
        <v>USA</v>
      </c>
      <c r="R1092" s="16">
        <f>VLOOKUP(Table13[[#This Row],[Customer ID]],Table3[],6,0)</f>
        <v>76</v>
      </c>
    </row>
    <row r="1093" spans="1:18" x14ac:dyDescent="0.3">
      <c r="A1093" s="15">
        <v>187527</v>
      </c>
      <c r="B1093" s="16">
        <v>877</v>
      </c>
      <c r="C1093" s="17" t="s">
        <v>113</v>
      </c>
      <c r="D1093" s="18">
        <v>45023.056944444441</v>
      </c>
      <c r="E1093" s="16" t="s">
        <v>191</v>
      </c>
      <c r="F1093" s="16" t="s">
        <v>38</v>
      </c>
      <c r="G1093" s="16">
        <v>6774</v>
      </c>
      <c r="H1093" s="16">
        <f>IF(OR(Table13[[#This Row],[Order Value]]&gt;Answer!I$17,Table13[[#This Row],[Order Value]]&lt;Answer!I$18),1,0)</f>
        <v>0</v>
      </c>
      <c r="I1093" s="19">
        <v>45023</v>
      </c>
      <c r="J1093" s="20" t="str">
        <f>TEXT(Table13[[#This Row],[Order Datetime]],"HH:MM:SS")</f>
        <v>01:22:00</v>
      </c>
      <c r="K1093" s="20" t="str">
        <f>TEXT(Table13[[#This Row],[Order time]],"H")</f>
        <v>1</v>
      </c>
      <c r="L1093" s="16">
        <v>4</v>
      </c>
      <c r="M1093" s="16">
        <f>DAY(Table13[[#This Row],[Order Date]])</f>
        <v>7</v>
      </c>
      <c r="N1093" s="16" t="str">
        <f>TEXT(Table13[[#This Row],[Order Date]],"mmmm")</f>
        <v>April</v>
      </c>
      <c r="O1093" s="16" t="str">
        <f>TEXT(Table13[[#This Row],[Order Date]],"dddd")</f>
        <v>Friday</v>
      </c>
      <c r="P1093" s="16">
        <f>WEEKDAY(Table13[[#This Row],[Order Datetime]],2)</f>
        <v>5</v>
      </c>
      <c r="Q1093" s="30" t="str">
        <f>IF(Table13[[#This Row],[Customer Country]]="",VLOOKUP(Table13[[#This Row],[Customer ID]],Customers!$A$2:$E$2501,2,0),Table13[[#This Row],[Customer Country]])</f>
        <v>India</v>
      </c>
      <c r="R1093" s="16">
        <f>VLOOKUP(Table13[[#This Row],[Customer ID]],Table3[],6,0)</f>
        <v>78</v>
      </c>
    </row>
    <row r="1094" spans="1:18" x14ac:dyDescent="0.3">
      <c r="A1094" s="15">
        <v>471801</v>
      </c>
      <c r="B1094" s="16">
        <v>878</v>
      </c>
      <c r="C1094" s="17" t="s">
        <v>113</v>
      </c>
      <c r="D1094" s="18">
        <v>44945.05972222222</v>
      </c>
      <c r="E1094" s="16" t="s">
        <v>98</v>
      </c>
      <c r="F1094" s="16" t="s">
        <v>43</v>
      </c>
      <c r="G1094" s="16">
        <v>1740</v>
      </c>
      <c r="H1094" s="16">
        <f>IF(OR(Table13[[#This Row],[Order Value]]&gt;Answer!I$17,Table13[[#This Row],[Order Value]]&lt;Answer!I$18),1,0)</f>
        <v>0</v>
      </c>
      <c r="I1094" s="19">
        <v>44945</v>
      </c>
      <c r="J1094" s="20" t="str">
        <f>TEXT(Table13[[#This Row],[Order Datetime]],"HH:MM:SS")</f>
        <v>01:26:00</v>
      </c>
      <c r="K1094" s="20" t="str">
        <f>TEXT(Table13[[#This Row],[Order time]],"H")</f>
        <v>1</v>
      </c>
      <c r="L1094" s="16">
        <v>1</v>
      </c>
      <c r="M1094" s="16">
        <f>DAY(Table13[[#This Row],[Order Date]])</f>
        <v>19</v>
      </c>
      <c r="N1094" s="16" t="str">
        <f>TEXT(Table13[[#This Row],[Order Date]],"mmmm")</f>
        <v>January</v>
      </c>
      <c r="O1094" s="16" t="str">
        <f>TEXT(Table13[[#This Row],[Order Date]],"dddd")</f>
        <v>Thursday</v>
      </c>
      <c r="P1094" s="16">
        <f>WEEKDAY(Table13[[#This Row],[Order Datetime]],2)</f>
        <v>4</v>
      </c>
      <c r="Q1094" s="30" t="str">
        <f>IF(Table13[[#This Row],[Customer Country]]="",VLOOKUP(Table13[[#This Row],[Customer ID]],Customers!$A$2:$E$2501,2,0),Table13[[#This Row],[Customer Country]])</f>
        <v>India</v>
      </c>
      <c r="R1094" s="16">
        <f>VLOOKUP(Table13[[#This Row],[Customer ID]],Table3[],6,0)</f>
        <v>45</v>
      </c>
    </row>
    <row r="1095" spans="1:18" x14ac:dyDescent="0.3">
      <c r="A1095" s="15">
        <v>373284</v>
      </c>
      <c r="B1095" s="16">
        <v>879</v>
      </c>
      <c r="C1095" s="17" t="s">
        <v>99</v>
      </c>
      <c r="D1095" s="18">
        <v>44950.95208333333</v>
      </c>
      <c r="E1095" s="16" t="s">
        <v>98</v>
      </c>
      <c r="F1095" s="16" t="s">
        <v>44</v>
      </c>
      <c r="G1095" s="16">
        <v>4368</v>
      </c>
      <c r="H1095" s="16">
        <f>IF(OR(Table13[[#This Row],[Order Value]]&gt;Answer!I$17,Table13[[#This Row],[Order Value]]&lt;Answer!I$18),1,0)</f>
        <v>0</v>
      </c>
      <c r="I1095" s="19">
        <v>44950</v>
      </c>
      <c r="J1095" s="20" t="str">
        <f>TEXT(Table13[[#This Row],[Order Datetime]],"HH:MM:SS")</f>
        <v>22:51:00</v>
      </c>
      <c r="K1095" s="20" t="str">
        <f>TEXT(Table13[[#This Row],[Order time]],"H")</f>
        <v>22</v>
      </c>
      <c r="L1095" s="16">
        <v>1</v>
      </c>
      <c r="M1095" s="16">
        <f>DAY(Table13[[#This Row],[Order Date]])</f>
        <v>24</v>
      </c>
      <c r="N1095" s="16" t="str">
        <f>TEXT(Table13[[#This Row],[Order Date]],"mmmm")</f>
        <v>January</v>
      </c>
      <c r="O1095" s="16" t="str">
        <f>TEXT(Table13[[#This Row],[Order Date]],"dddd")</f>
        <v>Tuesday</v>
      </c>
      <c r="P1095" s="16">
        <f>WEEKDAY(Table13[[#This Row],[Order Datetime]],2)</f>
        <v>2</v>
      </c>
      <c r="Q1095" s="30" t="str">
        <f>IF(Table13[[#This Row],[Customer Country]]="",VLOOKUP(Table13[[#This Row],[Customer ID]],Customers!$A$2:$E$2501,2,0),Table13[[#This Row],[Customer Country]])</f>
        <v>USA</v>
      </c>
      <c r="R1095" s="16">
        <f>VLOOKUP(Table13[[#This Row],[Customer ID]],Table3[],6,0)</f>
        <v>70</v>
      </c>
    </row>
    <row r="1096" spans="1:18" x14ac:dyDescent="0.3">
      <c r="A1096" s="15">
        <v>741193</v>
      </c>
      <c r="B1096" s="16">
        <v>879</v>
      </c>
      <c r="C1096" s="17" t="s">
        <v>99</v>
      </c>
      <c r="D1096" s="21">
        <v>45097.001388888886</v>
      </c>
      <c r="E1096" s="16" t="s">
        <v>97</v>
      </c>
      <c r="F1096" s="16" t="s">
        <v>86</v>
      </c>
      <c r="G1096" s="16">
        <v>4307</v>
      </c>
      <c r="H1096" s="16">
        <f>IF(OR(Table13[[#This Row],[Order Value]]&gt;Answer!I$17,Table13[[#This Row],[Order Value]]&lt;Answer!I$18),1,0)</f>
        <v>0</v>
      </c>
      <c r="I1096" s="19">
        <v>45097</v>
      </c>
      <c r="J1096" s="20" t="str">
        <f>TEXT(Table13[[#This Row],[Order Datetime]],"HH:MM:SS")</f>
        <v>00:02:00</v>
      </c>
      <c r="K1096" s="20" t="str">
        <f>TEXT(Table13[[#This Row],[Order time]],"H")</f>
        <v>0</v>
      </c>
      <c r="L1096" s="16">
        <v>6</v>
      </c>
      <c r="M1096" s="16">
        <f>DAY(Table13[[#This Row],[Order Date]])</f>
        <v>20</v>
      </c>
      <c r="N1096" s="16" t="str">
        <f>TEXT(Table13[[#This Row],[Order Date]],"mmmm")</f>
        <v>June</v>
      </c>
      <c r="O1096" s="16" t="str">
        <f>TEXT(Table13[[#This Row],[Order Date]],"dddd")</f>
        <v>Tuesday</v>
      </c>
      <c r="P1096" s="16">
        <f>WEEKDAY(Table13[[#This Row],[Order Datetime]],2)</f>
        <v>2</v>
      </c>
      <c r="Q1096" s="30" t="str">
        <f>IF(Table13[[#This Row],[Customer Country]]="",VLOOKUP(Table13[[#This Row],[Customer ID]],Customers!$A$2:$E$2501,2,0),Table13[[#This Row],[Customer Country]])</f>
        <v>USA</v>
      </c>
      <c r="R1096" s="16">
        <f>VLOOKUP(Table13[[#This Row],[Customer ID]],Table3[],6,0)</f>
        <v>70</v>
      </c>
    </row>
    <row r="1097" spans="1:18" x14ac:dyDescent="0.3">
      <c r="A1097" s="15">
        <v>890131</v>
      </c>
      <c r="B1097" s="16">
        <v>879</v>
      </c>
      <c r="C1097" s="17" t="s">
        <v>99</v>
      </c>
      <c r="D1097" s="21">
        <v>45197.07708333333</v>
      </c>
      <c r="E1097" s="16" t="s">
        <v>98</v>
      </c>
      <c r="F1097" s="16" t="s">
        <v>43</v>
      </c>
      <c r="G1097" s="16">
        <v>3832</v>
      </c>
      <c r="H1097" s="16">
        <f>IF(OR(Table13[[#This Row],[Order Value]]&gt;Answer!I$17,Table13[[#This Row],[Order Value]]&lt;Answer!I$18),1,0)</f>
        <v>0</v>
      </c>
      <c r="I1097" s="19">
        <v>45197</v>
      </c>
      <c r="J1097" s="20" t="str">
        <f>TEXT(Table13[[#This Row],[Order Datetime]],"HH:MM:SS")</f>
        <v>01:51:00</v>
      </c>
      <c r="K1097" s="20" t="str">
        <f>TEXT(Table13[[#This Row],[Order time]],"H")</f>
        <v>1</v>
      </c>
      <c r="L1097" s="16">
        <v>9</v>
      </c>
      <c r="M1097" s="16">
        <f>DAY(Table13[[#This Row],[Order Date]])</f>
        <v>28</v>
      </c>
      <c r="N1097" s="16" t="str">
        <f>TEXT(Table13[[#This Row],[Order Date]],"mmmm")</f>
        <v>September</v>
      </c>
      <c r="O1097" s="16" t="str">
        <f>TEXT(Table13[[#This Row],[Order Date]],"dddd")</f>
        <v>Thursday</v>
      </c>
      <c r="P1097" s="16">
        <f>WEEKDAY(Table13[[#This Row],[Order Datetime]],2)</f>
        <v>4</v>
      </c>
      <c r="Q1097" s="30" t="str">
        <f>IF(Table13[[#This Row],[Customer Country]]="",VLOOKUP(Table13[[#This Row],[Customer ID]],Customers!$A$2:$E$2501,2,0),Table13[[#This Row],[Customer Country]])</f>
        <v>USA</v>
      </c>
      <c r="R1097" s="16">
        <f>VLOOKUP(Table13[[#This Row],[Customer ID]],Table3[],6,0)</f>
        <v>70</v>
      </c>
    </row>
    <row r="1098" spans="1:18" x14ac:dyDescent="0.3">
      <c r="A1098" s="15">
        <v>441310</v>
      </c>
      <c r="B1098" s="16">
        <v>880</v>
      </c>
      <c r="C1098" s="17" t="s">
        <v>113</v>
      </c>
      <c r="D1098" s="18">
        <v>45258.978472222225</v>
      </c>
      <c r="E1098" s="16" t="s">
        <v>98</v>
      </c>
      <c r="F1098" s="16" t="s">
        <v>41</v>
      </c>
      <c r="G1098" s="16">
        <v>3544</v>
      </c>
      <c r="H1098" s="16">
        <f>IF(OR(Table13[[#This Row],[Order Value]]&gt;Answer!I$17,Table13[[#This Row],[Order Value]]&lt;Answer!I$18),1,0)</f>
        <v>0</v>
      </c>
      <c r="I1098" s="19">
        <v>45258</v>
      </c>
      <c r="J1098" s="20" t="str">
        <f>TEXT(Table13[[#This Row],[Order Datetime]],"HH:MM:SS")</f>
        <v>23:29:00</v>
      </c>
      <c r="K1098" s="20" t="str">
        <f>TEXT(Table13[[#This Row],[Order time]],"H")</f>
        <v>23</v>
      </c>
      <c r="L1098" s="16">
        <v>11</v>
      </c>
      <c r="M1098" s="16">
        <f>DAY(Table13[[#This Row],[Order Date]])</f>
        <v>28</v>
      </c>
      <c r="N1098" s="16" t="str">
        <f>TEXT(Table13[[#This Row],[Order Date]],"mmmm")</f>
        <v>November</v>
      </c>
      <c r="O1098" s="16" t="str">
        <f>TEXT(Table13[[#This Row],[Order Date]],"dddd")</f>
        <v>Tuesday</v>
      </c>
      <c r="P1098" s="16">
        <f>WEEKDAY(Table13[[#This Row],[Order Datetime]],2)</f>
        <v>2</v>
      </c>
      <c r="Q1098" s="30" t="str">
        <f>IF(Table13[[#This Row],[Customer Country]]="",VLOOKUP(Table13[[#This Row],[Customer ID]],Customers!$A$2:$E$2501,2,0),Table13[[#This Row],[Customer Country]])</f>
        <v>India</v>
      </c>
      <c r="R1098" s="16">
        <f>VLOOKUP(Table13[[#This Row],[Customer ID]],Table3[],6,0)</f>
        <v>44</v>
      </c>
    </row>
    <row r="1099" spans="1:18" x14ac:dyDescent="0.3">
      <c r="A1099" s="15">
        <v>1589657</v>
      </c>
      <c r="B1099" s="16">
        <v>880</v>
      </c>
      <c r="C1099" s="17" t="s">
        <v>113</v>
      </c>
      <c r="D1099" s="21">
        <v>45028.989583333336</v>
      </c>
      <c r="E1099" s="16" t="s">
        <v>96</v>
      </c>
      <c r="F1099" s="16" t="s">
        <v>27</v>
      </c>
      <c r="G1099" s="16">
        <v>3223</v>
      </c>
      <c r="H1099" s="16">
        <f>IF(OR(Table13[[#This Row],[Order Value]]&gt;Answer!I$17,Table13[[#This Row],[Order Value]]&lt;Answer!I$18),1,0)</f>
        <v>0</v>
      </c>
      <c r="I1099" s="19">
        <v>45028</v>
      </c>
      <c r="J1099" s="20" t="str">
        <f>TEXT(Table13[[#This Row],[Order Datetime]],"HH:MM:SS")</f>
        <v>23:45:00</v>
      </c>
      <c r="K1099" s="20" t="str">
        <f>TEXT(Table13[[#This Row],[Order time]],"H")</f>
        <v>23</v>
      </c>
      <c r="L1099" s="16">
        <v>4</v>
      </c>
      <c r="M1099" s="16">
        <f>DAY(Table13[[#This Row],[Order Date]])</f>
        <v>12</v>
      </c>
      <c r="N1099" s="16" t="str">
        <f>TEXT(Table13[[#This Row],[Order Date]],"mmmm")</f>
        <v>April</v>
      </c>
      <c r="O1099" s="16" t="str">
        <f>TEXT(Table13[[#This Row],[Order Date]],"dddd")</f>
        <v>Wednesday</v>
      </c>
      <c r="P1099" s="16">
        <f>WEEKDAY(Table13[[#This Row],[Order Datetime]],2)</f>
        <v>3</v>
      </c>
      <c r="Q1099" s="30" t="str">
        <f>IF(Table13[[#This Row],[Customer Country]]="",VLOOKUP(Table13[[#This Row],[Customer ID]],Customers!$A$2:$E$2501,2,0),Table13[[#This Row],[Customer Country]])</f>
        <v>India</v>
      </c>
      <c r="R1099" s="16">
        <f>VLOOKUP(Table13[[#This Row],[Customer ID]],Table3[],6,0)</f>
        <v>44</v>
      </c>
    </row>
    <row r="1100" spans="1:18" x14ac:dyDescent="0.3">
      <c r="A1100" s="15">
        <v>733263</v>
      </c>
      <c r="B1100" s="16">
        <v>881</v>
      </c>
      <c r="C1100" s="17" t="s">
        <v>100</v>
      </c>
      <c r="D1100" s="21">
        <v>45224.023611111108</v>
      </c>
      <c r="E1100" s="16" t="s">
        <v>191</v>
      </c>
      <c r="F1100" s="16" t="s">
        <v>72</v>
      </c>
      <c r="G1100" s="16">
        <v>9697</v>
      </c>
      <c r="H1100" s="16">
        <f>IF(OR(Table13[[#This Row],[Order Value]]&gt;Answer!I$17,Table13[[#This Row],[Order Value]]&lt;Answer!I$18),1,0)</f>
        <v>0</v>
      </c>
      <c r="I1100" s="19">
        <v>45224</v>
      </c>
      <c r="J1100" s="20" t="str">
        <f>TEXT(Table13[[#This Row],[Order Datetime]],"HH:MM:SS")</f>
        <v>00:34:00</v>
      </c>
      <c r="K1100" s="20" t="str">
        <f>TEXT(Table13[[#This Row],[Order time]],"H")</f>
        <v>0</v>
      </c>
      <c r="L1100" s="16">
        <v>10</v>
      </c>
      <c r="M1100" s="16">
        <f>DAY(Table13[[#This Row],[Order Date]])</f>
        <v>25</v>
      </c>
      <c r="N1100" s="16" t="str">
        <f>TEXT(Table13[[#This Row],[Order Date]],"mmmm")</f>
        <v>October</v>
      </c>
      <c r="O1100" s="16" t="str">
        <f>TEXT(Table13[[#This Row],[Order Date]],"dddd")</f>
        <v>Wednesday</v>
      </c>
      <c r="P1100" s="16">
        <f>WEEKDAY(Table13[[#This Row],[Order Datetime]],2)</f>
        <v>3</v>
      </c>
      <c r="Q1100" s="30" t="str">
        <f>IF(Table13[[#This Row],[Customer Country]]="",VLOOKUP(Table13[[#This Row],[Customer ID]],Customers!$A$2:$E$2501,2,0),Table13[[#This Row],[Customer Country]])</f>
        <v>France</v>
      </c>
      <c r="R1100" s="16">
        <f>VLOOKUP(Table13[[#This Row],[Customer ID]],Table3[],6,0)</f>
        <v>67</v>
      </c>
    </row>
    <row r="1101" spans="1:18" x14ac:dyDescent="0.3">
      <c r="A1101" s="15">
        <v>966739</v>
      </c>
      <c r="B1101" s="16">
        <v>881</v>
      </c>
      <c r="C1101" s="17" t="s">
        <v>100</v>
      </c>
      <c r="D1101" s="21">
        <v>45158.02847222222</v>
      </c>
      <c r="E1101" s="16" t="s">
        <v>96</v>
      </c>
      <c r="F1101" s="16" t="s">
        <v>4</v>
      </c>
      <c r="G1101" s="16">
        <v>4693</v>
      </c>
      <c r="H1101" s="16">
        <f>IF(OR(Table13[[#This Row],[Order Value]]&gt;Answer!I$17,Table13[[#This Row],[Order Value]]&lt;Answer!I$18),1,0)</f>
        <v>0</v>
      </c>
      <c r="I1101" s="19">
        <v>45158</v>
      </c>
      <c r="J1101" s="20" t="str">
        <f>TEXT(Table13[[#This Row],[Order Datetime]],"HH:MM:SS")</f>
        <v>00:41:00</v>
      </c>
      <c r="K1101" s="20" t="str">
        <f>TEXT(Table13[[#This Row],[Order time]],"H")</f>
        <v>0</v>
      </c>
      <c r="L1101" s="16">
        <v>8</v>
      </c>
      <c r="M1101" s="16">
        <f>DAY(Table13[[#This Row],[Order Date]])</f>
        <v>20</v>
      </c>
      <c r="N1101" s="16" t="str">
        <f>TEXT(Table13[[#This Row],[Order Date]],"mmmm")</f>
        <v>August</v>
      </c>
      <c r="O1101" s="16" t="str">
        <f>TEXT(Table13[[#This Row],[Order Date]],"dddd")</f>
        <v>Sunday</v>
      </c>
      <c r="P1101" s="16">
        <f>WEEKDAY(Table13[[#This Row],[Order Datetime]],2)</f>
        <v>7</v>
      </c>
      <c r="Q1101" s="30" t="str">
        <f>IF(Table13[[#This Row],[Customer Country]]="",VLOOKUP(Table13[[#This Row],[Customer ID]],Customers!$A$2:$E$2501,2,0),Table13[[#This Row],[Customer Country]])</f>
        <v>France</v>
      </c>
      <c r="R1101" s="16">
        <f>VLOOKUP(Table13[[#This Row],[Customer ID]],Table3[],6,0)</f>
        <v>67</v>
      </c>
    </row>
    <row r="1102" spans="1:18" x14ac:dyDescent="0.3">
      <c r="A1102" s="15">
        <v>822906</v>
      </c>
      <c r="B1102" s="16">
        <v>882</v>
      </c>
      <c r="C1102" s="17" t="s">
        <v>106</v>
      </c>
      <c r="D1102" s="21">
        <v>45201.020138888889</v>
      </c>
      <c r="E1102" s="16" t="s">
        <v>97</v>
      </c>
      <c r="F1102" s="16" t="s">
        <v>63</v>
      </c>
      <c r="G1102" s="16">
        <v>8093</v>
      </c>
      <c r="H1102" s="16">
        <f>IF(OR(Table13[[#This Row],[Order Value]]&gt;Answer!I$17,Table13[[#This Row],[Order Value]]&lt;Answer!I$18),1,0)</f>
        <v>0</v>
      </c>
      <c r="I1102" s="19">
        <v>45201</v>
      </c>
      <c r="J1102" s="20" t="str">
        <f>TEXT(Table13[[#This Row],[Order Datetime]],"HH:MM:SS")</f>
        <v>00:29:00</v>
      </c>
      <c r="K1102" s="20" t="str">
        <f>TEXT(Table13[[#This Row],[Order time]],"H")</f>
        <v>0</v>
      </c>
      <c r="L1102" s="16">
        <v>10</v>
      </c>
      <c r="M1102" s="16">
        <f>DAY(Table13[[#This Row],[Order Date]])</f>
        <v>2</v>
      </c>
      <c r="N1102" s="16" t="str">
        <f>TEXT(Table13[[#This Row],[Order Date]],"mmmm")</f>
        <v>October</v>
      </c>
      <c r="O1102" s="16" t="str">
        <f>TEXT(Table13[[#This Row],[Order Date]],"dddd")</f>
        <v>Monday</v>
      </c>
      <c r="P1102" s="16">
        <f>WEEKDAY(Table13[[#This Row],[Order Datetime]],2)</f>
        <v>1</v>
      </c>
      <c r="Q1102" s="30" t="str">
        <f>IF(Table13[[#This Row],[Customer Country]]="",VLOOKUP(Table13[[#This Row],[Customer ID]],Customers!$A$2:$E$2501,2,0),Table13[[#This Row],[Customer Country]])</f>
        <v>Singapore</v>
      </c>
      <c r="R1102" s="16">
        <f>VLOOKUP(Table13[[#This Row],[Customer ID]],Table3[],6,0)</f>
        <v>20</v>
      </c>
    </row>
    <row r="1103" spans="1:18" x14ac:dyDescent="0.3">
      <c r="A1103" s="15">
        <v>1359599</v>
      </c>
      <c r="B1103" s="16">
        <v>883</v>
      </c>
      <c r="C1103" s="17" t="s">
        <v>99</v>
      </c>
      <c r="D1103" s="21">
        <v>45188.008333333331</v>
      </c>
      <c r="E1103" s="16" t="s">
        <v>96</v>
      </c>
      <c r="F1103" s="16" t="s">
        <v>27</v>
      </c>
      <c r="G1103" s="16">
        <v>2508</v>
      </c>
      <c r="H1103" s="16">
        <f>IF(OR(Table13[[#This Row],[Order Value]]&gt;Answer!I$17,Table13[[#This Row],[Order Value]]&lt;Answer!I$18),1,0)</f>
        <v>0</v>
      </c>
      <c r="I1103" s="19">
        <v>45188</v>
      </c>
      <c r="J1103" s="20" t="str">
        <f>TEXT(Table13[[#This Row],[Order Datetime]],"HH:MM:SS")</f>
        <v>00:12:00</v>
      </c>
      <c r="K1103" s="20" t="str">
        <f>TEXT(Table13[[#This Row],[Order time]],"H")</f>
        <v>0</v>
      </c>
      <c r="L1103" s="16">
        <v>9</v>
      </c>
      <c r="M1103" s="16">
        <f>DAY(Table13[[#This Row],[Order Date]])</f>
        <v>19</v>
      </c>
      <c r="N1103" s="16" t="str">
        <f>TEXT(Table13[[#This Row],[Order Date]],"mmmm")</f>
        <v>September</v>
      </c>
      <c r="O1103" s="16" t="str">
        <f>TEXT(Table13[[#This Row],[Order Date]],"dddd")</f>
        <v>Tuesday</v>
      </c>
      <c r="P1103" s="16">
        <f>WEEKDAY(Table13[[#This Row],[Order Datetime]],2)</f>
        <v>2</v>
      </c>
      <c r="Q1103" s="30" t="str">
        <f>IF(Table13[[#This Row],[Customer Country]]="",VLOOKUP(Table13[[#This Row],[Customer ID]],Customers!$A$2:$E$2501,2,0),Table13[[#This Row],[Customer Country]])</f>
        <v>USA</v>
      </c>
      <c r="R1103" s="16">
        <f>VLOOKUP(Table13[[#This Row],[Customer ID]],Table3[],6,0)</f>
        <v>81</v>
      </c>
    </row>
    <row r="1104" spans="1:18" x14ac:dyDescent="0.3">
      <c r="A1104" s="15">
        <v>153794</v>
      </c>
      <c r="B1104" s="16">
        <v>887</v>
      </c>
      <c r="C1104" s="17" t="s">
        <v>99</v>
      </c>
      <c r="D1104" s="18">
        <v>44940.018750000003</v>
      </c>
      <c r="E1104" s="16" t="s">
        <v>96</v>
      </c>
      <c r="F1104" s="16" t="s">
        <v>24</v>
      </c>
      <c r="G1104" s="16">
        <v>3781</v>
      </c>
      <c r="H1104" s="16">
        <f>IF(OR(Table13[[#This Row],[Order Value]]&gt;Answer!I$17,Table13[[#This Row],[Order Value]]&lt;Answer!I$18),1,0)</f>
        <v>0</v>
      </c>
      <c r="I1104" s="19">
        <v>44940</v>
      </c>
      <c r="J1104" s="20" t="str">
        <f>TEXT(Table13[[#This Row],[Order Datetime]],"HH:MM:SS")</f>
        <v>00:27:00</v>
      </c>
      <c r="K1104" s="20" t="str">
        <f>TEXT(Table13[[#This Row],[Order time]],"H")</f>
        <v>0</v>
      </c>
      <c r="L1104" s="16">
        <v>1</v>
      </c>
      <c r="M1104" s="16">
        <f>DAY(Table13[[#This Row],[Order Date]])</f>
        <v>14</v>
      </c>
      <c r="N1104" s="16" t="str">
        <f>TEXT(Table13[[#This Row],[Order Date]],"mmmm")</f>
        <v>January</v>
      </c>
      <c r="O1104" s="16" t="str">
        <f>TEXT(Table13[[#This Row],[Order Date]],"dddd")</f>
        <v>Saturday</v>
      </c>
      <c r="P1104" s="16">
        <f>WEEKDAY(Table13[[#This Row],[Order Datetime]],2)</f>
        <v>6</v>
      </c>
      <c r="Q1104" s="30" t="str">
        <f>IF(Table13[[#This Row],[Customer Country]]="",VLOOKUP(Table13[[#This Row],[Customer ID]],Customers!$A$2:$E$2501,2,0),Table13[[#This Row],[Customer Country]])</f>
        <v>USA</v>
      </c>
      <c r="R1104" s="16">
        <f>VLOOKUP(Table13[[#This Row],[Customer ID]],Table3[],6,0)</f>
        <v>28</v>
      </c>
    </row>
    <row r="1105" spans="1:18" x14ac:dyDescent="0.3">
      <c r="A1105" s="15">
        <v>1232656</v>
      </c>
      <c r="B1105" s="16">
        <v>888</v>
      </c>
      <c r="C1105" s="17" t="s">
        <v>108</v>
      </c>
      <c r="D1105" s="21">
        <v>45020.123611111114</v>
      </c>
      <c r="E1105" s="16" t="s">
        <v>96</v>
      </c>
      <c r="F1105" s="16" t="s">
        <v>28</v>
      </c>
      <c r="G1105" s="16">
        <v>1139</v>
      </c>
      <c r="H1105" s="16">
        <f>IF(OR(Table13[[#This Row],[Order Value]]&gt;Answer!I$17,Table13[[#This Row],[Order Value]]&lt;Answer!I$18),1,0)</f>
        <v>0</v>
      </c>
      <c r="I1105" s="19">
        <v>45020</v>
      </c>
      <c r="J1105" s="20" t="str">
        <f>TEXT(Table13[[#This Row],[Order Datetime]],"HH:MM:SS")</f>
        <v>02:58:00</v>
      </c>
      <c r="K1105" s="20" t="str">
        <f>TEXT(Table13[[#This Row],[Order time]],"H")</f>
        <v>2</v>
      </c>
      <c r="L1105" s="16">
        <v>4</v>
      </c>
      <c r="M1105" s="16">
        <f>DAY(Table13[[#This Row],[Order Date]])</f>
        <v>4</v>
      </c>
      <c r="N1105" s="16" t="str">
        <f>TEXT(Table13[[#This Row],[Order Date]],"mmmm")</f>
        <v>April</v>
      </c>
      <c r="O1105" s="16" t="str">
        <f>TEXT(Table13[[#This Row],[Order Date]],"dddd")</f>
        <v>Tuesday</v>
      </c>
      <c r="P1105" s="16">
        <f>WEEKDAY(Table13[[#This Row],[Order Datetime]],2)</f>
        <v>2</v>
      </c>
      <c r="Q1105" s="30" t="str">
        <f>IF(Table13[[#This Row],[Customer Country]]="",VLOOKUP(Table13[[#This Row],[Customer ID]],Customers!$A$2:$E$2501,2,0),Table13[[#This Row],[Customer Country]])</f>
        <v>Denmark</v>
      </c>
      <c r="R1105" s="16">
        <f>VLOOKUP(Table13[[#This Row],[Customer ID]],Table3[],6,0)</f>
        <v>71</v>
      </c>
    </row>
    <row r="1106" spans="1:18" x14ac:dyDescent="0.3">
      <c r="A1106" s="15">
        <v>1389680</v>
      </c>
      <c r="B1106" s="16">
        <v>888</v>
      </c>
      <c r="C1106" s="17" t="s">
        <v>108</v>
      </c>
      <c r="D1106" s="21">
        <v>44936.015277777777</v>
      </c>
      <c r="E1106" s="16" t="s">
        <v>191</v>
      </c>
      <c r="F1106" s="16" t="s">
        <v>82</v>
      </c>
      <c r="G1106" s="16">
        <v>9670</v>
      </c>
      <c r="H1106" s="16">
        <f>IF(OR(Table13[[#This Row],[Order Value]]&gt;Answer!I$17,Table13[[#This Row],[Order Value]]&lt;Answer!I$18),1,0)</f>
        <v>0</v>
      </c>
      <c r="I1106" s="19">
        <v>44936</v>
      </c>
      <c r="J1106" s="20" t="str">
        <f>TEXT(Table13[[#This Row],[Order Datetime]],"HH:MM:SS")</f>
        <v>00:22:00</v>
      </c>
      <c r="K1106" s="20" t="str">
        <f>TEXT(Table13[[#This Row],[Order time]],"H")</f>
        <v>0</v>
      </c>
      <c r="L1106" s="16">
        <v>1</v>
      </c>
      <c r="M1106" s="16">
        <f>DAY(Table13[[#This Row],[Order Date]])</f>
        <v>10</v>
      </c>
      <c r="N1106" s="16" t="str">
        <f>TEXT(Table13[[#This Row],[Order Date]],"mmmm")</f>
        <v>January</v>
      </c>
      <c r="O1106" s="16" t="str">
        <f>TEXT(Table13[[#This Row],[Order Date]],"dddd")</f>
        <v>Tuesday</v>
      </c>
      <c r="P1106" s="16">
        <f>WEEKDAY(Table13[[#This Row],[Order Datetime]],2)</f>
        <v>2</v>
      </c>
      <c r="Q1106" s="30" t="str">
        <f>IF(Table13[[#This Row],[Customer Country]]="",VLOOKUP(Table13[[#This Row],[Customer ID]],Customers!$A$2:$E$2501,2,0),Table13[[#This Row],[Customer Country]])</f>
        <v>Denmark</v>
      </c>
      <c r="R1106" s="16">
        <f>VLOOKUP(Table13[[#This Row],[Customer ID]],Table3[],6,0)</f>
        <v>71</v>
      </c>
    </row>
    <row r="1107" spans="1:18" x14ac:dyDescent="0.3">
      <c r="A1107" s="15">
        <v>396045</v>
      </c>
      <c r="B1107" s="16">
        <v>892</v>
      </c>
      <c r="C1107" s="17" t="s">
        <v>99</v>
      </c>
      <c r="D1107" s="18">
        <v>45059.030555555553</v>
      </c>
      <c r="E1107" s="16" t="s">
        <v>191</v>
      </c>
      <c r="F1107" s="16" t="s">
        <v>56</v>
      </c>
      <c r="G1107" s="16">
        <v>4913</v>
      </c>
      <c r="H1107" s="16">
        <f>IF(OR(Table13[[#This Row],[Order Value]]&gt;Answer!I$17,Table13[[#This Row],[Order Value]]&lt;Answer!I$18),1,0)</f>
        <v>0</v>
      </c>
      <c r="I1107" s="19">
        <v>45059</v>
      </c>
      <c r="J1107" s="20" t="str">
        <f>TEXT(Table13[[#This Row],[Order Datetime]],"HH:MM:SS")</f>
        <v>00:44:00</v>
      </c>
      <c r="K1107" s="20" t="str">
        <f>TEXT(Table13[[#This Row],[Order time]],"H")</f>
        <v>0</v>
      </c>
      <c r="L1107" s="16">
        <v>5</v>
      </c>
      <c r="M1107" s="16">
        <f>DAY(Table13[[#This Row],[Order Date]])</f>
        <v>13</v>
      </c>
      <c r="N1107" s="16" t="str">
        <f>TEXT(Table13[[#This Row],[Order Date]],"mmmm")</f>
        <v>May</v>
      </c>
      <c r="O1107" s="16" t="str">
        <f>TEXT(Table13[[#This Row],[Order Date]],"dddd")</f>
        <v>Saturday</v>
      </c>
      <c r="P1107" s="16">
        <f>WEEKDAY(Table13[[#This Row],[Order Datetime]],2)</f>
        <v>6</v>
      </c>
      <c r="Q1107" s="30" t="str">
        <f>IF(Table13[[#This Row],[Customer Country]]="",VLOOKUP(Table13[[#This Row],[Customer ID]],Customers!$A$2:$E$2501,2,0),Table13[[#This Row],[Customer Country]])</f>
        <v>USA</v>
      </c>
      <c r="R1107" s="16">
        <f>VLOOKUP(Table13[[#This Row],[Customer ID]],Table3[],6,0)</f>
        <v>34</v>
      </c>
    </row>
    <row r="1108" spans="1:18" x14ac:dyDescent="0.3">
      <c r="A1108" s="15">
        <v>1354758</v>
      </c>
      <c r="B1108" s="16">
        <v>892</v>
      </c>
      <c r="C1108" s="17" t="s">
        <v>99</v>
      </c>
      <c r="D1108" s="21">
        <v>45238.007638888892</v>
      </c>
      <c r="E1108" s="16" t="s">
        <v>98</v>
      </c>
      <c r="F1108" s="16" t="s">
        <v>18</v>
      </c>
      <c r="G1108" s="16">
        <v>4217</v>
      </c>
      <c r="H1108" s="16">
        <f>IF(OR(Table13[[#This Row],[Order Value]]&gt;Answer!I$17,Table13[[#This Row],[Order Value]]&lt;Answer!I$18),1,0)</f>
        <v>0</v>
      </c>
      <c r="I1108" s="19">
        <v>45238</v>
      </c>
      <c r="J1108" s="20" t="str">
        <f>TEXT(Table13[[#This Row],[Order Datetime]],"HH:MM:SS")</f>
        <v>00:11:00</v>
      </c>
      <c r="K1108" s="20" t="str">
        <f>TEXT(Table13[[#This Row],[Order time]],"H")</f>
        <v>0</v>
      </c>
      <c r="L1108" s="16">
        <v>11</v>
      </c>
      <c r="M1108" s="16">
        <f>DAY(Table13[[#This Row],[Order Date]])</f>
        <v>8</v>
      </c>
      <c r="N1108" s="16" t="str">
        <f>TEXT(Table13[[#This Row],[Order Date]],"mmmm")</f>
        <v>November</v>
      </c>
      <c r="O1108" s="16" t="str">
        <f>TEXT(Table13[[#This Row],[Order Date]],"dddd")</f>
        <v>Wednesday</v>
      </c>
      <c r="P1108" s="16">
        <f>WEEKDAY(Table13[[#This Row],[Order Datetime]],2)</f>
        <v>3</v>
      </c>
      <c r="Q1108" s="30" t="str">
        <f>IF(Table13[[#This Row],[Customer Country]]="",VLOOKUP(Table13[[#This Row],[Customer ID]],Customers!$A$2:$E$2501,2,0),Table13[[#This Row],[Customer Country]])</f>
        <v>USA</v>
      </c>
      <c r="R1108" s="16">
        <f>VLOOKUP(Table13[[#This Row],[Customer ID]],Table3[],6,0)</f>
        <v>34</v>
      </c>
    </row>
    <row r="1109" spans="1:18" x14ac:dyDescent="0.3">
      <c r="A1109" s="15">
        <v>813822</v>
      </c>
      <c r="B1109" s="16">
        <v>894</v>
      </c>
      <c r="C1109" s="17" t="s">
        <v>101</v>
      </c>
      <c r="D1109" s="21">
        <v>45030.951388888891</v>
      </c>
      <c r="E1109" s="16" t="s">
        <v>191</v>
      </c>
      <c r="F1109" s="16" t="s">
        <v>58</v>
      </c>
      <c r="G1109" s="16">
        <v>3283</v>
      </c>
      <c r="H1109" s="16">
        <f>IF(OR(Table13[[#This Row],[Order Value]]&gt;Answer!I$17,Table13[[#This Row],[Order Value]]&lt;Answer!I$18),1,0)</f>
        <v>0</v>
      </c>
      <c r="I1109" s="19">
        <v>45030</v>
      </c>
      <c r="J1109" s="20" t="str">
        <f>TEXT(Table13[[#This Row],[Order Datetime]],"HH:MM:SS")</f>
        <v>22:50:00</v>
      </c>
      <c r="K1109" s="20" t="str">
        <f>TEXT(Table13[[#This Row],[Order time]],"H")</f>
        <v>22</v>
      </c>
      <c r="L1109" s="16">
        <v>4</v>
      </c>
      <c r="M1109" s="16">
        <f>DAY(Table13[[#This Row],[Order Date]])</f>
        <v>14</v>
      </c>
      <c r="N1109" s="16" t="str">
        <f>TEXT(Table13[[#This Row],[Order Date]],"mmmm")</f>
        <v>April</v>
      </c>
      <c r="O1109" s="16" t="str">
        <f>TEXT(Table13[[#This Row],[Order Date]],"dddd")</f>
        <v>Friday</v>
      </c>
      <c r="P1109" s="16">
        <f>WEEKDAY(Table13[[#This Row],[Order Datetime]],2)</f>
        <v>5</v>
      </c>
      <c r="Q1109" s="30" t="str">
        <f>IF(Table13[[#This Row],[Customer Country]]="",VLOOKUP(Table13[[#This Row],[Customer ID]],Customers!$A$2:$E$2501,2,0),Table13[[#This Row],[Customer Country]])</f>
        <v>Australia</v>
      </c>
      <c r="R1109" s="16">
        <f>VLOOKUP(Table13[[#This Row],[Customer ID]],Table3[],6,0)</f>
        <v>37</v>
      </c>
    </row>
    <row r="1110" spans="1:18" x14ac:dyDescent="0.3">
      <c r="A1110" s="15">
        <v>1616083</v>
      </c>
      <c r="B1110" s="16">
        <v>894</v>
      </c>
      <c r="C1110" s="17" t="s">
        <v>101</v>
      </c>
      <c r="D1110" s="21">
        <v>45090.037499999999</v>
      </c>
      <c r="E1110" s="16" t="s">
        <v>97</v>
      </c>
      <c r="F1110" s="16" t="s">
        <v>76</v>
      </c>
      <c r="G1110" s="16">
        <v>9153</v>
      </c>
      <c r="H1110" s="16">
        <f>IF(OR(Table13[[#This Row],[Order Value]]&gt;Answer!I$17,Table13[[#This Row],[Order Value]]&lt;Answer!I$18),1,0)</f>
        <v>0</v>
      </c>
      <c r="I1110" s="19">
        <v>45090</v>
      </c>
      <c r="J1110" s="20" t="str">
        <f>TEXT(Table13[[#This Row],[Order Datetime]],"HH:MM:SS")</f>
        <v>00:54:00</v>
      </c>
      <c r="K1110" s="20" t="str">
        <f>TEXT(Table13[[#This Row],[Order time]],"H")</f>
        <v>0</v>
      </c>
      <c r="L1110" s="16">
        <v>6</v>
      </c>
      <c r="M1110" s="16">
        <f>DAY(Table13[[#This Row],[Order Date]])</f>
        <v>13</v>
      </c>
      <c r="N1110" s="16" t="str">
        <f>TEXT(Table13[[#This Row],[Order Date]],"mmmm")</f>
        <v>June</v>
      </c>
      <c r="O1110" s="16" t="str">
        <f>TEXT(Table13[[#This Row],[Order Date]],"dddd")</f>
        <v>Tuesday</v>
      </c>
      <c r="P1110" s="16">
        <f>WEEKDAY(Table13[[#This Row],[Order Datetime]],2)</f>
        <v>2</v>
      </c>
      <c r="Q1110" s="30" t="str">
        <f>IF(Table13[[#This Row],[Customer Country]]="",VLOOKUP(Table13[[#This Row],[Customer ID]],Customers!$A$2:$E$2501,2,0),Table13[[#This Row],[Customer Country]])</f>
        <v>Australia</v>
      </c>
      <c r="R1110" s="16">
        <f>VLOOKUP(Table13[[#This Row],[Customer ID]],Table3[],6,0)</f>
        <v>37</v>
      </c>
    </row>
    <row r="1111" spans="1:18" x14ac:dyDescent="0.3">
      <c r="A1111" s="15">
        <v>1478839</v>
      </c>
      <c r="B1111" s="16">
        <v>896</v>
      </c>
      <c r="C1111" s="17" t="s">
        <v>101</v>
      </c>
      <c r="D1111" s="21">
        <v>44964.071527777778</v>
      </c>
      <c r="E1111" s="16" t="s">
        <v>98</v>
      </c>
      <c r="F1111" s="16" t="s">
        <v>17</v>
      </c>
      <c r="G1111" s="16">
        <v>6444</v>
      </c>
      <c r="H1111" s="16">
        <f>IF(OR(Table13[[#This Row],[Order Value]]&gt;Answer!I$17,Table13[[#This Row],[Order Value]]&lt;Answer!I$18),1,0)</f>
        <v>0</v>
      </c>
      <c r="I1111" s="19">
        <v>44964</v>
      </c>
      <c r="J1111" s="20" t="str">
        <f>TEXT(Table13[[#This Row],[Order Datetime]],"HH:MM:SS")</f>
        <v>01:43:00</v>
      </c>
      <c r="K1111" s="20" t="str">
        <f>TEXT(Table13[[#This Row],[Order time]],"H")</f>
        <v>1</v>
      </c>
      <c r="L1111" s="16">
        <v>2</v>
      </c>
      <c r="M1111" s="16">
        <f>DAY(Table13[[#This Row],[Order Date]])</f>
        <v>7</v>
      </c>
      <c r="N1111" s="16" t="str">
        <f>TEXT(Table13[[#This Row],[Order Date]],"mmmm")</f>
        <v>February</v>
      </c>
      <c r="O1111" s="16" t="str">
        <f>TEXT(Table13[[#This Row],[Order Date]],"dddd")</f>
        <v>Tuesday</v>
      </c>
      <c r="P1111" s="16">
        <f>WEEKDAY(Table13[[#This Row],[Order Datetime]],2)</f>
        <v>2</v>
      </c>
      <c r="Q1111" s="30" t="str">
        <f>IF(Table13[[#This Row],[Customer Country]]="",VLOOKUP(Table13[[#This Row],[Customer ID]],Customers!$A$2:$E$2501,2,0),Table13[[#This Row],[Customer Country]])</f>
        <v>Australia</v>
      </c>
      <c r="R1111" s="16">
        <f>VLOOKUP(Table13[[#This Row],[Customer ID]],Table3[],6,0)</f>
        <v>79</v>
      </c>
    </row>
    <row r="1112" spans="1:18" x14ac:dyDescent="0.3">
      <c r="A1112" s="15">
        <v>967619</v>
      </c>
      <c r="B1112" s="16">
        <v>897</v>
      </c>
      <c r="C1112" s="17" t="s">
        <v>99</v>
      </c>
      <c r="D1112" s="21">
        <v>45104.972916666666</v>
      </c>
      <c r="E1112" s="16" t="s">
        <v>97</v>
      </c>
      <c r="F1112" s="16" t="s">
        <v>19</v>
      </c>
      <c r="G1112" s="16">
        <v>3504</v>
      </c>
      <c r="H1112" s="16">
        <f>IF(OR(Table13[[#This Row],[Order Value]]&gt;Answer!I$17,Table13[[#This Row],[Order Value]]&lt;Answer!I$18),1,0)</f>
        <v>0</v>
      </c>
      <c r="I1112" s="19">
        <v>45104</v>
      </c>
      <c r="J1112" s="20" t="str">
        <f>TEXT(Table13[[#This Row],[Order Datetime]],"HH:MM:SS")</f>
        <v>23:21:00</v>
      </c>
      <c r="K1112" s="20" t="str">
        <f>TEXT(Table13[[#This Row],[Order time]],"H")</f>
        <v>23</v>
      </c>
      <c r="L1112" s="16">
        <v>6</v>
      </c>
      <c r="M1112" s="16">
        <f>DAY(Table13[[#This Row],[Order Date]])</f>
        <v>27</v>
      </c>
      <c r="N1112" s="16" t="str">
        <f>TEXT(Table13[[#This Row],[Order Date]],"mmmm")</f>
        <v>June</v>
      </c>
      <c r="O1112" s="16" t="str">
        <f>TEXT(Table13[[#This Row],[Order Date]],"dddd")</f>
        <v>Tuesday</v>
      </c>
      <c r="P1112" s="16">
        <f>WEEKDAY(Table13[[#This Row],[Order Datetime]],2)</f>
        <v>2</v>
      </c>
      <c r="Q1112" s="30" t="str">
        <f>IF(Table13[[#This Row],[Customer Country]]="",VLOOKUP(Table13[[#This Row],[Customer ID]],Customers!$A$2:$E$2501,2,0),Table13[[#This Row],[Customer Country]])</f>
        <v>USA</v>
      </c>
      <c r="R1112" s="16">
        <f>VLOOKUP(Table13[[#This Row],[Customer ID]],Table3[],6,0)</f>
        <v>46</v>
      </c>
    </row>
    <row r="1113" spans="1:18" x14ac:dyDescent="0.3">
      <c r="A1113" s="15">
        <v>1036614</v>
      </c>
      <c r="B1113" s="16">
        <v>898</v>
      </c>
      <c r="C1113" s="17" t="s">
        <v>99</v>
      </c>
      <c r="D1113" s="21">
        <v>44946</v>
      </c>
      <c r="E1113" s="16" t="s">
        <v>191</v>
      </c>
      <c r="F1113" s="16" t="s">
        <v>6</v>
      </c>
      <c r="G1113" s="16">
        <v>4272</v>
      </c>
      <c r="H1113" s="16">
        <f>IF(OR(Table13[[#This Row],[Order Value]]&gt;Answer!I$17,Table13[[#This Row],[Order Value]]&lt;Answer!I$18),1,0)</f>
        <v>0</v>
      </c>
      <c r="I1113" s="19">
        <v>44946</v>
      </c>
      <c r="J1113" s="20" t="str">
        <f>TEXT(Table13[[#This Row],[Order Datetime]],"HH:MM:SS")</f>
        <v>00:00:00</v>
      </c>
      <c r="K1113" s="20" t="str">
        <f>TEXT(Table13[[#This Row],[Order time]],"H")</f>
        <v>0</v>
      </c>
      <c r="L1113" s="16">
        <v>1</v>
      </c>
      <c r="M1113" s="16">
        <f>DAY(Table13[[#This Row],[Order Date]])</f>
        <v>20</v>
      </c>
      <c r="N1113" s="16" t="str">
        <f>TEXT(Table13[[#This Row],[Order Date]],"mmmm")</f>
        <v>January</v>
      </c>
      <c r="O1113" s="16" t="str">
        <f>TEXT(Table13[[#This Row],[Order Date]],"dddd")</f>
        <v>Friday</v>
      </c>
      <c r="P1113" s="16">
        <f>WEEKDAY(Table13[[#This Row],[Order Datetime]],2)</f>
        <v>5</v>
      </c>
      <c r="Q1113" s="30" t="str">
        <f>IF(Table13[[#This Row],[Customer Country]]="",VLOOKUP(Table13[[#This Row],[Customer ID]],Customers!$A$2:$E$2501,2,0),Table13[[#This Row],[Customer Country]])</f>
        <v>USA</v>
      </c>
      <c r="R1113" s="16">
        <f>VLOOKUP(Table13[[#This Row],[Customer ID]],Table3[],6,0)</f>
        <v>64</v>
      </c>
    </row>
    <row r="1114" spans="1:18" x14ac:dyDescent="0.3">
      <c r="A1114" s="15">
        <v>1180567</v>
      </c>
      <c r="B1114" s="16">
        <v>898</v>
      </c>
      <c r="C1114" s="17" t="s">
        <v>99</v>
      </c>
      <c r="D1114" s="21">
        <v>45178.955555555556</v>
      </c>
      <c r="E1114" s="16" t="s">
        <v>96</v>
      </c>
      <c r="F1114" s="16" t="s">
        <v>65</v>
      </c>
      <c r="G1114" s="16">
        <v>7717</v>
      </c>
      <c r="H1114" s="16">
        <f>IF(OR(Table13[[#This Row],[Order Value]]&gt;Answer!I$17,Table13[[#This Row],[Order Value]]&lt;Answer!I$18),1,0)</f>
        <v>0</v>
      </c>
      <c r="I1114" s="19">
        <v>45178</v>
      </c>
      <c r="J1114" s="20" t="str">
        <f>TEXT(Table13[[#This Row],[Order Datetime]],"HH:MM:SS")</f>
        <v>22:56:00</v>
      </c>
      <c r="K1114" s="20" t="str">
        <f>TEXT(Table13[[#This Row],[Order time]],"H")</f>
        <v>22</v>
      </c>
      <c r="L1114" s="16">
        <v>9</v>
      </c>
      <c r="M1114" s="16">
        <f>DAY(Table13[[#This Row],[Order Date]])</f>
        <v>9</v>
      </c>
      <c r="N1114" s="16" t="str">
        <f>TEXT(Table13[[#This Row],[Order Date]],"mmmm")</f>
        <v>September</v>
      </c>
      <c r="O1114" s="16" t="str">
        <f>TEXT(Table13[[#This Row],[Order Date]],"dddd")</f>
        <v>Saturday</v>
      </c>
      <c r="P1114" s="16">
        <f>WEEKDAY(Table13[[#This Row],[Order Datetime]],2)</f>
        <v>6</v>
      </c>
      <c r="Q1114" s="30" t="str">
        <f>IF(Table13[[#This Row],[Customer Country]]="",VLOOKUP(Table13[[#This Row],[Customer ID]],Customers!$A$2:$E$2501,2,0),Table13[[#This Row],[Customer Country]])</f>
        <v>USA</v>
      </c>
      <c r="R1114" s="16">
        <f>VLOOKUP(Table13[[#This Row],[Customer ID]],Table3[],6,0)</f>
        <v>64</v>
      </c>
    </row>
    <row r="1115" spans="1:18" x14ac:dyDescent="0.3">
      <c r="A1115" s="15">
        <v>1440486</v>
      </c>
      <c r="B1115" s="16">
        <v>898</v>
      </c>
      <c r="C1115" s="17" t="s">
        <v>99</v>
      </c>
      <c r="D1115" s="21">
        <v>45253.019444444442</v>
      </c>
      <c r="E1115" s="16" t="s">
        <v>98</v>
      </c>
      <c r="F1115" s="16" t="s">
        <v>70</v>
      </c>
      <c r="G1115" s="16">
        <v>7417</v>
      </c>
      <c r="H1115" s="16">
        <f>IF(OR(Table13[[#This Row],[Order Value]]&gt;Answer!I$17,Table13[[#This Row],[Order Value]]&lt;Answer!I$18),1,0)</f>
        <v>0</v>
      </c>
      <c r="I1115" s="19">
        <v>45253</v>
      </c>
      <c r="J1115" s="20" t="str">
        <f>TEXT(Table13[[#This Row],[Order Datetime]],"HH:MM:SS")</f>
        <v>00:28:00</v>
      </c>
      <c r="K1115" s="20" t="str">
        <f>TEXT(Table13[[#This Row],[Order time]],"H")</f>
        <v>0</v>
      </c>
      <c r="L1115" s="16">
        <v>11</v>
      </c>
      <c r="M1115" s="16">
        <f>DAY(Table13[[#This Row],[Order Date]])</f>
        <v>23</v>
      </c>
      <c r="N1115" s="16" t="str">
        <f>TEXT(Table13[[#This Row],[Order Date]],"mmmm")</f>
        <v>November</v>
      </c>
      <c r="O1115" s="16" t="str">
        <f>TEXT(Table13[[#This Row],[Order Date]],"dddd")</f>
        <v>Thursday</v>
      </c>
      <c r="P1115" s="16">
        <f>WEEKDAY(Table13[[#This Row],[Order Datetime]],2)</f>
        <v>4</v>
      </c>
      <c r="Q1115" s="30" t="str">
        <f>IF(Table13[[#This Row],[Customer Country]]="",VLOOKUP(Table13[[#This Row],[Customer ID]],Customers!$A$2:$E$2501,2,0),Table13[[#This Row],[Customer Country]])</f>
        <v>USA</v>
      </c>
      <c r="R1115" s="16">
        <f>VLOOKUP(Table13[[#This Row],[Customer ID]],Table3[],6,0)</f>
        <v>64</v>
      </c>
    </row>
    <row r="1116" spans="1:18" x14ac:dyDescent="0.3">
      <c r="A1116" s="15">
        <v>400313</v>
      </c>
      <c r="B1116" s="16">
        <v>899</v>
      </c>
      <c r="C1116" s="17" t="s">
        <v>99</v>
      </c>
      <c r="D1116" s="18">
        <v>45034.029861111114</v>
      </c>
      <c r="E1116" s="16" t="s">
        <v>191</v>
      </c>
      <c r="F1116" s="16" t="s">
        <v>89</v>
      </c>
      <c r="G1116" s="16">
        <v>6891</v>
      </c>
      <c r="H1116" s="16">
        <f>IF(OR(Table13[[#This Row],[Order Value]]&gt;Answer!I$17,Table13[[#This Row],[Order Value]]&lt;Answer!I$18),1,0)</f>
        <v>0</v>
      </c>
      <c r="I1116" s="19">
        <v>45034</v>
      </c>
      <c r="J1116" s="20" t="str">
        <f>TEXT(Table13[[#This Row],[Order Datetime]],"HH:MM:SS")</f>
        <v>00:43:00</v>
      </c>
      <c r="K1116" s="20" t="str">
        <f>TEXT(Table13[[#This Row],[Order time]],"H")</f>
        <v>0</v>
      </c>
      <c r="L1116" s="16">
        <v>4</v>
      </c>
      <c r="M1116" s="16">
        <f>DAY(Table13[[#This Row],[Order Date]])</f>
        <v>18</v>
      </c>
      <c r="N1116" s="16" t="str">
        <f>TEXT(Table13[[#This Row],[Order Date]],"mmmm")</f>
        <v>April</v>
      </c>
      <c r="O1116" s="16" t="str">
        <f>TEXT(Table13[[#This Row],[Order Date]],"dddd")</f>
        <v>Tuesday</v>
      </c>
      <c r="P1116" s="16">
        <f>WEEKDAY(Table13[[#This Row],[Order Datetime]],2)</f>
        <v>2</v>
      </c>
      <c r="Q1116" s="30" t="str">
        <f>IF(Table13[[#This Row],[Customer Country]]="",VLOOKUP(Table13[[#This Row],[Customer ID]],Customers!$A$2:$E$2501,2,0),Table13[[#This Row],[Customer Country]])</f>
        <v>USA</v>
      </c>
      <c r="R1116" s="16">
        <f>VLOOKUP(Table13[[#This Row],[Customer ID]],Table3[],6,0)</f>
        <v>75</v>
      </c>
    </row>
    <row r="1117" spans="1:18" x14ac:dyDescent="0.3">
      <c r="A1117" s="15">
        <v>445784</v>
      </c>
      <c r="B1117" s="16">
        <v>899</v>
      </c>
      <c r="C1117" s="17" t="s">
        <v>99</v>
      </c>
      <c r="D1117" s="18">
        <v>45127.043055555558</v>
      </c>
      <c r="E1117" s="16" t="s">
        <v>191</v>
      </c>
      <c r="F1117" s="16" t="s">
        <v>47</v>
      </c>
      <c r="G1117" s="16">
        <v>7646</v>
      </c>
      <c r="H1117" s="16">
        <f>IF(OR(Table13[[#This Row],[Order Value]]&gt;Answer!I$17,Table13[[#This Row],[Order Value]]&lt;Answer!I$18),1,0)</f>
        <v>0</v>
      </c>
      <c r="I1117" s="19">
        <v>45127</v>
      </c>
      <c r="J1117" s="20" t="str">
        <f>TEXT(Table13[[#This Row],[Order Datetime]],"HH:MM:SS")</f>
        <v>01:02:00</v>
      </c>
      <c r="K1117" s="20" t="str">
        <f>TEXT(Table13[[#This Row],[Order time]],"H")</f>
        <v>1</v>
      </c>
      <c r="L1117" s="16">
        <v>7</v>
      </c>
      <c r="M1117" s="16">
        <f>DAY(Table13[[#This Row],[Order Date]])</f>
        <v>20</v>
      </c>
      <c r="N1117" s="16" t="str">
        <f>TEXT(Table13[[#This Row],[Order Date]],"mmmm")</f>
        <v>July</v>
      </c>
      <c r="O1117" s="16" t="str">
        <f>TEXT(Table13[[#This Row],[Order Date]],"dddd")</f>
        <v>Thursday</v>
      </c>
      <c r="P1117" s="16">
        <f>WEEKDAY(Table13[[#This Row],[Order Datetime]],2)</f>
        <v>4</v>
      </c>
      <c r="Q1117" s="30" t="str">
        <f>IF(Table13[[#This Row],[Customer Country]]="",VLOOKUP(Table13[[#This Row],[Customer ID]],Customers!$A$2:$E$2501,2,0),Table13[[#This Row],[Customer Country]])</f>
        <v>USA</v>
      </c>
      <c r="R1117" s="16">
        <f>VLOOKUP(Table13[[#This Row],[Customer ID]],Table3[],6,0)</f>
        <v>75</v>
      </c>
    </row>
    <row r="1118" spans="1:18" x14ac:dyDescent="0.3">
      <c r="A1118" s="15">
        <v>696736</v>
      </c>
      <c r="B1118" s="16">
        <v>899</v>
      </c>
      <c r="C1118" s="17" t="s">
        <v>99</v>
      </c>
      <c r="D1118" s="21">
        <v>45249.039583333331</v>
      </c>
      <c r="E1118" s="16" t="s">
        <v>97</v>
      </c>
      <c r="F1118" s="16" t="s">
        <v>49</v>
      </c>
      <c r="G1118" s="16">
        <v>2627</v>
      </c>
      <c r="H1118" s="16">
        <f>IF(OR(Table13[[#This Row],[Order Value]]&gt;Answer!I$17,Table13[[#This Row],[Order Value]]&lt;Answer!I$18),1,0)</f>
        <v>0</v>
      </c>
      <c r="I1118" s="19">
        <v>45249</v>
      </c>
      <c r="J1118" s="20" t="str">
        <f>TEXT(Table13[[#This Row],[Order Datetime]],"HH:MM:SS")</f>
        <v>00:57:00</v>
      </c>
      <c r="K1118" s="20" t="str">
        <f>TEXT(Table13[[#This Row],[Order time]],"H")</f>
        <v>0</v>
      </c>
      <c r="L1118" s="16">
        <v>11</v>
      </c>
      <c r="M1118" s="16">
        <f>DAY(Table13[[#This Row],[Order Date]])</f>
        <v>19</v>
      </c>
      <c r="N1118" s="16" t="str">
        <f>TEXT(Table13[[#This Row],[Order Date]],"mmmm")</f>
        <v>November</v>
      </c>
      <c r="O1118" s="16" t="str">
        <f>TEXT(Table13[[#This Row],[Order Date]],"dddd")</f>
        <v>Sunday</v>
      </c>
      <c r="P1118" s="16">
        <f>WEEKDAY(Table13[[#This Row],[Order Datetime]],2)</f>
        <v>7</v>
      </c>
      <c r="Q1118" s="30" t="str">
        <f>IF(Table13[[#This Row],[Customer Country]]="",VLOOKUP(Table13[[#This Row],[Customer ID]],Customers!$A$2:$E$2501,2,0),Table13[[#This Row],[Customer Country]])</f>
        <v>USA</v>
      </c>
      <c r="R1118" s="16">
        <f>VLOOKUP(Table13[[#This Row],[Customer ID]],Table3[],6,0)</f>
        <v>75</v>
      </c>
    </row>
    <row r="1119" spans="1:18" x14ac:dyDescent="0.3">
      <c r="A1119" s="15">
        <v>1026611</v>
      </c>
      <c r="B1119" s="16">
        <v>899</v>
      </c>
      <c r="C1119" s="17" t="s">
        <v>99</v>
      </c>
      <c r="D1119" s="21">
        <v>44957.040277777778</v>
      </c>
      <c r="E1119" s="16" t="s">
        <v>98</v>
      </c>
      <c r="F1119" s="16" t="s">
        <v>27</v>
      </c>
      <c r="G1119" s="16">
        <v>2950</v>
      </c>
      <c r="H1119" s="16">
        <f>IF(OR(Table13[[#This Row],[Order Value]]&gt;Answer!I$17,Table13[[#This Row],[Order Value]]&lt;Answer!I$18),1,0)</f>
        <v>0</v>
      </c>
      <c r="I1119" s="19">
        <v>44957</v>
      </c>
      <c r="J1119" s="20" t="str">
        <f>TEXT(Table13[[#This Row],[Order Datetime]],"HH:MM:SS")</f>
        <v>00:58:00</v>
      </c>
      <c r="K1119" s="20" t="str">
        <f>TEXT(Table13[[#This Row],[Order time]],"H")</f>
        <v>0</v>
      </c>
      <c r="L1119" s="16">
        <v>1</v>
      </c>
      <c r="M1119" s="16">
        <f>DAY(Table13[[#This Row],[Order Date]])</f>
        <v>31</v>
      </c>
      <c r="N1119" s="16" t="str">
        <f>TEXT(Table13[[#This Row],[Order Date]],"mmmm")</f>
        <v>January</v>
      </c>
      <c r="O1119" s="16" t="str">
        <f>TEXT(Table13[[#This Row],[Order Date]],"dddd")</f>
        <v>Tuesday</v>
      </c>
      <c r="P1119" s="16">
        <f>WEEKDAY(Table13[[#This Row],[Order Datetime]],2)</f>
        <v>2</v>
      </c>
      <c r="Q1119" s="30" t="str">
        <f>IF(Table13[[#This Row],[Customer Country]]="",VLOOKUP(Table13[[#This Row],[Customer ID]],Customers!$A$2:$E$2501,2,0),Table13[[#This Row],[Customer Country]])</f>
        <v>USA</v>
      </c>
      <c r="R1119" s="16">
        <f>VLOOKUP(Table13[[#This Row],[Customer ID]],Table3[],6,0)</f>
        <v>75</v>
      </c>
    </row>
    <row r="1120" spans="1:18" x14ac:dyDescent="0.3">
      <c r="A1120" s="15">
        <v>1485939</v>
      </c>
      <c r="B1120" s="16">
        <v>899</v>
      </c>
      <c r="C1120" s="17" t="s">
        <v>99</v>
      </c>
      <c r="D1120" s="21">
        <v>44980</v>
      </c>
      <c r="E1120" s="16" t="s">
        <v>191</v>
      </c>
      <c r="F1120" s="16" t="s">
        <v>71</v>
      </c>
      <c r="G1120" s="16">
        <v>902</v>
      </c>
      <c r="H1120" s="16">
        <f>IF(OR(Table13[[#This Row],[Order Value]]&gt;Answer!I$17,Table13[[#This Row],[Order Value]]&lt;Answer!I$18),1,0)</f>
        <v>0</v>
      </c>
      <c r="I1120" s="19">
        <v>44980</v>
      </c>
      <c r="J1120" s="20" t="str">
        <f>TEXT(Table13[[#This Row],[Order Datetime]],"HH:MM:SS")</f>
        <v>00:00:00</v>
      </c>
      <c r="K1120" s="20" t="str">
        <f>TEXT(Table13[[#This Row],[Order time]],"H")</f>
        <v>0</v>
      </c>
      <c r="L1120" s="16">
        <v>2</v>
      </c>
      <c r="M1120" s="16">
        <f>DAY(Table13[[#This Row],[Order Date]])</f>
        <v>23</v>
      </c>
      <c r="N1120" s="16" t="str">
        <f>TEXT(Table13[[#This Row],[Order Date]],"mmmm")</f>
        <v>February</v>
      </c>
      <c r="O1120" s="16" t="str">
        <f>TEXT(Table13[[#This Row],[Order Date]],"dddd")</f>
        <v>Thursday</v>
      </c>
      <c r="P1120" s="16">
        <f>WEEKDAY(Table13[[#This Row],[Order Datetime]],2)</f>
        <v>4</v>
      </c>
      <c r="Q1120" s="30" t="str">
        <f>IF(Table13[[#This Row],[Customer Country]]="",VLOOKUP(Table13[[#This Row],[Customer ID]],Customers!$A$2:$E$2501,2,0),Table13[[#This Row],[Customer Country]])</f>
        <v>USA</v>
      </c>
      <c r="R1120" s="16">
        <f>VLOOKUP(Table13[[#This Row],[Customer ID]],Table3[],6,0)</f>
        <v>75</v>
      </c>
    </row>
    <row r="1121" spans="1:18" x14ac:dyDescent="0.3">
      <c r="A1121" s="15">
        <v>1383231</v>
      </c>
      <c r="B1121" s="16">
        <v>900</v>
      </c>
      <c r="C1121" s="17" t="s">
        <v>99</v>
      </c>
      <c r="D1121" s="21">
        <v>45134.992361111108</v>
      </c>
      <c r="E1121" s="16" t="s">
        <v>191</v>
      </c>
      <c r="F1121" s="16" t="s">
        <v>74</v>
      </c>
      <c r="G1121" s="16">
        <v>2730</v>
      </c>
      <c r="H1121" s="16">
        <f>IF(OR(Table13[[#This Row],[Order Value]]&gt;Answer!I$17,Table13[[#This Row],[Order Value]]&lt;Answer!I$18),1,0)</f>
        <v>0</v>
      </c>
      <c r="I1121" s="19">
        <v>45134</v>
      </c>
      <c r="J1121" s="20" t="str">
        <f>TEXT(Table13[[#This Row],[Order Datetime]],"HH:MM:SS")</f>
        <v>23:49:00</v>
      </c>
      <c r="K1121" s="20" t="str">
        <f>TEXT(Table13[[#This Row],[Order time]],"H")</f>
        <v>23</v>
      </c>
      <c r="L1121" s="16">
        <v>7</v>
      </c>
      <c r="M1121" s="16">
        <f>DAY(Table13[[#This Row],[Order Date]])</f>
        <v>27</v>
      </c>
      <c r="N1121" s="16" t="str">
        <f>TEXT(Table13[[#This Row],[Order Date]],"mmmm")</f>
        <v>July</v>
      </c>
      <c r="O1121" s="16" t="str">
        <f>TEXT(Table13[[#This Row],[Order Date]],"dddd")</f>
        <v>Thursday</v>
      </c>
      <c r="P1121" s="16">
        <f>WEEKDAY(Table13[[#This Row],[Order Datetime]],2)</f>
        <v>4</v>
      </c>
      <c r="Q1121" s="30" t="str">
        <f>IF(Table13[[#This Row],[Customer Country]]="",VLOOKUP(Table13[[#This Row],[Customer ID]],Customers!$A$2:$E$2501,2,0),Table13[[#This Row],[Customer Country]])</f>
        <v>USA</v>
      </c>
      <c r="R1121" s="16">
        <f>VLOOKUP(Table13[[#This Row],[Customer ID]],Table3[],6,0)</f>
        <v>54</v>
      </c>
    </row>
    <row r="1122" spans="1:18" x14ac:dyDescent="0.3">
      <c r="A1122" s="15">
        <v>642874</v>
      </c>
      <c r="B1122" s="16">
        <v>901</v>
      </c>
      <c r="C1122" s="17" t="s">
        <v>99</v>
      </c>
      <c r="D1122" s="18">
        <v>45206.037499999999</v>
      </c>
      <c r="E1122" s="16" t="s">
        <v>98</v>
      </c>
      <c r="F1122" s="16" t="s">
        <v>24</v>
      </c>
      <c r="G1122" s="16">
        <v>1789</v>
      </c>
      <c r="H1122" s="16">
        <f>IF(OR(Table13[[#This Row],[Order Value]]&gt;Answer!I$17,Table13[[#This Row],[Order Value]]&lt;Answer!I$18),1,0)</f>
        <v>0</v>
      </c>
      <c r="I1122" s="19">
        <v>45206</v>
      </c>
      <c r="J1122" s="20" t="str">
        <f>TEXT(Table13[[#This Row],[Order Datetime]],"HH:MM:SS")</f>
        <v>00:54:00</v>
      </c>
      <c r="K1122" s="20" t="str">
        <f>TEXT(Table13[[#This Row],[Order time]],"H")</f>
        <v>0</v>
      </c>
      <c r="L1122" s="16">
        <v>10</v>
      </c>
      <c r="M1122" s="16">
        <f>DAY(Table13[[#This Row],[Order Date]])</f>
        <v>7</v>
      </c>
      <c r="N1122" s="16" t="str">
        <f>TEXT(Table13[[#This Row],[Order Date]],"mmmm")</f>
        <v>October</v>
      </c>
      <c r="O1122" s="16" t="str">
        <f>TEXT(Table13[[#This Row],[Order Date]],"dddd")</f>
        <v>Saturday</v>
      </c>
      <c r="P1122" s="16">
        <f>WEEKDAY(Table13[[#This Row],[Order Datetime]],2)</f>
        <v>6</v>
      </c>
      <c r="Q1122" s="30" t="str">
        <f>IF(Table13[[#This Row],[Customer Country]]="",VLOOKUP(Table13[[#This Row],[Customer ID]],Customers!$A$2:$E$2501,2,0),Table13[[#This Row],[Customer Country]])</f>
        <v>USA</v>
      </c>
      <c r="R1122" s="16">
        <f>VLOOKUP(Table13[[#This Row],[Customer ID]],Table3[],6,0)</f>
        <v>44</v>
      </c>
    </row>
    <row r="1123" spans="1:18" x14ac:dyDescent="0.3">
      <c r="A1123" s="15">
        <v>1656071</v>
      </c>
      <c r="B1123" s="16">
        <v>901</v>
      </c>
      <c r="C1123" s="17" t="s">
        <v>99</v>
      </c>
      <c r="D1123" s="21">
        <v>45235.000694444447</v>
      </c>
      <c r="E1123" s="16" t="s">
        <v>97</v>
      </c>
      <c r="F1123" s="16" t="s">
        <v>19</v>
      </c>
      <c r="G1123" s="16">
        <v>634</v>
      </c>
      <c r="H1123" s="16">
        <f>IF(OR(Table13[[#This Row],[Order Value]]&gt;Answer!I$17,Table13[[#This Row],[Order Value]]&lt;Answer!I$18),1,0)</f>
        <v>0</v>
      </c>
      <c r="I1123" s="19">
        <v>45235</v>
      </c>
      <c r="J1123" s="20" t="str">
        <f>TEXT(Table13[[#This Row],[Order Datetime]],"HH:MM:SS")</f>
        <v>00:01:00</v>
      </c>
      <c r="K1123" s="20" t="str">
        <f>TEXT(Table13[[#This Row],[Order time]],"H")</f>
        <v>0</v>
      </c>
      <c r="L1123" s="16">
        <v>11</v>
      </c>
      <c r="M1123" s="16">
        <f>DAY(Table13[[#This Row],[Order Date]])</f>
        <v>5</v>
      </c>
      <c r="N1123" s="16" t="str">
        <f>TEXT(Table13[[#This Row],[Order Date]],"mmmm")</f>
        <v>November</v>
      </c>
      <c r="O1123" s="16" t="str">
        <f>TEXT(Table13[[#This Row],[Order Date]],"dddd")</f>
        <v>Sunday</v>
      </c>
      <c r="P1123" s="16">
        <f>WEEKDAY(Table13[[#This Row],[Order Datetime]],2)</f>
        <v>7</v>
      </c>
      <c r="Q1123" s="30" t="str">
        <f>IF(Table13[[#This Row],[Customer Country]]="",VLOOKUP(Table13[[#This Row],[Customer ID]],Customers!$A$2:$E$2501,2,0),Table13[[#This Row],[Customer Country]])</f>
        <v>USA</v>
      </c>
      <c r="R1123" s="16">
        <f>VLOOKUP(Table13[[#This Row],[Customer ID]],Table3[],6,0)</f>
        <v>44</v>
      </c>
    </row>
    <row r="1124" spans="1:18" x14ac:dyDescent="0.3">
      <c r="A1124" s="15">
        <v>1335910</v>
      </c>
      <c r="B1124" s="16">
        <v>902</v>
      </c>
      <c r="C1124" s="17" t="s">
        <v>99</v>
      </c>
      <c r="D1124" s="21">
        <v>45278.976388888892</v>
      </c>
      <c r="E1124" s="16" t="s">
        <v>96</v>
      </c>
      <c r="F1124" s="16" t="s">
        <v>74</v>
      </c>
      <c r="G1124" s="16">
        <v>355</v>
      </c>
      <c r="H1124" s="16">
        <f>IF(OR(Table13[[#This Row],[Order Value]]&gt;Answer!I$17,Table13[[#This Row],[Order Value]]&lt;Answer!I$18),1,0)</f>
        <v>0</v>
      </c>
      <c r="I1124" s="19">
        <v>45278</v>
      </c>
      <c r="J1124" s="20" t="str">
        <f>TEXT(Table13[[#This Row],[Order Datetime]],"HH:MM:SS")</f>
        <v>23:26:00</v>
      </c>
      <c r="K1124" s="20" t="str">
        <f>TEXT(Table13[[#This Row],[Order time]],"H")</f>
        <v>23</v>
      </c>
      <c r="L1124" s="16">
        <v>12</v>
      </c>
      <c r="M1124" s="16">
        <f>DAY(Table13[[#This Row],[Order Date]])</f>
        <v>18</v>
      </c>
      <c r="N1124" s="16" t="str">
        <f>TEXT(Table13[[#This Row],[Order Date]],"mmmm")</f>
        <v>December</v>
      </c>
      <c r="O1124" s="16" t="str">
        <f>TEXT(Table13[[#This Row],[Order Date]],"dddd")</f>
        <v>Monday</v>
      </c>
      <c r="P1124" s="16">
        <f>WEEKDAY(Table13[[#This Row],[Order Datetime]],2)</f>
        <v>1</v>
      </c>
      <c r="Q1124" s="30" t="str">
        <f>IF(Table13[[#This Row],[Customer Country]]="",VLOOKUP(Table13[[#This Row],[Customer ID]],Customers!$A$2:$E$2501,2,0),Table13[[#This Row],[Customer Country]])</f>
        <v>USA</v>
      </c>
      <c r="R1124" s="16">
        <f>VLOOKUP(Table13[[#This Row],[Customer ID]],Table3[],6,0)</f>
        <v>82</v>
      </c>
    </row>
    <row r="1125" spans="1:18" x14ac:dyDescent="0.3">
      <c r="A1125" s="15">
        <v>1616804</v>
      </c>
      <c r="B1125" s="16">
        <v>902</v>
      </c>
      <c r="C1125" s="17" t="s">
        <v>99</v>
      </c>
      <c r="D1125" s="21">
        <v>45023.958333333336</v>
      </c>
      <c r="E1125" s="16" t="s">
        <v>97</v>
      </c>
      <c r="F1125" s="16" t="s">
        <v>27</v>
      </c>
      <c r="G1125" s="16">
        <v>8265</v>
      </c>
      <c r="H1125" s="16">
        <f>IF(OR(Table13[[#This Row],[Order Value]]&gt;Answer!I$17,Table13[[#This Row],[Order Value]]&lt;Answer!I$18),1,0)</f>
        <v>0</v>
      </c>
      <c r="I1125" s="19">
        <v>45023</v>
      </c>
      <c r="J1125" s="20" t="str">
        <f>TEXT(Table13[[#This Row],[Order Datetime]],"HH:MM:SS")</f>
        <v>23:00:00</v>
      </c>
      <c r="K1125" s="20" t="str">
        <f>TEXT(Table13[[#This Row],[Order time]],"H")</f>
        <v>23</v>
      </c>
      <c r="L1125" s="16">
        <v>4</v>
      </c>
      <c r="M1125" s="16">
        <f>DAY(Table13[[#This Row],[Order Date]])</f>
        <v>7</v>
      </c>
      <c r="N1125" s="16" t="str">
        <f>TEXT(Table13[[#This Row],[Order Date]],"mmmm")</f>
        <v>April</v>
      </c>
      <c r="O1125" s="16" t="str">
        <f>TEXT(Table13[[#This Row],[Order Date]],"dddd")</f>
        <v>Friday</v>
      </c>
      <c r="P1125" s="16">
        <f>WEEKDAY(Table13[[#This Row],[Order Datetime]],2)</f>
        <v>5</v>
      </c>
      <c r="Q1125" s="30" t="str">
        <f>IF(Table13[[#This Row],[Customer Country]]="",VLOOKUP(Table13[[#This Row],[Customer ID]],Customers!$A$2:$E$2501,2,0),Table13[[#This Row],[Customer Country]])</f>
        <v>USA</v>
      </c>
      <c r="R1125" s="16">
        <f>VLOOKUP(Table13[[#This Row],[Customer ID]],Table3[],6,0)</f>
        <v>82</v>
      </c>
    </row>
    <row r="1126" spans="1:18" x14ac:dyDescent="0.3">
      <c r="A1126" s="15">
        <v>339088</v>
      </c>
      <c r="B1126" s="16">
        <v>904</v>
      </c>
      <c r="C1126" s="17" t="s">
        <v>113</v>
      </c>
      <c r="D1126" s="18">
        <v>45138.03402777778</v>
      </c>
      <c r="E1126" s="16" t="s">
        <v>97</v>
      </c>
      <c r="F1126" s="16" t="s">
        <v>52</v>
      </c>
      <c r="G1126" s="16">
        <v>4909</v>
      </c>
      <c r="H1126" s="16">
        <f>IF(OR(Table13[[#This Row],[Order Value]]&gt;Answer!I$17,Table13[[#This Row],[Order Value]]&lt;Answer!I$18),1,0)</f>
        <v>0</v>
      </c>
      <c r="I1126" s="19">
        <v>45138</v>
      </c>
      <c r="J1126" s="20" t="str">
        <f>TEXT(Table13[[#This Row],[Order Datetime]],"HH:MM:SS")</f>
        <v>00:49:00</v>
      </c>
      <c r="K1126" s="20" t="str">
        <f>TEXT(Table13[[#This Row],[Order time]],"H")</f>
        <v>0</v>
      </c>
      <c r="L1126" s="16">
        <v>7</v>
      </c>
      <c r="M1126" s="16">
        <f>DAY(Table13[[#This Row],[Order Date]])</f>
        <v>31</v>
      </c>
      <c r="N1126" s="16" t="str">
        <f>TEXT(Table13[[#This Row],[Order Date]],"mmmm")</f>
        <v>July</v>
      </c>
      <c r="O1126" s="16" t="str">
        <f>TEXT(Table13[[#This Row],[Order Date]],"dddd")</f>
        <v>Monday</v>
      </c>
      <c r="P1126" s="16">
        <f>WEEKDAY(Table13[[#This Row],[Order Datetime]],2)</f>
        <v>1</v>
      </c>
      <c r="Q1126" s="30" t="str">
        <f>IF(Table13[[#This Row],[Customer Country]]="",VLOOKUP(Table13[[#This Row],[Customer ID]],Customers!$A$2:$E$2501,2,0),Table13[[#This Row],[Customer Country]])</f>
        <v>India</v>
      </c>
      <c r="R1126" s="16">
        <f>VLOOKUP(Table13[[#This Row],[Customer ID]],Table3[],6,0)</f>
        <v>34</v>
      </c>
    </row>
    <row r="1127" spans="1:18" x14ac:dyDescent="0.3">
      <c r="A1127" s="15">
        <v>44486</v>
      </c>
      <c r="B1127" s="16">
        <v>905</v>
      </c>
      <c r="C1127" s="17" t="s">
        <v>99</v>
      </c>
      <c r="D1127" s="18">
        <v>45086.02847222222</v>
      </c>
      <c r="E1127" s="16" t="s">
        <v>98</v>
      </c>
      <c r="F1127" s="16" t="s">
        <v>19</v>
      </c>
      <c r="G1127" s="16">
        <v>8730</v>
      </c>
      <c r="H1127" s="16">
        <f>IF(OR(Table13[[#This Row],[Order Value]]&gt;Answer!I$17,Table13[[#This Row],[Order Value]]&lt;Answer!I$18),1,0)</f>
        <v>0</v>
      </c>
      <c r="I1127" s="19">
        <v>45086</v>
      </c>
      <c r="J1127" s="20" t="str">
        <f>TEXT(Table13[[#This Row],[Order Datetime]],"HH:MM:SS")</f>
        <v>00:41:00</v>
      </c>
      <c r="K1127" s="20" t="str">
        <f>TEXT(Table13[[#This Row],[Order time]],"H")</f>
        <v>0</v>
      </c>
      <c r="L1127" s="16">
        <v>6</v>
      </c>
      <c r="M1127" s="16">
        <f>DAY(Table13[[#This Row],[Order Date]])</f>
        <v>9</v>
      </c>
      <c r="N1127" s="16" t="str">
        <f>TEXT(Table13[[#This Row],[Order Date]],"mmmm")</f>
        <v>June</v>
      </c>
      <c r="O1127" s="16" t="str">
        <f>TEXT(Table13[[#This Row],[Order Date]],"dddd")</f>
        <v>Friday</v>
      </c>
      <c r="P1127" s="16">
        <f>WEEKDAY(Table13[[#This Row],[Order Datetime]],2)</f>
        <v>5</v>
      </c>
      <c r="Q1127" s="30" t="str">
        <f>IF(Table13[[#This Row],[Customer Country]]="",VLOOKUP(Table13[[#This Row],[Customer ID]],Customers!$A$2:$E$2501,2,0),Table13[[#This Row],[Customer Country]])</f>
        <v>USA</v>
      </c>
      <c r="R1127" s="16">
        <f>VLOOKUP(Table13[[#This Row],[Customer ID]],Table3[],6,0)</f>
        <v>25</v>
      </c>
    </row>
    <row r="1128" spans="1:18" x14ac:dyDescent="0.3">
      <c r="A1128" s="15">
        <v>593879</v>
      </c>
      <c r="B1128" s="16">
        <v>907</v>
      </c>
      <c r="C1128" s="17" t="s">
        <v>108</v>
      </c>
      <c r="D1128" s="18">
        <v>45081.066666666666</v>
      </c>
      <c r="E1128" s="16" t="s">
        <v>96</v>
      </c>
      <c r="F1128" s="16" t="s">
        <v>33</v>
      </c>
      <c r="G1128" s="16">
        <v>5944</v>
      </c>
      <c r="H1128" s="16">
        <f>IF(OR(Table13[[#This Row],[Order Value]]&gt;Answer!I$17,Table13[[#This Row],[Order Value]]&lt;Answer!I$18),1,0)</f>
        <v>0</v>
      </c>
      <c r="I1128" s="19">
        <v>45081</v>
      </c>
      <c r="J1128" s="20" t="str">
        <f>TEXT(Table13[[#This Row],[Order Datetime]],"HH:MM:SS")</f>
        <v>01:36:00</v>
      </c>
      <c r="K1128" s="20" t="str">
        <f>TEXT(Table13[[#This Row],[Order time]],"H")</f>
        <v>1</v>
      </c>
      <c r="L1128" s="16">
        <v>6</v>
      </c>
      <c r="M1128" s="16">
        <f>DAY(Table13[[#This Row],[Order Date]])</f>
        <v>4</v>
      </c>
      <c r="N1128" s="16" t="str">
        <f>TEXT(Table13[[#This Row],[Order Date]],"mmmm")</f>
        <v>June</v>
      </c>
      <c r="O1128" s="16" t="str">
        <f>TEXT(Table13[[#This Row],[Order Date]],"dddd")</f>
        <v>Sunday</v>
      </c>
      <c r="P1128" s="16">
        <f>WEEKDAY(Table13[[#This Row],[Order Datetime]],2)</f>
        <v>7</v>
      </c>
      <c r="Q1128" s="30" t="str">
        <f>IF(Table13[[#This Row],[Customer Country]]="",VLOOKUP(Table13[[#This Row],[Customer ID]],Customers!$A$2:$E$2501,2,0),Table13[[#This Row],[Customer Country]])</f>
        <v>Denmark</v>
      </c>
      <c r="R1128" s="16">
        <f>VLOOKUP(Table13[[#This Row],[Customer ID]],Table3[],6,0)</f>
        <v>55</v>
      </c>
    </row>
    <row r="1129" spans="1:18" x14ac:dyDescent="0.3">
      <c r="A1129" s="15">
        <v>879541</v>
      </c>
      <c r="B1129" s="16">
        <v>907</v>
      </c>
      <c r="C1129" s="17" t="s">
        <v>108</v>
      </c>
      <c r="D1129" s="21">
        <v>45164.956944444442</v>
      </c>
      <c r="E1129" s="16" t="s">
        <v>191</v>
      </c>
      <c r="F1129" s="16" t="s">
        <v>34</v>
      </c>
      <c r="G1129" s="16">
        <v>1465</v>
      </c>
      <c r="H1129" s="16">
        <f>IF(OR(Table13[[#This Row],[Order Value]]&gt;Answer!I$17,Table13[[#This Row],[Order Value]]&lt;Answer!I$18),1,0)</f>
        <v>0</v>
      </c>
      <c r="I1129" s="19">
        <v>45164</v>
      </c>
      <c r="J1129" s="20" t="str">
        <f>TEXT(Table13[[#This Row],[Order Datetime]],"HH:MM:SS")</f>
        <v>22:58:00</v>
      </c>
      <c r="K1129" s="20" t="str">
        <f>TEXT(Table13[[#This Row],[Order time]],"H")</f>
        <v>22</v>
      </c>
      <c r="L1129" s="16">
        <v>8</v>
      </c>
      <c r="M1129" s="16">
        <f>DAY(Table13[[#This Row],[Order Date]])</f>
        <v>26</v>
      </c>
      <c r="N1129" s="16" t="str">
        <f>TEXT(Table13[[#This Row],[Order Date]],"mmmm")</f>
        <v>August</v>
      </c>
      <c r="O1129" s="16" t="str">
        <f>TEXT(Table13[[#This Row],[Order Date]],"dddd")</f>
        <v>Saturday</v>
      </c>
      <c r="P1129" s="16">
        <f>WEEKDAY(Table13[[#This Row],[Order Datetime]],2)</f>
        <v>6</v>
      </c>
      <c r="Q1129" s="30" t="str">
        <f>IF(Table13[[#This Row],[Customer Country]]="",VLOOKUP(Table13[[#This Row],[Customer ID]],Customers!$A$2:$E$2501,2,0),Table13[[#This Row],[Customer Country]])</f>
        <v>Denmark</v>
      </c>
      <c r="R1129" s="16">
        <f>VLOOKUP(Table13[[#This Row],[Customer ID]],Table3[],6,0)</f>
        <v>55</v>
      </c>
    </row>
    <row r="1130" spans="1:18" x14ac:dyDescent="0.3">
      <c r="A1130" s="15">
        <v>904997</v>
      </c>
      <c r="B1130" s="16">
        <v>909</v>
      </c>
      <c r="C1130" s="17" t="s">
        <v>113</v>
      </c>
      <c r="D1130" s="21">
        <v>45237.949305555558</v>
      </c>
      <c r="E1130" s="16" t="s">
        <v>98</v>
      </c>
      <c r="F1130" s="16" t="s">
        <v>41</v>
      </c>
      <c r="G1130" s="16">
        <v>9811</v>
      </c>
      <c r="H1130" s="16">
        <f>IF(OR(Table13[[#This Row],[Order Value]]&gt;Answer!I$17,Table13[[#This Row],[Order Value]]&lt;Answer!I$18),1,0)</f>
        <v>0</v>
      </c>
      <c r="I1130" s="19">
        <v>45237</v>
      </c>
      <c r="J1130" s="20" t="str">
        <f>TEXT(Table13[[#This Row],[Order Datetime]],"HH:MM:SS")</f>
        <v>22:47:00</v>
      </c>
      <c r="K1130" s="20" t="str">
        <f>TEXT(Table13[[#This Row],[Order time]],"H")</f>
        <v>22</v>
      </c>
      <c r="L1130" s="16">
        <v>11</v>
      </c>
      <c r="M1130" s="16">
        <f>DAY(Table13[[#This Row],[Order Date]])</f>
        <v>7</v>
      </c>
      <c r="N1130" s="16" t="str">
        <f>TEXT(Table13[[#This Row],[Order Date]],"mmmm")</f>
        <v>November</v>
      </c>
      <c r="O1130" s="16" t="str">
        <f>TEXT(Table13[[#This Row],[Order Date]],"dddd")</f>
        <v>Tuesday</v>
      </c>
      <c r="P1130" s="16">
        <f>WEEKDAY(Table13[[#This Row],[Order Datetime]],2)</f>
        <v>2</v>
      </c>
      <c r="Q1130" s="30" t="str">
        <f>IF(Table13[[#This Row],[Customer Country]]="",VLOOKUP(Table13[[#This Row],[Customer ID]],Customers!$A$2:$E$2501,2,0),Table13[[#This Row],[Customer Country]])</f>
        <v>India</v>
      </c>
      <c r="R1130" s="16">
        <f>VLOOKUP(Table13[[#This Row],[Customer ID]],Table3[],6,0)</f>
        <v>71</v>
      </c>
    </row>
    <row r="1131" spans="1:18" x14ac:dyDescent="0.3">
      <c r="A1131" s="15">
        <v>1280103</v>
      </c>
      <c r="B1131" s="16">
        <v>909</v>
      </c>
      <c r="C1131" s="17" t="s">
        <v>113</v>
      </c>
      <c r="D1131" s="21">
        <v>45205.048611111109</v>
      </c>
      <c r="E1131" s="16" t="s">
        <v>96</v>
      </c>
      <c r="F1131" s="16" t="s">
        <v>90</v>
      </c>
      <c r="G1131" s="16">
        <v>2054</v>
      </c>
      <c r="H1131" s="16">
        <f>IF(OR(Table13[[#This Row],[Order Value]]&gt;Answer!I$17,Table13[[#This Row],[Order Value]]&lt;Answer!I$18),1,0)</f>
        <v>0</v>
      </c>
      <c r="I1131" s="19">
        <v>45205</v>
      </c>
      <c r="J1131" s="20" t="str">
        <f>TEXT(Table13[[#This Row],[Order Datetime]],"HH:MM:SS")</f>
        <v>01:10:00</v>
      </c>
      <c r="K1131" s="20" t="str">
        <f>TEXT(Table13[[#This Row],[Order time]],"H")</f>
        <v>1</v>
      </c>
      <c r="L1131" s="16">
        <v>10</v>
      </c>
      <c r="M1131" s="16">
        <f>DAY(Table13[[#This Row],[Order Date]])</f>
        <v>6</v>
      </c>
      <c r="N1131" s="16" t="str">
        <f>TEXT(Table13[[#This Row],[Order Date]],"mmmm")</f>
        <v>October</v>
      </c>
      <c r="O1131" s="16" t="str">
        <f>TEXT(Table13[[#This Row],[Order Date]],"dddd")</f>
        <v>Friday</v>
      </c>
      <c r="P1131" s="16">
        <f>WEEKDAY(Table13[[#This Row],[Order Datetime]],2)</f>
        <v>5</v>
      </c>
      <c r="Q1131" s="30" t="str">
        <f>IF(Table13[[#This Row],[Customer Country]]="",VLOOKUP(Table13[[#This Row],[Customer ID]],Customers!$A$2:$E$2501,2,0),Table13[[#This Row],[Customer Country]])</f>
        <v>India</v>
      </c>
      <c r="R1131" s="16">
        <f>VLOOKUP(Table13[[#This Row],[Customer ID]],Table3[],6,0)</f>
        <v>71</v>
      </c>
    </row>
    <row r="1132" spans="1:18" x14ac:dyDescent="0.3">
      <c r="A1132" s="15">
        <v>1358621</v>
      </c>
      <c r="B1132" s="16">
        <v>909</v>
      </c>
      <c r="C1132" s="17" t="s">
        <v>113</v>
      </c>
      <c r="D1132" s="21">
        <v>45253.952777777777</v>
      </c>
      <c r="E1132" s="16" t="s">
        <v>97</v>
      </c>
      <c r="F1132" s="16" t="s">
        <v>39</v>
      </c>
      <c r="G1132" s="16">
        <v>7200</v>
      </c>
      <c r="H1132" s="16">
        <f>IF(OR(Table13[[#This Row],[Order Value]]&gt;Answer!I$17,Table13[[#This Row],[Order Value]]&lt;Answer!I$18),1,0)</f>
        <v>0</v>
      </c>
      <c r="I1132" s="19">
        <v>45253</v>
      </c>
      <c r="J1132" s="20" t="str">
        <f>TEXT(Table13[[#This Row],[Order Datetime]],"HH:MM:SS")</f>
        <v>22:52:00</v>
      </c>
      <c r="K1132" s="20" t="str">
        <f>TEXT(Table13[[#This Row],[Order time]],"H")</f>
        <v>22</v>
      </c>
      <c r="L1132" s="16">
        <v>11</v>
      </c>
      <c r="M1132" s="16">
        <f>DAY(Table13[[#This Row],[Order Date]])</f>
        <v>23</v>
      </c>
      <c r="N1132" s="16" t="str">
        <f>TEXT(Table13[[#This Row],[Order Date]],"mmmm")</f>
        <v>November</v>
      </c>
      <c r="O1132" s="16" t="str">
        <f>TEXT(Table13[[#This Row],[Order Date]],"dddd")</f>
        <v>Thursday</v>
      </c>
      <c r="P1132" s="16">
        <f>WEEKDAY(Table13[[#This Row],[Order Datetime]],2)</f>
        <v>4</v>
      </c>
      <c r="Q1132" s="30" t="str">
        <f>IF(Table13[[#This Row],[Customer Country]]="",VLOOKUP(Table13[[#This Row],[Customer ID]],Customers!$A$2:$E$2501,2,0),Table13[[#This Row],[Customer Country]])</f>
        <v>India</v>
      </c>
      <c r="R1132" s="16">
        <f>VLOOKUP(Table13[[#This Row],[Customer ID]],Table3[],6,0)</f>
        <v>71</v>
      </c>
    </row>
    <row r="1133" spans="1:18" x14ac:dyDescent="0.3">
      <c r="A1133" s="15">
        <v>1288824</v>
      </c>
      <c r="B1133" s="16">
        <v>912</v>
      </c>
      <c r="C1133" s="17" t="s">
        <v>99</v>
      </c>
      <c r="D1133" s="21">
        <v>44930.002083333333</v>
      </c>
      <c r="E1133" s="16" t="s">
        <v>97</v>
      </c>
      <c r="F1133" s="16" t="s">
        <v>82</v>
      </c>
      <c r="G1133" s="16">
        <v>8079</v>
      </c>
      <c r="H1133" s="16">
        <f>IF(OR(Table13[[#This Row],[Order Value]]&gt;Answer!I$17,Table13[[#This Row],[Order Value]]&lt;Answer!I$18),1,0)</f>
        <v>0</v>
      </c>
      <c r="I1133" s="19">
        <v>44930</v>
      </c>
      <c r="J1133" s="20" t="str">
        <f>TEXT(Table13[[#This Row],[Order Datetime]],"HH:MM:SS")</f>
        <v>00:03:00</v>
      </c>
      <c r="K1133" s="20" t="str">
        <f>TEXT(Table13[[#This Row],[Order time]],"H")</f>
        <v>0</v>
      </c>
      <c r="L1133" s="16">
        <v>1</v>
      </c>
      <c r="M1133" s="16">
        <f>DAY(Table13[[#This Row],[Order Date]])</f>
        <v>4</v>
      </c>
      <c r="N1133" s="16" t="str">
        <f>TEXT(Table13[[#This Row],[Order Date]],"mmmm")</f>
        <v>January</v>
      </c>
      <c r="O1133" s="16" t="str">
        <f>TEXT(Table13[[#This Row],[Order Date]],"dddd")</f>
        <v>Wednesday</v>
      </c>
      <c r="P1133" s="16">
        <f>WEEKDAY(Table13[[#This Row],[Order Datetime]],2)</f>
        <v>3</v>
      </c>
      <c r="Q1133" s="30" t="str">
        <f>IF(Table13[[#This Row],[Customer Country]]="",VLOOKUP(Table13[[#This Row],[Customer ID]],Customers!$A$2:$E$2501,2,0),Table13[[#This Row],[Customer Country]])</f>
        <v>USA</v>
      </c>
      <c r="R1133" s="16">
        <f>VLOOKUP(Table13[[#This Row],[Customer ID]],Table3[],6,0)</f>
        <v>33</v>
      </c>
    </row>
    <row r="1134" spans="1:18" x14ac:dyDescent="0.3">
      <c r="A1134" s="15">
        <v>1528540</v>
      </c>
      <c r="B1134" s="16">
        <v>913</v>
      </c>
      <c r="C1134" s="17" t="s">
        <v>99</v>
      </c>
      <c r="D1134" s="21">
        <v>44960.07916666667</v>
      </c>
      <c r="E1134" s="16" t="s">
        <v>191</v>
      </c>
      <c r="F1134" s="16" t="s">
        <v>4</v>
      </c>
      <c r="G1134" s="16">
        <v>9004</v>
      </c>
      <c r="H1134" s="16">
        <f>IF(OR(Table13[[#This Row],[Order Value]]&gt;Answer!I$17,Table13[[#This Row],[Order Value]]&lt;Answer!I$18),1,0)</f>
        <v>0</v>
      </c>
      <c r="I1134" s="19">
        <v>44960</v>
      </c>
      <c r="J1134" s="20" t="str">
        <f>TEXT(Table13[[#This Row],[Order Datetime]],"HH:MM:SS")</f>
        <v>01:54:00</v>
      </c>
      <c r="K1134" s="20" t="str">
        <f>TEXT(Table13[[#This Row],[Order time]],"H")</f>
        <v>1</v>
      </c>
      <c r="L1134" s="16">
        <v>2</v>
      </c>
      <c r="M1134" s="16">
        <f>DAY(Table13[[#This Row],[Order Date]])</f>
        <v>3</v>
      </c>
      <c r="N1134" s="16" t="str">
        <f>TEXT(Table13[[#This Row],[Order Date]],"mmmm")</f>
        <v>February</v>
      </c>
      <c r="O1134" s="16" t="str">
        <f>TEXT(Table13[[#This Row],[Order Date]],"dddd")</f>
        <v>Friday</v>
      </c>
      <c r="P1134" s="16">
        <f>WEEKDAY(Table13[[#This Row],[Order Datetime]],2)</f>
        <v>5</v>
      </c>
      <c r="Q1134" s="30" t="str">
        <f>IF(Table13[[#This Row],[Customer Country]]="",VLOOKUP(Table13[[#This Row],[Customer ID]],Customers!$A$2:$E$2501,2,0),Table13[[#This Row],[Customer Country]])</f>
        <v>USA</v>
      </c>
      <c r="R1134" s="16">
        <f>VLOOKUP(Table13[[#This Row],[Customer ID]],Table3[],6,0)</f>
        <v>28</v>
      </c>
    </row>
    <row r="1135" spans="1:18" x14ac:dyDescent="0.3">
      <c r="A1135" s="15">
        <v>1380014</v>
      </c>
      <c r="B1135" s="16">
        <v>914</v>
      </c>
      <c r="C1135" s="17" t="s">
        <v>99</v>
      </c>
      <c r="D1135" s="21">
        <v>45274.039583333331</v>
      </c>
      <c r="E1135" s="16" t="s">
        <v>96</v>
      </c>
      <c r="F1135" s="16" t="s">
        <v>30</v>
      </c>
      <c r="G1135" s="16">
        <v>5389</v>
      </c>
      <c r="H1135" s="16">
        <f>IF(OR(Table13[[#This Row],[Order Value]]&gt;Answer!I$17,Table13[[#This Row],[Order Value]]&lt;Answer!I$18),1,0)</f>
        <v>0</v>
      </c>
      <c r="I1135" s="19">
        <v>45274</v>
      </c>
      <c r="J1135" s="20" t="str">
        <f>TEXT(Table13[[#This Row],[Order Datetime]],"HH:MM:SS")</f>
        <v>00:57:00</v>
      </c>
      <c r="K1135" s="20" t="str">
        <f>TEXT(Table13[[#This Row],[Order time]],"H")</f>
        <v>0</v>
      </c>
      <c r="L1135" s="16">
        <v>12</v>
      </c>
      <c r="M1135" s="16">
        <f>DAY(Table13[[#This Row],[Order Date]])</f>
        <v>14</v>
      </c>
      <c r="N1135" s="16" t="str">
        <f>TEXT(Table13[[#This Row],[Order Date]],"mmmm")</f>
        <v>December</v>
      </c>
      <c r="O1135" s="16" t="str">
        <f>TEXT(Table13[[#This Row],[Order Date]],"dddd")</f>
        <v>Thursday</v>
      </c>
      <c r="P1135" s="16">
        <f>WEEKDAY(Table13[[#This Row],[Order Datetime]],2)</f>
        <v>4</v>
      </c>
      <c r="Q1135" s="30" t="str">
        <f>IF(Table13[[#This Row],[Customer Country]]="",VLOOKUP(Table13[[#This Row],[Customer ID]],Customers!$A$2:$E$2501,2,0),Table13[[#This Row],[Customer Country]])</f>
        <v>USA</v>
      </c>
      <c r="R1135" s="16">
        <f>VLOOKUP(Table13[[#This Row],[Customer ID]],Table3[],6,0)</f>
        <v>80</v>
      </c>
    </row>
    <row r="1136" spans="1:18" x14ac:dyDescent="0.3">
      <c r="A1136" s="15">
        <v>34504</v>
      </c>
      <c r="B1136" s="16">
        <v>915</v>
      </c>
      <c r="C1136" s="17" t="s">
        <v>100</v>
      </c>
      <c r="D1136" s="18">
        <v>44963.038194444445</v>
      </c>
      <c r="E1136" s="16" t="s">
        <v>96</v>
      </c>
      <c r="F1136" s="16" t="s">
        <v>27</v>
      </c>
      <c r="G1136" s="16">
        <v>9163</v>
      </c>
      <c r="H1136" s="16">
        <f>IF(OR(Table13[[#This Row],[Order Value]]&gt;Answer!I$17,Table13[[#This Row],[Order Value]]&lt;Answer!I$18),1,0)</f>
        <v>0</v>
      </c>
      <c r="I1136" s="19">
        <v>44963</v>
      </c>
      <c r="J1136" s="20" t="str">
        <f>TEXT(Table13[[#This Row],[Order Datetime]],"HH:MM:SS")</f>
        <v>00:55:00</v>
      </c>
      <c r="K1136" s="20" t="str">
        <f>TEXT(Table13[[#This Row],[Order time]],"H")</f>
        <v>0</v>
      </c>
      <c r="L1136" s="16">
        <v>2</v>
      </c>
      <c r="M1136" s="16">
        <f>DAY(Table13[[#This Row],[Order Date]])</f>
        <v>6</v>
      </c>
      <c r="N1136" s="16" t="str">
        <f>TEXT(Table13[[#This Row],[Order Date]],"mmmm")</f>
        <v>February</v>
      </c>
      <c r="O1136" s="16" t="str">
        <f>TEXT(Table13[[#This Row],[Order Date]],"dddd")</f>
        <v>Monday</v>
      </c>
      <c r="P1136" s="16">
        <f>WEEKDAY(Table13[[#This Row],[Order Datetime]],2)</f>
        <v>1</v>
      </c>
      <c r="Q1136" s="30" t="str">
        <f>IF(Table13[[#This Row],[Customer Country]]="",VLOOKUP(Table13[[#This Row],[Customer ID]],Customers!$A$2:$E$2501,2,0),Table13[[#This Row],[Customer Country]])</f>
        <v>France</v>
      </c>
      <c r="R1136" s="16">
        <f>VLOOKUP(Table13[[#This Row],[Customer ID]],Table3[],6,0)</f>
        <v>39</v>
      </c>
    </row>
    <row r="1137" spans="1:18" x14ac:dyDescent="0.3">
      <c r="A1137" s="15">
        <v>778907</v>
      </c>
      <c r="B1137" s="16">
        <v>915</v>
      </c>
      <c r="C1137" s="17" t="s">
        <v>100</v>
      </c>
      <c r="D1137" s="21">
        <v>45238.006249999999</v>
      </c>
      <c r="E1137" s="16" t="s">
        <v>96</v>
      </c>
      <c r="F1137" s="16" t="s">
        <v>11</v>
      </c>
      <c r="G1137" s="16">
        <v>8273</v>
      </c>
      <c r="H1137" s="16">
        <f>IF(OR(Table13[[#This Row],[Order Value]]&gt;Answer!I$17,Table13[[#This Row],[Order Value]]&lt;Answer!I$18),1,0)</f>
        <v>0</v>
      </c>
      <c r="I1137" s="19">
        <v>45238</v>
      </c>
      <c r="J1137" s="20" t="str">
        <f>TEXT(Table13[[#This Row],[Order Datetime]],"HH:MM:SS")</f>
        <v>00:09:00</v>
      </c>
      <c r="K1137" s="20" t="str">
        <f>TEXT(Table13[[#This Row],[Order time]],"H")</f>
        <v>0</v>
      </c>
      <c r="L1137" s="16">
        <v>11</v>
      </c>
      <c r="M1137" s="16">
        <f>DAY(Table13[[#This Row],[Order Date]])</f>
        <v>8</v>
      </c>
      <c r="N1137" s="16" t="str">
        <f>TEXT(Table13[[#This Row],[Order Date]],"mmmm")</f>
        <v>November</v>
      </c>
      <c r="O1137" s="16" t="str">
        <f>TEXT(Table13[[#This Row],[Order Date]],"dddd")</f>
        <v>Wednesday</v>
      </c>
      <c r="P1137" s="16">
        <f>WEEKDAY(Table13[[#This Row],[Order Datetime]],2)</f>
        <v>3</v>
      </c>
      <c r="Q1137" s="30" t="str">
        <f>IF(Table13[[#This Row],[Customer Country]]="",VLOOKUP(Table13[[#This Row],[Customer ID]],Customers!$A$2:$E$2501,2,0),Table13[[#This Row],[Customer Country]])</f>
        <v>France</v>
      </c>
      <c r="R1137" s="16">
        <f>VLOOKUP(Table13[[#This Row],[Customer ID]],Table3[],6,0)</f>
        <v>39</v>
      </c>
    </row>
    <row r="1138" spans="1:18" x14ac:dyDescent="0.3">
      <c r="A1138" s="15">
        <v>1409549</v>
      </c>
      <c r="B1138" s="16">
        <v>915</v>
      </c>
      <c r="C1138" s="17" t="s">
        <v>100</v>
      </c>
      <c r="D1138" s="21">
        <v>45129.002083333333</v>
      </c>
      <c r="E1138" s="16" t="s">
        <v>97</v>
      </c>
      <c r="F1138" s="16" t="s">
        <v>23</v>
      </c>
      <c r="G1138" s="16">
        <v>8235</v>
      </c>
      <c r="H1138" s="16">
        <f>IF(OR(Table13[[#This Row],[Order Value]]&gt;Answer!I$17,Table13[[#This Row],[Order Value]]&lt;Answer!I$18),1,0)</f>
        <v>0</v>
      </c>
      <c r="I1138" s="19">
        <v>45129</v>
      </c>
      <c r="J1138" s="20" t="str">
        <f>TEXT(Table13[[#This Row],[Order Datetime]],"HH:MM:SS")</f>
        <v>00:03:00</v>
      </c>
      <c r="K1138" s="20" t="str">
        <f>TEXT(Table13[[#This Row],[Order time]],"H")</f>
        <v>0</v>
      </c>
      <c r="L1138" s="16">
        <v>7</v>
      </c>
      <c r="M1138" s="16">
        <f>DAY(Table13[[#This Row],[Order Date]])</f>
        <v>22</v>
      </c>
      <c r="N1138" s="16" t="str">
        <f>TEXT(Table13[[#This Row],[Order Date]],"mmmm")</f>
        <v>July</v>
      </c>
      <c r="O1138" s="16" t="str">
        <f>TEXT(Table13[[#This Row],[Order Date]],"dddd")</f>
        <v>Saturday</v>
      </c>
      <c r="P1138" s="16">
        <f>WEEKDAY(Table13[[#This Row],[Order Datetime]],2)</f>
        <v>6</v>
      </c>
      <c r="Q1138" s="30" t="str">
        <f>IF(Table13[[#This Row],[Customer Country]]="",VLOOKUP(Table13[[#This Row],[Customer ID]],Customers!$A$2:$E$2501,2,0),Table13[[#This Row],[Customer Country]])</f>
        <v>France</v>
      </c>
      <c r="R1138" s="16">
        <f>VLOOKUP(Table13[[#This Row],[Customer ID]],Table3[],6,0)</f>
        <v>39</v>
      </c>
    </row>
    <row r="1139" spans="1:18" x14ac:dyDescent="0.3">
      <c r="A1139" s="15">
        <v>689972</v>
      </c>
      <c r="B1139" s="16">
        <v>916</v>
      </c>
      <c r="C1139" s="17" t="s">
        <v>99</v>
      </c>
      <c r="D1139" s="21">
        <v>44965.075694444444</v>
      </c>
      <c r="E1139" s="16" t="s">
        <v>96</v>
      </c>
      <c r="F1139" s="16" t="s">
        <v>26</v>
      </c>
      <c r="G1139" s="16">
        <v>2682</v>
      </c>
      <c r="H1139" s="16">
        <f>IF(OR(Table13[[#This Row],[Order Value]]&gt;Answer!I$17,Table13[[#This Row],[Order Value]]&lt;Answer!I$18),1,0)</f>
        <v>0</v>
      </c>
      <c r="I1139" s="19">
        <v>44965</v>
      </c>
      <c r="J1139" s="20" t="str">
        <f>TEXT(Table13[[#This Row],[Order Datetime]],"HH:MM:SS")</f>
        <v>01:49:00</v>
      </c>
      <c r="K1139" s="20" t="str">
        <f>TEXT(Table13[[#This Row],[Order time]],"H")</f>
        <v>1</v>
      </c>
      <c r="L1139" s="16">
        <v>2</v>
      </c>
      <c r="M1139" s="16">
        <f>DAY(Table13[[#This Row],[Order Date]])</f>
        <v>8</v>
      </c>
      <c r="N1139" s="16" t="str">
        <f>TEXT(Table13[[#This Row],[Order Date]],"mmmm")</f>
        <v>February</v>
      </c>
      <c r="O1139" s="16" t="str">
        <f>TEXT(Table13[[#This Row],[Order Date]],"dddd")</f>
        <v>Wednesday</v>
      </c>
      <c r="P1139" s="16">
        <f>WEEKDAY(Table13[[#This Row],[Order Datetime]],2)</f>
        <v>3</v>
      </c>
      <c r="Q1139" s="30" t="str">
        <f>IF(Table13[[#This Row],[Customer Country]]="",VLOOKUP(Table13[[#This Row],[Customer ID]],Customers!$A$2:$E$2501,2,0),Table13[[#This Row],[Customer Country]])</f>
        <v>USA</v>
      </c>
      <c r="R1139" s="16">
        <f>VLOOKUP(Table13[[#This Row],[Customer ID]],Table3[],6,0)</f>
        <v>61</v>
      </c>
    </row>
    <row r="1140" spans="1:18" x14ac:dyDescent="0.3">
      <c r="A1140" s="15">
        <v>825424</v>
      </c>
      <c r="B1140" s="16">
        <v>916</v>
      </c>
      <c r="C1140" s="17" t="s">
        <v>100</v>
      </c>
      <c r="D1140" s="21">
        <v>45094.034722222219</v>
      </c>
      <c r="E1140" s="16" t="s">
        <v>191</v>
      </c>
      <c r="F1140" s="16" t="s">
        <v>65</v>
      </c>
      <c r="G1140" s="16">
        <v>7143</v>
      </c>
      <c r="H1140" s="16">
        <f>IF(OR(Table13[[#This Row],[Order Value]]&gt;Answer!I$17,Table13[[#This Row],[Order Value]]&lt;Answer!I$18),1,0)</f>
        <v>0</v>
      </c>
      <c r="I1140" s="19">
        <v>45094</v>
      </c>
      <c r="J1140" s="20" t="str">
        <f>TEXT(Table13[[#This Row],[Order Datetime]],"HH:MM:SS")</f>
        <v>00:50:00</v>
      </c>
      <c r="K1140" s="20" t="str">
        <f>TEXT(Table13[[#This Row],[Order time]],"H")</f>
        <v>0</v>
      </c>
      <c r="L1140" s="16">
        <v>6</v>
      </c>
      <c r="M1140" s="16">
        <f>DAY(Table13[[#This Row],[Order Date]])</f>
        <v>17</v>
      </c>
      <c r="N1140" s="16" t="str">
        <f>TEXT(Table13[[#This Row],[Order Date]],"mmmm")</f>
        <v>June</v>
      </c>
      <c r="O1140" s="16" t="str">
        <f>TEXT(Table13[[#This Row],[Order Date]],"dddd")</f>
        <v>Saturday</v>
      </c>
      <c r="P1140" s="16">
        <f>WEEKDAY(Table13[[#This Row],[Order Datetime]],2)</f>
        <v>6</v>
      </c>
      <c r="Q1140" s="30" t="str">
        <f>IF(Table13[[#This Row],[Customer Country]]="",VLOOKUP(Table13[[#This Row],[Customer ID]],Customers!$A$2:$E$2501,2,0),Table13[[#This Row],[Customer Country]])</f>
        <v>France</v>
      </c>
      <c r="R1140" s="16">
        <f>VLOOKUP(Table13[[#This Row],[Customer ID]],Table3[],6,0)</f>
        <v>61</v>
      </c>
    </row>
    <row r="1141" spans="1:18" x14ac:dyDescent="0.3">
      <c r="A1141" s="15">
        <v>611767</v>
      </c>
      <c r="B1141" s="16">
        <v>917</v>
      </c>
      <c r="C1141" s="17" t="s">
        <v>103</v>
      </c>
      <c r="D1141" s="18">
        <v>45044.999305555553</v>
      </c>
      <c r="E1141" s="16" t="s">
        <v>97</v>
      </c>
      <c r="F1141" s="16" t="s">
        <v>65</v>
      </c>
      <c r="G1141" s="16">
        <v>1716</v>
      </c>
      <c r="H1141" s="16">
        <f>IF(OR(Table13[[#This Row],[Order Value]]&gt;Answer!I$17,Table13[[#This Row],[Order Value]]&lt;Answer!I$18),1,0)</f>
        <v>0</v>
      </c>
      <c r="I1141" s="19">
        <v>45044</v>
      </c>
      <c r="J1141" s="20" t="str">
        <f>TEXT(Table13[[#This Row],[Order Datetime]],"HH:MM:SS")</f>
        <v>23:59:00</v>
      </c>
      <c r="K1141" s="20" t="str">
        <f>TEXT(Table13[[#This Row],[Order time]],"H")</f>
        <v>23</v>
      </c>
      <c r="L1141" s="16">
        <v>4</v>
      </c>
      <c r="M1141" s="16">
        <f>DAY(Table13[[#This Row],[Order Date]])</f>
        <v>28</v>
      </c>
      <c r="N1141" s="16" t="str">
        <f>TEXT(Table13[[#This Row],[Order Date]],"mmmm")</f>
        <v>April</v>
      </c>
      <c r="O1141" s="16" t="str">
        <f>TEXT(Table13[[#This Row],[Order Date]],"dddd")</f>
        <v>Friday</v>
      </c>
      <c r="P1141" s="16">
        <f>WEEKDAY(Table13[[#This Row],[Order Datetime]],2)</f>
        <v>5</v>
      </c>
      <c r="Q1141" s="30" t="str">
        <f>IF(Table13[[#This Row],[Customer Country]]="",VLOOKUP(Table13[[#This Row],[Customer ID]],Customers!$A$2:$E$2501,2,0),Table13[[#This Row],[Customer Country]])</f>
        <v>Norway</v>
      </c>
      <c r="R1141" s="16">
        <f>VLOOKUP(Table13[[#This Row],[Customer ID]],Table3[],6,0)</f>
        <v>41</v>
      </c>
    </row>
    <row r="1142" spans="1:18" x14ac:dyDescent="0.3">
      <c r="A1142" s="15">
        <v>1562821</v>
      </c>
      <c r="B1142" s="16">
        <v>917</v>
      </c>
      <c r="C1142" s="17" t="s">
        <v>103</v>
      </c>
      <c r="D1142" s="21">
        <v>45090.007638888892</v>
      </c>
      <c r="E1142" s="16" t="s">
        <v>191</v>
      </c>
      <c r="F1142" s="16" t="s">
        <v>89</v>
      </c>
      <c r="G1142" s="16">
        <v>5545</v>
      </c>
      <c r="H1142" s="16">
        <f>IF(OR(Table13[[#This Row],[Order Value]]&gt;Answer!I$17,Table13[[#This Row],[Order Value]]&lt;Answer!I$18),1,0)</f>
        <v>0</v>
      </c>
      <c r="I1142" s="19">
        <v>45090</v>
      </c>
      <c r="J1142" s="20" t="str">
        <f>TEXT(Table13[[#This Row],[Order Datetime]],"HH:MM:SS")</f>
        <v>00:11:00</v>
      </c>
      <c r="K1142" s="20" t="str">
        <f>TEXT(Table13[[#This Row],[Order time]],"H")</f>
        <v>0</v>
      </c>
      <c r="L1142" s="16">
        <v>6</v>
      </c>
      <c r="M1142" s="16">
        <f>DAY(Table13[[#This Row],[Order Date]])</f>
        <v>13</v>
      </c>
      <c r="N1142" s="16" t="str">
        <f>TEXT(Table13[[#This Row],[Order Date]],"mmmm")</f>
        <v>June</v>
      </c>
      <c r="O1142" s="16" t="str">
        <f>TEXT(Table13[[#This Row],[Order Date]],"dddd")</f>
        <v>Tuesday</v>
      </c>
      <c r="P1142" s="16">
        <f>WEEKDAY(Table13[[#This Row],[Order Datetime]],2)</f>
        <v>2</v>
      </c>
      <c r="Q1142" s="30" t="str">
        <f>IF(Table13[[#This Row],[Customer Country]]="",VLOOKUP(Table13[[#This Row],[Customer ID]],Customers!$A$2:$E$2501,2,0),Table13[[#This Row],[Customer Country]])</f>
        <v>Norway</v>
      </c>
      <c r="R1142" s="16">
        <f>VLOOKUP(Table13[[#This Row],[Customer ID]],Table3[],6,0)</f>
        <v>41</v>
      </c>
    </row>
    <row r="1143" spans="1:18" x14ac:dyDescent="0.3">
      <c r="A1143" s="15">
        <v>930116</v>
      </c>
      <c r="B1143" s="16">
        <v>918</v>
      </c>
      <c r="C1143" s="17" t="s">
        <v>101</v>
      </c>
      <c r="D1143" s="21">
        <v>45156.984027777777</v>
      </c>
      <c r="E1143" s="16" t="s">
        <v>97</v>
      </c>
      <c r="F1143" s="16" t="s">
        <v>81</v>
      </c>
      <c r="G1143" s="16">
        <v>4873</v>
      </c>
      <c r="H1143" s="16">
        <f>IF(OR(Table13[[#This Row],[Order Value]]&gt;Answer!I$17,Table13[[#This Row],[Order Value]]&lt;Answer!I$18),1,0)</f>
        <v>0</v>
      </c>
      <c r="I1143" s="19">
        <v>45156</v>
      </c>
      <c r="J1143" s="20" t="str">
        <f>TEXT(Table13[[#This Row],[Order Datetime]],"HH:MM:SS")</f>
        <v>23:37:00</v>
      </c>
      <c r="K1143" s="20" t="str">
        <f>TEXT(Table13[[#This Row],[Order time]],"H")</f>
        <v>23</v>
      </c>
      <c r="L1143" s="16">
        <v>8</v>
      </c>
      <c r="M1143" s="16">
        <f>DAY(Table13[[#This Row],[Order Date]])</f>
        <v>18</v>
      </c>
      <c r="N1143" s="16" t="str">
        <f>TEXT(Table13[[#This Row],[Order Date]],"mmmm")</f>
        <v>August</v>
      </c>
      <c r="O1143" s="16" t="str">
        <f>TEXT(Table13[[#This Row],[Order Date]],"dddd")</f>
        <v>Friday</v>
      </c>
      <c r="P1143" s="16">
        <f>WEEKDAY(Table13[[#This Row],[Order Datetime]],2)</f>
        <v>5</v>
      </c>
      <c r="Q1143" s="30" t="str">
        <f>IF(Table13[[#This Row],[Customer Country]]="",VLOOKUP(Table13[[#This Row],[Customer ID]],Customers!$A$2:$E$2501,2,0),Table13[[#This Row],[Customer Country]])</f>
        <v>Australia</v>
      </c>
      <c r="R1143" s="16">
        <f>VLOOKUP(Table13[[#This Row],[Customer ID]],Table3[],6,0)</f>
        <v>75</v>
      </c>
    </row>
    <row r="1144" spans="1:18" x14ac:dyDescent="0.3">
      <c r="A1144" s="15">
        <v>268861</v>
      </c>
      <c r="B1144" s="16">
        <v>919</v>
      </c>
      <c r="C1144" s="17" t="s">
        <v>108</v>
      </c>
      <c r="D1144" s="18">
        <v>45116.041666666664</v>
      </c>
      <c r="E1144" s="16" t="s">
        <v>97</v>
      </c>
      <c r="F1144" s="16" t="s">
        <v>51</v>
      </c>
      <c r="G1144" s="16">
        <v>4370</v>
      </c>
      <c r="H1144" s="16">
        <f>IF(OR(Table13[[#This Row],[Order Value]]&gt;Answer!I$17,Table13[[#This Row],[Order Value]]&lt;Answer!I$18),1,0)</f>
        <v>0</v>
      </c>
      <c r="I1144" s="19">
        <v>45116</v>
      </c>
      <c r="J1144" s="20" t="str">
        <f>TEXT(Table13[[#This Row],[Order Datetime]],"HH:MM:SS")</f>
        <v>01:00:00</v>
      </c>
      <c r="K1144" s="20" t="str">
        <f>TEXT(Table13[[#This Row],[Order time]],"H")</f>
        <v>1</v>
      </c>
      <c r="L1144" s="16">
        <v>7</v>
      </c>
      <c r="M1144" s="16">
        <f>DAY(Table13[[#This Row],[Order Date]])</f>
        <v>9</v>
      </c>
      <c r="N1144" s="16" t="str">
        <f>TEXT(Table13[[#This Row],[Order Date]],"mmmm")</f>
        <v>July</v>
      </c>
      <c r="O1144" s="16" t="str">
        <f>TEXT(Table13[[#This Row],[Order Date]],"dddd")</f>
        <v>Sunday</v>
      </c>
      <c r="P1144" s="16">
        <f>WEEKDAY(Table13[[#This Row],[Order Datetime]],2)</f>
        <v>7</v>
      </c>
      <c r="Q1144" s="30" t="str">
        <f>IF(Table13[[#This Row],[Customer Country]]="",VLOOKUP(Table13[[#This Row],[Customer ID]],Customers!$A$2:$E$2501,2,0),Table13[[#This Row],[Customer Country]])</f>
        <v>Denmark</v>
      </c>
      <c r="R1144" s="16">
        <f>VLOOKUP(Table13[[#This Row],[Customer ID]],Table3[],6,0)</f>
        <v>27</v>
      </c>
    </row>
    <row r="1145" spans="1:18" x14ac:dyDescent="0.3">
      <c r="A1145" s="15">
        <v>745795</v>
      </c>
      <c r="B1145" s="16">
        <v>919</v>
      </c>
      <c r="C1145" s="17" t="s">
        <v>108</v>
      </c>
      <c r="D1145" s="21">
        <v>44986.035416666666</v>
      </c>
      <c r="E1145" s="16" t="s">
        <v>96</v>
      </c>
      <c r="F1145" s="16" t="s">
        <v>36</v>
      </c>
      <c r="G1145" s="16">
        <v>8983</v>
      </c>
      <c r="H1145" s="16">
        <f>IF(OR(Table13[[#This Row],[Order Value]]&gt;Answer!I$17,Table13[[#This Row],[Order Value]]&lt;Answer!I$18),1,0)</f>
        <v>0</v>
      </c>
      <c r="I1145" s="19">
        <v>44986</v>
      </c>
      <c r="J1145" s="20" t="str">
        <f>TEXT(Table13[[#This Row],[Order Datetime]],"HH:MM:SS")</f>
        <v>00:51:00</v>
      </c>
      <c r="K1145" s="20" t="str">
        <f>TEXT(Table13[[#This Row],[Order time]],"H")</f>
        <v>0</v>
      </c>
      <c r="L1145" s="16">
        <v>3</v>
      </c>
      <c r="M1145" s="16">
        <f>DAY(Table13[[#This Row],[Order Date]])</f>
        <v>1</v>
      </c>
      <c r="N1145" s="16" t="str">
        <f>TEXT(Table13[[#This Row],[Order Date]],"mmmm")</f>
        <v>March</v>
      </c>
      <c r="O1145" s="16" t="str">
        <f>TEXT(Table13[[#This Row],[Order Date]],"dddd")</f>
        <v>Wednesday</v>
      </c>
      <c r="P1145" s="16">
        <f>WEEKDAY(Table13[[#This Row],[Order Datetime]],2)</f>
        <v>3</v>
      </c>
      <c r="Q1145" s="30" t="str">
        <f>IF(Table13[[#This Row],[Customer Country]]="",VLOOKUP(Table13[[#This Row],[Customer ID]],Customers!$A$2:$E$2501,2,0),Table13[[#This Row],[Customer Country]])</f>
        <v>Denmark</v>
      </c>
      <c r="R1145" s="16">
        <f>VLOOKUP(Table13[[#This Row],[Customer ID]],Table3[],6,0)</f>
        <v>27</v>
      </c>
    </row>
    <row r="1146" spans="1:18" x14ac:dyDescent="0.3">
      <c r="A1146" s="15">
        <v>520080</v>
      </c>
      <c r="B1146" s="16">
        <v>922</v>
      </c>
      <c r="C1146" s="17" t="s">
        <v>110</v>
      </c>
      <c r="D1146" s="18">
        <v>45217.06527777778</v>
      </c>
      <c r="E1146" s="16" t="s">
        <v>191</v>
      </c>
      <c r="F1146" s="16" t="s">
        <v>71</v>
      </c>
      <c r="G1146" s="16">
        <v>917</v>
      </c>
      <c r="H1146" s="16">
        <f>IF(OR(Table13[[#This Row],[Order Value]]&gt;Answer!I$17,Table13[[#This Row],[Order Value]]&lt;Answer!I$18),1,0)</f>
        <v>0</v>
      </c>
      <c r="I1146" s="19">
        <v>45217</v>
      </c>
      <c r="J1146" s="20" t="str">
        <f>TEXT(Table13[[#This Row],[Order Datetime]],"HH:MM:SS")</f>
        <v>01:34:00</v>
      </c>
      <c r="K1146" s="20" t="str">
        <f>TEXT(Table13[[#This Row],[Order time]],"H")</f>
        <v>1</v>
      </c>
      <c r="L1146" s="16">
        <v>10</v>
      </c>
      <c r="M1146" s="16">
        <f>DAY(Table13[[#This Row],[Order Date]])</f>
        <v>18</v>
      </c>
      <c r="N1146" s="16" t="str">
        <f>TEXT(Table13[[#This Row],[Order Date]],"mmmm")</f>
        <v>October</v>
      </c>
      <c r="O1146" s="16" t="str">
        <f>TEXT(Table13[[#This Row],[Order Date]],"dddd")</f>
        <v>Wednesday</v>
      </c>
      <c r="P1146" s="16">
        <f>WEEKDAY(Table13[[#This Row],[Order Datetime]],2)</f>
        <v>3</v>
      </c>
      <c r="Q1146" s="30" t="str">
        <f>IF(Table13[[#This Row],[Customer Country]]="",VLOOKUP(Table13[[#This Row],[Customer ID]],Customers!$A$2:$E$2501,2,0),Table13[[#This Row],[Customer Country]])</f>
        <v>Switzerland</v>
      </c>
      <c r="R1146" s="16">
        <f>VLOOKUP(Table13[[#This Row],[Customer ID]],Table3[],6,0)</f>
        <v>31</v>
      </c>
    </row>
    <row r="1147" spans="1:18" x14ac:dyDescent="0.3">
      <c r="A1147" s="15">
        <v>721384</v>
      </c>
      <c r="B1147" s="16">
        <v>922</v>
      </c>
      <c r="C1147" s="17" t="s">
        <v>110</v>
      </c>
      <c r="D1147" s="21">
        <v>45002.00277777778</v>
      </c>
      <c r="E1147" s="16" t="s">
        <v>191</v>
      </c>
      <c r="F1147" s="16" t="s">
        <v>43</v>
      </c>
      <c r="G1147" s="16">
        <v>1833</v>
      </c>
      <c r="H1147" s="16">
        <f>IF(OR(Table13[[#This Row],[Order Value]]&gt;Answer!I$17,Table13[[#This Row],[Order Value]]&lt;Answer!I$18),1,0)</f>
        <v>0</v>
      </c>
      <c r="I1147" s="19">
        <v>45002</v>
      </c>
      <c r="J1147" s="20" t="str">
        <f>TEXT(Table13[[#This Row],[Order Datetime]],"HH:MM:SS")</f>
        <v>00:04:00</v>
      </c>
      <c r="K1147" s="20" t="str">
        <f>TEXT(Table13[[#This Row],[Order time]],"H")</f>
        <v>0</v>
      </c>
      <c r="L1147" s="16">
        <v>3</v>
      </c>
      <c r="M1147" s="16">
        <f>DAY(Table13[[#This Row],[Order Date]])</f>
        <v>17</v>
      </c>
      <c r="N1147" s="16" t="str">
        <f>TEXT(Table13[[#This Row],[Order Date]],"mmmm")</f>
        <v>March</v>
      </c>
      <c r="O1147" s="16" t="str">
        <f>TEXT(Table13[[#This Row],[Order Date]],"dddd")</f>
        <v>Friday</v>
      </c>
      <c r="P1147" s="16">
        <f>WEEKDAY(Table13[[#This Row],[Order Datetime]],2)</f>
        <v>5</v>
      </c>
      <c r="Q1147" s="30" t="str">
        <f>IF(Table13[[#This Row],[Customer Country]]="",VLOOKUP(Table13[[#This Row],[Customer ID]],Customers!$A$2:$E$2501,2,0),Table13[[#This Row],[Customer Country]])</f>
        <v>Switzerland</v>
      </c>
      <c r="R1147" s="16">
        <f>VLOOKUP(Table13[[#This Row],[Customer ID]],Table3[],6,0)</f>
        <v>31</v>
      </c>
    </row>
    <row r="1148" spans="1:18" x14ac:dyDescent="0.3">
      <c r="A1148" s="15">
        <v>837272</v>
      </c>
      <c r="B1148" s="16">
        <v>924</v>
      </c>
      <c r="C1148" s="17" t="s">
        <v>113</v>
      </c>
      <c r="D1148" s="21">
        <v>45023.038194444445</v>
      </c>
      <c r="E1148" s="16" t="s">
        <v>97</v>
      </c>
      <c r="F1148" s="16" t="s">
        <v>76</v>
      </c>
      <c r="G1148" s="16">
        <v>3774</v>
      </c>
      <c r="H1148" s="16">
        <f>IF(OR(Table13[[#This Row],[Order Value]]&gt;Answer!I$17,Table13[[#This Row],[Order Value]]&lt;Answer!I$18),1,0)</f>
        <v>0</v>
      </c>
      <c r="I1148" s="19">
        <v>45023</v>
      </c>
      <c r="J1148" s="20" t="str">
        <f>TEXT(Table13[[#This Row],[Order Datetime]],"HH:MM:SS")</f>
        <v>00:55:00</v>
      </c>
      <c r="K1148" s="20" t="str">
        <f>TEXT(Table13[[#This Row],[Order time]],"H")</f>
        <v>0</v>
      </c>
      <c r="L1148" s="16">
        <v>4</v>
      </c>
      <c r="M1148" s="16">
        <f>DAY(Table13[[#This Row],[Order Date]])</f>
        <v>7</v>
      </c>
      <c r="N1148" s="16" t="str">
        <f>TEXT(Table13[[#This Row],[Order Date]],"mmmm")</f>
        <v>April</v>
      </c>
      <c r="O1148" s="16" t="str">
        <f>TEXT(Table13[[#This Row],[Order Date]],"dddd")</f>
        <v>Friday</v>
      </c>
      <c r="P1148" s="16">
        <f>WEEKDAY(Table13[[#This Row],[Order Datetime]],2)</f>
        <v>5</v>
      </c>
      <c r="Q1148" s="30" t="str">
        <f>IF(Table13[[#This Row],[Customer Country]]="",VLOOKUP(Table13[[#This Row],[Customer ID]],Customers!$A$2:$E$2501,2,0),Table13[[#This Row],[Customer Country]])</f>
        <v>India</v>
      </c>
      <c r="R1148" s="16">
        <f>VLOOKUP(Table13[[#This Row],[Customer ID]],Table3[],6,0)</f>
        <v>64</v>
      </c>
    </row>
    <row r="1149" spans="1:18" x14ac:dyDescent="0.3">
      <c r="A1149" s="15">
        <v>531700</v>
      </c>
      <c r="B1149" s="16">
        <v>925</v>
      </c>
      <c r="C1149" s="17" t="s">
        <v>99</v>
      </c>
      <c r="D1149" s="18">
        <v>45082.035416666666</v>
      </c>
      <c r="E1149" s="16" t="s">
        <v>97</v>
      </c>
      <c r="F1149" s="16" t="s">
        <v>68</v>
      </c>
      <c r="G1149" s="16">
        <v>8597</v>
      </c>
      <c r="H1149" s="16">
        <f>IF(OR(Table13[[#This Row],[Order Value]]&gt;Answer!I$17,Table13[[#This Row],[Order Value]]&lt;Answer!I$18),1,0)</f>
        <v>0</v>
      </c>
      <c r="I1149" s="19">
        <v>45082</v>
      </c>
      <c r="J1149" s="20" t="str">
        <f>TEXT(Table13[[#This Row],[Order Datetime]],"HH:MM:SS")</f>
        <v>00:51:00</v>
      </c>
      <c r="K1149" s="20" t="str">
        <f>TEXT(Table13[[#This Row],[Order time]],"H")</f>
        <v>0</v>
      </c>
      <c r="L1149" s="16">
        <v>6</v>
      </c>
      <c r="M1149" s="16">
        <f>DAY(Table13[[#This Row],[Order Date]])</f>
        <v>5</v>
      </c>
      <c r="N1149" s="16" t="str">
        <f>TEXT(Table13[[#This Row],[Order Date]],"mmmm")</f>
        <v>June</v>
      </c>
      <c r="O1149" s="16" t="str">
        <f>TEXT(Table13[[#This Row],[Order Date]],"dddd")</f>
        <v>Monday</v>
      </c>
      <c r="P1149" s="16">
        <f>WEEKDAY(Table13[[#This Row],[Order Datetime]],2)</f>
        <v>1</v>
      </c>
      <c r="Q1149" s="30" t="str">
        <f>IF(Table13[[#This Row],[Customer Country]]="",VLOOKUP(Table13[[#This Row],[Customer ID]],Customers!$A$2:$E$2501,2,0),Table13[[#This Row],[Customer Country]])</f>
        <v>USA</v>
      </c>
      <c r="R1149" s="16">
        <f>VLOOKUP(Table13[[#This Row],[Customer ID]],Table3[],6,0)</f>
        <v>34</v>
      </c>
    </row>
    <row r="1150" spans="1:18" x14ac:dyDescent="0.3">
      <c r="A1150" s="15">
        <v>391564</v>
      </c>
      <c r="B1150" s="16">
        <v>926</v>
      </c>
      <c r="C1150" s="17" t="s">
        <v>99</v>
      </c>
      <c r="D1150" s="18">
        <v>45049.980555555558</v>
      </c>
      <c r="E1150" s="16" t="s">
        <v>96</v>
      </c>
      <c r="F1150" s="16" t="s">
        <v>27</v>
      </c>
      <c r="G1150" s="16">
        <v>3051</v>
      </c>
      <c r="H1150" s="16">
        <f>IF(OR(Table13[[#This Row],[Order Value]]&gt;Answer!I$17,Table13[[#This Row],[Order Value]]&lt;Answer!I$18),1,0)</f>
        <v>0</v>
      </c>
      <c r="I1150" s="19">
        <v>45049</v>
      </c>
      <c r="J1150" s="20" t="str">
        <f>TEXT(Table13[[#This Row],[Order Datetime]],"HH:MM:SS")</f>
        <v>23:32:00</v>
      </c>
      <c r="K1150" s="20" t="str">
        <f>TEXT(Table13[[#This Row],[Order time]],"H")</f>
        <v>23</v>
      </c>
      <c r="L1150" s="16">
        <v>5</v>
      </c>
      <c r="M1150" s="16">
        <f>DAY(Table13[[#This Row],[Order Date]])</f>
        <v>3</v>
      </c>
      <c r="N1150" s="16" t="str">
        <f>TEXT(Table13[[#This Row],[Order Date]],"mmmm")</f>
        <v>May</v>
      </c>
      <c r="O1150" s="16" t="str">
        <f>TEXT(Table13[[#This Row],[Order Date]],"dddd")</f>
        <v>Wednesday</v>
      </c>
      <c r="P1150" s="16">
        <f>WEEKDAY(Table13[[#This Row],[Order Datetime]],2)</f>
        <v>3</v>
      </c>
      <c r="Q1150" s="30" t="str">
        <f>IF(Table13[[#This Row],[Customer Country]]="",VLOOKUP(Table13[[#This Row],[Customer ID]],Customers!$A$2:$E$2501,2,0),Table13[[#This Row],[Customer Country]])</f>
        <v>USA</v>
      </c>
      <c r="R1150" s="16">
        <f>VLOOKUP(Table13[[#This Row],[Customer ID]],Table3[],6,0)</f>
        <v>19</v>
      </c>
    </row>
    <row r="1151" spans="1:18" x14ac:dyDescent="0.3">
      <c r="A1151" s="15">
        <v>825270</v>
      </c>
      <c r="B1151" s="16">
        <v>926</v>
      </c>
      <c r="C1151" s="17" t="s">
        <v>99</v>
      </c>
      <c r="D1151" s="21">
        <v>44939.973611111112</v>
      </c>
      <c r="E1151" s="16" t="s">
        <v>97</v>
      </c>
      <c r="F1151" s="16" t="s">
        <v>5</v>
      </c>
      <c r="G1151" s="16">
        <v>9917</v>
      </c>
      <c r="H1151" s="16">
        <f>IF(OR(Table13[[#This Row],[Order Value]]&gt;Answer!I$17,Table13[[#This Row],[Order Value]]&lt;Answer!I$18),1,0)</f>
        <v>0</v>
      </c>
      <c r="I1151" s="19">
        <v>44939</v>
      </c>
      <c r="J1151" s="20" t="str">
        <f>TEXT(Table13[[#This Row],[Order Datetime]],"HH:MM:SS")</f>
        <v>23:22:00</v>
      </c>
      <c r="K1151" s="20" t="str">
        <f>TEXT(Table13[[#This Row],[Order time]],"H")</f>
        <v>23</v>
      </c>
      <c r="L1151" s="16">
        <v>1</v>
      </c>
      <c r="M1151" s="16">
        <f>DAY(Table13[[#This Row],[Order Date]])</f>
        <v>13</v>
      </c>
      <c r="N1151" s="16" t="str">
        <f>TEXT(Table13[[#This Row],[Order Date]],"mmmm")</f>
        <v>January</v>
      </c>
      <c r="O1151" s="16" t="str">
        <f>TEXT(Table13[[#This Row],[Order Date]],"dddd")</f>
        <v>Friday</v>
      </c>
      <c r="P1151" s="16">
        <f>WEEKDAY(Table13[[#This Row],[Order Datetime]],2)</f>
        <v>5</v>
      </c>
      <c r="Q1151" s="30" t="str">
        <f>IF(Table13[[#This Row],[Customer Country]]="",VLOOKUP(Table13[[#This Row],[Customer ID]],Customers!$A$2:$E$2501,2,0),Table13[[#This Row],[Customer Country]])</f>
        <v>USA</v>
      </c>
      <c r="R1151" s="16">
        <f>VLOOKUP(Table13[[#This Row],[Customer ID]],Table3[],6,0)</f>
        <v>19</v>
      </c>
    </row>
    <row r="1152" spans="1:18" x14ac:dyDescent="0.3">
      <c r="A1152" s="15">
        <v>363764</v>
      </c>
      <c r="B1152" s="16">
        <v>927</v>
      </c>
      <c r="C1152" s="17" t="s">
        <v>113</v>
      </c>
      <c r="D1152" s="18">
        <v>45097.015972222223</v>
      </c>
      <c r="E1152" s="16" t="s">
        <v>98</v>
      </c>
      <c r="F1152" s="16" t="s">
        <v>24</v>
      </c>
      <c r="G1152" s="16">
        <v>6014</v>
      </c>
      <c r="H1152" s="16">
        <f>IF(OR(Table13[[#This Row],[Order Value]]&gt;Answer!I$17,Table13[[#This Row],[Order Value]]&lt;Answer!I$18),1,0)</f>
        <v>0</v>
      </c>
      <c r="I1152" s="19">
        <v>45097</v>
      </c>
      <c r="J1152" s="20" t="str">
        <f>TEXT(Table13[[#This Row],[Order Datetime]],"HH:MM:SS")</f>
        <v>00:23:00</v>
      </c>
      <c r="K1152" s="20" t="str">
        <f>TEXT(Table13[[#This Row],[Order time]],"H")</f>
        <v>0</v>
      </c>
      <c r="L1152" s="16">
        <v>6</v>
      </c>
      <c r="M1152" s="16">
        <f>DAY(Table13[[#This Row],[Order Date]])</f>
        <v>20</v>
      </c>
      <c r="N1152" s="16" t="str">
        <f>TEXT(Table13[[#This Row],[Order Date]],"mmmm")</f>
        <v>June</v>
      </c>
      <c r="O1152" s="16" t="str">
        <f>TEXT(Table13[[#This Row],[Order Date]],"dddd")</f>
        <v>Tuesday</v>
      </c>
      <c r="P1152" s="16">
        <f>WEEKDAY(Table13[[#This Row],[Order Datetime]],2)</f>
        <v>2</v>
      </c>
      <c r="Q1152" s="30" t="str">
        <f>IF(Table13[[#This Row],[Customer Country]]="",VLOOKUP(Table13[[#This Row],[Customer ID]],Customers!$A$2:$E$2501,2,0),Table13[[#This Row],[Customer Country]])</f>
        <v>India</v>
      </c>
      <c r="R1152" s="16">
        <f>VLOOKUP(Table13[[#This Row],[Customer ID]],Table3[],6,0)</f>
        <v>77</v>
      </c>
    </row>
    <row r="1153" spans="1:18" x14ac:dyDescent="0.3">
      <c r="A1153" s="15">
        <v>650459</v>
      </c>
      <c r="B1153" s="16">
        <v>928</v>
      </c>
      <c r="C1153" s="17" t="s">
        <v>104</v>
      </c>
      <c r="D1153" s="18">
        <v>45055.025694444441</v>
      </c>
      <c r="E1153" s="16" t="s">
        <v>97</v>
      </c>
      <c r="F1153" s="16" t="s">
        <v>81</v>
      </c>
      <c r="G1153" s="16">
        <v>6510</v>
      </c>
      <c r="H1153" s="16">
        <f>IF(OR(Table13[[#This Row],[Order Value]]&gt;Answer!I$17,Table13[[#This Row],[Order Value]]&lt;Answer!I$18),1,0)</f>
        <v>0</v>
      </c>
      <c r="I1153" s="19">
        <v>45055</v>
      </c>
      <c r="J1153" s="20" t="str">
        <f>TEXT(Table13[[#This Row],[Order Datetime]],"HH:MM:SS")</f>
        <v>00:37:00</v>
      </c>
      <c r="K1153" s="20" t="str">
        <f>TEXT(Table13[[#This Row],[Order time]],"H")</f>
        <v>0</v>
      </c>
      <c r="L1153" s="16">
        <v>5</v>
      </c>
      <c r="M1153" s="16">
        <f>DAY(Table13[[#This Row],[Order Date]])</f>
        <v>9</v>
      </c>
      <c r="N1153" s="16" t="str">
        <f>TEXT(Table13[[#This Row],[Order Date]],"mmmm")</f>
        <v>May</v>
      </c>
      <c r="O1153" s="16" t="str">
        <f>TEXT(Table13[[#This Row],[Order Date]],"dddd")</f>
        <v>Tuesday</v>
      </c>
      <c r="P1153" s="16">
        <f>WEEKDAY(Table13[[#This Row],[Order Datetime]],2)</f>
        <v>2</v>
      </c>
      <c r="Q1153" s="30" t="str">
        <f>IF(Table13[[#This Row],[Customer Country]]="",VLOOKUP(Table13[[#This Row],[Customer ID]],Customers!$A$2:$E$2501,2,0),Table13[[#This Row],[Customer Country]])</f>
        <v>Austria</v>
      </c>
      <c r="R1153" s="16">
        <f>VLOOKUP(Table13[[#This Row],[Customer ID]],Table3[],6,0)</f>
        <v>56</v>
      </c>
    </row>
    <row r="1154" spans="1:18" x14ac:dyDescent="0.3">
      <c r="A1154" s="15">
        <v>751921</v>
      </c>
      <c r="B1154" s="16">
        <v>928</v>
      </c>
      <c r="C1154" s="17" t="s">
        <v>104</v>
      </c>
      <c r="D1154" s="21">
        <v>45099.061805555553</v>
      </c>
      <c r="E1154" s="16" t="s">
        <v>98</v>
      </c>
      <c r="F1154" s="16" t="s">
        <v>45</v>
      </c>
      <c r="G1154" s="16">
        <v>9633</v>
      </c>
      <c r="H1154" s="16">
        <f>IF(OR(Table13[[#This Row],[Order Value]]&gt;Answer!I$17,Table13[[#This Row],[Order Value]]&lt;Answer!I$18),1,0)</f>
        <v>0</v>
      </c>
      <c r="I1154" s="19">
        <v>45099</v>
      </c>
      <c r="J1154" s="20" t="str">
        <f>TEXT(Table13[[#This Row],[Order Datetime]],"HH:MM:SS")</f>
        <v>01:29:00</v>
      </c>
      <c r="K1154" s="20" t="str">
        <f>TEXT(Table13[[#This Row],[Order time]],"H")</f>
        <v>1</v>
      </c>
      <c r="L1154" s="16">
        <v>6</v>
      </c>
      <c r="M1154" s="16">
        <f>DAY(Table13[[#This Row],[Order Date]])</f>
        <v>22</v>
      </c>
      <c r="N1154" s="16" t="str">
        <f>TEXT(Table13[[#This Row],[Order Date]],"mmmm")</f>
        <v>June</v>
      </c>
      <c r="O1154" s="16" t="str">
        <f>TEXT(Table13[[#This Row],[Order Date]],"dddd")</f>
        <v>Thursday</v>
      </c>
      <c r="P1154" s="16">
        <f>WEEKDAY(Table13[[#This Row],[Order Datetime]],2)</f>
        <v>4</v>
      </c>
      <c r="Q1154" s="30" t="str">
        <f>IF(Table13[[#This Row],[Customer Country]]="",VLOOKUP(Table13[[#This Row],[Customer ID]],Customers!$A$2:$E$2501,2,0),Table13[[#This Row],[Customer Country]])</f>
        <v>Austria</v>
      </c>
      <c r="R1154" s="16">
        <f>VLOOKUP(Table13[[#This Row],[Customer ID]],Table3[],6,0)</f>
        <v>56</v>
      </c>
    </row>
    <row r="1155" spans="1:18" x14ac:dyDescent="0.3">
      <c r="A1155" s="15">
        <v>761261</v>
      </c>
      <c r="B1155" s="16">
        <v>930</v>
      </c>
      <c r="C1155" s="17" t="s">
        <v>101</v>
      </c>
      <c r="D1155" s="21">
        <v>45095.979861111111</v>
      </c>
      <c r="E1155" s="16" t="s">
        <v>96</v>
      </c>
      <c r="F1155" s="16" t="s">
        <v>73</v>
      </c>
      <c r="G1155" s="16">
        <v>2321</v>
      </c>
      <c r="H1155" s="16">
        <f>IF(OR(Table13[[#This Row],[Order Value]]&gt;Answer!I$17,Table13[[#This Row],[Order Value]]&lt;Answer!I$18),1,0)</f>
        <v>0</v>
      </c>
      <c r="I1155" s="19">
        <v>45095</v>
      </c>
      <c r="J1155" s="20" t="str">
        <f>TEXT(Table13[[#This Row],[Order Datetime]],"HH:MM:SS")</f>
        <v>23:31:00</v>
      </c>
      <c r="K1155" s="20" t="str">
        <f>TEXT(Table13[[#This Row],[Order time]],"H")</f>
        <v>23</v>
      </c>
      <c r="L1155" s="16">
        <v>6</v>
      </c>
      <c r="M1155" s="16">
        <f>DAY(Table13[[#This Row],[Order Date]])</f>
        <v>18</v>
      </c>
      <c r="N1155" s="16" t="str">
        <f>TEXT(Table13[[#This Row],[Order Date]],"mmmm")</f>
        <v>June</v>
      </c>
      <c r="O1155" s="16" t="str">
        <f>TEXT(Table13[[#This Row],[Order Date]],"dddd")</f>
        <v>Sunday</v>
      </c>
      <c r="P1155" s="16">
        <f>WEEKDAY(Table13[[#This Row],[Order Datetime]],2)</f>
        <v>7</v>
      </c>
      <c r="Q1155" s="30" t="str">
        <f>IF(Table13[[#This Row],[Customer Country]]="",VLOOKUP(Table13[[#This Row],[Customer ID]],Customers!$A$2:$E$2501,2,0),Table13[[#This Row],[Customer Country]])</f>
        <v>Australia</v>
      </c>
      <c r="R1155" s="16">
        <f>VLOOKUP(Table13[[#This Row],[Customer ID]],Table3[],6,0)</f>
        <v>21</v>
      </c>
    </row>
    <row r="1156" spans="1:18" x14ac:dyDescent="0.3">
      <c r="A1156" s="15">
        <v>149497</v>
      </c>
      <c r="B1156" s="16">
        <v>931</v>
      </c>
      <c r="C1156" s="17" t="s">
        <v>99</v>
      </c>
      <c r="D1156" s="18">
        <v>45026.98541666667</v>
      </c>
      <c r="E1156" s="16" t="s">
        <v>96</v>
      </c>
      <c r="F1156" s="16" t="s">
        <v>9</v>
      </c>
      <c r="G1156" s="16">
        <v>7840</v>
      </c>
      <c r="H1156" s="16">
        <f>IF(OR(Table13[[#This Row],[Order Value]]&gt;Answer!I$17,Table13[[#This Row],[Order Value]]&lt;Answer!I$18),1,0)</f>
        <v>0</v>
      </c>
      <c r="I1156" s="19">
        <v>45026</v>
      </c>
      <c r="J1156" s="20" t="str">
        <f>TEXT(Table13[[#This Row],[Order Datetime]],"HH:MM:SS")</f>
        <v>23:39:00</v>
      </c>
      <c r="K1156" s="20" t="str">
        <f>TEXT(Table13[[#This Row],[Order time]],"H")</f>
        <v>23</v>
      </c>
      <c r="L1156" s="16">
        <v>4</v>
      </c>
      <c r="M1156" s="16">
        <f>DAY(Table13[[#This Row],[Order Date]])</f>
        <v>10</v>
      </c>
      <c r="N1156" s="16" t="str">
        <f>TEXT(Table13[[#This Row],[Order Date]],"mmmm")</f>
        <v>April</v>
      </c>
      <c r="O1156" s="16" t="str">
        <f>TEXT(Table13[[#This Row],[Order Date]],"dddd")</f>
        <v>Monday</v>
      </c>
      <c r="P1156" s="16">
        <f>WEEKDAY(Table13[[#This Row],[Order Datetime]],2)</f>
        <v>1</v>
      </c>
      <c r="Q1156" s="30" t="str">
        <f>IF(Table13[[#This Row],[Customer Country]]="",VLOOKUP(Table13[[#This Row],[Customer ID]],Customers!$A$2:$E$2501,2,0),Table13[[#This Row],[Customer Country]])</f>
        <v>USA</v>
      </c>
      <c r="R1156" s="16">
        <f>VLOOKUP(Table13[[#This Row],[Customer ID]],Table3[],6,0)</f>
        <v>58</v>
      </c>
    </row>
    <row r="1157" spans="1:18" x14ac:dyDescent="0.3">
      <c r="A1157" s="15">
        <v>374946</v>
      </c>
      <c r="B1157" s="16">
        <v>931</v>
      </c>
      <c r="C1157" s="17" t="s">
        <v>99</v>
      </c>
      <c r="D1157" s="18">
        <v>45186.026388888888</v>
      </c>
      <c r="E1157" s="16" t="s">
        <v>191</v>
      </c>
      <c r="F1157" s="16" t="s">
        <v>6</v>
      </c>
      <c r="G1157" s="16">
        <v>8553</v>
      </c>
      <c r="H1157" s="16">
        <f>IF(OR(Table13[[#This Row],[Order Value]]&gt;Answer!I$17,Table13[[#This Row],[Order Value]]&lt;Answer!I$18),1,0)</f>
        <v>0</v>
      </c>
      <c r="I1157" s="19">
        <v>45186</v>
      </c>
      <c r="J1157" s="20" t="str">
        <f>TEXT(Table13[[#This Row],[Order Datetime]],"HH:MM:SS")</f>
        <v>00:38:00</v>
      </c>
      <c r="K1157" s="20" t="str">
        <f>TEXT(Table13[[#This Row],[Order time]],"H")</f>
        <v>0</v>
      </c>
      <c r="L1157" s="16">
        <v>9</v>
      </c>
      <c r="M1157" s="16">
        <f>DAY(Table13[[#This Row],[Order Date]])</f>
        <v>17</v>
      </c>
      <c r="N1157" s="16" t="str">
        <f>TEXT(Table13[[#This Row],[Order Date]],"mmmm")</f>
        <v>September</v>
      </c>
      <c r="O1157" s="16" t="str">
        <f>TEXT(Table13[[#This Row],[Order Date]],"dddd")</f>
        <v>Sunday</v>
      </c>
      <c r="P1157" s="16">
        <f>WEEKDAY(Table13[[#This Row],[Order Datetime]],2)</f>
        <v>7</v>
      </c>
      <c r="Q1157" s="30" t="str">
        <f>IF(Table13[[#This Row],[Customer Country]]="",VLOOKUP(Table13[[#This Row],[Customer ID]],Customers!$A$2:$E$2501,2,0),Table13[[#This Row],[Customer Country]])</f>
        <v>USA</v>
      </c>
      <c r="R1157" s="16">
        <f>VLOOKUP(Table13[[#This Row],[Customer ID]],Table3[],6,0)</f>
        <v>58</v>
      </c>
    </row>
    <row r="1158" spans="1:18" x14ac:dyDescent="0.3">
      <c r="A1158" s="15">
        <v>797824</v>
      </c>
      <c r="B1158" s="16">
        <v>931</v>
      </c>
      <c r="C1158" s="17" t="s">
        <v>99</v>
      </c>
      <c r="D1158" s="21">
        <v>45164.984722222223</v>
      </c>
      <c r="E1158" s="16" t="s">
        <v>96</v>
      </c>
      <c r="F1158" s="16" t="s">
        <v>15</v>
      </c>
      <c r="G1158" s="16">
        <v>7354</v>
      </c>
      <c r="H1158" s="16">
        <f>IF(OR(Table13[[#This Row],[Order Value]]&gt;Answer!I$17,Table13[[#This Row],[Order Value]]&lt;Answer!I$18),1,0)</f>
        <v>0</v>
      </c>
      <c r="I1158" s="19">
        <v>45164</v>
      </c>
      <c r="J1158" s="20" t="str">
        <f>TEXT(Table13[[#This Row],[Order Datetime]],"HH:MM:SS")</f>
        <v>23:38:00</v>
      </c>
      <c r="K1158" s="20" t="str">
        <f>TEXT(Table13[[#This Row],[Order time]],"H")</f>
        <v>23</v>
      </c>
      <c r="L1158" s="16">
        <v>8</v>
      </c>
      <c r="M1158" s="16">
        <f>DAY(Table13[[#This Row],[Order Date]])</f>
        <v>26</v>
      </c>
      <c r="N1158" s="16" t="str">
        <f>TEXT(Table13[[#This Row],[Order Date]],"mmmm")</f>
        <v>August</v>
      </c>
      <c r="O1158" s="16" t="str">
        <f>TEXT(Table13[[#This Row],[Order Date]],"dddd")</f>
        <v>Saturday</v>
      </c>
      <c r="P1158" s="16">
        <f>WEEKDAY(Table13[[#This Row],[Order Datetime]],2)</f>
        <v>6</v>
      </c>
      <c r="Q1158" s="30" t="str">
        <f>IF(Table13[[#This Row],[Customer Country]]="",VLOOKUP(Table13[[#This Row],[Customer ID]],Customers!$A$2:$E$2501,2,0),Table13[[#This Row],[Customer Country]])</f>
        <v>USA</v>
      </c>
      <c r="R1158" s="16">
        <f>VLOOKUP(Table13[[#This Row],[Customer ID]],Table3[],6,0)</f>
        <v>58</v>
      </c>
    </row>
    <row r="1159" spans="1:18" x14ac:dyDescent="0.3">
      <c r="A1159" s="15">
        <v>1580615</v>
      </c>
      <c r="B1159" s="16">
        <v>932</v>
      </c>
      <c r="C1159" s="17" t="s">
        <v>110</v>
      </c>
      <c r="D1159" s="21">
        <v>45245.015972222223</v>
      </c>
      <c r="E1159" s="16" t="s">
        <v>98</v>
      </c>
      <c r="F1159" s="16" t="s">
        <v>10</v>
      </c>
      <c r="G1159" s="16">
        <v>1629</v>
      </c>
      <c r="H1159" s="16">
        <f>IF(OR(Table13[[#This Row],[Order Value]]&gt;Answer!I$17,Table13[[#This Row],[Order Value]]&lt;Answer!I$18),1,0)</f>
        <v>0</v>
      </c>
      <c r="I1159" s="19">
        <v>45245</v>
      </c>
      <c r="J1159" s="20" t="str">
        <f>TEXT(Table13[[#This Row],[Order Datetime]],"HH:MM:SS")</f>
        <v>00:23:00</v>
      </c>
      <c r="K1159" s="20" t="str">
        <f>TEXT(Table13[[#This Row],[Order time]],"H")</f>
        <v>0</v>
      </c>
      <c r="L1159" s="16">
        <v>11</v>
      </c>
      <c r="M1159" s="16">
        <f>DAY(Table13[[#This Row],[Order Date]])</f>
        <v>15</v>
      </c>
      <c r="N1159" s="16" t="str">
        <f>TEXT(Table13[[#This Row],[Order Date]],"mmmm")</f>
        <v>November</v>
      </c>
      <c r="O1159" s="16" t="str">
        <f>TEXT(Table13[[#This Row],[Order Date]],"dddd")</f>
        <v>Wednesday</v>
      </c>
      <c r="P1159" s="16">
        <f>WEEKDAY(Table13[[#This Row],[Order Datetime]],2)</f>
        <v>3</v>
      </c>
      <c r="Q1159" s="30" t="str">
        <f>IF(Table13[[#This Row],[Customer Country]]="",VLOOKUP(Table13[[#This Row],[Customer ID]],Customers!$A$2:$E$2501,2,0),Table13[[#This Row],[Customer Country]])</f>
        <v>Switzerland</v>
      </c>
      <c r="R1159" s="16">
        <f>VLOOKUP(Table13[[#This Row],[Customer ID]],Table3[],6,0)</f>
        <v>61</v>
      </c>
    </row>
    <row r="1160" spans="1:18" x14ac:dyDescent="0.3">
      <c r="A1160" s="15">
        <v>1631401</v>
      </c>
      <c r="B1160" s="16">
        <v>932</v>
      </c>
      <c r="C1160" s="17" t="s">
        <v>110</v>
      </c>
      <c r="D1160" s="21">
        <v>45102.07916666667</v>
      </c>
      <c r="E1160" s="16" t="s">
        <v>191</v>
      </c>
      <c r="F1160" s="16" t="s">
        <v>43</v>
      </c>
      <c r="G1160" s="16">
        <v>638</v>
      </c>
      <c r="H1160" s="16">
        <f>IF(OR(Table13[[#This Row],[Order Value]]&gt;Answer!I$17,Table13[[#This Row],[Order Value]]&lt;Answer!I$18),1,0)</f>
        <v>0</v>
      </c>
      <c r="I1160" s="19">
        <v>45102</v>
      </c>
      <c r="J1160" s="20" t="str">
        <f>TEXT(Table13[[#This Row],[Order Datetime]],"HH:MM:SS")</f>
        <v>01:54:00</v>
      </c>
      <c r="K1160" s="20" t="str">
        <f>TEXT(Table13[[#This Row],[Order time]],"H")</f>
        <v>1</v>
      </c>
      <c r="L1160" s="16">
        <v>6</v>
      </c>
      <c r="M1160" s="16">
        <f>DAY(Table13[[#This Row],[Order Date]])</f>
        <v>25</v>
      </c>
      <c r="N1160" s="16" t="str">
        <f>TEXT(Table13[[#This Row],[Order Date]],"mmmm")</f>
        <v>June</v>
      </c>
      <c r="O1160" s="16" t="str">
        <f>TEXT(Table13[[#This Row],[Order Date]],"dddd")</f>
        <v>Sunday</v>
      </c>
      <c r="P1160" s="16">
        <f>WEEKDAY(Table13[[#This Row],[Order Datetime]],2)</f>
        <v>7</v>
      </c>
      <c r="Q1160" s="30" t="str">
        <f>IF(Table13[[#This Row],[Customer Country]]="",VLOOKUP(Table13[[#This Row],[Customer ID]],Customers!$A$2:$E$2501,2,0),Table13[[#This Row],[Customer Country]])</f>
        <v>Switzerland</v>
      </c>
      <c r="R1160" s="16">
        <f>VLOOKUP(Table13[[#This Row],[Customer ID]],Table3[],6,0)</f>
        <v>61</v>
      </c>
    </row>
    <row r="1161" spans="1:18" x14ac:dyDescent="0.3">
      <c r="A1161" s="15">
        <v>507043</v>
      </c>
      <c r="B1161" s="16">
        <v>933</v>
      </c>
      <c r="C1161" s="17" t="s">
        <v>99</v>
      </c>
      <c r="D1161" s="18">
        <v>45126.073611111111</v>
      </c>
      <c r="E1161" s="16" t="s">
        <v>191</v>
      </c>
      <c r="F1161" s="16" t="s">
        <v>27</v>
      </c>
      <c r="G1161" s="16">
        <v>6796</v>
      </c>
      <c r="H1161" s="16">
        <f>IF(OR(Table13[[#This Row],[Order Value]]&gt;Answer!I$17,Table13[[#This Row],[Order Value]]&lt;Answer!I$18),1,0)</f>
        <v>0</v>
      </c>
      <c r="I1161" s="19">
        <v>45126</v>
      </c>
      <c r="J1161" s="20" t="str">
        <f>TEXT(Table13[[#This Row],[Order Datetime]],"HH:MM:SS")</f>
        <v>01:46:00</v>
      </c>
      <c r="K1161" s="20" t="str">
        <f>TEXT(Table13[[#This Row],[Order time]],"H")</f>
        <v>1</v>
      </c>
      <c r="L1161" s="16">
        <v>7</v>
      </c>
      <c r="M1161" s="16">
        <f>DAY(Table13[[#This Row],[Order Date]])</f>
        <v>19</v>
      </c>
      <c r="N1161" s="16" t="str">
        <f>TEXT(Table13[[#This Row],[Order Date]],"mmmm")</f>
        <v>July</v>
      </c>
      <c r="O1161" s="16" t="str">
        <f>TEXT(Table13[[#This Row],[Order Date]],"dddd")</f>
        <v>Wednesday</v>
      </c>
      <c r="P1161" s="16">
        <f>WEEKDAY(Table13[[#This Row],[Order Datetime]],2)</f>
        <v>3</v>
      </c>
      <c r="Q1161" s="30" t="str">
        <f>IF(Table13[[#This Row],[Customer Country]]="",VLOOKUP(Table13[[#This Row],[Customer ID]],Customers!$A$2:$E$2501,2,0),Table13[[#This Row],[Customer Country]])</f>
        <v>USA</v>
      </c>
      <c r="R1161" s="16">
        <f>VLOOKUP(Table13[[#This Row],[Customer ID]],Table3[],6,0)</f>
        <v>24</v>
      </c>
    </row>
    <row r="1162" spans="1:18" x14ac:dyDescent="0.3">
      <c r="A1162" s="15">
        <v>711277</v>
      </c>
      <c r="B1162" s="16">
        <v>933</v>
      </c>
      <c r="C1162" s="17" t="s">
        <v>99</v>
      </c>
      <c r="D1162" s="21">
        <v>45149.963888888888</v>
      </c>
      <c r="E1162" s="16" t="s">
        <v>191</v>
      </c>
      <c r="F1162" s="16" t="s">
        <v>63</v>
      </c>
      <c r="G1162" s="16">
        <v>2857</v>
      </c>
      <c r="H1162" s="16">
        <f>IF(OR(Table13[[#This Row],[Order Value]]&gt;Answer!I$17,Table13[[#This Row],[Order Value]]&lt;Answer!I$18),1,0)</f>
        <v>0</v>
      </c>
      <c r="I1162" s="19">
        <v>45149</v>
      </c>
      <c r="J1162" s="20" t="str">
        <f>TEXT(Table13[[#This Row],[Order Datetime]],"HH:MM:SS")</f>
        <v>23:08:00</v>
      </c>
      <c r="K1162" s="20" t="str">
        <f>TEXT(Table13[[#This Row],[Order time]],"H")</f>
        <v>23</v>
      </c>
      <c r="L1162" s="16">
        <v>8</v>
      </c>
      <c r="M1162" s="16">
        <f>DAY(Table13[[#This Row],[Order Date]])</f>
        <v>11</v>
      </c>
      <c r="N1162" s="16" t="str">
        <f>TEXT(Table13[[#This Row],[Order Date]],"mmmm")</f>
        <v>August</v>
      </c>
      <c r="O1162" s="16" t="str">
        <f>TEXT(Table13[[#This Row],[Order Date]],"dddd")</f>
        <v>Friday</v>
      </c>
      <c r="P1162" s="16">
        <f>WEEKDAY(Table13[[#This Row],[Order Datetime]],2)</f>
        <v>5</v>
      </c>
      <c r="Q1162" s="30" t="str">
        <f>IF(Table13[[#This Row],[Customer Country]]="",VLOOKUP(Table13[[#This Row],[Customer ID]],Customers!$A$2:$E$2501,2,0),Table13[[#This Row],[Customer Country]])</f>
        <v>USA</v>
      </c>
      <c r="R1162" s="16">
        <f>VLOOKUP(Table13[[#This Row],[Customer ID]],Table3[],6,0)</f>
        <v>24</v>
      </c>
    </row>
    <row r="1163" spans="1:18" x14ac:dyDescent="0.3">
      <c r="A1163" s="15">
        <v>1127964</v>
      </c>
      <c r="B1163" s="16">
        <v>934</v>
      </c>
      <c r="C1163" s="17" t="s">
        <v>99</v>
      </c>
      <c r="D1163" s="21">
        <v>45235.015972222223</v>
      </c>
      <c r="E1163" s="16" t="s">
        <v>97</v>
      </c>
      <c r="F1163" s="16" t="s">
        <v>82</v>
      </c>
      <c r="G1163" s="16">
        <v>927</v>
      </c>
      <c r="H1163" s="16">
        <f>IF(OR(Table13[[#This Row],[Order Value]]&gt;Answer!I$17,Table13[[#This Row],[Order Value]]&lt;Answer!I$18),1,0)</f>
        <v>0</v>
      </c>
      <c r="I1163" s="19">
        <v>45235</v>
      </c>
      <c r="J1163" s="20" t="str">
        <f>TEXT(Table13[[#This Row],[Order Datetime]],"HH:MM:SS")</f>
        <v>00:23:00</v>
      </c>
      <c r="K1163" s="20" t="str">
        <f>TEXT(Table13[[#This Row],[Order time]],"H")</f>
        <v>0</v>
      </c>
      <c r="L1163" s="16">
        <v>11</v>
      </c>
      <c r="M1163" s="16">
        <f>DAY(Table13[[#This Row],[Order Date]])</f>
        <v>5</v>
      </c>
      <c r="N1163" s="16" t="str">
        <f>TEXT(Table13[[#This Row],[Order Date]],"mmmm")</f>
        <v>November</v>
      </c>
      <c r="O1163" s="16" t="str">
        <f>TEXT(Table13[[#This Row],[Order Date]],"dddd")</f>
        <v>Sunday</v>
      </c>
      <c r="P1163" s="16">
        <f>WEEKDAY(Table13[[#This Row],[Order Datetime]],2)</f>
        <v>7</v>
      </c>
      <c r="Q1163" s="30" t="str">
        <f>IF(Table13[[#This Row],[Customer Country]]="",VLOOKUP(Table13[[#This Row],[Customer ID]],Customers!$A$2:$E$2501,2,0),Table13[[#This Row],[Customer Country]])</f>
        <v>USA</v>
      </c>
      <c r="R1163" s="16">
        <f>VLOOKUP(Table13[[#This Row],[Customer ID]],Table3[],6,0)</f>
        <v>70</v>
      </c>
    </row>
    <row r="1164" spans="1:18" x14ac:dyDescent="0.3">
      <c r="A1164" s="15">
        <v>305510</v>
      </c>
      <c r="B1164" s="16">
        <v>935</v>
      </c>
      <c r="C1164" s="17" t="s">
        <v>100</v>
      </c>
      <c r="D1164" s="18">
        <v>45251.083333333336</v>
      </c>
      <c r="E1164" s="16" t="s">
        <v>98</v>
      </c>
      <c r="F1164" s="16" t="s">
        <v>32</v>
      </c>
      <c r="G1164" s="16">
        <v>6989</v>
      </c>
      <c r="H1164" s="16">
        <f>IF(OR(Table13[[#This Row],[Order Value]]&gt;Answer!I$17,Table13[[#This Row],[Order Value]]&lt;Answer!I$18),1,0)</f>
        <v>0</v>
      </c>
      <c r="I1164" s="19">
        <v>45251</v>
      </c>
      <c r="J1164" s="20" t="str">
        <f>TEXT(Table13[[#This Row],[Order Datetime]],"HH:MM:SS")</f>
        <v>02:00:00</v>
      </c>
      <c r="K1164" s="20" t="str">
        <f>TEXT(Table13[[#This Row],[Order time]],"H")</f>
        <v>2</v>
      </c>
      <c r="L1164" s="16">
        <v>11</v>
      </c>
      <c r="M1164" s="16">
        <f>DAY(Table13[[#This Row],[Order Date]])</f>
        <v>21</v>
      </c>
      <c r="N1164" s="16" t="str">
        <f>TEXT(Table13[[#This Row],[Order Date]],"mmmm")</f>
        <v>November</v>
      </c>
      <c r="O1164" s="16" t="str">
        <f>TEXT(Table13[[#This Row],[Order Date]],"dddd")</f>
        <v>Tuesday</v>
      </c>
      <c r="P1164" s="16">
        <f>WEEKDAY(Table13[[#This Row],[Order Datetime]],2)</f>
        <v>2</v>
      </c>
      <c r="Q1164" s="30" t="str">
        <f>IF(Table13[[#This Row],[Customer Country]]="",VLOOKUP(Table13[[#This Row],[Customer ID]],Customers!$A$2:$E$2501,2,0),Table13[[#This Row],[Customer Country]])</f>
        <v>France</v>
      </c>
      <c r="R1164" s="16">
        <f>VLOOKUP(Table13[[#This Row],[Customer ID]],Table3[],6,0)</f>
        <v>38</v>
      </c>
    </row>
    <row r="1165" spans="1:18" x14ac:dyDescent="0.3">
      <c r="A1165" s="15">
        <v>805282</v>
      </c>
      <c r="B1165" s="16">
        <v>935</v>
      </c>
      <c r="C1165" s="17" t="s">
        <v>100</v>
      </c>
      <c r="D1165" s="21">
        <v>45148.015277777777</v>
      </c>
      <c r="E1165" s="16" t="s">
        <v>191</v>
      </c>
      <c r="F1165" s="16" t="s">
        <v>27</v>
      </c>
      <c r="G1165" s="16">
        <v>7748</v>
      </c>
      <c r="H1165" s="16">
        <f>IF(OR(Table13[[#This Row],[Order Value]]&gt;Answer!I$17,Table13[[#This Row],[Order Value]]&lt;Answer!I$18),1,0)</f>
        <v>0</v>
      </c>
      <c r="I1165" s="19">
        <v>45148</v>
      </c>
      <c r="J1165" s="20" t="str">
        <f>TEXT(Table13[[#This Row],[Order Datetime]],"HH:MM:SS")</f>
        <v>00:22:00</v>
      </c>
      <c r="K1165" s="20" t="str">
        <f>TEXT(Table13[[#This Row],[Order time]],"H")</f>
        <v>0</v>
      </c>
      <c r="L1165" s="16">
        <v>8</v>
      </c>
      <c r="M1165" s="16">
        <f>DAY(Table13[[#This Row],[Order Date]])</f>
        <v>10</v>
      </c>
      <c r="N1165" s="16" t="str">
        <f>TEXT(Table13[[#This Row],[Order Date]],"mmmm")</f>
        <v>August</v>
      </c>
      <c r="O1165" s="16" t="str">
        <f>TEXT(Table13[[#This Row],[Order Date]],"dddd")</f>
        <v>Thursday</v>
      </c>
      <c r="P1165" s="16">
        <f>WEEKDAY(Table13[[#This Row],[Order Datetime]],2)</f>
        <v>4</v>
      </c>
      <c r="Q1165" s="30" t="str">
        <f>IF(Table13[[#This Row],[Customer Country]]="",VLOOKUP(Table13[[#This Row],[Customer ID]],Customers!$A$2:$E$2501,2,0),Table13[[#This Row],[Customer Country]])</f>
        <v>France</v>
      </c>
      <c r="R1165" s="16">
        <f>VLOOKUP(Table13[[#This Row],[Customer ID]],Table3[],6,0)</f>
        <v>38</v>
      </c>
    </row>
    <row r="1166" spans="1:18" x14ac:dyDescent="0.3">
      <c r="A1166" s="15">
        <v>211600</v>
      </c>
      <c r="B1166" s="16">
        <v>937</v>
      </c>
      <c r="C1166" s="17" t="s">
        <v>109</v>
      </c>
      <c r="D1166" s="18">
        <v>45143.052777777775</v>
      </c>
      <c r="E1166" s="16" t="s">
        <v>96</v>
      </c>
      <c r="F1166" s="16" t="s">
        <v>73</v>
      </c>
      <c r="G1166" s="16">
        <v>8720</v>
      </c>
      <c r="H1166" s="16">
        <f>IF(OR(Table13[[#This Row],[Order Value]]&gt;Answer!I$17,Table13[[#This Row],[Order Value]]&lt;Answer!I$18),1,0)</f>
        <v>0</v>
      </c>
      <c r="I1166" s="19">
        <v>45143</v>
      </c>
      <c r="J1166" s="20" t="str">
        <f>TEXT(Table13[[#This Row],[Order Datetime]],"HH:MM:SS")</f>
        <v>01:16:00</v>
      </c>
      <c r="K1166" s="20" t="str">
        <f>TEXT(Table13[[#This Row],[Order time]],"H")</f>
        <v>1</v>
      </c>
      <c r="L1166" s="16">
        <v>8</v>
      </c>
      <c r="M1166" s="16">
        <f>DAY(Table13[[#This Row],[Order Date]])</f>
        <v>5</v>
      </c>
      <c r="N1166" s="16" t="str">
        <f>TEXT(Table13[[#This Row],[Order Date]],"mmmm")</f>
        <v>August</v>
      </c>
      <c r="O1166" s="16" t="str">
        <f>TEXT(Table13[[#This Row],[Order Date]],"dddd")</f>
        <v>Saturday</v>
      </c>
      <c r="P1166" s="16">
        <f>WEEKDAY(Table13[[#This Row],[Order Datetime]],2)</f>
        <v>6</v>
      </c>
      <c r="Q1166" s="30" t="str">
        <f>IF(Table13[[#This Row],[Customer Country]]="",VLOOKUP(Table13[[#This Row],[Customer ID]],Customers!$A$2:$E$2501,2,0),Table13[[#This Row],[Customer Country]])</f>
        <v>Germany</v>
      </c>
      <c r="R1166" s="16">
        <f>VLOOKUP(Table13[[#This Row],[Customer ID]],Table3[],6,0)</f>
        <v>21</v>
      </c>
    </row>
    <row r="1167" spans="1:18" x14ac:dyDescent="0.3">
      <c r="A1167" s="15">
        <v>1086644</v>
      </c>
      <c r="B1167" s="16">
        <v>940</v>
      </c>
      <c r="C1167" s="17" t="s">
        <v>99</v>
      </c>
      <c r="D1167" s="21">
        <v>45159.057638888888</v>
      </c>
      <c r="E1167" s="16" t="s">
        <v>98</v>
      </c>
      <c r="F1167" s="16" t="s">
        <v>9</v>
      </c>
      <c r="G1167" s="16">
        <v>9735</v>
      </c>
      <c r="H1167" s="16">
        <f>IF(OR(Table13[[#This Row],[Order Value]]&gt;Answer!I$17,Table13[[#This Row],[Order Value]]&lt;Answer!I$18),1,0)</f>
        <v>0</v>
      </c>
      <c r="I1167" s="19">
        <v>45159</v>
      </c>
      <c r="J1167" s="20" t="str">
        <f>TEXT(Table13[[#This Row],[Order Datetime]],"HH:MM:SS")</f>
        <v>01:23:00</v>
      </c>
      <c r="K1167" s="20" t="str">
        <f>TEXT(Table13[[#This Row],[Order time]],"H")</f>
        <v>1</v>
      </c>
      <c r="L1167" s="16">
        <v>8</v>
      </c>
      <c r="M1167" s="16">
        <f>DAY(Table13[[#This Row],[Order Date]])</f>
        <v>21</v>
      </c>
      <c r="N1167" s="16" t="str">
        <f>TEXT(Table13[[#This Row],[Order Date]],"mmmm")</f>
        <v>August</v>
      </c>
      <c r="O1167" s="16" t="str">
        <f>TEXT(Table13[[#This Row],[Order Date]],"dddd")</f>
        <v>Monday</v>
      </c>
      <c r="P1167" s="16">
        <f>WEEKDAY(Table13[[#This Row],[Order Datetime]],2)</f>
        <v>1</v>
      </c>
      <c r="Q1167" s="30" t="str">
        <f>IF(Table13[[#This Row],[Customer Country]]="",VLOOKUP(Table13[[#This Row],[Customer ID]],Customers!$A$2:$E$2501,2,0),Table13[[#This Row],[Customer Country]])</f>
        <v>USA</v>
      </c>
      <c r="R1167" s="16">
        <f>VLOOKUP(Table13[[#This Row],[Customer ID]],Table3[],6,0)</f>
        <v>79</v>
      </c>
    </row>
    <row r="1168" spans="1:18" x14ac:dyDescent="0.3">
      <c r="A1168" s="15">
        <v>692957</v>
      </c>
      <c r="B1168" s="16">
        <v>941</v>
      </c>
      <c r="C1168" s="17" t="s">
        <v>99</v>
      </c>
      <c r="D1168" s="21">
        <v>45262.990277777775</v>
      </c>
      <c r="E1168" s="16" t="s">
        <v>98</v>
      </c>
      <c r="F1168" s="16" t="s">
        <v>19</v>
      </c>
      <c r="G1168" s="16">
        <v>8917</v>
      </c>
      <c r="H1168" s="16">
        <f>IF(OR(Table13[[#This Row],[Order Value]]&gt;Answer!I$17,Table13[[#This Row],[Order Value]]&lt;Answer!I$18),1,0)</f>
        <v>0</v>
      </c>
      <c r="I1168" s="19">
        <v>45262</v>
      </c>
      <c r="J1168" s="20" t="str">
        <f>TEXT(Table13[[#This Row],[Order Datetime]],"HH:MM:SS")</f>
        <v>23:46:00</v>
      </c>
      <c r="K1168" s="20" t="str">
        <f>TEXT(Table13[[#This Row],[Order time]],"H")</f>
        <v>23</v>
      </c>
      <c r="L1168" s="16">
        <v>12</v>
      </c>
      <c r="M1168" s="16">
        <f>DAY(Table13[[#This Row],[Order Date]])</f>
        <v>2</v>
      </c>
      <c r="N1168" s="16" t="str">
        <f>TEXT(Table13[[#This Row],[Order Date]],"mmmm")</f>
        <v>December</v>
      </c>
      <c r="O1168" s="16" t="str">
        <f>TEXT(Table13[[#This Row],[Order Date]],"dddd")</f>
        <v>Saturday</v>
      </c>
      <c r="P1168" s="16">
        <f>WEEKDAY(Table13[[#This Row],[Order Datetime]],2)</f>
        <v>6</v>
      </c>
      <c r="Q1168" s="30" t="str">
        <f>IF(Table13[[#This Row],[Customer Country]]="",VLOOKUP(Table13[[#This Row],[Customer ID]],Customers!$A$2:$E$2501,2,0),Table13[[#This Row],[Customer Country]])</f>
        <v>USA</v>
      </c>
      <c r="R1168" s="16">
        <f>VLOOKUP(Table13[[#This Row],[Customer ID]],Table3[],6,0)</f>
        <v>81</v>
      </c>
    </row>
    <row r="1169" spans="1:18" x14ac:dyDescent="0.3">
      <c r="A1169" s="15">
        <v>1190887</v>
      </c>
      <c r="B1169" s="16">
        <v>942</v>
      </c>
      <c r="C1169" s="17" t="s">
        <v>99</v>
      </c>
      <c r="D1169" s="21">
        <v>44965.015972222223</v>
      </c>
      <c r="E1169" s="16" t="s">
        <v>98</v>
      </c>
      <c r="F1169" s="16" t="s">
        <v>26</v>
      </c>
      <c r="G1169" s="16">
        <v>2060</v>
      </c>
      <c r="H1169" s="16">
        <f>IF(OR(Table13[[#This Row],[Order Value]]&gt;Answer!I$17,Table13[[#This Row],[Order Value]]&lt;Answer!I$18),1,0)</f>
        <v>0</v>
      </c>
      <c r="I1169" s="19">
        <v>44965</v>
      </c>
      <c r="J1169" s="20" t="str">
        <f>TEXT(Table13[[#This Row],[Order Datetime]],"HH:MM:SS")</f>
        <v>00:23:00</v>
      </c>
      <c r="K1169" s="20" t="str">
        <f>TEXT(Table13[[#This Row],[Order time]],"H")</f>
        <v>0</v>
      </c>
      <c r="L1169" s="16">
        <v>2</v>
      </c>
      <c r="M1169" s="16">
        <f>DAY(Table13[[#This Row],[Order Date]])</f>
        <v>8</v>
      </c>
      <c r="N1169" s="16" t="str">
        <f>TEXT(Table13[[#This Row],[Order Date]],"mmmm")</f>
        <v>February</v>
      </c>
      <c r="O1169" s="16" t="str">
        <f>TEXT(Table13[[#This Row],[Order Date]],"dddd")</f>
        <v>Wednesday</v>
      </c>
      <c r="P1169" s="16">
        <f>WEEKDAY(Table13[[#This Row],[Order Datetime]],2)</f>
        <v>3</v>
      </c>
      <c r="Q1169" s="30" t="str">
        <f>IF(Table13[[#This Row],[Customer Country]]="",VLOOKUP(Table13[[#This Row],[Customer ID]],Customers!$A$2:$E$2501,2,0),Table13[[#This Row],[Customer Country]])</f>
        <v>USA</v>
      </c>
      <c r="R1169" s="16">
        <f>VLOOKUP(Table13[[#This Row],[Customer ID]],Table3[],6,0)</f>
        <v>72</v>
      </c>
    </row>
    <row r="1170" spans="1:18" x14ac:dyDescent="0.3">
      <c r="A1170" s="15">
        <v>4801</v>
      </c>
      <c r="B1170" s="16">
        <v>945</v>
      </c>
      <c r="C1170" s="17" t="s">
        <v>100</v>
      </c>
      <c r="D1170" s="18">
        <v>44975.015972222223</v>
      </c>
      <c r="E1170" s="16" t="s">
        <v>96</v>
      </c>
      <c r="F1170" s="16" t="s">
        <v>10</v>
      </c>
      <c r="G1170" s="16">
        <v>4674</v>
      </c>
      <c r="H1170" s="16">
        <f>IF(OR(Table13[[#This Row],[Order Value]]&gt;Answer!I$17,Table13[[#This Row],[Order Value]]&lt;Answer!I$18),1,0)</f>
        <v>0</v>
      </c>
      <c r="I1170" s="19">
        <v>44975</v>
      </c>
      <c r="J1170" s="20" t="str">
        <f>TEXT(Table13[[#This Row],[Order Datetime]],"HH:MM:SS")</f>
        <v>00:23:00</v>
      </c>
      <c r="K1170" s="20" t="str">
        <f>TEXT(Table13[[#This Row],[Order time]],"H")</f>
        <v>0</v>
      </c>
      <c r="L1170" s="16">
        <v>2</v>
      </c>
      <c r="M1170" s="16">
        <f>DAY(Table13[[#This Row],[Order Date]])</f>
        <v>18</v>
      </c>
      <c r="N1170" s="16" t="str">
        <f>TEXT(Table13[[#This Row],[Order Date]],"mmmm")</f>
        <v>February</v>
      </c>
      <c r="O1170" s="16" t="str">
        <f>TEXT(Table13[[#This Row],[Order Date]],"dddd")</f>
        <v>Saturday</v>
      </c>
      <c r="P1170" s="16">
        <f>WEEKDAY(Table13[[#This Row],[Order Datetime]],2)</f>
        <v>6</v>
      </c>
      <c r="Q1170" s="30" t="str">
        <f>IF(Table13[[#This Row],[Customer Country]]="",VLOOKUP(Table13[[#This Row],[Customer ID]],Customers!$A$2:$E$2501,2,0),Table13[[#This Row],[Customer Country]])</f>
        <v>France</v>
      </c>
      <c r="R1170" s="16">
        <f>VLOOKUP(Table13[[#This Row],[Customer ID]],Table3[],6,0)</f>
        <v>34</v>
      </c>
    </row>
    <row r="1171" spans="1:18" x14ac:dyDescent="0.3">
      <c r="A1171" s="15">
        <v>775387</v>
      </c>
      <c r="B1171" s="16">
        <v>945</v>
      </c>
      <c r="C1171" s="17" t="s">
        <v>100</v>
      </c>
      <c r="D1171" s="21">
        <v>45185.963194444441</v>
      </c>
      <c r="E1171" s="16" t="s">
        <v>191</v>
      </c>
      <c r="F1171" s="16" t="s">
        <v>82</v>
      </c>
      <c r="G1171" s="16">
        <v>8620</v>
      </c>
      <c r="H1171" s="16">
        <f>IF(OR(Table13[[#This Row],[Order Value]]&gt;Answer!I$17,Table13[[#This Row],[Order Value]]&lt;Answer!I$18),1,0)</f>
        <v>0</v>
      </c>
      <c r="I1171" s="19">
        <v>45185</v>
      </c>
      <c r="J1171" s="20" t="str">
        <f>TEXT(Table13[[#This Row],[Order Datetime]],"HH:MM:SS")</f>
        <v>23:07:00</v>
      </c>
      <c r="K1171" s="20" t="str">
        <f>TEXT(Table13[[#This Row],[Order time]],"H")</f>
        <v>23</v>
      </c>
      <c r="L1171" s="16">
        <v>9</v>
      </c>
      <c r="M1171" s="16">
        <f>DAY(Table13[[#This Row],[Order Date]])</f>
        <v>16</v>
      </c>
      <c r="N1171" s="16" t="str">
        <f>TEXT(Table13[[#This Row],[Order Date]],"mmmm")</f>
        <v>September</v>
      </c>
      <c r="O1171" s="16" t="str">
        <f>TEXT(Table13[[#This Row],[Order Date]],"dddd")</f>
        <v>Saturday</v>
      </c>
      <c r="P1171" s="16">
        <f>WEEKDAY(Table13[[#This Row],[Order Datetime]],2)</f>
        <v>6</v>
      </c>
      <c r="Q1171" s="30" t="str">
        <f>IF(Table13[[#This Row],[Customer Country]]="",VLOOKUP(Table13[[#This Row],[Customer ID]],Customers!$A$2:$E$2501,2,0),Table13[[#This Row],[Customer Country]])</f>
        <v>France</v>
      </c>
      <c r="R1171" s="16">
        <f>VLOOKUP(Table13[[#This Row],[Customer ID]],Table3[],6,0)</f>
        <v>34</v>
      </c>
    </row>
    <row r="1172" spans="1:18" x14ac:dyDescent="0.3">
      <c r="A1172" s="15">
        <v>748762</v>
      </c>
      <c r="B1172" s="16">
        <v>946</v>
      </c>
      <c r="C1172" s="17" t="s">
        <v>113</v>
      </c>
      <c r="D1172" s="21">
        <v>45180.027777777781</v>
      </c>
      <c r="E1172" s="16" t="s">
        <v>98</v>
      </c>
      <c r="F1172" s="16" t="s">
        <v>40</v>
      </c>
      <c r="G1172" s="16">
        <v>9843</v>
      </c>
      <c r="H1172" s="16">
        <f>IF(OR(Table13[[#This Row],[Order Value]]&gt;Answer!I$17,Table13[[#This Row],[Order Value]]&lt;Answer!I$18),1,0)</f>
        <v>0</v>
      </c>
      <c r="I1172" s="19">
        <v>45180</v>
      </c>
      <c r="J1172" s="20" t="str">
        <f>TEXT(Table13[[#This Row],[Order Datetime]],"HH:MM:SS")</f>
        <v>00:40:00</v>
      </c>
      <c r="K1172" s="20" t="str">
        <f>TEXT(Table13[[#This Row],[Order time]],"H")</f>
        <v>0</v>
      </c>
      <c r="L1172" s="16">
        <v>9</v>
      </c>
      <c r="M1172" s="16">
        <f>DAY(Table13[[#This Row],[Order Date]])</f>
        <v>11</v>
      </c>
      <c r="N1172" s="16" t="str">
        <f>TEXT(Table13[[#This Row],[Order Date]],"mmmm")</f>
        <v>September</v>
      </c>
      <c r="O1172" s="16" t="str">
        <f>TEXT(Table13[[#This Row],[Order Date]],"dddd")</f>
        <v>Monday</v>
      </c>
      <c r="P1172" s="16">
        <f>WEEKDAY(Table13[[#This Row],[Order Datetime]],2)</f>
        <v>1</v>
      </c>
      <c r="Q1172" s="30" t="str">
        <f>IF(Table13[[#This Row],[Customer Country]]="",VLOOKUP(Table13[[#This Row],[Customer ID]],Customers!$A$2:$E$2501,2,0),Table13[[#This Row],[Customer Country]])</f>
        <v>India</v>
      </c>
      <c r="R1172" s="16">
        <f>VLOOKUP(Table13[[#This Row],[Customer ID]],Table3[],6,0)</f>
        <v>27</v>
      </c>
    </row>
    <row r="1173" spans="1:18" x14ac:dyDescent="0.3">
      <c r="A1173" s="15">
        <v>563575</v>
      </c>
      <c r="B1173" s="16">
        <v>947</v>
      </c>
      <c r="C1173" s="17" t="s">
        <v>101</v>
      </c>
      <c r="D1173" s="18">
        <v>45021.986805555556</v>
      </c>
      <c r="E1173" s="16" t="s">
        <v>97</v>
      </c>
      <c r="F1173" s="16" t="s">
        <v>39</v>
      </c>
      <c r="G1173" s="16">
        <v>2260</v>
      </c>
      <c r="H1173" s="16">
        <f>IF(OR(Table13[[#This Row],[Order Value]]&gt;Answer!I$17,Table13[[#This Row],[Order Value]]&lt;Answer!I$18),1,0)</f>
        <v>0</v>
      </c>
      <c r="I1173" s="19">
        <v>45021</v>
      </c>
      <c r="J1173" s="20" t="str">
        <f>TEXT(Table13[[#This Row],[Order Datetime]],"HH:MM:SS")</f>
        <v>23:41:00</v>
      </c>
      <c r="K1173" s="20" t="str">
        <f>TEXT(Table13[[#This Row],[Order time]],"H")</f>
        <v>23</v>
      </c>
      <c r="L1173" s="16">
        <v>4</v>
      </c>
      <c r="M1173" s="16">
        <f>DAY(Table13[[#This Row],[Order Date]])</f>
        <v>5</v>
      </c>
      <c r="N1173" s="16" t="str">
        <f>TEXT(Table13[[#This Row],[Order Date]],"mmmm")</f>
        <v>April</v>
      </c>
      <c r="O1173" s="16" t="str">
        <f>TEXT(Table13[[#This Row],[Order Date]],"dddd")</f>
        <v>Wednesday</v>
      </c>
      <c r="P1173" s="16">
        <f>WEEKDAY(Table13[[#This Row],[Order Datetime]],2)</f>
        <v>3</v>
      </c>
      <c r="Q1173" s="30" t="str">
        <f>IF(Table13[[#This Row],[Customer Country]]="",VLOOKUP(Table13[[#This Row],[Customer ID]],Customers!$A$2:$E$2501,2,0),Table13[[#This Row],[Customer Country]])</f>
        <v>Australia</v>
      </c>
      <c r="R1173" s="16">
        <f>VLOOKUP(Table13[[#This Row],[Customer ID]],Table3[],6,0)</f>
        <v>22</v>
      </c>
    </row>
    <row r="1174" spans="1:18" x14ac:dyDescent="0.3">
      <c r="A1174" s="15">
        <v>85897</v>
      </c>
      <c r="B1174" s="16">
        <v>948</v>
      </c>
      <c r="C1174" s="17" t="s">
        <v>102</v>
      </c>
      <c r="D1174" s="18">
        <v>44955.98541666667</v>
      </c>
      <c r="E1174" s="16" t="s">
        <v>98</v>
      </c>
      <c r="F1174" s="16" t="s">
        <v>66</v>
      </c>
      <c r="G1174" s="16">
        <v>4650</v>
      </c>
      <c r="H1174" s="16">
        <f>IF(OR(Table13[[#This Row],[Order Value]]&gt;Answer!I$17,Table13[[#This Row],[Order Value]]&lt;Answer!I$18),1,0)</f>
        <v>0</v>
      </c>
      <c r="I1174" s="19">
        <v>44955</v>
      </c>
      <c r="J1174" s="20" t="str">
        <f>TEXT(Table13[[#This Row],[Order Datetime]],"HH:MM:SS")</f>
        <v>23:39:00</v>
      </c>
      <c r="K1174" s="20" t="str">
        <f>TEXT(Table13[[#This Row],[Order time]],"H")</f>
        <v>23</v>
      </c>
      <c r="L1174" s="16">
        <v>1</v>
      </c>
      <c r="M1174" s="16">
        <f>DAY(Table13[[#This Row],[Order Date]])</f>
        <v>29</v>
      </c>
      <c r="N1174" s="16" t="str">
        <f>TEXT(Table13[[#This Row],[Order Date]],"mmmm")</f>
        <v>January</v>
      </c>
      <c r="O1174" s="16" t="str">
        <f>TEXT(Table13[[#This Row],[Order Date]],"dddd")</f>
        <v>Sunday</v>
      </c>
      <c r="P1174" s="16">
        <f>WEEKDAY(Table13[[#This Row],[Order Datetime]],2)</f>
        <v>7</v>
      </c>
      <c r="Q1174" s="30" t="str">
        <f>IF(Table13[[#This Row],[Customer Country]]="",VLOOKUP(Table13[[#This Row],[Customer ID]],Customers!$A$2:$E$2501,2,0),Table13[[#This Row],[Customer Country]])</f>
        <v>Finland</v>
      </c>
      <c r="R1174" s="16">
        <f>VLOOKUP(Table13[[#This Row],[Customer ID]],Table3[],6,0)</f>
        <v>27</v>
      </c>
    </row>
    <row r="1175" spans="1:18" x14ac:dyDescent="0.3">
      <c r="A1175" s="15">
        <v>145440</v>
      </c>
      <c r="B1175" s="16">
        <v>948</v>
      </c>
      <c r="C1175" s="17" t="s">
        <v>102</v>
      </c>
      <c r="D1175" s="18">
        <v>45157.054861111108</v>
      </c>
      <c r="E1175" s="16" t="s">
        <v>191</v>
      </c>
      <c r="F1175" s="16" t="s">
        <v>43</v>
      </c>
      <c r="G1175" s="16">
        <v>140</v>
      </c>
      <c r="H1175" s="16">
        <f>IF(OR(Table13[[#This Row],[Order Value]]&gt;Answer!I$17,Table13[[#This Row],[Order Value]]&lt;Answer!I$18),1,0)</f>
        <v>0</v>
      </c>
      <c r="I1175" s="19">
        <v>45157</v>
      </c>
      <c r="J1175" s="20" t="str">
        <f>TEXT(Table13[[#This Row],[Order Datetime]],"HH:MM:SS")</f>
        <v>01:19:00</v>
      </c>
      <c r="K1175" s="20" t="str">
        <f>TEXT(Table13[[#This Row],[Order time]],"H")</f>
        <v>1</v>
      </c>
      <c r="L1175" s="16">
        <v>8</v>
      </c>
      <c r="M1175" s="16">
        <f>DAY(Table13[[#This Row],[Order Date]])</f>
        <v>19</v>
      </c>
      <c r="N1175" s="16" t="str">
        <f>TEXT(Table13[[#This Row],[Order Date]],"mmmm")</f>
        <v>August</v>
      </c>
      <c r="O1175" s="16" t="str">
        <f>TEXT(Table13[[#This Row],[Order Date]],"dddd")</f>
        <v>Saturday</v>
      </c>
      <c r="P1175" s="16">
        <f>WEEKDAY(Table13[[#This Row],[Order Datetime]],2)</f>
        <v>6</v>
      </c>
      <c r="Q1175" s="30" t="str">
        <f>IF(Table13[[#This Row],[Customer Country]]="",VLOOKUP(Table13[[#This Row],[Customer ID]],Customers!$A$2:$E$2501,2,0),Table13[[#This Row],[Customer Country]])</f>
        <v>Finland</v>
      </c>
      <c r="R1175" s="16">
        <f>VLOOKUP(Table13[[#This Row],[Customer ID]],Table3[],6,0)</f>
        <v>27</v>
      </c>
    </row>
    <row r="1176" spans="1:18" x14ac:dyDescent="0.3">
      <c r="A1176" s="15">
        <v>1506022</v>
      </c>
      <c r="B1176" s="16">
        <v>949</v>
      </c>
      <c r="C1176" s="17" t="s">
        <v>103</v>
      </c>
      <c r="D1176" s="21">
        <v>44932.020138888889</v>
      </c>
      <c r="E1176" s="16" t="s">
        <v>191</v>
      </c>
      <c r="F1176" s="16" t="s">
        <v>86</v>
      </c>
      <c r="G1176" s="16">
        <v>8624</v>
      </c>
      <c r="H1176" s="16">
        <f>IF(OR(Table13[[#This Row],[Order Value]]&gt;Answer!I$17,Table13[[#This Row],[Order Value]]&lt;Answer!I$18),1,0)</f>
        <v>0</v>
      </c>
      <c r="I1176" s="19">
        <v>44932</v>
      </c>
      <c r="J1176" s="20" t="str">
        <f>TEXT(Table13[[#This Row],[Order Datetime]],"HH:MM:SS")</f>
        <v>00:29:00</v>
      </c>
      <c r="K1176" s="20" t="str">
        <f>TEXT(Table13[[#This Row],[Order time]],"H")</f>
        <v>0</v>
      </c>
      <c r="L1176" s="16">
        <v>1</v>
      </c>
      <c r="M1176" s="16">
        <f>DAY(Table13[[#This Row],[Order Date]])</f>
        <v>6</v>
      </c>
      <c r="N1176" s="16" t="str">
        <f>TEXT(Table13[[#This Row],[Order Date]],"mmmm")</f>
        <v>January</v>
      </c>
      <c r="O1176" s="16" t="str">
        <f>TEXT(Table13[[#This Row],[Order Date]],"dddd")</f>
        <v>Friday</v>
      </c>
      <c r="P1176" s="16">
        <f>WEEKDAY(Table13[[#This Row],[Order Datetime]],2)</f>
        <v>5</v>
      </c>
      <c r="Q1176" s="30" t="str">
        <f>IF(Table13[[#This Row],[Customer Country]]="",VLOOKUP(Table13[[#This Row],[Customer ID]],Customers!$A$2:$E$2501,2,0),Table13[[#This Row],[Customer Country]])</f>
        <v>Norway</v>
      </c>
      <c r="R1176" s="16">
        <f>VLOOKUP(Table13[[#This Row],[Customer ID]],Table3[],6,0)</f>
        <v>71</v>
      </c>
    </row>
    <row r="1177" spans="1:18" x14ac:dyDescent="0.3">
      <c r="A1177" s="15">
        <v>1028549</v>
      </c>
      <c r="B1177" s="16">
        <v>950</v>
      </c>
      <c r="C1177" s="17" t="s">
        <v>100</v>
      </c>
      <c r="D1177" s="21">
        <v>45082.044444444444</v>
      </c>
      <c r="E1177" s="16" t="s">
        <v>98</v>
      </c>
      <c r="F1177" s="16" t="s">
        <v>29</v>
      </c>
      <c r="G1177" s="16">
        <v>6236</v>
      </c>
      <c r="H1177" s="16">
        <f>IF(OR(Table13[[#This Row],[Order Value]]&gt;Answer!I$17,Table13[[#This Row],[Order Value]]&lt;Answer!I$18),1,0)</f>
        <v>0</v>
      </c>
      <c r="I1177" s="19">
        <v>45082</v>
      </c>
      <c r="J1177" s="20" t="str">
        <f>TEXT(Table13[[#This Row],[Order Datetime]],"HH:MM:SS")</f>
        <v>01:04:00</v>
      </c>
      <c r="K1177" s="20" t="str">
        <f>TEXT(Table13[[#This Row],[Order time]],"H")</f>
        <v>1</v>
      </c>
      <c r="L1177" s="16">
        <v>6</v>
      </c>
      <c r="M1177" s="16">
        <f>DAY(Table13[[#This Row],[Order Date]])</f>
        <v>5</v>
      </c>
      <c r="N1177" s="16" t="str">
        <f>TEXT(Table13[[#This Row],[Order Date]],"mmmm")</f>
        <v>June</v>
      </c>
      <c r="O1177" s="16" t="str">
        <f>TEXT(Table13[[#This Row],[Order Date]],"dddd")</f>
        <v>Monday</v>
      </c>
      <c r="P1177" s="16">
        <f>WEEKDAY(Table13[[#This Row],[Order Datetime]],2)</f>
        <v>1</v>
      </c>
      <c r="Q1177" s="30" t="str">
        <f>IF(Table13[[#This Row],[Customer Country]]="",VLOOKUP(Table13[[#This Row],[Customer ID]],Customers!$A$2:$E$2501,2,0),Table13[[#This Row],[Customer Country]])</f>
        <v>France</v>
      </c>
      <c r="R1177" s="16">
        <f>VLOOKUP(Table13[[#This Row],[Customer ID]],Table3[],6,0)</f>
        <v>72</v>
      </c>
    </row>
    <row r="1178" spans="1:18" x14ac:dyDescent="0.3">
      <c r="A1178" s="15">
        <v>1170043</v>
      </c>
      <c r="B1178" s="16">
        <v>950</v>
      </c>
      <c r="C1178" s="17" t="s">
        <v>100</v>
      </c>
      <c r="D1178" s="21">
        <v>45250.070833333331</v>
      </c>
      <c r="E1178" s="16" t="s">
        <v>96</v>
      </c>
      <c r="F1178" s="16" t="s">
        <v>45</v>
      </c>
      <c r="G1178" s="16">
        <v>6767</v>
      </c>
      <c r="H1178" s="16">
        <f>IF(OR(Table13[[#This Row],[Order Value]]&gt;Answer!I$17,Table13[[#This Row],[Order Value]]&lt;Answer!I$18),1,0)</f>
        <v>0</v>
      </c>
      <c r="I1178" s="19">
        <v>45250</v>
      </c>
      <c r="J1178" s="20" t="str">
        <f>TEXT(Table13[[#This Row],[Order Datetime]],"HH:MM:SS")</f>
        <v>01:42:00</v>
      </c>
      <c r="K1178" s="20" t="str">
        <f>TEXT(Table13[[#This Row],[Order time]],"H")</f>
        <v>1</v>
      </c>
      <c r="L1178" s="16">
        <v>11</v>
      </c>
      <c r="M1178" s="16">
        <f>DAY(Table13[[#This Row],[Order Date]])</f>
        <v>20</v>
      </c>
      <c r="N1178" s="16" t="str">
        <f>TEXT(Table13[[#This Row],[Order Date]],"mmmm")</f>
        <v>November</v>
      </c>
      <c r="O1178" s="16" t="str">
        <f>TEXT(Table13[[#This Row],[Order Date]],"dddd")</f>
        <v>Monday</v>
      </c>
      <c r="P1178" s="16">
        <f>WEEKDAY(Table13[[#This Row],[Order Datetime]],2)</f>
        <v>1</v>
      </c>
      <c r="Q1178" s="30" t="str">
        <f>IF(Table13[[#This Row],[Customer Country]]="",VLOOKUP(Table13[[#This Row],[Customer ID]],Customers!$A$2:$E$2501,2,0),Table13[[#This Row],[Customer Country]])</f>
        <v>France</v>
      </c>
      <c r="R1178" s="16">
        <f>VLOOKUP(Table13[[#This Row],[Customer ID]],Table3[],6,0)</f>
        <v>72</v>
      </c>
    </row>
    <row r="1179" spans="1:18" x14ac:dyDescent="0.3">
      <c r="A1179" s="15">
        <v>622405</v>
      </c>
      <c r="B1179" s="16">
        <v>953</v>
      </c>
      <c r="C1179" s="17" t="s">
        <v>99</v>
      </c>
      <c r="D1179" s="18">
        <v>45193.057638888888</v>
      </c>
      <c r="E1179" s="16" t="s">
        <v>191</v>
      </c>
      <c r="F1179" s="16" t="s">
        <v>23</v>
      </c>
      <c r="G1179" s="16">
        <v>9431</v>
      </c>
      <c r="H1179" s="16">
        <f>IF(OR(Table13[[#This Row],[Order Value]]&gt;Answer!I$17,Table13[[#This Row],[Order Value]]&lt;Answer!I$18),1,0)</f>
        <v>0</v>
      </c>
      <c r="I1179" s="19">
        <v>45193</v>
      </c>
      <c r="J1179" s="20" t="str">
        <f>TEXT(Table13[[#This Row],[Order Datetime]],"HH:MM:SS")</f>
        <v>01:23:00</v>
      </c>
      <c r="K1179" s="20" t="str">
        <f>TEXT(Table13[[#This Row],[Order time]],"H")</f>
        <v>1</v>
      </c>
      <c r="L1179" s="16">
        <v>9</v>
      </c>
      <c r="M1179" s="16">
        <f>DAY(Table13[[#This Row],[Order Date]])</f>
        <v>24</v>
      </c>
      <c r="N1179" s="16" t="str">
        <f>TEXT(Table13[[#This Row],[Order Date]],"mmmm")</f>
        <v>September</v>
      </c>
      <c r="O1179" s="16" t="str">
        <f>TEXT(Table13[[#This Row],[Order Date]],"dddd")</f>
        <v>Sunday</v>
      </c>
      <c r="P1179" s="16">
        <f>WEEKDAY(Table13[[#This Row],[Order Datetime]],2)</f>
        <v>7</v>
      </c>
      <c r="Q1179" s="30" t="str">
        <f>IF(Table13[[#This Row],[Customer Country]]="",VLOOKUP(Table13[[#This Row],[Customer ID]],Customers!$A$2:$E$2501,2,0),Table13[[#This Row],[Customer Country]])</f>
        <v>USA</v>
      </c>
      <c r="R1179" s="16">
        <f>VLOOKUP(Table13[[#This Row],[Customer ID]],Table3[],6,0)</f>
        <v>67</v>
      </c>
    </row>
    <row r="1180" spans="1:18" x14ac:dyDescent="0.3">
      <c r="A1180" s="15">
        <v>28841</v>
      </c>
      <c r="B1180" s="16">
        <v>954</v>
      </c>
      <c r="C1180" s="17" t="s">
        <v>113</v>
      </c>
      <c r="D1180" s="18">
        <v>44945.047222222223</v>
      </c>
      <c r="E1180" s="16" t="s">
        <v>97</v>
      </c>
      <c r="F1180" s="16" t="s">
        <v>41</v>
      </c>
      <c r="G1180" s="16">
        <v>8558</v>
      </c>
      <c r="H1180" s="16">
        <f>IF(OR(Table13[[#This Row],[Order Value]]&gt;Answer!I$17,Table13[[#This Row],[Order Value]]&lt;Answer!I$18),1,0)</f>
        <v>0</v>
      </c>
      <c r="I1180" s="19">
        <v>44945</v>
      </c>
      <c r="J1180" s="20" t="str">
        <f>TEXT(Table13[[#This Row],[Order Datetime]],"HH:MM:SS")</f>
        <v>01:08:00</v>
      </c>
      <c r="K1180" s="20" t="str">
        <f>TEXT(Table13[[#This Row],[Order time]],"H")</f>
        <v>1</v>
      </c>
      <c r="L1180" s="16">
        <v>1</v>
      </c>
      <c r="M1180" s="16">
        <f>DAY(Table13[[#This Row],[Order Date]])</f>
        <v>19</v>
      </c>
      <c r="N1180" s="16" t="str">
        <f>TEXT(Table13[[#This Row],[Order Date]],"mmmm")</f>
        <v>January</v>
      </c>
      <c r="O1180" s="16" t="str">
        <f>TEXT(Table13[[#This Row],[Order Date]],"dddd")</f>
        <v>Thursday</v>
      </c>
      <c r="P1180" s="16">
        <f>WEEKDAY(Table13[[#This Row],[Order Datetime]],2)</f>
        <v>4</v>
      </c>
      <c r="Q1180" s="30" t="str">
        <f>IF(Table13[[#This Row],[Customer Country]]="",VLOOKUP(Table13[[#This Row],[Customer ID]],Customers!$A$2:$E$2501,2,0),Table13[[#This Row],[Customer Country]])</f>
        <v>India</v>
      </c>
      <c r="R1180" s="16">
        <f>VLOOKUP(Table13[[#This Row],[Customer ID]],Table3[],6,0)</f>
        <v>35</v>
      </c>
    </row>
    <row r="1181" spans="1:18" x14ac:dyDescent="0.3">
      <c r="A1181" s="15">
        <v>883497</v>
      </c>
      <c r="B1181" s="16">
        <v>954</v>
      </c>
      <c r="C1181" s="17" t="s">
        <v>113</v>
      </c>
      <c r="D1181" s="21">
        <v>45141.040277777778</v>
      </c>
      <c r="E1181" s="16" t="s">
        <v>98</v>
      </c>
      <c r="F1181" s="16" t="s">
        <v>24</v>
      </c>
      <c r="G1181" s="16">
        <v>1216</v>
      </c>
      <c r="H1181" s="16">
        <f>IF(OR(Table13[[#This Row],[Order Value]]&gt;Answer!I$17,Table13[[#This Row],[Order Value]]&lt;Answer!I$18),1,0)</f>
        <v>0</v>
      </c>
      <c r="I1181" s="19">
        <v>45141</v>
      </c>
      <c r="J1181" s="20" t="str">
        <f>TEXT(Table13[[#This Row],[Order Datetime]],"HH:MM:SS")</f>
        <v>00:58:00</v>
      </c>
      <c r="K1181" s="20" t="str">
        <f>TEXT(Table13[[#This Row],[Order time]],"H")</f>
        <v>0</v>
      </c>
      <c r="L1181" s="16">
        <v>8</v>
      </c>
      <c r="M1181" s="16">
        <f>DAY(Table13[[#This Row],[Order Date]])</f>
        <v>3</v>
      </c>
      <c r="N1181" s="16" t="str">
        <f>TEXT(Table13[[#This Row],[Order Date]],"mmmm")</f>
        <v>August</v>
      </c>
      <c r="O1181" s="16" t="str">
        <f>TEXT(Table13[[#This Row],[Order Date]],"dddd")</f>
        <v>Thursday</v>
      </c>
      <c r="P1181" s="16">
        <f>WEEKDAY(Table13[[#This Row],[Order Datetime]],2)</f>
        <v>4</v>
      </c>
      <c r="Q1181" s="30" t="str">
        <f>IF(Table13[[#This Row],[Customer Country]]="",VLOOKUP(Table13[[#This Row],[Customer ID]],Customers!$A$2:$E$2501,2,0),Table13[[#This Row],[Customer Country]])</f>
        <v>India</v>
      </c>
      <c r="R1181" s="16">
        <f>VLOOKUP(Table13[[#This Row],[Customer ID]],Table3[],6,0)</f>
        <v>35</v>
      </c>
    </row>
    <row r="1182" spans="1:18" x14ac:dyDescent="0.3">
      <c r="A1182" s="15">
        <v>679362</v>
      </c>
      <c r="B1182" s="16">
        <v>955</v>
      </c>
      <c r="C1182" s="17" t="s">
        <v>113</v>
      </c>
      <c r="D1182" s="21">
        <v>45007.023611111108</v>
      </c>
      <c r="E1182" s="16" t="s">
        <v>97</v>
      </c>
      <c r="F1182" s="16" t="s">
        <v>58</v>
      </c>
      <c r="G1182" s="16">
        <v>1750</v>
      </c>
      <c r="H1182" s="16">
        <f>IF(OR(Table13[[#This Row],[Order Value]]&gt;Answer!I$17,Table13[[#This Row],[Order Value]]&lt;Answer!I$18),1,0)</f>
        <v>0</v>
      </c>
      <c r="I1182" s="19">
        <v>45007</v>
      </c>
      <c r="J1182" s="20" t="str">
        <f>TEXT(Table13[[#This Row],[Order Datetime]],"HH:MM:SS")</f>
        <v>00:34:00</v>
      </c>
      <c r="K1182" s="20" t="str">
        <f>TEXT(Table13[[#This Row],[Order time]],"H")</f>
        <v>0</v>
      </c>
      <c r="L1182" s="16">
        <v>3</v>
      </c>
      <c r="M1182" s="16">
        <f>DAY(Table13[[#This Row],[Order Date]])</f>
        <v>22</v>
      </c>
      <c r="N1182" s="16" t="str">
        <f>TEXT(Table13[[#This Row],[Order Date]],"mmmm")</f>
        <v>March</v>
      </c>
      <c r="O1182" s="16" t="str">
        <f>TEXT(Table13[[#This Row],[Order Date]],"dddd")</f>
        <v>Wednesday</v>
      </c>
      <c r="P1182" s="16">
        <f>WEEKDAY(Table13[[#This Row],[Order Datetime]],2)</f>
        <v>3</v>
      </c>
      <c r="Q1182" s="30" t="str">
        <f>IF(Table13[[#This Row],[Customer Country]]="",VLOOKUP(Table13[[#This Row],[Customer ID]],Customers!$A$2:$E$2501,2,0),Table13[[#This Row],[Customer Country]])</f>
        <v>India</v>
      </c>
      <c r="R1182" s="16">
        <f>VLOOKUP(Table13[[#This Row],[Customer ID]],Table3[],6,0)</f>
        <v>85</v>
      </c>
    </row>
    <row r="1183" spans="1:18" x14ac:dyDescent="0.3">
      <c r="A1183" s="15">
        <v>691227</v>
      </c>
      <c r="B1183" s="16">
        <v>955</v>
      </c>
      <c r="C1183" s="17" t="s">
        <v>113</v>
      </c>
      <c r="D1183" s="21">
        <v>45116.03402777778</v>
      </c>
      <c r="E1183" s="16" t="s">
        <v>191</v>
      </c>
      <c r="F1183" s="16" t="s">
        <v>43</v>
      </c>
      <c r="G1183" s="16">
        <v>5936</v>
      </c>
      <c r="H1183" s="16">
        <f>IF(OR(Table13[[#This Row],[Order Value]]&gt;Answer!I$17,Table13[[#This Row],[Order Value]]&lt;Answer!I$18),1,0)</f>
        <v>0</v>
      </c>
      <c r="I1183" s="19">
        <v>45116</v>
      </c>
      <c r="J1183" s="20" t="str">
        <f>TEXT(Table13[[#This Row],[Order Datetime]],"HH:MM:SS")</f>
        <v>00:49:00</v>
      </c>
      <c r="K1183" s="20" t="str">
        <f>TEXT(Table13[[#This Row],[Order time]],"H")</f>
        <v>0</v>
      </c>
      <c r="L1183" s="16">
        <v>7</v>
      </c>
      <c r="M1183" s="16">
        <f>DAY(Table13[[#This Row],[Order Date]])</f>
        <v>9</v>
      </c>
      <c r="N1183" s="16" t="str">
        <f>TEXT(Table13[[#This Row],[Order Date]],"mmmm")</f>
        <v>July</v>
      </c>
      <c r="O1183" s="16" t="str">
        <f>TEXT(Table13[[#This Row],[Order Date]],"dddd")</f>
        <v>Sunday</v>
      </c>
      <c r="P1183" s="16">
        <f>WEEKDAY(Table13[[#This Row],[Order Datetime]],2)</f>
        <v>7</v>
      </c>
      <c r="Q1183" s="30" t="str">
        <f>IF(Table13[[#This Row],[Customer Country]]="",VLOOKUP(Table13[[#This Row],[Customer ID]],Customers!$A$2:$E$2501,2,0),Table13[[#This Row],[Customer Country]])</f>
        <v>India</v>
      </c>
      <c r="R1183" s="16">
        <f>VLOOKUP(Table13[[#This Row],[Customer ID]],Table3[],6,0)</f>
        <v>85</v>
      </c>
    </row>
    <row r="1184" spans="1:18" x14ac:dyDescent="0.3">
      <c r="A1184" s="15">
        <v>283066</v>
      </c>
      <c r="B1184" s="16">
        <v>956</v>
      </c>
      <c r="C1184" s="17" t="s">
        <v>100</v>
      </c>
      <c r="D1184" s="18">
        <v>44963.078472222223</v>
      </c>
      <c r="E1184" s="16" t="s">
        <v>97</v>
      </c>
      <c r="F1184" s="16" t="s">
        <v>45</v>
      </c>
      <c r="G1184" s="16">
        <v>5819</v>
      </c>
      <c r="H1184" s="16">
        <f>IF(OR(Table13[[#This Row],[Order Value]]&gt;Answer!I$17,Table13[[#This Row],[Order Value]]&lt;Answer!I$18),1,0)</f>
        <v>0</v>
      </c>
      <c r="I1184" s="19">
        <v>44963</v>
      </c>
      <c r="J1184" s="20" t="str">
        <f>TEXT(Table13[[#This Row],[Order Datetime]],"HH:MM:SS")</f>
        <v>01:53:00</v>
      </c>
      <c r="K1184" s="20" t="str">
        <f>TEXT(Table13[[#This Row],[Order time]],"H")</f>
        <v>1</v>
      </c>
      <c r="L1184" s="16">
        <v>2</v>
      </c>
      <c r="M1184" s="16">
        <f>DAY(Table13[[#This Row],[Order Date]])</f>
        <v>6</v>
      </c>
      <c r="N1184" s="16" t="str">
        <f>TEXT(Table13[[#This Row],[Order Date]],"mmmm")</f>
        <v>February</v>
      </c>
      <c r="O1184" s="16" t="str">
        <f>TEXT(Table13[[#This Row],[Order Date]],"dddd")</f>
        <v>Monday</v>
      </c>
      <c r="P1184" s="16">
        <f>WEEKDAY(Table13[[#This Row],[Order Datetime]],2)</f>
        <v>1</v>
      </c>
      <c r="Q1184" s="30" t="str">
        <f>IF(Table13[[#This Row],[Customer Country]]="",VLOOKUP(Table13[[#This Row],[Customer ID]],Customers!$A$2:$E$2501,2,0),Table13[[#This Row],[Customer Country]])</f>
        <v>France</v>
      </c>
      <c r="R1184" s="16">
        <f>VLOOKUP(Table13[[#This Row],[Customer ID]],Table3[],6,0)</f>
        <v>27</v>
      </c>
    </row>
    <row r="1185" spans="1:18" x14ac:dyDescent="0.3">
      <c r="A1185" s="15">
        <v>829375</v>
      </c>
      <c r="B1185" s="16">
        <v>956</v>
      </c>
      <c r="C1185" s="17" t="s">
        <v>100</v>
      </c>
      <c r="D1185" s="21">
        <v>45183.011111111111</v>
      </c>
      <c r="E1185" s="16" t="s">
        <v>96</v>
      </c>
      <c r="F1185" s="16" t="s">
        <v>27</v>
      </c>
      <c r="G1185" s="16">
        <v>1515</v>
      </c>
      <c r="H1185" s="16">
        <f>IF(OR(Table13[[#This Row],[Order Value]]&gt;Answer!I$17,Table13[[#This Row],[Order Value]]&lt;Answer!I$18),1,0)</f>
        <v>0</v>
      </c>
      <c r="I1185" s="19">
        <v>45183</v>
      </c>
      <c r="J1185" s="20" t="str">
        <f>TEXT(Table13[[#This Row],[Order Datetime]],"HH:MM:SS")</f>
        <v>00:16:00</v>
      </c>
      <c r="K1185" s="20" t="str">
        <f>TEXT(Table13[[#This Row],[Order time]],"H")</f>
        <v>0</v>
      </c>
      <c r="L1185" s="16">
        <v>9</v>
      </c>
      <c r="M1185" s="16">
        <f>DAY(Table13[[#This Row],[Order Date]])</f>
        <v>14</v>
      </c>
      <c r="N1185" s="16" t="str">
        <f>TEXT(Table13[[#This Row],[Order Date]],"mmmm")</f>
        <v>September</v>
      </c>
      <c r="O1185" s="16" t="str">
        <f>TEXT(Table13[[#This Row],[Order Date]],"dddd")</f>
        <v>Thursday</v>
      </c>
      <c r="P1185" s="16">
        <f>WEEKDAY(Table13[[#This Row],[Order Datetime]],2)</f>
        <v>4</v>
      </c>
      <c r="Q1185" s="30" t="str">
        <f>IF(Table13[[#This Row],[Customer Country]]="",VLOOKUP(Table13[[#This Row],[Customer ID]],Customers!$A$2:$E$2501,2,0),Table13[[#This Row],[Customer Country]])</f>
        <v>France</v>
      </c>
      <c r="R1185" s="16">
        <f>VLOOKUP(Table13[[#This Row],[Customer ID]],Table3[],6,0)</f>
        <v>27</v>
      </c>
    </row>
    <row r="1186" spans="1:18" x14ac:dyDescent="0.3">
      <c r="A1186" s="15">
        <v>719496</v>
      </c>
      <c r="B1186" s="16">
        <v>958</v>
      </c>
      <c r="C1186" s="17" t="s">
        <v>99</v>
      </c>
      <c r="D1186" s="21">
        <v>45021.968055555553</v>
      </c>
      <c r="E1186" s="16" t="s">
        <v>97</v>
      </c>
      <c r="F1186" s="16" t="s">
        <v>28</v>
      </c>
      <c r="G1186" s="16">
        <v>8062</v>
      </c>
      <c r="H1186" s="16">
        <f>IF(OR(Table13[[#This Row],[Order Value]]&gt;Answer!I$17,Table13[[#This Row],[Order Value]]&lt;Answer!I$18),1,0)</f>
        <v>0</v>
      </c>
      <c r="I1186" s="19">
        <v>45021</v>
      </c>
      <c r="J1186" s="20" t="str">
        <f>TEXT(Table13[[#This Row],[Order Datetime]],"HH:MM:SS")</f>
        <v>23:14:00</v>
      </c>
      <c r="K1186" s="20" t="str">
        <f>TEXT(Table13[[#This Row],[Order time]],"H")</f>
        <v>23</v>
      </c>
      <c r="L1186" s="16">
        <v>4</v>
      </c>
      <c r="M1186" s="16">
        <f>DAY(Table13[[#This Row],[Order Date]])</f>
        <v>5</v>
      </c>
      <c r="N1186" s="16" t="str">
        <f>TEXT(Table13[[#This Row],[Order Date]],"mmmm")</f>
        <v>April</v>
      </c>
      <c r="O1186" s="16" t="str">
        <f>TEXT(Table13[[#This Row],[Order Date]],"dddd")</f>
        <v>Wednesday</v>
      </c>
      <c r="P1186" s="16">
        <f>WEEKDAY(Table13[[#This Row],[Order Datetime]],2)</f>
        <v>3</v>
      </c>
      <c r="Q1186" s="30" t="str">
        <f>IF(Table13[[#This Row],[Customer Country]]="",VLOOKUP(Table13[[#This Row],[Customer ID]],Customers!$A$2:$E$2501,2,0),Table13[[#This Row],[Customer Country]])</f>
        <v>USA</v>
      </c>
      <c r="R1186" s="16">
        <f>VLOOKUP(Table13[[#This Row],[Customer ID]],Table3[],6,0)</f>
        <v>89</v>
      </c>
    </row>
    <row r="1187" spans="1:18" x14ac:dyDescent="0.3">
      <c r="A1187" s="15">
        <v>1163648</v>
      </c>
      <c r="B1187" s="16">
        <v>958</v>
      </c>
      <c r="C1187" s="17" t="s">
        <v>99</v>
      </c>
      <c r="D1187" s="21">
        <v>44987.039583333331</v>
      </c>
      <c r="E1187" s="16" t="s">
        <v>97</v>
      </c>
      <c r="F1187" s="16" t="s">
        <v>90</v>
      </c>
      <c r="G1187" s="16">
        <v>9428</v>
      </c>
      <c r="H1187" s="16">
        <f>IF(OR(Table13[[#This Row],[Order Value]]&gt;Answer!I$17,Table13[[#This Row],[Order Value]]&lt;Answer!I$18),1,0)</f>
        <v>0</v>
      </c>
      <c r="I1187" s="19">
        <v>44987</v>
      </c>
      <c r="J1187" s="20" t="str">
        <f>TEXT(Table13[[#This Row],[Order Datetime]],"HH:MM:SS")</f>
        <v>00:57:00</v>
      </c>
      <c r="K1187" s="20" t="str">
        <f>TEXT(Table13[[#This Row],[Order time]],"H")</f>
        <v>0</v>
      </c>
      <c r="L1187" s="16">
        <v>3</v>
      </c>
      <c r="M1187" s="16">
        <f>DAY(Table13[[#This Row],[Order Date]])</f>
        <v>2</v>
      </c>
      <c r="N1187" s="16" t="str">
        <f>TEXT(Table13[[#This Row],[Order Date]],"mmmm")</f>
        <v>March</v>
      </c>
      <c r="O1187" s="16" t="str">
        <f>TEXT(Table13[[#This Row],[Order Date]],"dddd")</f>
        <v>Thursday</v>
      </c>
      <c r="P1187" s="16">
        <f>WEEKDAY(Table13[[#This Row],[Order Datetime]],2)</f>
        <v>4</v>
      </c>
      <c r="Q1187" s="30" t="str">
        <f>IF(Table13[[#This Row],[Customer Country]]="",VLOOKUP(Table13[[#This Row],[Customer ID]],Customers!$A$2:$E$2501,2,0),Table13[[#This Row],[Customer Country]])</f>
        <v>USA</v>
      </c>
      <c r="R1187" s="16">
        <f>VLOOKUP(Table13[[#This Row],[Customer ID]],Table3[],6,0)</f>
        <v>89</v>
      </c>
    </row>
    <row r="1188" spans="1:18" x14ac:dyDescent="0.3">
      <c r="A1188" s="15">
        <v>1252385</v>
      </c>
      <c r="B1188" s="16">
        <v>958</v>
      </c>
      <c r="C1188" s="17" t="s">
        <v>99</v>
      </c>
      <c r="D1188" s="21">
        <v>44983.984722222223</v>
      </c>
      <c r="E1188" s="16" t="s">
        <v>97</v>
      </c>
      <c r="F1188" s="16" t="s">
        <v>70</v>
      </c>
      <c r="G1188" s="16">
        <v>9723</v>
      </c>
      <c r="H1188" s="16">
        <f>IF(OR(Table13[[#This Row],[Order Value]]&gt;Answer!I$17,Table13[[#This Row],[Order Value]]&lt;Answer!I$18),1,0)</f>
        <v>0</v>
      </c>
      <c r="I1188" s="19">
        <v>44983</v>
      </c>
      <c r="J1188" s="20" t="str">
        <f>TEXT(Table13[[#This Row],[Order Datetime]],"HH:MM:SS")</f>
        <v>23:38:00</v>
      </c>
      <c r="K1188" s="20" t="str">
        <f>TEXT(Table13[[#This Row],[Order time]],"H")</f>
        <v>23</v>
      </c>
      <c r="L1188" s="16">
        <v>2</v>
      </c>
      <c r="M1188" s="16">
        <f>DAY(Table13[[#This Row],[Order Date]])</f>
        <v>26</v>
      </c>
      <c r="N1188" s="16" t="str">
        <f>TEXT(Table13[[#This Row],[Order Date]],"mmmm")</f>
        <v>February</v>
      </c>
      <c r="O1188" s="16" t="str">
        <f>TEXT(Table13[[#This Row],[Order Date]],"dddd")</f>
        <v>Sunday</v>
      </c>
      <c r="P1188" s="16">
        <f>WEEKDAY(Table13[[#This Row],[Order Datetime]],2)</f>
        <v>7</v>
      </c>
      <c r="Q1188" s="30" t="str">
        <f>IF(Table13[[#This Row],[Customer Country]]="",VLOOKUP(Table13[[#This Row],[Customer ID]],Customers!$A$2:$E$2501,2,0),Table13[[#This Row],[Customer Country]])</f>
        <v>USA</v>
      </c>
      <c r="R1188" s="16">
        <f>VLOOKUP(Table13[[#This Row],[Customer ID]],Table3[],6,0)</f>
        <v>89</v>
      </c>
    </row>
    <row r="1189" spans="1:18" x14ac:dyDescent="0.3">
      <c r="A1189" s="15">
        <v>1197422</v>
      </c>
      <c r="B1189" s="16">
        <v>960</v>
      </c>
      <c r="C1189" s="17" t="s">
        <v>99</v>
      </c>
      <c r="D1189" s="21">
        <v>45284.989583333336</v>
      </c>
      <c r="E1189" s="16" t="s">
        <v>97</v>
      </c>
      <c r="F1189" s="16" t="s">
        <v>27</v>
      </c>
      <c r="G1189" s="16">
        <v>6726</v>
      </c>
      <c r="H1189" s="16">
        <f>IF(OR(Table13[[#This Row],[Order Value]]&gt;Answer!I$17,Table13[[#This Row],[Order Value]]&lt;Answer!I$18),1,0)</f>
        <v>0</v>
      </c>
      <c r="I1189" s="19">
        <v>45284</v>
      </c>
      <c r="J1189" s="20" t="str">
        <f>TEXT(Table13[[#This Row],[Order Datetime]],"HH:MM:SS")</f>
        <v>23:45:00</v>
      </c>
      <c r="K1189" s="20" t="str">
        <f>TEXT(Table13[[#This Row],[Order time]],"H")</f>
        <v>23</v>
      </c>
      <c r="L1189" s="16">
        <v>12</v>
      </c>
      <c r="M1189" s="16">
        <f>DAY(Table13[[#This Row],[Order Date]])</f>
        <v>24</v>
      </c>
      <c r="N1189" s="16" t="str">
        <f>TEXT(Table13[[#This Row],[Order Date]],"mmmm")</f>
        <v>December</v>
      </c>
      <c r="O1189" s="16" t="str">
        <f>TEXT(Table13[[#This Row],[Order Date]],"dddd")</f>
        <v>Sunday</v>
      </c>
      <c r="P1189" s="16">
        <f>WEEKDAY(Table13[[#This Row],[Order Datetime]],2)</f>
        <v>7</v>
      </c>
      <c r="Q1189" s="30" t="str">
        <f>IF(Table13[[#This Row],[Customer Country]]="",VLOOKUP(Table13[[#This Row],[Customer ID]],Customers!$A$2:$E$2501,2,0),Table13[[#This Row],[Customer Country]])</f>
        <v>USA</v>
      </c>
      <c r="R1189" s="16">
        <f>VLOOKUP(Table13[[#This Row],[Customer ID]],Table3[],6,0)</f>
        <v>69</v>
      </c>
    </row>
    <row r="1190" spans="1:18" x14ac:dyDescent="0.3">
      <c r="A1190" s="15">
        <v>484525</v>
      </c>
      <c r="B1190" s="16">
        <v>961</v>
      </c>
      <c r="C1190" s="17" t="s">
        <v>99</v>
      </c>
      <c r="D1190" s="18">
        <v>45270.996527777781</v>
      </c>
      <c r="E1190" s="16" t="s">
        <v>191</v>
      </c>
      <c r="F1190" s="16" t="s">
        <v>34</v>
      </c>
      <c r="G1190" s="16">
        <v>3218</v>
      </c>
      <c r="H1190" s="16">
        <f>IF(OR(Table13[[#This Row],[Order Value]]&gt;Answer!I$17,Table13[[#This Row],[Order Value]]&lt;Answer!I$18),1,0)</f>
        <v>0</v>
      </c>
      <c r="I1190" s="19">
        <v>45270</v>
      </c>
      <c r="J1190" s="20" t="str">
        <f>TEXT(Table13[[#This Row],[Order Datetime]],"HH:MM:SS")</f>
        <v>23:55:00</v>
      </c>
      <c r="K1190" s="20" t="str">
        <f>TEXT(Table13[[#This Row],[Order time]],"H")</f>
        <v>23</v>
      </c>
      <c r="L1190" s="16">
        <v>12</v>
      </c>
      <c r="M1190" s="16">
        <f>DAY(Table13[[#This Row],[Order Date]])</f>
        <v>10</v>
      </c>
      <c r="N1190" s="16" t="str">
        <f>TEXT(Table13[[#This Row],[Order Date]],"mmmm")</f>
        <v>December</v>
      </c>
      <c r="O1190" s="16" t="str">
        <f>TEXT(Table13[[#This Row],[Order Date]],"dddd")</f>
        <v>Sunday</v>
      </c>
      <c r="P1190" s="16">
        <f>WEEKDAY(Table13[[#This Row],[Order Datetime]],2)</f>
        <v>7</v>
      </c>
      <c r="Q1190" s="30" t="str">
        <f>IF(Table13[[#This Row],[Customer Country]]="",VLOOKUP(Table13[[#This Row],[Customer ID]],Customers!$A$2:$E$2501,2,0),Table13[[#This Row],[Customer Country]])</f>
        <v>USA</v>
      </c>
      <c r="R1190" s="16">
        <f>VLOOKUP(Table13[[#This Row],[Customer ID]],Table3[],6,0)</f>
        <v>82</v>
      </c>
    </row>
    <row r="1191" spans="1:18" x14ac:dyDescent="0.3">
      <c r="A1191" s="15">
        <v>513459</v>
      </c>
      <c r="B1191" s="16">
        <v>961</v>
      </c>
      <c r="C1191" s="17" t="s">
        <v>99</v>
      </c>
      <c r="D1191" s="18">
        <v>44966.004166666666</v>
      </c>
      <c r="E1191" s="16" t="s">
        <v>96</v>
      </c>
      <c r="F1191" s="16" t="s">
        <v>29</v>
      </c>
      <c r="G1191" s="16">
        <v>9907</v>
      </c>
      <c r="H1191" s="16">
        <f>IF(OR(Table13[[#This Row],[Order Value]]&gt;Answer!I$17,Table13[[#This Row],[Order Value]]&lt;Answer!I$18),1,0)</f>
        <v>0</v>
      </c>
      <c r="I1191" s="19">
        <v>44966</v>
      </c>
      <c r="J1191" s="20" t="str">
        <f>TEXT(Table13[[#This Row],[Order Datetime]],"HH:MM:SS")</f>
        <v>00:06:00</v>
      </c>
      <c r="K1191" s="20" t="str">
        <f>TEXT(Table13[[#This Row],[Order time]],"H")</f>
        <v>0</v>
      </c>
      <c r="L1191" s="16">
        <v>2</v>
      </c>
      <c r="M1191" s="16">
        <f>DAY(Table13[[#This Row],[Order Date]])</f>
        <v>9</v>
      </c>
      <c r="N1191" s="16" t="str">
        <f>TEXT(Table13[[#This Row],[Order Date]],"mmmm")</f>
        <v>February</v>
      </c>
      <c r="O1191" s="16" t="str">
        <f>TEXT(Table13[[#This Row],[Order Date]],"dddd")</f>
        <v>Thursday</v>
      </c>
      <c r="P1191" s="16">
        <f>WEEKDAY(Table13[[#This Row],[Order Datetime]],2)</f>
        <v>4</v>
      </c>
      <c r="Q1191" s="30" t="str">
        <f>IF(Table13[[#This Row],[Customer Country]]="",VLOOKUP(Table13[[#This Row],[Customer ID]],Customers!$A$2:$E$2501,2,0),Table13[[#This Row],[Customer Country]])</f>
        <v>USA</v>
      </c>
      <c r="R1191" s="16">
        <f>VLOOKUP(Table13[[#This Row],[Customer ID]],Table3[],6,0)</f>
        <v>82</v>
      </c>
    </row>
    <row r="1192" spans="1:18" x14ac:dyDescent="0.3">
      <c r="A1192" s="15">
        <v>30449</v>
      </c>
      <c r="B1192" s="16">
        <v>962</v>
      </c>
      <c r="C1192" s="17" t="s">
        <v>99</v>
      </c>
      <c r="D1192" s="18">
        <v>45108.987500000003</v>
      </c>
      <c r="E1192" s="16" t="s">
        <v>97</v>
      </c>
      <c r="F1192" s="16" t="s">
        <v>43</v>
      </c>
      <c r="G1192" s="16">
        <v>660</v>
      </c>
      <c r="H1192" s="16">
        <f>IF(OR(Table13[[#This Row],[Order Value]]&gt;Answer!I$17,Table13[[#This Row],[Order Value]]&lt;Answer!I$18),1,0)</f>
        <v>0</v>
      </c>
      <c r="I1192" s="19">
        <v>45108</v>
      </c>
      <c r="J1192" s="20" t="str">
        <f>TEXT(Table13[[#This Row],[Order Datetime]],"HH:MM:SS")</f>
        <v>23:42:00</v>
      </c>
      <c r="K1192" s="20" t="str">
        <f>TEXT(Table13[[#This Row],[Order time]],"H")</f>
        <v>23</v>
      </c>
      <c r="L1192" s="16">
        <v>7</v>
      </c>
      <c r="M1192" s="16">
        <f>DAY(Table13[[#This Row],[Order Date]])</f>
        <v>1</v>
      </c>
      <c r="N1192" s="16" t="str">
        <f>TEXT(Table13[[#This Row],[Order Date]],"mmmm")</f>
        <v>July</v>
      </c>
      <c r="O1192" s="16" t="str">
        <f>TEXT(Table13[[#This Row],[Order Date]],"dddd")</f>
        <v>Saturday</v>
      </c>
      <c r="P1192" s="16">
        <f>WEEKDAY(Table13[[#This Row],[Order Datetime]],2)</f>
        <v>6</v>
      </c>
      <c r="Q1192" s="30" t="str">
        <f>IF(Table13[[#This Row],[Customer Country]]="",VLOOKUP(Table13[[#This Row],[Customer ID]],Customers!$A$2:$E$2501,2,0),Table13[[#This Row],[Customer Country]])</f>
        <v>USA</v>
      </c>
      <c r="R1192" s="16">
        <f>VLOOKUP(Table13[[#This Row],[Customer ID]],Table3[],6,0)</f>
        <v>75</v>
      </c>
    </row>
    <row r="1193" spans="1:18" x14ac:dyDescent="0.3">
      <c r="A1193" s="15">
        <v>396352</v>
      </c>
      <c r="B1193" s="16">
        <v>965</v>
      </c>
      <c r="C1193" s="17" t="s">
        <v>101</v>
      </c>
      <c r="D1193" s="18">
        <v>45090.073611111111</v>
      </c>
      <c r="E1193" s="16" t="s">
        <v>97</v>
      </c>
      <c r="F1193" s="16" t="s">
        <v>48</v>
      </c>
      <c r="G1193" s="16">
        <v>6855</v>
      </c>
      <c r="H1193" s="16">
        <f>IF(OR(Table13[[#This Row],[Order Value]]&gt;Answer!I$17,Table13[[#This Row],[Order Value]]&lt;Answer!I$18),1,0)</f>
        <v>0</v>
      </c>
      <c r="I1193" s="19">
        <v>45090</v>
      </c>
      <c r="J1193" s="20" t="str">
        <f>TEXT(Table13[[#This Row],[Order Datetime]],"HH:MM:SS")</f>
        <v>01:46:00</v>
      </c>
      <c r="K1193" s="20" t="str">
        <f>TEXT(Table13[[#This Row],[Order time]],"H")</f>
        <v>1</v>
      </c>
      <c r="L1193" s="16">
        <v>6</v>
      </c>
      <c r="M1193" s="16">
        <f>DAY(Table13[[#This Row],[Order Date]])</f>
        <v>13</v>
      </c>
      <c r="N1193" s="16" t="str">
        <f>TEXT(Table13[[#This Row],[Order Date]],"mmmm")</f>
        <v>June</v>
      </c>
      <c r="O1193" s="16" t="str">
        <f>TEXT(Table13[[#This Row],[Order Date]],"dddd")</f>
        <v>Tuesday</v>
      </c>
      <c r="P1193" s="16">
        <f>WEEKDAY(Table13[[#This Row],[Order Datetime]],2)</f>
        <v>2</v>
      </c>
      <c r="Q1193" s="30" t="str">
        <f>IF(Table13[[#This Row],[Customer Country]]="",VLOOKUP(Table13[[#This Row],[Customer ID]],Customers!$A$2:$E$2501,2,0),Table13[[#This Row],[Customer Country]])</f>
        <v>Australia</v>
      </c>
      <c r="R1193" s="16">
        <f>VLOOKUP(Table13[[#This Row],[Customer ID]],Table3[],6,0)</f>
        <v>50</v>
      </c>
    </row>
    <row r="1194" spans="1:18" x14ac:dyDescent="0.3">
      <c r="A1194" s="15">
        <v>477915</v>
      </c>
      <c r="B1194" s="16">
        <v>965</v>
      </c>
      <c r="C1194" s="17" t="s">
        <v>101</v>
      </c>
      <c r="D1194" s="18">
        <v>45067.018750000003</v>
      </c>
      <c r="E1194" s="16" t="s">
        <v>97</v>
      </c>
      <c r="F1194" s="16" t="s">
        <v>43</v>
      </c>
      <c r="G1194" s="16">
        <v>5391</v>
      </c>
      <c r="H1194" s="16">
        <f>IF(OR(Table13[[#This Row],[Order Value]]&gt;Answer!I$17,Table13[[#This Row],[Order Value]]&lt;Answer!I$18),1,0)</f>
        <v>0</v>
      </c>
      <c r="I1194" s="19">
        <v>45067</v>
      </c>
      <c r="J1194" s="20" t="str">
        <f>TEXT(Table13[[#This Row],[Order Datetime]],"HH:MM:SS")</f>
        <v>00:27:00</v>
      </c>
      <c r="K1194" s="20" t="str">
        <f>TEXT(Table13[[#This Row],[Order time]],"H")</f>
        <v>0</v>
      </c>
      <c r="L1194" s="16">
        <v>5</v>
      </c>
      <c r="M1194" s="16">
        <f>DAY(Table13[[#This Row],[Order Date]])</f>
        <v>21</v>
      </c>
      <c r="N1194" s="16" t="str">
        <f>TEXT(Table13[[#This Row],[Order Date]],"mmmm")</f>
        <v>May</v>
      </c>
      <c r="O1194" s="16" t="str">
        <f>TEXT(Table13[[#This Row],[Order Date]],"dddd")</f>
        <v>Sunday</v>
      </c>
      <c r="P1194" s="16">
        <f>WEEKDAY(Table13[[#This Row],[Order Datetime]],2)</f>
        <v>7</v>
      </c>
      <c r="Q1194" s="30" t="str">
        <f>IF(Table13[[#This Row],[Customer Country]]="",VLOOKUP(Table13[[#This Row],[Customer ID]],Customers!$A$2:$E$2501,2,0),Table13[[#This Row],[Customer Country]])</f>
        <v>Australia</v>
      </c>
      <c r="R1194" s="16">
        <f>VLOOKUP(Table13[[#This Row],[Customer ID]],Table3[],6,0)</f>
        <v>50</v>
      </c>
    </row>
    <row r="1195" spans="1:18" x14ac:dyDescent="0.3">
      <c r="A1195" s="15">
        <v>314530</v>
      </c>
      <c r="B1195" s="16">
        <v>967</v>
      </c>
      <c r="C1195" s="17" t="s">
        <v>101</v>
      </c>
      <c r="D1195" s="18">
        <v>45241.034722222219</v>
      </c>
      <c r="E1195" s="16" t="s">
        <v>191</v>
      </c>
      <c r="F1195" s="16" t="s">
        <v>46</v>
      </c>
      <c r="G1195" s="16">
        <v>4214</v>
      </c>
      <c r="H1195" s="16">
        <f>IF(OR(Table13[[#This Row],[Order Value]]&gt;Answer!I$17,Table13[[#This Row],[Order Value]]&lt;Answer!I$18),1,0)</f>
        <v>0</v>
      </c>
      <c r="I1195" s="19">
        <v>45241</v>
      </c>
      <c r="J1195" s="20" t="str">
        <f>TEXT(Table13[[#This Row],[Order Datetime]],"HH:MM:SS")</f>
        <v>00:50:00</v>
      </c>
      <c r="K1195" s="20" t="str">
        <f>TEXT(Table13[[#This Row],[Order time]],"H")</f>
        <v>0</v>
      </c>
      <c r="L1195" s="16">
        <v>11</v>
      </c>
      <c r="M1195" s="16">
        <f>DAY(Table13[[#This Row],[Order Date]])</f>
        <v>11</v>
      </c>
      <c r="N1195" s="16" t="str">
        <f>TEXT(Table13[[#This Row],[Order Date]],"mmmm")</f>
        <v>November</v>
      </c>
      <c r="O1195" s="16" t="str">
        <f>TEXT(Table13[[#This Row],[Order Date]],"dddd")</f>
        <v>Saturday</v>
      </c>
      <c r="P1195" s="16">
        <f>WEEKDAY(Table13[[#This Row],[Order Datetime]],2)</f>
        <v>6</v>
      </c>
      <c r="Q1195" s="30" t="str">
        <f>IF(Table13[[#This Row],[Customer Country]]="",VLOOKUP(Table13[[#This Row],[Customer ID]],Customers!$A$2:$E$2501,2,0),Table13[[#This Row],[Customer Country]])</f>
        <v>Australia</v>
      </c>
      <c r="R1195" s="16">
        <f>VLOOKUP(Table13[[#This Row],[Customer ID]],Table3[],6,0)</f>
        <v>54</v>
      </c>
    </row>
    <row r="1196" spans="1:18" x14ac:dyDescent="0.3">
      <c r="A1196" s="15">
        <v>411916</v>
      </c>
      <c r="B1196" s="16">
        <v>967</v>
      </c>
      <c r="C1196" s="17" t="s">
        <v>101</v>
      </c>
      <c r="D1196" s="18">
        <v>45136.006944444445</v>
      </c>
      <c r="E1196" s="16" t="s">
        <v>191</v>
      </c>
      <c r="F1196" s="16" t="s">
        <v>43</v>
      </c>
      <c r="G1196" s="16">
        <v>2961</v>
      </c>
      <c r="H1196" s="16">
        <f>IF(OR(Table13[[#This Row],[Order Value]]&gt;Answer!I$17,Table13[[#This Row],[Order Value]]&lt;Answer!I$18),1,0)</f>
        <v>0</v>
      </c>
      <c r="I1196" s="19">
        <v>45136</v>
      </c>
      <c r="J1196" s="20" t="str">
        <f>TEXT(Table13[[#This Row],[Order Datetime]],"HH:MM:SS")</f>
        <v>00:10:00</v>
      </c>
      <c r="K1196" s="20" t="str">
        <f>TEXT(Table13[[#This Row],[Order time]],"H")</f>
        <v>0</v>
      </c>
      <c r="L1196" s="16">
        <v>7</v>
      </c>
      <c r="M1196" s="16">
        <f>DAY(Table13[[#This Row],[Order Date]])</f>
        <v>29</v>
      </c>
      <c r="N1196" s="16" t="str">
        <f>TEXT(Table13[[#This Row],[Order Date]],"mmmm")</f>
        <v>July</v>
      </c>
      <c r="O1196" s="16" t="str">
        <f>TEXT(Table13[[#This Row],[Order Date]],"dddd")</f>
        <v>Saturday</v>
      </c>
      <c r="P1196" s="16">
        <f>WEEKDAY(Table13[[#This Row],[Order Datetime]],2)</f>
        <v>6</v>
      </c>
      <c r="Q1196" s="30" t="str">
        <f>IF(Table13[[#This Row],[Customer Country]]="",VLOOKUP(Table13[[#This Row],[Customer ID]],Customers!$A$2:$E$2501,2,0),Table13[[#This Row],[Customer Country]])</f>
        <v>Australia</v>
      </c>
      <c r="R1196" s="16">
        <f>VLOOKUP(Table13[[#This Row],[Customer ID]],Table3[],6,0)</f>
        <v>54</v>
      </c>
    </row>
    <row r="1197" spans="1:18" x14ac:dyDescent="0.3">
      <c r="A1197" s="15">
        <v>1085382</v>
      </c>
      <c r="B1197" s="16">
        <v>969</v>
      </c>
      <c r="C1197" s="17" t="s">
        <v>99</v>
      </c>
      <c r="D1197" s="21">
        <v>44995.048611111109</v>
      </c>
      <c r="E1197" s="16" t="s">
        <v>96</v>
      </c>
      <c r="F1197" s="16" t="s">
        <v>46</v>
      </c>
      <c r="G1197" s="16">
        <v>5959</v>
      </c>
      <c r="H1197" s="16">
        <f>IF(OR(Table13[[#This Row],[Order Value]]&gt;Answer!I$17,Table13[[#This Row],[Order Value]]&lt;Answer!I$18),1,0)</f>
        <v>0</v>
      </c>
      <c r="I1197" s="19">
        <v>44995</v>
      </c>
      <c r="J1197" s="20" t="str">
        <f>TEXT(Table13[[#This Row],[Order Datetime]],"HH:MM:SS")</f>
        <v>01:10:00</v>
      </c>
      <c r="K1197" s="20" t="str">
        <f>TEXT(Table13[[#This Row],[Order time]],"H")</f>
        <v>1</v>
      </c>
      <c r="L1197" s="16">
        <v>3</v>
      </c>
      <c r="M1197" s="16">
        <f>DAY(Table13[[#This Row],[Order Date]])</f>
        <v>10</v>
      </c>
      <c r="N1197" s="16" t="str">
        <f>TEXT(Table13[[#This Row],[Order Date]],"mmmm")</f>
        <v>March</v>
      </c>
      <c r="O1197" s="16" t="str">
        <f>TEXT(Table13[[#This Row],[Order Date]],"dddd")</f>
        <v>Friday</v>
      </c>
      <c r="P1197" s="16">
        <f>WEEKDAY(Table13[[#This Row],[Order Datetime]],2)</f>
        <v>5</v>
      </c>
      <c r="Q1197" s="30" t="str">
        <f>IF(Table13[[#This Row],[Customer Country]]="",VLOOKUP(Table13[[#This Row],[Customer ID]],Customers!$A$2:$E$2501,2,0),Table13[[#This Row],[Customer Country]])</f>
        <v>USA</v>
      </c>
      <c r="R1197" s="16">
        <f>VLOOKUP(Table13[[#This Row],[Customer ID]],Table3[],6,0)</f>
        <v>27</v>
      </c>
    </row>
    <row r="1198" spans="1:18" x14ac:dyDescent="0.3">
      <c r="A1198" s="15">
        <v>426515</v>
      </c>
      <c r="B1198" s="16">
        <v>971</v>
      </c>
      <c r="C1198" s="17" t="s">
        <v>100</v>
      </c>
      <c r="D1198" s="18">
        <v>45219.036805555559</v>
      </c>
      <c r="E1198" s="16" t="s">
        <v>191</v>
      </c>
      <c r="F1198" s="16" t="s">
        <v>27</v>
      </c>
      <c r="G1198" s="16">
        <v>6753</v>
      </c>
      <c r="H1198" s="16">
        <f>IF(OR(Table13[[#This Row],[Order Value]]&gt;Answer!I$17,Table13[[#This Row],[Order Value]]&lt;Answer!I$18),1,0)</f>
        <v>0</v>
      </c>
      <c r="I1198" s="19">
        <v>45219</v>
      </c>
      <c r="J1198" s="20" t="str">
        <f>TEXT(Table13[[#This Row],[Order Datetime]],"HH:MM:SS")</f>
        <v>00:53:00</v>
      </c>
      <c r="K1198" s="20" t="str">
        <f>TEXT(Table13[[#This Row],[Order time]],"H")</f>
        <v>0</v>
      </c>
      <c r="L1198" s="16">
        <v>10</v>
      </c>
      <c r="M1198" s="16">
        <f>DAY(Table13[[#This Row],[Order Date]])</f>
        <v>20</v>
      </c>
      <c r="N1198" s="16" t="str">
        <f>TEXT(Table13[[#This Row],[Order Date]],"mmmm")</f>
        <v>October</v>
      </c>
      <c r="O1198" s="16" t="str">
        <f>TEXT(Table13[[#This Row],[Order Date]],"dddd")</f>
        <v>Friday</v>
      </c>
      <c r="P1198" s="16">
        <f>WEEKDAY(Table13[[#This Row],[Order Datetime]],2)</f>
        <v>5</v>
      </c>
      <c r="Q1198" s="30" t="str">
        <f>IF(Table13[[#This Row],[Customer Country]]="",VLOOKUP(Table13[[#This Row],[Customer ID]],Customers!$A$2:$E$2501,2,0),Table13[[#This Row],[Customer Country]])</f>
        <v>France</v>
      </c>
      <c r="R1198" s="16">
        <f>VLOOKUP(Table13[[#This Row],[Customer ID]],Table3[],6,0)</f>
        <v>22</v>
      </c>
    </row>
    <row r="1199" spans="1:18" x14ac:dyDescent="0.3">
      <c r="A1199" s="15">
        <v>1234676</v>
      </c>
      <c r="B1199" s="16">
        <v>972</v>
      </c>
      <c r="C1199" s="17" t="s">
        <v>100</v>
      </c>
      <c r="D1199" s="21">
        <v>44929.027083333334</v>
      </c>
      <c r="E1199" s="16" t="s">
        <v>97</v>
      </c>
      <c r="F1199" s="16" t="s">
        <v>27</v>
      </c>
      <c r="G1199" s="16">
        <v>9851</v>
      </c>
      <c r="H1199" s="16">
        <f>IF(OR(Table13[[#This Row],[Order Value]]&gt;Answer!I$17,Table13[[#This Row],[Order Value]]&lt;Answer!I$18),1,0)</f>
        <v>0</v>
      </c>
      <c r="I1199" s="19">
        <v>44929</v>
      </c>
      <c r="J1199" s="20" t="str">
        <f>TEXT(Table13[[#This Row],[Order Datetime]],"HH:MM:SS")</f>
        <v>00:39:00</v>
      </c>
      <c r="K1199" s="20" t="str">
        <f>TEXT(Table13[[#This Row],[Order time]],"H")</f>
        <v>0</v>
      </c>
      <c r="L1199" s="16">
        <v>1</v>
      </c>
      <c r="M1199" s="16">
        <f>DAY(Table13[[#This Row],[Order Date]])</f>
        <v>3</v>
      </c>
      <c r="N1199" s="16" t="str">
        <f>TEXT(Table13[[#This Row],[Order Date]],"mmmm")</f>
        <v>January</v>
      </c>
      <c r="O1199" s="16" t="str">
        <f>TEXT(Table13[[#This Row],[Order Date]],"dddd")</f>
        <v>Tuesday</v>
      </c>
      <c r="P1199" s="16">
        <f>WEEKDAY(Table13[[#This Row],[Order Datetime]],2)</f>
        <v>2</v>
      </c>
      <c r="Q1199" s="30" t="str">
        <f>IF(Table13[[#This Row],[Customer Country]]="",VLOOKUP(Table13[[#This Row],[Customer ID]],Customers!$A$2:$E$2501,2,0),Table13[[#This Row],[Customer Country]])</f>
        <v>France</v>
      </c>
      <c r="R1199" s="16">
        <f>VLOOKUP(Table13[[#This Row],[Customer ID]],Table3[],6,0)</f>
        <v>35</v>
      </c>
    </row>
    <row r="1200" spans="1:18" x14ac:dyDescent="0.3">
      <c r="A1200" s="15">
        <v>1070209</v>
      </c>
      <c r="B1200" s="16">
        <v>973</v>
      </c>
      <c r="C1200" s="17" t="s">
        <v>99</v>
      </c>
      <c r="D1200" s="21">
        <v>45148.022222222222</v>
      </c>
      <c r="E1200" s="16" t="s">
        <v>96</v>
      </c>
      <c r="F1200" s="16" t="s">
        <v>81</v>
      </c>
      <c r="G1200" s="16">
        <v>7741</v>
      </c>
      <c r="H1200" s="16">
        <f>IF(OR(Table13[[#This Row],[Order Value]]&gt;Answer!I$17,Table13[[#This Row],[Order Value]]&lt;Answer!I$18),1,0)</f>
        <v>0</v>
      </c>
      <c r="I1200" s="19">
        <v>45148</v>
      </c>
      <c r="J1200" s="20" t="str">
        <f>TEXT(Table13[[#This Row],[Order Datetime]],"HH:MM:SS")</f>
        <v>00:32:00</v>
      </c>
      <c r="K1200" s="20" t="str">
        <f>TEXT(Table13[[#This Row],[Order time]],"H")</f>
        <v>0</v>
      </c>
      <c r="L1200" s="16">
        <v>8</v>
      </c>
      <c r="M1200" s="16">
        <f>DAY(Table13[[#This Row],[Order Date]])</f>
        <v>10</v>
      </c>
      <c r="N1200" s="16" t="str">
        <f>TEXT(Table13[[#This Row],[Order Date]],"mmmm")</f>
        <v>August</v>
      </c>
      <c r="O1200" s="16" t="str">
        <f>TEXT(Table13[[#This Row],[Order Date]],"dddd")</f>
        <v>Thursday</v>
      </c>
      <c r="P1200" s="16">
        <f>WEEKDAY(Table13[[#This Row],[Order Datetime]],2)</f>
        <v>4</v>
      </c>
      <c r="Q1200" s="30" t="str">
        <f>IF(Table13[[#This Row],[Customer Country]]="",VLOOKUP(Table13[[#This Row],[Customer ID]],Customers!$A$2:$E$2501,2,0),Table13[[#This Row],[Customer Country]])</f>
        <v>USA</v>
      </c>
      <c r="R1200" s="16">
        <f>VLOOKUP(Table13[[#This Row],[Customer ID]],Table3[],6,0)</f>
        <v>50</v>
      </c>
    </row>
    <row r="1201" spans="1:18" x14ac:dyDescent="0.3">
      <c r="A1201" s="15">
        <v>1444921</v>
      </c>
      <c r="B1201" s="16">
        <v>973</v>
      </c>
      <c r="C1201" s="17" t="s">
        <v>99</v>
      </c>
      <c r="D1201" s="21">
        <v>45186.009027777778</v>
      </c>
      <c r="E1201" s="16" t="s">
        <v>97</v>
      </c>
      <c r="F1201" s="16" t="s">
        <v>72</v>
      </c>
      <c r="G1201" s="16">
        <v>7329</v>
      </c>
      <c r="H1201" s="16">
        <f>IF(OR(Table13[[#This Row],[Order Value]]&gt;Answer!I$17,Table13[[#This Row],[Order Value]]&lt;Answer!I$18),1,0)</f>
        <v>0</v>
      </c>
      <c r="I1201" s="19">
        <v>45186</v>
      </c>
      <c r="J1201" s="20" t="str">
        <f>TEXT(Table13[[#This Row],[Order Datetime]],"HH:MM:SS")</f>
        <v>00:13:00</v>
      </c>
      <c r="K1201" s="20" t="str">
        <f>TEXT(Table13[[#This Row],[Order time]],"H")</f>
        <v>0</v>
      </c>
      <c r="L1201" s="16">
        <v>9</v>
      </c>
      <c r="M1201" s="16">
        <f>DAY(Table13[[#This Row],[Order Date]])</f>
        <v>17</v>
      </c>
      <c r="N1201" s="16" t="str">
        <f>TEXT(Table13[[#This Row],[Order Date]],"mmmm")</f>
        <v>September</v>
      </c>
      <c r="O1201" s="16" t="str">
        <f>TEXT(Table13[[#This Row],[Order Date]],"dddd")</f>
        <v>Sunday</v>
      </c>
      <c r="P1201" s="16">
        <f>WEEKDAY(Table13[[#This Row],[Order Datetime]],2)</f>
        <v>7</v>
      </c>
      <c r="Q1201" s="30" t="str">
        <f>IF(Table13[[#This Row],[Customer Country]]="",VLOOKUP(Table13[[#This Row],[Customer ID]],Customers!$A$2:$E$2501,2,0),Table13[[#This Row],[Customer Country]])</f>
        <v>USA</v>
      </c>
      <c r="R1201" s="16">
        <f>VLOOKUP(Table13[[#This Row],[Customer ID]],Table3[],6,0)</f>
        <v>50</v>
      </c>
    </row>
    <row r="1202" spans="1:18" x14ac:dyDescent="0.3">
      <c r="A1202" s="15">
        <v>489835</v>
      </c>
      <c r="B1202" s="16">
        <v>974</v>
      </c>
      <c r="C1202" s="17" t="s">
        <v>100</v>
      </c>
      <c r="D1202" s="18">
        <v>45208.05972222222</v>
      </c>
      <c r="E1202" s="16" t="s">
        <v>96</v>
      </c>
      <c r="F1202" s="16" t="s">
        <v>71</v>
      </c>
      <c r="G1202" s="16">
        <v>6589</v>
      </c>
      <c r="H1202" s="16">
        <f>IF(OR(Table13[[#This Row],[Order Value]]&gt;Answer!I$17,Table13[[#This Row],[Order Value]]&lt;Answer!I$18),1,0)</f>
        <v>0</v>
      </c>
      <c r="I1202" s="19">
        <v>45208</v>
      </c>
      <c r="J1202" s="20" t="str">
        <f>TEXT(Table13[[#This Row],[Order Datetime]],"HH:MM:SS")</f>
        <v>01:26:00</v>
      </c>
      <c r="K1202" s="20" t="str">
        <f>TEXT(Table13[[#This Row],[Order time]],"H")</f>
        <v>1</v>
      </c>
      <c r="L1202" s="16">
        <v>10</v>
      </c>
      <c r="M1202" s="16">
        <f>DAY(Table13[[#This Row],[Order Date]])</f>
        <v>9</v>
      </c>
      <c r="N1202" s="16" t="str">
        <f>TEXT(Table13[[#This Row],[Order Date]],"mmmm")</f>
        <v>October</v>
      </c>
      <c r="O1202" s="16" t="str">
        <f>TEXT(Table13[[#This Row],[Order Date]],"dddd")</f>
        <v>Monday</v>
      </c>
      <c r="P1202" s="16">
        <f>WEEKDAY(Table13[[#This Row],[Order Datetime]],2)</f>
        <v>1</v>
      </c>
      <c r="Q1202" s="30" t="str">
        <f>IF(Table13[[#This Row],[Customer Country]]="",VLOOKUP(Table13[[#This Row],[Customer ID]],Customers!$A$2:$E$2501,2,0),Table13[[#This Row],[Customer Country]])</f>
        <v>France</v>
      </c>
      <c r="R1202" s="16">
        <f>VLOOKUP(Table13[[#This Row],[Customer ID]],Table3[],6,0)</f>
        <v>60</v>
      </c>
    </row>
    <row r="1203" spans="1:18" x14ac:dyDescent="0.3">
      <c r="A1203" s="15">
        <v>1274337</v>
      </c>
      <c r="B1203" s="16">
        <v>974</v>
      </c>
      <c r="C1203" s="17" t="s">
        <v>100</v>
      </c>
      <c r="D1203" s="21">
        <v>45231.087500000001</v>
      </c>
      <c r="E1203" s="16" t="s">
        <v>191</v>
      </c>
      <c r="F1203" s="16" t="s">
        <v>58</v>
      </c>
      <c r="G1203" s="16">
        <v>856</v>
      </c>
      <c r="H1203" s="16">
        <f>IF(OR(Table13[[#This Row],[Order Value]]&gt;Answer!I$17,Table13[[#This Row],[Order Value]]&lt;Answer!I$18),1,0)</f>
        <v>0</v>
      </c>
      <c r="I1203" s="19">
        <v>45231</v>
      </c>
      <c r="J1203" s="20" t="str">
        <f>TEXT(Table13[[#This Row],[Order Datetime]],"HH:MM:SS")</f>
        <v>02:06:00</v>
      </c>
      <c r="K1203" s="20" t="str">
        <f>TEXT(Table13[[#This Row],[Order time]],"H")</f>
        <v>2</v>
      </c>
      <c r="L1203" s="16">
        <v>11</v>
      </c>
      <c r="M1203" s="16">
        <f>DAY(Table13[[#This Row],[Order Date]])</f>
        <v>1</v>
      </c>
      <c r="N1203" s="16" t="str">
        <f>TEXT(Table13[[#This Row],[Order Date]],"mmmm")</f>
        <v>November</v>
      </c>
      <c r="O1203" s="16" t="str">
        <f>TEXT(Table13[[#This Row],[Order Date]],"dddd")</f>
        <v>Wednesday</v>
      </c>
      <c r="P1203" s="16">
        <f>WEEKDAY(Table13[[#This Row],[Order Datetime]],2)</f>
        <v>3</v>
      </c>
      <c r="Q1203" s="30" t="str">
        <f>IF(Table13[[#This Row],[Customer Country]]="",VLOOKUP(Table13[[#This Row],[Customer ID]],Customers!$A$2:$E$2501,2,0),Table13[[#This Row],[Customer Country]])</f>
        <v>France</v>
      </c>
      <c r="R1203" s="16">
        <f>VLOOKUP(Table13[[#This Row],[Customer ID]],Table3[],6,0)</f>
        <v>60</v>
      </c>
    </row>
    <row r="1204" spans="1:18" x14ac:dyDescent="0.3">
      <c r="A1204" s="15">
        <v>21461</v>
      </c>
      <c r="B1204" s="16">
        <v>975</v>
      </c>
      <c r="C1204" s="17" t="s">
        <v>100</v>
      </c>
      <c r="D1204" s="18">
        <v>44977.986111111109</v>
      </c>
      <c r="E1204" s="16" t="s">
        <v>98</v>
      </c>
      <c r="F1204" s="16" t="s">
        <v>32</v>
      </c>
      <c r="G1204" s="16">
        <v>5888</v>
      </c>
      <c r="H1204" s="16">
        <f>IF(OR(Table13[[#This Row],[Order Value]]&gt;Answer!I$17,Table13[[#This Row],[Order Value]]&lt;Answer!I$18),1,0)</f>
        <v>0</v>
      </c>
      <c r="I1204" s="19">
        <v>44977</v>
      </c>
      <c r="J1204" s="20" t="str">
        <f>TEXT(Table13[[#This Row],[Order Datetime]],"HH:MM:SS")</f>
        <v>23:40:00</v>
      </c>
      <c r="K1204" s="20" t="str">
        <f>TEXT(Table13[[#This Row],[Order time]],"H")</f>
        <v>23</v>
      </c>
      <c r="L1204" s="16">
        <v>2</v>
      </c>
      <c r="M1204" s="16">
        <f>DAY(Table13[[#This Row],[Order Date]])</f>
        <v>20</v>
      </c>
      <c r="N1204" s="16" t="str">
        <f>TEXT(Table13[[#This Row],[Order Date]],"mmmm")</f>
        <v>February</v>
      </c>
      <c r="O1204" s="16" t="str">
        <f>TEXT(Table13[[#This Row],[Order Date]],"dddd")</f>
        <v>Monday</v>
      </c>
      <c r="P1204" s="16">
        <f>WEEKDAY(Table13[[#This Row],[Order Datetime]],2)</f>
        <v>1</v>
      </c>
      <c r="Q1204" s="30" t="str">
        <f>IF(Table13[[#This Row],[Customer Country]]="",VLOOKUP(Table13[[#This Row],[Customer ID]],Customers!$A$2:$E$2501,2,0),Table13[[#This Row],[Customer Country]])</f>
        <v>France</v>
      </c>
      <c r="R1204" s="16">
        <f>VLOOKUP(Table13[[#This Row],[Customer ID]],Table3[],6,0)</f>
        <v>45</v>
      </c>
    </row>
    <row r="1205" spans="1:18" x14ac:dyDescent="0.3">
      <c r="A1205" s="15">
        <v>754290</v>
      </c>
      <c r="B1205" s="16">
        <v>977</v>
      </c>
      <c r="C1205" s="17" t="s">
        <v>113</v>
      </c>
      <c r="D1205" s="21">
        <v>44990.07708333333</v>
      </c>
      <c r="E1205" s="16" t="s">
        <v>97</v>
      </c>
      <c r="F1205" s="16" t="s">
        <v>60</v>
      </c>
      <c r="G1205" s="16">
        <v>7063</v>
      </c>
      <c r="H1205" s="16">
        <f>IF(OR(Table13[[#This Row],[Order Value]]&gt;Answer!I$17,Table13[[#This Row],[Order Value]]&lt;Answer!I$18),1,0)</f>
        <v>0</v>
      </c>
      <c r="I1205" s="19">
        <v>44990</v>
      </c>
      <c r="J1205" s="20" t="str">
        <f>TEXT(Table13[[#This Row],[Order Datetime]],"HH:MM:SS")</f>
        <v>01:51:00</v>
      </c>
      <c r="K1205" s="20" t="str">
        <f>TEXT(Table13[[#This Row],[Order time]],"H")</f>
        <v>1</v>
      </c>
      <c r="L1205" s="16">
        <v>3</v>
      </c>
      <c r="M1205" s="16">
        <f>DAY(Table13[[#This Row],[Order Date]])</f>
        <v>5</v>
      </c>
      <c r="N1205" s="16" t="str">
        <f>TEXT(Table13[[#This Row],[Order Date]],"mmmm")</f>
        <v>March</v>
      </c>
      <c r="O1205" s="16" t="str">
        <f>TEXT(Table13[[#This Row],[Order Date]],"dddd")</f>
        <v>Sunday</v>
      </c>
      <c r="P1205" s="16">
        <f>WEEKDAY(Table13[[#This Row],[Order Datetime]],2)</f>
        <v>7</v>
      </c>
      <c r="Q1205" s="30" t="str">
        <f>IF(Table13[[#This Row],[Customer Country]]="",VLOOKUP(Table13[[#This Row],[Customer ID]],Customers!$A$2:$E$2501,2,0),Table13[[#This Row],[Customer Country]])</f>
        <v>India</v>
      </c>
      <c r="R1205" s="16">
        <f>VLOOKUP(Table13[[#This Row],[Customer ID]],Table3[],6,0)</f>
        <v>31</v>
      </c>
    </row>
    <row r="1206" spans="1:18" x14ac:dyDescent="0.3">
      <c r="A1206" s="15">
        <v>1058847</v>
      </c>
      <c r="B1206" s="16">
        <v>977</v>
      </c>
      <c r="C1206" s="17" t="s">
        <v>113</v>
      </c>
      <c r="D1206" s="21">
        <v>45178.965277777781</v>
      </c>
      <c r="E1206" s="16" t="s">
        <v>98</v>
      </c>
      <c r="F1206" s="16" t="s">
        <v>80</v>
      </c>
      <c r="G1206" s="16">
        <v>2786</v>
      </c>
      <c r="H1206" s="16">
        <f>IF(OR(Table13[[#This Row],[Order Value]]&gt;Answer!I$17,Table13[[#This Row],[Order Value]]&lt;Answer!I$18),1,0)</f>
        <v>0</v>
      </c>
      <c r="I1206" s="19">
        <v>45178</v>
      </c>
      <c r="J1206" s="20" t="str">
        <f>TEXT(Table13[[#This Row],[Order Datetime]],"HH:MM:SS")</f>
        <v>23:10:00</v>
      </c>
      <c r="K1206" s="20" t="str">
        <f>TEXT(Table13[[#This Row],[Order time]],"H")</f>
        <v>23</v>
      </c>
      <c r="L1206" s="16">
        <v>9</v>
      </c>
      <c r="M1206" s="16">
        <f>DAY(Table13[[#This Row],[Order Date]])</f>
        <v>9</v>
      </c>
      <c r="N1206" s="16" t="str">
        <f>TEXT(Table13[[#This Row],[Order Date]],"mmmm")</f>
        <v>September</v>
      </c>
      <c r="O1206" s="16" t="str">
        <f>TEXT(Table13[[#This Row],[Order Date]],"dddd")</f>
        <v>Saturday</v>
      </c>
      <c r="P1206" s="16">
        <f>WEEKDAY(Table13[[#This Row],[Order Datetime]],2)</f>
        <v>6</v>
      </c>
      <c r="Q1206" s="30" t="str">
        <f>IF(Table13[[#This Row],[Customer Country]]="",VLOOKUP(Table13[[#This Row],[Customer ID]],Customers!$A$2:$E$2501,2,0),Table13[[#This Row],[Customer Country]])</f>
        <v>India</v>
      </c>
      <c r="R1206" s="16">
        <f>VLOOKUP(Table13[[#This Row],[Customer ID]],Table3[],6,0)</f>
        <v>31</v>
      </c>
    </row>
    <row r="1207" spans="1:18" x14ac:dyDescent="0.3">
      <c r="A1207" s="15">
        <v>1624567</v>
      </c>
      <c r="B1207" s="16">
        <v>977</v>
      </c>
      <c r="C1207" s="17" t="s">
        <v>113</v>
      </c>
      <c r="D1207" s="21">
        <v>45127.081944444442</v>
      </c>
      <c r="E1207" s="16" t="s">
        <v>98</v>
      </c>
      <c r="F1207" s="16" t="s">
        <v>82</v>
      </c>
      <c r="G1207" s="16">
        <v>1814</v>
      </c>
      <c r="H1207" s="16">
        <f>IF(OR(Table13[[#This Row],[Order Value]]&gt;Answer!I$17,Table13[[#This Row],[Order Value]]&lt;Answer!I$18),1,0)</f>
        <v>0</v>
      </c>
      <c r="I1207" s="19">
        <v>45127</v>
      </c>
      <c r="J1207" s="20" t="str">
        <f>TEXT(Table13[[#This Row],[Order Datetime]],"HH:MM:SS")</f>
        <v>01:58:00</v>
      </c>
      <c r="K1207" s="20" t="str">
        <f>TEXT(Table13[[#This Row],[Order time]],"H")</f>
        <v>1</v>
      </c>
      <c r="L1207" s="16">
        <v>7</v>
      </c>
      <c r="M1207" s="16">
        <f>DAY(Table13[[#This Row],[Order Date]])</f>
        <v>20</v>
      </c>
      <c r="N1207" s="16" t="str">
        <f>TEXT(Table13[[#This Row],[Order Date]],"mmmm")</f>
        <v>July</v>
      </c>
      <c r="O1207" s="16" t="str">
        <f>TEXT(Table13[[#This Row],[Order Date]],"dddd")</f>
        <v>Thursday</v>
      </c>
      <c r="P1207" s="16">
        <f>WEEKDAY(Table13[[#This Row],[Order Datetime]],2)</f>
        <v>4</v>
      </c>
      <c r="Q1207" s="30" t="str">
        <f>IF(Table13[[#This Row],[Customer Country]]="",VLOOKUP(Table13[[#This Row],[Customer ID]],Customers!$A$2:$E$2501,2,0),Table13[[#This Row],[Customer Country]])</f>
        <v>India</v>
      </c>
      <c r="R1207" s="16">
        <f>VLOOKUP(Table13[[#This Row],[Customer ID]],Table3[],6,0)</f>
        <v>31</v>
      </c>
    </row>
    <row r="1208" spans="1:18" x14ac:dyDescent="0.3">
      <c r="A1208" s="15">
        <v>149877</v>
      </c>
      <c r="B1208" s="16">
        <v>978</v>
      </c>
      <c r="C1208" s="17" t="s">
        <v>99</v>
      </c>
      <c r="D1208" s="18">
        <v>44946.978472222225</v>
      </c>
      <c r="E1208" s="16" t="s">
        <v>96</v>
      </c>
      <c r="F1208" s="16" t="s">
        <v>30</v>
      </c>
      <c r="G1208" s="16">
        <v>5106</v>
      </c>
      <c r="H1208" s="16">
        <f>IF(OR(Table13[[#This Row],[Order Value]]&gt;Answer!I$17,Table13[[#This Row],[Order Value]]&lt;Answer!I$18),1,0)</f>
        <v>0</v>
      </c>
      <c r="I1208" s="19">
        <v>44946</v>
      </c>
      <c r="J1208" s="20" t="str">
        <f>TEXT(Table13[[#This Row],[Order Datetime]],"HH:MM:SS")</f>
        <v>23:29:00</v>
      </c>
      <c r="K1208" s="20" t="str">
        <f>TEXT(Table13[[#This Row],[Order time]],"H")</f>
        <v>23</v>
      </c>
      <c r="L1208" s="16">
        <v>1</v>
      </c>
      <c r="M1208" s="16">
        <f>DAY(Table13[[#This Row],[Order Date]])</f>
        <v>20</v>
      </c>
      <c r="N1208" s="16" t="str">
        <f>TEXT(Table13[[#This Row],[Order Date]],"mmmm")</f>
        <v>January</v>
      </c>
      <c r="O1208" s="16" t="str">
        <f>TEXT(Table13[[#This Row],[Order Date]],"dddd")</f>
        <v>Friday</v>
      </c>
      <c r="P1208" s="16">
        <f>WEEKDAY(Table13[[#This Row],[Order Datetime]],2)</f>
        <v>5</v>
      </c>
      <c r="Q1208" s="30" t="str">
        <f>IF(Table13[[#This Row],[Customer Country]]="",VLOOKUP(Table13[[#This Row],[Customer ID]],Customers!$A$2:$E$2501,2,0),Table13[[#This Row],[Customer Country]])</f>
        <v>USA</v>
      </c>
      <c r="R1208" s="16">
        <f>VLOOKUP(Table13[[#This Row],[Customer ID]],Table3[],6,0)</f>
        <v>80</v>
      </c>
    </row>
    <row r="1209" spans="1:18" x14ac:dyDescent="0.3">
      <c r="A1209" s="15">
        <v>1500165</v>
      </c>
      <c r="B1209" s="16">
        <v>979</v>
      </c>
      <c r="C1209" s="17" t="s">
        <v>101</v>
      </c>
      <c r="D1209" s="21">
        <v>45061.972916666666</v>
      </c>
      <c r="E1209" s="16" t="s">
        <v>191</v>
      </c>
      <c r="F1209" s="16" t="s">
        <v>66</v>
      </c>
      <c r="G1209" s="16">
        <v>3867</v>
      </c>
      <c r="H1209" s="16">
        <f>IF(OR(Table13[[#This Row],[Order Value]]&gt;Answer!I$17,Table13[[#This Row],[Order Value]]&lt;Answer!I$18),1,0)</f>
        <v>0</v>
      </c>
      <c r="I1209" s="19">
        <v>45061</v>
      </c>
      <c r="J1209" s="20" t="str">
        <f>TEXT(Table13[[#This Row],[Order Datetime]],"HH:MM:SS")</f>
        <v>23:21:00</v>
      </c>
      <c r="K1209" s="20" t="str">
        <f>TEXT(Table13[[#This Row],[Order time]],"H")</f>
        <v>23</v>
      </c>
      <c r="L1209" s="16">
        <v>5</v>
      </c>
      <c r="M1209" s="16">
        <f>DAY(Table13[[#This Row],[Order Date]])</f>
        <v>15</v>
      </c>
      <c r="N1209" s="16" t="str">
        <f>TEXT(Table13[[#This Row],[Order Date]],"mmmm")</f>
        <v>May</v>
      </c>
      <c r="O1209" s="16" t="str">
        <f>TEXT(Table13[[#This Row],[Order Date]],"dddd")</f>
        <v>Monday</v>
      </c>
      <c r="P1209" s="16">
        <f>WEEKDAY(Table13[[#This Row],[Order Datetime]],2)</f>
        <v>1</v>
      </c>
      <c r="Q1209" s="30" t="str">
        <f>IF(Table13[[#This Row],[Customer Country]]="",VLOOKUP(Table13[[#This Row],[Customer ID]],Customers!$A$2:$E$2501,2,0),Table13[[#This Row],[Customer Country]])</f>
        <v>Australia</v>
      </c>
      <c r="R1209" s="16">
        <f>VLOOKUP(Table13[[#This Row],[Customer ID]],Table3[],6,0)</f>
        <v>47</v>
      </c>
    </row>
    <row r="1210" spans="1:18" x14ac:dyDescent="0.3">
      <c r="A1210" s="15">
        <v>1508568</v>
      </c>
      <c r="B1210" s="16">
        <v>979</v>
      </c>
      <c r="C1210" s="17" t="s">
        <v>101</v>
      </c>
      <c r="D1210" s="21">
        <v>45284.03402777778</v>
      </c>
      <c r="E1210" s="16" t="s">
        <v>96</v>
      </c>
      <c r="F1210" s="16" t="s">
        <v>22</v>
      </c>
      <c r="G1210" s="16">
        <v>3218</v>
      </c>
      <c r="H1210" s="16">
        <f>IF(OR(Table13[[#This Row],[Order Value]]&gt;Answer!I$17,Table13[[#This Row],[Order Value]]&lt;Answer!I$18),1,0)</f>
        <v>0</v>
      </c>
      <c r="I1210" s="19">
        <v>45284</v>
      </c>
      <c r="J1210" s="20" t="str">
        <f>TEXT(Table13[[#This Row],[Order Datetime]],"HH:MM:SS")</f>
        <v>00:49:00</v>
      </c>
      <c r="K1210" s="20" t="str">
        <f>TEXT(Table13[[#This Row],[Order time]],"H")</f>
        <v>0</v>
      </c>
      <c r="L1210" s="16">
        <v>12</v>
      </c>
      <c r="M1210" s="16">
        <f>DAY(Table13[[#This Row],[Order Date]])</f>
        <v>24</v>
      </c>
      <c r="N1210" s="16" t="str">
        <f>TEXT(Table13[[#This Row],[Order Date]],"mmmm")</f>
        <v>December</v>
      </c>
      <c r="O1210" s="16" t="str">
        <f>TEXT(Table13[[#This Row],[Order Date]],"dddd")</f>
        <v>Sunday</v>
      </c>
      <c r="P1210" s="16">
        <f>WEEKDAY(Table13[[#This Row],[Order Datetime]],2)</f>
        <v>7</v>
      </c>
      <c r="Q1210" s="30" t="str">
        <f>IF(Table13[[#This Row],[Customer Country]]="",VLOOKUP(Table13[[#This Row],[Customer ID]],Customers!$A$2:$E$2501,2,0),Table13[[#This Row],[Customer Country]])</f>
        <v>Australia</v>
      </c>
      <c r="R1210" s="16">
        <f>VLOOKUP(Table13[[#This Row],[Customer ID]],Table3[],6,0)</f>
        <v>47</v>
      </c>
    </row>
    <row r="1211" spans="1:18" x14ac:dyDescent="0.3">
      <c r="A1211" s="15">
        <v>899991</v>
      </c>
      <c r="B1211" s="16">
        <v>980</v>
      </c>
      <c r="C1211" s="17" t="s">
        <v>99</v>
      </c>
      <c r="D1211" s="21">
        <v>44935.989583333336</v>
      </c>
      <c r="E1211" s="16" t="s">
        <v>97</v>
      </c>
      <c r="F1211" s="16" t="s">
        <v>38</v>
      </c>
      <c r="G1211" s="16">
        <v>4447</v>
      </c>
      <c r="H1211" s="16">
        <f>IF(OR(Table13[[#This Row],[Order Value]]&gt;Answer!I$17,Table13[[#This Row],[Order Value]]&lt;Answer!I$18),1,0)</f>
        <v>0</v>
      </c>
      <c r="I1211" s="19">
        <v>44935</v>
      </c>
      <c r="J1211" s="20" t="str">
        <f>TEXT(Table13[[#This Row],[Order Datetime]],"HH:MM:SS")</f>
        <v>23:45:00</v>
      </c>
      <c r="K1211" s="20" t="str">
        <f>TEXT(Table13[[#This Row],[Order time]],"H")</f>
        <v>23</v>
      </c>
      <c r="L1211" s="16">
        <v>1</v>
      </c>
      <c r="M1211" s="16">
        <f>DAY(Table13[[#This Row],[Order Date]])</f>
        <v>9</v>
      </c>
      <c r="N1211" s="16" t="str">
        <f>TEXT(Table13[[#This Row],[Order Date]],"mmmm")</f>
        <v>January</v>
      </c>
      <c r="O1211" s="16" t="str">
        <f>TEXT(Table13[[#This Row],[Order Date]],"dddd")</f>
        <v>Monday</v>
      </c>
      <c r="P1211" s="16">
        <f>WEEKDAY(Table13[[#This Row],[Order Datetime]],2)</f>
        <v>1</v>
      </c>
      <c r="Q1211" s="30" t="str">
        <f>IF(Table13[[#This Row],[Customer Country]]="",VLOOKUP(Table13[[#This Row],[Customer ID]],Customers!$A$2:$E$2501,2,0),Table13[[#This Row],[Customer Country]])</f>
        <v>USA</v>
      </c>
      <c r="R1211" s="16">
        <f>VLOOKUP(Table13[[#This Row],[Customer ID]],Table3[],6,0)</f>
        <v>31</v>
      </c>
    </row>
    <row r="1212" spans="1:18" x14ac:dyDescent="0.3">
      <c r="A1212" s="15">
        <v>1485425</v>
      </c>
      <c r="B1212" s="16">
        <v>980</v>
      </c>
      <c r="C1212" s="17" t="s">
        <v>99</v>
      </c>
      <c r="D1212" s="21">
        <v>45125.954861111109</v>
      </c>
      <c r="E1212" s="16" t="s">
        <v>97</v>
      </c>
      <c r="F1212" s="16" t="s">
        <v>70</v>
      </c>
      <c r="G1212" s="16">
        <v>9648</v>
      </c>
      <c r="H1212" s="16">
        <f>IF(OR(Table13[[#This Row],[Order Value]]&gt;Answer!I$17,Table13[[#This Row],[Order Value]]&lt;Answer!I$18),1,0)</f>
        <v>0</v>
      </c>
      <c r="I1212" s="19">
        <v>45125</v>
      </c>
      <c r="J1212" s="20" t="str">
        <f>TEXT(Table13[[#This Row],[Order Datetime]],"HH:MM:SS")</f>
        <v>22:55:00</v>
      </c>
      <c r="K1212" s="20" t="str">
        <f>TEXT(Table13[[#This Row],[Order time]],"H")</f>
        <v>22</v>
      </c>
      <c r="L1212" s="16">
        <v>7</v>
      </c>
      <c r="M1212" s="16">
        <f>DAY(Table13[[#This Row],[Order Date]])</f>
        <v>18</v>
      </c>
      <c r="N1212" s="16" t="str">
        <f>TEXT(Table13[[#This Row],[Order Date]],"mmmm")</f>
        <v>July</v>
      </c>
      <c r="O1212" s="16" t="str">
        <f>TEXT(Table13[[#This Row],[Order Date]],"dddd")</f>
        <v>Tuesday</v>
      </c>
      <c r="P1212" s="16">
        <f>WEEKDAY(Table13[[#This Row],[Order Datetime]],2)</f>
        <v>2</v>
      </c>
      <c r="Q1212" s="30" t="str">
        <f>IF(Table13[[#This Row],[Customer Country]]="",VLOOKUP(Table13[[#This Row],[Customer ID]],Customers!$A$2:$E$2501,2,0),Table13[[#This Row],[Customer Country]])</f>
        <v>USA</v>
      </c>
      <c r="R1212" s="16">
        <f>VLOOKUP(Table13[[#This Row],[Customer ID]],Table3[],6,0)</f>
        <v>31</v>
      </c>
    </row>
    <row r="1213" spans="1:18" x14ac:dyDescent="0.3">
      <c r="A1213" s="15">
        <v>918151</v>
      </c>
      <c r="B1213" s="16">
        <v>981</v>
      </c>
      <c r="C1213" s="17" t="s">
        <v>99</v>
      </c>
      <c r="D1213" s="21">
        <v>45043.052777777775</v>
      </c>
      <c r="E1213" s="16" t="s">
        <v>97</v>
      </c>
      <c r="F1213" s="16" t="s">
        <v>13</v>
      </c>
      <c r="G1213" s="16">
        <v>1322</v>
      </c>
      <c r="H1213" s="16">
        <f>IF(OR(Table13[[#This Row],[Order Value]]&gt;Answer!I$17,Table13[[#This Row],[Order Value]]&lt;Answer!I$18),1,0)</f>
        <v>0</v>
      </c>
      <c r="I1213" s="19">
        <v>45043</v>
      </c>
      <c r="J1213" s="20" t="str">
        <f>TEXT(Table13[[#This Row],[Order Datetime]],"HH:MM:SS")</f>
        <v>01:16:00</v>
      </c>
      <c r="K1213" s="20" t="str">
        <f>TEXT(Table13[[#This Row],[Order time]],"H")</f>
        <v>1</v>
      </c>
      <c r="L1213" s="16">
        <v>4</v>
      </c>
      <c r="M1213" s="16">
        <f>DAY(Table13[[#This Row],[Order Date]])</f>
        <v>27</v>
      </c>
      <c r="N1213" s="16" t="str">
        <f>TEXT(Table13[[#This Row],[Order Date]],"mmmm")</f>
        <v>April</v>
      </c>
      <c r="O1213" s="16" t="str">
        <f>TEXT(Table13[[#This Row],[Order Date]],"dddd")</f>
        <v>Thursday</v>
      </c>
      <c r="P1213" s="16">
        <f>WEEKDAY(Table13[[#This Row],[Order Datetime]],2)</f>
        <v>4</v>
      </c>
      <c r="Q1213" s="30" t="str">
        <f>IF(Table13[[#This Row],[Customer Country]]="",VLOOKUP(Table13[[#This Row],[Customer ID]],Customers!$A$2:$E$2501,2,0),Table13[[#This Row],[Customer Country]])</f>
        <v>USA</v>
      </c>
      <c r="R1213" s="16">
        <f>VLOOKUP(Table13[[#This Row],[Customer ID]],Table3[],6,0)</f>
        <v>78</v>
      </c>
    </row>
    <row r="1214" spans="1:18" x14ac:dyDescent="0.3">
      <c r="A1214" s="15">
        <v>931367</v>
      </c>
      <c r="B1214" s="16">
        <v>981</v>
      </c>
      <c r="C1214" s="17" t="s">
        <v>99</v>
      </c>
      <c r="D1214" s="21">
        <v>45089.078472222223</v>
      </c>
      <c r="E1214" s="16" t="s">
        <v>98</v>
      </c>
      <c r="F1214" s="16" t="s">
        <v>90</v>
      </c>
      <c r="G1214" s="16">
        <v>2393</v>
      </c>
      <c r="H1214" s="16">
        <f>IF(OR(Table13[[#This Row],[Order Value]]&gt;Answer!I$17,Table13[[#This Row],[Order Value]]&lt;Answer!I$18),1,0)</f>
        <v>0</v>
      </c>
      <c r="I1214" s="19">
        <v>45089</v>
      </c>
      <c r="J1214" s="20" t="str">
        <f>TEXT(Table13[[#This Row],[Order Datetime]],"HH:MM:SS")</f>
        <v>01:53:00</v>
      </c>
      <c r="K1214" s="20" t="str">
        <f>TEXT(Table13[[#This Row],[Order time]],"H")</f>
        <v>1</v>
      </c>
      <c r="L1214" s="16">
        <v>6</v>
      </c>
      <c r="M1214" s="16">
        <f>DAY(Table13[[#This Row],[Order Date]])</f>
        <v>12</v>
      </c>
      <c r="N1214" s="16" t="str">
        <f>TEXT(Table13[[#This Row],[Order Date]],"mmmm")</f>
        <v>June</v>
      </c>
      <c r="O1214" s="16" t="str">
        <f>TEXT(Table13[[#This Row],[Order Date]],"dddd")</f>
        <v>Monday</v>
      </c>
      <c r="P1214" s="16">
        <f>WEEKDAY(Table13[[#This Row],[Order Datetime]],2)</f>
        <v>1</v>
      </c>
      <c r="Q1214" s="30" t="str">
        <f>IF(Table13[[#This Row],[Customer Country]]="",VLOOKUP(Table13[[#This Row],[Customer ID]],Customers!$A$2:$E$2501,2,0),Table13[[#This Row],[Customer Country]])</f>
        <v>USA</v>
      </c>
      <c r="R1214" s="16">
        <f>VLOOKUP(Table13[[#This Row],[Customer ID]],Table3[],6,0)</f>
        <v>78</v>
      </c>
    </row>
    <row r="1215" spans="1:18" x14ac:dyDescent="0.3">
      <c r="A1215" s="15">
        <v>742778</v>
      </c>
      <c r="B1215" s="16">
        <v>982</v>
      </c>
      <c r="C1215" s="17" t="s">
        <v>99</v>
      </c>
      <c r="D1215" s="21">
        <v>45121.980555555558</v>
      </c>
      <c r="E1215" s="16" t="s">
        <v>191</v>
      </c>
      <c r="F1215" s="16" t="s">
        <v>90</v>
      </c>
      <c r="G1215" s="16">
        <v>8688</v>
      </c>
      <c r="H1215" s="16">
        <f>IF(OR(Table13[[#This Row],[Order Value]]&gt;Answer!I$17,Table13[[#This Row],[Order Value]]&lt;Answer!I$18),1,0)</f>
        <v>0</v>
      </c>
      <c r="I1215" s="19">
        <v>45121</v>
      </c>
      <c r="J1215" s="20" t="str">
        <f>TEXT(Table13[[#This Row],[Order Datetime]],"HH:MM:SS")</f>
        <v>23:32:00</v>
      </c>
      <c r="K1215" s="20" t="str">
        <f>TEXT(Table13[[#This Row],[Order time]],"H")</f>
        <v>23</v>
      </c>
      <c r="L1215" s="16">
        <v>7</v>
      </c>
      <c r="M1215" s="16">
        <f>DAY(Table13[[#This Row],[Order Date]])</f>
        <v>14</v>
      </c>
      <c r="N1215" s="16" t="str">
        <f>TEXT(Table13[[#This Row],[Order Date]],"mmmm")</f>
        <v>July</v>
      </c>
      <c r="O1215" s="16" t="str">
        <f>TEXT(Table13[[#This Row],[Order Date]],"dddd")</f>
        <v>Friday</v>
      </c>
      <c r="P1215" s="16">
        <f>WEEKDAY(Table13[[#This Row],[Order Datetime]],2)</f>
        <v>5</v>
      </c>
      <c r="Q1215" s="30" t="str">
        <f>IF(Table13[[#This Row],[Customer Country]]="",VLOOKUP(Table13[[#This Row],[Customer ID]],Customers!$A$2:$E$2501,2,0),Table13[[#This Row],[Customer Country]])</f>
        <v>USA</v>
      </c>
      <c r="R1215" s="16">
        <f>VLOOKUP(Table13[[#This Row],[Customer ID]],Table3[],6,0)</f>
        <v>35</v>
      </c>
    </row>
    <row r="1216" spans="1:18" x14ac:dyDescent="0.3">
      <c r="A1216" s="15">
        <v>859166</v>
      </c>
      <c r="B1216" s="16">
        <v>982</v>
      </c>
      <c r="C1216" s="17" t="s">
        <v>99</v>
      </c>
      <c r="D1216" s="21">
        <v>45103.04791666667</v>
      </c>
      <c r="E1216" s="16" t="s">
        <v>97</v>
      </c>
      <c r="F1216" s="16" t="s">
        <v>7</v>
      </c>
      <c r="G1216" s="16">
        <v>34</v>
      </c>
      <c r="H1216" s="16">
        <f>IF(OR(Table13[[#This Row],[Order Value]]&gt;Answer!I$17,Table13[[#This Row],[Order Value]]&lt;Answer!I$18),1,0)</f>
        <v>0</v>
      </c>
      <c r="I1216" s="19">
        <v>45103</v>
      </c>
      <c r="J1216" s="20" t="str">
        <f>TEXT(Table13[[#This Row],[Order Datetime]],"HH:MM:SS")</f>
        <v>01:09:00</v>
      </c>
      <c r="K1216" s="20" t="str">
        <f>TEXT(Table13[[#This Row],[Order time]],"H")</f>
        <v>1</v>
      </c>
      <c r="L1216" s="16">
        <v>6</v>
      </c>
      <c r="M1216" s="16">
        <f>DAY(Table13[[#This Row],[Order Date]])</f>
        <v>26</v>
      </c>
      <c r="N1216" s="16" t="str">
        <f>TEXT(Table13[[#This Row],[Order Date]],"mmmm")</f>
        <v>June</v>
      </c>
      <c r="O1216" s="16" t="str">
        <f>TEXT(Table13[[#This Row],[Order Date]],"dddd")</f>
        <v>Monday</v>
      </c>
      <c r="P1216" s="16">
        <f>WEEKDAY(Table13[[#This Row],[Order Datetime]],2)</f>
        <v>1</v>
      </c>
      <c r="Q1216" s="30" t="str">
        <f>IF(Table13[[#This Row],[Customer Country]]="",VLOOKUP(Table13[[#This Row],[Customer ID]],Customers!$A$2:$E$2501,2,0),Table13[[#This Row],[Customer Country]])</f>
        <v>USA</v>
      </c>
      <c r="R1216" s="16">
        <f>VLOOKUP(Table13[[#This Row],[Customer ID]],Table3[],6,0)</f>
        <v>35</v>
      </c>
    </row>
    <row r="1217" spans="1:18" x14ac:dyDescent="0.3">
      <c r="A1217" s="15">
        <v>1168908</v>
      </c>
      <c r="B1217" s="16">
        <v>982</v>
      </c>
      <c r="C1217" s="17" t="s">
        <v>99</v>
      </c>
      <c r="D1217" s="21">
        <v>45215.05</v>
      </c>
      <c r="E1217" s="16" t="s">
        <v>191</v>
      </c>
      <c r="F1217" s="16" t="s">
        <v>37</v>
      </c>
      <c r="G1217" s="16">
        <v>6598</v>
      </c>
      <c r="H1217" s="16">
        <f>IF(OR(Table13[[#This Row],[Order Value]]&gt;Answer!I$17,Table13[[#This Row],[Order Value]]&lt;Answer!I$18),1,0)</f>
        <v>0</v>
      </c>
      <c r="I1217" s="19">
        <v>45215</v>
      </c>
      <c r="J1217" s="20" t="str">
        <f>TEXT(Table13[[#This Row],[Order Datetime]],"HH:MM:SS")</f>
        <v>01:12:00</v>
      </c>
      <c r="K1217" s="20" t="str">
        <f>TEXT(Table13[[#This Row],[Order time]],"H")</f>
        <v>1</v>
      </c>
      <c r="L1217" s="16">
        <v>10</v>
      </c>
      <c r="M1217" s="16">
        <f>DAY(Table13[[#This Row],[Order Date]])</f>
        <v>16</v>
      </c>
      <c r="N1217" s="16" t="str">
        <f>TEXT(Table13[[#This Row],[Order Date]],"mmmm")</f>
        <v>October</v>
      </c>
      <c r="O1217" s="16" t="str">
        <f>TEXT(Table13[[#This Row],[Order Date]],"dddd")</f>
        <v>Monday</v>
      </c>
      <c r="P1217" s="16">
        <f>WEEKDAY(Table13[[#This Row],[Order Datetime]],2)</f>
        <v>1</v>
      </c>
      <c r="Q1217" s="30" t="str">
        <f>IF(Table13[[#This Row],[Customer Country]]="",VLOOKUP(Table13[[#This Row],[Customer ID]],Customers!$A$2:$E$2501,2,0),Table13[[#This Row],[Customer Country]])</f>
        <v>USA</v>
      </c>
      <c r="R1217" s="16">
        <f>VLOOKUP(Table13[[#This Row],[Customer ID]],Table3[],6,0)</f>
        <v>35</v>
      </c>
    </row>
    <row r="1218" spans="1:18" x14ac:dyDescent="0.3">
      <c r="A1218" s="15">
        <v>1515579</v>
      </c>
      <c r="B1218" s="16">
        <v>982</v>
      </c>
      <c r="C1218" s="17" t="s">
        <v>99</v>
      </c>
      <c r="D1218" s="21">
        <v>45052.035416666666</v>
      </c>
      <c r="E1218" s="16" t="s">
        <v>97</v>
      </c>
      <c r="F1218" s="16" t="s">
        <v>27</v>
      </c>
      <c r="G1218" s="16">
        <v>811</v>
      </c>
      <c r="H1218" s="16">
        <f>IF(OR(Table13[[#This Row],[Order Value]]&gt;Answer!I$17,Table13[[#This Row],[Order Value]]&lt;Answer!I$18),1,0)</f>
        <v>0</v>
      </c>
      <c r="I1218" s="19">
        <v>45052</v>
      </c>
      <c r="J1218" s="20" t="str">
        <f>TEXT(Table13[[#This Row],[Order Datetime]],"HH:MM:SS")</f>
        <v>00:51:00</v>
      </c>
      <c r="K1218" s="20" t="str">
        <f>TEXT(Table13[[#This Row],[Order time]],"H")</f>
        <v>0</v>
      </c>
      <c r="L1218" s="16">
        <v>5</v>
      </c>
      <c r="M1218" s="16">
        <f>DAY(Table13[[#This Row],[Order Date]])</f>
        <v>6</v>
      </c>
      <c r="N1218" s="16" t="str">
        <f>TEXT(Table13[[#This Row],[Order Date]],"mmmm")</f>
        <v>May</v>
      </c>
      <c r="O1218" s="16" t="str">
        <f>TEXT(Table13[[#This Row],[Order Date]],"dddd")</f>
        <v>Saturday</v>
      </c>
      <c r="P1218" s="16">
        <f>WEEKDAY(Table13[[#This Row],[Order Datetime]],2)</f>
        <v>6</v>
      </c>
      <c r="Q1218" s="30" t="str">
        <f>IF(Table13[[#This Row],[Customer Country]]="",VLOOKUP(Table13[[#This Row],[Customer ID]],Customers!$A$2:$E$2501,2,0),Table13[[#This Row],[Customer Country]])</f>
        <v>USA</v>
      </c>
      <c r="R1218" s="16">
        <f>VLOOKUP(Table13[[#This Row],[Customer ID]],Table3[],6,0)</f>
        <v>35</v>
      </c>
    </row>
    <row r="1219" spans="1:18" x14ac:dyDescent="0.3">
      <c r="A1219" s="15">
        <v>28318</v>
      </c>
      <c r="B1219" s="16">
        <v>983</v>
      </c>
      <c r="C1219" s="17" t="s">
        <v>99</v>
      </c>
      <c r="D1219" s="18">
        <v>44974.03402777778</v>
      </c>
      <c r="E1219" s="16" t="s">
        <v>98</v>
      </c>
      <c r="F1219" s="16" t="s">
        <v>24</v>
      </c>
      <c r="G1219" s="16">
        <v>5284</v>
      </c>
      <c r="H1219" s="16">
        <f>IF(OR(Table13[[#This Row],[Order Value]]&gt;Answer!I$17,Table13[[#This Row],[Order Value]]&lt;Answer!I$18),1,0)</f>
        <v>0</v>
      </c>
      <c r="I1219" s="19">
        <v>44974</v>
      </c>
      <c r="J1219" s="20" t="str">
        <f>TEXT(Table13[[#This Row],[Order Datetime]],"HH:MM:SS")</f>
        <v>00:49:00</v>
      </c>
      <c r="K1219" s="20" t="str">
        <f>TEXT(Table13[[#This Row],[Order time]],"H")</f>
        <v>0</v>
      </c>
      <c r="L1219" s="16">
        <v>2</v>
      </c>
      <c r="M1219" s="16">
        <f>DAY(Table13[[#This Row],[Order Date]])</f>
        <v>17</v>
      </c>
      <c r="N1219" s="16" t="str">
        <f>TEXT(Table13[[#This Row],[Order Date]],"mmmm")</f>
        <v>February</v>
      </c>
      <c r="O1219" s="16" t="str">
        <f>TEXT(Table13[[#This Row],[Order Date]],"dddd")</f>
        <v>Friday</v>
      </c>
      <c r="P1219" s="16">
        <f>WEEKDAY(Table13[[#This Row],[Order Datetime]],2)</f>
        <v>5</v>
      </c>
      <c r="Q1219" s="30" t="str">
        <f>IF(Table13[[#This Row],[Customer Country]]="",VLOOKUP(Table13[[#This Row],[Customer ID]],Customers!$A$2:$E$2501,2,0),Table13[[#This Row],[Customer Country]])</f>
        <v>USA</v>
      </c>
      <c r="R1219" s="16">
        <f>VLOOKUP(Table13[[#This Row],[Customer ID]],Table3[],6,0)</f>
        <v>58</v>
      </c>
    </row>
    <row r="1220" spans="1:18" x14ac:dyDescent="0.3">
      <c r="A1220" s="15">
        <v>659911</v>
      </c>
      <c r="B1220" s="16">
        <v>983</v>
      </c>
      <c r="C1220" s="17" t="s">
        <v>99</v>
      </c>
      <c r="D1220" s="18">
        <v>45144.053472222222</v>
      </c>
      <c r="E1220" s="16" t="s">
        <v>96</v>
      </c>
      <c r="F1220" s="16" t="s">
        <v>27</v>
      </c>
      <c r="G1220" s="16">
        <v>1431</v>
      </c>
      <c r="H1220" s="16">
        <f>IF(OR(Table13[[#This Row],[Order Value]]&gt;Answer!I$17,Table13[[#This Row],[Order Value]]&lt;Answer!I$18),1,0)</f>
        <v>0</v>
      </c>
      <c r="I1220" s="19">
        <v>45144</v>
      </c>
      <c r="J1220" s="20" t="str">
        <f>TEXT(Table13[[#This Row],[Order Datetime]],"HH:MM:SS")</f>
        <v>01:17:00</v>
      </c>
      <c r="K1220" s="20" t="str">
        <f>TEXT(Table13[[#This Row],[Order time]],"H")</f>
        <v>1</v>
      </c>
      <c r="L1220" s="16">
        <v>8</v>
      </c>
      <c r="M1220" s="16">
        <f>DAY(Table13[[#This Row],[Order Date]])</f>
        <v>6</v>
      </c>
      <c r="N1220" s="16" t="str">
        <f>TEXT(Table13[[#This Row],[Order Date]],"mmmm")</f>
        <v>August</v>
      </c>
      <c r="O1220" s="16" t="str">
        <f>TEXT(Table13[[#This Row],[Order Date]],"dddd")</f>
        <v>Sunday</v>
      </c>
      <c r="P1220" s="16">
        <f>WEEKDAY(Table13[[#This Row],[Order Datetime]],2)</f>
        <v>7</v>
      </c>
      <c r="Q1220" s="30" t="str">
        <f>IF(Table13[[#This Row],[Customer Country]]="",VLOOKUP(Table13[[#This Row],[Customer ID]],Customers!$A$2:$E$2501,2,0),Table13[[#This Row],[Customer Country]])</f>
        <v>USA</v>
      </c>
      <c r="R1220" s="16">
        <f>VLOOKUP(Table13[[#This Row],[Customer ID]],Table3[],6,0)</f>
        <v>58</v>
      </c>
    </row>
    <row r="1221" spans="1:18" x14ac:dyDescent="0.3">
      <c r="A1221" s="15">
        <v>1562667</v>
      </c>
      <c r="B1221" s="16">
        <v>984</v>
      </c>
      <c r="C1221" s="17" t="s">
        <v>100</v>
      </c>
      <c r="D1221" s="21">
        <v>45113.986805555556</v>
      </c>
      <c r="E1221" s="16" t="s">
        <v>96</v>
      </c>
      <c r="F1221" s="16" t="s">
        <v>27</v>
      </c>
      <c r="G1221" s="16">
        <v>424</v>
      </c>
      <c r="H1221" s="16">
        <f>IF(OR(Table13[[#This Row],[Order Value]]&gt;Answer!I$17,Table13[[#This Row],[Order Value]]&lt;Answer!I$18),1,0)</f>
        <v>0</v>
      </c>
      <c r="I1221" s="19">
        <v>45113</v>
      </c>
      <c r="J1221" s="20" t="str">
        <f>TEXT(Table13[[#This Row],[Order Datetime]],"HH:MM:SS")</f>
        <v>23:41:00</v>
      </c>
      <c r="K1221" s="20" t="str">
        <f>TEXT(Table13[[#This Row],[Order time]],"H")</f>
        <v>23</v>
      </c>
      <c r="L1221" s="16">
        <v>7</v>
      </c>
      <c r="M1221" s="16">
        <f>DAY(Table13[[#This Row],[Order Date]])</f>
        <v>6</v>
      </c>
      <c r="N1221" s="16" t="str">
        <f>TEXT(Table13[[#This Row],[Order Date]],"mmmm")</f>
        <v>July</v>
      </c>
      <c r="O1221" s="16" t="str">
        <f>TEXT(Table13[[#This Row],[Order Date]],"dddd")</f>
        <v>Thursday</v>
      </c>
      <c r="P1221" s="16">
        <f>WEEKDAY(Table13[[#This Row],[Order Datetime]],2)</f>
        <v>4</v>
      </c>
      <c r="Q1221" s="30" t="str">
        <f>IF(Table13[[#This Row],[Customer Country]]="",VLOOKUP(Table13[[#This Row],[Customer ID]],Customers!$A$2:$E$2501,2,0),Table13[[#This Row],[Customer Country]])</f>
        <v>France</v>
      </c>
      <c r="R1221" s="16">
        <f>VLOOKUP(Table13[[#This Row],[Customer ID]],Table3[],6,0)</f>
        <v>33</v>
      </c>
    </row>
    <row r="1222" spans="1:18" x14ac:dyDescent="0.3">
      <c r="A1222" s="15">
        <v>95657</v>
      </c>
      <c r="B1222" s="16">
        <v>985</v>
      </c>
      <c r="C1222" s="17" t="s">
        <v>99</v>
      </c>
      <c r="D1222" s="18">
        <v>45058.986111111109</v>
      </c>
      <c r="E1222" s="16" t="s">
        <v>96</v>
      </c>
      <c r="F1222" s="16" t="s">
        <v>69</v>
      </c>
      <c r="G1222" s="16">
        <v>8990</v>
      </c>
      <c r="H1222" s="16">
        <f>IF(OR(Table13[[#This Row],[Order Value]]&gt;Answer!I$17,Table13[[#This Row],[Order Value]]&lt;Answer!I$18),1,0)</f>
        <v>0</v>
      </c>
      <c r="I1222" s="19">
        <v>45058</v>
      </c>
      <c r="J1222" s="20" t="str">
        <f>TEXT(Table13[[#This Row],[Order Datetime]],"HH:MM:SS")</f>
        <v>23:40:00</v>
      </c>
      <c r="K1222" s="20" t="str">
        <f>TEXT(Table13[[#This Row],[Order time]],"H")</f>
        <v>23</v>
      </c>
      <c r="L1222" s="16">
        <v>5</v>
      </c>
      <c r="M1222" s="16">
        <f>DAY(Table13[[#This Row],[Order Date]])</f>
        <v>12</v>
      </c>
      <c r="N1222" s="16" t="str">
        <f>TEXT(Table13[[#This Row],[Order Date]],"mmmm")</f>
        <v>May</v>
      </c>
      <c r="O1222" s="16" t="str">
        <f>TEXT(Table13[[#This Row],[Order Date]],"dddd")</f>
        <v>Friday</v>
      </c>
      <c r="P1222" s="16">
        <f>WEEKDAY(Table13[[#This Row],[Order Datetime]],2)</f>
        <v>5</v>
      </c>
      <c r="Q1222" s="30" t="str">
        <f>IF(Table13[[#This Row],[Customer Country]]="",VLOOKUP(Table13[[#This Row],[Customer ID]],Customers!$A$2:$E$2501,2,0),Table13[[#This Row],[Customer Country]])</f>
        <v>USA</v>
      </c>
      <c r="R1222" s="16">
        <f>VLOOKUP(Table13[[#This Row],[Customer ID]],Table3[],6,0)</f>
        <v>69</v>
      </c>
    </row>
    <row r="1223" spans="1:18" x14ac:dyDescent="0.3">
      <c r="A1223" s="15">
        <v>690812</v>
      </c>
      <c r="B1223" s="16">
        <v>985</v>
      </c>
      <c r="C1223" s="17" t="s">
        <v>99</v>
      </c>
      <c r="D1223" s="21">
        <v>45167.004861111112</v>
      </c>
      <c r="E1223" s="16" t="s">
        <v>97</v>
      </c>
      <c r="F1223" s="16" t="s">
        <v>74</v>
      </c>
      <c r="G1223" s="16">
        <v>3887</v>
      </c>
      <c r="H1223" s="16">
        <f>IF(OR(Table13[[#This Row],[Order Value]]&gt;Answer!I$17,Table13[[#This Row],[Order Value]]&lt;Answer!I$18),1,0)</f>
        <v>0</v>
      </c>
      <c r="I1223" s="19">
        <v>45167</v>
      </c>
      <c r="J1223" s="20" t="str">
        <f>TEXT(Table13[[#This Row],[Order Datetime]],"HH:MM:SS")</f>
        <v>00:07:00</v>
      </c>
      <c r="K1223" s="20" t="str">
        <f>TEXT(Table13[[#This Row],[Order time]],"H")</f>
        <v>0</v>
      </c>
      <c r="L1223" s="16">
        <v>8</v>
      </c>
      <c r="M1223" s="16">
        <f>DAY(Table13[[#This Row],[Order Date]])</f>
        <v>29</v>
      </c>
      <c r="N1223" s="16" t="str">
        <f>TEXT(Table13[[#This Row],[Order Date]],"mmmm")</f>
        <v>August</v>
      </c>
      <c r="O1223" s="16" t="str">
        <f>TEXT(Table13[[#This Row],[Order Date]],"dddd")</f>
        <v>Tuesday</v>
      </c>
      <c r="P1223" s="16">
        <f>WEEKDAY(Table13[[#This Row],[Order Datetime]],2)</f>
        <v>2</v>
      </c>
      <c r="Q1223" s="30" t="str">
        <f>IF(Table13[[#This Row],[Customer Country]]="",VLOOKUP(Table13[[#This Row],[Customer ID]],Customers!$A$2:$E$2501,2,0),Table13[[#This Row],[Customer Country]])</f>
        <v>USA</v>
      </c>
      <c r="R1223" s="16">
        <f>VLOOKUP(Table13[[#This Row],[Customer ID]],Table3[],6,0)</f>
        <v>69</v>
      </c>
    </row>
    <row r="1224" spans="1:18" x14ac:dyDescent="0.3">
      <c r="A1224" s="15">
        <v>1329378</v>
      </c>
      <c r="B1224" s="16">
        <v>985</v>
      </c>
      <c r="C1224" s="17" t="s">
        <v>99</v>
      </c>
      <c r="D1224" s="21">
        <v>44967.981249999997</v>
      </c>
      <c r="E1224" s="16" t="s">
        <v>98</v>
      </c>
      <c r="F1224" s="16" t="s">
        <v>11</v>
      </c>
      <c r="G1224" s="16">
        <v>5704</v>
      </c>
      <c r="H1224" s="16">
        <f>IF(OR(Table13[[#This Row],[Order Value]]&gt;Answer!I$17,Table13[[#This Row],[Order Value]]&lt;Answer!I$18),1,0)</f>
        <v>0</v>
      </c>
      <c r="I1224" s="19">
        <v>44967</v>
      </c>
      <c r="J1224" s="20" t="str">
        <f>TEXT(Table13[[#This Row],[Order Datetime]],"HH:MM:SS")</f>
        <v>23:33:00</v>
      </c>
      <c r="K1224" s="20" t="str">
        <f>TEXT(Table13[[#This Row],[Order time]],"H")</f>
        <v>23</v>
      </c>
      <c r="L1224" s="16">
        <v>2</v>
      </c>
      <c r="M1224" s="16">
        <f>DAY(Table13[[#This Row],[Order Date]])</f>
        <v>10</v>
      </c>
      <c r="N1224" s="16" t="str">
        <f>TEXT(Table13[[#This Row],[Order Date]],"mmmm")</f>
        <v>February</v>
      </c>
      <c r="O1224" s="16" t="str">
        <f>TEXT(Table13[[#This Row],[Order Date]],"dddd")</f>
        <v>Friday</v>
      </c>
      <c r="P1224" s="16">
        <f>WEEKDAY(Table13[[#This Row],[Order Datetime]],2)</f>
        <v>5</v>
      </c>
      <c r="Q1224" s="30" t="str">
        <f>IF(Table13[[#This Row],[Customer Country]]="",VLOOKUP(Table13[[#This Row],[Customer ID]],Customers!$A$2:$E$2501,2,0),Table13[[#This Row],[Customer Country]])</f>
        <v>USA</v>
      </c>
      <c r="R1224" s="16">
        <f>VLOOKUP(Table13[[#This Row],[Customer ID]],Table3[],6,0)</f>
        <v>69</v>
      </c>
    </row>
    <row r="1225" spans="1:18" x14ac:dyDescent="0.3">
      <c r="A1225" s="15">
        <v>1101866</v>
      </c>
      <c r="B1225" s="16">
        <v>986</v>
      </c>
      <c r="C1225" s="17" t="s">
        <v>101</v>
      </c>
      <c r="D1225" s="21">
        <v>45094.042361111111</v>
      </c>
      <c r="E1225" s="16" t="s">
        <v>98</v>
      </c>
      <c r="F1225" s="16" t="s">
        <v>15</v>
      </c>
      <c r="G1225" s="16">
        <v>9741</v>
      </c>
      <c r="H1225" s="16">
        <f>IF(OR(Table13[[#This Row],[Order Value]]&gt;Answer!I$17,Table13[[#This Row],[Order Value]]&lt;Answer!I$18),1,0)</f>
        <v>0</v>
      </c>
      <c r="I1225" s="19">
        <v>45094</v>
      </c>
      <c r="J1225" s="20" t="str">
        <f>TEXT(Table13[[#This Row],[Order Datetime]],"HH:MM:SS")</f>
        <v>01:01:00</v>
      </c>
      <c r="K1225" s="20" t="str">
        <f>TEXT(Table13[[#This Row],[Order time]],"H")</f>
        <v>1</v>
      </c>
      <c r="L1225" s="16">
        <v>6</v>
      </c>
      <c r="M1225" s="16">
        <f>DAY(Table13[[#This Row],[Order Date]])</f>
        <v>17</v>
      </c>
      <c r="N1225" s="16" t="str">
        <f>TEXT(Table13[[#This Row],[Order Date]],"mmmm")</f>
        <v>June</v>
      </c>
      <c r="O1225" s="16" t="str">
        <f>TEXT(Table13[[#This Row],[Order Date]],"dddd")</f>
        <v>Saturday</v>
      </c>
      <c r="P1225" s="16">
        <f>WEEKDAY(Table13[[#This Row],[Order Datetime]],2)</f>
        <v>6</v>
      </c>
      <c r="Q1225" s="30" t="str">
        <f>IF(Table13[[#This Row],[Customer Country]]="",VLOOKUP(Table13[[#This Row],[Customer ID]],Customers!$A$2:$E$2501,2,0),Table13[[#This Row],[Customer Country]])</f>
        <v>Australia</v>
      </c>
      <c r="R1225" s="16">
        <f>VLOOKUP(Table13[[#This Row],[Customer ID]],Table3[],6,0)</f>
        <v>44</v>
      </c>
    </row>
    <row r="1226" spans="1:18" x14ac:dyDescent="0.3">
      <c r="A1226" s="15">
        <v>42094</v>
      </c>
      <c r="B1226" s="16">
        <v>987</v>
      </c>
      <c r="C1226" s="17" t="s">
        <v>99</v>
      </c>
      <c r="D1226" s="18">
        <v>45093.940972222219</v>
      </c>
      <c r="E1226" s="16" t="s">
        <v>98</v>
      </c>
      <c r="F1226" s="16" t="s">
        <v>14</v>
      </c>
      <c r="G1226" s="16">
        <v>4039</v>
      </c>
      <c r="H1226" s="16">
        <f>IF(OR(Table13[[#This Row],[Order Value]]&gt;Answer!I$17,Table13[[#This Row],[Order Value]]&lt;Answer!I$18),1,0)</f>
        <v>0</v>
      </c>
      <c r="I1226" s="19">
        <v>45093</v>
      </c>
      <c r="J1226" s="20" t="str">
        <f>TEXT(Table13[[#This Row],[Order Datetime]],"HH:MM:SS")</f>
        <v>22:35:00</v>
      </c>
      <c r="K1226" s="20" t="str">
        <f>TEXT(Table13[[#This Row],[Order time]],"H")</f>
        <v>22</v>
      </c>
      <c r="L1226" s="16">
        <v>6</v>
      </c>
      <c r="M1226" s="16">
        <f>DAY(Table13[[#This Row],[Order Date]])</f>
        <v>16</v>
      </c>
      <c r="N1226" s="16" t="str">
        <f>TEXT(Table13[[#This Row],[Order Date]],"mmmm")</f>
        <v>June</v>
      </c>
      <c r="O1226" s="16" t="str">
        <f>TEXT(Table13[[#This Row],[Order Date]],"dddd")</f>
        <v>Friday</v>
      </c>
      <c r="P1226" s="16">
        <f>WEEKDAY(Table13[[#This Row],[Order Datetime]],2)</f>
        <v>5</v>
      </c>
      <c r="Q1226" s="30" t="str">
        <f>IF(Table13[[#This Row],[Customer Country]]="",VLOOKUP(Table13[[#This Row],[Customer ID]],Customers!$A$2:$E$2501,2,0),Table13[[#This Row],[Customer Country]])</f>
        <v>USA</v>
      </c>
      <c r="R1226" s="16">
        <f>VLOOKUP(Table13[[#This Row],[Customer ID]],Table3[],6,0)</f>
        <v>23</v>
      </c>
    </row>
    <row r="1227" spans="1:18" x14ac:dyDescent="0.3">
      <c r="A1227" s="15">
        <v>592705</v>
      </c>
      <c r="B1227" s="16">
        <v>987</v>
      </c>
      <c r="C1227" s="17" t="s">
        <v>99</v>
      </c>
      <c r="D1227" s="18">
        <v>45040.071527777778</v>
      </c>
      <c r="E1227" s="16" t="s">
        <v>97</v>
      </c>
      <c r="F1227" s="16" t="s">
        <v>24</v>
      </c>
      <c r="G1227" s="16">
        <v>5893</v>
      </c>
      <c r="H1227" s="16">
        <f>IF(OR(Table13[[#This Row],[Order Value]]&gt;Answer!I$17,Table13[[#This Row],[Order Value]]&lt;Answer!I$18),1,0)</f>
        <v>0</v>
      </c>
      <c r="I1227" s="19">
        <v>45040</v>
      </c>
      <c r="J1227" s="20" t="str">
        <f>TEXT(Table13[[#This Row],[Order Datetime]],"HH:MM:SS")</f>
        <v>01:43:00</v>
      </c>
      <c r="K1227" s="20" t="str">
        <f>TEXT(Table13[[#This Row],[Order time]],"H")</f>
        <v>1</v>
      </c>
      <c r="L1227" s="16">
        <v>4</v>
      </c>
      <c r="M1227" s="16">
        <f>DAY(Table13[[#This Row],[Order Date]])</f>
        <v>24</v>
      </c>
      <c r="N1227" s="16" t="str">
        <f>TEXT(Table13[[#This Row],[Order Date]],"mmmm")</f>
        <v>April</v>
      </c>
      <c r="O1227" s="16" t="str">
        <f>TEXT(Table13[[#This Row],[Order Date]],"dddd")</f>
        <v>Monday</v>
      </c>
      <c r="P1227" s="16">
        <f>WEEKDAY(Table13[[#This Row],[Order Datetime]],2)</f>
        <v>1</v>
      </c>
      <c r="Q1227" s="30" t="str">
        <f>IF(Table13[[#This Row],[Customer Country]]="",VLOOKUP(Table13[[#This Row],[Customer ID]],Customers!$A$2:$E$2501,2,0),Table13[[#This Row],[Customer Country]])</f>
        <v>USA</v>
      </c>
      <c r="R1227" s="16">
        <f>VLOOKUP(Table13[[#This Row],[Customer ID]],Table3[],6,0)</f>
        <v>23</v>
      </c>
    </row>
    <row r="1228" spans="1:18" x14ac:dyDescent="0.3">
      <c r="A1228" s="15">
        <v>1271599</v>
      </c>
      <c r="B1228" s="16">
        <v>987</v>
      </c>
      <c r="C1228" s="17" t="s">
        <v>99</v>
      </c>
      <c r="D1228" s="21">
        <v>45125.975694444445</v>
      </c>
      <c r="E1228" s="16" t="s">
        <v>97</v>
      </c>
      <c r="F1228" s="16" t="s">
        <v>54</v>
      </c>
      <c r="G1228" s="16">
        <v>2478</v>
      </c>
      <c r="H1228" s="16">
        <f>IF(OR(Table13[[#This Row],[Order Value]]&gt;Answer!I$17,Table13[[#This Row],[Order Value]]&lt;Answer!I$18),1,0)</f>
        <v>0</v>
      </c>
      <c r="I1228" s="19">
        <v>45125</v>
      </c>
      <c r="J1228" s="20" t="str">
        <f>TEXT(Table13[[#This Row],[Order Datetime]],"HH:MM:SS")</f>
        <v>23:25:00</v>
      </c>
      <c r="K1228" s="20" t="str">
        <f>TEXT(Table13[[#This Row],[Order time]],"H")</f>
        <v>23</v>
      </c>
      <c r="L1228" s="16">
        <v>7</v>
      </c>
      <c r="M1228" s="16">
        <f>DAY(Table13[[#This Row],[Order Date]])</f>
        <v>18</v>
      </c>
      <c r="N1228" s="16" t="str">
        <f>TEXT(Table13[[#This Row],[Order Date]],"mmmm")</f>
        <v>July</v>
      </c>
      <c r="O1228" s="16" t="str">
        <f>TEXT(Table13[[#This Row],[Order Date]],"dddd")</f>
        <v>Tuesday</v>
      </c>
      <c r="P1228" s="16">
        <f>WEEKDAY(Table13[[#This Row],[Order Datetime]],2)</f>
        <v>2</v>
      </c>
      <c r="Q1228" s="30" t="str">
        <f>IF(Table13[[#This Row],[Customer Country]]="",VLOOKUP(Table13[[#This Row],[Customer ID]],Customers!$A$2:$E$2501,2,0),Table13[[#This Row],[Customer Country]])</f>
        <v>USA</v>
      </c>
      <c r="R1228" s="16">
        <f>VLOOKUP(Table13[[#This Row],[Customer ID]],Table3[],6,0)</f>
        <v>23</v>
      </c>
    </row>
    <row r="1229" spans="1:18" x14ac:dyDescent="0.3">
      <c r="A1229" s="15">
        <v>585826</v>
      </c>
      <c r="B1229" s="16">
        <v>988</v>
      </c>
      <c r="C1229" s="17" t="s">
        <v>99</v>
      </c>
      <c r="D1229" s="18">
        <v>45285.065972222219</v>
      </c>
      <c r="E1229" s="16" t="s">
        <v>96</v>
      </c>
      <c r="F1229" s="16" t="s">
        <v>87</v>
      </c>
      <c r="G1229" s="16">
        <v>6591</v>
      </c>
      <c r="H1229" s="16">
        <f>IF(OR(Table13[[#This Row],[Order Value]]&gt;Answer!I$17,Table13[[#This Row],[Order Value]]&lt;Answer!I$18),1,0)</f>
        <v>0</v>
      </c>
      <c r="I1229" s="19">
        <v>45285</v>
      </c>
      <c r="J1229" s="20" t="str">
        <f>TEXT(Table13[[#This Row],[Order Datetime]],"HH:MM:SS")</f>
        <v>01:35:00</v>
      </c>
      <c r="K1229" s="20" t="str">
        <f>TEXT(Table13[[#This Row],[Order time]],"H")</f>
        <v>1</v>
      </c>
      <c r="L1229" s="16">
        <v>12</v>
      </c>
      <c r="M1229" s="16">
        <f>DAY(Table13[[#This Row],[Order Date]])</f>
        <v>25</v>
      </c>
      <c r="N1229" s="16" t="str">
        <f>TEXT(Table13[[#This Row],[Order Date]],"mmmm")</f>
        <v>December</v>
      </c>
      <c r="O1229" s="16" t="str">
        <f>TEXT(Table13[[#This Row],[Order Date]],"dddd")</f>
        <v>Monday</v>
      </c>
      <c r="P1229" s="16">
        <f>WEEKDAY(Table13[[#This Row],[Order Datetime]],2)</f>
        <v>1</v>
      </c>
      <c r="Q1229" s="30" t="str">
        <f>IF(Table13[[#This Row],[Customer Country]]="",VLOOKUP(Table13[[#This Row],[Customer ID]],Customers!$A$2:$E$2501,2,0),Table13[[#This Row],[Customer Country]])</f>
        <v>USA</v>
      </c>
      <c r="R1229" s="16">
        <f>VLOOKUP(Table13[[#This Row],[Customer ID]],Table3[],6,0)</f>
        <v>62</v>
      </c>
    </row>
    <row r="1230" spans="1:18" x14ac:dyDescent="0.3">
      <c r="A1230" s="15">
        <v>123546</v>
      </c>
      <c r="B1230" s="16">
        <v>990</v>
      </c>
      <c r="C1230" s="17" t="s">
        <v>109</v>
      </c>
      <c r="D1230" s="18">
        <v>45062.030555555553</v>
      </c>
      <c r="E1230" s="16" t="s">
        <v>97</v>
      </c>
      <c r="F1230" s="16" t="s">
        <v>23</v>
      </c>
      <c r="G1230" s="16">
        <v>9475</v>
      </c>
      <c r="H1230" s="16">
        <f>IF(OR(Table13[[#This Row],[Order Value]]&gt;Answer!I$17,Table13[[#This Row],[Order Value]]&lt;Answer!I$18),1,0)</f>
        <v>0</v>
      </c>
      <c r="I1230" s="19">
        <v>45062</v>
      </c>
      <c r="J1230" s="20" t="str">
        <f>TEXT(Table13[[#This Row],[Order Datetime]],"HH:MM:SS")</f>
        <v>00:44:00</v>
      </c>
      <c r="K1230" s="20" t="str">
        <f>TEXT(Table13[[#This Row],[Order time]],"H")</f>
        <v>0</v>
      </c>
      <c r="L1230" s="16">
        <v>5</v>
      </c>
      <c r="M1230" s="16">
        <f>DAY(Table13[[#This Row],[Order Date]])</f>
        <v>16</v>
      </c>
      <c r="N1230" s="16" t="str">
        <f>TEXT(Table13[[#This Row],[Order Date]],"mmmm")</f>
        <v>May</v>
      </c>
      <c r="O1230" s="16" t="str">
        <f>TEXT(Table13[[#This Row],[Order Date]],"dddd")</f>
        <v>Tuesday</v>
      </c>
      <c r="P1230" s="16">
        <f>WEEKDAY(Table13[[#This Row],[Order Datetime]],2)</f>
        <v>2</v>
      </c>
      <c r="Q1230" s="30" t="str">
        <f>IF(Table13[[#This Row],[Customer Country]]="",VLOOKUP(Table13[[#This Row],[Customer ID]],Customers!$A$2:$E$2501,2,0),Table13[[#This Row],[Customer Country]])</f>
        <v>Germany</v>
      </c>
      <c r="R1230" s="16">
        <f>VLOOKUP(Table13[[#This Row],[Customer ID]],Table3[],6,0)</f>
        <v>37</v>
      </c>
    </row>
    <row r="1231" spans="1:18" x14ac:dyDescent="0.3">
      <c r="A1231" s="15">
        <v>633156</v>
      </c>
      <c r="B1231" s="16">
        <v>990</v>
      </c>
      <c r="C1231" s="17" t="s">
        <v>109</v>
      </c>
      <c r="D1231" s="18">
        <v>44966.00277777778</v>
      </c>
      <c r="E1231" s="16" t="s">
        <v>97</v>
      </c>
      <c r="F1231" s="16" t="s">
        <v>62</v>
      </c>
      <c r="G1231" s="16">
        <v>9361</v>
      </c>
      <c r="H1231" s="16">
        <f>IF(OR(Table13[[#This Row],[Order Value]]&gt;Answer!I$17,Table13[[#This Row],[Order Value]]&lt;Answer!I$18),1,0)</f>
        <v>0</v>
      </c>
      <c r="I1231" s="19">
        <v>44966</v>
      </c>
      <c r="J1231" s="20" t="str">
        <f>TEXT(Table13[[#This Row],[Order Datetime]],"HH:MM:SS")</f>
        <v>00:04:00</v>
      </c>
      <c r="K1231" s="20" t="str">
        <f>TEXT(Table13[[#This Row],[Order time]],"H")</f>
        <v>0</v>
      </c>
      <c r="L1231" s="16">
        <v>2</v>
      </c>
      <c r="M1231" s="16">
        <f>DAY(Table13[[#This Row],[Order Date]])</f>
        <v>9</v>
      </c>
      <c r="N1231" s="16" t="str">
        <f>TEXT(Table13[[#This Row],[Order Date]],"mmmm")</f>
        <v>February</v>
      </c>
      <c r="O1231" s="16" t="str">
        <f>TEXT(Table13[[#This Row],[Order Date]],"dddd")</f>
        <v>Thursday</v>
      </c>
      <c r="P1231" s="16">
        <f>WEEKDAY(Table13[[#This Row],[Order Datetime]],2)</f>
        <v>4</v>
      </c>
      <c r="Q1231" s="30" t="str">
        <f>IF(Table13[[#This Row],[Customer Country]]="",VLOOKUP(Table13[[#This Row],[Customer ID]],Customers!$A$2:$E$2501,2,0),Table13[[#This Row],[Customer Country]])</f>
        <v>Germany</v>
      </c>
      <c r="R1231" s="16">
        <f>VLOOKUP(Table13[[#This Row],[Customer ID]],Table3[],6,0)</f>
        <v>37</v>
      </c>
    </row>
    <row r="1232" spans="1:18" x14ac:dyDescent="0.3">
      <c r="A1232" s="15">
        <v>1311873</v>
      </c>
      <c r="B1232" s="16">
        <v>990</v>
      </c>
      <c r="C1232" s="17" t="s">
        <v>109</v>
      </c>
      <c r="D1232" s="21">
        <v>44995.049305555556</v>
      </c>
      <c r="E1232" s="16" t="s">
        <v>98</v>
      </c>
      <c r="F1232" s="16" t="s">
        <v>59</v>
      </c>
      <c r="G1232" s="16">
        <v>2981</v>
      </c>
      <c r="H1232" s="16">
        <f>IF(OR(Table13[[#This Row],[Order Value]]&gt;Answer!I$17,Table13[[#This Row],[Order Value]]&lt;Answer!I$18),1,0)</f>
        <v>0</v>
      </c>
      <c r="I1232" s="19">
        <v>44995</v>
      </c>
      <c r="J1232" s="20" t="str">
        <f>TEXT(Table13[[#This Row],[Order Datetime]],"HH:MM:SS")</f>
        <v>01:11:00</v>
      </c>
      <c r="K1232" s="20" t="str">
        <f>TEXT(Table13[[#This Row],[Order time]],"H")</f>
        <v>1</v>
      </c>
      <c r="L1232" s="16">
        <v>3</v>
      </c>
      <c r="M1232" s="16">
        <f>DAY(Table13[[#This Row],[Order Date]])</f>
        <v>10</v>
      </c>
      <c r="N1232" s="16" t="str">
        <f>TEXT(Table13[[#This Row],[Order Date]],"mmmm")</f>
        <v>March</v>
      </c>
      <c r="O1232" s="16" t="str">
        <f>TEXT(Table13[[#This Row],[Order Date]],"dddd")</f>
        <v>Friday</v>
      </c>
      <c r="P1232" s="16">
        <f>WEEKDAY(Table13[[#This Row],[Order Datetime]],2)</f>
        <v>5</v>
      </c>
      <c r="Q1232" s="30" t="str">
        <f>IF(Table13[[#This Row],[Customer Country]]="",VLOOKUP(Table13[[#This Row],[Customer ID]],Customers!$A$2:$E$2501,2,0),Table13[[#This Row],[Customer Country]])</f>
        <v>Germany</v>
      </c>
      <c r="R1232" s="16">
        <f>VLOOKUP(Table13[[#This Row],[Customer ID]],Table3[],6,0)</f>
        <v>37</v>
      </c>
    </row>
    <row r="1233" spans="1:18" x14ac:dyDescent="0.3">
      <c r="A1233" s="15">
        <v>94709</v>
      </c>
      <c r="B1233" s="16">
        <v>991</v>
      </c>
      <c r="C1233" s="17" t="s">
        <v>99</v>
      </c>
      <c r="D1233" s="18">
        <v>45061.941666666666</v>
      </c>
      <c r="E1233" s="16" t="s">
        <v>98</v>
      </c>
      <c r="F1233" s="16" t="s">
        <v>69</v>
      </c>
      <c r="G1233" s="16">
        <v>1850</v>
      </c>
      <c r="H1233" s="16">
        <f>IF(OR(Table13[[#This Row],[Order Value]]&gt;Answer!I$17,Table13[[#This Row],[Order Value]]&lt;Answer!I$18),1,0)</f>
        <v>0</v>
      </c>
      <c r="I1233" s="19">
        <v>45061</v>
      </c>
      <c r="J1233" s="20" t="str">
        <f>TEXT(Table13[[#This Row],[Order Datetime]],"HH:MM:SS")</f>
        <v>22:36:00</v>
      </c>
      <c r="K1233" s="20" t="str">
        <f>TEXT(Table13[[#This Row],[Order time]],"H")</f>
        <v>22</v>
      </c>
      <c r="L1233" s="16">
        <v>5</v>
      </c>
      <c r="M1233" s="16">
        <f>DAY(Table13[[#This Row],[Order Date]])</f>
        <v>15</v>
      </c>
      <c r="N1233" s="16" t="str">
        <f>TEXT(Table13[[#This Row],[Order Date]],"mmmm")</f>
        <v>May</v>
      </c>
      <c r="O1233" s="16" t="str">
        <f>TEXT(Table13[[#This Row],[Order Date]],"dddd")</f>
        <v>Monday</v>
      </c>
      <c r="P1233" s="16">
        <f>WEEKDAY(Table13[[#This Row],[Order Datetime]],2)</f>
        <v>1</v>
      </c>
      <c r="Q1233" s="30" t="str">
        <f>IF(Table13[[#This Row],[Customer Country]]="",VLOOKUP(Table13[[#This Row],[Customer ID]],Customers!$A$2:$E$2501,2,0),Table13[[#This Row],[Customer Country]])</f>
        <v>USA</v>
      </c>
      <c r="R1233" s="16">
        <f>VLOOKUP(Table13[[#This Row],[Customer ID]],Table3[],6,0)</f>
        <v>55</v>
      </c>
    </row>
    <row r="1234" spans="1:18" x14ac:dyDescent="0.3">
      <c r="A1234" s="15">
        <v>152609</v>
      </c>
      <c r="B1234" s="16">
        <v>991</v>
      </c>
      <c r="C1234" s="17" t="s">
        <v>99</v>
      </c>
      <c r="D1234" s="18">
        <v>45150.061805555553</v>
      </c>
      <c r="E1234" s="16" t="s">
        <v>191</v>
      </c>
      <c r="F1234" s="16" t="s">
        <v>34</v>
      </c>
      <c r="G1234" s="16">
        <v>7294</v>
      </c>
      <c r="H1234" s="16">
        <f>IF(OR(Table13[[#This Row],[Order Value]]&gt;Answer!I$17,Table13[[#This Row],[Order Value]]&lt;Answer!I$18),1,0)</f>
        <v>0</v>
      </c>
      <c r="I1234" s="19">
        <v>45150</v>
      </c>
      <c r="J1234" s="20" t="str">
        <f>TEXT(Table13[[#This Row],[Order Datetime]],"HH:MM:SS")</f>
        <v>01:29:00</v>
      </c>
      <c r="K1234" s="20" t="str">
        <f>TEXT(Table13[[#This Row],[Order time]],"H")</f>
        <v>1</v>
      </c>
      <c r="L1234" s="16">
        <v>8</v>
      </c>
      <c r="M1234" s="16">
        <f>DAY(Table13[[#This Row],[Order Date]])</f>
        <v>12</v>
      </c>
      <c r="N1234" s="16" t="str">
        <f>TEXT(Table13[[#This Row],[Order Date]],"mmmm")</f>
        <v>August</v>
      </c>
      <c r="O1234" s="16" t="str">
        <f>TEXT(Table13[[#This Row],[Order Date]],"dddd")</f>
        <v>Saturday</v>
      </c>
      <c r="P1234" s="16">
        <f>WEEKDAY(Table13[[#This Row],[Order Datetime]],2)</f>
        <v>6</v>
      </c>
      <c r="Q1234" s="30" t="str">
        <f>IF(Table13[[#This Row],[Customer Country]]="",VLOOKUP(Table13[[#This Row],[Customer ID]],Customers!$A$2:$E$2501,2,0),Table13[[#This Row],[Customer Country]])</f>
        <v>USA</v>
      </c>
      <c r="R1234" s="16">
        <f>VLOOKUP(Table13[[#This Row],[Customer ID]],Table3[],6,0)</f>
        <v>55</v>
      </c>
    </row>
    <row r="1235" spans="1:18" x14ac:dyDescent="0.3">
      <c r="A1235" s="15">
        <v>875981</v>
      </c>
      <c r="B1235" s="16">
        <v>991</v>
      </c>
      <c r="C1235" s="17" t="s">
        <v>99</v>
      </c>
      <c r="D1235" s="21">
        <v>45174.051388888889</v>
      </c>
      <c r="E1235" s="16" t="s">
        <v>98</v>
      </c>
      <c r="F1235" s="16" t="s">
        <v>21</v>
      </c>
      <c r="G1235" s="16">
        <v>6567</v>
      </c>
      <c r="H1235" s="16">
        <f>IF(OR(Table13[[#This Row],[Order Value]]&gt;Answer!I$17,Table13[[#This Row],[Order Value]]&lt;Answer!I$18),1,0)</f>
        <v>0</v>
      </c>
      <c r="I1235" s="19">
        <v>45174</v>
      </c>
      <c r="J1235" s="20" t="str">
        <f>TEXT(Table13[[#This Row],[Order Datetime]],"HH:MM:SS")</f>
        <v>01:14:00</v>
      </c>
      <c r="K1235" s="20" t="str">
        <f>TEXT(Table13[[#This Row],[Order time]],"H")</f>
        <v>1</v>
      </c>
      <c r="L1235" s="16">
        <v>9</v>
      </c>
      <c r="M1235" s="16">
        <f>DAY(Table13[[#This Row],[Order Date]])</f>
        <v>5</v>
      </c>
      <c r="N1235" s="16" t="str">
        <f>TEXT(Table13[[#This Row],[Order Date]],"mmmm")</f>
        <v>September</v>
      </c>
      <c r="O1235" s="16" t="str">
        <f>TEXT(Table13[[#This Row],[Order Date]],"dddd")</f>
        <v>Tuesday</v>
      </c>
      <c r="P1235" s="16">
        <f>WEEKDAY(Table13[[#This Row],[Order Datetime]],2)</f>
        <v>2</v>
      </c>
      <c r="Q1235" s="30" t="str">
        <f>IF(Table13[[#This Row],[Customer Country]]="",VLOOKUP(Table13[[#This Row],[Customer ID]],Customers!$A$2:$E$2501,2,0),Table13[[#This Row],[Customer Country]])</f>
        <v>USA</v>
      </c>
      <c r="R1235" s="16">
        <f>VLOOKUP(Table13[[#This Row],[Customer ID]],Table3[],6,0)</f>
        <v>55</v>
      </c>
    </row>
    <row r="1236" spans="1:18" x14ac:dyDescent="0.3">
      <c r="A1236" s="15">
        <v>1667673</v>
      </c>
      <c r="B1236" s="16">
        <v>991</v>
      </c>
      <c r="C1236" s="17" t="s">
        <v>99</v>
      </c>
      <c r="D1236" s="21">
        <v>45178.979861111111</v>
      </c>
      <c r="E1236" s="16" t="s">
        <v>97</v>
      </c>
      <c r="F1236" s="16" t="s">
        <v>60</v>
      </c>
      <c r="G1236" s="16">
        <v>1581</v>
      </c>
      <c r="H1236" s="16">
        <f>IF(OR(Table13[[#This Row],[Order Value]]&gt;Answer!I$17,Table13[[#This Row],[Order Value]]&lt;Answer!I$18),1,0)</f>
        <v>0</v>
      </c>
      <c r="I1236" s="19">
        <v>45178</v>
      </c>
      <c r="J1236" s="20" t="str">
        <f>TEXT(Table13[[#This Row],[Order Datetime]],"HH:MM:SS")</f>
        <v>23:31:00</v>
      </c>
      <c r="K1236" s="20" t="str">
        <f>TEXT(Table13[[#This Row],[Order time]],"H")</f>
        <v>23</v>
      </c>
      <c r="L1236" s="16">
        <v>9</v>
      </c>
      <c r="M1236" s="16">
        <f>DAY(Table13[[#This Row],[Order Date]])</f>
        <v>9</v>
      </c>
      <c r="N1236" s="16" t="str">
        <f>TEXT(Table13[[#This Row],[Order Date]],"mmmm")</f>
        <v>September</v>
      </c>
      <c r="O1236" s="16" t="str">
        <f>TEXT(Table13[[#This Row],[Order Date]],"dddd")</f>
        <v>Saturday</v>
      </c>
      <c r="P1236" s="16">
        <f>WEEKDAY(Table13[[#This Row],[Order Datetime]],2)</f>
        <v>6</v>
      </c>
      <c r="Q1236" s="30" t="str">
        <f>IF(Table13[[#This Row],[Customer Country]]="",VLOOKUP(Table13[[#This Row],[Customer ID]],Customers!$A$2:$E$2501,2,0),Table13[[#This Row],[Customer Country]])</f>
        <v>USA</v>
      </c>
      <c r="R1236" s="16">
        <f>VLOOKUP(Table13[[#This Row],[Customer ID]],Table3[],6,0)</f>
        <v>55</v>
      </c>
    </row>
    <row r="1237" spans="1:18" x14ac:dyDescent="0.3">
      <c r="A1237" s="15">
        <v>1514182</v>
      </c>
      <c r="B1237" s="16">
        <v>992</v>
      </c>
      <c r="C1237" s="17" t="s">
        <v>99</v>
      </c>
      <c r="D1237" s="21">
        <v>44940.012499999997</v>
      </c>
      <c r="E1237" s="16" t="s">
        <v>97</v>
      </c>
      <c r="F1237" s="16" t="s">
        <v>18</v>
      </c>
      <c r="G1237" s="16">
        <v>4187</v>
      </c>
      <c r="H1237" s="16">
        <f>IF(OR(Table13[[#This Row],[Order Value]]&gt;Answer!I$17,Table13[[#This Row],[Order Value]]&lt;Answer!I$18),1,0)</f>
        <v>0</v>
      </c>
      <c r="I1237" s="19">
        <v>44940</v>
      </c>
      <c r="J1237" s="20" t="str">
        <f>TEXT(Table13[[#This Row],[Order Datetime]],"HH:MM:SS")</f>
        <v>00:18:00</v>
      </c>
      <c r="K1237" s="20" t="str">
        <f>TEXT(Table13[[#This Row],[Order time]],"H")</f>
        <v>0</v>
      </c>
      <c r="L1237" s="16">
        <v>1</v>
      </c>
      <c r="M1237" s="16">
        <f>DAY(Table13[[#This Row],[Order Date]])</f>
        <v>14</v>
      </c>
      <c r="N1237" s="16" t="str">
        <f>TEXT(Table13[[#This Row],[Order Date]],"mmmm")</f>
        <v>January</v>
      </c>
      <c r="O1237" s="16" t="str">
        <f>TEXT(Table13[[#This Row],[Order Date]],"dddd")</f>
        <v>Saturday</v>
      </c>
      <c r="P1237" s="16">
        <f>WEEKDAY(Table13[[#This Row],[Order Datetime]],2)</f>
        <v>6</v>
      </c>
      <c r="Q1237" s="30" t="str">
        <f>IF(Table13[[#This Row],[Customer Country]]="",VLOOKUP(Table13[[#This Row],[Customer ID]],Customers!$A$2:$E$2501,2,0),Table13[[#This Row],[Customer Country]])</f>
        <v>USA</v>
      </c>
      <c r="R1237" s="16">
        <f>VLOOKUP(Table13[[#This Row],[Customer ID]],Table3[],6,0)</f>
        <v>51</v>
      </c>
    </row>
    <row r="1238" spans="1:18" x14ac:dyDescent="0.3">
      <c r="A1238" s="15">
        <v>1648180</v>
      </c>
      <c r="B1238" s="16">
        <v>993</v>
      </c>
      <c r="C1238" s="17" t="s">
        <v>102</v>
      </c>
      <c r="D1238" s="21">
        <v>44928.019444444442</v>
      </c>
      <c r="E1238" s="16" t="s">
        <v>97</v>
      </c>
      <c r="F1238" s="16" t="s">
        <v>43</v>
      </c>
      <c r="G1238" s="16">
        <v>4526</v>
      </c>
      <c r="H1238" s="16">
        <f>IF(OR(Table13[[#This Row],[Order Value]]&gt;Answer!I$17,Table13[[#This Row],[Order Value]]&lt;Answer!I$18),1,0)</f>
        <v>0</v>
      </c>
      <c r="I1238" s="19">
        <v>44928</v>
      </c>
      <c r="J1238" s="20" t="str">
        <f>TEXT(Table13[[#This Row],[Order Datetime]],"HH:MM:SS")</f>
        <v>00:28:00</v>
      </c>
      <c r="K1238" s="20" t="str">
        <f>TEXT(Table13[[#This Row],[Order time]],"H")</f>
        <v>0</v>
      </c>
      <c r="L1238" s="16">
        <v>1</v>
      </c>
      <c r="M1238" s="16">
        <f>DAY(Table13[[#This Row],[Order Date]])</f>
        <v>2</v>
      </c>
      <c r="N1238" s="16" t="str">
        <f>TEXT(Table13[[#This Row],[Order Date]],"mmmm")</f>
        <v>January</v>
      </c>
      <c r="O1238" s="16" t="str">
        <f>TEXT(Table13[[#This Row],[Order Date]],"dddd")</f>
        <v>Monday</v>
      </c>
      <c r="P1238" s="16">
        <f>WEEKDAY(Table13[[#This Row],[Order Datetime]],2)</f>
        <v>1</v>
      </c>
      <c r="Q1238" s="30" t="str">
        <f>IF(Table13[[#This Row],[Customer Country]]="",VLOOKUP(Table13[[#This Row],[Customer ID]],Customers!$A$2:$E$2501,2,0),Table13[[#This Row],[Customer Country]])</f>
        <v>Finland</v>
      </c>
      <c r="R1238" s="16">
        <f>VLOOKUP(Table13[[#This Row],[Customer ID]],Table3[],6,0)</f>
        <v>86</v>
      </c>
    </row>
    <row r="1239" spans="1:18" x14ac:dyDescent="0.3">
      <c r="A1239" s="15">
        <v>560929</v>
      </c>
      <c r="B1239" s="16">
        <v>995</v>
      </c>
      <c r="C1239" s="17" t="s">
        <v>100</v>
      </c>
      <c r="D1239" s="18">
        <v>44947.002083333333</v>
      </c>
      <c r="E1239" s="16" t="s">
        <v>96</v>
      </c>
      <c r="F1239" s="16" t="s">
        <v>16</v>
      </c>
      <c r="G1239" s="16">
        <v>2792</v>
      </c>
      <c r="H1239" s="16">
        <f>IF(OR(Table13[[#This Row],[Order Value]]&gt;Answer!I$17,Table13[[#This Row],[Order Value]]&lt;Answer!I$18),1,0)</f>
        <v>0</v>
      </c>
      <c r="I1239" s="19">
        <v>44947</v>
      </c>
      <c r="J1239" s="20" t="str">
        <f>TEXT(Table13[[#This Row],[Order Datetime]],"HH:MM:SS")</f>
        <v>00:03:00</v>
      </c>
      <c r="K1239" s="20" t="str">
        <f>TEXT(Table13[[#This Row],[Order time]],"H")</f>
        <v>0</v>
      </c>
      <c r="L1239" s="16">
        <v>1</v>
      </c>
      <c r="M1239" s="16">
        <f>DAY(Table13[[#This Row],[Order Date]])</f>
        <v>21</v>
      </c>
      <c r="N1239" s="16" t="str">
        <f>TEXT(Table13[[#This Row],[Order Date]],"mmmm")</f>
        <v>January</v>
      </c>
      <c r="O1239" s="16" t="str">
        <f>TEXT(Table13[[#This Row],[Order Date]],"dddd")</f>
        <v>Saturday</v>
      </c>
      <c r="P1239" s="16">
        <f>WEEKDAY(Table13[[#This Row],[Order Datetime]],2)</f>
        <v>6</v>
      </c>
      <c r="Q1239" s="30" t="str">
        <f>IF(Table13[[#This Row],[Customer Country]]="",VLOOKUP(Table13[[#This Row],[Customer ID]],Customers!$A$2:$E$2501,2,0),Table13[[#This Row],[Customer Country]])</f>
        <v>France</v>
      </c>
      <c r="R1239" s="16">
        <f>VLOOKUP(Table13[[#This Row],[Customer ID]],Table3[],6,0)</f>
        <v>82</v>
      </c>
    </row>
    <row r="1240" spans="1:18" x14ac:dyDescent="0.3">
      <c r="A1240" s="15">
        <v>979166</v>
      </c>
      <c r="B1240" s="16">
        <v>995</v>
      </c>
      <c r="C1240" s="17" t="s">
        <v>100</v>
      </c>
      <c r="D1240" s="21">
        <v>44997.98333333333</v>
      </c>
      <c r="E1240" s="16" t="s">
        <v>97</v>
      </c>
      <c r="F1240" s="16" t="s">
        <v>12</v>
      </c>
      <c r="G1240" s="16">
        <v>6809</v>
      </c>
      <c r="H1240" s="16">
        <f>IF(OR(Table13[[#This Row],[Order Value]]&gt;Answer!I$17,Table13[[#This Row],[Order Value]]&lt;Answer!I$18),1,0)</f>
        <v>0</v>
      </c>
      <c r="I1240" s="19">
        <v>44997</v>
      </c>
      <c r="J1240" s="20" t="str">
        <f>TEXT(Table13[[#This Row],[Order Datetime]],"HH:MM:SS")</f>
        <v>23:36:00</v>
      </c>
      <c r="K1240" s="20" t="str">
        <f>TEXT(Table13[[#This Row],[Order time]],"H")</f>
        <v>23</v>
      </c>
      <c r="L1240" s="16">
        <v>3</v>
      </c>
      <c r="M1240" s="16">
        <f>DAY(Table13[[#This Row],[Order Date]])</f>
        <v>12</v>
      </c>
      <c r="N1240" s="16" t="str">
        <f>TEXT(Table13[[#This Row],[Order Date]],"mmmm")</f>
        <v>March</v>
      </c>
      <c r="O1240" s="16" t="str">
        <f>TEXT(Table13[[#This Row],[Order Date]],"dddd")</f>
        <v>Sunday</v>
      </c>
      <c r="P1240" s="16">
        <f>WEEKDAY(Table13[[#This Row],[Order Datetime]],2)</f>
        <v>7</v>
      </c>
      <c r="Q1240" s="30" t="str">
        <f>IF(Table13[[#This Row],[Customer Country]]="",VLOOKUP(Table13[[#This Row],[Customer ID]],Customers!$A$2:$E$2501,2,0),Table13[[#This Row],[Customer Country]])</f>
        <v>France</v>
      </c>
      <c r="R1240" s="16">
        <f>VLOOKUP(Table13[[#This Row],[Customer ID]],Table3[],6,0)</f>
        <v>82</v>
      </c>
    </row>
    <row r="1241" spans="1:18" x14ac:dyDescent="0.3">
      <c r="A1241" s="15">
        <v>431955</v>
      </c>
      <c r="B1241" s="16">
        <v>997</v>
      </c>
      <c r="C1241" s="17" t="s">
        <v>113</v>
      </c>
      <c r="D1241" s="18">
        <v>44997.042361111111</v>
      </c>
      <c r="E1241" s="16" t="s">
        <v>191</v>
      </c>
      <c r="F1241" s="16" t="s">
        <v>74</v>
      </c>
      <c r="G1241" s="16">
        <v>9387</v>
      </c>
      <c r="H1241" s="16">
        <f>IF(OR(Table13[[#This Row],[Order Value]]&gt;Answer!I$17,Table13[[#This Row],[Order Value]]&lt;Answer!I$18),1,0)</f>
        <v>0</v>
      </c>
      <c r="I1241" s="19">
        <v>44997</v>
      </c>
      <c r="J1241" s="20" t="str">
        <f>TEXT(Table13[[#This Row],[Order Datetime]],"HH:MM:SS")</f>
        <v>01:01:00</v>
      </c>
      <c r="K1241" s="20" t="str">
        <f>TEXT(Table13[[#This Row],[Order time]],"H")</f>
        <v>1</v>
      </c>
      <c r="L1241" s="16">
        <v>3</v>
      </c>
      <c r="M1241" s="16">
        <f>DAY(Table13[[#This Row],[Order Date]])</f>
        <v>12</v>
      </c>
      <c r="N1241" s="16" t="str">
        <f>TEXT(Table13[[#This Row],[Order Date]],"mmmm")</f>
        <v>March</v>
      </c>
      <c r="O1241" s="16" t="str">
        <f>TEXT(Table13[[#This Row],[Order Date]],"dddd")</f>
        <v>Sunday</v>
      </c>
      <c r="P1241" s="16">
        <f>WEEKDAY(Table13[[#This Row],[Order Datetime]],2)</f>
        <v>7</v>
      </c>
      <c r="Q1241" s="30" t="str">
        <f>IF(Table13[[#This Row],[Customer Country]]="",VLOOKUP(Table13[[#This Row],[Customer ID]],Customers!$A$2:$E$2501,2,0),Table13[[#This Row],[Customer Country]])</f>
        <v>India</v>
      </c>
      <c r="R1241" s="16">
        <f>VLOOKUP(Table13[[#This Row],[Customer ID]],Table3[],6,0)</f>
        <v>58</v>
      </c>
    </row>
    <row r="1242" spans="1:18" x14ac:dyDescent="0.3">
      <c r="A1242" s="15">
        <v>1159317</v>
      </c>
      <c r="B1242" s="16">
        <v>997</v>
      </c>
      <c r="C1242" s="17" t="s">
        <v>113</v>
      </c>
      <c r="D1242" s="21">
        <v>45266.033333333333</v>
      </c>
      <c r="E1242" s="16" t="s">
        <v>96</v>
      </c>
      <c r="F1242" s="16" t="s">
        <v>43</v>
      </c>
      <c r="G1242" s="16">
        <v>9148</v>
      </c>
      <c r="H1242" s="16">
        <f>IF(OR(Table13[[#This Row],[Order Value]]&gt;Answer!I$17,Table13[[#This Row],[Order Value]]&lt;Answer!I$18),1,0)</f>
        <v>0</v>
      </c>
      <c r="I1242" s="19">
        <v>45266</v>
      </c>
      <c r="J1242" s="20" t="str">
        <f>TEXT(Table13[[#This Row],[Order Datetime]],"HH:MM:SS")</f>
        <v>00:48:00</v>
      </c>
      <c r="K1242" s="20" t="str">
        <f>TEXT(Table13[[#This Row],[Order time]],"H")</f>
        <v>0</v>
      </c>
      <c r="L1242" s="16">
        <v>12</v>
      </c>
      <c r="M1242" s="16">
        <f>DAY(Table13[[#This Row],[Order Date]])</f>
        <v>6</v>
      </c>
      <c r="N1242" s="16" t="str">
        <f>TEXT(Table13[[#This Row],[Order Date]],"mmmm")</f>
        <v>December</v>
      </c>
      <c r="O1242" s="16" t="str">
        <f>TEXT(Table13[[#This Row],[Order Date]],"dddd")</f>
        <v>Wednesday</v>
      </c>
      <c r="P1242" s="16">
        <f>WEEKDAY(Table13[[#This Row],[Order Datetime]],2)</f>
        <v>3</v>
      </c>
      <c r="Q1242" s="30" t="str">
        <f>IF(Table13[[#This Row],[Customer Country]]="",VLOOKUP(Table13[[#This Row],[Customer ID]],Customers!$A$2:$E$2501,2,0),Table13[[#This Row],[Customer Country]])</f>
        <v>India</v>
      </c>
      <c r="R1242" s="16">
        <f>VLOOKUP(Table13[[#This Row],[Customer ID]],Table3[],6,0)</f>
        <v>58</v>
      </c>
    </row>
    <row r="1243" spans="1:18" x14ac:dyDescent="0.3">
      <c r="A1243" s="15">
        <v>1317983</v>
      </c>
      <c r="B1243" s="16">
        <v>997</v>
      </c>
      <c r="C1243" s="17" t="s">
        <v>113</v>
      </c>
      <c r="D1243" s="21">
        <v>45272.060416666667</v>
      </c>
      <c r="E1243" s="16" t="s">
        <v>98</v>
      </c>
      <c r="F1243" s="16" t="s">
        <v>64</v>
      </c>
      <c r="G1243" s="16">
        <v>7185</v>
      </c>
      <c r="H1243" s="16">
        <f>IF(OR(Table13[[#This Row],[Order Value]]&gt;Answer!I$17,Table13[[#This Row],[Order Value]]&lt;Answer!I$18),1,0)</f>
        <v>0</v>
      </c>
      <c r="I1243" s="19">
        <v>45272</v>
      </c>
      <c r="J1243" s="20" t="str">
        <f>TEXT(Table13[[#This Row],[Order Datetime]],"HH:MM:SS")</f>
        <v>01:27:00</v>
      </c>
      <c r="K1243" s="20" t="str">
        <f>TEXT(Table13[[#This Row],[Order time]],"H")</f>
        <v>1</v>
      </c>
      <c r="L1243" s="16">
        <v>12</v>
      </c>
      <c r="M1243" s="16">
        <f>DAY(Table13[[#This Row],[Order Date]])</f>
        <v>12</v>
      </c>
      <c r="N1243" s="16" t="str">
        <f>TEXT(Table13[[#This Row],[Order Date]],"mmmm")</f>
        <v>December</v>
      </c>
      <c r="O1243" s="16" t="str">
        <f>TEXT(Table13[[#This Row],[Order Date]],"dddd")</f>
        <v>Tuesday</v>
      </c>
      <c r="P1243" s="16">
        <f>WEEKDAY(Table13[[#This Row],[Order Datetime]],2)</f>
        <v>2</v>
      </c>
      <c r="Q1243" s="30" t="str">
        <f>IF(Table13[[#This Row],[Customer Country]]="",VLOOKUP(Table13[[#This Row],[Customer ID]],Customers!$A$2:$E$2501,2,0),Table13[[#This Row],[Customer Country]])</f>
        <v>India</v>
      </c>
      <c r="R1243" s="16">
        <f>VLOOKUP(Table13[[#This Row],[Customer ID]],Table3[],6,0)</f>
        <v>58</v>
      </c>
    </row>
    <row r="1244" spans="1:18" x14ac:dyDescent="0.3">
      <c r="A1244" s="15">
        <v>535213</v>
      </c>
      <c r="B1244" s="16">
        <v>998</v>
      </c>
      <c r="C1244" s="17" t="s">
        <v>103</v>
      </c>
      <c r="D1244" s="18">
        <v>45158.04583333333</v>
      </c>
      <c r="E1244" s="16" t="s">
        <v>98</v>
      </c>
      <c r="F1244" s="16" t="s">
        <v>28</v>
      </c>
      <c r="G1244" s="16">
        <v>1196</v>
      </c>
      <c r="H1244" s="16">
        <f>IF(OR(Table13[[#This Row],[Order Value]]&gt;Answer!I$17,Table13[[#This Row],[Order Value]]&lt;Answer!I$18),1,0)</f>
        <v>0</v>
      </c>
      <c r="I1244" s="19">
        <v>45158</v>
      </c>
      <c r="J1244" s="20" t="str">
        <f>TEXT(Table13[[#This Row],[Order Datetime]],"HH:MM:SS")</f>
        <v>01:06:00</v>
      </c>
      <c r="K1244" s="20" t="str">
        <f>TEXT(Table13[[#This Row],[Order time]],"H")</f>
        <v>1</v>
      </c>
      <c r="L1244" s="16">
        <v>8</v>
      </c>
      <c r="M1244" s="16">
        <f>DAY(Table13[[#This Row],[Order Date]])</f>
        <v>20</v>
      </c>
      <c r="N1244" s="16" t="str">
        <f>TEXT(Table13[[#This Row],[Order Date]],"mmmm")</f>
        <v>August</v>
      </c>
      <c r="O1244" s="16" t="str">
        <f>TEXT(Table13[[#This Row],[Order Date]],"dddd")</f>
        <v>Sunday</v>
      </c>
      <c r="P1244" s="16">
        <f>WEEKDAY(Table13[[#This Row],[Order Datetime]],2)</f>
        <v>7</v>
      </c>
      <c r="Q1244" s="30" t="str">
        <f>IF(Table13[[#This Row],[Customer Country]]="",VLOOKUP(Table13[[#This Row],[Customer ID]],Customers!$A$2:$E$2501,2,0),Table13[[#This Row],[Customer Country]])</f>
        <v>Norway</v>
      </c>
      <c r="R1244" s="16">
        <f>VLOOKUP(Table13[[#This Row],[Customer ID]],Table3[],6,0)</f>
        <v>89</v>
      </c>
    </row>
    <row r="1245" spans="1:18" x14ac:dyDescent="0.3">
      <c r="A1245" s="15">
        <v>622835</v>
      </c>
      <c r="B1245" s="16">
        <v>998</v>
      </c>
      <c r="C1245" s="17" t="s">
        <v>103</v>
      </c>
      <c r="D1245" s="18">
        <v>45258.074305555558</v>
      </c>
      <c r="E1245" s="16" t="s">
        <v>191</v>
      </c>
      <c r="F1245" s="16" t="s">
        <v>54</v>
      </c>
      <c r="G1245" s="16">
        <v>678</v>
      </c>
      <c r="H1245" s="16">
        <f>IF(OR(Table13[[#This Row],[Order Value]]&gt;Answer!I$17,Table13[[#This Row],[Order Value]]&lt;Answer!I$18),1,0)</f>
        <v>0</v>
      </c>
      <c r="I1245" s="19">
        <v>45258</v>
      </c>
      <c r="J1245" s="20" t="str">
        <f>TEXT(Table13[[#This Row],[Order Datetime]],"HH:MM:SS")</f>
        <v>01:47:00</v>
      </c>
      <c r="K1245" s="20" t="str">
        <f>TEXT(Table13[[#This Row],[Order time]],"H")</f>
        <v>1</v>
      </c>
      <c r="L1245" s="16">
        <v>11</v>
      </c>
      <c r="M1245" s="16">
        <f>DAY(Table13[[#This Row],[Order Date]])</f>
        <v>28</v>
      </c>
      <c r="N1245" s="16" t="str">
        <f>TEXT(Table13[[#This Row],[Order Date]],"mmmm")</f>
        <v>November</v>
      </c>
      <c r="O1245" s="16" t="str">
        <f>TEXT(Table13[[#This Row],[Order Date]],"dddd")</f>
        <v>Tuesday</v>
      </c>
      <c r="P1245" s="16">
        <f>WEEKDAY(Table13[[#This Row],[Order Datetime]],2)</f>
        <v>2</v>
      </c>
      <c r="Q1245" s="30" t="str">
        <f>IF(Table13[[#This Row],[Customer Country]]="",VLOOKUP(Table13[[#This Row],[Customer ID]],Customers!$A$2:$E$2501,2,0),Table13[[#This Row],[Customer Country]])</f>
        <v>Norway</v>
      </c>
      <c r="R1245" s="16">
        <f>VLOOKUP(Table13[[#This Row],[Customer ID]],Table3[],6,0)</f>
        <v>89</v>
      </c>
    </row>
    <row r="1246" spans="1:18" x14ac:dyDescent="0.3">
      <c r="A1246" s="15">
        <v>1662668</v>
      </c>
      <c r="B1246" s="16">
        <v>1000</v>
      </c>
      <c r="C1246" s="17" t="s">
        <v>113</v>
      </c>
      <c r="D1246" s="21">
        <v>45205.010416666664</v>
      </c>
      <c r="E1246" s="16" t="s">
        <v>98</v>
      </c>
      <c r="F1246" s="16" t="s">
        <v>26</v>
      </c>
      <c r="G1246" s="16">
        <v>4805</v>
      </c>
      <c r="H1246" s="16">
        <f>IF(OR(Table13[[#This Row],[Order Value]]&gt;Answer!I$17,Table13[[#This Row],[Order Value]]&lt;Answer!I$18),1,0)</f>
        <v>0</v>
      </c>
      <c r="I1246" s="19">
        <v>45205</v>
      </c>
      <c r="J1246" s="20" t="str">
        <f>TEXT(Table13[[#This Row],[Order Datetime]],"HH:MM:SS")</f>
        <v>00:15:00</v>
      </c>
      <c r="K1246" s="20" t="str">
        <f>TEXT(Table13[[#This Row],[Order time]],"H")</f>
        <v>0</v>
      </c>
      <c r="L1246" s="16">
        <v>10</v>
      </c>
      <c r="M1246" s="16">
        <f>DAY(Table13[[#This Row],[Order Date]])</f>
        <v>6</v>
      </c>
      <c r="N1246" s="16" t="str">
        <f>TEXT(Table13[[#This Row],[Order Date]],"mmmm")</f>
        <v>October</v>
      </c>
      <c r="O1246" s="16" t="str">
        <f>TEXT(Table13[[#This Row],[Order Date]],"dddd")</f>
        <v>Friday</v>
      </c>
      <c r="P1246" s="16">
        <f>WEEKDAY(Table13[[#This Row],[Order Datetime]],2)</f>
        <v>5</v>
      </c>
      <c r="Q1246" s="30" t="str">
        <f>IF(Table13[[#This Row],[Customer Country]]="",VLOOKUP(Table13[[#This Row],[Customer ID]],Customers!$A$2:$E$2501,2,0),Table13[[#This Row],[Customer Country]])</f>
        <v>India</v>
      </c>
      <c r="R1246" s="16">
        <f>VLOOKUP(Table13[[#This Row],[Customer ID]],Table3[],6,0)</f>
        <v>69</v>
      </c>
    </row>
    <row r="1247" spans="1:18" x14ac:dyDescent="0.3">
      <c r="A1247" s="15">
        <v>712741</v>
      </c>
      <c r="B1247" s="16">
        <v>1001</v>
      </c>
      <c r="C1247" s="17" t="s">
        <v>99</v>
      </c>
      <c r="D1247" s="21">
        <v>45280.013888888891</v>
      </c>
      <c r="E1247" s="16" t="s">
        <v>96</v>
      </c>
      <c r="F1247" s="16" t="s">
        <v>60</v>
      </c>
      <c r="G1247" s="16">
        <v>1475</v>
      </c>
      <c r="H1247" s="16">
        <f>IF(OR(Table13[[#This Row],[Order Value]]&gt;Answer!I$17,Table13[[#This Row],[Order Value]]&lt;Answer!I$18),1,0)</f>
        <v>0</v>
      </c>
      <c r="I1247" s="19">
        <v>45280</v>
      </c>
      <c r="J1247" s="20" t="str">
        <f>TEXT(Table13[[#This Row],[Order Datetime]],"HH:MM:SS")</f>
        <v>00:20:00</v>
      </c>
      <c r="K1247" s="20" t="str">
        <f>TEXT(Table13[[#This Row],[Order time]],"H")</f>
        <v>0</v>
      </c>
      <c r="L1247" s="16">
        <v>12</v>
      </c>
      <c r="M1247" s="16">
        <f>DAY(Table13[[#This Row],[Order Date]])</f>
        <v>20</v>
      </c>
      <c r="N1247" s="16" t="str">
        <f>TEXT(Table13[[#This Row],[Order Date]],"mmmm")</f>
        <v>December</v>
      </c>
      <c r="O1247" s="16" t="str">
        <f>TEXT(Table13[[#This Row],[Order Date]],"dddd")</f>
        <v>Wednesday</v>
      </c>
      <c r="P1247" s="16">
        <f>WEEKDAY(Table13[[#This Row],[Order Datetime]],2)</f>
        <v>3</v>
      </c>
      <c r="Q1247" s="30" t="str">
        <f>IF(Table13[[#This Row],[Customer Country]]="",VLOOKUP(Table13[[#This Row],[Customer ID]],Customers!$A$2:$E$2501,2,0),Table13[[#This Row],[Customer Country]])</f>
        <v>USA</v>
      </c>
      <c r="R1247" s="16">
        <f>VLOOKUP(Table13[[#This Row],[Customer ID]],Table3[],6,0)</f>
        <v>41</v>
      </c>
    </row>
    <row r="1248" spans="1:18" x14ac:dyDescent="0.3">
      <c r="A1248" s="15">
        <v>619949</v>
      </c>
      <c r="B1248" s="16">
        <v>1002</v>
      </c>
      <c r="C1248" s="17" t="s">
        <v>113</v>
      </c>
      <c r="D1248" s="18">
        <v>45001.051388888889</v>
      </c>
      <c r="E1248" s="16" t="s">
        <v>97</v>
      </c>
      <c r="F1248" s="16" t="s">
        <v>8</v>
      </c>
      <c r="G1248" s="16">
        <v>1392</v>
      </c>
      <c r="H1248" s="16">
        <f>IF(OR(Table13[[#This Row],[Order Value]]&gt;Answer!I$17,Table13[[#This Row],[Order Value]]&lt;Answer!I$18),1,0)</f>
        <v>0</v>
      </c>
      <c r="I1248" s="19">
        <v>45001</v>
      </c>
      <c r="J1248" s="20" t="str">
        <f>TEXT(Table13[[#This Row],[Order Datetime]],"HH:MM:SS")</f>
        <v>01:14:00</v>
      </c>
      <c r="K1248" s="20" t="str">
        <f>TEXT(Table13[[#This Row],[Order time]],"H")</f>
        <v>1</v>
      </c>
      <c r="L1248" s="16">
        <v>3</v>
      </c>
      <c r="M1248" s="16">
        <f>DAY(Table13[[#This Row],[Order Date]])</f>
        <v>16</v>
      </c>
      <c r="N1248" s="16" t="str">
        <f>TEXT(Table13[[#This Row],[Order Date]],"mmmm")</f>
        <v>March</v>
      </c>
      <c r="O1248" s="16" t="str">
        <f>TEXT(Table13[[#This Row],[Order Date]],"dddd")</f>
        <v>Thursday</v>
      </c>
      <c r="P1248" s="16">
        <f>WEEKDAY(Table13[[#This Row],[Order Datetime]],2)</f>
        <v>4</v>
      </c>
      <c r="Q1248" s="30" t="str">
        <f>IF(Table13[[#This Row],[Customer Country]]="",VLOOKUP(Table13[[#This Row],[Customer ID]],Customers!$A$2:$E$2501,2,0),Table13[[#This Row],[Customer Country]])</f>
        <v>India</v>
      </c>
      <c r="R1248" s="16">
        <f>VLOOKUP(Table13[[#This Row],[Customer ID]],Table3[],6,0)</f>
        <v>86</v>
      </c>
    </row>
    <row r="1249" spans="1:18" x14ac:dyDescent="0.3">
      <c r="A1249" s="15">
        <v>1480394</v>
      </c>
      <c r="B1249" s="16">
        <v>1003</v>
      </c>
      <c r="C1249" s="17" t="s">
        <v>99</v>
      </c>
      <c r="D1249" s="21">
        <v>45081.025000000001</v>
      </c>
      <c r="E1249" s="16" t="s">
        <v>98</v>
      </c>
      <c r="F1249" s="16" t="s">
        <v>22</v>
      </c>
      <c r="G1249" s="16">
        <v>2616</v>
      </c>
      <c r="H1249" s="16">
        <f>IF(OR(Table13[[#This Row],[Order Value]]&gt;Answer!I$17,Table13[[#This Row],[Order Value]]&lt;Answer!I$18),1,0)</f>
        <v>0</v>
      </c>
      <c r="I1249" s="19">
        <v>45081</v>
      </c>
      <c r="J1249" s="20" t="str">
        <f>TEXT(Table13[[#This Row],[Order Datetime]],"HH:MM:SS")</f>
        <v>00:36:00</v>
      </c>
      <c r="K1249" s="20" t="str">
        <f>TEXT(Table13[[#This Row],[Order time]],"H")</f>
        <v>0</v>
      </c>
      <c r="L1249" s="16">
        <v>6</v>
      </c>
      <c r="M1249" s="16">
        <f>DAY(Table13[[#This Row],[Order Date]])</f>
        <v>4</v>
      </c>
      <c r="N1249" s="16" t="str">
        <f>TEXT(Table13[[#This Row],[Order Date]],"mmmm")</f>
        <v>June</v>
      </c>
      <c r="O1249" s="16" t="str">
        <f>TEXT(Table13[[#This Row],[Order Date]],"dddd")</f>
        <v>Sunday</v>
      </c>
      <c r="P1249" s="16">
        <f>WEEKDAY(Table13[[#This Row],[Order Datetime]],2)</f>
        <v>7</v>
      </c>
      <c r="Q1249" s="30" t="str">
        <f>IF(Table13[[#This Row],[Customer Country]]="",VLOOKUP(Table13[[#This Row],[Customer ID]],Customers!$A$2:$E$2501,2,0),Table13[[#This Row],[Customer Country]])</f>
        <v>USA</v>
      </c>
      <c r="R1249" s="16">
        <f>VLOOKUP(Table13[[#This Row],[Customer ID]],Table3[],6,0)</f>
        <v>64</v>
      </c>
    </row>
    <row r="1250" spans="1:18" x14ac:dyDescent="0.3">
      <c r="A1250" s="15">
        <v>57478</v>
      </c>
      <c r="B1250" s="16">
        <v>1004</v>
      </c>
      <c r="C1250" s="17" t="s">
        <v>99</v>
      </c>
      <c r="D1250" s="18">
        <v>44963.002083333333</v>
      </c>
      <c r="E1250" s="16" t="s">
        <v>96</v>
      </c>
      <c r="F1250" s="16" t="s">
        <v>10</v>
      </c>
      <c r="G1250" s="16">
        <v>7689</v>
      </c>
      <c r="H1250" s="16">
        <f>IF(OR(Table13[[#This Row],[Order Value]]&gt;Answer!I$17,Table13[[#This Row],[Order Value]]&lt;Answer!I$18),1,0)</f>
        <v>0</v>
      </c>
      <c r="I1250" s="19">
        <v>44963</v>
      </c>
      <c r="J1250" s="20" t="str">
        <f>TEXT(Table13[[#This Row],[Order Datetime]],"HH:MM:SS")</f>
        <v>00:03:00</v>
      </c>
      <c r="K1250" s="20" t="str">
        <f>TEXT(Table13[[#This Row],[Order time]],"H")</f>
        <v>0</v>
      </c>
      <c r="L1250" s="16">
        <v>2</v>
      </c>
      <c r="M1250" s="16">
        <f>DAY(Table13[[#This Row],[Order Date]])</f>
        <v>6</v>
      </c>
      <c r="N1250" s="16" t="str">
        <f>TEXT(Table13[[#This Row],[Order Date]],"mmmm")</f>
        <v>February</v>
      </c>
      <c r="O1250" s="16" t="str">
        <f>TEXT(Table13[[#This Row],[Order Date]],"dddd")</f>
        <v>Monday</v>
      </c>
      <c r="P1250" s="16">
        <f>WEEKDAY(Table13[[#This Row],[Order Datetime]],2)</f>
        <v>1</v>
      </c>
      <c r="Q1250" s="30" t="str">
        <f>IF(Table13[[#This Row],[Customer Country]]="",VLOOKUP(Table13[[#This Row],[Customer ID]],Customers!$A$2:$E$2501,2,0),Table13[[#This Row],[Customer Country]])</f>
        <v>USA</v>
      </c>
      <c r="R1250" s="16">
        <f>VLOOKUP(Table13[[#This Row],[Customer ID]],Table3[],6,0)</f>
        <v>55</v>
      </c>
    </row>
    <row r="1251" spans="1:18" x14ac:dyDescent="0.3">
      <c r="A1251" s="15">
        <v>1376269</v>
      </c>
      <c r="B1251" s="16">
        <v>1006</v>
      </c>
      <c r="C1251" s="17" t="s">
        <v>101</v>
      </c>
      <c r="D1251" s="21">
        <v>45180.021527777775</v>
      </c>
      <c r="E1251" s="16" t="s">
        <v>98</v>
      </c>
      <c r="F1251" s="16" t="s">
        <v>31</v>
      </c>
      <c r="G1251" s="16">
        <v>1068</v>
      </c>
      <c r="H1251" s="16">
        <f>IF(OR(Table13[[#This Row],[Order Value]]&gt;Answer!I$17,Table13[[#This Row],[Order Value]]&lt;Answer!I$18),1,0)</f>
        <v>0</v>
      </c>
      <c r="I1251" s="19">
        <v>45180</v>
      </c>
      <c r="J1251" s="20" t="str">
        <f>TEXT(Table13[[#This Row],[Order Datetime]],"HH:MM:SS")</f>
        <v>00:31:00</v>
      </c>
      <c r="K1251" s="20" t="str">
        <f>TEXT(Table13[[#This Row],[Order time]],"H")</f>
        <v>0</v>
      </c>
      <c r="L1251" s="16">
        <v>9</v>
      </c>
      <c r="M1251" s="16">
        <f>DAY(Table13[[#This Row],[Order Date]])</f>
        <v>11</v>
      </c>
      <c r="N1251" s="16" t="str">
        <f>TEXT(Table13[[#This Row],[Order Date]],"mmmm")</f>
        <v>September</v>
      </c>
      <c r="O1251" s="16" t="str">
        <f>TEXT(Table13[[#This Row],[Order Date]],"dddd")</f>
        <v>Monday</v>
      </c>
      <c r="P1251" s="16">
        <f>WEEKDAY(Table13[[#This Row],[Order Datetime]],2)</f>
        <v>1</v>
      </c>
      <c r="Q1251" s="30" t="str">
        <f>IF(Table13[[#This Row],[Customer Country]]="",VLOOKUP(Table13[[#This Row],[Customer ID]],Customers!$A$2:$E$2501,2,0),Table13[[#This Row],[Customer Country]])</f>
        <v>Australia</v>
      </c>
      <c r="R1251" s="16">
        <f>VLOOKUP(Table13[[#This Row],[Customer ID]],Table3[],6,0)</f>
        <v>18</v>
      </c>
    </row>
    <row r="1252" spans="1:18" x14ac:dyDescent="0.3">
      <c r="A1252" s="15">
        <v>89811</v>
      </c>
      <c r="B1252" s="16">
        <v>1007</v>
      </c>
      <c r="C1252" s="17" t="s">
        <v>99</v>
      </c>
      <c r="D1252" s="18">
        <v>45137.986111111109</v>
      </c>
      <c r="E1252" s="16" t="s">
        <v>98</v>
      </c>
      <c r="F1252" s="16" t="s">
        <v>67</v>
      </c>
      <c r="G1252" s="16">
        <v>3761</v>
      </c>
      <c r="H1252" s="16">
        <f>IF(OR(Table13[[#This Row],[Order Value]]&gt;Answer!I$17,Table13[[#This Row],[Order Value]]&lt;Answer!I$18),1,0)</f>
        <v>0</v>
      </c>
      <c r="I1252" s="19">
        <v>45137</v>
      </c>
      <c r="J1252" s="20" t="str">
        <f>TEXT(Table13[[#This Row],[Order Datetime]],"HH:MM:SS")</f>
        <v>23:40:00</v>
      </c>
      <c r="K1252" s="20" t="str">
        <f>TEXT(Table13[[#This Row],[Order time]],"H")</f>
        <v>23</v>
      </c>
      <c r="L1252" s="16">
        <v>7</v>
      </c>
      <c r="M1252" s="16">
        <f>DAY(Table13[[#This Row],[Order Date]])</f>
        <v>30</v>
      </c>
      <c r="N1252" s="16" t="str">
        <f>TEXT(Table13[[#This Row],[Order Date]],"mmmm")</f>
        <v>July</v>
      </c>
      <c r="O1252" s="16" t="str">
        <f>TEXT(Table13[[#This Row],[Order Date]],"dddd")</f>
        <v>Sunday</v>
      </c>
      <c r="P1252" s="16">
        <f>WEEKDAY(Table13[[#This Row],[Order Datetime]],2)</f>
        <v>7</v>
      </c>
      <c r="Q1252" s="30" t="str">
        <f>IF(Table13[[#This Row],[Customer Country]]="",VLOOKUP(Table13[[#This Row],[Customer ID]],Customers!$A$2:$E$2501,2,0),Table13[[#This Row],[Customer Country]])</f>
        <v>USA</v>
      </c>
      <c r="R1252" s="16">
        <f>VLOOKUP(Table13[[#This Row],[Customer ID]],Table3[],6,0)</f>
        <v>62</v>
      </c>
    </row>
    <row r="1253" spans="1:18" x14ac:dyDescent="0.3">
      <c r="A1253" s="15">
        <v>510541</v>
      </c>
      <c r="B1253" s="16">
        <v>1007</v>
      </c>
      <c r="C1253" s="17" t="s">
        <v>99</v>
      </c>
      <c r="D1253" s="18">
        <v>44988.007638888892</v>
      </c>
      <c r="E1253" s="16" t="s">
        <v>191</v>
      </c>
      <c r="F1253" s="16" t="s">
        <v>86</v>
      </c>
      <c r="G1253" s="16">
        <v>8601</v>
      </c>
      <c r="H1253" s="16">
        <f>IF(OR(Table13[[#This Row],[Order Value]]&gt;Answer!I$17,Table13[[#This Row],[Order Value]]&lt;Answer!I$18),1,0)</f>
        <v>0</v>
      </c>
      <c r="I1253" s="19">
        <v>44988</v>
      </c>
      <c r="J1253" s="20" t="str">
        <f>TEXT(Table13[[#This Row],[Order Datetime]],"HH:MM:SS")</f>
        <v>00:11:00</v>
      </c>
      <c r="K1253" s="20" t="str">
        <f>TEXT(Table13[[#This Row],[Order time]],"H")</f>
        <v>0</v>
      </c>
      <c r="L1253" s="16">
        <v>3</v>
      </c>
      <c r="M1253" s="16">
        <f>DAY(Table13[[#This Row],[Order Date]])</f>
        <v>3</v>
      </c>
      <c r="N1253" s="16" t="str">
        <f>TEXT(Table13[[#This Row],[Order Date]],"mmmm")</f>
        <v>March</v>
      </c>
      <c r="O1253" s="16" t="str">
        <f>TEXT(Table13[[#This Row],[Order Date]],"dddd")</f>
        <v>Friday</v>
      </c>
      <c r="P1253" s="16">
        <f>WEEKDAY(Table13[[#This Row],[Order Datetime]],2)</f>
        <v>5</v>
      </c>
      <c r="Q1253" s="30" t="str">
        <f>IF(Table13[[#This Row],[Customer Country]]="",VLOOKUP(Table13[[#This Row],[Customer ID]],Customers!$A$2:$E$2501,2,0),Table13[[#This Row],[Customer Country]])</f>
        <v>USA</v>
      </c>
      <c r="R1253" s="16">
        <f>VLOOKUP(Table13[[#This Row],[Customer ID]],Table3[],6,0)</f>
        <v>62</v>
      </c>
    </row>
    <row r="1254" spans="1:18" x14ac:dyDescent="0.3">
      <c r="A1254" s="15">
        <v>812864</v>
      </c>
      <c r="B1254" s="16">
        <v>1007</v>
      </c>
      <c r="C1254" s="17" t="s">
        <v>99</v>
      </c>
      <c r="D1254" s="21">
        <v>45149.007638888892</v>
      </c>
      <c r="E1254" s="16" t="s">
        <v>98</v>
      </c>
      <c r="F1254" s="16" t="s">
        <v>55</v>
      </c>
      <c r="G1254" s="16">
        <v>9730</v>
      </c>
      <c r="H1254" s="16">
        <f>IF(OR(Table13[[#This Row],[Order Value]]&gt;Answer!I$17,Table13[[#This Row],[Order Value]]&lt;Answer!I$18),1,0)</f>
        <v>0</v>
      </c>
      <c r="I1254" s="19">
        <v>45149</v>
      </c>
      <c r="J1254" s="20" t="str">
        <f>TEXT(Table13[[#This Row],[Order Datetime]],"HH:MM:SS")</f>
        <v>00:11:00</v>
      </c>
      <c r="K1254" s="20" t="str">
        <f>TEXT(Table13[[#This Row],[Order time]],"H")</f>
        <v>0</v>
      </c>
      <c r="L1254" s="16">
        <v>8</v>
      </c>
      <c r="M1254" s="16">
        <f>DAY(Table13[[#This Row],[Order Date]])</f>
        <v>11</v>
      </c>
      <c r="N1254" s="16" t="str">
        <f>TEXT(Table13[[#This Row],[Order Date]],"mmmm")</f>
        <v>August</v>
      </c>
      <c r="O1254" s="16" t="str">
        <f>TEXT(Table13[[#This Row],[Order Date]],"dddd")</f>
        <v>Friday</v>
      </c>
      <c r="P1254" s="16">
        <f>WEEKDAY(Table13[[#This Row],[Order Datetime]],2)</f>
        <v>5</v>
      </c>
      <c r="Q1254" s="30" t="str">
        <f>IF(Table13[[#This Row],[Customer Country]]="",VLOOKUP(Table13[[#This Row],[Customer ID]],Customers!$A$2:$E$2501,2,0),Table13[[#This Row],[Customer Country]])</f>
        <v>USA</v>
      </c>
      <c r="R1254" s="16">
        <f>VLOOKUP(Table13[[#This Row],[Customer ID]],Table3[],6,0)</f>
        <v>62</v>
      </c>
    </row>
    <row r="1255" spans="1:18" x14ac:dyDescent="0.3">
      <c r="A1255" s="15">
        <v>867382</v>
      </c>
      <c r="B1255" s="16">
        <v>1007</v>
      </c>
      <c r="C1255" s="17" t="s">
        <v>99</v>
      </c>
      <c r="D1255" s="21">
        <v>44954.024305555555</v>
      </c>
      <c r="E1255" s="16" t="s">
        <v>98</v>
      </c>
      <c r="F1255" s="16" t="s">
        <v>60</v>
      </c>
      <c r="G1255" s="16">
        <v>2855</v>
      </c>
      <c r="H1255" s="16">
        <f>IF(OR(Table13[[#This Row],[Order Value]]&gt;Answer!I$17,Table13[[#This Row],[Order Value]]&lt;Answer!I$18),1,0)</f>
        <v>0</v>
      </c>
      <c r="I1255" s="19">
        <v>44954</v>
      </c>
      <c r="J1255" s="20" t="str">
        <f>TEXT(Table13[[#This Row],[Order Datetime]],"HH:MM:SS")</f>
        <v>00:35:00</v>
      </c>
      <c r="K1255" s="20" t="str">
        <f>TEXT(Table13[[#This Row],[Order time]],"H")</f>
        <v>0</v>
      </c>
      <c r="L1255" s="16">
        <v>1</v>
      </c>
      <c r="M1255" s="16">
        <f>DAY(Table13[[#This Row],[Order Date]])</f>
        <v>28</v>
      </c>
      <c r="N1255" s="16" t="str">
        <f>TEXT(Table13[[#This Row],[Order Date]],"mmmm")</f>
        <v>January</v>
      </c>
      <c r="O1255" s="16" t="str">
        <f>TEXT(Table13[[#This Row],[Order Date]],"dddd")</f>
        <v>Saturday</v>
      </c>
      <c r="P1255" s="16">
        <f>WEEKDAY(Table13[[#This Row],[Order Datetime]],2)</f>
        <v>6</v>
      </c>
      <c r="Q1255" s="30" t="str">
        <f>IF(Table13[[#This Row],[Customer Country]]="",VLOOKUP(Table13[[#This Row],[Customer ID]],Customers!$A$2:$E$2501,2,0),Table13[[#This Row],[Customer Country]])</f>
        <v>USA</v>
      </c>
      <c r="R1255" s="16">
        <f>VLOOKUP(Table13[[#This Row],[Customer ID]],Table3[],6,0)</f>
        <v>62</v>
      </c>
    </row>
    <row r="1256" spans="1:18" x14ac:dyDescent="0.3">
      <c r="A1256" s="15">
        <v>533763</v>
      </c>
      <c r="B1256" s="16">
        <v>1008</v>
      </c>
      <c r="C1256" s="17" t="s">
        <v>106</v>
      </c>
      <c r="D1256" s="18">
        <v>45103.020138888889</v>
      </c>
      <c r="E1256" s="16" t="s">
        <v>97</v>
      </c>
      <c r="F1256" s="16" t="s">
        <v>43</v>
      </c>
      <c r="G1256" s="16">
        <v>4873</v>
      </c>
      <c r="H1256" s="16">
        <f>IF(OR(Table13[[#This Row],[Order Value]]&gt;Answer!I$17,Table13[[#This Row],[Order Value]]&lt;Answer!I$18),1,0)</f>
        <v>0</v>
      </c>
      <c r="I1256" s="19">
        <v>45103</v>
      </c>
      <c r="J1256" s="20" t="str">
        <f>TEXT(Table13[[#This Row],[Order Datetime]],"HH:MM:SS")</f>
        <v>00:29:00</v>
      </c>
      <c r="K1256" s="20" t="str">
        <f>TEXT(Table13[[#This Row],[Order time]],"H")</f>
        <v>0</v>
      </c>
      <c r="L1256" s="16">
        <v>6</v>
      </c>
      <c r="M1256" s="16">
        <f>DAY(Table13[[#This Row],[Order Date]])</f>
        <v>26</v>
      </c>
      <c r="N1256" s="16" t="str">
        <f>TEXT(Table13[[#This Row],[Order Date]],"mmmm")</f>
        <v>June</v>
      </c>
      <c r="O1256" s="16" t="str">
        <f>TEXT(Table13[[#This Row],[Order Date]],"dddd")</f>
        <v>Monday</v>
      </c>
      <c r="P1256" s="16">
        <f>WEEKDAY(Table13[[#This Row],[Order Datetime]],2)</f>
        <v>1</v>
      </c>
      <c r="Q1256" s="30" t="str">
        <f>IF(Table13[[#This Row],[Customer Country]]="",VLOOKUP(Table13[[#This Row],[Customer ID]],Customers!$A$2:$E$2501,2,0),Table13[[#This Row],[Customer Country]])</f>
        <v>Singapore</v>
      </c>
      <c r="R1256" s="16">
        <f>VLOOKUP(Table13[[#This Row],[Customer ID]],Table3[],6,0)</f>
        <v>27</v>
      </c>
    </row>
    <row r="1257" spans="1:18" x14ac:dyDescent="0.3">
      <c r="A1257" s="15">
        <v>537900</v>
      </c>
      <c r="B1257" s="16">
        <v>1009</v>
      </c>
      <c r="C1257" s="17" t="s">
        <v>99</v>
      </c>
      <c r="D1257" s="18">
        <v>44936.011805555558</v>
      </c>
      <c r="E1257" s="16" t="s">
        <v>191</v>
      </c>
      <c r="F1257" s="16" t="s">
        <v>46</v>
      </c>
      <c r="G1257" s="16">
        <v>3462</v>
      </c>
      <c r="H1257" s="16">
        <f>IF(OR(Table13[[#This Row],[Order Value]]&gt;Answer!I$17,Table13[[#This Row],[Order Value]]&lt;Answer!I$18),1,0)</f>
        <v>0</v>
      </c>
      <c r="I1257" s="19">
        <v>44936</v>
      </c>
      <c r="J1257" s="20" t="str">
        <f>TEXT(Table13[[#This Row],[Order Datetime]],"HH:MM:SS")</f>
        <v>00:17:00</v>
      </c>
      <c r="K1257" s="20" t="str">
        <f>TEXT(Table13[[#This Row],[Order time]],"H")</f>
        <v>0</v>
      </c>
      <c r="L1257" s="16">
        <v>1</v>
      </c>
      <c r="M1257" s="16">
        <f>DAY(Table13[[#This Row],[Order Date]])</f>
        <v>10</v>
      </c>
      <c r="N1257" s="16" t="str">
        <f>TEXT(Table13[[#This Row],[Order Date]],"mmmm")</f>
        <v>January</v>
      </c>
      <c r="O1257" s="16" t="str">
        <f>TEXT(Table13[[#This Row],[Order Date]],"dddd")</f>
        <v>Tuesday</v>
      </c>
      <c r="P1257" s="16">
        <f>WEEKDAY(Table13[[#This Row],[Order Datetime]],2)</f>
        <v>2</v>
      </c>
      <c r="Q1257" s="30" t="str">
        <f>IF(Table13[[#This Row],[Customer Country]]="",VLOOKUP(Table13[[#This Row],[Customer ID]],Customers!$A$2:$E$2501,2,0),Table13[[#This Row],[Customer Country]])</f>
        <v>USA</v>
      </c>
      <c r="R1257" s="16">
        <f>VLOOKUP(Table13[[#This Row],[Customer ID]],Table3[],6,0)</f>
        <v>44</v>
      </c>
    </row>
    <row r="1258" spans="1:18" x14ac:dyDescent="0.3">
      <c r="A1258" s="15">
        <v>1585425</v>
      </c>
      <c r="B1258" s="16">
        <v>1009</v>
      </c>
      <c r="C1258" s="17" t="s">
        <v>99</v>
      </c>
      <c r="D1258" s="21">
        <v>45007.981249999997</v>
      </c>
      <c r="E1258" s="16" t="s">
        <v>96</v>
      </c>
      <c r="F1258" s="16" t="s">
        <v>21</v>
      </c>
      <c r="G1258" s="16">
        <v>3322</v>
      </c>
      <c r="H1258" s="16">
        <f>IF(OR(Table13[[#This Row],[Order Value]]&gt;Answer!I$17,Table13[[#This Row],[Order Value]]&lt;Answer!I$18),1,0)</f>
        <v>0</v>
      </c>
      <c r="I1258" s="19">
        <v>45007</v>
      </c>
      <c r="J1258" s="20" t="str">
        <f>TEXT(Table13[[#This Row],[Order Datetime]],"HH:MM:SS")</f>
        <v>23:33:00</v>
      </c>
      <c r="K1258" s="20" t="str">
        <f>TEXT(Table13[[#This Row],[Order time]],"H")</f>
        <v>23</v>
      </c>
      <c r="L1258" s="16">
        <v>3</v>
      </c>
      <c r="M1258" s="16">
        <f>DAY(Table13[[#This Row],[Order Date]])</f>
        <v>22</v>
      </c>
      <c r="N1258" s="16" t="str">
        <f>TEXT(Table13[[#This Row],[Order Date]],"mmmm")</f>
        <v>March</v>
      </c>
      <c r="O1258" s="16" t="str">
        <f>TEXT(Table13[[#This Row],[Order Date]],"dddd")</f>
        <v>Wednesday</v>
      </c>
      <c r="P1258" s="16">
        <f>WEEKDAY(Table13[[#This Row],[Order Datetime]],2)</f>
        <v>3</v>
      </c>
      <c r="Q1258" s="30" t="str">
        <f>IF(Table13[[#This Row],[Customer Country]]="",VLOOKUP(Table13[[#This Row],[Customer ID]],Customers!$A$2:$E$2501,2,0),Table13[[#This Row],[Customer Country]])</f>
        <v>USA</v>
      </c>
      <c r="R1258" s="16">
        <f>VLOOKUP(Table13[[#This Row],[Customer ID]],Table3[],6,0)</f>
        <v>44</v>
      </c>
    </row>
    <row r="1259" spans="1:18" x14ac:dyDescent="0.3">
      <c r="A1259" s="15">
        <v>573466</v>
      </c>
      <c r="B1259" s="16">
        <v>1010</v>
      </c>
      <c r="C1259" s="17" t="s">
        <v>105</v>
      </c>
      <c r="D1259" s="18">
        <v>45153.01666666667</v>
      </c>
      <c r="E1259" s="16" t="s">
        <v>98</v>
      </c>
      <c r="F1259" s="16" t="s">
        <v>43</v>
      </c>
      <c r="G1259" s="16">
        <v>8552</v>
      </c>
      <c r="H1259" s="16">
        <f>IF(OR(Table13[[#This Row],[Order Value]]&gt;Answer!I$17,Table13[[#This Row],[Order Value]]&lt;Answer!I$18),1,0)</f>
        <v>0</v>
      </c>
      <c r="I1259" s="19">
        <v>45153</v>
      </c>
      <c r="J1259" s="20" t="str">
        <f>TEXT(Table13[[#This Row],[Order Datetime]],"HH:MM:SS")</f>
        <v>00:24:00</v>
      </c>
      <c r="K1259" s="20" t="str">
        <f>TEXT(Table13[[#This Row],[Order time]],"H")</f>
        <v>0</v>
      </c>
      <c r="L1259" s="16">
        <v>8</v>
      </c>
      <c r="M1259" s="16">
        <f>DAY(Table13[[#This Row],[Order Date]])</f>
        <v>15</v>
      </c>
      <c r="N1259" s="16" t="str">
        <f>TEXT(Table13[[#This Row],[Order Date]],"mmmm")</f>
        <v>August</v>
      </c>
      <c r="O1259" s="16" t="str">
        <f>TEXT(Table13[[#This Row],[Order Date]],"dddd")</f>
        <v>Tuesday</v>
      </c>
      <c r="P1259" s="16">
        <f>WEEKDAY(Table13[[#This Row],[Order Datetime]],2)</f>
        <v>2</v>
      </c>
      <c r="Q1259" s="30" t="str">
        <f>IF(Table13[[#This Row],[Customer Country]]="",VLOOKUP(Table13[[#This Row],[Customer ID]],Customers!$A$2:$E$2501,2,0),Table13[[#This Row],[Customer Country]])</f>
        <v>Spain</v>
      </c>
      <c r="R1259" s="16">
        <f>VLOOKUP(Table13[[#This Row],[Customer ID]],Table3[],6,0)</f>
        <v>28</v>
      </c>
    </row>
    <row r="1260" spans="1:18" x14ac:dyDescent="0.3">
      <c r="A1260" s="15">
        <v>848868</v>
      </c>
      <c r="B1260" s="16">
        <v>1010</v>
      </c>
      <c r="C1260" s="17" t="s">
        <v>105</v>
      </c>
      <c r="D1260" s="21">
        <v>45132.988888888889</v>
      </c>
      <c r="E1260" s="16" t="s">
        <v>97</v>
      </c>
      <c r="F1260" s="16" t="s">
        <v>56</v>
      </c>
      <c r="G1260" s="16">
        <v>7710</v>
      </c>
      <c r="H1260" s="16">
        <f>IF(OR(Table13[[#This Row],[Order Value]]&gt;Answer!I$17,Table13[[#This Row],[Order Value]]&lt;Answer!I$18),1,0)</f>
        <v>0</v>
      </c>
      <c r="I1260" s="19">
        <v>45132</v>
      </c>
      <c r="J1260" s="20" t="str">
        <f>TEXT(Table13[[#This Row],[Order Datetime]],"HH:MM:SS")</f>
        <v>23:44:00</v>
      </c>
      <c r="K1260" s="20" t="str">
        <f>TEXT(Table13[[#This Row],[Order time]],"H")</f>
        <v>23</v>
      </c>
      <c r="L1260" s="16">
        <v>7</v>
      </c>
      <c r="M1260" s="16">
        <f>DAY(Table13[[#This Row],[Order Date]])</f>
        <v>25</v>
      </c>
      <c r="N1260" s="16" t="str">
        <f>TEXT(Table13[[#This Row],[Order Date]],"mmmm")</f>
        <v>July</v>
      </c>
      <c r="O1260" s="16" t="str">
        <f>TEXT(Table13[[#This Row],[Order Date]],"dddd")</f>
        <v>Tuesday</v>
      </c>
      <c r="P1260" s="16">
        <f>WEEKDAY(Table13[[#This Row],[Order Datetime]],2)</f>
        <v>2</v>
      </c>
      <c r="Q1260" s="30" t="str">
        <f>IF(Table13[[#This Row],[Customer Country]]="",VLOOKUP(Table13[[#This Row],[Customer ID]],Customers!$A$2:$E$2501,2,0),Table13[[#This Row],[Customer Country]])</f>
        <v>Spain</v>
      </c>
      <c r="R1260" s="16">
        <f>VLOOKUP(Table13[[#This Row],[Customer ID]],Table3[],6,0)</f>
        <v>28</v>
      </c>
    </row>
    <row r="1261" spans="1:18" x14ac:dyDescent="0.3">
      <c r="A1261" s="15">
        <v>106294</v>
      </c>
      <c r="B1261" s="16">
        <v>1011</v>
      </c>
      <c r="C1261" s="17" t="s">
        <v>100</v>
      </c>
      <c r="D1261" s="18">
        <v>45020.957638888889</v>
      </c>
      <c r="E1261" s="16" t="s">
        <v>191</v>
      </c>
      <c r="F1261" s="16" t="s">
        <v>71</v>
      </c>
      <c r="G1261" s="16">
        <v>4430</v>
      </c>
      <c r="H1261" s="16">
        <f>IF(OR(Table13[[#This Row],[Order Value]]&gt;Answer!I$17,Table13[[#This Row],[Order Value]]&lt;Answer!I$18),1,0)</f>
        <v>0</v>
      </c>
      <c r="I1261" s="19">
        <v>45020</v>
      </c>
      <c r="J1261" s="20" t="str">
        <f>TEXT(Table13[[#This Row],[Order Datetime]],"HH:MM:SS")</f>
        <v>22:59:00</v>
      </c>
      <c r="K1261" s="20" t="str">
        <f>TEXT(Table13[[#This Row],[Order time]],"H")</f>
        <v>22</v>
      </c>
      <c r="L1261" s="16">
        <v>4</v>
      </c>
      <c r="M1261" s="16">
        <f>DAY(Table13[[#This Row],[Order Date]])</f>
        <v>4</v>
      </c>
      <c r="N1261" s="16" t="str">
        <f>TEXT(Table13[[#This Row],[Order Date]],"mmmm")</f>
        <v>April</v>
      </c>
      <c r="O1261" s="16" t="str">
        <f>TEXT(Table13[[#This Row],[Order Date]],"dddd")</f>
        <v>Tuesday</v>
      </c>
      <c r="P1261" s="16">
        <f>WEEKDAY(Table13[[#This Row],[Order Datetime]],2)</f>
        <v>2</v>
      </c>
      <c r="Q1261" s="30" t="str">
        <f>IF(Table13[[#This Row],[Customer Country]]="",VLOOKUP(Table13[[#This Row],[Customer ID]],Customers!$A$2:$E$2501,2,0),Table13[[#This Row],[Customer Country]])</f>
        <v>France</v>
      </c>
      <c r="R1261" s="16">
        <f>VLOOKUP(Table13[[#This Row],[Customer ID]],Table3[],6,0)</f>
        <v>20</v>
      </c>
    </row>
    <row r="1262" spans="1:18" x14ac:dyDescent="0.3">
      <c r="A1262" s="15">
        <v>1336024</v>
      </c>
      <c r="B1262" s="16">
        <v>1011</v>
      </c>
      <c r="C1262" s="17" t="s">
        <v>100</v>
      </c>
      <c r="D1262" s="21">
        <v>45162.012499999997</v>
      </c>
      <c r="E1262" s="16" t="s">
        <v>96</v>
      </c>
      <c r="F1262" s="16" t="s">
        <v>89</v>
      </c>
      <c r="G1262" s="16">
        <v>8888</v>
      </c>
      <c r="H1262" s="16">
        <f>IF(OR(Table13[[#This Row],[Order Value]]&gt;Answer!I$17,Table13[[#This Row],[Order Value]]&lt;Answer!I$18),1,0)</f>
        <v>0</v>
      </c>
      <c r="I1262" s="19">
        <v>45162</v>
      </c>
      <c r="J1262" s="20" t="str">
        <f>TEXT(Table13[[#This Row],[Order Datetime]],"HH:MM:SS")</f>
        <v>00:18:00</v>
      </c>
      <c r="K1262" s="20" t="str">
        <f>TEXT(Table13[[#This Row],[Order time]],"H")</f>
        <v>0</v>
      </c>
      <c r="L1262" s="16">
        <v>8</v>
      </c>
      <c r="M1262" s="16">
        <f>DAY(Table13[[#This Row],[Order Date]])</f>
        <v>24</v>
      </c>
      <c r="N1262" s="16" t="str">
        <f>TEXT(Table13[[#This Row],[Order Date]],"mmmm")</f>
        <v>August</v>
      </c>
      <c r="O1262" s="16" t="str">
        <f>TEXT(Table13[[#This Row],[Order Date]],"dddd")</f>
        <v>Thursday</v>
      </c>
      <c r="P1262" s="16">
        <f>WEEKDAY(Table13[[#This Row],[Order Datetime]],2)</f>
        <v>4</v>
      </c>
      <c r="Q1262" s="30" t="str">
        <f>IF(Table13[[#This Row],[Customer Country]]="",VLOOKUP(Table13[[#This Row],[Customer ID]],Customers!$A$2:$E$2501,2,0),Table13[[#This Row],[Customer Country]])</f>
        <v>France</v>
      </c>
      <c r="R1262" s="16">
        <f>VLOOKUP(Table13[[#This Row],[Customer ID]],Table3[],6,0)</f>
        <v>20</v>
      </c>
    </row>
    <row r="1263" spans="1:18" x14ac:dyDescent="0.3">
      <c r="A1263" s="15">
        <v>70005</v>
      </c>
      <c r="B1263" s="16">
        <v>1014</v>
      </c>
      <c r="C1263" s="17" t="s">
        <v>113</v>
      </c>
      <c r="D1263" s="18">
        <v>45086.003472222219</v>
      </c>
      <c r="E1263" s="16" t="s">
        <v>97</v>
      </c>
      <c r="F1263" s="16" t="s">
        <v>27</v>
      </c>
      <c r="G1263" s="16">
        <v>3582</v>
      </c>
      <c r="H1263" s="16">
        <f>IF(OR(Table13[[#This Row],[Order Value]]&gt;Answer!I$17,Table13[[#This Row],[Order Value]]&lt;Answer!I$18),1,0)</f>
        <v>0</v>
      </c>
      <c r="I1263" s="19">
        <v>45086</v>
      </c>
      <c r="J1263" s="20" t="str">
        <f>TEXT(Table13[[#This Row],[Order Datetime]],"HH:MM:SS")</f>
        <v>00:05:00</v>
      </c>
      <c r="K1263" s="20" t="str">
        <f>TEXT(Table13[[#This Row],[Order time]],"H")</f>
        <v>0</v>
      </c>
      <c r="L1263" s="16">
        <v>6</v>
      </c>
      <c r="M1263" s="16">
        <f>DAY(Table13[[#This Row],[Order Date]])</f>
        <v>9</v>
      </c>
      <c r="N1263" s="16" t="str">
        <f>TEXT(Table13[[#This Row],[Order Date]],"mmmm")</f>
        <v>June</v>
      </c>
      <c r="O1263" s="16" t="str">
        <f>TEXT(Table13[[#This Row],[Order Date]],"dddd")</f>
        <v>Friday</v>
      </c>
      <c r="P1263" s="16">
        <f>WEEKDAY(Table13[[#This Row],[Order Datetime]],2)</f>
        <v>5</v>
      </c>
      <c r="Q1263" s="30" t="str">
        <f>IF(Table13[[#This Row],[Customer Country]]="",VLOOKUP(Table13[[#This Row],[Customer ID]],Customers!$A$2:$E$2501,2,0),Table13[[#This Row],[Customer Country]])</f>
        <v>India</v>
      </c>
      <c r="R1263" s="16">
        <f>VLOOKUP(Table13[[#This Row],[Customer ID]],Table3[],6,0)</f>
        <v>69</v>
      </c>
    </row>
    <row r="1264" spans="1:18" x14ac:dyDescent="0.3">
      <c r="A1264" s="15">
        <v>354439</v>
      </c>
      <c r="B1264" s="16">
        <v>1014</v>
      </c>
      <c r="C1264" s="17" t="s">
        <v>113</v>
      </c>
      <c r="D1264" s="18">
        <v>44930.020138888889</v>
      </c>
      <c r="E1264" s="16" t="s">
        <v>96</v>
      </c>
      <c r="F1264" s="16" t="s">
        <v>88</v>
      </c>
      <c r="G1264" s="16">
        <v>2885</v>
      </c>
      <c r="H1264" s="16">
        <f>IF(OR(Table13[[#This Row],[Order Value]]&gt;Answer!I$17,Table13[[#This Row],[Order Value]]&lt;Answer!I$18),1,0)</f>
        <v>0</v>
      </c>
      <c r="I1264" s="19">
        <v>44930</v>
      </c>
      <c r="J1264" s="20" t="str">
        <f>TEXT(Table13[[#This Row],[Order Datetime]],"HH:MM:SS")</f>
        <v>00:29:00</v>
      </c>
      <c r="K1264" s="20" t="str">
        <f>TEXT(Table13[[#This Row],[Order time]],"H")</f>
        <v>0</v>
      </c>
      <c r="L1264" s="16">
        <v>1</v>
      </c>
      <c r="M1264" s="16">
        <f>DAY(Table13[[#This Row],[Order Date]])</f>
        <v>4</v>
      </c>
      <c r="N1264" s="16" t="str">
        <f>TEXT(Table13[[#This Row],[Order Date]],"mmmm")</f>
        <v>January</v>
      </c>
      <c r="O1264" s="16" t="str">
        <f>TEXT(Table13[[#This Row],[Order Date]],"dddd")</f>
        <v>Wednesday</v>
      </c>
      <c r="P1264" s="16">
        <f>WEEKDAY(Table13[[#This Row],[Order Datetime]],2)</f>
        <v>3</v>
      </c>
      <c r="Q1264" s="30" t="str">
        <f>IF(Table13[[#This Row],[Customer Country]]="",VLOOKUP(Table13[[#This Row],[Customer ID]],Customers!$A$2:$E$2501,2,0),Table13[[#This Row],[Customer Country]])</f>
        <v>India</v>
      </c>
      <c r="R1264" s="16">
        <f>VLOOKUP(Table13[[#This Row],[Customer ID]],Table3[],6,0)</f>
        <v>69</v>
      </c>
    </row>
    <row r="1265" spans="1:18" x14ac:dyDescent="0.3">
      <c r="A1265" s="15">
        <v>152762</v>
      </c>
      <c r="B1265" s="16">
        <v>1015</v>
      </c>
      <c r="C1265" s="17" t="s">
        <v>107</v>
      </c>
      <c r="D1265" s="18">
        <v>45097.945138888892</v>
      </c>
      <c r="E1265" s="16" t="s">
        <v>98</v>
      </c>
      <c r="F1265" s="16" t="s">
        <v>42</v>
      </c>
      <c r="G1265" s="16">
        <v>9099</v>
      </c>
      <c r="H1265" s="16">
        <f>IF(OR(Table13[[#This Row],[Order Value]]&gt;Answer!I$17,Table13[[#This Row],[Order Value]]&lt;Answer!I$18),1,0)</f>
        <v>0</v>
      </c>
      <c r="I1265" s="19">
        <v>45097</v>
      </c>
      <c r="J1265" s="20" t="str">
        <f>TEXT(Table13[[#This Row],[Order Datetime]],"HH:MM:SS")</f>
        <v>22:41:00</v>
      </c>
      <c r="K1265" s="20" t="str">
        <f>TEXT(Table13[[#This Row],[Order time]],"H")</f>
        <v>22</v>
      </c>
      <c r="L1265" s="16">
        <v>6</v>
      </c>
      <c r="M1265" s="16">
        <f>DAY(Table13[[#This Row],[Order Date]])</f>
        <v>20</v>
      </c>
      <c r="N1265" s="16" t="str">
        <f>TEXT(Table13[[#This Row],[Order Date]],"mmmm")</f>
        <v>June</v>
      </c>
      <c r="O1265" s="16" t="str">
        <f>TEXT(Table13[[#This Row],[Order Date]],"dddd")</f>
        <v>Tuesday</v>
      </c>
      <c r="P1265" s="16">
        <f>WEEKDAY(Table13[[#This Row],[Order Datetime]],2)</f>
        <v>2</v>
      </c>
      <c r="Q1265" s="30" t="str">
        <f>IF(Table13[[#This Row],[Customer Country]]="",VLOOKUP(Table13[[#This Row],[Customer ID]],Customers!$A$2:$E$2501,2,0),Table13[[#This Row],[Customer Country]])</f>
        <v>Italy</v>
      </c>
      <c r="R1265" s="16">
        <f>VLOOKUP(Table13[[#This Row],[Customer ID]],Table3[],6,0)</f>
        <v>50</v>
      </c>
    </row>
    <row r="1266" spans="1:18" x14ac:dyDescent="0.3">
      <c r="A1266" s="15">
        <v>1284756</v>
      </c>
      <c r="B1266" s="16">
        <v>1015</v>
      </c>
      <c r="C1266" s="17" t="s">
        <v>107</v>
      </c>
      <c r="D1266" s="21">
        <v>45237.004166666666</v>
      </c>
      <c r="E1266" s="16" t="s">
        <v>97</v>
      </c>
      <c r="F1266" s="16" t="s">
        <v>5</v>
      </c>
      <c r="G1266" s="16">
        <v>8923</v>
      </c>
      <c r="H1266" s="16">
        <f>IF(OR(Table13[[#This Row],[Order Value]]&gt;Answer!I$17,Table13[[#This Row],[Order Value]]&lt;Answer!I$18),1,0)</f>
        <v>0</v>
      </c>
      <c r="I1266" s="19">
        <v>45237</v>
      </c>
      <c r="J1266" s="20" t="str">
        <f>TEXT(Table13[[#This Row],[Order Datetime]],"HH:MM:SS")</f>
        <v>00:06:00</v>
      </c>
      <c r="K1266" s="20" t="str">
        <f>TEXT(Table13[[#This Row],[Order time]],"H")</f>
        <v>0</v>
      </c>
      <c r="L1266" s="16">
        <v>11</v>
      </c>
      <c r="M1266" s="16">
        <f>DAY(Table13[[#This Row],[Order Date]])</f>
        <v>7</v>
      </c>
      <c r="N1266" s="16" t="str">
        <f>TEXT(Table13[[#This Row],[Order Date]],"mmmm")</f>
        <v>November</v>
      </c>
      <c r="O1266" s="16" t="str">
        <f>TEXT(Table13[[#This Row],[Order Date]],"dddd")</f>
        <v>Tuesday</v>
      </c>
      <c r="P1266" s="16">
        <f>WEEKDAY(Table13[[#This Row],[Order Datetime]],2)</f>
        <v>2</v>
      </c>
      <c r="Q1266" s="30" t="str">
        <f>IF(Table13[[#This Row],[Customer Country]]="",VLOOKUP(Table13[[#This Row],[Customer ID]],Customers!$A$2:$E$2501,2,0),Table13[[#This Row],[Customer Country]])</f>
        <v>Italy</v>
      </c>
      <c r="R1266" s="16">
        <f>VLOOKUP(Table13[[#This Row],[Customer ID]],Table3[],6,0)</f>
        <v>50</v>
      </c>
    </row>
    <row r="1267" spans="1:18" x14ac:dyDescent="0.3">
      <c r="A1267" s="15">
        <v>10508</v>
      </c>
      <c r="B1267" s="16">
        <v>1016</v>
      </c>
      <c r="C1267" s="17" t="s">
        <v>113</v>
      </c>
      <c r="D1267" s="18">
        <v>45162.967361111114</v>
      </c>
      <c r="E1267" s="16" t="s">
        <v>191</v>
      </c>
      <c r="F1267" s="16" t="s">
        <v>19</v>
      </c>
      <c r="G1267" s="16">
        <v>4247</v>
      </c>
      <c r="H1267" s="16">
        <f>IF(OR(Table13[[#This Row],[Order Value]]&gt;Answer!I$17,Table13[[#This Row],[Order Value]]&lt;Answer!I$18),1,0)</f>
        <v>0</v>
      </c>
      <c r="I1267" s="19">
        <v>45162</v>
      </c>
      <c r="J1267" s="20" t="str">
        <f>TEXT(Table13[[#This Row],[Order Datetime]],"HH:MM:SS")</f>
        <v>23:13:00</v>
      </c>
      <c r="K1267" s="20" t="str">
        <f>TEXT(Table13[[#This Row],[Order time]],"H")</f>
        <v>23</v>
      </c>
      <c r="L1267" s="16">
        <v>8</v>
      </c>
      <c r="M1267" s="16">
        <f>DAY(Table13[[#This Row],[Order Date]])</f>
        <v>24</v>
      </c>
      <c r="N1267" s="16" t="str">
        <f>TEXT(Table13[[#This Row],[Order Date]],"mmmm")</f>
        <v>August</v>
      </c>
      <c r="O1267" s="16" t="str">
        <f>TEXT(Table13[[#This Row],[Order Date]],"dddd")</f>
        <v>Thursday</v>
      </c>
      <c r="P1267" s="16">
        <f>WEEKDAY(Table13[[#This Row],[Order Datetime]],2)</f>
        <v>4</v>
      </c>
      <c r="Q1267" s="30" t="str">
        <f>IF(Table13[[#This Row],[Customer Country]]="",VLOOKUP(Table13[[#This Row],[Customer ID]],Customers!$A$2:$E$2501,2,0),Table13[[#This Row],[Customer Country]])</f>
        <v>India</v>
      </c>
      <c r="R1267" s="16">
        <f>VLOOKUP(Table13[[#This Row],[Customer ID]],Table3[],6,0)</f>
        <v>23</v>
      </c>
    </row>
    <row r="1268" spans="1:18" x14ac:dyDescent="0.3">
      <c r="A1268" s="15">
        <v>23598</v>
      </c>
      <c r="B1268" s="16">
        <v>1017</v>
      </c>
      <c r="C1268" s="17" t="s">
        <v>113</v>
      </c>
      <c r="D1268" s="18">
        <v>45209.036111111112</v>
      </c>
      <c r="E1268" s="16" t="s">
        <v>97</v>
      </c>
      <c r="F1268" s="16" t="s">
        <v>34</v>
      </c>
      <c r="G1268" s="16">
        <v>3015</v>
      </c>
      <c r="H1268" s="16">
        <f>IF(OR(Table13[[#This Row],[Order Value]]&gt;Answer!I$17,Table13[[#This Row],[Order Value]]&lt;Answer!I$18),1,0)</f>
        <v>0</v>
      </c>
      <c r="I1268" s="19">
        <v>45209</v>
      </c>
      <c r="J1268" s="20" t="str">
        <f>TEXT(Table13[[#This Row],[Order Datetime]],"HH:MM:SS")</f>
        <v>00:52:00</v>
      </c>
      <c r="K1268" s="20" t="str">
        <f>TEXT(Table13[[#This Row],[Order time]],"H")</f>
        <v>0</v>
      </c>
      <c r="L1268" s="16">
        <v>10</v>
      </c>
      <c r="M1268" s="16">
        <f>DAY(Table13[[#This Row],[Order Date]])</f>
        <v>10</v>
      </c>
      <c r="N1268" s="16" t="str">
        <f>TEXT(Table13[[#This Row],[Order Date]],"mmmm")</f>
        <v>October</v>
      </c>
      <c r="O1268" s="16" t="str">
        <f>TEXT(Table13[[#This Row],[Order Date]],"dddd")</f>
        <v>Tuesday</v>
      </c>
      <c r="P1268" s="16">
        <f>WEEKDAY(Table13[[#This Row],[Order Datetime]],2)</f>
        <v>2</v>
      </c>
      <c r="Q1268" s="30" t="str">
        <f>IF(Table13[[#This Row],[Customer Country]]="",VLOOKUP(Table13[[#This Row],[Customer ID]],Customers!$A$2:$E$2501,2,0),Table13[[#This Row],[Customer Country]])</f>
        <v>India</v>
      </c>
      <c r="R1268" s="16">
        <f>VLOOKUP(Table13[[#This Row],[Customer ID]],Table3[],6,0)</f>
        <v>38</v>
      </c>
    </row>
    <row r="1269" spans="1:18" x14ac:dyDescent="0.3">
      <c r="A1269" s="15">
        <v>1366911</v>
      </c>
      <c r="B1269" s="16">
        <v>1017</v>
      </c>
      <c r="C1269" s="17" t="s">
        <v>113</v>
      </c>
      <c r="D1269" s="21">
        <v>45168.986111111109</v>
      </c>
      <c r="E1269" s="16" t="s">
        <v>96</v>
      </c>
      <c r="F1269" s="16" t="s">
        <v>78</v>
      </c>
      <c r="G1269" s="16">
        <v>1302</v>
      </c>
      <c r="H1269" s="16">
        <f>IF(OR(Table13[[#This Row],[Order Value]]&gt;Answer!I$17,Table13[[#This Row],[Order Value]]&lt;Answer!I$18),1,0)</f>
        <v>0</v>
      </c>
      <c r="I1269" s="19">
        <v>45168</v>
      </c>
      <c r="J1269" s="20" t="str">
        <f>TEXT(Table13[[#This Row],[Order Datetime]],"HH:MM:SS")</f>
        <v>23:40:00</v>
      </c>
      <c r="K1269" s="20" t="str">
        <f>TEXT(Table13[[#This Row],[Order time]],"H")</f>
        <v>23</v>
      </c>
      <c r="L1269" s="16">
        <v>8</v>
      </c>
      <c r="M1269" s="16">
        <f>DAY(Table13[[#This Row],[Order Date]])</f>
        <v>30</v>
      </c>
      <c r="N1269" s="16" t="str">
        <f>TEXT(Table13[[#This Row],[Order Date]],"mmmm")</f>
        <v>August</v>
      </c>
      <c r="O1269" s="16" t="str">
        <f>TEXT(Table13[[#This Row],[Order Date]],"dddd")</f>
        <v>Wednesday</v>
      </c>
      <c r="P1269" s="16">
        <f>WEEKDAY(Table13[[#This Row],[Order Datetime]],2)</f>
        <v>3</v>
      </c>
      <c r="Q1269" s="30" t="str">
        <f>IF(Table13[[#This Row],[Customer Country]]="",VLOOKUP(Table13[[#This Row],[Customer ID]],Customers!$A$2:$E$2501,2,0),Table13[[#This Row],[Customer Country]])</f>
        <v>India</v>
      </c>
      <c r="R1269" s="16">
        <f>VLOOKUP(Table13[[#This Row],[Customer ID]],Table3[],6,0)</f>
        <v>38</v>
      </c>
    </row>
    <row r="1270" spans="1:18" x14ac:dyDescent="0.3">
      <c r="A1270" s="15">
        <v>1064762</v>
      </c>
      <c r="B1270" s="16">
        <v>1018</v>
      </c>
      <c r="C1270" s="17" t="s">
        <v>100</v>
      </c>
      <c r="D1270" s="21">
        <v>45224.036805555559</v>
      </c>
      <c r="E1270" s="16" t="s">
        <v>191</v>
      </c>
      <c r="F1270" s="16" t="s">
        <v>28</v>
      </c>
      <c r="G1270" s="16">
        <v>1726</v>
      </c>
      <c r="H1270" s="16">
        <f>IF(OR(Table13[[#This Row],[Order Value]]&gt;Answer!I$17,Table13[[#This Row],[Order Value]]&lt;Answer!I$18),1,0)</f>
        <v>0</v>
      </c>
      <c r="I1270" s="19">
        <v>45224</v>
      </c>
      <c r="J1270" s="20" t="str">
        <f>TEXT(Table13[[#This Row],[Order Datetime]],"HH:MM:SS")</f>
        <v>00:53:00</v>
      </c>
      <c r="K1270" s="20" t="str">
        <f>TEXT(Table13[[#This Row],[Order time]],"H")</f>
        <v>0</v>
      </c>
      <c r="L1270" s="16">
        <v>10</v>
      </c>
      <c r="M1270" s="16">
        <f>DAY(Table13[[#This Row],[Order Date]])</f>
        <v>25</v>
      </c>
      <c r="N1270" s="16" t="str">
        <f>TEXT(Table13[[#This Row],[Order Date]],"mmmm")</f>
        <v>October</v>
      </c>
      <c r="O1270" s="16" t="str">
        <f>TEXT(Table13[[#This Row],[Order Date]],"dddd")</f>
        <v>Wednesday</v>
      </c>
      <c r="P1270" s="16">
        <f>WEEKDAY(Table13[[#This Row],[Order Datetime]],2)</f>
        <v>3</v>
      </c>
      <c r="Q1270" s="30" t="str">
        <f>IF(Table13[[#This Row],[Customer Country]]="",VLOOKUP(Table13[[#This Row],[Customer ID]],Customers!$A$2:$E$2501,2,0),Table13[[#This Row],[Customer Country]])</f>
        <v>France</v>
      </c>
      <c r="R1270" s="16">
        <f>VLOOKUP(Table13[[#This Row],[Customer ID]],Table3[],6,0)</f>
        <v>52</v>
      </c>
    </row>
    <row r="1271" spans="1:18" x14ac:dyDescent="0.3">
      <c r="A1271" s="15">
        <v>1141931</v>
      </c>
      <c r="B1271" s="16">
        <v>1018</v>
      </c>
      <c r="C1271" s="17" t="s">
        <v>100</v>
      </c>
      <c r="D1271" s="21">
        <v>45109.950694444444</v>
      </c>
      <c r="E1271" s="16" t="s">
        <v>98</v>
      </c>
      <c r="F1271" s="16" t="s">
        <v>66</v>
      </c>
      <c r="G1271" s="16">
        <v>9219</v>
      </c>
      <c r="H1271" s="16">
        <f>IF(OR(Table13[[#This Row],[Order Value]]&gt;Answer!I$17,Table13[[#This Row],[Order Value]]&lt;Answer!I$18),1,0)</f>
        <v>0</v>
      </c>
      <c r="I1271" s="19">
        <v>45109</v>
      </c>
      <c r="J1271" s="20" t="str">
        <f>TEXT(Table13[[#This Row],[Order Datetime]],"HH:MM:SS")</f>
        <v>22:49:00</v>
      </c>
      <c r="K1271" s="20" t="str">
        <f>TEXT(Table13[[#This Row],[Order time]],"H")</f>
        <v>22</v>
      </c>
      <c r="L1271" s="16">
        <v>7</v>
      </c>
      <c r="M1271" s="16">
        <f>DAY(Table13[[#This Row],[Order Date]])</f>
        <v>2</v>
      </c>
      <c r="N1271" s="16" t="str">
        <f>TEXT(Table13[[#This Row],[Order Date]],"mmmm")</f>
        <v>July</v>
      </c>
      <c r="O1271" s="16" t="str">
        <f>TEXT(Table13[[#This Row],[Order Date]],"dddd")</f>
        <v>Sunday</v>
      </c>
      <c r="P1271" s="16">
        <f>WEEKDAY(Table13[[#This Row],[Order Datetime]],2)</f>
        <v>7</v>
      </c>
      <c r="Q1271" s="30" t="str">
        <f>IF(Table13[[#This Row],[Customer Country]]="",VLOOKUP(Table13[[#This Row],[Customer ID]],Customers!$A$2:$E$2501,2,0),Table13[[#This Row],[Customer Country]])</f>
        <v>France</v>
      </c>
      <c r="R1271" s="16">
        <f>VLOOKUP(Table13[[#This Row],[Customer ID]],Table3[],6,0)</f>
        <v>52</v>
      </c>
    </row>
    <row r="1272" spans="1:18" x14ac:dyDescent="0.3">
      <c r="A1272" s="15">
        <v>532196</v>
      </c>
      <c r="B1272" s="16">
        <v>1019</v>
      </c>
      <c r="C1272" s="17" t="s">
        <v>107</v>
      </c>
      <c r="D1272" s="18">
        <v>45207.033333333333</v>
      </c>
      <c r="E1272" s="16" t="s">
        <v>96</v>
      </c>
      <c r="F1272" s="16" t="s">
        <v>69</v>
      </c>
      <c r="G1272" s="16">
        <v>3019</v>
      </c>
      <c r="H1272" s="16">
        <f>IF(OR(Table13[[#This Row],[Order Value]]&gt;Answer!I$17,Table13[[#This Row],[Order Value]]&lt;Answer!I$18),1,0)</f>
        <v>0</v>
      </c>
      <c r="I1272" s="19">
        <v>45207</v>
      </c>
      <c r="J1272" s="20" t="str">
        <f>TEXT(Table13[[#This Row],[Order Datetime]],"HH:MM:SS")</f>
        <v>00:48:00</v>
      </c>
      <c r="K1272" s="20" t="str">
        <f>TEXT(Table13[[#This Row],[Order time]],"H")</f>
        <v>0</v>
      </c>
      <c r="L1272" s="16">
        <v>10</v>
      </c>
      <c r="M1272" s="16">
        <f>DAY(Table13[[#This Row],[Order Date]])</f>
        <v>8</v>
      </c>
      <c r="N1272" s="16" t="str">
        <f>TEXT(Table13[[#This Row],[Order Date]],"mmmm")</f>
        <v>October</v>
      </c>
      <c r="O1272" s="16" t="str">
        <f>TEXT(Table13[[#This Row],[Order Date]],"dddd")</f>
        <v>Sunday</v>
      </c>
      <c r="P1272" s="16">
        <f>WEEKDAY(Table13[[#This Row],[Order Datetime]],2)</f>
        <v>7</v>
      </c>
      <c r="Q1272" s="30" t="str">
        <f>IF(Table13[[#This Row],[Customer Country]]="",VLOOKUP(Table13[[#This Row],[Customer ID]],Customers!$A$2:$E$2501,2,0),Table13[[#This Row],[Customer Country]])</f>
        <v>Italy</v>
      </c>
      <c r="R1272" s="16">
        <f>VLOOKUP(Table13[[#This Row],[Customer ID]],Table3[],6,0)</f>
        <v>64</v>
      </c>
    </row>
    <row r="1273" spans="1:18" x14ac:dyDescent="0.3">
      <c r="A1273" s="15">
        <v>746275</v>
      </c>
      <c r="B1273" s="16">
        <v>1020</v>
      </c>
      <c r="C1273" s="17" t="s">
        <v>101</v>
      </c>
      <c r="D1273" s="21">
        <v>45059.054861111108</v>
      </c>
      <c r="E1273" s="16" t="s">
        <v>97</v>
      </c>
      <c r="F1273" s="16" t="s">
        <v>27</v>
      </c>
      <c r="G1273" s="16">
        <v>3551</v>
      </c>
      <c r="H1273" s="16">
        <f>IF(OR(Table13[[#This Row],[Order Value]]&gt;Answer!I$17,Table13[[#This Row],[Order Value]]&lt;Answer!I$18),1,0)</f>
        <v>0</v>
      </c>
      <c r="I1273" s="19">
        <v>45059</v>
      </c>
      <c r="J1273" s="20" t="str">
        <f>TEXT(Table13[[#This Row],[Order Datetime]],"HH:MM:SS")</f>
        <v>01:19:00</v>
      </c>
      <c r="K1273" s="20" t="str">
        <f>TEXT(Table13[[#This Row],[Order time]],"H")</f>
        <v>1</v>
      </c>
      <c r="L1273" s="16">
        <v>5</v>
      </c>
      <c r="M1273" s="16">
        <f>DAY(Table13[[#This Row],[Order Date]])</f>
        <v>13</v>
      </c>
      <c r="N1273" s="16" t="str">
        <f>TEXT(Table13[[#This Row],[Order Date]],"mmmm")</f>
        <v>May</v>
      </c>
      <c r="O1273" s="16" t="str">
        <f>TEXT(Table13[[#This Row],[Order Date]],"dddd")</f>
        <v>Saturday</v>
      </c>
      <c r="P1273" s="16">
        <f>WEEKDAY(Table13[[#This Row],[Order Datetime]],2)</f>
        <v>6</v>
      </c>
      <c r="Q1273" s="30" t="str">
        <f>IF(Table13[[#This Row],[Customer Country]]="",VLOOKUP(Table13[[#This Row],[Customer ID]],Customers!$A$2:$E$2501,2,0),Table13[[#This Row],[Customer Country]])</f>
        <v>Australia</v>
      </c>
      <c r="R1273" s="16">
        <f>VLOOKUP(Table13[[#This Row],[Customer ID]],Table3[],6,0)</f>
        <v>86</v>
      </c>
    </row>
    <row r="1274" spans="1:18" x14ac:dyDescent="0.3">
      <c r="A1274" s="15">
        <v>178761</v>
      </c>
      <c r="B1274" s="16">
        <v>1021</v>
      </c>
      <c r="C1274" s="17" t="s">
        <v>106</v>
      </c>
      <c r="D1274" s="18">
        <v>44982.941666666666</v>
      </c>
      <c r="E1274" s="16" t="s">
        <v>98</v>
      </c>
      <c r="F1274" s="16" t="s">
        <v>9</v>
      </c>
      <c r="G1274" s="16">
        <v>2487</v>
      </c>
      <c r="H1274" s="16">
        <f>IF(OR(Table13[[#This Row],[Order Value]]&gt;Answer!I$17,Table13[[#This Row],[Order Value]]&lt;Answer!I$18),1,0)</f>
        <v>0</v>
      </c>
      <c r="I1274" s="19">
        <v>44982</v>
      </c>
      <c r="J1274" s="20" t="str">
        <f>TEXT(Table13[[#This Row],[Order Datetime]],"HH:MM:SS")</f>
        <v>22:36:00</v>
      </c>
      <c r="K1274" s="20" t="str">
        <f>TEXT(Table13[[#This Row],[Order time]],"H")</f>
        <v>22</v>
      </c>
      <c r="L1274" s="16">
        <v>2</v>
      </c>
      <c r="M1274" s="16">
        <f>DAY(Table13[[#This Row],[Order Date]])</f>
        <v>25</v>
      </c>
      <c r="N1274" s="16" t="str">
        <f>TEXT(Table13[[#This Row],[Order Date]],"mmmm")</f>
        <v>February</v>
      </c>
      <c r="O1274" s="16" t="str">
        <f>TEXT(Table13[[#This Row],[Order Date]],"dddd")</f>
        <v>Saturday</v>
      </c>
      <c r="P1274" s="16">
        <f>WEEKDAY(Table13[[#This Row],[Order Datetime]],2)</f>
        <v>6</v>
      </c>
      <c r="Q1274" s="30" t="str">
        <f>IF(Table13[[#This Row],[Customer Country]]="",VLOOKUP(Table13[[#This Row],[Customer ID]],Customers!$A$2:$E$2501,2,0),Table13[[#This Row],[Customer Country]])</f>
        <v>Singapore</v>
      </c>
      <c r="R1274" s="16">
        <f>VLOOKUP(Table13[[#This Row],[Customer ID]],Table3[],6,0)</f>
        <v>49</v>
      </c>
    </row>
    <row r="1275" spans="1:18" x14ac:dyDescent="0.3">
      <c r="A1275" s="15">
        <v>1665582</v>
      </c>
      <c r="B1275" s="16">
        <v>1022</v>
      </c>
      <c r="C1275" s="17" t="s">
        <v>113</v>
      </c>
      <c r="D1275" s="21">
        <v>45101.011111111111</v>
      </c>
      <c r="E1275" s="16" t="s">
        <v>96</v>
      </c>
      <c r="F1275" s="16" t="s">
        <v>80</v>
      </c>
      <c r="G1275" s="16">
        <v>7517</v>
      </c>
      <c r="H1275" s="16">
        <f>IF(OR(Table13[[#This Row],[Order Value]]&gt;Answer!I$17,Table13[[#This Row],[Order Value]]&lt;Answer!I$18),1,0)</f>
        <v>0</v>
      </c>
      <c r="I1275" s="19">
        <v>45101</v>
      </c>
      <c r="J1275" s="20" t="str">
        <f>TEXT(Table13[[#This Row],[Order Datetime]],"HH:MM:SS")</f>
        <v>00:16:00</v>
      </c>
      <c r="K1275" s="20" t="str">
        <f>TEXT(Table13[[#This Row],[Order time]],"H")</f>
        <v>0</v>
      </c>
      <c r="L1275" s="16">
        <v>6</v>
      </c>
      <c r="M1275" s="16">
        <f>DAY(Table13[[#This Row],[Order Date]])</f>
        <v>24</v>
      </c>
      <c r="N1275" s="16" t="str">
        <f>TEXT(Table13[[#This Row],[Order Date]],"mmmm")</f>
        <v>June</v>
      </c>
      <c r="O1275" s="16" t="str">
        <f>TEXT(Table13[[#This Row],[Order Date]],"dddd")</f>
        <v>Saturday</v>
      </c>
      <c r="P1275" s="16">
        <f>WEEKDAY(Table13[[#This Row],[Order Datetime]],2)</f>
        <v>6</v>
      </c>
      <c r="Q1275" s="30" t="str">
        <f>IF(Table13[[#This Row],[Customer Country]]="",VLOOKUP(Table13[[#This Row],[Customer ID]],Customers!$A$2:$E$2501,2,0),Table13[[#This Row],[Customer Country]])</f>
        <v>India</v>
      </c>
      <c r="R1275" s="16">
        <f>VLOOKUP(Table13[[#This Row],[Customer ID]],Table3[],6,0)</f>
        <v>60</v>
      </c>
    </row>
    <row r="1276" spans="1:18" x14ac:dyDescent="0.3">
      <c r="A1276" s="15">
        <v>883461</v>
      </c>
      <c r="B1276" s="16">
        <v>1023</v>
      </c>
      <c r="C1276" s="17" t="s">
        <v>109</v>
      </c>
      <c r="D1276" s="21">
        <v>45235.961805555555</v>
      </c>
      <c r="E1276" s="16" t="s">
        <v>191</v>
      </c>
      <c r="F1276" s="16" t="s">
        <v>69</v>
      </c>
      <c r="G1276" s="16">
        <v>7192</v>
      </c>
      <c r="H1276" s="16">
        <f>IF(OR(Table13[[#This Row],[Order Value]]&gt;Answer!I$17,Table13[[#This Row],[Order Value]]&lt;Answer!I$18),1,0)</f>
        <v>0</v>
      </c>
      <c r="I1276" s="19">
        <v>45235</v>
      </c>
      <c r="J1276" s="20" t="str">
        <f>TEXT(Table13[[#This Row],[Order Datetime]],"HH:MM:SS")</f>
        <v>23:05:00</v>
      </c>
      <c r="K1276" s="20" t="str">
        <f>TEXT(Table13[[#This Row],[Order time]],"H")</f>
        <v>23</v>
      </c>
      <c r="L1276" s="16">
        <v>11</v>
      </c>
      <c r="M1276" s="16">
        <f>DAY(Table13[[#This Row],[Order Date]])</f>
        <v>5</v>
      </c>
      <c r="N1276" s="16" t="str">
        <f>TEXT(Table13[[#This Row],[Order Date]],"mmmm")</f>
        <v>November</v>
      </c>
      <c r="O1276" s="16" t="str">
        <f>TEXT(Table13[[#This Row],[Order Date]],"dddd")</f>
        <v>Sunday</v>
      </c>
      <c r="P1276" s="16">
        <f>WEEKDAY(Table13[[#This Row],[Order Datetime]],2)</f>
        <v>7</v>
      </c>
      <c r="Q1276" s="30" t="str">
        <f>IF(Table13[[#This Row],[Customer Country]]="",VLOOKUP(Table13[[#This Row],[Customer ID]],Customers!$A$2:$E$2501,2,0),Table13[[#This Row],[Customer Country]])</f>
        <v>Germany</v>
      </c>
      <c r="R1276" s="16">
        <f>VLOOKUP(Table13[[#This Row],[Customer ID]],Table3[],6,0)</f>
        <v>52</v>
      </c>
    </row>
    <row r="1277" spans="1:18" x14ac:dyDescent="0.3">
      <c r="A1277" s="15">
        <v>1661217</v>
      </c>
      <c r="B1277" s="16">
        <v>1025</v>
      </c>
      <c r="C1277" s="17" t="s">
        <v>101</v>
      </c>
      <c r="D1277" s="21">
        <v>45172.972916666666</v>
      </c>
      <c r="E1277" s="16" t="s">
        <v>98</v>
      </c>
      <c r="F1277" s="16" t="s">
        <v>43</v>
      </c>
      <c r="G1277" s="16">
        <v>9380</v>
      </c>
      <c r="H1277" s="16">
        <f>IF(OR(Table13[[#This Row],[Order Value]]&gt;Answer!I$17,Table13[[#This Row],[Order Value]]&lt;Answer!I$18),1,0)</f>
        <v>0</v>
      </c>
      <c r="I1277" s="19">
        <v>45172</v>
      </c>
      <c r="J1277" s="20" t="str">
        <f>TEXT(Table13[[#This Row],[Order Datetime]],"HH:MM:SS")</f>
        <v>23:21:00</v>
      </c>
      <c r="K1277" s="20" t="str">
        <f>TEXT(Table13[[#This Row],[Order time]],"H")</f>
        <v>23</v>
      </c>
      <c r="L1277" s="16">
        <v>9</v>
      </c>
      <c r="M1277" s="16">
        <f>DAY(Table13[[#This Row],[Order Date]])</f>
        <v>3</v>
      </c>
      <c r="N1277" s="16" t="str">
        <f>TEXT(Table13[[#This Row],[Order Date]],"mmmm")</f>
        <v>September</v>
      </c>
      <c r="O1277" s="16" t="str">
        <f>TEXT(Table13[[#This Row],[Order Date]],"dddd")</f>
        <v>Sunday</v>
      </c>
      <c r="P1277" s="16">
        <f>WEEKDAY(Table13[[#This Row],[Order Datetime]],2)</f>
        <v>7</v>
      </c>
      <c r="Q1277" s="30" t="str">
        <f>IF(Table13[[#This Row],[Customer Country]]="",VLOOKUP(Table13[[#This Row],[Customer ID]],Customers!$A$2:$E$2501,2,0),Table13[[#This Row],[Customer Country]])</f>
        <v>Australia</v>
      </c>
      <c r="R1277" s="16">
        <f>VLOOKUP(Table13[[#This Row],[Customer ID]],Table3[],6,0)</f>
        <v>48</v>
      </c>
    </row>
    <row r="1278" spans="1:18" x14ac:dyDescent="0.3">
      <c r="A1278" s="15">
        <v>1057228</v>
      </c>
      <c r="B1278" s="16">
        <v>1029</v>
      </c>
      <c r="C1278" s="17" t="s">
        <v>105</v>
      </c>
      <c r="D1278" s="21">
        <v>45199.993055555555</v>
      </c>
      <c r="E1278" s="16" t="s">
        <v>98</v>
      </c>
      <c r="F1278" s="16" t="s">
        <v>27</v>
      </c>
      <c r="G1278" s="16">
        <v>9442</v>
      </c>
      <c r="H1278" s="16">
        <f>IF(OR(Table13[[#This Row],[Order Value]]&gt;Answer!I$17,Table13[[#This Row],[Order Value]]&lt;Answer!I$18),1,0)</f>
        <v>0</v>
      </c>
      <c r="I1278" s="19">
        <v>45199</v>
      </c>
      <c r="J1278" s="20" t="str">
        <f>TEXT(Table13[[#This Row],[Order Datetime]],"HH:MM:SS")</f>
        <v>23:50:00</v>
      </c>
      <c r="K1278" s="20" t="str">
        <f>TEXT(Table13[[#This Row],[Order time]],"H")</f>
        <v>23</v>
      </c>
      <c r="L1278" s="16">
        <v>9</v>
      </c>
      <c r="M1278" s="16">
        <f>DAY(Table13[[#This Row],[Order Date]])</f>
        <v>30</v>
      </c>
      <c r="N1278" s="16" t="str">
        <f>TEXT(Table13[[#This Row],[Order Date]],"mmmm")</f>
        <v>September</v>
      </c>
      <c r="O1278" s="16" t="str">
        <f>TEXT(Table13[[#This Row],[Order Date]],"dddd")</f>
        <v>Saturday</v>
      </c>
      <c r="P1278" s="16">
        <f>WEEKDAY(Table13[[#This Row],[Order Datetime]],2)</f>
        <v>6</v>
      </c>
      <c r="Q1278" s="30" t="str">
        <f>IF(Table13[[#This Row],[Customer Country]]="",VLOOKUP(Table13[[#This Row],[Customer ID]],Customers!$A$2:$E$2501,2,0),Table13[[#This Row],[Customer Country]])</f>
        <v>Spain</v>
      </c>
      <c r="R1278" s="16">
        <f>VLOOKUP(Table13[[#This Row],[Customer ID]],Table3[],6,0)</f>
        <v>45</v>
      </c>
    </row>
    <row r="1279" spans="1:18" x14ac:dyDescent="0.3">
      <c r="A1279" s="15">
        <v>416161</v>
      </c>
      <c r="B1279" s="16">
        <v>1030</v>
      </c>
      <c r="C1279" s="17" t="s">
        <v>113</v>
      </c>
      <c r="D1279" s="18">
        <v>44973.050694444442</v>
      </c>
      <c r="E1279" s="16" t="s">
        <v>98</v>
      </c>
      <c r="F1279" s="16" t="s">
        <v>69</v>
      </c>
      <c r="G1279" s="16">
        <v>5555</v>
      </c>
      <c r="H1279" s="16">
        <f>IF(OR(Table13[[#This Row],[Order Value]]&gt;Answer!I$17,Table13[[#This Row],[Order Value]]&lt;Answer!I$18),1,0)</f>
        <v>0</v>
      </c>
      <c r="I1279" s="19">
        <v>44973</v>
      </c>
      <c r="J1279" s="20" t="str">
        <f>TEXT(Table13[[#This Row],[Order Datetime]],"HH:MM:SS")</f>
        <v>01:13:00</v>
      </c>
      <c r="K1279" s="20" t="str">
        <f>TEXT(Table13[[#This Row],[Order time]],"H")</f>
        <v>1</v>
      </c>
      <c r="L1279" s="16">
        <v>2</v>
      </c>
      <c r="M1279" s="16">
        <f>DAY(Table13[[#This Row],[Order Date]])</f>
        <v>16</v>
      </c>
      <c r="N1279" s="16" t="str">
        <f>TEXT(Table13[[#This Row],[Order Date]],"mmmm")</f>
        <v>February</v>
      </c>
      <c r="O1279" s="16" t="str">
        <f>TEXT(Table13[[#This Row],[Order Date]],"dddd")</f>
        <v>Thursday</v>
      </c>
      <c r="P1279" s="16">
        <f>WEEKDAY(Table13[[#This Row],[Order Datetime]],2)</f>
        <v>4</v>
      </c>
      <c r="Q1279" s="30" t="str">
        <f>IF(Table13[[#This Row],[Customer Country]]="",VLOOKUP(Table13[[#This Row],[Customer ID]],Customers!$A$2:$E$2501,2,0),Table13[[#This Row],[Customer Country]])</f>
        <v>India</v>
      </c>
      <c r="R1279" s="16">
        <f>VLOOKUP(Table13[[#This Row],[Customer ID]],Table3[],6,0)</f>
        <v>68</v>
      </c>
    </row>
    <row r="1280" spans="1:18" x14ac:dyDescent="0.3">
      <c r="A1280" s="15">
        <v>451694</v>
      </c>
      <c r="B1280" s="16">
        <v>1031</v>
      </c>
      <c r="C1280" s="17" t="s">
        <v>101</v>
      </c>
      <c r="D1280" s="18">
        <v>45073.981944444444</v>
      </c>
      <c r="E1280" s="16" t="s">
        <v>191</v>
      </c>
      <c r="F1280" s="16" t="s">
        <v>73</v>
      </c>
      <c r="G1280" s="16">
        <v>3713</v>
      </c>
      <c r="H1280" s="16">
        <f>IF(OR(Table13[[#This Row],[Order Value]]&gt;Answer!I$17,Table13[[#This Row],[Order Value]]&lt;Answer!I$18),1,0)</f>
        <v>0</v>
      </c>
      <c r="I1280" s="19">
        <v>45073</v>
      </c>
      <c r="J1280" s="20" t="str">
        <f>TEXT(Table13[[#This Row],[Order Datetime]],"HH:MM:SS")</f>
        <v>23:34:00</v>
      </c>
      <c r="K1280" s="20" t="str">
        <f>TEXT(Table13[[#This Row],[Order time]],"H")</f>
        <v>23</v>
      </c>
      <c r="L1280" s="16">
        <v>5</v>
      </c>
      <c r="M1280" s="16">
        <f>DAY(Table13[[#This Row],[Order Date]])</f>
        <v>27</v>
      </c>
      <c r="N1280" s="16" t="str">
        <f>TEXT(Table13[[#This Row],[Order Date]],"mmmm")</f>
        <v>May</v>
      </c>
      <c r="O1280" s="16" t="str">
        <f>TEXT(Table13[[#This Row],[Order Date]],"dddd")</f>
        <v>Saturday</v>
      </c>
      <c r="P1280" s="16">
        <f>WEEKDAY(Table13[[#This Row],[Order Datetime]],2)</f>
        <v>6</v>
      </c>
      <c r="Q1280" s="30" t="str">
        <f>IF(Table13[[#This Row],[Customer Country]]="",VLOOKUP(Table13[[#This Row],[Customer ID]],Customers!$A$2:$E$2501,2,0),Table13[[#This Row],[Customer Country]])</f>
        <v>Australia</v>
      </c>
      <c r="R1280" s="16">
        <f>VLOOKUP(Table13[[#This Row],[Customer ID]],Table3[],6,0)</f>
        <v>40</v>
      </c>
    </row>
    <row r="1281" spans="1:18" x14ac:dyDescent="0.3">
      <c r="A1281" s="15">
        <v>1154586</v>
      </c>
      <c r="B1281" s="16">
        <v>1031</v>
      </c>
      <c r="C1281" s="17" t="s">
        <v>101</v>
      </c>
      <c r="D1281" s="21">
        <v>45207.002083333333</v>
      </c>
      <c r="E1281" s="16" t="s">
        <v>191</v>
      </c>
      <c r="F1281" s="16" t="s">
        <v>69</v>
      </c>
      <c r="G1281" s="16">
        <v>5173</v>
      </c>
      <c r="H1281" s="16">
        <f>IF(OR(Table13[[#This Row],[Order Value]]&gt;Answer!I$17,Table13[[#This Row],[Order Value]]&lt;Answer!I$18),1,0)</f>
        <v>0</v>
      </c>
      <c r="I1281" s="19">
        <v>45207</v>
      </c>
      <c r="J1281" s="20" t="str">
        <f>TEXT(Table13[[#This Row],[Order Datetime]],"HH:MM:SS")</f>
        <v>00:03:00</v>
      </c>
      <c r="K1281" s="20" t="str">
        <f>TEXT(Table13[[#This Row],[Order time]],"H")</f>
        <v>0</v>
      </c>
      <c r="L1281" s="16">
        <v>10</v>
      </c>
      <c r="M1281" s="16">
        <f>DAY(Table13[[#This Row],[Order Date]])</f>
        <v>8</v>
      </c>
      <c r="N1281" s="16" t="str">
        <f>TEXT(Table13[[#This Row],[Order Date]],"mmmm")</f>
        <v>October</v>
      </c>
      <c r="O1281" s="16" t="str">
        <f>TEXT(Table13[[#This Row],[Order Date]],"dddd")</f>
        <v>Sunday</v>
      </c>
      <c r="P1281" s="16">
        <f>WEEKDAY(Table13[[#This Row],[Order Datetime]],2)</f>
        <v>7</v>
      </c>
      <c r="Q1281" s="30" t="str">
        <f>IF(Table13[[#This Row],[Customer Country]]="",VLOOKUP(Table13[[#This Row],[Customer ID]],Customers!$A$2:$E$2501,2,0),Table13[[#This Row],[Customer Country]])</f>
        <v>Australia</v>
      </c>
      <c r="R1281" s="16">
        <f>VLOOKUP(Table13[[#This Row],[Customer ID]],Table3[],6,0)</f>
        <v>40</v>
      </c>
    </row>
    <row r="1282" spans="1:18" x14ac:dyDescent="0.3">
      <c r="A1282" s="15">
        <v>1561328</v>
      </c>
      <c r="B1282" s="16">
        <v>1031</v>
      </c>
      <c r="C1282" s="17" t="s">
        <v>101</v>
      </c>
      <c r="D1282" s="21">
        <v>45229.992361111108</v>
      </c>
      <c r="E1282" s="16" t="s">
        <v>191</v>
      </c>
      <c r="F1282" s="16" t="s">
        <v>61</v>
      </c>
      <c r="G1282" s="16">
        <v>2619</v>
      </c>
      <c r="H1282" s="16">
        <f>IF(OR(Table13[[#This Row],[Order Value]]&gt;Answer!I$17,Table13[[#This Row],[Order Value]]&lt;Answer!I$18),1,0)</f>
        <v>0</v>
      </c>
      <c r="I1282" s="19">
        <v>45229</v>
      </c>
      <c r="J1282" s="20" t="str">
        <f>TEXT(Table13[[#This Row],[Order Datetime]],"HH:MM:SS")</f>
        <v>23:49:00</v>
      </c>
      <c r="K1282" s="20" t="str">
        <f>TEXT(Table13[[#This Row],[Order time]],"H")</f>
        <v>23</v>
      </c>
      <c r="L1282" s="16">
        <v>10</v>
      </c>
      <c r="M1282" s="16">
        <f>DAY(Table13[[#This Row],[Order Date]])</f>
        <v>30</v>
      </c>
      <c r="N1282" s="16" t="str">
        <f>TEXT(Table13[[#This Row],[Order Date]],"mmmm")</f>
        <v>October</v>
      </c>
      <c r="O1282" s="16" t="str">
        <f>TEXT(Table13[[#This Row],[Order Date]],"dddd")</f>
        <v>Monday</v>
      </c>
      <c r="P1282" s="16">
        <f>WEEKDAY(Table13[[#This Row],[Order Datetime]],2)</f>
        <v>1</v>
      </c>
      <c r="Q1282" s="30" t="str">
        <f>IF(Table13[[#This Row],[Customer Country]]="",VLOOKUP(Table13[[#This Row],[Customer ID]],Customers!$A$2:$E$2501,2,0),Table13[[#This Row],[Customer Country]])</f>
        <v>Australia</v>
      </c>
      <c r="R1282" s="16">
        <f>VLOOKUP(Table13[[#This Row],[Customer ID]],Table3[],6,0)</f>
        <v>40</v>
      </c>
    </row>
    <row r="1283" spans="1:18" x14ac:dyDescent="0.3">
      <c r="A1283" s="15">
        <v>1635802</v>
      </c>
      <c r="B1283" s="16">
        <v>1031</v>
      </c>
      <c r="C1283" s="17" t="s">
        <v>101</v>
      </c>
      <c r="D1283" s="21">
        <v>45287.994444444441</v>
      </c>
      <c r="E1283" s="16" t="s">
        <v>98</v>
      </c>
      <c r="F1283" s="16" t="s">
        <v>34</v>
      </c>
      <c r="G1283" s="16">
        <v>67</v>
      </c>
      <c r="H1283" s="16">
        <f>IF(OR(Table13[[#This Row],[Order Value]]&gt;Answer!I$17,Table13[[#This Row],[Order Value]]&lt;Answer!I$18),1,0)</f>
        <v>0</v>
      </c>
      <c r="I1283" s="19">
        <v>45287</v>
      </c>
      <c r="J1283" s="20" t="str">
        <f>TEXT(Table13[[#This Row],[Order Datetime]],"HH:MM:SS")</f>
        <v>23:52:00</v>
      </c>
      <c r="K1283" s="20" t="str">
        <f>TEXT(Table13[[#This Row],[Order time]],"H")</f>
        <v>23</v>
      </c>
      <c r="L1283" s="16">
        <v>12</v>
      </c>
      <c r="M1283" s="16">
        <f>DAY(Table13[[#This Row],[Order Date]])</f>
        <v>27</v>
      </c>
      <c r="N1283" s="16" t="str">
        <f>TEXT(Table13[[#This Row],[Order Date]],"mmmm")</f>
        <v>December</v>
      </c>
      <c r="O1283" s="16" t="str">
        <f>TEXT(Table13[[#This Row],[Order Date]],"dddd")</f>
        <v>Wednesday</v>
      </c>
      <c r="P1283" s="16">
        <f>WEEKDAY(Table13[[#This Row],[Order Datetime]],2)</f>
        <v>3</v>
      </c>
      <c r="Q1283" s="30" t="str">
        <f>IF(Table13[[#This Row],[Customer Country]]="",VLOOKUP(Table13[[#This Row],[Customer ID]],Customers!$A$2:$E$2501,2,0),Table13[[#This Row],[Customer Country]])</f>
        <v>Australia</v>
      </c>
      <c r="R1283" s="16">
        <f>VLOOKUP(Table13[[#This Row],[Customer ID]],Table3[],6,0)</f>
        <v>40</v>
      </c>
    </row>
    <row r="1284" spans="1:18" x14ac:dyDescent="0.3">
      <c r="A1284" s="15">
        <v>313756</v>
      </c>
      <c r="B1284" s="16">
        <v>1032</v>
      </c>
      <c r="C1284" s="17" t="s">
        <v>100</v>
      </c>
      <c r="D1284" s="18">
        <v>45288.063194444447</v>
      </c>
      <c r="E1284" s="16" t="s">
        <v>97</v>
      </c>
      <c r="F1284" s="16" t="s">
        <v>14</v>
      </c>
      <c r="G1284" s="16">
        <v>1340</v>
      </c>
      <c r="H1284" s="16">
        <f>IF(OR(Table13[[#This Row],[Order Value]]&gt;Answer!I$17,Table13[[#This Row],[Order Value]]&lt;Answer!I$18),1,0)</f>
        <v>0</v>
      </c>
      <c r="I1284" s="19">
        <v>45288</v>
      </c>
      <c r="J1284" s="20" t="str">
        <f>TEXT(Table13[[#This Row],[Order Datetime]],"HH:MM:SS")</f>
        <v>01:31:00</v>
      </c>
      <c r="K1284" s="20" t="str">
        <f>TEXT(Table13[[#This Row],[Order time]],"H")</f>
        <v>1</v>
      </c>
      <c r="L1284" s="16">
        <v>12</v>
      </c>
      <c r="M1284" s="16">
        <f>DAY(Table13[[#This Row],[Order Date]])</f>
        <v>28</v>
      </c>
      <c r="N1284" s="16" t="str">
        <f>TEXT(Table13[[#This Row],[Order Date]],"mmmm")</f>
        <v>December</v>
      </c>
      <c r="O1284" s="16" t="str">
        <f>TEXT(Table13[[#This Row],[Order Date]],"dddd")</f>
        <v>Thursday</v>
      </c>
      <c r="P1284" s="16">
        <f>WEEKDAY(Table13[[#This Row],[Order Datetime]],2)</f>
        <v>4</v>
      </c>
      <c r="Q1284" s="30" t="str">
        <f>IF(Table13[[#This Row],[Customer Country]]="",VLOOKUP(Table13[[#This Row],[Customer ID]],Customers!$A$2:$E$2501,2,0),Table13[[#This Row],[Customer Country]])</f>
        <v>France</v>
      </c>
      <c r="R1284" s="16">
        <f>VLOOKUP(Table13[[#This Row],[Customer ID]],Table3[],6,0)</f>
        <v>21</v>
      </c>
    </row>
    <row r="1285" spans="1:18" x14ac:dyDescent="0.3">
      <c r="A1285" s="15">
        <v>1532546</v>
      </c>
      <c r="B1285" s="16">
        <v>1032</v>
      </c>
      <c r="C1285" s="17" t="s">
        <v>100</v>
      </c>
      <c r="D1285" s="21">
        <v>45245.024305555555</v>
      </c>
      <c r="E1285" s="16" t="s">
        <v>97</v>
      </c>
      <c r="F1285" s="16" t="s">
        <v>21</v>
      </c>
      <c r="G1285" s="16">
        <v>5274</v>
      </c>
      <c r="H1285" s="16">
        <f>IF(OR(Table13[[#This Row],[Order Value]]&gt;Answer!I$17,Table13[[#This Row],[Order Value]]&lt;Answer!I$18),1,0)</f>
        <v>0</v>
      </c>
      <c r="I1285" s="19">
        <v>45245</v>
      </c>
      <c r="J1285" s="20" t="str">
        <f>TEXT(Table13[[#This Row],[Order Datetime]],"HH:MM:SS")</f>
        <v>00:35:00</v>
      </c>
      <c r="K1285" s="20" t="str">
        <f>TEXT(Table13[[#This Row],[Order time]],"H")</f>
        <v>0</v>
      </c>
      <c r="L1285" s="16">
        <v>11</v>
      </c>
      <c r="M1285" s="16">
        <f>DAY(Table13[[#This Row],[Order Date]])</f>
        <v>15</v>
      </c>
      <c r="N1285" s="16" t="str">
        <f>TEXT(Table13[[#This Row],[Order Date]],"mmmm")</f>
        <v>November</v>
      </c>
      <c r="O1285" s="16" t="str">
        <f>TEXT(Table13[[#This Row],[Order Date]],"dddd")</f>
        <v>Wednesday</v>
      </c>
      <c r="P1285" s="16">
        <f>WEEKDAY(Table13[[#This Row],[Order Datetime]],2)</f>
        <v>3</v>
      </c>
      <c r="Q1285" s="30" t="str">
        <f>IF(Table13[[#This Row],[Customer Country]]="",VLOOKUP(Table13[[#This Row],[Customer ID]],Customers!$A$2:$E$2501,2,0),Table13[[#This Row],[Customer Country]])</f>
        <v>France</v>
      </c>
      <c r="R1285" s="16">
        <f>VLOOKUP(Table13[[#This Row],[Customer ID]],Table3[],6,0)</f>
        <v>21</v>
      </c>
    </row>
    <row r="1286" spans="1:18" x14ac:dyDescent="0.3">
      <c r="A1286" s="15">
        <v>1359304</v>
      </c>
      <c r="B1286" s="16">
        <v>1033</v>
      </c>
      <c r="C1286" s="17" t="s">
        <v>113</v>
      </c>
      <c r="D1286" s="21">
        <v>45123.969444444447</v>
      </c>
      <c r="E1286" s="16" t="s">
        <v>97</v>
      </c>
      <c r="F1286" s="16" t="s">
        <v>64</v>
      </c>
      <c r="G1286" s="16">
        <v>941</v>
      </c>
      <c r="H1286" s="16">
        <f>IF(OR(Table13[[#This Row],[Order Value]]&gt;Answer!I$17,Table13[[#This Row],[Order Value]]&lt;Answer!I$18),1,0)</f>
        <v>0</v>
      </c>
      <c r="I1286" s="19">
        <v>45123</v>
      </c>
      <c r="J1286" s="20" t="str">
        <f>TEXT(Table13[[#This Row],[Order Datetime]],"HH:MM:SS")</f>
        <v>23:16:00</v>
      </c>
      <c r="K1286" s="20" t="str">
        <f>TEXT(Table13[[#This Row],[Order time]],"H")</f>
        <v>23</v>
      </c>
      <c r="L1286" s="16">
        <v>7</v>
      </c>
      <c r="M1286" s="16">
        <f>DAY(Table13[[#This Row],[Order Date]])</f>
        <v>16</v>
      </c>
      <c r="N1286" s="16" t="str">
        <f>TEXT(Table13[[#This Row],[Order Date]],"mmmm")</f>
        <v>July</v>
      </c>
      <c r="O1286" s="16" t="str">
        <f>TEXT(Table13[[#This Row],[Order Date]],"dddd")</f>
        <v>Sunday</v>
      </c>
      <c r="P1286" s="16">
        <f>WEEKDAY(Table13[[#This Row],[Order Datetime]],2)</f>
        <v>7</v>
      </c>
      <c r="Q1286" s="30" t="str">
        <f>IF(Table13[[#This Row],[Customer Country]]="",VLOOKUP(Table13[[#This Row],[Customer ID]],Customers!$A$2:$E$2501,2,0),Table13[[#This Row],[Customer Country]])</f>
        <v>India</v>
      </c>
      <c r="R1286" s="16">
        <f>VLOOKUP(Table13[[#This Row],[Customer ID]],Table3[],6,0)</f>
        <v>56</v>
      </c>
    </row>
    <row r="1287" spans="1:18" x14ac:dyDescent="0.3">
      <c r="A1287" s="15">
        <v>515694</v>
      </c>
      <c r="B1287" s="16">
        <v>1034</v>
      </c>
      <c r="C1287" s="17" t="s">
        <v>107</v>
      </c>
      <c r="D1287" s="18">
        <v>45262.0625</v>
      </c>
      <c r="E1287" s="16" t="s">
        <v>96</v>
      </c>
      <c r="F1287" s="16" t="s">
        <v>69</v>
      </c>
      <c r="G1287" s="16">
        <v>462</v>
      </c>
      <c r="H1287" s="16">
        <f>IF(OR(Table13[[#This Row],[Order Value]]&gt;Answer!I$17,Table13[[#This Row],[Order Value]]&lt;Answer!I$18),1,0)</f>
        <v>0</v>
      </c>
      <c r="I1287" s="19">
        <v>45262</v>
      </c>
      <c r="J1287" s="20" t="str">
        <f>TEXT(Table13[[#This Row],[Order Datetime]],"HH:MM:SS")</f>
        <v>01:30:00</v>
      </c>
      <c r="K1287" s="20" t="str">
        <f>TEXT(Table13[[#This Row],[Order time]],"H")</f>
        <v>1</v>
      </c>
      <c r="L1287" s="16">
        <v>12</v>
      </c>
      <c r="M1287" s="16">
        <f>DAY(Table13[[#This Row],[Order Date]])</f>
        <v>2</v>
      </c>
      <c r="N1287" s="16" t="str">
        <f>TEXT(Table13[[#This Row],[Order Date]],"mmmm")</f>
        <v>December</v>
      </c>
      <c r="O1287" s="16" t="str">
        <f>TEXT(Table13[[#This Row],[Order Date]],"dddd")</f>
        <v>Saturday</v>
      </c>
      <c r="P1287" s="16">
        <f>WEEKDAY(Table13[[#This Row],[Order Datetime]],2)</f>
        <v>6</v>
      </c>
      <c r="Q1287" s="30" t="str">
        <f>IF(Table13[[#This Row],[Customer Country]]="",VLOOKUP(Table13[[#This Row],[Customer ID]],Customers!$A$2:$E$2501,2,0),Table13[[#This Row],[Customer Country]])</f>
        <v>Italy</v>
      </c>
      <c r="R1287" s="16">
        <f>VLOOKUP(Table13[[#This Row],[Customer ID]],Table3[],6,0)</f>
        <v>31</v>
      </c>
    </row>
    <row r="1288" spans="1:18" x14ac:dyDescent="0.3">
      <c r="A1288" s="15">
        <v>1650779</v>
      </c>
      <c r="B1288" s="16">
        <v>1034</v>
      </c>
      <c r="C1288" s="17" t="s">
        <v>107</v>
      </c>
      <c r="D1288" s="21">
        <v>45028.033333333333</v>
      </c>
      <c r="E1288" s="16" t="s">
        <v>96</v>
      </c>
      <c r="F1288" s="16" t="s">
        <v>27</v>
      </c>
      <c r="G1288" s="16">
        <v>8843</v>
      </c>
      <c r="H1288" s="16">
        <f>IF(OR(Table13[[#This Row],[Order Value]]&gt;Answer!I$17,Table13[[#This Row],[Order Value]]&lt;Answer!I$18),1,0)</f>
        <v>0</v>
      </c>
      <c r="I1288" s="19">
        <v>45028</v>
      </c>
      <c r="J1288" s="20" t="str">
        <f>TEXT(Table13[[#This Row],[Order Datetime]],"HH:MM:SS")</f>
        <v>00:48:00</v>
      </c>
      <c r="K1288" s="20" t="str">
        <f>TEXT(Table13[[#This Row],[Order time]],"H")</f>
        <v>0</v>
      </c>
      <c r="L1288" s="16">
        <v>4</v>
      </c>
      <c r="M1288" s="16">
        <f>DAY(Table13[[#This Row],[Order Date]])</f>
        <v>12</v>
      </c>
      <c r="N1288" s="16" t="str">
        <f>TEXT(Table13[[#This Row],[Order Date]],"mmmm")</f>
        <v>April</v>
      </c>
      <c r="O1288" s="16" t="str">
        <f>TEXT(Table13[[#This Row],[Order Date]],"dddd")</f>
        <v>Wednesday</v>
      </c>
      <c r="P1288" s="16">
        <f>WEEKDAY(Table13[[#This Row],[Order Datetime]],2)</f>
        <v>3</v>
      </c>
      <c r="Q1288" s="30" t="str">
        <f>IF(Table13[[#This Row],[Customer Country]]="",VLOOKUP(Table13[[#This Row],[Customer ID]],Customers!$A$2:$E$2501,2,0),Table13[[#This Row],[Customer Country]])</f>
        <v>Italy</v>
      </c>
      <c r="R1288" s="16">
        <f>VLOOKUP(Table13[[#This Row],[Customer ID]],Table3[],6,0)</f>
        <v>31</v>
      </c>
    </row>
    <row r="1289" spans="1:18" x14ac:dyDescent="0.3">
      <c r="A1289" s="15">
        <v>1269964</v>
      </c>
      <c r="B1289" s="16">
        <v>1035</v>
      </c>
      <c r="C1289" s="17" t="s">
        <v>113</v>
      </c>
      <c r="D1289" s="21">
        <v>44969.027777777781</v>
      </c>
      <c r="E1289" s="16" t="s">
        <v>191</v>
      </c>
      <c r="F1289" s="16" t="s">
        <v>90</v>
      </c>
      <c r="G1289" s="16">
        <v>9940</v>
      </c>
      <c r="H1289" s="16">
        <f>IF(OR(Table13[[#This Row],[Order Value]]&gt;Answer!I$17,Table13[[#This Row],[Order Value]]&lt;Answer!I$18),1,0)</f>
        <v>0</v>
      </c>
      <c r="I1289" s="19">
        <v>44969</v>
      </c>
      <c r="J1289" s="20" t="str">
        <f>TEXT(Table13[[#This Row],[Order Datetime]],"HH:MM:SS")</f>
        <v>00:40:00</v>
      </c>
      <c r="K1289" s="20" t="str">
        <f>TEXT(Table13[[#This Row],[Order time]],"H")</f>
        <v>0</v>
      </c>
      <c r="L1289" s="16">
        <v>2</v>
      </c>
      <c r="M1289" s="16">
        <f>DAY(Table13[[#This Row],[Order Date]])</f>
        <v>12</v>
      </c>
      <c r="N1289" s="16" t="str">
        <f>TEXT(Table13[[#This Row],[Order Date]],"mmmm")</f>
        <v>February</v>
      </c>
      <c r="O1289" s="16" t="str">
        <f>TEXT(Table13[[#This Row],[Order Date]],"dddd")</f>
        <v>Sunday</v>
      </c>
      <c r="P1289" s="16">
        <f>WEEKDAY(Table13[[#This Row],[Order Datetime]],2)</f>
        <v>7</v>
      </c>
      <c r="Q1289" s="30" t="str">
        <f>IF(Table13[[#This Row],[Customer Country]]="",VLOOKUP(Table13[[#This Row],[Customer ID]],Customers!$A$2:$E$2501,2,0),Table13[[#This Row],[Customer Country]])</f>
        <v>India</v>
      </c>
      <c r="R1289" s="16">
        <f>VLOOKUP(Table13[[#This Row],[Customer ID]],Table3[],6,0)</f>
        <v>56</v>
      </c>
    </row>
    <row r="1290" spans="1:18" x14ac:dyDescent="0.3">
      <c r="A1290" s="15">
        <v>519130</v>
      </c>
      <c r="B1290" s="16">
        <v>1036</v>
      </c>
      <c r="C1290" s="17" t="s">
        <v>113</v>
      </c>
      <c r="D1290" s="18">
        <v>45197.024305555555</v>
      </c>
      <c r="E1290" s="16" t="s">
        <v>98</v>
      </c>
      <c r="F1290" s="16" t="s">
        <v>81</v>
      </c>
      <c r="G1290" s="16">
        <v>6750</v>
      </c>
      <c r="H1290" s="16">
        <f>IF(OR(Table13[[#This Row],[Order Value]]&gt;Answer!I$17,Table13[[#This Row],[Order Value]]&lt;Answer!I$18),1,0)</f>
        <v>0</v>
      </c>
      <c r="I1290" s="19">
        <v>45197</v>
      </c>
      <c r="J1290" s="20" t="str">
        <f>TEXT(Table13[[#This Row],[Order Datetime]],"HH:MM:SS")</f>
        <v>00:35:00</v>
      </c>
      <c r="K1290" s="20" t="str">
        <f>TEXT(Table13[[#This Row],[Order time]],"H")</f>
        <v>0</v>
      </c>
      <c r="L1290" s="16">
        <v>9</v>
      </c>
      <c r="M1290" s="16">
        <f>DAY(Table13[[#This Row],[Order Date]])</f>
        <v>28</v>
      </c>
      <c r="N1290" s="16" t="str">
        <f>TEXT(Table13[[#This Row],[Order Date]],"mmmm")</f>
        <v>September</v>
      </c>
      <c r="O1290" s="16" t="str">
        <f>TEXT(Table13[[#This Row],[Order Date]],"dddd")</f>
        <v>Thursday</v>
      </c>
      <c r="P1290" s="16">
        <f>WEEKDAY(Table13[[#This Row],[Order Datetime]],2)</f>
        <v>4</v>
      </c>
      <c r="Q1290" s="30" t="str">
        <f>IF(Table13[[#This Row],[Customer Country]]="",VLOOKUP(Table13[[#This Row],[Customer ID]],Customers!$A$2:$E$2501,2,0),Table13[[#This Row],[Customer Country]])</f>
        <v>India</v>
      </c>
      <c r="R1290" s="16">
        <f>VLOOKUP(Table13[[#This Row],[Customer ID]],Table3[],6,0)</f>
        <v>29</v>
      </c>
    </row>
    <row r="1291" spans="1:18" x14ac:dyDescent="0.3">
      <c r="A1291" s="15">
        <v>1236573</v>
      </c>
      <c r="B1291" s="16">
        <v>1036</v>
      </c>
      <c r="C1291" s="17" t="s">
        <v>113</v>
      </c>
      <c r="D1291" s="21">
        <v>45166.995833333334</v>
      </c>
      <c r="E1291" s="16" t="s">
        <v>98</v>
      </c>
      <c r="F1291" s="16" t="s">
        <v>43</v>
      </c>
      <c r="G1291" s="16">
        <v>1114</v>
      </c>
      <c r="H1291" s="16">
        <f>IF(OR(Table13[[#This Row],[Order Value]]&gt;Answer!I$17,Table13[[#This Row],[Order Value]]&lt;Answer!I$18),1,0)</f>
        <v>0</v>
      </c>
      <c r="I1291" s="19">
        <v>45166</v>
      </c>
      <c r="J1291" s="20" t="str">
        <f>TEXT(Table13[[#This Row],[Order Datetime]],"HH:MM:SS")</f>
        <v>23:54:00</v>
      </c>
      <c r="K1291" s="20" t="str">
        <f>TEXT(Table13[[#This Row],[Order time]],"H")</f>
        <v>23</v>
      </c>
      <c r="L1291" s="16">
        <v>8</v>
      </c>
      <c r="M1291" s="16">
        <f>DAY(Table13[[#This Row],[Order Date]])</f>
        <v>28</v>
      </c>
      <c r="N1291" s="16" t="str">
        <f>TEXT(Table13[[#This Row],[Order Date]],"mmmm")</f>
        <v>August</v>
      </c>
      <c r="O1291" s="16" t="str">
        <f>TEXT(Table13[[#This Row],[Order Date]],"dddd")</f>
        <v>Monday</v>
      </c>
      <c r="P1291" s="16">
        <f>WEEKDAY(Table13[[#This Row],[Order Datetime]],2)</f>
        <v>1</v>
      </c>
      <c r="Q1291" s="30" t="str">
        <f>IF(Table13[[#This Row],[Customer Country]]="",VLOOKUP(Table13[[#This Row],[Customer ID]],Customers!$A$2:$E$2501,2,0),Table13[[#This Row],[Customer Country]])</f>
        <v>India</v>
      </c>
      <c r="R1291" s="16">
        <f>VLOOKUP(Table13[[#This Row],[Customer ID]],Table3[],6,0)</f>
        <v>29</v>
      </c>
    </row>
    <row r="1292" spans="1:18" x14ac:dyDescent="0.3">
      <c r="A1292" s="15">
        <v>1438726</v>
      </c>
      <c r="B1292" s="16">
        <v>1037</v>
      </c>
      <c r="C1292" s="17" t="s">
        <v>113</v>
      </c>
      <c r="D1292" s="21">
        <v>45194.001388888886</v>
      </c>
      <c r="E1292" s="16" t="s">
        <v>191</v>
      </c>
      <c r="F1292" s="16" t="s">
        <v>27</v>
      </c>
      <c r="G1292" s="16">
        <v>2991</v>
      </c>
      <c r="H1292" s="16">
        <f>IF(OR(Table13[[#This Row],[Order Value]]&gt;Answer!I$17,Table13[[#This Row],[Order Value]]&lt;Answer!I$18),1,0)</f>
        <v>0</v>
      </c>
      <c r="I1292" s="19">
        <v>45194</v>
      </c>
      <c r="J1292" s="20" t="str">
        <f>TEXT(Table13[[#This Row],[Order Datetime]],"HH:MM:SS")</f>
        <v>00:02:00</v>
      </c>
      <c r="K1292" s="20" t="str">
        <f>TEXT(Table13[[#This Row],[Order time]],"H")</f>
        <v>0</v>
      </c>
      <c r="L1292" s="16">
        <v>9</v>
      </c>
      <c r="M1292" s="16">
        <f>DAY(Table13[[#This Row],[Order Date]])</f>
        <v>25</v>
      </c>
      <c r="N1292" s="16" t="str">
        <f>TEXT(Table13[[#This Row],[Order Date]],"mmmm")</f>
        <v>September</v>
      </c>
      <c r="O1292" s="16" t="str">
        <f>TEXT(Table13[[#This Row],[Order Date]],"dddd")</f>
        <v>Monday</v>
      </c>
      <c r="P1292" s="16">
        <f>WEEKDAY(Table13[[#This Row],[Order Datetime]],2)</f>
        <v>1</v>
      </c>
      <c r="Q1292" s="30" t="str">
        <f>IF(Table13[[#This Row],[Customer Country]]="",VLOOKUP(Table13[[#This Row],[Customer ID]],Customers!$A$2:$E$2501,2,0),Table13[[#This Row],[Customer Country]])</f>
        <v>India</v>
      </c>
      <c r="R1292" s="16">
        <f>VLOOKUP(Table13[[#This Row],[Customer ID]],Table3[],6,0)</f>
        <v>21</v>
      </c>
    </row>
    <row r="1293" spans="1:18" x14ac:dyDescent="0.3">
      <c r="A1293" s="15">
        <v>327268</v>
      </c>
      <c r="B1293" s="16">
        <v>1038</v>
      </c>
      <c r="C1293" s="17" t="s">
        <v>100</v>
      </c>
      <c r="D1293" s="18">
        <v>45236.051388888889</v>
      </c>
      <c r="E1293" s="16" t="s">
        <v>98</v>
      </c>
      <c r="F1293" s="16" t="s">
        <v>26</v>
      </c>
      <c r="G1293" s="16">
        <v>6977</v>
      </c>
      <c r="H1293" s="16">
        <f>IF(OR(Table13[[#This Row],[Order Value]]&gt;Answer!I$17,Table13[[#This Row],[Order Value]]&lt;Answer!I$18),1,0)</f>
        <v>0</v>
      </c>
      <c r="I1293" s="19">
        <v>45236</v>
      </c>
      <c r="J1293" s="20" t="str">
        <f>TEXT(Table13[[#This Row],[Order Datetime]],"HH:MM:SS")</f>
        <v>01:14:00</v>
      </c>
      <c r="K1293" s="20" t="str">
        <f>TEXT(Table13[[#This Row],[Order time]],"H")</f>
        <v>1</v>
      </c>
      <c r="L1293" s="16">
        <v>11</v>
      </c>
      <c r="M1293" s="16">
        <f>DAY(Table13[[#This Row],[Order Date]])</f>
        <v>6</v>
      </c>
      <c r="N1293" s="16" t="str">
        <f>TEXT(Table13[[#This Row],[Order Date]],"mmmm")</f>
        <v>November</v>
      </c>
      <c r="O1293" s="16" t="str">
        <f>TEXT(Table13[[#This Row],[Order Date]],"dddd")</f>
        <v>Monday</v>
      </c>
      <c r="P1293" s="16">
        <f>WEEKDAY(Table13[[#This Row],[Order Datetime]],2)</f>
        <v>1</v>
      </c>
      <c r="Q1293" s="30" t="str">
        <f>IF(Table13[[#This Row],[Customer Country]]="",VLOOKUP(Table13[[#This Row],[Customer ID]],Customers!$A$2:$E$2501,2,0),Table13[[#This Row],[Customer Country]])</f>
        <v>France</v>
      </c>
      <c r="R1293" s="16">
        <f>VLOOKUP(Table13[[#This Row],[Customer ID]],Table3[],6,0)</f>
        <v>32</v>
      </c>
    </row>
    <row r="1294" spans="1:18" x14ac:dyDescent="0.3">
      <c r="A1294" s="15">
        <v>654071</v>
      </c>
      <c r="B1294" s="16">
        <v>1039</v>
      </c>
      <c r="C1294" s="17" t="s">
        <v>105</v>
      </c>
      <c r="D1294" s="18">
        <v>45258.018055555556</v>
      </c>
      <c r="E1294" s="16" t="s">
        <v>97</v>
      </c>
      <c r="F1294" s="16" t="s">
        <v>45</v>
      </c>
      <c r="G1294" s="16">
        <v>5670</v>
      </c>
      <c r="H1294" s="16">
        <f>IF(OR(Table13[[#This Row],[Order Value]]&gt;Answer!I$17,Table13[[#This Row],[Order Value]]&lt;Answer!I$18),1,0)</f>
        <v>0</v>
      </c>
      <c r="I1294" s="19">
        <v>45258</v>
      </c>
      <c r="J1294" s="20" t="str">
        <f>TEXT(Table13[[#This Row],[Order Datetime]],"HH:MM:SS")</f>
        <v>00:26:00</v>
      </c>
      <c r="K1294" s="20" t="str">
        <f>TEXT(Table13[[#This Row],[Order time]],"H")</f>
        <v>0</v>
      </c>
      <c r="L1294" s="16">
        <v>11</v>
      </c>
      <c r="M1294" s="16">
        <f>DAY(Table13[[#This Row],[Order Date]])</f>
        <v>28</v>
      </c>
      <c r="N1294" s="16" t="str">
        <f>TEXT(Table13[[#This Row],[Order Date]],"mmmm")</f>
        <v>November</v>
      </c>
      <c r="O1294" s="16" t="str">
        <f>TEXT(Table13[[#This Row],[Order Date]],"dddd")</f>
        <v>Tuesday</v>
      </c>
      <c r="P1294" s="16">
        <f>WEEKDAY(Table13[[#This Row],[Order Datetime]],2)</f>
        <v>2</v>
      </c>
      <c r="Q1294" s="30" t="str">
        <f>IF(Table13[[#This Row],[Customer Country]]="",VLOOKUP(Table13[[#This Row],[Customer ID]],Customers!$A$2:$E$2501,2,0),Table13[[#This Row],[Customer Country]])</f>
        <v>Spain</v>
      </c>
      <c r="R1294" s="16">
        <f>VLOOKUP(Table13[[#This Row],[Customer ID]],Table3[],6,0)</f>
        <v>66</v>
      </c>
    </row>
    <row r="1295" spans="1:18" x14ac:dyDescent="0.3">
      <c r="A1295" s="15">
        <v>493810</v>
      </c>
      <c r="B1295" s="16">
        <v>1040</v>
      </c>
      <c r="C1295" s="17" t="s">
        <v>113</v>
      </c>
      <c r="D1295" s="18">
        <v>45122.958333333336</v>
      </c>
      <c r="E1295" s="16" t="s">
        <v>97</v>
      </c>
      <c r="F1295" s="16" t="s">
        <v>77</v>
      </c>
      <c r="G1295" s="16">
        <v>1550</v>
      </c>
      <c r="H1295" s="16">
        <f>IF(OR(Table13[[#This Row],[Order Value]]&gt;Answer!I$17,Table13[[#This Row],[Order Value]]&lt;Answer!I$18),1,0)</f>
        <v>0</v>
      </c>
      <c r="I1295" s="19">
        <v>45122</v>
      </c>
      <c r="J1295" s="20" t="str">
        <f>TEXT(Table13[[#This Row],[Order Datetime]],"HH:MM:SS")</f>
        <v>23:00:00</v>
      </c>
      <c r="K1295" s="20" t="str">
        <f>TEXT(Table13[[#This Row],[Order time]],"H")</f>
        <v>23</v>
      </c>
      <c r="L1295" s="16">
        <v>7</v>
      </c>
      <c r="M1295" s="16">
        <f>DAY(Table13[[#This Row],[Order Date]])</f>
        <v>15</v>
      </c>
      <c r="N1295" s="16" t="str">
        <f>TEXT(Table13[[#This Row],[Order Date]],"mmmm")</f>
        <v>July</v>
      </c>
      <c r="O1295" s="16" t="str">
        <f>TEXT(Table13[[#This Row],[Order Date]],"dddd")</f>
        <v>Saturday</v>
      </c>
      <c r="P1295" s="16">
        <f>WEEKDAY(Table13[[#This Row],[Order Datetime]],2)</f>
        <v>6</v>
      </c>
      <c r="Q1295" s="30" t="str">
        <f>IF(Table13[[#This Row],[Customer Country]]="",VLOOKUP(Table13[[#This Row],[Customer ID]],Customers!$A$2:$E$2501,2,0),Table13[[#This Row],[Customer Country]])</f>
        <v>India</v>
      </c>
      <c r="R1295" s="16">
        <f>VLOOKUP(Table13[[#This Row],[Customer ID]],Table3[],6,0)</f>
        <v>63</v>
      </c>
    </row>
    <row r="1296" spans="1:18" x14ac:dyDescent="0.3">
      <c r="A1296" s="15">
        <v>575162</v>
      </c>
      <c r="B1296" s="16">
        <v>1040</v>
      </c>
      <c r="C1296" s="17" t="s">
        <v>113</v>
      </c>
      <c r="D1296" s="18">
        <v>45251.96875</v>
      </c>
      <c r="E1296" s="16" t="s">
        <v>98</v>
      </c>
      <c r="F1296" s="16" t="s">
        <v>27</v>
      </c>
      <c r="G1296" s="16">
        <v>1854</v>
      </c>
      <c r="H1296" s="16">
        <f>IF(OR(Table13[[#This Row],[Order Value]]&gt;Answer!I$17,Table13[[#This Row],[Order Value]]&lt;Answer!I$18),1,0)</f>
        <v>0</v>
      </c>
      <c r="I1296" s="19">
        <v>45251</v>
      </c>
      <c r="J1296" s="20" t="str">
        <f>TEXT(Table13[[#This Row],[Order Datetime]],"HH:MM:SS")</f>
        <v>23:15:00</v>
      </c>
      <c r="K1296" s="20" t="str">
        <f>TEXT(Table13[[#This Row],[Order time]],"H")</f>
        <v>23</v>
      </c>
      <c r="L1296" s="16">
        <v>11</v>
      </c>
      <c r="M1296" s="16">
        <f>DAY(Table13[[#This Row],[Order Date]])</f>
        <v>21</v>
      </c>
      <c r="N1296" s="16" t="str">
        <f>TEXT(Table13[[#This Row],[Order Date]],"mmmm")</f>
        <v>November</v>
      </c>
      <c r="O1296" s="16" t="str">
        <f>TEXT(Table13[[#This Row],[Order Date]],"dddd")</f>
        <v>Tuesday</v>
      </c>
      <c r="P1296" s="16">
        <f>WEEKDAY(Table13[[#This Row],[Order Datetime]],2)</f>
        <v>2</v>
      </c>
      <c r="Q1296" s="30" t="str">
        <f>IF(Table13[[#This Row],[Customer Country]]="",VLOOKUP(Table13[[#This Row],[Customer ID]],Customers!$A$2:$E$2501,2,0),Table13[[#This Row],[Customer Country]])</f>
        <v>India</v>
      </c>
      <c r="R1296" s="16">
        <f>VLOOKUP(Table13[[#This Row],[Customer ID]],Table3[],6,0)</f>
        <v>63</v>
      </c>
    </row>
    <row r="1297" spans="1:18" x14ac:dyDescent="0.3">
      <c r="A1297" s="15">
        <v>419211</v>
      </c>
      <c r="B1297" s="16">
        <v>1044</v>
      </c>
      <c r="C1297" s="17" t="s">
        <v>113</v>
      </c>
      <c r="D1297" s="18">
        <v>45009.993055555555</v>
      </c>
      <c r="E1297" s="16" t="s">
        <v>96</v>
      </c>
      <c r="F1297" s="16" t="s">
        <v>49</v>
      </c>
      <c r="G1297" s="16">
        <v>4918</v>
      </c>
      <c r="H1297" s="16">
        <f>IF(OR(Table13[[#This Row],[Order Value]]&gt;Answer!I$17,Table13[[#This Row],[Order Value]]&lt;Answer!I$18),1,0)</f>
        <v>0</v>
      </c>
      <c r="I1297" s="19">
        <v>45009</v>
      </c>
      <c r="J1297" s="20" t="str">
        <f>TEXT(Table13[[#This Row],[Order Datetime]],"HH:MM:SS")</f>
        <v>23:50:00</v>
      </c>
      <c r="K1297" s="20" t="str">
        <f>TEXT(Table13[[#This Row],[Order time]],"H")</f>
        <v>23</v>
      </c>
      <c r="L1297" s="16">
        <v>3</v>
      </c>
      <c r="M1297" s="16">
        <f>DAY(Table13[[#This Row],[Order Date]])</f>
        <v>24</v>
      </c>
      <c r="N1297" s="16" t="str">
        <f>TEXT(Table13[[#This Row],[Order Date]],"mmmm")</f>
        <v>March</v>
      </c>
      <c r="O1297" s="16" t="str">
        <f>TEXT(Table13[[#This Row],[Order Date]],"dddd")</f>
        <v>Friday</v>
      </c>
      <c r="P1297" s="16">
        <f>WEEKDAY(Table13[[#This Row],[Order Datetime]],2)</f>
        <v>5</v>
      </c>
      <c r="Q1297" s="30" t="str">
        <f>IF(Table13[[#This Row],[Customer Country]]="",VLOOKUP(Table13[[#This Row],[Customer ID]],Customers!$A$2:$E$2501,2,0),Table13[[#This Row],[Customer Country]])</f>
        <v>India</v>
      </c>
      <c r="R1297" s="16">
        <f>VLOOKUP(Table13[[#This Row],[Customer ID]],Table3[],6,0)</f>
        <v>26</v>
      </c>
    </row>
    <row r="1298" spans="1:18" x14ac:dyDescent="0.3">
      <c r="A1298" s="15">
        <v>615484</v>
      </c>
      <c r="B1298" s="16">
        <v>1044</v>
      </c>
      <c r="C1298" s="17" t="s">
        <v>113</v>
      </c>
      <c r="D1298" s="18">
        <v>45043.995833333334</v>
      </c>
      <c r="E1298" s="16" t="s">
        <v>97</v>
      </c>
      <c r="F1298" s="16" t="s">
        <v>43</v>
      </c>
      <c r="G1298" s="16">
        <v>8774</v>
      </c>
      <c r="H1298" s="16">
        <f>IF(OR(Table13[[#This Row],[Order Value]]&gt;Answer!I$17,Table13[[#This Row],[Order Value]]&lt;Answer!I$18),1,0)</f>
        <v>0</v>
      </c>
      <c r="I1298" s="19">
        <v>45043</v>
      </c>
      <c r="J1298" s="20" t="str">
        <f>TEXT(Table13[[#This Row],[Order Datetime]],"HH:MM:SS")</f>
        <v>23:54:00</v>
      </c>
      <c r="K1298" s="20" t="str">
        <f>TEXT(Table13[[#This Row],[Order time]],"H")</f>
        <v>23</v>
      </c>
      <c r="L1298" s="16">
        <v>4</v>
      </c>
      <c r="M1298" s="16">
        <f>DAY(Table13[[#This Row],[Order Date]])</f>
        <v>27</v>
      </c>
      <c r="N1298" s="16" t="str">
        <f>TEXT(Table13[[#This Row],[Order Date]],"mmmm")</f>
        <v>April</v>
      </c>
      <c r="O1298" s="16" t="str">
        <f>TEXT(Table13[[#This Row],[Order Date]],"dddd")</f>
        <v>Thursday</v>
      </c>
      <c r="P1298" s="16">
        <f>WEEKDAY(Table13[[#This Row],[Order Datetime]],2)</f>
        <v>4</v>
      </c>
      <c r="Q1298" s="30" t="str">
        <f>IF(Table13[[#This Row],[Customer Country]]="",VLOOKUP(Table13[[#This Row],[Customer ID]],Customers!$A$2:$E$2501,2,0),Table13[[#This Row],[Customer Country]])</f>
        <v>India</v>
      </c>
      <c r="R1298" s="16">
        <f>VLOOKUP(Table13[[#This Row],[Customer ID]],Table3[],6,0)</f>
        <v>26</v>
      </c>
    </row>
    <row r="1299" spans="1:18" x14ac:dyDescent="0.3">
      <c r="A1299" s="15">
        <v>975249</v>
      </c>
      <c r="B1299" s="16">
        <v>1044</v>
      </c>
      <c r="C1299" s="17" t="s">
        <v>113</v>
      </c>
      <c r="D1299" s="21">
        <v>45282.056250000001</v>
      </c>
      <c r="E1299" s="16" t="s">
        <v>96</v>
      </c>
      <c r="F1299" s="16" t="s">
        <v>14</v>
      </c>
      <c r="G1299" s="16">
        <v>3988</v>
      </c>
      <c r="H1299" s="16">
        <f>IF(OR(Table13[[#This Row],[Order Value]]&gt;Answer!I$17,Table13[[#This Row],[Order Value]]&lt;Answer!I$18),1,0)</f>
        <v>0</v>
      </c>
      <c r="I1299" s="19">
        <v>45282</v>
      </c>
      <c r="J1299" s="20" t="str">
        <f>TEXT(Table13[[#This Row],[Order Datetime]],"HH:MM:SS")</f>
        <v>01:21:00</v>
      </c>
      <c r="K1299" s="20" t="str">
        <f>TEXT(Table13[[#This Row],[Order time]],"H")</f>
        <v>1</v>
      </c>
      <c r="L1299" s="16">
        <v>12</v>
      </c>
      <c r="M1299" s="16">
        <f>DAY(Table13[[#This Row],[Order Date]])</f>
        <v>22</v>
      </c>
      <c r="N1299" s="16" t="str">
        <f>TEXT(Table13[[#This Row],[Order Date]],"mmmm")</f>
        <v>December</v>
      </c>
      <c r="O1299" s="16" t="str">
        <f>TEXT(Table13[[#This Row],[Order Date]],"dddd")</f>
        <v>Friday</v>
      </c>
      <c r="P1299" s="16">
        <f>WEEKDAY(Table13[[#This Row],[Order Datetime]],2)</f>
        <v>5</v>
      </c>
      <c r="Q1299" s="30" t="str">
        <f>IF(Table13[[#This Row],[Customer Country]]="",VLOOKUP(Table13[[#This Row],[Customer ID]],Customers!$A$2:$E$2501,2,0),Table13[[#This Row],[Customer Country]])</f>
        <v>India</v>
      </c>
      <c r="R1299" s="16">
        <f>VLOOKUP(Table13[[#This Row],[Customer ID]],Table3[],6,0)</f>
        <v>26</v>
      </c>
    </row>
    <row r="1300" spans="1:18" x14ac:dyDescent="0.3">
      <c r="A1300" s="15">
        <v>573331</v>
      </c>
      <c r="B1300" s="16">
        <v>1045</v>
      </c>
      <c r="C1300" s="17" t="s">
        <v>105</v>
      </c>
      <c r="D1300" s="18">
        <v>45201.054861111108</v>
      </c>
      <c r="E1300" s="16" t="s">
        <v>98</v>
      </c>
      <c r="F1300" s="16" t="s">
        <v>11</v>
      </c>
      <c r="G1300" s="16">
        <v>8506</v>
      </c>
      <c r="H1300" s="16">
        <f>IF(OR(Table13[[#This Row],[Order Value]]&gt;Answer!I$17,Table13[[#This Row],[Order Value]]&lt;Answer!I$18),1,0)</f>
        <v>0</v>
      </c>
      <c r="I1300" s="19">
        <v>45201</v>
      </c>
      <c r="J1300" s="20" t="str">
        <f>TEXT(Table13[[#This Row],[Order Datetime]],"HH:MM:SS")</f>
        <v>01:19:00</v>
      </c>
      <c r="K1300" s="20" t="str">
        <f>TEXT(Table13[[#This Row],[Order time]],"H")</f>
        <v>1</v>
      </c>
      <c r="L1300" s="16">
        <v>10</v>
      </c>
      <c r="M1300" s="16">
        <f>DAY(Table13[[#This Row],[Order Date]])</f>
        <v>2</v>
      </c>
      <c r="N1300" s="16" t="str">
        <f>TEXT(Table13[[#This Row],[Order Date]],"mmmm")</f>
        <v>October</v>
      </c>
      <c r="O1300" s="16" t="str">
        <f>TEXT(Table13[[#This Row],[Order Date]],"dddd")</f>
        <v>Monday</v>
      </c>
      <c r="P1300" s="16">
        <f>WEEKDAY(Table13[[#This Row],[Order Datetime]],2)</f>
        <v>1</v>
      </c>
      <c r="Q1300" s="30" t="str">
        <f>IF(Table13[[#This Row],[Customer Country]]="",VLOOKUP(Table13[[#This Row],[Customer ID]],Customers!$A$2:$E$2501,2,0),Table13[[#This Row],[Customer Country]])</f>
        <v>Spain</v>
      </c>
      <c r="R1300" s="16">
        <f>VLOOKUP(Table13[[#This Row],[Customer ID]],Table3[],6,0)</f>
        <v>19</v>
      </c>
    </row>
    <row r="1301" spans="1:18" x14ac:dyDescent="0.3">
      <c r="A1301" s="15">
        <v>1321272</v>
      </c>
      <c r="B1301" s="16">
        <v>1045</v>
      </c>
      <c r="C1301" s="17" t="s">
        <v>105</v>
      </c>
      <c r="D1301" s="21">
        <v>45134.006249999999</v>
      </c>
      <c r="E1301" s="16" t="s">
        <v>97</v>
      </c>
      <c r="F1301" s="16" t="s">
        <v>71</v>
      </c>
      <c r="G1301" s="16">
        <v>4967</v>
      </c>
      <c r="H1301" s="16">
        <f>IF(OR(Table13[[#This Row],[Order Value]]&gt;Answer!I$17,Table13[[#This Row],[Order Value]]&lt;Answer!I$18),1,0)</f>
        <v>0</v>
      </c>
      <c r="I1301" s="19">
        <v>45134</v>
      </c>
      <c r="J1301" s="20" t="str">
        <f>TEXT(Table13[[#This Row],[Order Datetime]],"HH:MM:SS")</f>
        <v>00:09:00</v>
      </c>
      <c r="K1301" s="20" t="str">
        <f>TEXT(Table13[[#This Row],[Order time]],"H")</f>
        <v>0</v>
      </c>
      <c r="L1301" s="16">
        <v>7</v>
      </c>
      <c r="M1301" s="16">
        <f>DAY(Table13[[#This Row],[Order Date]])</f>
        <v>27</v>
      </c>
      <c r="N1301" s="16" t="str">
        <f>TEXT(Table13[[#This Row],[Order Date]],"mmmm")</f>
        <v>July</v>
      </c>
      <c r="O1301" s="16" t="str">
        <f>TEXT(Table13[[#This Row],[Order Date]],"dddd")</f>
        <v>Thursday</v>
      </c>
      <c r="P1301" s="16">
        <f>WEEKDAY(Table13[[#This Row],[Order Datetime]],2)</f>
        <v>4</v>
      </c>
      <c r="Q1301" s="30" t="str">
        <f>IF(Table13[[#This Row],[Customer Country]]="",VLOOKUP(Table13[[#This Row],[Customer ID]],Customers!$A$2:$E$2501,2,0),Table13[[#This Row],[Customer Country]])</f>
        <v>Spain</v>
      </c>
      <c r="R1301" s="16">
        <f>VLOOKUP(Table13[[#This Row],[Customer ID]],Table3[],6,0)</f>
        <v>19</v>
      </c>
    </row>
    <row r="1302" spans="1:18" x14ac:dyDescent="0.3">
      <c r="A1302" s="15">
        <v>448027</v>
      </c>
      <c r="B1302" s="16">
        <v>1046</v>
      </c>
      <c r="C1302" s="17" t="s">
        <v>113</v>
      </c>
      <c r="D1302" s="18">
        <v>45116.040277777778</v>
      </c>
      <c r="E1302" s="16" t="s">
        <v>98</v>
      </c>
      <c r="F1302" s="16" t="s">
        <v>59</v>
      </c>
      <c r="G1302" s="16">
        <v>532</v>
      </c>
      <c r="H1302" s="16">
        <f>IF(OR(Table13[[#This Row],[Order Value]]&gt;Answer!I$17,Table13[[#This Row],[Order Value]]&lt;Answer!I$18),1,0)</f>
        <v>0</v>
      </c>
      <c r="I1302" s="19">
        <v>45116</v>
      </c>
      <c r="J1302" s="20" t="str">
        <f>TEXT(Table13[[#This Row],[Order Datetime]],"HH:MM:SS")</f>
        <v>00:58:00</v>
      </c>
      <c r="K1302" s="20" t="str">
        <f>TEXT(Table13[[#This Row],[Order time]],"H")</f>
        <v>0</v>
      </c>
      <c r="L1302" s="16">
        <v>7</v>
      </c>
      <c r="M1302" s="16">
        <f>DAY(Table13[[#This Row],[Order Date]])</f>
        <v>9</v>
      </c>
      <c r="N1302" s="16" t="str">
        <f>TEXT(Table13[[#This Row],[Order Date]],"mmmm")</f>
        <v>July</v>
      </c>
      <c r="O1302" s="16" t="str">
        <f>TEXT(Table13[[#This Row],[Order Date]],"dddd")</f>
        <v>Sunday</v>
      </c>
      <c r="P1302" s="16">
        <f>WEEKDAY(Table13[[#This Row],[Order Datetime]],2)</f>
        <v>7</v>
      </c>
      <c r="Q1302" s="30" t="str">
        <f>IF(Table13[[#This Row],[Customer Country]]="",VLOOKUP(Table13[[#This Row],[Customer ID]],Customers!$A$2:$E$2501,2,0),Table13[[#This Row],[Customer Country]])</f>
        <v>India</v>
      </c>
      <c r="R1302" s="16">
        <f>VLOOKUP(Table13[[#This Row],[Customer ID]],Table3[],6,0)</f>
        <v>52</v>
      </c>
    </row>
    <row r="1303" spans="1:18" x14ac:dyDescent="0.3">
      <c r="A1303" s="15">
        <v>103812</v>
      </c>
      <c r="B1303" s="16">
        <v>1047</v>
      </c>
      <c r="C1303" s="17" t="s">
        <v>107</v>
      </c>
      <c r="D1303" s="18">
        <v>45273.020833333336</v>
      </c>
      <c r="E1303" s="16" t="s">
        <v>98</v>
      </c>
      <c r="F1303" s="16" t="s">
        <v>47</v>
      </c>
      <c r="G1303" s="16">
        <v>3954</v>
      </c>
      <c r="H1303" s="16">
        <f>IF(OR(Table13[[#This Row],[Order Value]]&gt;Answer!I$17,Table13[[#This Row],[Order Value]]&lt;Answer!I$18),1,0)</f>
        <v>0</v>
      </c>
      <c r="I1303" s="19">
        <v>45273</v>
      </c>
      <c r="J1303" s="20" t="str">
        <f>TEXT(Table13[[#This Row],[Order Datetime]],"HH:MM:SS")</f>
        <v>00:30:00</v>
      </c>
      <c r="K1303" s="20" t="str">
        <f>TEXT(Table13[[#This Row],[Order time]],"H")</f>
        <v>0</v>
      </c>
      <c r="L1303" s="16">
        <v>12</v>
      </c>
      <c r="M1303" s="16">
        <f>DAY(Table13[[#This Row],[Order Date]])</f>
        <v>13</v>
      </c>
      <c r="N1303" s="16" t="str">
        <f>TEXT(Table13[[#This Row],[Order Date]],"mmmm")</f>
        <v>December</v>
      </c>
      <c r="O1303" s="16" t="str">
        <f>TEXT(Table13[[#This Row],[Order Date]],"dddd")</f>
        <v>Wednesday</v>
      </c>
      <c r="P1303" s="16">
        <f>WEEKDAY(Table13[[#This Row],[Order Datetime]],2)</f>
        <v>3</v>
      </c>
      <c r="Q1303" s="30" t="str">
        <f>IF(Table13[[#This Row],[Customer Country]]="",VLOOKUP(Table13[[#This Row],[Customer ID]],Customers!$A$2:$E$2501,2,0),Table13[[#This Row],[Customer Country]])</f>
        <v>Italy</v>
      </c>
      <c r="R1303" s="16">
        <f>VLOOKUP(Table13[[#This Row],[Customer ID]],Table3[],6,0)</f>
        <v>20</v>
      </c>
    </row>
    <row r="1304" spans="1:18" x14ac:dyDescent="0.3">
      <c r="A1304" s="15">
        <v>1203312</v>
      </c>
      <c r="B1304" s="16">
        <v>1047</v>
      </c>
      <c r="C1304" s="17" t="s">
        <v>107</v>
      </c>
      <c r="D1304" s="21">
        <v>44938.995833333334</v>
      </c>
      <c r="E1304" s="16" t="s">
        <v>98</v>
      </c>
      <c r="F1304" s="16" t="s">
        <v>27</v>
      </c>
      <c r="G1304" s="16">
        <v>5488</v>
      </c>
      <c r="H1304" s="16">
        <f>IF(OR(Table13[[#This Row],[Order Value]]&gt;Answer!I$17,Table13[[#This Row],[Order Value]]&lt;Answer!I$18),1,0)</f>
        <v>0</v>
      </c>
      <c r="I1304" s="19">
        <v>44938</v>
      </c>
      <c r="J1304" s="20" t="str">
        <f>TEXT(Table13[[#This Row],[Order Datetime]],"HH:MM:SS")</f>
        <v>23:54:00</v>
      </c>
      <c r="K1304" s="20" t="str">
        <f>TEXT(Table13[[#This Row],[Order time]],"H")</f>
        <v>23</v>
      </c>
      <c r="L1304" s="16">
        <v>1</v>
      </c>
      <c r="M1304" s="16">
        <f>DAY(Table13[[#This Row],[Order Date]])</f>
        <v>12</v>
      </c>
      <c r="N1304" s="16" t="str">
        <f>TEXT(Table13[[#This Row],[Order Date]],"mmmm")</f>
        <v>January</v>
      </c>
      <c r="O1304" s="16" t="str">
        <f>TEXT(Table13[[#This Row],[Order Date]],"dddd")</f>
        <v>Thursday</v>
      </c>
      <c r="P1304" s="16">
        <f>WEEKDAY(Table13[[#This Row],[Order Datetime]],2)</f>
        <v>4</v>
      </c>
      <c r="Q1304" s="30" t="str">
        <f>IF(Table13[[#This Row],[Customer Country]]="",VLOOKUP(Table13[[#This Row],[Customer ID]],Customers!$A$2:$E$2501,2,0),Table13[[#This Row],[Customer Country]])</f>
        <v>Italy</v>
      </c>
      <c r="R1304" s="16">
        <f>VLOOKUP(Table13[[#This Row],[Customer ID]],Table3[],6,0)</f>
        <v>20</v>
      </c>
    </row>
    <row r="1305" spans="1:18" x14ac:dyDescent="0.3">
      <c r="A1305" s="15">
        <v>366394</v>
      </c>
      <c r="B1305" s="16">
        <v>1048</v>
      </c>
      <c r="C1305" s="17" t="s">
        <v>113</v>
      </c>
      <c r="D1305" s="18">
        <v>45170.03125</v>
      </c>
      <c r="E1305" s="16" t="s">
        <v>96</v>
      </c>
      <c r="F1305" s="16" t="s">
        <v>27</v>
      </c>
      <c r="G1305" s="16">
        <v>3380</v>
      </c>
      <c r="H1305" s="16">
        <f>IF(OR(Table13[[#This Row],[Order Value]]&gt;Answer!I$17,Table13[[#This Row],[Order Value]]&lt;Answer!I$18),1,0)</f>
        <v>0</v>
      </c>
      <c r="I1305" s="19">
        <v>45170</v>
      </c>
      <c r="J1305" s="20" t="str">
        <f>TEXT(Table13[[#This Row],[Order Datetime]],"HH:MM:SS")</f>
        <v>00:45:00</v>
      </c>
      <c r="K1305" s="20" t="str">
        <f>TEXT(Table13[[#This Row],[Order time]],"H")</f>
        <v>0</v>
      </c>
      <c r="L1305" s="16">
        <v>9</v>
      </c>
      <c r="M1305" s="16">
        <f>DAY(Table13[[#This Row],[Order Date]])</f>
        <v>1</v>
      </c>
      <c r="N1305" s="16" t="str">
        <f>TEXT(Table13[[#This Row],[Order Date]],"mmmm")</f>
        <v>September</v>
      </c>
      <c r="O1305" s="16" t="str">
        <f>TEXT(Table13[[#This Row],[Order Date]],"dddd")</f>
        <v>Friday</v>
      </c>
      <c r="P1305" s="16">
        <f>WEEKDAY(Table13[[#This Row],[Order Datetime]],2)</f>
        <v>5</v>
      </c>
      <c r="Q1305" s="30" t="str">
        <f>IF(Table13[[#This Row],[Customer Country]]="",VLOOKUP(Table13[[#This Row],[Customer ID]],Customers!$A$2:$E$2501,2,0),Table13[[#This Row],[Customer Country]])</f>
        <v>India</v>
      </c>
      <c r="R1305" s="16">
        <f>VLOOKUP(Table13[[#This Row],[Customer ID]],Table3[],6,0)</f>
        <v>26</v>
      </c>
    </row>
    <row r="1306" spans="1:18" x14ac:dyDescent="0.3">
      <c r="A1306" s="15">
        <v>1582168</v>
      </c>
      <c r="B1306" s="16">
        <v>1048</v>
      </c>
      <c r="C1306" s="17" t="s">
        <v>113</v>
      </c>
      <c r="D1306" s="21">
        <v>45254.036111111112</v>
      </c>
      <c r="E1306" s="16" t="s">
        <v>98</v>
      </c>
      <c r="F1306" s="16" t="s">
        <v>10</v>
      </c>
      <c r="G1306" s="16">
        <v>9234</v>
      </c>
      <c r="H1306" s="16">
        <f>IF(OR(Table13[[#This Row],[Order Value]]&gt;Answer!I$17,Table13[[#This Row],[Order Value]]&lt;Answer!I$18),1,0)</f>
        <v>0</v>
      </c>
      <c r="I1306" s="19">
        <v>45254</v>
      </c>
      <c r="J1306" s="20" t="str">
        <f>TEXT(Table13[[#This Row],[Order Datetime]],"HH:MM:SS")</f>
        <v>00:52:00</v>
      </c>
      <c r="K1306" s="20" t="str">
        <f>TEXT(Table13[[#This Row],[Order time]],"H")</f>
        <v>0</v>
      </c>
      <c r="L1306" s="16">
        <v>11</v>
      </c>
      <c r="M1306" s="16">
        <f>DAY(Table13[[#This Row],[Order Date]])</f>
        <v>24</v>
      </c>
      <c r="N1306" s="16" t="str">
        <f>TEXT(Table13[[#This Row],[Order Date]],"mmmm")</f>
        <v>November</v>
      </c>
      <c r="O1306" s="16" t="str">
        <f>TEXT(Table13[[#This Row],[Order Date]],"dddd")</f>
        <v>Friday</v>
      </c>
      <c r="P1306" s="16">
        <f>WEEKDAY(Table13[[#This Row],[Order Datetime]],2)</f>
        <v>5</v>
      </c>
      <c r="Q1306" s="30" t="str">
        <f>IF(Table13[[#This Row],[Customer Country]]="",VLOOKUP(Table13[[#This Row],[Customer ID]],Customers!$A$2:$E$2501,2,0),Table13[[#This Row],[Customer Country]])</f>
        <v>India</v>
      </c>
      <c r="R1306" s="16">
        <f>VLOOKUP(Table13[[#This Row],[Customer ID]],Table3[],6,0)</f>
        <v>26</v>
      </c>
    </row>
    <row r="1307" spans="1:18" x14ac:dyDescent="0.3">
      <c r="A1307" s="15">
        <v>1497326</v>
      </c>
      <c r="B1307" s="16">
        <v>1050</v>
      </c>
      <c r="C1307" s="17" t="s">
        <v>100</v>
      </c>
      <c r="D1307" s="21">
        <v>45259.061805555553</v>
      </c>
      <c r="E1307" s="16" t="s">
        <v>98</v>
      </c>
      <c r="F1307" s="16" t="s">
        <v>43</v>
      </c>
      <c r="G1307" s="16">
        <v>1670</v>
      </c>
      <c r="H1307" s="16">
        <f>IF(OR(Table13[[#This Row],[Order Value]]&gt;Answer!I$17,Table13[[#This Row],[Order Value]]&lt;Answer!I$18),1,0)</f>
        <v>0</v>
      </c>
      <c r="I1307" s="19">
        <v>45259</v>
      </c>
      <c r="J1307" s="20" t="str">
        <f>TEXT(Table13[[#This Row],[Order Datetime]],"HH:MM:SS")</f>
        <v>01:29:00</v>
      </c>
      <c r="K1307" s="20" t="str">
        <f>TEXT(Table13[[#This Row],[Order time]],"H")</f>
        <v>1</v>
      </c>
      <c r="L1307" s="16">
        <v>11</v>
      </c>
      <c r="M1307" s="16">
        <f>DAY(Table13[[#This Row],[Order Date]])</f>
        <v>29</v>
      </c>
      <c r="N1307" s="16" t="str">
        <f>TEXT(Table13[[#This Row],[Order Date]],"mmmm")</f>
        <v>November</v>
      </c>
      <c r="O1307" s="16" t="str">
        <f>TEXT(Table13[[#This Row],[Order Date]],"dddd")</f>
        <v>Wednesday</v>
      </c>
      <c r="P1307" s="16">
        <f>WEEKDAY(Table13[[#This Row],[Order Datetime]],2)</f>
        <v>3</v>
      </c>
      <c r="Q1307" s="30" t="str">
        <f>IF(Table13[[#This Row],[Customer Country]]="",VLOOKUP(Table13[[#This Row],[Customer ID]],Customers!$A$2:$E$2501,2,0),Table13[[#This Row],[Customer Country]])</f>
        <v>France</v>
      </c>
      <c r="R1307" s="16">
        <f>VLOOKUP(Table13[[#This Row],[Customer ID]],Table3[],6,0)</f>
        <v>31</v>
      </c>
    </row>
    <row r="1308" spans="1:18" x14ac:dyDescent="0.3">
      <c r="A1308" s="15">
        <v>1219438</v>
      </c>
      <c r="B1308" s="16">
        <v>1051</v>
      </c>
      <c r="C1308" s="17" t="s">
        <v>105</v>
      </c>
      <c r="D1308" s="21">
        <v>44936.052083333336</v>
      </c>
      <c r="E1308" s="16" t="s">
        <v>98</v>
      </c>
      <c r="F1308" s="16" t="s">
        <v>52</v>
      </c>
      <c r="G1308" s="16">
        <v>3777</v>
      </c>
      <c r="H1308" s="16">
        <f>IF(OR(Table13[[#This Row],[Order Value]]&gt;Answer!I$17,Table13[[#This Row],[Order Value]]&lt;Answer!I$18),1,0)</f>
        <v>0</v>
      </c>
      <c r="I1308" s="19">
        <v>44936</v>
      </c>
      <c r="J1308" s="20" t="str">
        <f>TEXT(Table13[[#This Row],[Order Datetime]],"HH:MM:SS")</f>
        <v>01:15:00</v>
      </c>
      <c r="K1308" s="20" t="str">
        <f>TEXT(Table13[[#This Row],[Order time]],"H")</f>
        <v>1</v>
      </c>
      <c r="L1308" s="16">
        <v>1</v>
      </c>
      <c r="M1308" s="16">
        <f>DAY(Table13[[#This Row],[Order Date]])</f>
        <v>10</v>
      </c>
      <c r="N1308" s="16" t="str">
        <f>TEXT(Table13[[#This Row],[Order Date]],"mmmm")</f>
        <v>January</v>
      </c>
      <c r="O1308" s="16" t="str">
        <f>TEXT(Table13[[#This Row],[Order Date]],"dddd")</f>
        <v>Tuesday</v>
      </c>
      <c r="P1308" s="16">
        <f>WEEKDAY(Table13[[#This Row],[Order Datetime]],2)</f>
        <v>2</v>
      </c>
      <c r="Q1308" s="30" t="str">
        <f>IF(Table13[[#This Row],[Customer Country]]="",VLOOKUP(Table13[[#This Row],[Customer ID]],Customers!$A$2:$E$2501,2,0),Table13[[#This Row],[Customer Country]])</f>
        <v>Spain</v>
      </c>
      <c r="R1308" s="16">
        <f>VLOOKUP(Table13[[#This Row],[Customer ID]],Table3[],6,0)</f>
        <v>36</v>
      </c>
    </row>
    <row r="1309" spans="1:18" x14ac:dyDescent="0.3">
      <c r="A1309" s="15">
        <v>1352087</v>
      </c>
      <c r="B1309" s="16">
        <v>1051</v>
      </c>
      <c r="C1309" s="17" t="s">
        <v>105</v>
      </c>
      <c r="D1309" s="21">
        <v>45095.015972222223</v>
      </c>
      <c r="E1309" s="16" t="s">
        <v>97</v>
      </c>
      <c r="F1309" s="16" t="s">
        <v>59</v>
      </c>
      <c r="G1309" s="16">
        <v>4016</v>
      </c>
      <c r="H1309" s="16">
        <f>IF(OR(Table13[[#This Row],[Order Value]]&gt;Answer!I$17,Table13[[#This Row],[Order Value]]&lt;Answer!I$18),1,0)</f>
        <v>0</v>
      </c>
      <c r="I1309" s="19">
        <v>45095</v>
      </c>
      <c r="J1309" s="20" t="str">
        <f>TEXT(Table13[[#This Row],[Order Datetime]],"HH:MM:SS")</f>
        <v>00:23:00</v>
      </c>
      <c r="K1309" s="20" t="str">
        <f>TEXT(Table13[[#This Row],[Order time]],"H")</f>
        <v>0</v>
      </c>
      <c r="L1309" s="16">
        <v>6</v>
      </c>
      <c r="M1309" s="16">
        <f>DAY(Table13[[#This Row],[Order Date]])</f>
        <v>18</v>
      </c>
      <c r="N1309" s="16" t="str">
        <f>TEXT(Table13[[#This Row],[Order Date]],"mmmm")</f>
        <v>June</v>
      </c>
      <c r="O1309" s="16" t="str">
        <f>TEXT(Table13[[#This Row],[Order Date]],"dddd")</f>
        <v>Sunday</v>
      </c>
      <c r="P1309" s="16">
        <f>WEEKDAY(Table13[[#This Row],[Order Datetime]],2)</f>
        <v>7</v>
      </c>
      <c r="Q1309" s="30" t="str">
        <f>IF(Table13[[#This Row],[Customer Country]]="",VLOOKUP(Table13[[#This Row],[Customer ID]],Customers!$A$2:$E$2501,2,0),Table13[[#This Row],[Customer Country]])</f>
        <v>Spain</v>
      </c>
      <c r="R1309" s="16">
        <f>VLOOKUP(Table13[[#This Row],[Customer ID]],Table3[],6,0)</f>
        <v>36</v>
      </c>
    </row>
    <row r="1310" spans="1:18" x14ac:dyDescent="0.3">
      <c r="A1310" s="15">
        <v>303207</v>
      </c>
      <c r="B1310" s="16">
        <v>1052</v>
      </c>
      <c r="C1310" s="17" t="s">
        <v>109</v>
      </c>
      <c r="D1310" s="18">
        <v>45249.995833333334</v>
      </c>
      <c r="E1310" s="16" t="s">
        <v>97</v>
      </c>
      <c r="F1310" s="16" t="s">
        <v>21</v>
      </c>
      <c r="G1310" s="16">
        <v>1054</v>
      </c>
      <c r="H1310" s="16">
        <f>IF(OR(Table13[[#This Row],[Order Value]]&gt;Answer!I$17,Table13[[#This Row],[Order Value]]&lt;Answer!I$18),1,0)</f>
        <v>0</v>
      </c>
      <c r="I1310" s="19">
        <v>45249</v>
      </c>
      <c r="J1310" s="20" t="str">
        <f>TEXT(Table13[[#This Row],[Order Datetime]],"HH:MM:SS")</f>
        <v>23:54:00</v>
      </c>
      <c r="K1310" s="20" t="str">
        <f>TEXT(Table13[[#This Row],[Order time]],"H")</f>
        <v>23</v>
      </c>
      <c r="L1310" s="16">
        <v>11</v>
      </c>
      <c r="M1310" s="16">
        <f>DAY(Table13[[#This Row],[Order Date]])</f>
        <v>19</v>
      </c>
      <c r="N1310" s="16" t="str">
        <f>TEXT(Table13[[#This Row],[Order Date]],"mmmm")</f>
        <v>November</v>
      </c>
      <c r="O1310" s="16" t="str">
        <f>TEXT(Table13[[#This Row],[Order Date]],"dddd")</f>
        <v>Sunday</v>
      </c>
      <c r="P1310" s="16">
        <f>WEEKDAY(Table13[[#This Row],[Order Datetime]],2)</f>
        <v>7</v>
      </c>
      <c r="Q1310" s="30" t="str">
        <f>IF(Table13[[#This Row],[Customer Country]]="",VLOOKUP(Table13[[#This Row],[Customer ID]],Customers!$A$2:$E$2501,2,0),Table13[[#This Row],[Customer Country]])</f>
        <v>Germany</v>
      </c>
      <c r="R1310" s="16">
        <f>VLOOKUP(Table13[[#This Row],[Customer ID]],Table3[],6,0)</f>
        <v>66</v>
      </c>
    </row>
    <row r="1311" spans="1:18" x14ac:dyDescent="0.3">
      <c r="A1311" s="15">
        <v>571316</v>
      </c>
      <c r="B1311" s="16">
        <v>1052</v>
      </c>
      <c r="C1311" s="17" t="s">
        <v>109</v>
      </c>
      <c r="D1311" s="18">
        <v>45064.082638888889</v>
      </c>
      <c r="E1311" s="16" t="s">
        <v>98</v>
      </c>
      <c r="F1311" s="16" t="s">
        <v>27</v>
      </c>
      <c r="G1311" s="16">
        <v>1658</v>
      </c>
      <c r="H1311" s="16">
        <f>IF(OR(Table13[[#This Row],[Order Value]]&gt;Answer!I$17,Table13[[#This Row],[Order Value]]&lt;Answer!I$18),1,0)</f>
        <v>0</v>
      </c>
      <c r="I1311" s="19">
        <v>45064</v>
      </c>
      <c r="J1311" s="20" t="str">
        <f>TEXT(Table13[[#This Row],[Order Datetime]],"HH:MM:SS")</f>
        <v>01:59:00</v>
      </c>
      <c r="K1311" s="20" t="str">
        <f>TEXT(Table13[[#This Row],[Order time]],"H")</f>
        <v>1</v>
      </c>
      <c r="L1311" s="16">
        <v>5</v>
      </c>
      <c r="M1311" s="16">
        <f>DAY(Table13[[#This Row],[Order Date]])</f>
        <v>18</v>
      </c>
      <c r="N1311" s="16" t="str">
        <f>TEXT(Table13[[#This Row],[Order Date]],"mmmm")</f>
        <v>May</v>
      </c>
      <c r="O1311" s="16" t="str">
        <f>TEXT(Table13[[#This Row],[Order Date]],"dddd")</f>
        <v>Thursday</v>
      </c>
      <c r="P1311" s="16">
        <f>WEEKDAY(Table13[[#This Row],[Order Datetime]],2)</f>
        <v>4</v>
      </c>
      <c r="Q1311" s="30" t="str">
        <f>IF(Table13[[#This Row],[Customer Country]]="",VLOOKUP(Table13[[#This Row],[Customer ID]],Customers!$A$2:$E$2501,2,0),Table13[[#This Row],[Customer Country]])</f>
        <v>Germany</v>
      </c>
      <c r="R1311" s="16">
        <f>VLOOKUP(Table13[[#This Row],[Customer ID]],Table3[],6,0)</f>
        <v>66</v>
      </c>
    </row>
    <row r="1312" spans="1:18" x14ac:dyDescent="0.3">
      <c r="A1312" s="15">
        <v>1436270</v>
      </c>
      <c r="B1312" s="16">
        <v>1052</v>
      </c>
      <c r="C1312" s="17" t="s">
        <v>109</v>
      </c>
      <c r="D1312" s="21">
        <v>45101.070138888892</v>
      </c>
      <c r="E1312" s="16" t="s">
        <v>97</v>
      </c>
      <c r="F1312" s="16" t="s">
        <v>57</v>
      </c>
      <c r="G1312" s="16">
        <v>1360</v>
      </c>
      <c r="H1312" s="16">
        <f>IF(OR(Table13[[#This Row],[Order Value]]&gt;Answer!I$17,Table13[[#This Row],[Order Value]]&lt;Answer!I$18),1,0)</f>
        <v>0</v>
      </c>
      <c r="I1312" s="19">
        <v>45101</v>
      </c>
      <c r="J1312" s="20" t="str">
        <f>TEXT(Table13[[#This Row],[Order Datetime]],"HH:MM:SS")</f>
        <v>01:41:00</v>
      </c>
      <c r="K1312" s="20" t="str">
        <f>TEXT(Table13[[#This Row],[Order time]],"H")</f>
        <v>1</v>
      </c>
      <c r="L1312" s="16">
        <v>6</v>
      </c>
      <c r="M1312" s="16">
        <f>DAY(Table13[[#This Row],[Order Date]])</f>
        <v>24</v>
      </c>
      <c r="N1312" s="16" t="str">
        <f>TEXT(Table13[[#This Row],[Order Date]],"mmmm")</f>
        <v>June</v>
      </c>
      <c r="O1312" s="16" t="str">
        <f>TEXT(Table13[[#This Row],[Order Date]],"dddd")</f>
        <v>Saturday</v>
      </c>
      <c r="P1312" s="16">
        <f>WEEKDAY(Table13[[#This Row],[Order Datetime]],2)</f>
        <v>6</v>
      </c>
      <c r="Q1312" s="30" t="str">
        <f>IF(Table13[[#This Row],[Customer Country]]="",VLOOKUP(Table13[[#This Row],[Customer ID]],Customers!$A$2:$E$2501,2,0),Table13[[#This Row],[Customer Country]])</f>
        <v>Germany</v>
      </c>
      <c r="R1312" s="16">
        <f>VLOOKUP(Table13[[#This Row],[Customer ID]],Table3[],6,0)</f>
        <v>66</v>
      </c>
    </row>
    <row r="1313" spans="1:18" x14ac:dyDescent="0.3">
      <c r="A1313" s="15">
        <v>706153</v>
      </c>
      <c r="B1313" s="16">
        <v>1053</v>
      </c>
      <c r="C1313" s="17" t="s">
        <v>113</v>
      </c>
      <c r="D1313" s="21">
        <v>45007.022222222222</v>
      </c>
      <c r="E1313" s="16" t="s">
        <v>97</v>
      </c>
      <c r="F1313" s="16" t="s">
        <v>27</v>
      </c>
      <c r="G1313" s="16">
        <v>777</v>
      </c>
      <c r="H1313" s="16">
        <f>IF(OR(Table13[[#This Row],[Order Value]]&gt;Answer!I$17,Table13[[#This Row],[Order Value]]&lt;Answer!I$18),1,0)</f>
        <v>0</v>
      </c>
      <c r="I1313" s="19">
        <v>45007</v>
      </c>
      <c r="J1313" s="20" t="str">
        <f>TEXT(Table13[[#This Row],[Order Datetime]],"HH:MM:SS")</f>
        <v>00:32:00</v>
      </c>
      <c r="K1313" s="20" t="str">
        <f>TEXT(Table13[[#This Row],[Order time]],"H")</f>
        <v>0</v>
      </c>
      <c r="L1313" s="16">
        <v>3</v>
      </c>
      <c r="M1313" s="16">
        <f>DAY(Table13[[#This Row],[Order Date]])</f>
        <v>22</v>
      </c>
      <c r="N1313" s="16" t="str">
        <f>TEXT(Table13[[#This Row],[Order Date]],"mmmm")</f>
        <v>March</v>
      </c>
      <c r="O1313" s="16" t="str">
        <f>TEXT(Table13[[#This Row],[Order Date]],"dddd")</f>
        <v>Wednesday</v>
      </c>
      <c r="P1313" s="16">
        <f>WEEKDAY(Table13[[#This Row],[Order Datetime]],2)</f>
        <v>3</v>
      </c>
      <c r="Q1313" s="30" t="str">
        <f>IF(Table13[[#This Row],[Customer Country]]="",VLOOKUP(Table13[[#This Row],[Customer ID]],Customers!$A$2:$E$2501,2,0),Table13[[#This Row],[Customer Country]])</f>
        <v>India</v>
      </c>
      <c r="R1313" s="16">
        <f>VLOOKUP(Table13[[#This Row],[Customer ID]],Table3[],6,0)</f>
        <v>67</v>
      </c>
    </row>
    <row r="1314" spans="1:18" x14ac:dyDescent="0.3">
      <c r="A1314" s="15">
        <v>1031756</v>
      </c>
      <c r="B1314" s="16">
        <v>1053</v>
      </c>
      <c r="C1314" s="17" t="s">
        <v>113</v>
      </c>
      <c r="D1314" s="21">
        <v>45024.99722222222</v>
      </c>
      <c r="E1314" s="16" t="s">
        <v>98</v>
      </c>
      <c r="F1314" s="16" t="s">
        <v>69</v>
      </c>
      <c r="G1314" s="16">
        <v>8172</v>
      </c>
      <c r="H1314" s="16">
        <f>IF(OR(Table13[[#This Row],[Order Value]]&gt;Answer!I$17,Table13[[#This Row],[Order Value]]&lt;Answer!I$18),1,0)</f>
        <v>0</v>
      </c>
      <c r="I1314" s="19">
        <v>45024</v>
      </c>
      <c r="J1314" s="20" t="str">
        <f>TEXT(Table13[[#This Row],[Order Datetime]],"HH:MM:SS")</f>
        <v>23:56:00</v>
      </c>
      <c r="K1314" s="20" t="str">
        <f>TEXT(Table13[[#This Row],[Order time]],"H")</f>
        <v>23</v>
      </c>
      <c r="L1314" s="16">
        <v>4</v>
      </c>
      <c r="M1314" s="16">
        <f>DAY(Table13[[#This Row],[Order Date]])</f>
        <v>8</v>
      </c>
      <c r="N1314" s="16" t="str">
        <f>TEXT(Table13[[#This Row],[Order Date]],"mmmm")</f>
        <v>April</v>
      </c>
      <c r="O1314" s="16" t="str">
        <f>TEXT(Table13[[#This Row],[Order Date]],"dddd")</f>
        <v>Saturday</v>
      </c>
      <c r="P1314" s="16">
        <f>WEEKDAY(Table13[[#This Row],[Order Datetime]],2)</f>
        <v>6</v>
      </c>
      <c r="Q1314" s="30" t="str">
        <f>IF(Table13[[#This Row],[Customer Country]]="",VLOOKUP(Table13[[#This Row],[Customer ID]],Customers!$A$2:$E$2501,2,0),Table13[[#This Row],[Customer Country]])</f>
        <v>India</v>
      </c>
      <c r="R1314" s="16">
        <f>VLOOKUP(Table13[[#This Row],[Customer ID]],Table3[],6,0)</f>
        <v>67</v>
      </c>
    </row>
    <row r="1315" spans="1:18" x14ac:dyDescent="0.3">
      <c r="A1315" s="15">
        <v>400062</v>
      </c>
      <c r="B1315" s="16">
        <v>1054</v>
      </c>
      <c r="C1315" s="17" t="s">
        <v>113</v>
      </c>
      <c r="D1315" s="18">
        <v>45172.970138888886</v>
      </c>
      <c r="E1315" s="16" t="s">
        <v>96</v>
      </c>
      <c r="F1315" s="16" t="s">
        <v>45</v>
      </c>
      <c r="G1315" s="16">
        <v>1436</v>
      </c>
      <c r="H1315" s="16">
        <f>IF(OR(Table13[[#This Row],[Order Value]]&gt;Answer!I$17,Table13[[#This Row],[Order Value]]&lt;Answer!I$18),1,0)</f>
        <v>0</v>
      </c>
      <c r="I1315" s="19">
        <v>45172</v>
      </c>
      <c r="J1315" s="20" t="str">
        <f>TEXT(Table13[[#This Row],[Order Datetime]],"HH:MM:SS")</f>
        <v>23:17:00</v>
      </c>
      <c r="K1315" s="20" t="str">
        <f>TEXT(Table13[[#This Row],[Order time]],"H")</f>
        <v>23</v>
      </c>
      <c r="L1315" s="16">
        <v>9</v>
      </c>
      <c r="M1315" s="16">
        <f>DAY(Table13[[#This Row],[Order Date]])</f>
        <v>3</v>
      </c>
      <c r="N1315" s="16" t="str">
        <f>TEXT(Table13[[#This Row],[Order Date]],"mmmm")</f>
        <v>September</v>
      </c>
      <c r="O1315" s="16" t="str">
        <f>TEXT(Table13[[#This Row],[Order Date]],"dddd")</f>
        <v>Sunday</v>
      </c>
      <c r="P1315" s="16">
        <f>WEEKDAY(Table13[[#This Row],[Order Datetime]],2)</f>
        <v>7</v>
      </c>
      <c r="Q1315" s="30" t="str">
        <f>IF(Table13[[#This Row],[Customer Country]]="",VLOOKUP(Table13[[#This Row],[Customer ID]],Customers!$A$2:$E$2501,2,0),Table13[[#This Row],[Customer Country]])</f>
        <v>India</v>
      </c>
      <c r="R1315" s="16">
        <f>VLOOKUP(Table13[[#This Row],[Customer ID]],Table3[],6,0)</f>
        <v>86</v>
      </c>
    </row>
    <row r="1316" spans="1:18" x14ac:dyDescent="0.3">
      <c r="A1316" s="15">
        <v>839161</v>
      </c>
      <c r="B1316" s="16">
        <v>1055</v>
      </c>
      <c r="C1316" s="17" t="s">
        <v>113</v>
      </c>
      <c r="D1316" s="21">
        <v>45160.030555555553</v>
      </c>
      <c r="E1316" s="16" t="s">
        <v>97</v>
      </c>
      <c r="F1316" s="16" t="s">
        <v>81</v>
      </c>
      <c r="G1316" s="16">
        <v>9736</v>
      </c>
      <c r="H1316" s="16">
        <f>IF(OR(Table13[[#This Row],[Order Value]]&gt;Answer!I$17,Table13[[#This Row],[Order Value]]&lt;Answer!I$18),1,0)</f>
        <v>0</v>
      </c>
      <c r="I1316" s="19">
        <v>45160</v>
      </c>
      <c r="J1316" s="20" t="str">
        <f>TEXT(Table13[[#This Row],[Order Datetime]],"HH:MM:SS")</f>
        <v>00:44:00</v>
      </c>
      <c r="K1316" s="20" t="str">
        <f>TEXT(Table13[[#This Row],[Order time]],"H")</f>
        <v>0</v>
      </c>
      <c r="L1316" s="16">
        <v>8</v>
      </c>
      <c r="M1316" s="16">
        <f>DAY(Table13[[#This Row],[Order Date]])</f>
        <v>22</v>
      </c>
      <c r="N1316" s="16" t="str">
        <f>TEXT(Table13[[#This Row],[Order Date]],"mmmm")</f>
        <v>August</v>
      </c>
      <c r="O1316" s="16" t="str">
        <f>TEXT(Table13[[#This Row],[Order Date]],"dddd")</f>
        <v>Tuesday</v>
      </c>
      <c r="P1316" s="16">
        <f>WEEKDAY(Table13[[#This Row],[Order Datetime]],2)</f>
        <v>2</v>
      </c>
      <c r="Q1316" s="30" t="str">
        <f>IF(Table13[[#This Row],[Customer Country]]="",VLOOKUP(Table13[[#This Row],[Customer ID]],Customers!$A$2:$E$2501,2,0),Table13[[#This Row],[Customer Country]])</f>
        <v>India</v>
      </c>
      <c r="R1316" s="16">
        <f>VLOOKUP(Table13[[#This Row],[Customer ID]],Table3[],6,0)</f>
        <v>21</v>
      </c>
    </row>
    <row r="1317" spans="1:18" x14ac:dyDescent="0.3">
      <c r="A1317" s="15">
        <v>35391</v>
      </c>
      <c r="B1317" s="16">
        <v>1057</v>
      </c>
      <c r="C1317" s="17" t="s">
        <v>105</v>
      </c>
      <c r="D1317" s="18">
        <v>45056.074999999997</v>
      </c>
      <c r="E1317" s="16" t="s">
        <v>98</v>
      </c>
      <c r="F1317" s="16" t="s">
        <v>14</v>
      </c>
      <c r="G1317" s="16">
        <v>6287</v>
      </c>
      <c r="H1317" s="16">
        <f>IF(OR(Table13[[#This Row],[Order Value]]&gt;Answer!I$17,Table13[[#This Row],[Order Value]]&lt;Answer!I$18),1,0)</f>
        <v>0</v>
      </c>
      <c r="I1317" s="19">
        <v>45056</v>
      </c>
      <c r="J1317" s="20" t="str">
        <f>TEXT(Table13[[#This Row],[Order Datetime]],"HH:MM:SS")</f>
        <v>01:48:00</v>
      </c>
      <c r="K1317" s="20" t="str">
        <f>TEXT(Table13[[#This Row],[Order time]],"H")</f>
        <v>1</v>
      </c>
      <c r="L1317" s="16">
        <v>5</v>
      </c>
      <c r="M1317" s="16">
        <f>DAY(Table13[[#This Row],[Order Date]])</f>
        <v>10</v>
      </c>
      <c r="N1317" s="16" t="str">
        <f>TEXT(Table13[[#This Row],[Order Date]],"mmmm")</f>
        <v>May</v>
      </c>
      <c r="O1317" s="16" t="str">
        <f>TEXT(Table13[[#This Row],[Order Date]],"dddd")</f>
        <v>Wednesday</v>
      </c>
      <c r="P1317" s="16">
        <f>WEEKDAY(Table13[[#This Row],[Order Datetime]],2)</f>
        <v>3</v>
      </c>
      <c r="Q1317" s="30" t="str">
        <f>IF(Table13[[#This Row],[Customer Country]]="",VLOOKUP(Table13[[#This Row],[Customer ID]],Customers!$A$2:$E$2501,2,0),Table13[[#This Row],[Customer Country]])</f>
        <v>Spain</v>
      </c>
      <c r="R1317" s="16">
        <f>VLOOKUP(Table13[[#This Row],[Customer ID]],Table3[],6,0)</f>
        <v>71</v>
      </c>
    </row>
    <row r="1318" spans="1:18" x14ac:dyDescent="0.3">
      <c r="A1318" s="15">
        <v>188610</v>
      </c>
      <c r="B1318" s="16">
        <v>1057</v>
      </c>
      <c r="C1318" s="17" t="s">
        <v>105</v>
      </c>
      <c r="D1318" s="18">
        <v>44962.988888888889</v>
      </c>
      <c r="E1318" s="16" t="s">
        <v>97</v>
      </c>
      <c r="F1318" s="16" t="s">
        <v>79</v>
      </c>
      <c r="G1318" s="16">
        <v>597</v>
      </c>
      <c r="H1318" s="16">
        <f>IF(OR(Table13[[#This Row],[Order Value]]&gt;Answer!I$17,Table13[[#This Row],[Order Value]]&lt;Answer!I$18),1,0)</f>
        <v>0</v>
      </c>
      <c r="I1318" s="19">
        <v>44962</v>
      </c>
      <c r="J1318" s="20" t="str">
        <f>TEXT(Table13[[#This Row],[Order Datetime]],"HH:MM:SS")</f>
        <v>23:44:00</v>
      </c>
      <c r="K1318" s="20" t="str">
        <f>TEXT(Table13[[#This Row],[Order time]],"H")</f>
        <v>23</v>
      </c>
      <c r="L1318" s="16">
        <v>2</v>
      </c>
      <c r="M1318" s="16">
        <f>DAY(Table13[[#This Row],[Order Date]])</f>
        <v>5</v>
      </c>
      <c r="N1318" s="16" t="str">
        <f>TEXT(Table13[[#This Row],[Order Date]],"mmmm")</f>
        <v>February</v>
      </c>
      <c r="O1318" s="16" t="str">
        <f>TEXT(Table13[[#This Row],[Order Date]],"dddd")</f>
        <v>Sunday</v>
      </c>
      <c r="P1318" s="16">
        <f>WEEKDAY(Table13[[#This Row],[Order Datetime]],2)</f>
        <v>7</v>
      </c>
      <c r="Q1318" s="30" t="str">
        <f>IF(Table13[[#This Row],[Customer Country]]="",VLOOKUP(Table13[[#This Row],[Customer ID]],Customers!$A$2:$E$2501,2,0),Table13[[#This Row],[Customer Country]])</f>
        <v>Spain</v>
      </c>
      <c r="R1318" s="16">
        <f>VLOOKUP(Table13[[#This Row],[Customer ID]],Table3[],6,0)</f>
        <v>71</v>
      </c>
    </row>
    <row r="1319" spans="1:18" x14ac:dyDescent="0.3">
      <c r="A1319" s="15">
        <v>425673</v>
      </c>
      <c r="B1319" s="16">
        <v>1058</v>
      </c>
      <c r="C1319" s="17" t="s">
        <v>113</v>
      </c>
      <c r="D1319" s="18">
        <v>45196.030555555553</v>
      </c>
      <c r="E1319" s="16" t="s">
        <v>98</v>
      </c>
      <c r="F1319" s="16" t="s">
        <v>11</v>
      </c>
      <c r="G1319" s="16">
        <v>491</v>
      </c>
      <c r="H1319" s="16">
        <f>IF(OR(Table13[[#This Row],[Order Value]]&gt;Answer!I$17,Table13[[#This Row],[Order Value]]&lt;Answer!I$18),1,0)</f>
        <v>0</v>
      </c>
      <c r="I1319" s="19">
        <v>45196</v>
      </c>
      <c r="J1319" s="20" t="str">
        <f>TEXT(Table13[[#This Row],[Order Datetime]],"HH:MM:SS")</f>
        <v>00:44:00</v>
      </c>
      <c r="K1319" s="20" t="str">
        <f>TEXT(Table13[[#This Row],[Order time]],"H")</f>
        <v>0</v>
      </c>
      <c r="L1319" s="16">
        <v>9</v>
      </c>
      <c r="M1319" s="16">
        <f>DAY(Table13[[#This Row],[Order Date]])</f>
        <v>27</v>
      </c>
      <c r="N1319" s="16" t="str">
        <f>TEXT(Table13[[#This Row],[Order Date]],"mmmm")</f>
        <v>September</v>
      </c>
      <c r="O1319" s="16" t="str">
        <f>TEXT(Table13[[#This Row],[Order Date]],"dddd")</f>
        <v>Wednesday</v>
      </c>
      <c r="P1319" s="16">
        <f>WEEKDAY(Table13[[#This Row],[Order Datetime]],2)</f>
        <v>3</v>
      </c>
      <c r="Q1319" s="30" t="str">
        <f>IF(Table13[[#This Row],[Customer Country]]="",VLOOKUP(Table13[[#This Row],[Customer ID]],Customers!$A$2:$E$2501,2,0),Table13[[#This Row],[Customer Country]])</f>
        <v>India</v>
      </c>
      <c r="R1319" s="16">
        <f>VLOOKUP(Table13[[#This Row],[Customer ID]],Table3[],6,0)</f>
        <v>74</v>
      </c>
    </row>
    <row r="1320" spans="1:18" x14ac:dyDescent="0.3">
      <c r="A1320" s="15">
        <v>628608</v>
      </c>
      <c r="B1320" s="16">
        <v>1060</v>
      </c>
      <c r="C1320" s="17" t="s">
        <v>113</v>
      </c>
      <c r="D1320" s="18">
        <v>44927.030555555553</v>
      </c>
      <c r="E1320" s="16" t="s">
        <v>97</v>
      </c>
      <c r="F1320" s="16" t="s">
        <v>93</v>
      </c>
      <c r="G1320" s="16">
        <v>89</v>
      </c>
      <c r="H1320" s="16">
        <f>IF(OR(Table13[[#This Row],[Order Value]]&gt;Answer!I$17,Table13[[#This Row],[Order Value]]&lt;Answer!I$18),1,0)</f>
        <v>0</v>
      </c>
      <c r="I1320" s="19">
        <v>44927</v>
      </c>
      <c r="J1320" s="20" t="str">
        <f>TEXT(Table13[[#This Row],[Order Datetime]],"HH:MM:SS")</f>
        <v>00:44:00</v>
      </c>
      <c r="K1320" s="20" t="str">
        <f>TEXT(Table13[[#This Row],[Order time]],"H")</f>
        <v>0</v>
      </c>
      <c r="L1320" s="16">
        <v>1</v>
      </c>
      <c r="M1320" s="16">
        <f>DAY(Table13[[#This Row],[Order Date]])</f>
        <v>1</v>
      </c>
      <c r="N1320" s="16" t="str">
        <f>TEXT(Table13[[#This Row],[Order Date]],"mmmm")</f>
        <v>January</v>
      </c>
      <c r="O1320" s="16" t="str">
        <f>TEXT(Table13[[#This Row],[Order Date]],"dddd")</f>
        <v>Sunday</v>
      </c>
      <c r="P1320" s="16">
        <f>WEEKDAY(Table13[[#This Row],[Order Datetime]],2)</f>
        <v>7</v>
      </c>
      <c r="Q1320" s="30" t="str">
        <f>IF(Table13[[#This Row],[Customer Country]]="",VLOOKUP(Table13[[#This Row],[Customer ID]],Customers!$A$2:$E$2501,2,0),Table13[[#This Row],[Customer Country]])</f>
        <v>India</v>
      </c>
      <c r="R1320" s="16">
        <f>VLOOKUP(Table13[[#This Row],[Customer ID]],Table3[],6,0)</f>
        <v>62</v>
      </c>
    </row>
    <row r="1321" spans="1:18" x14ac:dyDescent="0.3">
      <c r="A1321" s="15">
        <v>708480</v>
      </c>
      <c r="B1321" s="16">
        <v>1060</v>
      </c>
      <c r="C1321" s="17" t="s">
        <v>113</v>
      </c>
      <c r="D1321" s="21">
        <v>45218.981249999997</v>
      </c>
      <c r="E1321" s="16" t="s">
        <v>97</v>
      </c>
      <c r="F1321" s="16" t="s">
        <v>80</v>
      </c>
      <c r="G1321" s="16">
        <v>2493</v>
      </c>
      <c r="H1321" s="16">
        <f>IF(OR(Table13[[#This Row],[Order Value]]&gt;Answer!I$17,Table13[[#This Row],[Order Value]]&lt;Answer!I$18),1,0)</f>
        <v>0</v>
      </c>
      <c r="I1321" s="19">
        <v>45218</v>
      </c>
      <c r="J1321" s="20" t="str">
        <f>TEXT(Table13[[#This Row],[Order Datetime]],"HH:MM:SS")</f>
        <v>23:33:00</v>
      </c>
      <c r="K1321" s="20" t="str">
        <f>TEXT(Table13[[#This Row],[Order time]],"H")</f>
        <v>23</v>
      </c>
      <c r="L1321" s="16">
        <v>10</v>
      </c>
      <c r="M1321" s="16">
        <f>DAY(Table13[[#This Row],[Order Date]])</f>
        <v>19</v>
      </c>
      <c r="N1321" s="16" t="str">
        <f>TEXT(Table13[[#This Row],[Order Date]],"mmmm")</f>
        <v>October</v>
      </c>
      <c r="O1321" s="16" t="str">
        <f>TEXT(Table13[[#This Row],[Order Date]],"dddd")</f>
        <v>Thursday</v>
      </c>
      <c r="P1321" s="16">
        <f>WEEKDAY(Table13[[#This Row],[Order Datetime]],2)</f>
        <v>4</v>
      </c>
      <c r="Q1321" s="30" t="str">
        <f>IF(Table13[[#This Row],[Customer Country]]="",VLOOKUP(Table13[[#This Row],[Customer ID]],Customers!$A$2:$E$2501,2,0),Table13[[#This Row],[Customer Country]])</f>
        <v>India</v>
      </c>
      <c r="R1321" s="16">
        <f>VLOOKUP(Table13[[#This Row],[Customer ID]],Table3[],6,0)</f>
        <v>62</v>
      </c>
    </row>
    <row r="1322" spans="1:18" x14ac:dyDescent="0.3">
      <c r="A1322" s="15">
        <v>1046974</v>
      </c>
      <c r="B1322" s="16">
        <v>1060</v>
      </c>
      <c r="C1322" s="17" t="s">
        <v>113</v>
      </c>
      <c r="D1322" s="21">
        <v>45280.957638888889</v>
      </c>
      <c r="E1322" s="16" t="s">
        <v>97</v>
      </c>
      <c r="F1322" s="16" t="s">
        <v>49</v>
      </c>
      <c r="G1322" s="16">
        <v>2067</v>
      </c>
      <c r="H1322" s="16">
        <f>IF(OR(Table13[[#This Row],[Order Value]]&gt;Answer!I$17,Table13[[#This Row],[Order Value]]&lt;Answer!I$18),1,0)</f>
        <v>0</v>
      </c>
      <c r="I1322" s="19">
        <v>45280</v>
      </c>
      <c r="J1322" s="20" t="str">
        <f>TEXT(Table13[[#This Row],[Order Datetime]],"HH:MM:SS")</f>
        <v>22:59:00</v>
      </c>
      <c r="K1322" s="20" t="str">
        <f>TEXT(Table13[[#This Row],[Order time]],"H")</f>
        <v>22</v>
      </c>
      <c r="L1322" s="16">
        <v>12</v>
      </c>
      <c r="M1322" s="16">
        <f>DAY(Table13[[#This Row],[Order Date]])</f>
        <v>20</v>
      </c>
      <c r="N1322" s="16" t="str">
        <f>TEXT(Table13[[#This Row],[Order Date]],"mmmm")</f>
        <v>December</v>
      </c>
      <c r="O1322" s="16" t="str">
        <f>TEXT(Table13[[#This Row],[Order Date]],"dddd")</f>
        <v>Wednesday</v>
      </c>
      <c r="P1322" s="16">
        <f>WEEKDAY(Table13[[#This Row],[Order Datetime]],2)</f>
        <v>3</v>
      </c>
      <c r="Q1322" s="30" t="str">
        <f>IF(Table13[[#This Row],[Customer Country]]="",VLOOKUP(Table13[[#This Row],[Customer ID]],Customers!$A$2:$E$2501,2,0),Table13[[#This Row],[Customer Country]])</f>
        <v>India</v>
      </c>
      <c r="R1322" s="16">
        <f>VLOOKUP(Table13[[#This Row],[Customer ID]],Table3[],6,0)</f>
        <v>62</v>
      </c>
    </row>
    <row r="1323" spans="1:18" x14ac:dyDescent="0.3">
      <c r="A1323" s="15">
        <v>734449</v>
      </c>
      <c r="B1323" s="16">
        <v>1061</v>
      </c>
      <c r="C1323" s="17" t="s">
        <v>102</v>
      </c>
      <c r="D1323" s="21">
        <v>45225.091666666667</v>
      </c>
      <c r="E1323" s="16" t="s">
        <v>191</v>
      </c>
      <c r="F1323" s="16" t="s">
        <v>83</v>
      </c>
      <c r="G1323" s="16">
        <v>8005</v>
      </c>
      <c r="H1323" s="16">
        <f>IF(OR(Table13[[#This Row],[Order Value]]&gt;Answer!I$17,Table13[[#This Row],[Order Value]]&lt;Answer!I$18),1,0)</f>
        <v>0</v>
      </c>
      <c r="I1323" s="19">
        <v>45225</v>
      </c>
      <c r="J1323" s="20" t="str">
        <f>TEXT(Table13[[#This Row],[Order Datetime]],"HH:MM:SS")</f>
        <v>02:12:00</v>
      </c>
      <c r="K1323" s="20" t="str">
        <f>TEXT(Table13[[#This Row],[Order time]],"H")</f>
        <v>2</v>
      </c>
      <c r="L1323" s="16">
        <v>10</v>
      </c>
      <c r="M1323" s="16">
        <f>DAY(Table13[[#This Row],[Order Date]])</f>
        <v>26</v>
      </c>
      <c r="N1323" s="16" t="str">
        <f>TEXT(Table13[[#This Row],[Order Date]],"mmmm")</f>
        <v>October</v>
      </c>
      <c r="O1323" s="16" t="str">
        <f>TEXT(Table13[[#This Row],[Order Date]],"dddd")</f>
        <v>Thursday</v>
      </c>
      <c r="P1323" s="16">
        <f>WEEKDAY(Table13[[#This Row],[Order Datetime]],2)</f>
        <v>4</v>
      </c>
      <c r="Q1323" s="30" t="str">
        <f>IF(Table13[[#This Row],[Customer Country]]="",VLOOKUP(Table13[[#This Row],[Customer ID]],Customers!$A$2:$E$2501,2,0),Table13[[#This Row],[Customer Country]])</f>
        <v>Finland</v>
      </c>
      <c r="R1323" s="16">
        <f>VLOOKUP(Table13[[#This Row],[Customer ID]],Table3[],6,0)</f>
        <v>61</v>
      </c>
    </row>
    <row r="1324" spans="1:18" x14ac:dyDescent="0.3">
      <c r="A1324" s="15">
        <v>876685</v>
      </c>
      <c r="B1324" s="16">
        <v>1061</v>
      </c>
      <c r="C1324" s="17" t="s">
        <v>102</v>
      </c>
      <c r="D1324" s="21">
        <v>44950.98541666667</v>
      </c>
      <c r="E1324" s="16" t="s">
        <v>98</v>
      </c>
      <c r="F1324" s="16" t="s">
        <v>66</v>
      </c>
      <c r="G1324" s="16">
        <v>3507</v>
      </c>
      <c r="H1324" s="16">
        <f>IF(OR(Table13[[#This Row],[Order Value]]&gt;Answer!I$17,Table13[[#This Row],[Order Value]]&lt;Answer!I$18),1,0)</f>
        <v>0</v>
      </c>
      <c r="I1324" s="19">
        <v>44950</v>
      </c>
      <c r="J1324" s="20" t="str">
        <f>TEXT(Table13[[#This Row],[Order Datetime]],"HH:MM:SS")</f>
        <v>23:39:00</v>
      </c>
      <c r="K1324" s="20" t="str">
        <f>TEXT(Table13[[#This Row],[Order time]],"H")</f>
        <v>23</v>
      </c>
      <c r="L1324" s="16">
        <v>1</v>
      </c>
      <c r="M1324" s="16">
        <f>DAY(Table13[[#This Row],[Order Date]])</f>
        <v>24</v>
      </c>
      <c r="N1324" s="16" t="str">
        <f>TEXT(Table13[[#This Row],[Order Date]],"mmmm")</f>
        <v>January</v>
      </c>
      <c r="O1324" s="16" t="str">
        <f>TEXT(Table13[[#This Row],[Order Date]],"dddd")</f>
        <v>Tuesday</v>
      </c>
      <c r="P1324" s="16">
        <f>WEEKDAY(Table13[[#This Row],[Order Datetime]],2)</f>
        <v>2</v>
      </c>
      <c r="Q1324" s="30" t="str">
        <f>IF(Table13[[#This Row],[Customer Country]]="",VLOOKUP(Table13[[#This Row],[Customer ID]],Customers!$A$2:$E$2501,2,0),Table13[[#This Row],[Customer Country]])</f>
        <v>Finland</v>
      </c>
      <c r="R1324" s="16">
        <f>VLOOKUP(Table13[[#This Row],[Customer ID]],Table3[],6,0)</f>
        <v>61</v>
      </c>
    </row>
    <row r="1325" spans="1:18" x14ac:dyDescent="0.3">
      <c r="A1325" s="15">
        <v>1361770</v>
      </c>
      <c r="B1325" s="16">
        <v>1061</v>
      </c>
      <c r="C1325" s="17" t="s">
        <v>102</v>
      </c>
      <c r="D1325" s="21">
        <v>45042.004166666666</v>
      </c>
      <c r="E1325" s="16" t="s">
        <v>97</v>
      </c>
      <c r="F1325" s="16" t="s">
        <v>74</v>
      </c>
      <c r="G1325" s="16">
        <v>8962</v>
      </c>
      <c r="H1325" s="16">
        <f>IF(OR(Table13[[#This Row],[Order Value]]&gt;Answer!I$17,Table13[[#This Row],[Order Value]]&lt;Answer!I$18),1,0)</f>
        <v>0</v>
      </c>
      <c r="I1325" s="19">
        <v>45042</v>
      </c>
      <c r="J1325" s="20" t="str">
        <f>TEXT(Table13[[#This Row],[Order Datetime]],"HH:MM:SS")</f>
        <v>00:06:00</v>
      </c>
      <c r="K1325" s="20" t="str">
        <f>TEXT(Table13[[#This Row],[Order time]],"H")</f>
        <v>0</v>
      </c>
      <c r="L1325" s="16">
        <v>4</v>
      </c>
      <c r="M1325" s="16">
        <f>DAY(Table13[[#This Row],[Order Date]])</f>
        <v>26</v>
      </c>
      <c r="N1325" s="16" t="str">
        <f>TEXT(Table13[[#This Row],[Order Date]],"mmmm")</f>
        <v>April</v>
      </c>
      <c r="O1325" s="16" t="str">
        <f>TEXT(Table13[[#This Row],[Order Date]],"dddd")</f>
        <v>Wednesday</v>
      </c>
      <c r="P1325" s="16">
        <f>WEEKDAY(Table13[[#This Row],[Order Datetime]],2)</f>
        <v>3</v>
      </c>
      <c r="Q1325" s="30" t="str">
        <f>IF(Table13[[#This Row],[Customer Country]]="",VLOOKUP(Table13[[#This Row],[Customer ID]],Customers!$A$2:$E$2501,2,0),Table13[[#This Row],[Customer Country]])</f>
        <v>Finland</v>
      </c>
      <c r="R1325" s="16">
        <f>VLOOKUP(Table13[[#This Row],[Customer ID]],Table3[],6,0)</f>
        <v>61</v>
      </c>
    </row>
    <row r="1326" spans="1:18" x14ac:dyDescent="0.3">
      <c r="A1326" s="15">
        <v>397931</v>
      </c>
      <c r="B1326" s="16">
        <v>1062</v>
      </c>
      <c r="C1326" s="17" t="s">
        <v>113</v>
      </c>
      <c r="D1326" s="18">
        <v>45131.015972222223</v>
      </c>
      <c r="E1326" s="16" t="s">
        <v>97</v>
      </c>
      <c r="F1326" s="16" t="s">
        <v>27</v>
      </c>
      <c r="G1326" s="16">
        <v>8407</v>
      </c>
      <c r="H1326" s="16">
        <f>IF(OR(Table13[[#This Row],[Order Value]]&gt;Answer!I$17,Table13[[#This Row],[Order Value]]&lt;Answer!I$18),1,0)</f>
        <v>0</v>
      </c>
      <c r="I1326" s="19">
        <v>45131</v>
      </c>
      <c r="J1326" s="20" t="str">
        <f>TEXT(Table13[[#This Row],[Order Datetime]],"HH:MM:SS")</f>
        <v>00:23:00</v>
      </c>
      <c r="K1326" s="20" t="str">
        <f>TEXT(Table13[[#This Row],[Order time]],"H")</f>
        <v>0</v>
      </c>
      <c r="L1326" s="16">
        <v>7</v>
      </c>
      <c r="M1326" s="16">
        <f>DAY(Table13[[#This Row],[Order Date]])</f>
        <v>24</v>
      </c>
      <c r="N1326" s="16" t="str">
        <f>TEXT(Table13[[#This Row],[Order Date]],"mmmm")</f>
        <v>July</v>
      </c>
      <c r="O1326" s="16" t="str">
        <f>TEXT(Table13[[#This Row],[Order Date]],"dddd")</f>
        <v>Monday</v>
      </c>
      <c r="P1326" s="16">
        <f>WEEKDAY(Table13[[#This Row],[Order Datetime]],2)</f>
        <v>1</v>
      </c>
      <c r="Q1326" s="30" t="str">
        <f>IF(Table13[[#This Row],[Customer Country]]="",VLOOKUP(Table13[[#This Row],[Customer ID]],Customers!$A$2:$E$2501,2,0),Table13[[#This Row],[Customer Country]])</f>
        <v>India</v>
      </c>
      <c r="R1326" s="16">
        <f>VLOOKUP(Table13[[#This Row],[Customer ID]],Table3[],6,0)</f>
        <v>68</v>
      </c>
    </row>
    <row r="1327" spans="1:18" x14ac:dyDescent="0.3">
      <c r="A1327" s="15">
        <v>474022</v>
      </c>
      <c r="B1327" s="16">
        <v>1063</v>
      </c>
      <c r="C1327" s="17" t="s">
        <v>113</v>
      </c>
      <c r="D1327" s="18">
        <v>44993.952777777777</v>
      </c>
      <c r="E1327" s="16" t="s">
        <v>96</v>
      </c>
      <c r="F1327" s="16" t="s">
        <v>82</v>
      </c>
      <c r="G1327" s="16">
        <v>2476</v>
      </c>
      <c r="H1327" s="16">
        <f>IF(OR(Table13[[#This Row],[Order Value]]&gt;Answer!I$17,Table13[[#This Row],[Order Value]]&lt;Answer!I$18),1,0)</f>
        <v>0</v>
      </c>
      <c r="I1327" s="19">
        <v>44993</v>
      </c>
      <c r="J1327" s="20" t="str">
        <f>TEXT(Table13[[#This Row],[Order Datetime]],"HH:MM:SS")</f>
        <v>22:52:00</v>
      </c>
      <c r="K1327" s="20" t="str">
        <f>TEXT(Table13[[#This Row],[Order time]],"H")</f>
        <v>22</v>
      </c>
      <c r="L1327" s="16">
        <v>3</v>
      </c>
      <c r="M1327" s="16">
        <f>DAY(Table13[[#This Row],[Order Date]])</f>
        <v>8</v>
      </c>
      <c r="N1327" s="16" t="str">
        <f>TEXT(Table13[[#This Row],[Order Date]],"mmmm")</f>
        <v>March</v>
      </c>
      <c r="O1327" s="16" t="str">
        <f>TEXT(Table13[[#This Row],[Order Date]],"dddd")</f>
        <v>Wednesday</v>
      </c>
      <c r="P1327" s="16">
        <f>WEEKDAY(Table13[[#This Row],[Order Datetime]],2)</f>
        <v>3</v>
      </c>
      <c r="Q1327" s="30" t="str">
        <f>IF(Table13[[#This Row],[Customer Country]]="",VLOOKUP(Table13[[#This Row],[Customer ID]],Customers!$A$2:$E$2501,2,0),Table13[[#This Row],[Customer Country]])</f>
        <v>India</v>
      </c>
      <c r="R1327" s="16">
        <f>VLOOKUP(Table13[[#This Row],[Customer ID]],Table3[],6,0)</f>
        <v>82</v>
      </c>
    </row>
    <row r="1328" spans="1:18" x14ac:dyDescent="0.3">
      <c r="A1328" s="15">
        <v>1064785</v>
      </c>
      <c r="B1328" s="16">
        <v>1063</v>
      </c>
      <c r="C1328" s="17" t="s">
        <v>113</v>
      </c>
      <c r="D1328" s="21">
        <v>45010.040277777778</v>
      </c>
      <c r="E1328" s="16" t="s">
        <v>191</v>
      </c>
      <c r="F1328" s="16" t="s">
        <v>31</v>
      </c>
      <c r="G1328" s="16">
        <v>9830</v>
      </c>
      <c r="H1328" s="16">
        <f>IF(OR(Table13[[#This Row],[Order Value]]&gt;Answer!I$17,Table13[[#This Row],[Order Value]]&lt;Answer!I$18),1,0)</f>
        <v>0</v>
      </c>
      <c r="I1328" s="19">
        <v>45010</v>
      </c>
      <c r="J1328" s="20" t="str">
        <f>TEXT(Table13[[#This Row],[Order Datetime]],"HH:MM:SS")</f>
        <v>00:58:00</v>
      </c>
      <c r="K1328" s="20" t="str">
        <f>TEXT(Table13[[#This Row],[Order time]],"H")</f>
        <v>0</v>
      </c>
      <c r="L1328" s="16">
        <v>3</v>
      </c>
      <c r="M1328" s="16">
        <f>DAY(Table13[[#This Row],[Order Date]])</f>
        <v>25</v>
      </c>
      <c r="N1328" s="16" t="str">
        <f>TEXT(Table13[[#This Row],[Order Date]],"mmmm")</f>
        <v>March</v>
      </c>
      <c r="O1328" s="16" t="str">
        <f>TEXT(Table13[[#This Row],[Order Date]],"dddd")</f>
        <v>Saturday</v>
      </c>
      <c r="P1328" s="16">
        <f>WEEKDAY(Table13[[#This Row],[Order Datetime]],2)</f>
        <v>6</v>
      </c>
      <c r="Q1328" s="30" t="str">
        <f>IF(Table13[[#This Row],[Customer Country]]="",VLOOKUP(Table13[[#This Row],[Customer ID]],Customers!$A$2:$E$2501,2,0),Table13[[#This Row],[Customer Country]])</f>
        <v>India</v>
      </c>
      <c r="R1328" s="16">
        <f>VLOOKUP(Table13[[#This Row],[Customer ID]],Table3[],6,0)</f>
        <v>82</v>
      </c>
    </row>
    <row r="1329" spans="1:18" x14ac:dyDescent="0.3">
      <c r="A1329" s="15">
        <v>1180828</v>
      </c>
      <c r="B1329" s="16">
        <v>1063</v>
      </c>
      <c r="C1329" s="17" t="s">
        <v>113</v>
      </c>
      <c r="D1329" s="21">
        <v>45114.96875</v>
      </c>
      <c r="E1329" s="16" t="s">
        <v>191</v>
      </c>
      <c r="F1329" s="16" t="s">
        <v>91</v>
      </c>
      <c r="G1329" s="16">
        <v>7190</v>
      </c>
      <c r="H1329" s="16">
        <f>IF(OR(Table13[[#This Row],[Order Value]]&gt;Answer!I$17,Table13[[#This Row],[Order Value]]&lt;Answer!I$18),1,0)</f>
        <v>0</v>
      </c>
      <c r="I1329" s="19">
        <v>45114</v>
      </c>
      <c r="J1329" s="20" t="str">
        <f>TEXT(Table13[[#This Row],[Order Datetime]],"HH:MM:SS")</f>
        <v>23:15:00</v>
      </c>
      <c r="K1329" s="20" t="str">
        <f>TEXT(Table13[[#This Row],[Order time]],"H")</f>
        <v>23</v>
      </c>
      <c r="L1329" s="16">
        <v>7</v>
      </c>
      <c r="M1329" s="16">
        <f>DAY(Table13[[#This Row],[Order Date]])</f>
        <v>7</v>
      </c>
      <c r="N1329" s="16" t="str">
        <f>TEXT(Table13[[#This Row],[Order Date]],"mmmm")</f>
        <v>July</v>
      </c>
      <c r="O1329" s="16" t="str">
        <f>TEXT(Table13[[#This Row],[Order Date]],"dddd")</f>
        <v>Friday</v>
      </c>
      <c r="P1329" s="16">
        <f>WEEKDAY(Table13[[#This Row],[Order Datetime]],2)</f>
        <v>5</v>
      </c>
      <c r="Q1329" s="30" t="str">
        <f>IF(Table13[[#This Row],[Customer Country]]="",VLOOKUP(Table13[[#This Row],[Customer ID]],Customers!$A$2:$E$2501,2,0),Table13[[#This Row],[Customer Country]])</f>
        <v>India</v>
      </c>
      <c r="R1329" s="16">
        <f>VLOOKUP(Table13[[#This Row],[Customer ID]],Table3[],6,0)</f>
        <v>82</v>
      </c>
    </row>
    <row r="1330" spans="1:18" x14ac:dyDescent="0.3">
      <c r="A1330" s="15">
        <v>986036</v>
      </c>
      <c r="B1330" s="16">
        <v>1064</v>
      </c>
      <c r="C1330" s="17" t="s">
        <v>104</v>
      </c>
      <c r="D1330" s="21">
        <v>45229.939583333333</v>
      </c>
      <c r="E1330" s="16" t="s">
        <v>97</v>
      </c>
      <c r="F1330" s="16" t="s">
        <v>18</v>
      </c>
      <c r="G1330" s="16">
        <v>855</v>
      </c>
      <c r="H1330" s="16">
        <f>IF(OR(Table13[[#This Row],[Order Value]]&gt;Answer!I$17,Table13[[#This Row],[Order Value]]&lt;Answer!I$18),1,0)</f>
        <v>0</v>
      </c>
      <c r="I1330" s="19">
        <v>45229</v>
      </c>
      <c r="J1330" s="20" t="str">
        <f>TEXT(Table13[[#This Row],[Order Datetime]],"HH:MM:SS")</f>
        <v>22:33:00</v>
      </c>
      <c r="K1330" s="20" t="str">
        <f>TEXT(Table13[[#This Row],[Order time]],"H")</f>
        <v>22</v>
      </c>
      <c r="L1330" s="16">
        <v>10</v>
      </c>
      <c r="M1330" s="16">
        <f>DAY(Table13[[#This Row],[Order Date]])</f>
        <v>30</v>
      </c>
      <c r="N1330" s="16" t="str">
        <f>TEXT(Table13[[#This Row],[Order Date]],"mmmm")</f>
        <v>October</v>
      </c>
      <c r="O1330" s="16" t="str">
        <f>TEXT(Table13[[#This Row],[Order Date]],"dddd")</f>
        <v>Monday</v>
      </c>
      <c r="P1330" s="16">
        <f>WEEKDAY(Table13[[#This Row],[Order Datetime]],2)</f>
        <v>1</v>
      </c>
      <c r="Q1330" s="30" t="str">
        <f>IF(Table13[[#This Row],[Customer Country]]="",VLOOKUP(Table13[[#This Row],[Customer ID]],Customers!$A$2:$E$2501,2,0),Table13[[#This Row],[Customer Country]])</f>
        <v>Austria</v>
      </c>
      <c r="R1330" s="16">
        <f>VLOOKUP(Table13[[#This Row],[Customer ID]],Table3[],6,0)</f>
        <v>75</v>
      </c>
    </row>
    <row r="1331" spans="1:18" x14ac:dyDescent="0.3">
      <c r="A1331" s="15">
        <v>43427</v>
      </c>
      <c r="B1331" s="16">
        <v>1066</v>
      </c>
      <c r="C1331" s="17" t="s">
        <v>113</v>
      </c>
      <c r="D1331" s="18">
        <v>45003.974999999999</v>
      </c>
      <c r="E1331" s="16" t="s">
        <v>191</v>
      </c>
      <c r="F1331" s="16" t="s">
        <v>49</v>
      </c>
      <c r="G1331" s="16">
        <v>959</v>
      </c>
      <c r="H1331" s="16">
        <f>IF(OR(Table13[[#This Row],[Order Value]]&gt;Answer!I$17,Table13[[#This Row],[Order Value]]&lt;Answer!I$18),1,0)</f>
        <v>0</v>
      </c>
      <c r="I1331" s="19">
        <v>45003</v>
      </c>
      <c r="J1331" s="20" t="str">
        <f>TEXT(Table13[[#This Row],[Order Datetime]],"HH:MM:SS")</f>
        <v>23:24:00</v>
      </c>
      <c r="K1331" s="20" t="str">
        <f>TEXT(Table13[[#This Row],[Order time]],"H")</f>
        <v>23</v>
      </c>
      <c r="L1331" s="16">
        <v>3</v>
      </c>
      <c r="M1331" s="16">
        <f>DAY(Table13[[#This Row],[Order Date]])</f>
        <v>18</v>
      </c>
      <c r="N1331" s="16" t="str">
        <f>TEXT(Table13[[#This Row],[Order Date]],"mmmm")</f>
        <v>March</v>
      </c>
      <c r="O1331" s="16" t="str">
        <f>TEXT(Table13[[#This Row],[Order Date]],"dddd")</f>
        <v>Saturday</v>
      </c>
      <c r="P1331" s="16">
        <f>WEEKDAY(Table13[[#This Row],[Order Datetime]],2)</f>
        <v>6</v>
      </c>
      <c r="Q1331" s="30" t="str">
        <f>IF(Table13[[#This Row],[Customer Country]]="",VLOOKUP(Table13[[#This Row],[Customer ID]],Customers!$A$2:$E$2501,2,0),Table13[[#This Row],[Customer Country]])</f>
        <v>India</v>
      </c>
      <c r="R1331" s="16">
        <f>VLOOKUP(Table13[[#This Row],[Customer ID]],Table3[],6,0)</f>
        <v>70</v>
      </c>
    </row>
    <row r="1332" spans="1:18" x14ac:dyDescent="0.3">
      <c r="A1332" s="15">
        <v>990780</v>
      </c>
      <c r="B1332" s="16">
        <v>1068</v>
      </c>
      <c r="C1332" s="17" t="s">
        <v>105</v>
      </c>
      <c r="D1332" s="21">
        <v>45236.990972222222</v>
      </c>
      <c r="E1332" s="16" t="s">
        <v>96</v>
      </c>
      <c r="F1332" s="16" t="s">
        <v>22</v>
      </c>
      <c r="G1332" s="16">
        <v>6407</v>
      </c>
      <c r="H1332" s="16">
        <f>IF(OR(Table13[[#This Row],[Order Value]]&gt;Answer!I$17,Table13[[#This Row],[Order Value]]&lt;Answer!I$18),1,0)</f>
        <v>0</v>
      </c>
      <c r="I1332" s="19">
        <v>45236</v>
      </c>
      <c r="J1332" s="20" t="str">
        <f>TEXT(Table13[[#This Row],[Order Datetime]],"HH:MM:SS")</f>
        <v>23:47:00</v>
      </c>
      <c r="K1332" s="20" t="str">
        <f>TEXT(Table13[[#This Row],[Order time]],"H")</f>
        <v>23</v>
      </c>
      <c r="L1332" s="16">
        <v>11</v>
      </c>
      <c r="M1332" s="16">
        <f>DAY(Table13[[#This Row],[Order Date]])</f>
        <v>6</v>
      </c>
      <c r="N1332" s="16" t="str">
        <f>TEXT(Table13[[#This Row],[Order Date]],"mmmm")</f>
        <v>November</v>
      </c>
      <c r="O1332" s="16" t="str">
        <f>TEXT(Table13[[#This Row],[Order Date]],"dddd")</f>
        <v>Monday</v>
      </c>
      <c r="P1332" s="16">
        <f>WEEKDAY(Table13[[#This Row],[Order Datetime]],2)</f>
        <v>1</v>
      </c>
      <c r="Q1332" s="30" t="str">
        <f>IF(Table13[[#This Row],[Customer Country]]="",VLOOKUP(Table13[[#This Row],[Customer ID]],Customers!$A$2:$E$2501,2,0),Table13[[#This Row],[Customer Country]])</f>
        <v>Spain</v>
      </c>
      <c r="R1332" s="16">
        <f>VLOOKUP(Table13[[#This Row],[Customer ID]],Table3[],6,0)</f>
        <v>56</v>
      </c>
    </row>
    <row r="1333" spans="1:18" x14ac:dyDescent="0.3">
      <c r="A1333" s="15">
        <v>1173348</v>
      </c>
      <c r="B1333" s="16">
        <v>1068</v>
      </c>
      <c r="C1333" s="17" t="s">
        <v>105</v>
      </c>
      <c r="D1333" s="21">
        <v>45277.053472222222</v>
      </c>
      <c r="E1333" s="16" t="s">
        <v>97</v>
      </c>
      <c r="F1333" s="16" t="s">
        <v>33</v>
      </c>
      <c r="G1333" s="16">
        <v>8654</v>
      </c>
      <c r="H1333" s="16">
        <f>IF(OR(Table13[[#This Row],[Order Value]]&gt;Answer!I$17,Table13[[#This Row],[Order Value]]&lt;Answer!I$18),1,0)</f>
        <v>0</v>
      </c>
      <c r="I1333" s="19">
        <v>45277</v>
      </c>
      <c r="J1333" s="20" t="str">
        <f>TEXT(Table13[[#This Row],[Order Datetime]],"HH:MM:SS")</f>
        <v>01:17:00</v>
      </c>
      <c r="K1333" s="20" t="str">
        <f>TEXT(Table13[[#This Row],[Order time]],"H")</f>
        <v>1</v>
      </c>
      <c r="L1333" s="16">
        <v>12</v>
      </c>
      <c r="M1333" s="16">
        <f>DAY(Table13[[#This Row],[Order Date]])</f>
        <v>17</v>
      </c>
      <c r="N1333" s="16" t="str">
        <f>TEXT(Table13[[#This Row],[Order Date]],"mmmm")</f>
        <v>December</v>
      </c>
      <c r="O1333" s="16" t="str">
        <f>TEXT(Table13[[#This Row],[Order Date]],"dddd")</f>
        <v>Sunday</v>
      </c>
      <c r="P1333" s="16">
        <f>WEEKDAY(Table13[[#This Row],[Order Datetime]],2)</f>
        <v>7</v>
      </c>
      <c r="Q1333" s="30" t="str">
        <f>IF(Table13[[#This Row],[Customer Country]]="",VLOOKUP(Table13[[#This Row],[Customer ID]],Customers!$A$2:$E$2501,2,0),Table13[[#This Row],[Customer Country]])</f>
        <v>Spain</v>
      </c>
      <c r="R1333" s="16">
        <f>VLOOKUP(Table13[[#This Row],[Customer ID]],Table3[],6,0)</f>
        <v>56</v>
      </c>
    </row>
    <row r="1334" spans="1:18" x14ac:dyDescent="0.3">
      <c r="A1334" s="15">
        <v>288332</v>
      </c>
      <c r="B1334" s="16">
        <v>1069</v>
      </c>
      <c r="C1334" s="17" t="s">
        <v>101</v>
      </c>
      <c r="D1334" s="18">
        <v>44942.015972222223</v>
      </c>
      <c r="E1334" s="16" t="s">
        <v>98</v>
      </c>
      <c r="F1334" s="16" t="s">
        <v>64</v>
      </c>
      <c r="G1334" s="16">
        <v>610</v>
      </c>
      <c r="H1334" s="16">
        <f>IF(OR(Table13[[#This Row],[Order Value]]&gt;Answer!I$17,Table13[[#This Row],[Order Value]]&lt;Answer!I$18),1,0)</f>
        <v>0</v>
      </c>
      <c r="I1334" s="19">
        <v>44942</v>
      </c>
      <c r="J1334" s="20" t="str">
        <f>TEXT(Table13[[#This Row],[Order Datetime]],"HH:MM:SS")</f>
        <v>00:23:00</v>
      </c>
      <c r="K1334" s="20" t="str">
        <f>TEXT(Table13[[#This Row],[Order time]],"H")</f>
        <v>0</v>
      </c>
      <c r="L1334" s="16">
        <v>1</v>
      </c>
      <c r="M1334" s="16">
        <f>DAY(Table13[[#This Row],[Order Date]])</f>
        <v>16</v>
      </c>
      <c r="N1334" s="16" t="str">
        <f>TEXT(Table13[[#This Row],[Order Date]],"mmmm")</f>
        <v>January</v>
      </c>
      <c r="O1334" s="16" t="str">
        <f>TEXT(Table13[[#This Row],[Order Date]],"dddd")</f>
        <v>Monday</v>
      </c>
      <c r="P1334" s="16">
        <f>WEEKDAY(Table13[[#This Row],[Order Datetime]],2)</f>
        <v>1</v>
      </c>
      <c r="Q1334" s="30" t="str">
        <f>IF(Table13[[#This Row],[Customer Country]]="",VLOOKUP(Table13[[#This Row],[Customer ID]],Customers!$A$2:$E$2501,2,0),Table13[[#This Row],[Customer Country]])</f>
        <v>Australia</v>
      </c>
      <c r="R1334" s="16">
        <f>VLOOKUP(Table13[[#This Row],[Customer ID]],Table3[],6,0)</f>
        <v>80</v>
      </c>
    </row>
    <row r="1335" spans="1:18" x14ac:dyDescent="0.3">
      <c r="A1335" s="15">
        <v>1545246</v>
      </c>
      <c r="B1335" s="16">
        <v>1069</v>
      </c>
      <c r="C1335" s="17" t="s">
        <v>101</v>
      </c>
      <c r="D1335" s="21">
        <v>44984.050694444442</v>
      </c>
      <c r="E1335" s="16" t="s">
        <v>98</v>
      </c>
      <c r="F1335" s="16" t="s">
        <v>69</v>
      </c>
      <c r="G1335" s="16">
        <v>5132</v>
      </c>
      <c r="H1335" s="16">
        <f>IF(OR(Table13[[#This Row],[Order Value]]&gt;Answer!I$17,Table13[[#This Row],[Order Value]]&lt;Answer!I$18),1,0)</f>
        <v>0</v>
      </c>
      <c r="I1335" s="19">
        <v>44984</v>
      </c>
      <c r="J1335" s="20" t="str">
        <f>TEXT(Table13[[#This Row],[Order Datetime]],"HH:MM:SS")</f>
        <v>01:13:00</v>
      </c>
      <c r="K1335" s="20" t="str">
        <f>TEXT(Table13[[#This Row],[Order time]],"H")</f>
        <v>1</v>
      </c>
      <c r="L1335" s="16">
        <v>2</v>
      </c>
      <c r="M1335" s="16">
        <f>DAY(Table13[[#This Row],[Order Date]])</f>
        <v>27</v>
      </c>
      <c r="N1335" s="16" t="str">
        <f>TEXT(Table13[[#This Row],[Order Date]],"mmmm")</f>
        <v>February</v>
      </c>
      <c r="O1335" s="16" t="str">
        <f>TEXT(Table13[[#This Row],[Order Date]],"dddd")</f>
        <v>Monday</v>
      </c>
      <c r="P1335" s="16">
        <f>WEEKDAY(Table13[[#This Row],[Order Datetime]],2)</f>
        <v>1</v>
      </c>
      <c r="Q1335" s="30" t="str">
        <f>IF(Table13[[#This Row],[Customer Country]]="",VLOOKUP(Table13[[#This Row],[Customer ID]],Customers!$A$2:$E$2501,2,0),Table13[[#This Row],[Customer Country]])</f>
        <v>Australia</v>
      </c>
      <c r="R1335" s="16">
        <f>VLOOKUP(Table13[[#This Row],[Customer ID]],Table3[],6,0)</f>
        <v>80</v>
      </c>
    </row>
    <row r="1336" spans="1:18" x14ac:dyDescent="0.3">
      <c r="A1336" s="15">
        <v>69942</v>
      </c>
      <c r="B1336" s="16">
        <v>1070</v>
      </c>
      <c r="C1336" s="17" t="s">
        <v>106</v>
      </c>
      <c r="D1336" s="18">
        <v>45273.957638888889</v>
      </c>
      <c r="E1336" s="16" t="s">
        <v>98</v>
      </c>
      <c r="F1336" s="16" t="s">
        <v>26</v>
      </c>
      <c r="G1336" s="16">
        <v>3418</v>
      </c>
      <c r="H1336" s="16">
        <f>IF(OR(Table13[[#This Row],[Order Value]]&gt;Answer!I$17,Table13[[#This Row],[Order Value]]&lt;Answer!I$18),1,0)</f>
        <v>0</v>
      </c>
      <c r="I1336" s="19">
        <v>45273</v>
      </c>
      <c r="J1336" s="20" t="str">
        <f>TEXT(Table13[[#This Row],[Order Datetime]],"HH:MM:SS")</f>
        <v>22:59:00</v>
      </c>
      <c r="K1336" s="20" t="str">
        <f>TEXT(Table13[[#This Row],[Order time]],"H")</f>
        <v>22</v>
      </c>
      <c r="L1336" s="16">
        <v>12</v>
      </c>
      <c r="M1336" s="16">
        <f>DAY(Table13[[#This Row],[Order Date]])</f>
        <v>13</v>
      </c>
      <c r="N1336" s="16" t="str">
        <f>TEXT(Table13[[#This Row],[Order Date]],"mmmm")</f>
        <v>December</v>
      </c>
      <c r="O1336" s="16" t="str">
        <f>TEXT(Table13[[#This Row],[Order Date]],"dddd")</f>
        <v>Wednesday</v>
      </c>
      <c r="P1336" s="16">
        <f>WEEKDAY(Table13[[#This Row],[Order Datetime]],2)</f>
        <v>3</v>
      </c>
      <c r="Q1336" s="30" t="str">
        <f>IF(Table13[[#This Row],[Customer Country]]="",VLOOKUP(Table13[[#This Row],[Customer ID]],Customers!$A$2:$E$2501,2,0),Table13[[#This Row],[Customer Country]])</f>
        <v>Singapore</v>
      </c>
      <c r="R1336" s="16">
        <f>VLOOKUP(Table13[[#This Row],[Customer ID]],Table3[],6,0)</f>
        <v>60</v>
      </c>
    </row>
    <row r="1337" spans="1:18" x14ac:dyDescent="0.3">
      <c r="A1337" s="15">
        <v>153440</v>
      </c>
      <c r="B1337" s="16">
        <v>1070</v>
      </c>
      <c r="C1337" s="17" t="s">
        <v>106</v>
      </c>
      <c r="D1337" s="18">
        <v>45247.951388888891</v>
      </c>
      <c r="E1337" s="16" t="s">
        <v>97</v>
      </c>
      <c r="F1337" s="16" t="s">
        <v>38</v>
      </c>
      <c r="G1337" s="16">
        <v>5399</v>
      </c>
      <c r="H1337" s="16">
        <f>IF(OR(Table13[[#This Row],[Order Value]]&gt;Answer!I$17,Table13[[#This Row],[Order Value]]&lt;Answer!I$18),1,0)</f>
        <v>0</v>
      </c>
      <c r="I1337" s="19">
        <v>45247</v>
      </c>
      <c r="J1337" s="20" t="str">
        <f>TEXT(Table13[[#This Row],[Order Datetime]],"HH:MM:SS")</f>
        <v>22:50:00</v>
      </c>
      <c r="K1337" s="20" t="str">
        <f>TEXT(Table13[[#This Row],[Order time]],"H")</f>
        <v>22</v>
      </c>
      <c r="L1337" s="16">
        <v>11</v>
      </c>
      <c r="M1337" s="16">
        <f>DAY(Table13[[#This Row],[Order Date]])</f>
        <v>17</v>
      </c>
      <c r="N1337" s="16" t="str">
        <f>TEXT(Table13[[#This Row],[Order Date]],"mmmm")</f>
        <v>November</v>
      </c>
      <c r="O1337" s="16" t="str">
        <f>TEXT(Table13[[#This Row],[Order Date]],"dddd")</f>
        <v>Friday</v>
      </c>
      <c r="P1337" s="16">
        <f>WEEKDAY(Table13[[#This Row],[Order Datetime]],2)</f>
        <v>5</v>
      </c>
      <c r="Q1337" s="30" t="str">
        <f>IF(Table13[[#This Row],[Customer Country]]="",VLOOKUP(Table13[[#This Row],[Customer ID]],Customers!$A$2:$E$2501,2,0),Table13[[#This Row],[Customer Country]])</f>
        <v>Singapore</v>
      </c>
      <c r="R1337" s="16">
        <f>VLOOKUP(Table13[[#This Row],[Customer ID]],Table3[],6,0)</f>
        <v>60</v>
      </c>
    </row>
    <row r="1338" spans="1:18" x14ac:dyDescent="0.3">
      <c r="A1338" s="15">
        <v>382563</v>
      </c>
      <c r="B1338" s="16">
        <v>1070</v>
      </c>
      <c r="C1338" s="17" t="s">
        <v>106</v>
      </c>
      <c r="D1338" s="18">
        <v>45215.056944444441</v>
      </c>
      <c r="E1338" s="16" t="s">
        <v>98</v>
      </c>
      <c r="F1338" s="16" t="s">
        <v>46</v>
      </c>
      <c r="G1338" s="16">
        <v>471</v>
      </c>
      <c r="H1338" s="16">
        <f>IF(OR(Table13[[#This Row],[Order Value]]&gt;Answer!I$17,Table13[[#This Row],[Order Value]]&lt;Answer!I$18),1,0)</f>
        <v>0</v>
      </c>
      <c r="I1338" s="19">
        <v>45215</v>
      </c>
      <c r="J1338" s="20" t="str">
        <f>TEXT(Table13[[#This Row],[Order Datetime]],"HH:MM:SS")</f>
        <v>01:22:00</v>
      </c>
      <c r="K1338" s="20" t="str">
        <f>TEXT(Table13[[#This Row],[Order time]],"H")</f>
        <v>1</v>
      </c>
      <c r="L1338" s="16">
        <v>10</v>
      </c>
      <c r="M1338" s="16">
        <f>DAY(Table13[[#This Row],[Order Date]])</f>
        <v>16</v>
      </c>
      <c r="N1338" s="16" t="str">
        <f>TEXT(Table13[[#This Row],[Order Date]],"mmmm")</f>
        <v>October</v>
      </c>
      <c r="O1338" s="16" t="str">
        <f>TEXT(Table13[[#This Row],[Order Date]],"dddd")</f>
        <v>Monday</v>
      </c>
      <c r="P1338" s="16">
        <f>WEEKDAY(Table13[[#This Row],[Order Datetime]],2)</f>
        <v>1</v>
      </c>
      <c r="Q1338" s="30" t="str">
        <f>IF(Table13[[#This Row],[Customer Country]]="",VLOOKUP(Table13[[#This Row],[Customer ID]],Customers!$A$2:$E$2501,2,0),Table13[[#This Row],[Customer Country]])</f>
        <v>Singapore</v>
      </c>
      <c r="R1338" s="16">
        <f>VLOOKUP(Table13[[#This Row],[Customer ID]],Table3[],6,0)</f>
        <v>60</v>
      </c>
    </row>
    <row r="1339" spans="1:18" x14ac:dyDescent="0.3">
      <c r="A1339" s="15">
        <v>798176</v>
      </c>
      <c r="B1339" s="16">
        <v>1070</v>
      </c>
      <c r="C1339" s="17" t="s">
        <v>106</v>
      </c>
      <c r="D1339" s="21">
        <v>45283.052083333336</v>
      </c>
      <c r="E1339" s="16" t="s">
        <v>191</v>
      </c>
      <c r="F1339" s="16" t="s">
        <v>13</v>
      </c>
      <c r="G1339" s="16">
        <v>311</v>
      </c>
      <c r="H1339" s="16">
        <f>IF(OR(Table13[[#This Row],[Order Value]]&gt;Answer!I$17,Table13[[#This Row],[Order Value]]&lt;Answer!I$18),1,0)</f>
        <v>0</v>
      </c>
      <c r="I1339" s="19">
        <v>45283</v>
      </c>
      <c r="J1339" s="20" t="str">
        <f>TEXT(Table13[[#This Row],[Order Datetime]],"HH:MM:SS")</f>
        <v>01:15:00</v>
      </c>
      <c r="K1339" s="20" t="str">
        <f>TEXT(Table13[[#This Row],[Order time]],"H")</f>
        <v>1</v>
      </c>
      <c r="L1339" s="16">
        <v>12</v>
      </c>
      <c r="M1339" s="16">
        <f>DAY(Table13[[#This Row],[Order Date]])</f>
        <v>23</v>
      </c>
      <c r="N1339" s="16" t="str">
        <f>TEXT(Table13[[#This Row],[Order Date]],"mmmm")</f>
        <v>December</v>
      </c>
      <c r="O1339" s="16" t="str">
        <f>TEXT(Table13[[#This Row],[Order Date]],"dddd")</f>
        <v>Saturday</v>
      </c>
      <c r="P1339" s="16">
        <f>WEEKDAY(Table13[[#This Row],[Order Datetime]],2)</f>
        <v>6</v>
      </c>
      <c r="Q1339" s="30" t="str">
        <f>IF(Table13[[#This Row],[Customer Country]]="",VLOOKUP(Table13[[#This Row],[Customer ID]],Customers!$A$2:$E$2501,2,0),Table13[[#This Row],[Customer Country]])</f>
        <v>Singapore</v>
      </c>
      <c r="R1339" s="16">
        <f>VLOOKUP(Table13[[#This Row],[Customer ID]],Table3[],6,0)</f>
        <v>60</v>
      </c>
    </row>
    <row r="1340" spans="1:18" x14ac:dyDescent="0.3">
      <c r="A1340" s="15">
        <v>1044084</v>
      </c>
      <c r="B1340" s="16">
        <v>1073</v>
      </c>
      <c r="C1340" s="17" t="s">
        <v>105</v>
      </c>
      <c r="D1340" s="21">
        <v>45040.05</v>
      </c>
      <c r="E1340" s="16" t="s">
        <v>191</v>
      </c>
      <c r="F1340" s="16" t="s">
        <v>10</v>
      </c>
      <c r="G1340" s="16">
        <v>1891</v>
      </c>
      <c r="H1340" s="16">
        <f>IF(OR(Table13[[#This Row],[Order Value]]&gt;Answer!I$17,Table13[[#This Row],[Order Value]]&lt;Answer!I$18),1,0)</f>
        <v>0</v>
      </c>
      <c r="I1340" s="19">
        <v>45040</v>
      </c>
      <c r="J1340" s="20" t="str">
        <f>TEXT(Table13[[#This Row],[Order Datetime]],"HH:MM:SS")</f>
        <v>01:12:00</v>
      </c>
      <c r="K1340" s="20" t="str">
        <f>TEXT(Table13[[#This Row],[Order time]],"H")</f>
        <v>1</v>
      </c>
      <c r="L1340" s="16">
        <v>4</v>
      </c>
      <c r="M1340" s="16">
        <f>DAY(Table13[[#This Row],[Order Date]])</f>
        <v>24</v>
      </c>
      <c r="N1340" s="16" t="str">
        <f>TEXT(Table13[[#This Row],[Order Date]],"mmmm")</f>
        <v>April</v>
      </c>
      <c r="O1340" s="16" t="str">
        <f>TEXT(Table13[[#This Row],[Order Date]],"dddd")</f>
        <v>Monday</v>
      </c>
      <c r="P1340" s="16">
        <f>WEEKDAY(Table13[[#This Row],[Order Datetime]],2)</f>
        <v>1</v>
      </c>
      <c r="Q1340" s="30" t="str">
        <f>IF(Table13[[#This Row],[Customer Country]]="",VLOOKUP(Table13[[#This Row],[Customer ID]],Customers!$A$2:$E$2501,2,0),Table13[[#This Row],[Customer Country]])</f>
        <v>Spain</v>
      </c>
      <c r="R1340" s="16">
        <f>VLOOKUP(Table13[[#This Row],[Customer ID]],Table3[],6,0)</f>
        <v>60</v>
      </c>
    </row>
    <row r="1341" spans="1:18" x14ac:dyDescent="0.3">
      <c r="A1341" s="15">
        <v>1466372</v>
      </c>
      <c r="B1341" s="16">
        <v>1073</v>
      </c>
      <c r="C1341" s="17" t="s">
        <v>105</v>
      </c>
      <c r="D1341" s="21">
        <v>45246.957638888889</v>
      </c>
      <c r="E1341" s="16" t="s">
        <v>98</v>
      </c>
      <c r="F1341" s="16" t="s">
        <v>41</v>
      </c>
      <c r="G1341" s="16">
        <v>8940</v>
      </c>
      <c r="H1341" s="16">
        <f>IF(OR(Table13[[#This Row],[Order Value]]&gt;Answer!I$17,Table13[[#This Row],[Order Value]]&lt;Answer!I$18),1,0)</f>
        <v>0</v>
      </c>
      <c r="I1341" s="19">
        <v>45246</v>
      </c>
      <c r="J1341" s="20" t="str">
        <f>TEXT(Table13[[#This Row],[Order Datetime]],"HH:MM:SS")</f>
        <v>22:59:00</v>
      </c>
      <c r="K1341" s="20" t="str">
        <f>TEXT(Table13[[#This Row],[Order time]],"H")</f>
        <v>22</v>
      </c>
      <c r="L1341" s="16">
        <v>11</v>
      </c>
      <c r="M1341" s="16">
        <f>DAY(Table13[[#This Row],[Order Date]])</f>
        <v>16</v>
      </c>
      <c r="N1341" s="16" t="str">
        <f>TEXT(Table13[[#This Row],[Order Date]],"mmmm")</f>
        <v>November</v>
      </c>
      <c r="O1341" s="16" t="str">
        <f>TEXT(Table13[[#This Row],[Order Date]],"dddd")</f>
        <v>Thursday</v>
      </c>
      <c r="P1341" s="16">
        <f>WEEKDAY(Table13[[#This Row],[Order Datetime]],2)</f>
        <v>4</v>
      </c>
      <c r="Q1341" s="30" t="str">
        <f>IF(Table13[[#This Row],[Customer Country]]="",VLOOKUP(Table13[[#This Row],[Customer ID]],Customers!$A$2:$E$2501,2,0),Table13[[#This Row],[Customer Country]])</f>
        <v>Spain</v>
      </c>
      <c r="R1341" s="16">
        <f>VLOOKUP(Table13[[#This Row],[Customer ID]],Table3[],6,0)</f>
        <v>60</v>
      </c>
    </row>
    <row r="1342" spans="1:18" x14ac:dyDescent="0.3">
      <c r="A1342" s="15">
        <v>1283493</v>
      </c>
      <c r="B1342" s="16">
        <v>1075</v>
      </c>
      <c r="C1342" s="17" t="s">
        <v>108</v>
      </c>
      <c r="D1342" s="21">
        <v>45226.04791666667</v>
      </c>
      <c r="E1342" s="16" t="s">
        <v>98</v>
      </c>
      <c r="F1342" s="16" t="s">
        <v>24</v>
      </c>
      <c r="G1342" s="16">
        <v>4773</v>
      </c>
      <c r="H1342" s="16">
        <f>IF(OR(Table13[[#This Row],[Order Value]]&gt;Answer!I$17,Table13[[#This Row],[Order Value]]&lt;Answer!I$18),1,0)</f>
        <v>0</v>
      </c>
      <c r="I1342" s="19">
        <v>45226</v>
      </c>
      <c r="J1342" s="20" t="str">
        <f>TEXT(Table13[[#This Row],[Order Datetime]],"HH:MM:SS")</f>
        <v>01:09:00</v>
      </c>
      <c r="K1342" s="20" t="str">
        <f>TEXT(Table13[[#This Row],[Order time]],"H")</f>
        <v>1</v>
      </c>
      <c r="L1342" s="16">
        <v>10</v>
      </c>
      <c r="M1342" s="16">
        <f>DAY(Table13[[#This Row],[Order Date]])</f>
        <v>27</v>
      </c>
      <c r="N1342" s="16" t="str">
        <f>TEXT(Table13[[#This Row],[Order Date]],"mmmm")</f>
        <v>October</v>
      </c>
      <c r="O1342" s="16" t="str">
        <f>TEXT(Table13[[#This Row],[Order Date]],"dddd")</f>
        <v>Friday</v>
      </c>
      <c r="P1342" s="16">
        <f>WEEKDAY(Table13[[#This Row],[Order Datetime]],2)</f>
        <v>5</v>
      </c>
      <c r="Q1342" s="30" t="str">
        <f>IF(Table13[[#This Row],[Customer Country]]="",VLOOKUP(Table13[[#This Row],[Customer ID]],Customers!$A$2:$E$2501,2,0),Table13[[#This Row],[Customer Country]])</f>
        <v>Denmark</v>
      </c>
      <c r="R1342" s="16">
        <f>VLOOKUP(Table13[[#This Row],[Customer ID]],Table3[],6,0)</f>
        <v>55</v>
      </c>
    </row>
    <row r="1343" spans="1:18" x14ac:dyDescent="0.3">
      <c r="A1343" s="15">
        <v>961949</v>
      </c>
      <c r="B1343" s="16">
        <v>1076</v>
      </c>
      <c r="C1343" s="17" t="s">
        <v>113</v>
      </c>
      <c r="D1343" s="21">
        <v>45204.000694444447</v>
      </c>
      <c r="E1343" s="16" t="s">
        <v>98</v>
      </c>
      <c r="F1343" s="16" t="s">
        <v>51</v>
      </c>
      <c r="G1343" s="16">
        <v>2153</v>
      </c>
      <c r="H1343" s="16">
        <f>IF(OR(Table13[[#This Row],[Order Value]]&gt;Answer!I$17,Table13[[#This Row],[Order Value]]&lt;Answer!I$18),1,0)</f>
        <v>0</v>
      </c>
      <c r="I1343" s="19">
        <v>45204</v>
      </c>
      <c r="J1343" s="20" t="str">
        <f>TEXT(Table13[[#This Row],[Order Datetime]],"HH:MM:SS")</f>
        <v>00:01:00</v>
      </c>
      <c r="K1343" s="20" t="str">
        <f>TEXT(Table13[[#This Row],[Order time]],"H")</f>
        <v>0</v>
      </c>
      <c r="L1343" s="16">
        <v>10</v>
      </c>
      <c r="M1343" s="16">
        <f>DAY(Table13[[#This Row],[Order Date]])</f>
        <v>5</v>
      </c>
      <c r="N1343" s="16" t="str">
        <f>TEXT(Table13[[#This Row],[Order Date]],"mmmm")</f>
        <v>October</v>
      </c>
      <c r="O1343" s="16" t="str">
        <f>TEXT(Table13[[#This Row],[Order Date]],"dddd")</f>
        <v>Thursday</v>
      </c>
      <c r="P1343" s="16">
        <f>WEEKDAY(Table13[[#This Row],[Order Datetime]],2)</f>
        <v>4</v>
      </c>
      <c r="Q1343" s="30" t="str">
        <f>IF(Table13[[#This Row],[Customer Country]]="",VLOOKUP(Table13[[#This Row],[Customer ID]],Customers!$A$2:$E$2501,2,0),Table13[[#This Row],[Customer Country]])</f>
        <v>India</v>
      </c>
      <c r="R1343" s="16">
        <f>VLOOKUP(Table13[[#This Row],[Customer ID]],Table3[],6,0)</f>
        <v>18</v>
      </c>
    </row>
    <row r="1344" spans="1:18" x14ac:dyDescent="0.3">
      <c r="A1344" s="15">
        <v>1354438</v>
      </c>
      <c r="B1344" s="16">
        <v>1076</v>
      </c>
      <c r="C1344" s="17" t="s">
        <v>113</v>
      </c>
      <c r="D1344" s="21">
        <v>44960.990277777775</v>
      </c>
      <c r="E1344" s="16" t="s">
        <v>97</v>
      </c>
      <c r="F1344" s="16" t="s">
        <v>27</v>
      </c>
      <c r="G1344" s="16">
        <v>4766</v>
      </c>
      <c r="H1344" s="16">
        <f>IF(OR(Table13[[#This Row],[Order Value]]&gt;Answer!I$17,Table13[[#This Row],[Order Value]]&lt;Answer!I$18),1,0)</f>
        <v>0</v>
      </c>
      <c r="I1344" s="19">
        <v>44960</v>
      </c>
      <c r="J1344" s="20" t="str">
        <f>TEXT(Table13[[#This Row],[Order Datetime]],"HH:MM:SS")</f>
        <v>23:46:00</v>
      </c>
      <c r="K1344" s="20" t="str">
        <f>TEXT(Table13[[#This Row],[Order time]],"H")</f>
        <v>23</v>
      </c>
      <c r="L1344" s="16">
        <v>2</v>
      </c>
      <c r="M1344" s="16">
        <f>DAY(Table13[[#This Row],[Order Date]])</f>
        <v>3</v>
      </c>
      <c r="N1344" s="16" t="str">
        <f>TEXT(Table13[[#This Row],[Order Date]],"mmmm")</f>
        <v>February</v>
      </c>
      <c r="O1344" s="16" t="str">
        <f>TEXT(Table13[[#This Row],[Order Date]],"dddd")</f>
        <v>Friday</v>
      </c>
      <c r="P1344" s="16">
        <f>WEEKDAY(Table13[[#This Row],[Order Datetime]],2)</f>
        <v>5</v>
      </c>
      <c r="Q1344" s="30" t="str">
        <f>IF(Table13[[#This Row],[Customer Country]]="",VLOOKUP(Table13[[#This Row],[Customer ID]],Customers!$A$2:$E$2501,2,0),Table13[[#This Row],[Customer Country]])</f>
        <v>India</v>
      </c>
      <c r="R1344" s="16">
        <f>VLOOKUP(Table13[[#This Row],[Customer ID]],Table3[],6,0)</f>
        <v>18</v>
      </c>
    </row>
    <row r="1345" spans="1:18" x14ac:dyDescent="0.3">
      <c r="A1345" s="15">
        <v>890922</v>
      </c>
      <c r="B1345" s="16">
        <v>1077</v>
      </c>
      <c r="C1345" s="17" t="s">
        <v>113</v>
      </c>
      <c r="D1345" s="21">
        <v>45139.973611111112</v>
      </c>
      <c r="E1345" s="16" t="s">
        <v>191</v>
      </c>
      <c r="F1345" s="16" t="s">
        <v>47</v>
      </c>
      <c r="G1345" s="16">
        <v>2256</v>
      </c>
      <c r="H1345" s="16">
        <f>IF(OR(Table13[[#This Row],[Order Value]]&gt;Answer!I$17,Table13[[#This Row],[Order Value]]&lt;Answer!I$18),1,0)</f>
        <v>0</v>
      </c>
      <c r="I1345" s="19">
        <v>45139</v>
      </c>
      <c r="J1345" s="20" t="str">
        <f>TEXT(Table13[[#This Row],[Order Datetime]],"HH:MM:SS")</f>
        <v>23:22:00</v>
      </c>
      <c r="K1345" s="20" t="str">
        <f>TEXT(Table13[[#This Row],[Order time]],"H")</f>
        <v>23</v>
      </c>
      <c r="L1345" s="16">
        <v>8</v>
      </c>
      <c r="M1345" s="16">
        <f>DAY(Table13[[#This Row],[Order Date]])</f>
        <v>1</v>
      </c>
      <c r="N1345" s="16" t="str">
        <f>TEXT(Table13[[#This Row],[Order Date]],"mmmm")</f>
        <v>August</v>
      </c>
      <c r="O1345" s="16" t="str">
        <f>TEXT(Table13[[#This Row],[Order Date]],"dddd")</f>
        <v>Tuesday</v>
      </c>
      <c r="P1345" s="16">
        <f>WEEKDAY(Table13[[#This Row],[Order Datetime]],2)</f>
        <v>2</v>
      </c>
      <c r="Q1345" s="30" t="str">
        <f>IF(Table13[[#This Row],[Customer Country]]="",VLOOKUP(Table13[[#This Row],[Customer ID]],Customers!$A$2:$E$2501,2,0),Table13[[#This Row],[Customer Country]])</f>
        <v>India</v>
      </c>
      <c r="R1345" s="16">
        <f>VLOOKUP(Table13[[#This Row],[Customer ID]],Table3[],6,0)</f>
        <v>24</v>
      </c>
    </row>
    <row r="1346" spans="1:18" x14ac:dyDescent="0.3">
      <c r="A1346" s="15">
        <v>978518</v>
      </c>
      <c r="B1346" s="16">
        <v>1078</v>
      </c>
      <c r="C1346" s="17" t="s">
        <v>101</v>
      </c>
      <c r="D1346" s="21">
        <v>44927.044444444444</v>
      </c>
      <c r="E1346" s="16" t="s">
        <v>98</v>
      </c>
      <c r="F1346" s="16" t="s">
        <v>10</v>
      </c>
      <c r="G1346" s="16">
        <v>448</v>
      </c>
      <c r="H1346" s="16">
        <f>IF(OR(Table13[[#This Row],[Order Value]]&gt;Answer!I$17,Table13[[#This Row],[Order Value]]&lt;Answer!I$18),1,0)</f>
        <v>0</v>
      </c>
      <c r="I1346" s="19">
        <v>44927</v>
      </c>
      <c r="J1346" s="20" t="str">
        <f>TEXT(Table13[[#This Row],[Order Datetime]],"HH:MM:SS")</f>
        <v>01:04:00</v>
      </c>
      <c r="K1346" s="20" t="str">
        <f>TEXT(Table13[[#This Row],[Order time]],"H")</f>
        <v>1</v>
      </c>
      <c r="L1346" s="16">
        <v>1</v>
      </c>
      <c r="M1346" s="16">
        <f>DAY(Table13[[#This Row],[Order Date]])</f>
        <v>1</v>
      </c>
      <c r="N1346" s="16" t="str">
        <f>TEXT(Table13[[#This Row],[Order Date]],"mmmm")</f>
        <v>January</v>
      </c>
      <c r="O1346" s="16" t="str">
        <f>TEXT(Table13[[#This Row],[Order Date]],"dddd")</f>
        <v>Sunday</v>
      </c>
      <c r="P1346" s="16">
        <f>WEEKDAY(Table13[[#This Row],[Order Datetime]],2)</f>
        <v>7</v>
      </c>
      <c r="Q1346" s="30" t="str">
        <f>IF(Table13[[#This Row],[Customer Country]]="",VLOOKUP(Table13[[#This Row],[Customer ID]],Customers!$A$2:$E$2501,2,0),Table13[[#This Row],[Customer Country]])</f>
        <v>Australia</v>
      </c>
      <c r="R1346" s="16">
        <f>VLOOKUP(Table13[[#This Row],[Customer ID]],Table3[],6,0)</f>
        <v>55</v>
      </c>
    </row>
    <row r="1347" spans="1:18" x14ac:dyDescent="0.3">
      <c r="A1347" s="15">
        <v>653986</v>
      </c>
      <c r="B1347" s="16">
        <v>1079</v>
      </c>
      <c r="C1347" s="17" t="s">
        <v>113</v>
      </c>
      <c r="D1347" s="18">
        <v>45202.976388888892</v>
      </c>
      <c r="E1347" s="16" t="s">
        <v>96</v>
      </c>
      <c r="F1347" s="16" t="s">
        <v>43</v>
      </c>
      <c r="G1347" s="16">
        <v>6834</v>
      </c>
      <c r="H1347" s="16">
        <f>IF(OR(Table13[[#This Row],[Order Value]]&gt;Answer!I$17,Table13[[#This Row],[Order Value]]&lt;Answer!I$18),1,0)</f>
        <v>0</v>
      </c>
      <c r="I1347" s="19">
        <v>45202</v>
      </c>
      <c r="J1347" s="20" t="str">
        <f>TEXT(Table13[[#This Row],[Order Datetime]],"HH:MM:SS")</f>
        <v>23:26:00</v>
      </c>
      <c r="K1347" s="20" t="str">
        <f>TEXT(Table13[[#This Row],[Order time]],"H")</f>
        <v>23</v>
      </c>
      <c r="L1347" s="16">
        <v>10</v>
      </c>
      <c r="M1347" s="16">
        <f>DAY(Table13[[#This Row],[Order Date]])</f>
        <v>3</v>
      </c>
      <c r="N1347" s="16" t="str">
        <f>TEXT(Table13[[#This Row],[Order Date]],"mmmm")</f>
        <v>October</v>
      </c>
      <c r="O1347" s="16" t="str">
        <f>TEXT(Table13[[#This Row],[Order Date]],"dddd")</f>
        <v>Tuesday</v>
      </c>
      <c r="P1347" s="16">
        <f>WEEKDAY(Table13[[#This Row],[Order Datetime]],2)</f>
        <v>2</v>
      </c>
      <c r="Q1347" s="30" t="str">
        <f>IF(Table13[[#This Row],[Customer Country]]="",VLOOKUP(Table13[[#This Row],[Customer ID]],Customers!$A$2:$E$2501,2,0),Table13[[#This Row],[Customer Country]])</f>
        <v>India</v>
      </c>
      <c r="R1347" s="16">
        <f>VLOOKUP(Table13[[#This Row],[Customer ID]],Table3[],6,0)</f>
        <v>29</v>
      </c>
    </row>
    <row r="1348" spans="1:18" x14ac:dyDescent="0.3">
      <c r="A1348" s="15">
        <v>767976</v>
      </c>
      <c r="B1348" s="16">
        <v>1079</v>
      </c>
      <c r="C1348" s="17" t="s">
        <v>113</v>
      </c>
      <c r="D1348" s="21">
        <v>45213.03125</v>
      </c>
      <c r="E1348" s="16" t="s">
        <v>97</v>
      </c>
      <c r="F1348" s="16" t="s">
        <v>28</v>
      </c>
      <c r="G1348" s="16">
        <v>4080</v>
      </c>
      <c r="H1348" s="16">
        <f>IF(OR(Table13[[#This Row],[Order Value]]&gt;Answer!I$17,Table13[[#This Row],[Order Value]]&lt;Answer!I$18),1,0)</f>
        <v>0</v>
      </c>
      <c r="I1348" s="19">
        <v>45213</v>
      </c>
      <c r="J1348" s="20" t="str">
        <f>TEXT(Table13[[#This Row],[Order Datetime]],"HH:MM:SS")</f>
        <v>00:45:00</v>
      </c>
      <c r="K1348" s="20" t="str">
        <f>TEXT(Table13[[#This Row],[Order time]],"H")</f>
        <v>0</v>
      </c>
      <c r="L1348" s="16">
        <v>10</v>
      </c>
      <c r="M1348" s="16">
        <f>DAY(Table13[[#This Row],[Order Date]])</f>
        <v>14</v>
      </c>
      <c r="N1348" s="16" t="str">
        <f>TEXT(Table13[[#This Row],[Order Date]],"mmmm")</f>
        <v>October</v>
      </c>
      <c r="O1348" s="16" t="str">
        <f>TEXT(Table13[[#This Row],[Order Date]],"dddd")</f>
        <v>Saturday</v>
      </c>
      <c r="P1348" s="16">
        <f>WEEKDAY(Table13[[#This Row],[Order Datetime]],2)</f>
        <v>6</v>
      </c>
      <c r="Q1348" s="30" t="str">
        <f>IF(Table13[[#This Row],[Customer Country]]="",VLOOKUP(Table13[[#This Row],[Customer ID]],Customers!$A$2:$E$2501,2,0),Table13[[#This Row],[Customer Country]])</f>
        <v>India</v>
      </c>
      <c r="R1348" s="16">
        <f>VLOOKUP(Table13[[#This Row],[Customer ID]],Table3[],6,0)</f>
        <v>29</v>
      </c>
    </row>
    <row r="1349" spans="1:18" x14ac:dyDescent="0.3">
      <c r="A1349" s="15">
        <v>919424</v>
      </c>
      <c r="B1349" s="16">
        <v>1079</v>
      </c>
      <c r="C1349" s="17" t="s">
        <v>113</v>
      </c>
      <c r="D1349" s="21">
        <v>45089.988194444442</v>
      </c>
      <c r="E1349" s="16" t="s">
        <v>97</v>
      </c>
      <c r="F1349" s="16" t="s">
        <v>13</v>
      </c>
      <c r="G1349" s="16">
        <v>9932</v>
      </c>
      <c r="H1349" s="16">
        <f>IF(OR(Table13[[#This Row],[Order Value]]&gt;Answer!I$17,Table13[[#This Row],[Order Value]]&lt;Answer!I$18),1,0)</f>
        <v>0</v>
      </c>
      <c r="I1349" s="19">
        <v>45089</v>
      </c>
      <c r="J1349" s="20" t="str">
        <f>TEXT(Table13[[#This Row],[Order Datetime]],"HH:MM:SS")</f>
        <v>23:43:00</v>
      </c>
      <c r="K1349" s="20" t="str">
        <f>TEXT(Table13[[#This Row],[Order time]],"H")</f>
        <v>23</v>
      </c>
      <c r="L1349" s="16">
        <v>6</v>
      </c>
      <c r="M1349" s="16">
        <f>DAY(Table13[[#This Row],[Order Date]])</f>
        <v>12</v>
      </c>
      <c r="N1349" s="16" t="str">
        <f>TEXT(Table13[[#This Row],[Order Date]],"mmmm")</f>
        <v>June</v>
      </c>
      <c r="O1349" s="16" t="str">
        <f>TEXT(Table13[[#This Row],[Order Date]],"dddd")</f>
        <v>Monday</v>
      </c>
      <c r="P1349" s="16">
        <f>WEEKDAY(Table13[[#This Row],[Order Datetime]],2)</f>
        <v>1</v>
      </c>
      <c r="Q1349" s="30" t="str">
        <f>IF(Table13[[#This Row],[Customer Country]]="",VLOOKUP(Table13[[#This Row],[Customer ID]],Customers!$A$2:$E$2501,2,0),Table13[[#This Row],[Customer Country]])</f>
        <v>India</v>
      </c>
      <c r="R1349" s="16">
        <f>VLOOKUP(Table13[[#This Row],[Customer ID]],Table3[],6,0)</f>
        <v>29</v>
      </c>
    </row>
    <row r="1350" spans="1:18" x14ac:dyDescent="0.3">
      <c r="A1350" s="15">
        <v>1563696</v>
      </c>
      <c r="B1350" s="16">
        <v>1079</v>
      </c>
      <c r="C1350" s="17" t="s">
        <v>113</v>
      </c>
      <c r="D1350" s="21">
        <v>45033.98541666667</v>
      </c>
      <c r="E1350" s="16" t="s">
        <v>98</v>
      </c>
      <c r="F1350" s="16" t="s">
        <v>51</v>
      </c>
      <c r="G1350" s="16">
        <v>2297</v>
      </c>
      <c r="H1350" s="16">
        <f>IF(OR(Table13[[#This Row],[Order Value]]&gt;Answer!I$17,Table13[[#This Row],[Order Value]]&lt;Answer!I$18),1,0)</f>
        <v>0</v>
      </c>
      <c r="I1350" s="19">
        <v>45033</v>
      </c>
      <c r="J1350" s="20" t="str">
        <f>TEXT(Table13[[#This Row],[Order Datetime]],"HH:MM:SS")</f>
        <v>23:39:00</v>
      </c>
      <c r="K1350" s="20" t="str">
        <f>TEXT(Table13[[#This Row],[Order time]],"H")</f>
        <v>23</v>
      </c>
      <c r="L1350" s="16">
        <v>4</v>
      </c>
      <c r="M1350" s="16">
        <f>DAY(Table13[[#This Row],[Order Date]])</f>
        <v>17</v>
      </c>
      <c r="N1350" s="16" t="str">
        <f>TEXT(Table13[[#This Row],[Order Date]],"mmmm")</f>
        <v>April</v>
      </c>
      <c r="O1350" s="16" t="str">
        <f>TEXT(Table13[[#This Row],[Order Date]],"dddd")</f>
        <v>Monday</v>
      </c>
      <c r="P1350" s="16">
        <f>WEEKDAY(Table13[[#This Row],[Order Datetime]],2)</f>
        <v>1</v>
      </c>
      <c r="Q1350" s="30" t="str">
        <f>IF(Table13[[#This Row],[Customer Country]]="",VLOOKUP(Table13[[#This Row],[Customer ID]],Customers!$A$2:$E$2501,2,0),Table13[[#This Row],[Customer Country]])</f>
        <v>India</v>
      </c>
      <c r="R1350" s="16">
        <f>VLOOKUP(Table13[[#This Row],[Customer ID]],Table3[],6,0)</f>
        <v>29</v>
      </c>
    </row>
    <row r="1351" spans="1:18" x14ac:dyDescent="0.3">
      <c r="A1351" s="15">
        <v>365718</v>
      </c>
      <c r="B1351" s="16">
        <v>1080</v>
      </c>
      <c r="C1351" s="17" t="s">
        <v>113</v>
      </c>
      <c r="D1351" s="18">
        <v>45197.949305555558</v>
      </c>
      <c r="E1351" s="16" t="s">
        <v>98</v>
      </c>
      <c r="F1351" s="16" t="s">
        <v>43</v>
      </c>
      <c r="G1351" s="16">
        <v>5697</v>
      </c>
      <c r="H1351" s="16">
        <f>IF(OR(Table13[[#This Row],[Order Value]]&gt;Answer!I$17,Table13[[#This Row],[Order Value]]&lt;Answer!I$18),1,0)</f>
        <v>0</v>
      </c>
      <c r="I1351" s="19">
        <v>45197</v>
      </c>
      <c r="J1351" s="20" t="str">
        <f>TEXT(Table13[[#This Row],[Order Datetime]],"HH:MM:SS")</f>
        <v>22:47:00</v>
      </c>
      <c r="K1351" s="20" t="str">
        <f>TEXT(Table13[[#This Row],[Order time]],"H")</f>
        <v>22</v>
      </c>
      <c r="L1351" s="16">
        <v>9</v>
      </c>
      <c r="M1351" s="16">
        <f>DAY(Table13[[#This Row],[Order Date]])</f>
        <v>28</v>
      </c>
      <c r="N1351" s="16" t="str">
        <f>TEXT(Table13[[#This Row],[Order Date]],"mmmm")</f>
        <v>September</v>
      </c>
      <c r="O1351" s="16" t="str">
        <f>TEXT(Table13[[#This Row],[Order Date]],"dddd")</f>
        <v>Thursday</v>
      </c>
      <c r="P1351" s="16">
        <f>WEEKDAY(Table13[[#This Row],[Order Datetime]],2)</f>
        <v>4</v>
      </c>
      <c r="Q1351" s="30" t="str">
        <f>IF(Table13[[#This Row],[Customer Country]]="",VLOOKUP(Table13[[#This Row],[Customer ID]],Customers!$A$2:$E$2501,2,0),Table13[[#This Row],[Customer Country]])</f>
        <v>India</v>
      </c>
      <c r="R1351" s="16">
        <f>VLOOKUP(Table13[[#This Row],[Customer ID]],Table3[],6,0)</f>
        <v>78</v>
      </c>
    </row>
    <row r="1352" spans="1:18" x14ac:dyDescent="0.3">
      <c r="A1352" s="15">
        <v>700751</v>
      </c>
      <c r="B1352" s="16">
        <v>1082</v>
      </c>
      <c r="C1352" s="17" t="s">
        <v>113</v>
      </c>
      <c r="D1352" s="21">
        <v>45023.020138888889</v>
      </c>
      <c r="E1352" s="16" t="s">
        <v>191</v>
      </c>
      <c r="F1352" s="16" t="s">
        <v>27</v>
      </c>
      <c r="G1352" s="16">
        <v>1547</v>
      </c>
      <c r="H1352" s="16">
        <f>IF(OR(Table13[[#This Row],[Order Value]]&gt;Answer!I$17,Table13[[#This Row],[Order Value]]&lt;Answer!I$18),1,0)</f>
        <v>0</v>
      </c>
      <c r="I1352" s="19">
        <v>45023</v>
      </c>
      <c r="J1352" s="20" t="str">
        <f>TEXT(Table13[[#This Row],[Order Datetime]],"HH:MM:SS")</f>
        <v>00:29:00</v>
      </c>
      <c r="K1352" s="20" t="str">
        <f>TEXT(Table13[[#This Row],[Order time]],"H")</f>
        <v>0</v>
      </c>
      <c r="L1352" s="16">
        <v>4</v>
      </c>
      <c r="M1352" s="16">
        <f>DAY(Table13[[#This Row],[Order Date]])</f>
        <v>7</v>
      </c>
      <c r="N1352" s="16" t="str">
        <f>TEXT(Table13[[#This Row],[Order Date]],"mmmm")</f>
        <v>April</v>
      </c>
      <c r="O1352" s="16" t="str">
        <f>TEXT(Table13[[#This Row],[Order Date]],"dddd")</f>
        <v>Friday</v>
      </c>
      <c r="P1352" s="16">
        <f>WEEKDAY(Table13[[#This Row],[Order Datetime]],2)</f>
        <v>5</v>
      </c>
      <c r="Q1352" s="30" t="str">
        <f>IF(Table13[[#This Row],[Customer Country]]="",VLOOKUP(Table13[[#This Row],[Customer ID]],Customers!$A$2:$E$2501,2,0),Table13[[#This Row],[Customer Country]])</f>
        <v>India</v>
      </c>
      <c r="R1352" s="16">
        <f>VLOOKUP(Table13[[#This Row],[Customer ID]],Table3[],6,0)</f>
        <v>70</v>
      </c>
    </row>
    <row r="1353" spans="1:18" x14ac:dyDescent="0.3">
      <c r="A1353" s="15">
        <v>47212</v>
      </c>
      <c r="B1353" s="16">
        <v>1083</v>
      </c>
      <c r="C1353" s="17" t="s">
        <v>105</v>
      </c>
      <c r="D1353" s="18">
        <v>45116.981249999997</v>
      </c>
      <c r="E1353" s="16" t="s">
        <v>96</v>
      </c>
      <c r="F1353" s="16" t="s">
        <v>51</v>
      </c>
      <c r="G1353" s="16">
        <v>1067</v>
      </c>
      <c r="H1353" s="16">
        <f>IF(OR(Table13[[#This Row],[Order Value]]&gt;Answer!I$17,Table13[[#This Row],[Order Value]]&lt;Answer!I$18),1,0)</f>
        <v>0</v>
      </c>
      <c r="I1353" s="19">
        <v>45116</v>
      </c>
      <c r="J1353" s="20" t="str">
        <f>TEXT(Table13[[#This Row],[Order Datetime]],"HH:MM:SS")</f>
        <v>23:33:00</v>
      </c>
      <c r="K1353" s="20" t="str">
        <f>TEXT(Table13[[#This Row],[Order time]],"H")</f>
        <v>23</v>
      </c>
      <c r="L1353" s="16">
        <v>7</v>
      </c>
      <c r="M1353" s="16">
        <f>DAY(Table13[[#This Row],[Order Date]])</f>
        <v>9</v>
      </c>
      <c r="N1353" s="16" t="str">
        <f>TEXT(Table13[[#This Row],[Order Date]],"mmmm")</f>
        <v>July</v>
      </c>
      <c r="O1353" s="16" t="str">
        <f>TEXT(Table13[[#This Row],[Order Date]],"dddd")</f>
        <v>Sunday</v>
      </c>
      <c r="P1353" s="16">
        <f>WEEKDAY(Table13[[#This Row],[Order Datetime]],2)</f>
        <v>7</v>
      </c>
      <c r="Q1353" s="30" t="str">
        <f>IF(Table13[[#This Row],[Customer Country]]="",VLOOKUP(Table13[[#This Row],[Customer ID]],Customers!$A$2:$E$2501,2,0),Table13[[#This Row],[Customer Country]])</f>
        <v>Spain</v>
      </c>
      <c r="R1353" s="16">
        <f>VLOOKUP(Table13[[#This Row],[Customer ID]],Table3[],6,0)</f>
        <v>25</v>
      </c>
    </row>
    <row r="1354" spans="1:18" x14ac:dyDescent="0.3">
      <c r="A1354" s="15">
        <v>406996</v>
      </c>
      <c r="B1354" s="16">
        <v>1083</v>
      </c>
      <c r="C1354" s="17" t="s">
        <v>105</v>
      </c>
      <c r="D1354" s="18">
        <v>45040.958333333336</v>
      </c>
      <c r="E1354" s="16" t="s">
        <v>97</v>
      </c>
      <c r="F1354" s="16" t="s">
        <v>74</v>
      </c>
      <c r="G1354" s="16">
        <v>9682</v>
      </c>
      <c r="H1354" s="16">
        <f>IF(OR(Table13[[#This Row],[Order Value]]&gt;Answer!I$17,Table13[[#This Row],[Order Value]]&lt;Answer!I$18),1,0)</f>
        <v>0</v>
      </c>
      <c r="I1354" s="19">
        <v>45040</v>
      </c>
      <c r="J1354" s="20" t="str">
        <f>TEXT(Table13[[#This Row],[Order Datetime]],"HH:MM:SS")</f>
        <v>23:00:00</v>
      </c>
      <c r="K1354" s="20" t="str">
        <f>TEXT(Table13[[#This Row],[Order time]],"H")</f>
        <v>23</v>
      </c>
      <c r="L1354" s="16">
        <v>4</v>
      </c>
      <c r="M1354" s="16">
        <f>DAY(Table13[[#This Row],[Order Date]])</f>
        <v>24</v>
      </c>
      <c r="N1354" s="16" t="str">
        <f>TEXT(Table13[[#This Row],[Order Date]],"mmmm")</f>
        <v>April</v>
      </c>
      <c r="O1354" s="16" t="str">
        <f>TEXT(Table13[[#This Row],[Order Date]],"dddd")</f>
        <v>Monday</v>
      </c>
      <c r="P1354" s="16">
        <f>WEEKDAY(Table13[[#This Row],[Order Datetime]],2)</f>
        <v>1</v>
      </c>
      <c r="Q1354" s="30" t="str">
        <f>IF(Table13[[#This Row],[Customer Country]]="",VLOOKUP(Table13[[#This Row],[Customer ID]],Customers!$A$2:$E$2501,2,0),Table13[[#This Row],[Customer Country]])</f>
        <v>Spain</v>
      </c>
      <c r="R1354" s="16">
        <f>VLOOKUP(Table13[[#This Row],[Customer ID]],Table3[],6,0)</f>
        <v>25</v>
      </c>
    </row>
    <row r="1355" spans="1:18" x14ac:dyDescent="0.3">
      <c r="A1355" s="15">
        <v>1290448</v>
      </c>
      <c r="B1355" s="16">
        <v>1083</v>
      </c>
      <c r="C1355" s="17" t="s">
        <v>105</v>
      </c>
      <c r="D1355" s="21">
        <v>44971.065972222219</v>
      </c>
      <c r="E1355" s="16" t="s">
        <v>191</v>
      </c>
      <c r="F1355" s="16" t="s">
        <v>27</v>
      </c>
      <c r="G1355" s="16">
        <v>9507</v>
      </c>
      <c r="H1355" s="16">
        <f>IF(OR(Table13[[#This Row],[Order Value]]&gt;Answer!I$17,Table13[[#This Row],[Order Value]]&lt;Answer!I$18),1,0)</f>
        <v>0</v>
      </c>
      <c r="I1355" s="19">
        <v>44971</v>
      </c>
      <c r="J1355" s="20" t="str">
        <f>TEXT(Table13[[#This Row],[Order Datetime]],"HH:MM:SS")</f>
        <v>01:35:00</v>
      </c>
      <c r="K1355" s="20" t="str">
        <f>TEXT(Table13[[#This Row],[Order time]],"H")</f>
        <v>1</v>
      </c>
      <c r="L1355" s="16">
        <v>2</v>
      </c>
      <c r="M1355" s="16">
        <f>DAY(Table13[[#This Row],[Order Date]])</f>
        <v>14</v>
      </c>
      <c r="N1355" s="16" t="str">
        <f>TEXT(Table13[[#This Row],[Order Date]],"mmmm")</f>
        <v>February</v>
      </c>
      <c r="O1355" s="16" t="str">
        <f>TEXT(Table13[[#This Row],[Order Date]],"dddd")</f>
        <v>Tuesday</v>
      </c>
      <c r="P1355" s="16">
        <f>WEEKDAY(Table13[[#This Row],[Order Datetime]],2)</f>
        <v>2</v>
      </c>
      <c r="Q1355" s="30" t="str">
        <f>IF(Table13[[#This Row],[Customer Country]]="",VLOOKUP(Table13[[#This Row],[Customer ID]],Customers!$A$2:$E$2501,2,0),Table13[[#This Row],[Customer Country]])</f>
        <v>Spain</v>
      </c>
      <c r="R1355" s="16">
        <f>VLOOKUP(Table13[[#This Row],[Customer ID]],Table3[],6,0)</f>
        <v>25</v>
      </c>
    </row>
    <row r="1356" spans="1:18" x14ac:dyDescent="0.3">
      <c r="A1356" s="15">
        <v>1291392</v>
      </c>
      <c r="B1356" s="16">
        <v>1083</v>
      </c>
      <c r="C1356" s="17" t="s">
        <v>105</v>
      </c>
      <c r="D1356" s="21">
        <v>45119.025000000001</v>
      </c>
      <c r="E1356" s="16" t="s">
        <v>97</v>
      </c>
      <c r="F1356" s="16" t="s">
        <v>27</v>
      </c>
      <c r="G1356" s="16">
        <v>7984</v>
      </c>
      <c r="H1356" s="16">
        <f>IF(OR(Table13[[#This Row],[Order Value]]&gt;Answer!I$17,Table13[[#This Row],[Order Value]]&lt;Answer!I$18),1,0)</f>
        <v>0</v>
      </c>
      <c r="I1356" s="19">
        <v>45119</v>
      </c>
      <c r="J1356" s="20" t="str">
        <f>TEXT(Table13[[#This Row],[Order Datetime]],"HH:MM:SS")</f>
        <v>00:36:00</v>
      </c>
      <c r="K1356" s="20" t="str">
        <f>TEXT(Table13[[#This Row],[Order time]],"H")</f>
        <v>0</v>
      </c>
      <c r="L1356" s="16">
        <v>7</v>
      </c>
      <c r="M1356" s="16">
        <f>DAY(Table13[[#This Row],[Order Date]])</f>
        <v>12</v>
      </c>
      <c r="N1356" s="16" t="str">
        <f>TEXT(Table13[[#This Row],[Order Date]],"mmmm")</f>
        <v>July</v>
      </c>
      <c r="O1356" s="16" t="str">
        <f>TEXT(Table13[[#This Row],[Order Date]],"dddd")</f>
        <v>Wednesday</v>
      </c>
      <c r="P1356" s="16">
        <f>WEEKDAY(Table13[[#This Row],[Order Datetime]],2)</f>
        <v>3</v>
      </c>
      <c r="Q1356" s="30" t="str">
        <f>IF(Table13[[#This Row],[Customer Country]]="",VLOOKUP(Table13[[#This Row],[Customer ID]],Customers!$A$2:$E$2501,2,0),Table13[[#This Row],[Customer Country]])</f>
        <v>Spain</v>
      </c>
      <c r="R1356" s="16">
        <f>VLOOKUP(Table13[[#This Row],[Customer ID]],Table3[],6,0)</f>
        <v>25</v>
      </c>
    </row>
    <row r="1357" spans="1:18" x14ac:dyDescent="0.3">
      <c r="A1357" s="15">
        <v>671270</v>
      </c>
      <c r="B1357" s="16">
        <v>1084</v>
      </c>
      <c r="C1357" s="17" t="s">
        <v>113</v>
      </c>
      <c r="D1357" s="21">
        <v>45269.990277777775</v>
      </c>
      <c r="E1357" s="16" t="s">
        <v>96</v>
      </c>
      <c r="F1357" s="16" t="s">
        <v>39</v>
      </c>
      <c r="G1357" s="16">
        <v>258</v>
      </c>
      <c r="H1357" s="16">
        <f>IF(OR(Table13[[#This Row],[Order Value]]&gt;Answer!I$17,Table13[[#This Row],[Order Value]]&lt;Answer!I$18),1,0)</f>
        <v>0</v>
      </c>
      <c r="I1357" s="19">
        <v>45269</v>
      </c>
      <c r="J1357" s="20" t="str">
        <f>TEXT(Table13[[#This Row],[Order Datetime]],"HH:MM:SS")</f>
        <v>23:46:00</v>
      </c>
      <c r="K1357" s="20" t="str">
        <f>TEXT(Table13[[#This Row],[Order time]],"H")</f>
        <v>23</v>
      </c>
      <c r="L1357" s="16">
        <v>12</v>
      </c>
      <c r="M1357" s="16">
        <f>DAY(Table13[[#This Row],[Order Date]])</f>
        <v>9</v>
      </c>
      <c r="N1357" s="16" t="str">
        <f>TEXT(Table13[[#This Row],[Order Date]],"mmmm")</f>
        <v>December</v>
      </c>
      <c r="O1357" s="16" t="str">
        <f>TEXT(Table13[[#This Row],[Order Date]],"dddd")</f>
        <v>Saturday</v>
      </c>
      <c r="P1357" s="16">
        <f>WEEKDAY(Table13[[#This Row],[Order Datetime]],2)</f>
        <v>6</v>
      </c>
      <c r="Q1357" s="30" t="str">
        <f>IF(Table13[[#This Row],[Customer Country]]="",VLOOKUP(Table13[[#This Row],[Customer ID]],Customers!$A$2:$E$2501,2,0),Table13[[#This Row],[Customer Country]])</f>
        <v>India</v>
      </c>
      <c r="R1357" s="16">
        <f>VLOOKUP(Table13[[#This Row],[Customer ID]],Table3[],6,0)</f>
        <v>75</v>
      </c>
    </row>
    <row r="1358" spans="1:18" x14ac:dyDescent="0.3">
      <c r="A1358" s="15">
        <v>1081409</v>
      </c>
      <c r="B1358" s="16">
        <v>1084</v>
      </c>
      <c r="C1358" s="17" t="s">
        <v>113</v>
      </c>
      <c r="D1358" s="21">
        <v>45200.040277777778</v>
      </c>
      <c r="E1358" s="16" t="s">
        <v>191</v>
      </c>
      <c r="F1358" s="16" t="s">
        <v>6</v>
      </c>
      <c r="G1358" s="16">
        <v>7433</v>
      </c>
      <c r="H1358" s="16">
        <f>IF(OR(Table13[[#This Row],[Order Value]]&gt;Answer!I$17,Table13[[#This Row],[Order Value]]&lt;Answer!I$18),1,0)</f>
        <v>0</v>
      </c>
      <c r="I1358" s="19">
        <v>45200</v>
      </c>
      <c r="J1358" s="20" t="str">
        <f>TEXT(Table13[[#This Row],[Order Datetime]],"HH:MM:SS")</f>
        <v>00:58:00</v>
      </c>
      <c r="K1358" s="20" t="str">
        <f>TEXT(Table13[[#This Row],[Order time]],"H")</f>
        <v>0</v>
      </c>
      <c r="L1358" s="16">
        <v>10</v>
      </c>
      <c r="M1358" s="16">
        <f>DAY(Table13[[#This Row],[Order Date]])</f>
        <v>1</v>
      </c>
      <c r="N1358" s="16" t="str">
        <f>TEXT(Table13[[#This Row],[Order Date]],"mmmm")</f>
        <v>October</v>
      </c>
      <c r="O1358" s="16" t="str">
        <f>TEXT(Table13[[#This Row],[Order Date]],"dddd")</f>
        <v>Sunday</v>
      </c>
      <c r="P1358" s="16">
        <f>WEEKDAY(Table13[[#This Row],[Order Datetime]],2)</f>
        <v>7</v>
      </c>
      <c r="Q1358" s="30" t="str">
        <f>IF(Table13[[#This Row],[Customer Country]]="",VLOOKUP(Table13[[#This Row],[Customer ID]],Customers!$A$2:$E$2501,2,0),Table13[[#This Row],[Customer Country]])</f>
        <v>India</v>
      </c>
      <c r="R1358" s="16">
        <f>VLOOKUP(Table13[[#This Row],[Customer ID]],Table3[],6,0)</f>
        <v>75</v>
      </c>
    </row>
    <row r="1359" spans="1:18" x14ac:dyDescent="0.3">
      <c r="A1359" s="15">
        <v>1580632</v>
      </c>
      <c r="B1359" s="16">
        <v>1084</v>
      </c>
      <c r="C1359" s="17" t="s">
        <v>113</v>
      </c>
      <c r="D1359" s="21">
        <v>45216.05</v>
      </c>
      <c r="E1359" s="16" t="s">
        <v>96</v>
      </c>
      <c r="F1359" s="16" t="s">
        <v>27</v>
      </c>
      <c r="G1359" s="16">
        <v>9219</v>
      </c>
      <c r="H1359" s="16">
        <f>IF(OR(Table13[[#This Row],[Order Value]]&gt;Answer!I$17,Table13[[#This Row],[Order Value]]&lt;Answer!I$18),1,0)</f>
        <v>0</v>
      </c>
      <c r="I1359" s="19">
        <v>45216</v>
      </c>
      <c r="J1359" s="20" t="str">
        <f>TEXT(Table13[[#This Row],[Order Datetime]],"HH:MM:SS")</f>
        <v>01:12:00</v>
      </c>
      <c r="K1359" s="20" t="str">
        <f>TEXT(Table13[[#This Row],[Order time]],"H")</f>
        <v>1</v>
      </c>
      <c r="L1359" s="16">
        <v>10</v>
      </c>
      <c r="M1359" s="16">
        <f>DAY(Table13[[#This Row],[Order Date]])</f>
        <v>17</v>
      </c>
      <c r="N1359" s="16" t="str">
        <f>TEXT(Table13[[#This Row],[Order Date]],"mmmm")</f>
        <v>October</v>
      </c>
      <c r="O1359" s="16" t="str">
        <f>TEXT(Table13[[#This Row],[Order Date]],"dddd")</f>
        <v>Tuesday</v>
      </c>
      <c r="P1359" s="16">
        <f>WEEKDAY(Table13[[#This Row],[Order Datetime]],2)</f>
        <v>2</v>
      </c>
      <c r="Q1359" s="30" t="str">
        <f>IF(Table13[[#This Row],[Customer Country]]="",VLOOKUP(Table13[[#This Row],[Customer ID]],Customers!$A$2:$E$2501,2,0),Table13[[#This Row],[Customer Country]])</f>
        <v>India</v>
      </c>
      <c r="R1359" s="16">
        <f>VLOOKUP(Table13[[#This Row],[Customer ID]],Table3[],6,0)</f>
        <v>75</v>
      </c>
    </row>
    <row r="1360" spans="1:18" x14ac:dyDescent="0.3">
      <c r="A1360" s="15">
        <v>295823</v>
      </c>
      <c r="B1360" s="16">
        <v>1085</v>
      </c>
      <c r="C1360" s="17" t="s">
        <v>105</v>
      </c>
      <c r="D1360" s="18">
        <v>44944.007638888892</v>
      </c>
      <c r="E1360" s="16" t="s">
        <v>96</v>
      </c>
      <c r="F1360" s="16" t="s">
        <v>25</v>
      </c>
      <c r="G1360" s="16">
        <v>2562</v>
      </c>
      <c r="H1360" s="16">
        <f>IF(OR(Table13[[#This Row],[Order Value]]&gt;Answer!I$17,Table13[[#This Row],[Order Value]]&lt;Answer!I$18),1,0)</f>
        <v>0</v>
      </c>
      <c r="I1360" s="19">
        <v>44944</v>
      </c>
      <c r="J1360" s="20" t="str">
        <f>TEXT(Table13[[#This Row],[Order Datetime]],"HH:MM:SS")</f>
        <v>00:11:00</v>
      </c>
      <c r="K1360" s="20" t="str">
        <f>TEXT(Table13[[#This Row],[Order time]],"H")</f>
        <v>0</v>
      </c>
      <c r="L1360" s="16">
        <v>1</v>
      </c>
      <c r="M1360" s="16">
        <f>DAY(Table13[[#This Row],[Order Date]])</f>
        <v>18</v>
      </c>
      <c r="N1360" s="16" t="str">
        <f>TEXT(Table13[[#This Row],[Order Date]],"mmmm")</f>
        <v>January</v>
      </c>
      <c r="O1360" s="16" t="str">
        <f>TEXT(Table13[[#This Row],[Order Date]],"dddd")</f>
        <v>Wednesday</v>
      </c>
      <c r="P1360" s="16">
        <f>WEEKDAY(Table13[[#This Row],[Order Datetime]],2)</f>
        <v>3</v>
      </c>
      <c r="Q1360" s="30" t="str">
        <f>IF(Table13[[#This Row],[Customer Country]]="",VLOOKUP(Table13[[#This Row],[Customer ID]],Customers!$A$2:$E$2501,2,0),Table13[[#This Row],[Customer Country]])</f>
        <v>Spain</v>
      </c>
      <c r="R1360" s="16">
        <f>VLOOKUP(Table13[[#This Row],[Customer ID]],Table3[],6,0)</f>
        <v>78</v>
      </c>
    </row>
    <row r="1361" spans="1:18" x14ac:dyDescent="0.3">
      <c r="A1361" s="15">
        <v>964791</v>
      </c>
      <c r="B1361" s="16">
        <v>1085</v>
      </c>
      <c r="C1361" s="17" t="s">
        <v>105</v>
      </c>
      <c r="D1361" s="21">
        <v>45226.00277777778</v>
      </c>
      <c r="E1361" s="16" t="s">
        <v>191</v>
      </c>
      <c r="F1361" s="16" t="s">
        <v>43</v>
      </c>
      <c r="G1361" s="16">
        <v>4514</v>
      </c>
      <c r="H1361" s="16">
        <f>IF(OR(Table13[[#This Row],[Order Value]]&gt;Answer!I$17,Table13[[#This Row],[Order Value]]&lt;Answer!I$18),1,0)</f>
        <v>0</v>
      </c>
      <c r="I1361" s="19">
        <v>45226</v>
      </c>
      <c r="J1361" s="20" t="str">
        <f>TEXT(Table13[[#This Row],[Order Datetime]],"HH:MM:SS")</f>
        <v>00:04:00</v>
      </c>
      <c r="K1361" s="20" t="str">
        <f>TEXT(Table13[[#This Row],[Order time]],"H")</f>
        <v>0</v>
      </c>
      <c r="L1361" s="16">
        <v>10</v>
      </c>
      <c r="M1361" s="16">
        <f>DAY(Table13[[#This Row],[Order Date]])</f>
        <v>27</v>
      </c>
      <c r="N1361" s="16" t="str">
        <f>TEXT(Table13[[#This Row],[Order Date]],"mmmm")</f>
        <v>October</v>
      </c>
      <c r="O1361" s="16" t="str">
        <f>TEXT(Table13[[#This Row],[Order Date]],"dddd")</f>
        <v>Friday</v>
      </c>
      <c r="P1361" s="16">
        <f>WEEKDAY(Table13[[#This Row],[Order Datetime]],2)</f>
        <v>5</v>
      </c>
      <c r="Q1361" s="30" t="str">
        <f>IF(Table13[[#This Row],[Customer Country]]="",VLOOKUP(Table13[[#This Row],[Customer ID]],Customers!$A$2:$E$2501,2,0),Table13[[#This Row],[Customer Country]])</f>
        <v>Spain</v>
      </c>
      <c r="R1361" s="16">
        <f>VLOOKUP(Table13[[#This Row],[Customer ID]],Table3[],6,0)</f>
        <v>78</v>
      </c>
    </row>
    <row r="1362" spans="1:18" x14ac:dyDescent="0.3">
      <c r="A1362" s="15">
        <v>1461613</v>
      </c>
      <c r="B1362" s="16">
        <v>1086</v>
      </c>
      <c r="C1362" s="17" t="s">
        <v>100</v>
      </c>
      <c r="D1362" s="21">
        <v>45226.97152777778</v>
      </c>
      <c r="E1362" s="16" t="s">
        <v>96</v>
      </c>
      <c r="F1362" s="16" t="s">
        <v>34</v>
      </c>
      <c r="G1362" s="16">
        <v>8282</v>
      </c>
      <c r="H1362" s="16">
        <f>IF(OR(Table13[[#This Row],[Order Value]]&gt;Answer!I$17,Table13[[#This Row],[Order Value]]&lt;Answer!I$18),1,0)</f>
        <v>0</v>
      </c>
      <c r="I1362" s="19">
        <v>45226</v>
      </c>
      <c r="J1362" s="20" t="str">
        <f>TEXT(Table13[[#This Row],[Order Datetime]],"HH:MM:SS")</f>
        <v>23:19:00</v>
      </c>
      <c r="K1362" s="20" t="str">
        <f>TEXT(Table13[[#This Row],[Order time]],"H")</f>
        <v>23</v>
      </c>
      <c r="L1362" s="16">
        <v>10</v>
      </c>
      <c r="M1362" s="16">
        <f>DAY(Table13[[#This Row],[Order Date]])</f>
        <v>27</v>
      </c>
      <c r="N1362" s="16" t="str">
        <f>TEXT(Table13[[#This Row],[Order Date]],"mmmm")</f>
        <v>October</v>
      </c>
      <c r="O1362" s="16" t="str">
        <f>TEXT(Table13[[#This Row],[Order Date]],"dddd")</f>
        <v>Friday</v>
      </c>
      <c r="P1362" s="16">
        <f>WEEKDAY(Table13[[#This Row],[Order Datetime]],2)</f>
        <v>5</v>
      </c>
      <c r="Q1362" s="30" t="str">
        <f>IF(Table13[[#This Row],[Customer Country]]="",VLOOKUP(Table13[[#This Row],[Customer ID]],Customers!$A$2:$E$2501,2,0),Table13[[#This Row],[Customer Country]])</f>
        <v>France</v>
      </c>
      <c r="R1362" s="16">
        <f>VLOOKUP(Table13[[#This Row],[Customer ID]],Table3[],6,0)</f>
        <v>63</v>
      </c>
    </row>
    <row r="1363" spans="1:18" x14ac:dyDescent="0.3">
      <c r="A1363" s="15">
        <v>421505</v>
      </c>
      <c r="B1363" s="16">
        <v>1088</v>
      </c>
      <c r="C1363" s="17" t="s">
        <v>113</v>
      </c>
      <c r="D1363" s="18">
        <v>45013.05972222222</v>
      </c>
      <c r="E1363" s="16" t="s">
        <v>96</v>
      </c>
      <c r="F1363" s="16" t="s">
        <v>27</v>
      </c>
      <c r="G1363" s="16">
        <v>6441</v>
      </c>
      <c r="H1363" s="16">
        <f>IF(OR(Table13[[#This Row],[Order Value]]&gt;Answer!I$17,Table13[[#This Row],[Order Value]]&lt;Answer!I$18),1,0)</f>
        <v>0</v>
      </c>
      <c r="I1363" s="19">
        <v>45013</v>
      </c>
      <c r="J1363" s="20" t="str">
        <f>TEXT(Table13[[#This Row],[Order Datetime]],"HH:MM:SS")</f>
        <v>01:26:00</v>
      </c>
      <c r="K1363" s="20" t="str">
        <f>TEXT(Table13[[#This Row],[Order time]],"H")</f>
        <v>1</v>
      </c>
      <c r="L1363" s="16">
        <v>3</v>
      </c>
      <c r="M1363" s="16">
        <f>DAY(Table13[[#This Row],[Order Date]])</f>
        <v>28</v>
      </c>
      <c r="N1363" s="16" t="str">
        <f>TEXT(Table13[[#This Row],[Order Date]],"mmmm")</f>
        <v>March</v>
      </c>
      <c r="O1363" s="16" t="str">
        <f>TEXT(Table13[[#This Row],[Order Date]],"dddd")</f>
        <v>Tuesday</v>
      </c>
      <c r="P1363" s="16">
        <f>WEEKDAY(Table13[[#This Row],[Order Datetime]],2)</f>
        <v>2</v>
      </c>
      <c r="Q1363" s="30" t="str">
        <f>IF(Table13[[#This Row],[Customer Country]]="",VLOOKUP(Table13[[#This Row],[Customer ID]],Customers!$A$2:$E$2501,2,0),Table13[[#This Row],[Customer Country]])</f>
        <v>India</v>
      </c>
      <c r="R1363" s="16">
        <f>VLOOKUP(Table13[[#This Row],[Customer ID]],Table3[],6,0)</f>
        <v>72</v>
      </c>
    </row>
    <row r="1364" spans="1:18" x14ac:dyDescent="0.3">
      <c r="A1364" s="15">
        <v>875813</v>
      </c>
      <c r="B1364" s="16">
        <v>1088</v>
      </c>
      <c r="C1364" s="17" t="s">
        <v>113</v>
      </c>
      <c r="D1364" s="21">
        <v>45046.007638888892</v>
      </c>
      <c r="E1364" s="16" t="s">
        <v>191</v>
      </c>
      <c r="F1364" s="16" t="s">
        <v>62</v>
      </c>
      <c r="G1364" s="16">
        <v>1198</v>
      </c>
      <c r="H1364" s="16">
        <f>IF(OR(Table13[[#This Row],[Order Value]]&gt;Answer!I$17,Table13[[#This Row],[Order Value]]&lt;Answer!I$18),1,0)</f>
        <v>0</v>
      </c>
      <c r="I1364" s="19">
        <v>45046</v>
      </c>
      <c r="J1364" s="20" t="str">
        <f>TEXT(Table13[[#This Row],[Order Datetime]],"HH:MM:SS")</f>
        <v>00:11:00</v>
      </c>
      <c r="K1364" s="20" t="str">
        <f>TEXT(Table13[[#This Row],[Order time]],"H")</f>
        <v>0</v>
      </c>
      <c r="L1364" s="16">
        <v>4</v>
      </c>
      <c r="M1364" s="16">
        <f>DAY(Table13[[#This Row],[Order Date]])</f>
        <v>30</v>
      </c>
      <c r="N1364" s="16" t="str">
        <f>TEXT(Table13[[#This Row],[Order Date]],"mmmm")</f>
        <v>April</v>
      </c>
      <c r="O1364" s="16" t="str">
        <f>TEXT(Table13[[#This Row],[Order Date]],"dddd")</f>
        <v>Sunday</v>
      </c>
      <c r="P1364" s="16">
        <f>WEEKDAY(Table13[[#This Row],[Order Datetime]],2)</f>
        <v>7</v>
      </c>
      <c r="Q1364" s="30" t="str">
        <f>IF(Table13[[#This Row],[Customer Country]]="",VLOOKUP(Table13[[#This Row],[Customer ID]],Customers!$A$2:$E$2501,2,0),Table13[[#This Row],[Customer Country]])</f>
        <v>India</v>
      </c>
      <c r="R1364" s="16">
        <f>VLOOKUP(Table13[[#This Row],[Customer ID]],Table3[],6,0)</f>
        <v>72</v>
      </c>
    </row>
    <row r="1365" spans="1:18" x14ac:dyDescent="0.3">
      <c r="A1365" s="15">
        <v>1629891</v>
      </c>
      <c r="B1365" s="16">
        <v>1088</v>
      </c>
      <c r="C1365" s="17" t="s">
        <v>113</v>
      </c>
      <c r="D1365" s="21">
        <v>45097.015972222223</v>
      </c>
      <c r="E1365" s="16" t="s">
        <v>96</v>
      </c>
      <c r="F1365" s="16" t="s">
        <v>18</v>
      </c>
      <c r="G1365" s="16">
        <v>5428</v>
      </c>
      <c r="H1365" s="16">
        <f>IF(OR(Table13[[#This Row],[Order Value]]&gt;Answer!I$17,Table13[[#This Row],[Order Value]]&lt;Answer!I$18),1,0)</f>
        <v>0</v>
      </c>
      <c r="I1365" s="19">
        <v>45097</v>
      </c>
      <c r="J1365" s="20" t="str">
        <f>TEXT(Table13[[#This Row],[Order Datetime]],"HH:MM:SS")</f>
        <v>00:23:00</v>
      </c>
      <c r="K1365" s="20" t="str">
        <f>TEXT(Table13[[#This Row],[Order time]],"H")</f>
        <v>0</v>
      </c>
      <c r="L1365" s="16">
        <v>6</v>
      </c>
      <c r="M1365" s="16">
        <f>DAY(Table13[[#This Row],[Order Date]])</f>
        <v>20</v>
      </c>
      <c r="N1365" s="16" t="str">
        <f>TEXT(Table13[[#This Row],[Order Date]],"mmmm")</f>
        <v>June</v>
      </c>
      <c r="O1365" s="16" t="str">
        <f>TEXT(Table13[[#This Row],[Order Date]],"dddd")</f>
        <v>Tuesday</v>
      </c>
      <c r="P1365" s="16">
        <f>WEEKDAY(Table13[[#This Row],[Order Datetime]],2)</f>
        <v>2</v>
      </c>
      <c r="Q1365" s="30" t="str">
        <f>IF(Table13[[#This Row],[Customer Country]]="",VLOOKUP(Table13[[#This Row],[Customer ID]],Customers!$A$2:$E$2501,2,0),Table13[[#This Row],[Customer Country]])</f>
        <v>India</v>
      </c>
      <c r="R1365" s="16">
        <f>VLOOKUP(Table13[[#This Row],[Customer ID]],Table3[],6,0)</f>
        <v>72</v>
      </c>
    </row>
    <row r="1366" spans="1:18" x14ac:dyDescent="0.3">
      <c r="A1366" s="15">
        <v>914288</v>
      </c>
      <c r="B1366" s="16">
        <v>1090</v>
      </c>
      <c r="C1366" s="17" t="s">
        <v>100</v>
      </c>
      <c r="D1366" s="21">
        <v>45075.036111111112</v>
      </c>
      <c r="E1366" s="16" t="s">
        <v>97</v>
      </c>
      <c r="F1366" s="16" t="s">
        <v>71</v>
      </c>
      <c r="G1366" s="16">
        <v>1968</v>
      </c>
      <c r="H1366" s="16">
        <f>IF(OR(Table13[[#This Row],[Order Value]]&gt;Answer!I$17,Table13[[#This Row],[Order Value]]&lt;Answer!I$18),1,0)</f>
        <v>0</v>
      </c>
      <c r="I1366" s="19">
        <v>45075</v>
      </c>
      <c r="J1366" s="20" t="str">
        <f>TEXT(Table13[[#This Row],[Order Datetime]],"HH:MM:SS")</f>
        <v>00:52:00</v>
      </c>
      <c r="K1366" s="20" t="str">
        <f>TEXT(Table13[[#This Row],[Order time]],"H")</f>
        <v>0</v>
      </c>
      <c r="L1366" s="16">
        <v>5</v>
      </c>
      <c r="M1366" s="16">
        <f>DAY(Table13[[#This Row],[Order Date]])</f>
        <v>29</v>
      </c>
      <c r="N1366" s="16" t="str">
        <f>TEXT(Table13[[#This Row],[Order Date]],"mmmm")</f>
        <v>May</v>
      </c>
      <c r="O1366" s="16" t="str">
        <f>TEXT(Table13[[#This Row],[Order Date]],"dddd")</f>
        <v>Monday</v>
      </c>
      <c r="P1366" s="16">
        <f>WEEKDAY(Table13[[#This Row],[Order Datetime]],2)</f>
        <v>1</v>
      </c>
      <c r="Q1366" s="30" t="str">
        <f>IF(Table13[[#This Row],[Customer Country]]="",VLOOKUP(Table13[[#This Row],[Customer ID]],Customers!$A$2:$E$2501,2,0),Table13[[#This Row],[Customer Country]])</f>
        <v>France</v>
      </c>
      <c r="R1366" s="16">
        <f>VLOOKUP(Table13[[#This Row],[Customer ID]],Table3[],6,0)</f>
        <v>19</v>
      </c>
    </row>
    <row r="1367" spans="1:18" x14ac:dyDescent="0.3">
      <c r="A1367" s="15">
        <v>28901</v>
      </c>
      <c r="B1367" s="16">
        <v>1093</v>
      </c>
      <c r="C1367" s="17" t="s">
        <v>113</v>
      </c>
      <c r="D1367" s="18">
        <v>45246.990277777775</v>
      </c>
      <c r="E1367" s="16" t="s">
        <v>97</v>
      </c>
      <c r="F1367" s="16" t="s">
        <v>42</v>
      </c>
      <c r="G1367" s="16">
        <v>5536</v>
      </c>
      <c r="H1367" s="16">
        <f>IF(OR(Table13[[#This Row],[Order Value]]&gt;Answer!I$17,Table13[[#This Row],[Order Value]]&lt;Answer!I$18),1,0)</f>
        <v>0</v>
      </c>
      <c r="I1367" s="19">
        <v>45246</v>
      </c>
      <c r="J1367" s="20" t="str">
        <f>TEXT(Table13[[#This Row],[Order Datetime]],"HH:MM:SS")</f>
        <v>23:46:00</v>
      </c>
      <c r="K1367" s="20" t="str">
        <f>TEXT(Table13[[#This Row],[Order time]],"H")</f>
        <v>23</v>
      </c>
      <c r="L1367" s="16">
        <v>11</v>
      </c>
      <c r="M1367" s="16">
        <f>DAY(Table13[[#This Row],[Order Date]])</f>
        <v>16</v>
      </c>
      <c r="N1367" s="16" t="str">
        <f>TEXT(Table13[[#This Row],[Order Date]],"mmmm")</f>
        <v>November</v>
      </c>
      <c r="O1367" s="16" t="str">
        <f>TEXT(Table13[[#This Row],[Order Date]],"dddd")</f>
        <v>Thursday</v>
      </c>
      <c r="P1367" s="16">
        <f>WEEKDAY(Table13[[#This Row],[Order Datetime]],2)</f>
        <v>4</v>
      </c>
      <c r="Q1367" s="30" t="str">
        <f>IF(Table13[[#This Row],[Customer Country]]="",VLOOKUP(Table13[[#This Row],[Customer ID]],Customers!$A$2:$E$2501,2,0),Table13[[#This Row],[Customer Country]])</f>
        <v>India</v>
      </c>
      <c r="R1367" s="16">
        <f>VLOOKUP(Table13[[#This Row],[Customer ID]],Table3[],6,0)</f>
        <v>34</v>
      </c>
    </row>
    <row r="1368" spans="1:18" x14ac:dyDescent="0.3">
      <c r="A1368" s="15">
        <v>1498622</v>
      </c>
      <c r="B1368" s="16">
        <v>1094</v>
      </c>
      <c r="C1368" s="17" t="s">
        <v>113</v>
      </c>
      <c r="D1368" s="21">
        <v>45191.007638888892</v>
      </c>
      <c r="E1368" s="16" t="s">
        <v>97</v>
      </c>
      <c r="F1368" s="16" t="s">
        <v>26</v>
      </c>
      <c r="G1368" s="16">
        <v>6659</v>
      </c>
      <c r="H1368" s="16">
        <f>IF(OR(Table13[[#This Row],[Order Value]]&gt;Answer!I$17,Table13[[#This Row],[Order Value]]&lt;Answer!I$18),1,0)</f>
        <v>0</v>
      </c>
      <c r="I1368" s="19">
        <v>45191</v>
      </c>
      <c r="J1368" s="20" t="str">
        <f>TEXT(Table13[[#This Row],[Order Datetime]],"HH:MM:SS")</f>
        <v>00:11:00</v>
      </c>
      <c r="K1368" s="20" t="str">
        <f>TEXT(Table13[[#This Row],[Order time]],"H")</f>
        <v>0</v>
      </c>
      <c r="L1368" s="16">
        <v>9</v>
      </c>
      <c r="M1368" s="16">
        <f>DAY(Table13[[#This Row],[Order Date]])</f>
        <v>22</v>
      </c>
      <c r="N1368" s="16" t="str">
        <f>TEXT(Table13[[#This Row],[Order Date]],"mmmm")</f>
        <v>September</v>
      </c>
      <c r="O1368" s="16" t="str">
        <f>TEXT(Table13[[#This Row],[Order Date]],"dddd")</f>
        <v>Friday</v>
      </c>
      <c r="P1368" s="16">
        <f>WEEKDAY(Table13[[#This Row],[Order Datetime]],2)</f>
        <v>5</v>
      </c>
      <c r="Q1368" s="30" t="str">
        <f>IF(Table13[[#This Row],[Customer Country]]="",VLOOKUP(Table13[[#This Row],[Customer ID]],Customers!$A$2:$E$2501,2,0),Table13[[#This Row],[Customer Country]])</f>
        <v>India</v>
      </c>
      <c r="R1368" s="16">
        <f>VLOOKUP(Table13[[#This Row],[Customer ID]],Table3[],6,0)</f>
        <v>66</v>
      </c>
    </row>
    <row r="1369" spans="1:18" x14ac:dyDescent="0.3">
      <c r="A1369" s="15">
        <v>937222</v>
      </c>
      <c r="B1369" s="16">
        <v>1095</v>
      </c>
      <c r="C1369" s="17" t="s">
        <v>113</v>
      </c>
      <c r="D1369" s="21">
        <v>44953.044444444444</v>
      </c>
      <c r="E1369" s="16" t="s">
        <v>96</v>
      </c>
      <c r="F1369" s="16" t="s">
        <v>26</v>
      </c>
      <c r="G1369" s="16">
        <v>2890</v>
      </c>
      <c r="H1369" s="16">
        <f>IF(OR(Table13[[#This Row],[Order Value]]&gt;Answer!I$17,Table13[[#This Row],[Order Value]]&lt;Answer!I$18),1,0)</f>
        <v>0</v>
      </c>
      <c r="I1369" s="19">
        <v>44953</v>
      </c>
      <c r="J1369" s="20" t="str">
        <f>TEXT(Table13[[#This Row],[Order Datetime]],"HH:MM:SS")</f>
        <v>01:04:00</v>
      </c>
      <c r="K1369" s="20" t="str">
        <f>TEXT(Table13[[#This Row],[Order time]],"H")</f>
        <v>1</v>
      </c>
      <c r="L1369" s="16">
        <v>1</v>
      </c>
      <c r="M1369" s="16">
        <f>DAY(Table13[[#This Row],[Order Date]])</f>
        <v>27</v>
      </c>
      <c r="N1369" s="16" t="str">
        <f>TEXT(Table13[[#This Row],[Order Date]],"mmmm")</f>
        <v>January</v>
      </c>
      <c r="O1369" s="16" t="str">
        <f>TEXT(Table13[[#This Row],[Order Date]],"dddd")</f>
        <v>Friday</v>
      </c>
      <c r="P1369" s="16">
        <f>WEEKDAY(Table13[[#This Row],[Order Datetime]],2)</f>
        <v>5</v>
      </c>
      <c r="Q1369" s="30" t="str">
        <f>IF(Table13[[#This Row],[Customer Country]]="",VLOOKUP(Table13[[#This Row],[Customer ID]],Customers!$A$2:$E$2501,2,0),Table13[[#This Row],[Customer Country]])</f>
        <v>India</v>
      </c>
      <c r="R1369" s="16">
        <f>VLOOKUP(Table13[[#This Row],[Customer ID]],Table3[],6,0)</f>
        <v>58</v>
      </c>
    </row>
    <row r="1370" spans="1:18" x14ac:dyDescent="0.3">
      <c r="A1370" s="15">
        <v>610367</v>
      </c>
      <c r="B1370" s="16">
        <v>1096</v>
      </c>
      <c r="C1370" s="17" t="s">
        <v>105</v>
      </c>
      <c r="D1370" s="18">
        <v>44936.000694444447</v>
      </c>
      <c r="E1370" s="16" t="s">
        <v>97</v>
      </c>
      <c r="F1370" s="16" t="s">
        <v>35</v>
      </c>
      <c r="G1370" s="16">
        <v>5230</v>
      </c>
      <c r="H1370" s="16">
        <f>IF(OR(Table13[[#This Row],[Order Value]]&gt;Answer!I$17,Table13[[#This Row],[Order Value]]&lt;Answer!I$18),1,0)</f>
        <v>0</v>
      </c>
      <c r="I1370" s="19">
        <v>44936</v>
      </c>
      <c r="J1370" s="20" t="str">
        <f>TEXT(Table13[[#This Row],[Order Datetime]],"HH:MM:SS")</f>
        <v>00:01:00</v>
      </c>
      <c r="K1370" s="20" t="str">
        <f>TEXT(Table13[[#This Row],[Order time]],"H")</f>
        <v>0</v>
      </c>
      <c r="L1370" s="16">
        <v>1</v>
      </c>
      <c r="M1370" s="16">
        <f>DAY(Table13[[#This Row],[Order Date]])</f>
        <v>10</v>
      </c>
      <c r="N1370" s="16" t="str">
        <f>TEXT(Table13[[#This Row],[Order Date]],"mmmm")</f>
        <v>January</v>
      </c>
      <c r="O1370" s="16" t="str">
        <f>TEXT(Table13[[#This Row],[Order Date]],"dddd")</f>
        <v>Tuesday</v>
      </c>
      <c r="P1370" s="16">
        <f>WEEKDAY(Table13[[#This Row],[Order Datetime]],2)</f>
        <v>2</v>
      </c>
      <c r="Q1370" s="30" t="str">
        <f>IF(Table13[[#This Row],[Customer Country]]="",VLOOKUP(Table13[[#This Row],[Customer ID]],Customers!$A$2:$E$2501,2,0),Table13[[#This Row],[Customer Country]])</f>
        <v>Spain</v>
      </c>
      <c r="R1370" s="16">
        <f>VLOOKUP(Table13[[#This Row],[Customer ID]],Table3[],6,0)</f>
        <v>87</v>
      </c>
    </row>
    <row r="1371" spans="1:18" x14ac:dyDescent="0.3">
      <c r="A1371" s="15">
        <v>1097967</v>
      </c>
      <c r="B1371" s="16">
        <v>1097</v>
      </c>
      <c r="C1371" s="17" t="s">
        <v>113</v>
      </c>
      <c r="D1371" s="21">
        <v>44996.072222222225</v>
      </c>
      <c r="E1371" s="16" t="s">
        <v>96</v>
      </c>
      <c r="F1371" s="16" t="s">
        <v>43</v>
      </c>
      <c r="G1371" s="16">
        <v>9517</v>
      </c>
      <c r="H1371" s="16">
        <f>IF(OR(Table13[[#This Row],[Order Value]]&gt;Answer!I$17,Table13[[#This Row],[Order Value]]&lt;Answer!I$18),1,0)</f>
        <v>0</v>
      </c>
      <c r="I1371" s="19">
        <v>44996</v>
      </c>
      <c r="J1371" s="20" t="str">
        <f>TEXT(Table13[[#This Row],[Order Datetime]],"HH:MM:SS")</f>
        <v>01:44:00</v>
      </c>
      <c r="K1371" s="20" t="str">
        <f>TEXT(Table13[[#This Row],[Order time]],"H")</f>
        <v>1</v>
      </c>
      <c r="L1371" s="16">
        <v>3</v>
      </c>
      <c r="M1371" s="16">
        <f>DAY(Table13[[#This Row],[Order Date]])</f>
        <v>11</v>
      </c>
      <c r="N1371" s="16" t="str">
        <f>TEXT(Table13[[#This Row],[Order Date]],"mmmm")</f>
        <v>March</v>
      </c>
      <c r="O1371" s="16" t="str">
        <f>TEXT(Table13[[#This Row],[Order Date]],"dddd")</f>
        <v>Saturday</v>
      </c>
      <c r="P1371" s="16">
        <f>WEEKDAY(Table13[[#This Row],[Order Datetime]],2)</f>
        <v>6</v>
      </c>
      <c r="Q1371" s="30" t="str">
        <f>IF(Table13[[#This Row],[Customer Country]]="",VLOOKUP(Table13[[#This Row],[Customer ID]],Customers!$A$2:$E$2501,2,0),Table13[[#This Row],[Customer Country]])</f>
        <v>India</v>
      </c>
      <c r="R1371" s="16">
        <f>VLOOKUP(Table13[[#This Row],[Customer ID]],Table3[],6,0)</f>
        <v>81</v>
      </c>
    </row>
    <row r="1372" spans="1:18" x14ac:dyDescent="0.3">
      <c r="A1372" s="15">
        <v>1129509</v>
      </c>
      <c r="B1372" s="16">
        <v>1097</v>
      </c>
      <c r="C1372" s="17" t="s">
        <v>113</v>
      </c>
      <c r="D1372" s="21">
        <v>45081.052777777775</v>
      </c>
      <c r="E1372" s="16" t="s">
        <v>98</v>
      </c>
      <c r="F1372" s="16" t="s">
        <v>43</v>
      </c>
      <c r="G1372" s="16">
        <v>7051</v>
      </c>
      <c r="H1372" s="16">
        <f>IF(OR(Table13[[#This Row],[Order Value]]&gt;Answer!I$17,Table13[[#This Row],[Order Value]]&lt;Answer!I$18),1,0)</f>
        <v>0</v>
      </c>
      <c r="I1372" s="19">
        <v>45081</v>
      </c>
      <c r="J1372" s="20" t="str">
        <f>TEXT(Table13[[#This Row],[Order Datetime]],"HH:MM:SS")</f>
        <v>01:16:00</v>
      </c>
      <c r="K1372" s="20" t="str">
        <f>TEXT(Table13[[#This Row],[Order time]],"H")</f>
        <v>1</v>
      </c>
      <c r="L1372" s="16">
        <v>6</v>
      </c>
      <c r="M1372" s="16">
        <f>DAY(Table13[[#This Row],[Order Date]])</f>
        <v>4</v>
      </c>
      <c r="N1372" s="16" t="str">
        <f>TEXT(Table13[[#This Row],[Order Date]],"mmmm")</f>
        <v>June</v>
      </c>
      <c r="O1372" s="16" t="str">
        <f>TEXT(Table13[[#This Row],[Order Date]],"dddd")</f>
        <v>Sunday</v>
      </c>
      <c r="P1372" s="16">
        <f>WEEKDAY(Table13[[#This Row],[Order Datetime]],2)</f>
        <v>7</v>
      </c>
      <c r="Q1372" s="30" t="str">
        <f>IF(Table13[[#This Row],[Customer Country]]="",VLOOKUP(Table13[[#This Row],[Customer ID]],Customers!$A$2:$E$2501,2,0),Table13[[#This Row],[Customer Country]])</f>
        <v>India</v>
      </c>
      <c r="R1372" s="16">
        <f>VLOOKUP(Table13[[#This Row],[Customer ID]],Table3[],6,0)</f>
        <v>81</v>
      </c>
    </row>
    <row r="1373" spans="1:18" x14ac:dyDescent="0.3">
      <c r="A1373" s="15">
        <v>963906</v>
      </c>
      <c r="B1373" s="16">
        <v>1098</v>
      </c>
      <c r="C1373" s="17" t="s">
        <v>106</v>
      </c>
      <c r="D1373" s="21">
        <v>45065.027083333334</v>
      </c>
      <c r="E1373" s="16" t="s">
        <v>98</v>
      </c>
      <c r="F1373" s="16" t="s">
        <v>76</v>
      </c>
      <c r="G1373" s="16">
        <v>3431</v>
      </c>
      <c r="H1373" s="16">
        <f>IF(OR(Table13[[#This Row],[Order Value]]&gt;Answer!I$17,Table13[[#This Row],[Order Value]]&lt;Answer!I$18),1,0)</f>
        <v>0</v>
      </c>
      <c r="I1373" s="19">
        <v>45065</v>
      </c>
      <c r="J1373" s="20" t="str">
        <f>TEXT(Table13[[#This Row],[Order Datetime]],"HH:MM:SS")</f>
        <v>00:39:00</v>
      </c>
      <c r="K1373" s="20" t="str">
        <f>TEXT(Table13[[#This Row],[Order time]],"H")</f>
        <v>0</v>
      </c>
      <c r="L1373" s="16">
        <v>5</v>
      </c>
      <c r="M1373" s="16">
        <f>DAY(Table13[[#This Row],[Order Date]])</f>
        <v>19</v>
      </c>
      <c r="N1373" s="16" t="str">
        <f>TEXT(Table13[[#This Row],[Order Date]],"mmmm")</f>
        <v>May</v>
      </c>
      <c r="O1373" s="16" t="str">
        <f>TEXT(Table13[[#This Row],[Order Date]],"dddd")</f>
        <v>Friday</v>
      </c>
      <c r="P1373" s="16">
        <f>WEEKDAY(Table13[[#This Row],[Order Datetime]],2)</f>
        <v>5</v>
      </c>
      <c r="Q1373" s="30" t="str">
        <f>IF(Table13[[#This Row],[Customer Country]]="",VLOOKUP(Table13[[#This Row],[Customer ID]],Customers!$A$2:$E$2501,2,0),Table13[[#This Row],[Customer Country]])</f>
        <v>Singapore</v>
      </c>
      <c r="R1373" s="16">
        <f>VLOOKUP(Table13[[#This Row],[Customer ID]],Table3[],6,0)</f>
        <v>31</v>
      </c>
    </row>
    <row r="1374" spans="1:18" x14ac:dyDescent="0.3">
      <c r="A1374" s="15">
        <v>1152358</v>
      </c>
      <c r="B1374" s="16">
        <v>1098</v>
      </c>
      <c r="C1374" s="17" t="s">
        <v>106</v>
      </c>
      <c r="D1374" s="21">
        <v>45142.057638888888</v>
      </c>
      <c r="E1374" s="16" t="s">
        <v>96</v>
      </c>
      <c r="F1374" s="16" t="s">
        <v>43</v>
      </c>
      <c r="G1374" s="16">
        <v>596</v>
      </c>
      <c r="H1374" s="16">
        <f>IF(OR(Table13[[#This Row],[Order Value]]&gt;Answer!I$17,Table13[[#This Row],[Order Value]]&lt;Answer!I$18),1,0)</f>
        <v>0</v>
      </c>
      <c r="I1374" s="19">
        <v>45142</v>
      </c>
      <c r="J1374" s="20" t="str">
        <f>TEXT(Table13[[#This Row],[Order Datetime]],"HH:MM:SS")</f>
        <v>01:23:00</v>
      </c>
      <c r="K1374" s="20" t="str">
        <f>TEXT(Table13[[#This Row],[Order time]],"H")</f>
        <v>1</v>
      </c>
      <c r="L1374" s="16">
        <v>8</v>
      </c>
      <c r="M1374" s="16">
        <f>DAY(Table13[[#This Row],[Order Date]])</f>
        <v>4</v>
      </c>
      <c r="N1374" s="16" t="str">
        <f>TEXT(Table13[[#This Row],[Order Date]],"mmmm")</f>
        <v>August</v>
      </c>
      <c r="O1374" s="16" t="str">
        <f>TEXT(Table13[[#This Row],[Order Date]],"dddd")</f>
        <v>Friday</v>
      </c>
      <c r="P1374" s="16">
        <f>WEEKDAY(Table13[[#This Row],[Order Datetime]],2)</f>
        <v>5</v>
      </c>
      <c r="Q1374" s="30" t="str">
        <f>IF(Table13[[#This Row],[Customer Country]]="",VLOOKUP(Table13[[#This Row],[Customer ID]],Customers!$A$2:$E$2501,2,0),Table13[[#This Row],[Customer Country]])</f>
        <v>Singapore</v>
      </c>
      <c r="R1374" s="16">
        <f>VLOOKUP(Table13[[#This Row],[Customer ID]],Table3[],6,0)</f>
        <v>31</v>
      </c>
    </row>
    <row r="1375" spans="1:18" x14ac:dyDescent="0.3">
      <c r="A1375" s="15">
        <v>1641217</v>
      </c>
      <c r="B1375" s="16">
        <v>1098</v>
      </c>
      <c r="C1375" s="17" t="s">
        <v>106</v>
      </c>
      <c r="D1375" s="21">
        <v>45052.030555555553</v>
      </c>
      <c r="E1375" s="16" t="s">
        <v>98</v>
      </c>
      <c r="F1375" s="16" t="s">
        <v>81</v>
      </c>
      <c r="G1375" s="16">
        <v>8834</v>
      </c>
      <c r="H1375" s="16">
        <f>IF(OR(Table13[[#This Row],[Order Value]]&gt;Answer!I$17,Table13[[#This Row],[Order Value]]&lt;Answer!I$18),1,0)</f>
        <v>0</v>
      </c>
      <c r="I1375" s="19">
        <v>45052</v>
      </c>
      <c r="J1375" s="20" t="str">
        <f>TEXT(Table13[[#This Row],[Order Datetime]],"HH:MM:SS")</f>
        <v>00:44:00</v>
      </c>
      <c r="K1375" s="20" t="str">
        <f>TEXT(Table13[[#This Row],[Order time]],"H")</f>
        <v>0</v>
      </c>
      <c r="L1375" s="16">
        <v>5</v>
      </c>
      <c r="M1375" s="16">
        <f>DAY(Table13[[#This Row],[Order Date]])</f>
        <v>6</v>
      </c>
      <c r="N1375" s="16" t="str">
        <f>TEXT(Table13[[#This Row],[Order Date]],"mmmm")</f>
        <v>May</v>
      </c>
      <c r="O1375" s="16" t="str">
        <f>TEXT(Table13[[#This Row],[Order Date]],"dddd")</f>
        <v>Saturday</v>
      </c>
      <c r="P1375" s="16">
        <f>WEEKDAY(Table13[[#This Row],[Order Datetime]],2)</f>
        <v>6</v>
      </c>
      <c r="Q1375" s="30" t="str">
        <f>IF(Table13[[#This Row],[Customer Country]]="",VLOOKUP(Table13[[#This Row],[Customer ID]],Customers!$A$2:$E$2501,2,0),Table13[[#This Row],[Customer Country]])</f>
        <v>Singapore</v>
      </c>
      <c r="R1375" s="16">
        <f>VLOOKUP(Table13[[#This Row],[Customer ID]],Table3[],6,0)</f>
        <v>31</v>
      </c>
    </row>
    <row r="1376" spans="1:18" x14ac:dyDescent="0.3">
      <c r="A1376" s="15">
        <v>130920</v>
      </c>
      <c r="B1376" s="16">
        <v>1099</v>
      </c>
      <c r="C1376" s="17" t="s">
        <v>100</v>
      </c>
      <c r="D1376" s="18">
        <v>45035.990972222222</v>
      </c>
      <c r="E1376" s="16" t="s">
        <v>97</v>
      </c>
      <c r="F1376" s="16" t="s">
        <v>54</v>
      </c>
      <c r="G1376" s="16">
        <v>5261</v>
      </c>
      <c r="H1376" s="16">
        <f>IF(OR(Table13[[#This Row],[Order Value]]&gt;Answer!I$17,Table13[[#This Row],[Order Value]]&lt;Answer!I$18),1,0)</f>
        <v>0</v>
      </c>
      <c r="I1376" s="19">
        <v>45035</v>
      </c>
      <c r="J1376" s="20" t="str">
        <f>TEXT(Table13[[#This Row],[Order Datetime]],"HH:MM:SS")</f>
        <v>23:47:00</v>
      </c>
      <c r="K1376" s="20" t="str">
        <f>TEXT(Table13[[#This Row],[Order time]],"H")</f>
        <v>23</v>
      </c>
      <c r="L1376" s="16">
        <v>4</v>
      </c>
      <c r="M1376" s="16">
        <f>DAY(Table13[[#This Row],[Order Date]])</f>
        <v>19</v>
      </c>
      <c r="N1376" s="16" t="str">
        <f>TEXT(Table13[[#This Row],[Order Date]],"mmmm")</f>
        <v>April</v>
      </c>
      <c r="O1376" s="16" t="str">
        <f>TEXT(Table13[[#This Row],[Order Date]],"dddd")</f>
        <v>Wednesday</v>
      </c>
      <c r="P1376" s="16">
        <f>WEEKDAY(Table13[[#This Row],[Order Datetime]],2)</f>
        <v>3</v>
      </c>
      <c r="Q1376" s="30" t="str">
        <f>IF(Table13[[#This Row],[Customer Country]]="",VLOOKUP(Table13[[#This Row],[Customer ID]],Customers!$A$2:$E$2501,2,0),Table13[[#This Row],[Customer Country]])</f>
        <v>France</v>
      </c>
      <c r="R1376" s="16">
        <f>VLOOKUP(Table13[[#This Row],[Customer ID]],Table3[],6,0)</f>
        <v>76</v>
      </c>
    </row>
    <row r="1377" spans="1:18" x14ac:dyDescent="0.3">
      <c r="A1377" s="15">
        <v>152738</v>
      </c>
      <c r="B1377" s="16">
        <v>1099</v>
      </c>
      <c r="C1377" s="17" t="s">
        <v>100</v>
      </c>
      <c r="D1377" s="18">
        <v>45111.007638888892</v>
      </c>
      <c r="E1377" s="16" t="s">
        <v>98</v>
      </c>
      <c r="F1377" s="16" t="s">
        <v>35</v>
      </c>
      <c r="G1377" s="16">
        <v>177</v>
      </c>
      <c r="H1377" s="16">
        <f>IF(OR(Table13[[#This Row],[Order Value]]&gt;Answer!I$17,Table13[[#This Row],[Order Value]]&lt;Answer!I$18),1,0)</f>
        <v>0</v>
      </c>
      <c r="I1377" s="19">
        <v>45111</v>
      </c>
      <c r="J1377" s="20" t="str">
        <f>TEXT(Table13[[#This Row],[Order Datetime]],"HH:MM:SS")</f>
        <v>00:11:00</v>
      </c>
      <c r="K1377" s="20" t="str">
        <f>TEXT(Table13[[#This Row],[Order time]],"H")</f>
        <v>0</v>
      </c>
      <c r="L1377" s="16">
        <v>7</v>
      </c>
      <c r="M1377" s="16">
        <f>DAY(Table13[[#This Row],[Order Date]])</f>
        <v>4</v>
      </c>
      <c r="N1377" s="16" t="str">
        <f>TEXT(Table13[[#This Row],[Order Date]],"mmmm")</f>
        <v>July</v>
      </c>
      <c r="O1377" s="16" t="str">
        <f>TEXT(Table13[[#This Row],[Order Date]],"dddd")</f>
        <v>Tuesday</v>
      </c>
      <c r="P1377" s="16">
        <f>WEEKDAY(Table13[[#This Row],[Order Datetime]],2)</f>
        <v>2</v>
      </c>
      <c r="Q1377" s="30" t="str">
        <f>IF(Table13[[#This Row],[Customer Country]]="",VLOOKUP(Table13[[#This Row],[Customer ID]],Customers!$A$2:$E$2501,2,0),Table13[[#This Row],[Customer Country]])</f>
        <v>France</v>
      </c>
      <c r="R1377" s="16">
        <f>VLOOKUP(Table13[[#This Row],[Customer ID]],Table3[],6,0)</f>
        <v>76</v>
      </c>
    </row>
    <row r="1378" spans="1:18" x14ac:dyDescent="0.3">
      <c r="A1378" s="15">
        <v>1409253</v>
      </c>
      <c r="B1378" s="16">
        <v>1099</v>
      </c>
      <c r="C1378" s="17" t="s">
        <v>100</v>
      </c>
      <c r="D1378" s="21">
        <v>45019.978472222225</v>
      </c>
      <c r="E1378" s="16" t="s">
        <v>191</v>
      </c>
      <c r="F1378" s="16" t="s">
        <v>27</v>
      </c>
      <c r="G1378" s="16">
        <v>136</v>
      </c>
      <c r="H1378" s="16">
        <f>IF(OR(Table13[[#This Row],[Order Value]]&gt;Answer!I$17,Table13[[#This Row],[Order Value]]&lt;Answer!I$18),1,0)</f>
        <v>0</v>
      </c>
      <c r="I1378" s="19">
        <v>45019</v>
      </c>
      <c r="J1378" s="20" t="str">
        <f>TEXT(Table13[[#This Row],[Order Datetime]],"HH:MM:SS")</f>
        <v>23:29:00</v>
      </c>
      <c r="K1378" s="20" t="str">
        <f>TEXT(Table13[[#This Row],[Order time]],"H")</f>
        <v>23</v>
      </c>
      <c r="L1378" s="16">
        <v>4</v>
      </c>
      <c r="M1378" s="16">
        <f>DAY(Table13[[#This Row],[Order Date]])</f>
        <v>3</v>
      </c>
      <c r="N1378" s="16" t="str">
        <f>TEXT(Table13[[#This Row],[Order Date]],"mmmm")</f>
        <v>April</v>
      </c>
      <c r="O1378" s="16" t="str">
        <f>TEXT(Table13[[#This Row],[Order Date]],"dddd")</f>
        <v>Monday</v>
      </c>
      <c r="P1378" s="16">
        <f>WEEKDAY(Table13[[#This Row],[Order Datetime]],2)</f>
        <v>1</v>
      </c>
      <c r="Q1378" s="30" t="str">
        <f>IF(Table13[[#This Row],[Customer Country]]="",VLOOKUP(Table13[[#This Row],[Customer ID]],Customers!$A$2:$E$2501,2,0),Table13[[#This Row],[Customer Country]])</f>
        <v>France</v>
      </c>
      <c r="R1378" s="16">
        <f>VLOOKUP(Table13[[#This Row],[Customer ID]],Table3[],6,0)</f>
        <v>76</v>
      </c>
    </row>
    <row r="1379" spans="1:18" x14ac:dyDescent="0.3">
      <c r="A1379" s="15">
        <v>157238</v>
      </c>
      <c r="B1379" s="16">
        <v>1100</v>
      </c>
      <c r="C1379" s="17" t="s">
        <v>105</v>
      </c>
      <c r="D1379" s="18">
        <v>45011.023611111108</v>
      </c>
      <c r="E1379" s="16" t="s">
        <v>96</v>
      </c>
      <c r="F1379" s="16" t="s">
        <v>42</v>
      </c>
      <c r="G1379" s="16">
        <v>5281</v>
      </c>
      <c r="H1379" s="16">
        <f>IF(OR(Table13[[#This Row],[Order Value]]&gt;Answer!I$17,Table13[[#This Row],[Order Value]]&lt;Answer!I$18),1,0)</f>
        <v>0</v>
      </c>
      <c r="I1379" s="19">
        <v>45011</v>
      </c>
      <c r="J1379" s="20" t="str">
        <f>TEXT(Table13[[#This Row],[Order Datetime]],"HH:MM:SS")</f>
        <v>00:34:00</v>
      </c>
      <c r="K1379" s="20" t="str">
        <f>TEXT(Table13[[#This Row],[Order time]],"H")</f>
        <v>0</v>
      </c>
      <c r="L1379" s="16">
        <v>3</v>
      </c>
      <c r="M1379" s="16">
        <f>DAY(Table13[[#This Row],[Order Date]])</f>
        <v>26</v>
      </c>
      <c r="N1379" s="16" t="str">
        <f>TEXT(Table13[[#This Row],[Order Date]],"mmmm")</f>
        <v>March</v>
      </c>
      <c r="O1379" s="16" t="str">
        <f>TEXT(Table13[[#This Row],[Order Date]],"dddd")</f>
        <v>Sunday</v>
      </c>
      <c r="P1379" s="16">
        <f>WEEKDAY(Table13[[#This Row],[Order Datetime]],2)</f>
        <v>7</v>
      </c>
      <c r="Q1379" s="30" t="str">
        <f>IF(Table13[[#This Row],[Customer Country]]="",VLOOKUP(Table13[[#This Row],[Customer ID]],Customers!$A$2:$E$2501,2,0),Table13[[#This Row],[Customer Country]])</f>
        <v>Spain</v>
      </c>
      <c r="R1379" s="16">
        <f>VLOOKUP(Table13[[#This Row],[Customer ID]],Table3[],6,0)</f>
        <v>30</v>
      </c>
    </row>
    <row r="1380" spans="1:18" x14ac:dyDescent="0.3">
      <c r="A1380" s="15">
        <v>1068168</v>
      </c>
      <c r="B1380" s="16">
        <v>1101</v>
      </c>
      <c r="C1380" s="17" t="s">
        <v>113</v>
      </c>
      <c r="D1380" s="21">
        <v>44993.056944444441</v>
      </c>
      <c r="E1380" s="16" t="s">
        <v>97</v>
      </c>
      <c r="F1380" s="16" t="s">
        <v>39</v>
      </c>
      <c r="G1380" s="16">
        <v>5967</v>
      </c>
      <c r="H1380" s="16">
        <f>IF(OR(Table13[[#This Row],[Order Value]]&gt;Answer!I$17,Table13[[#This Row],[Order Value]]&lt;Answer!I$18),1,0)</f>
        <v>0</v>
      </c>
      <c r="I1380" s="19">
        <v>44993</v>
      </c>
      <c r="J1380" s="20" t="str">
        <f>TEXT(Table13[[#This Row],[Order Datetime]],"HH:MM:SS")</f>
        <v>01:22:00</v>
      </c>
      <c r="K1380" s="20" t="str">
        <f>TEXT(Table13[[#This Row],[Order time]],"H")</f>
        <v>1</v>
      </c>
      <c r="L1380" s="16">
        <v>3</v>
      </c>
      <c r="M1380" s="16">
        <f>DAY(Table13[[#This Row],[Order Date]])</f>
        <v>8</v>
      </c>
      <c r="N1380" s="16" t="str">
        <f>TEXT(Table13[[#This Row],[Order Date]],"mmmm")</f>
        <v>March</v>
      </c>
      <c r="O1380" s="16" t="str">
        <f>TEXT(Table13[[#This Row],[Order Date]],"dddd")</f>
        <v>Wednesday</v>
      </c>
      <c r="P1380" s="16">
        <f>WEEKDAY(Table13[[#This Row],[Order Datetime]],2)</f>
        <v>3</v>
      </c>
      <c r="Q1380" s="30" t="str">
        <f>IF(Table13[[#This Row],[Customer Country]]="",VLOOKUP(Table13[[#This Row],[Customer ID]],Customers!$A$2:$E$2501,2,0),Table13[[#This Row],[Customer Country]])</f>
        <v>India</v>
      </c>
      <c r="R1380" s="16">
        <f>VLOOKUP(Table13[[#This Row],[Customer ID]],Table3[],6,0)</f>
        <v>27</v>
      </c>
    </row>
    <row r="1381" spans="1:18" x14ac:dyDescent="0.3">
      <c r="A1381" s="15">
        <v>1611854</v>
      </c>
      <c r="B1381" s="16">
        <v>1101</v>
      </c>
      <c r="C1381" s="17" t="s">
        <v>113</v>
      </c>
      <c r="D1381" s="21">
        <v>45115.998611111114</v>
      </c>
      <c r="E1381" s="16" t="s">
        <v>96</v>
      </c>
      <c r="F1381" s="16" t="s">
        <v>74</v>
      </c>
      <c r="G1381" s="16">
        <v>508</v>
      </c>
      <c r="H1381" s="16">
        <f>IF(OR(Table13[[#This Row],[Order Value]]&gt;Answer!I$17,Table13[[#This Row],[Order Value]]&lt;Answer!I$18),1,0)</f>
        <v>0</v>
      </c>
      <c r="I1381" s="19">
        <v>45115</v>
      </c>
      <c r="J1381" s="20" t="str">
        <f>TEXT(Table13[[#This Row],[Order Datetime]],"HH:MM:SS")</f>
        <v>23:58:00</v>
      </c>
      <c r="K1381" s="20" t="str">
        <f>TEXT(Table13[[#This Row],[Order time]],"H")</f>
        <v>23</v>
      </c>
      <c r="L1381" s="16">
        <v>7</v>
      </c>
      <c r="M1381" s="16">
        <f>DAY(Table13[[#This Row],[Order Date]])</f>
        <v>8</v>
      </c>
      <c r="N1381" s="16" t="str">
        <f>TEXT(Table13[[#This Row],[Order Date]],"mmmm")</f>
        <v>July</v>
      </c>
      <c r="O1381" s="16" t="str">
        <f>TEXT(Table13[[#This Row],[Order Date]],"dddd")</f>
        <v>Saturday</v>
      </c>
      <c r="P1381" s="16">
        <f>WEEKDAY(Table13[[#This Row],[Order Datetime]],2)</f>
        <v>6</v>
      </c>
      <c r="Q1381" s="30" t="str">
        <f>IF(Table13[[#This Row],[Customer Country]]="",VLOOKUP(Table13[[#This Row],[Customer ID]],Customers!$A$2:$E$2501,2,0),Table13[[#This Row],[Customer Country]])</f>
        <v>India</v>
      </c>
      <c r="R1381" s="16">
        <f>VLOOKUP(Table13[[#This Row],[Customer ID]],Table3[],6,0)</f>
        <v>27</v>
      </c>
    </row>
    <row r="1382" spans="1:18" x14ac:dyDescent="0.3">
      <c r="A1382" s="15">
        <v>217952</v>
      </c>
      <c r="B1382" s="16">
        <v>1102</v>
      </c>
      <c r="C1382" s="17" t="s">
        <v>113</v>
      </c>
      <c r="D1382" s="18">
        <v>45193.992361111108</v>
      </c>
      <c r="E1382" s="16" t="s">
        <v>191</v>
      </c>
      <c r="F1382" s="16" t="s">
        <v>4</v>
      </c>
      <c r="G1382" s="16">
        <v>3521</v>
      </c>
      <c r="H1382" s="16">
        <f>IF(OR(Table13[[#This Row],[Order Value]]&gt;Answer!I$17,Table13[[#This Row],[Order Value]]&lt;Answer!I$18),1,0)</f>
        <v>0</v>
      </c>
      <c r="I1382" s="19">
        <v>45193</v>
      </c>
      <c r="J1382" s="20" t="str">
        <f>TEXT(Table13[[#This Row],[Order Datetime]],"HH:MM:SS")</f>
        <v>23:49:00</v>
      </c>
      <c r="K1382" s="20" t="str">
        <f>TEXT(Table13[[#This Row],[Order time]],"H")</f>
        <v>23</v>
      </c>
      <c r="L1382" s="16">
        <v>9</v>
      </c>
      <c r="M1382" s="16">
        <f>DAY(Table13[[#This Row],[Order Date]])</f>
        <v>24</v>
      </c>
      <c r="N1382" s="16" t="str">
        <f>TEXT(Table13[[#This Row],[Order Date]],"mmmm")</f>
        <v>September</v>
      </c>
      <c r="O1382" s="16" t="str">
        <f>TEXT(Table13[[#This Row],[Order Date]],"dddd")</f>
        <v>Sunday</v>
      </c>
      <c r="P1382" s="16">
        <f>WEEKDAY(Table13[[#This Row],[Order Datetime]],2)</f>
        <v>7</v>
      </c>
      <c r="Q1382" s="30" t="str">
        <f>IF(Table13[[#This Row],[Customer Country]]="",VLOOKUP(Table13[[#This Row],[Customer ID]],Customers!$A$2:$E$2501,2,0),Table13[[#This Row],[Customer Country]])</f>
        <v>India</v>
      </c>
      <c r="R1382" s="16">
        <f>VLOOKUP(Table13[[#This Row],[Customer ID]],Table3[],6,0)</f>
        <v>66</v>
      </c>
    </row>
    <row r="1383" spans="1:18" x14ac:dyDescent="0.3">
      <c r="A1383" s="15">
        <v>863202</v>
      </c>
      <c r="B1383" s="16">
        <v>1103</v>
      </c>
      <c r="C1383" s="17" t="s">
        <v>113</v>
      </c>
      <c r="D1383" s="21">
        <v>45159.058333333334</v>
      </c>
      <c r="E1383" s="16" t="s">
        <v>191</v>
      </c>
      <c r="F1383" s="16" t="s">
        <v>27</v>
      </c>
      <c r="G1383" s="16">
        <v>5136</v>
      </c>
      <c r="H1383" s="16">
        <f>IF(OR(Table13[[#This Row],[Order Value]]&gt;Answer!I$17,Table13[[#This Row],[Order Value]]&lt;Answer!I$18),1,0)</f>
        <v>0</v>
      </c>
      <c r="I1383" s="19">
        <v>45159</v>
      </c>
      <c r="J1383" s="20" t="str">
        <f>TEXT(Table13[[#This Row],[Order Datetime]],"HH:MM:SS")</f>
        <v>01:24:00</v>
      </c>
      <c r="K1383" s="20" t="str">
        <f>TEXT(Table13[[#This Row],[Order time]],"H")</f>
        <v>1</v>
      </c>
      <c r="L1383" s="16">
        <v>8</v>
      </c>
      <c r="M1383" s="16">
        <f>DAY(Table13[[#This Row],[Order Date]])</f>
        <v>21</v>
      </c>
      <c r="N1383" s="16" t="str">
        <f>TEXT(Table13[[#This Row],[Order Date]],"mmmm")</f>
        <v>August</v>
      </c>
      <c r="O1383" s="16" t="str">
        <f>TEXT(Table13[[#This Row],[Order Date]],"dddd")</f>
        <v>Monday</v>
      </c>
      <c r="P1383" s="16">
        <f>WEEKDAY(Table13[[#This Row],[Order Datetime]],2)</f>
        <v>1</v>
      </c>
      <c r="Q1383" s="30" t="str">
        <f>IF(Table13[[#This Row],[Customer Country]]="",VLOOKUP(Table13[[#This Row],[Customer ID]],Customers!$A$2:$E$2501,2,0),Table13[[#This Row],[Customer Country]])</f>
        <v>India</v>
      </c>
      <c r="R1383" s="16">
        <f>VLOOKUP(Table13[[#This Row],[Customer ID]],Table3[],6,0)</f>
        <v>32</v>
      </c>
    </row>
    <row r="1384" spans="1:18" x14ac:dyDescent="0.3">
      <c r="A1384" s="15">
        <v>858912</v>
      </c>
      <c r="B1384" s="16">
        <v>1105</v>
      </c>
      <c r="C1384" s="17" t="s">
        <v>100</v>
      </c>
      <c r="D1384" s="21">
        <v>45086.005555555559</v>
      </c>
      <c r="E1384" s="16" t="s">
        <v>96</v>
      </c>
      <c r="F1384" s="16" t="s">
        <v>71</v>
      </c>
      <c r="G1384" s="16">
        <v>4421</v>
      </c>
      <c r="H1384" s="16">
        <f>IF(OR(Table13[[#This Row],[Order Value]]&gt;Answer!I$17,Table13[[#This Row],[Order Value]]&lt;Answer!I$18),1,0)</f>
        <v>0</v>
      </c>
      <c r="I1384" s="19">
        <v>45086</v>
      </c>
      <c r="J1384" s="20" t="str">
        <f>TEXT(Table13[[#This Row],[Order Datetime]],"HH:MM:SS")</f>
        <v>00:08:00</v>
      </c>
      <c r="K1384" s="20" t="str">
        <f>TEXT(Table13[[#This Row],[Order time]],"H")</f>
        <v>0</v>
      </c>
      <c r="L1384" s="16">
        <v>6</v>
      </c>
      <c r="M1384" s="16">
        <f>DAY(Table13[[#This Row],[Order Date]])</f>
        <v>9</v>
      </c>
      <c r="N1384" s="16" t="str">
        <f>TEXT(Table13[[#This Row],[Order Date]],"mmmm")</f>
        <v>June</v>
      </c>
      <c r="O1384" s="16" t="str">
        <f>TEXT(Table13[[#This Row],[Order Date]],"dddd")</f>
        <v>Friday</v>
      </c>
      <c r="P1384" s="16">
        <f>WEEKDAY(Table13[[#This Row],[Order Datetime]],2)</f>
        <v>5</v>
      </c>
      <c r="Q1384" s="30" t="str">
        <f>IF(Table13[[#This Row],[Customer Country]]="",VLOOKUP(Table13[[#This Row],[Customer ID]],Customers!$A$2:$E$2501,2,0),Table13[[#This Row],[Customer Country]])</f>
        <v>France</v>
      </c>
      <c r="R1384" s="16">
        <f>VLOOKUP(Table13[[#This Row],[Customer ID]],Table3[],6,0)</f>
        <v>79</v>
      </c>
    </row>
    <row r="1385" spans="1:18" x14ac:dyDescent="0.3">
      <c r="A1385" s="15">
        <v>138329</v>
      </c>
      <c r="B1385" s="16">
        <v>1108</v>
      </c>
      <c r="C1385" s="17" t="s">
        <v>113</v>
      </c>
      <c r="D1385" s="18">
        <v>45138.048611111109</v>
      </c>
      <c r="E1385" s="16" t="s">
        <v>97</v>
      </c>
      <c r="F1385" s="16" t="s">
        <v>22</v>
      </c>
      <c r="G1385" s="16">
        <v>7219</v>
      </c>
      <c r="H1385" s="16">
        <f>IF(OR(Table13[[#This Row],[Order Value]]&gt;Answer!I$17,Table13[[#This Row],[Order Value]]&lt;Answer!I$18),1,0)</f>
        <v>0</v>
      </c>
      <c r="I1385" s="19">
        <v>45138</v>
      </c>
      <c r="J1385" s="20" t="str">
        <f>TEXT(Table13[[#This Row],[Order Datetime]],"HH:MM:SS")</f>
        <v>01:10:00</v>
      </c>
      <c r="K1385" s="20" t="str">
        <f>TEXT(Table13[[#This Row],[Order time]],"H")</f>
        <v>1</v>
      </c>
      <c r="L1385" s="16">
        <v>7</v>
      </c>
      <c r="M1385" s="16">
        <f>DAY(Table13[[#This Row],[Order Date]])</f>
        <v>31</v>
      </c>
      <c r="N1385" s="16" t="str">
        <f>TEXT(Table13[[#This Row],[Order Date]],"mmmm")</f>
        <v>July</v>
      </c>
      <c r="O1385" s="16" t="str">
        <f>TEXT(Table13[[#This Row],[Order Date]],"dddd")</f>
        <v>Monday</v>
      </c>
      <c r="P1385" s="16">
        <f>WEEKDAY(Table13[[#This Row],[Order Datetime]],2)</f>
        <v>1</v>
      </c>
      <c r="Q1385" s="30" t="str">
        <f>IF(Table13[[#This Row],[Customer Country]]="",VLOOKUP(Table13[[#This Row],[Customer ID]],Customers!$A$2:$E$2501,2,0),Table13[[#This Row],[Customer Country]])</f>
        <v>India</v>
      </c>
      <c r="R1385" s="16">
        <f>VLOOKUP(Table13[[#This Row],[Customer ID]],Table3[],6,0)</f>
        <v>47</v>
      </c>
    </row>
    <row r="1386" spans="1:18" x14ac:dyDescent="0.3">
      <c r="A1386" s="15">
        <v>584321</v>
      </c>
      <c r="B1386" s="16">
        <v>1108</v>
      </c>
      <c r="C1386" s="17" t="s">
        <v>113</v>
      </c>
      <c r="D1386" s="18">
        <v>44986.977777777778</v>
      </c>
      <c r="E1386" s="16" t="s">
        <v>97</v>
      </c>
      <c r="F1386" s="16" t="s">
        <v>44</v>
      </c>
      <c r="G1386" s="16">
        <v>6956</v>
      </c>
      <c r="H1386" s="16">
        <f>IF(OR(Table13[[#This Row],[Order Value]]&gt;Answer!I$17,Table13[[#This Row],[Order Value]]&lt;Answer!I$18),1,0)</f>
        <v>0</v>
      </c>
      <c r="I1386" s="19">
        <v>44986</v>
      </c>
      <c r="J1386" s="20" t="str">
        <f>TEXT(Table13[[#This Row],[Order Datetime]],"HH:MM:SS")</f>
        <v>23:28:00</v>
      </c>
      <c r="K1386" s="20" t="str">
        <f>TEXT(Table13[[#This Row],[Order time]],"H")</f>
        <v>23</v>
      </c>
      <c r="L1386" s="16">
        <v>3</v>
      </c>
      <c r="M1386" s="16">
        <f>DAY(Table13[[#This Row],[Order Date]])</f>
        <v>1</v>
      </c>
      <c r="N1386" s="16" t="str">
        <f>TEXT(Table13[[#This Row],[Order Date]],"mmmm")</f>
        <v>March</v>
      </c>
      <c r="O1386" s="16" t="str">
        <f>TEXT(Table13[[#This Row],[Order Date]],"dddd")</f>
        <v>Wednesday</v>
      </c>
      <c r="P1386" s="16">
        <f>WEEKDAY(Table13[[#This Row],[Order Datetime]],2)</f>
        <v>3</v>
      </c>
      <c r="Q1386" s="30" t="str">
        <f>IF(Table13[[#This Row],[Customer Country]]="",VLOOKUP(Table13[[#This Row],[Customer ID]],Customers!$A$2:$E$2501,2,0),Table13[[#This Row],[Customer Country]])</f>
        <v>India</v>
      </c>
      <c r="R1386" s="16">
        <f>VLOOKUP(Table13[[#This Row],[Customer ID]],Table3[],6,0)</f>
        <v>47</v>
      </c>
    </row>
    <row r="1387" spans="1:18" x14ac:dyDescent="0.3">
      <c r="A1387" s="15">
        <v>1115197</v>
      </c>
      <c r="B1387" s="16">
        <v>1108</v>
      </c>
      <c r="C1387" s="17" t="s">
        <v>113</v>
      </c>
      <c r="D1387" s="21">
        <v>45136.001388888886</v>
      </c>
      <c r="E1387" s="16" t="s">
        <v>98</v>
      </c>
      <c r="F1387" s="16" t="s">
        <v>13</v>
      </c>
      <c r="G1387" s="16">
        <v>1278</v>
      </c>
      <c r="H1387" s="16">
        <f>IF(OR(Table13[[#This Row],[Order Value]]&gt;Answer!I$17,Table13[[#This Row],[Order Value]]&lt;Answer!I$18),1,0)</f>
        <v>0</v>
      </c>
      <c r="I1387" s="19">
        <v>45136</v>
      </c>
      <c r="J1387" s="20" t="str">
        <f>TEXT(Table13[[#This Row],[Order Datetime]],"HH:MM:SS")</f>
        <v>00:02:00</v>
      </c>
      <c r="K1387" s="20" t="str">
        <f>TEXT(Table13[[#This Row],[Order time]],"H")</f>
        <v>0</v>
      </c>
      <c r="L1387" s="16">
        <v>7</v>
      </c>
      <c r="M1387" s="16">
        <f>DAY(Table13[[#This Row],[Order Date]])</f>
        <v>29</v>
      </c>
      <c r="N1387" s="16" t="str">
        <f>TEXT(Table13[[#This Row],[Order Date]],"mmmm")</f>
        <v>July</v>
      </c>
      <c r="O1387" s="16" t="str">
        <f>TEXT(Table13[[#This Row],[Order Date]],"dddd")</f>
        <v>Saturday</v>
      </c>
      <c r="P1387" s="16">
        <f>WEEKDAY(Table13[[#This Row],[Order Datetime]],2)</f>
        <v>6</v>
      </c>
      <c r="Q1387" s="30" t="str">
        <f>IF(Table13[[#This Row],[Customer Country]]="",VLOOKUP(Table13[[#This Row],[Customer ID]],Customers!$A$2:$E$2501,2,0),Table13[[#This Row],[Customer Country]])</f>
        <v>India</v>
      </c>
      <c r="R1387" s="16">
        <f>VLOOKUP(Table13[[#This Row],[Customer ID]],Table3[],6,0)</f>
        <v>47</v>
      </c>
    </row>
    <row r="1388" spans="1:18" x14ac:dyDescent="0.3">
      <c r="A1388" s="15">
        <v>368675</v>
      </c>
      <c r="B1388" s="16">
        <v>1109</v>
      </c>
      <c r="C1388" s="17" t="s">
        <v>113</v>
      </c>
      <c r="D1388" s="18">
        <v>45216.988888888889</v>
      </c>
      <c r="E1388" s="16" t="s">
        <v>98</v>
      </c>
      <c r="F1388" s="16" t="s">
        <v>52</v>
      </c>
      <c r="G1388" s="16">
        <v>6922</v>
      </c>
      <c r="H1388" s="16">
        <f>IF(OR(Table13[[#This Row],[Order Value]]&gt;Answer!I$17,Table13[[#This Row],[Order Value]]&lt;Answer!I$18),1,0)</f>
        <v>0</v>
      </c>
      <c r="I1388" s="19">
        <v>45216</v>
      </c>
      <c r="J1388" s="20" t="str">
        <f>TEXT(Table13[[#This Row],[Order Datetime]],"HH:MM:SS")</f>
        <v>23:44:00</v>
      </c>
      <c r="K1388" s="20" t="str">
        <f>TEXT(Table13[[#This Row],[Order time]],"H")</f>
        <v>23</v>
      </c>
      <c r="L1388" s="16">
        <v>10</v>
      </c>
      <c r="M1388" s="16">
        <f>DAY(Table13[[#This Row],[Order Date]])</f>
        <v>17</v>
      </c>
      <c r="N1388" s="16" t="str">
        <f>TEXT(Table13[[#This Row],[Order Date]],"mmmm")</f>
        <v>October</v>
      </c>
      <c r="O1388" s="16" t="str">
        <f>TEXT(Table13[[#This Row],[Order Date]],"dddd")</f>
        <v>Tuesday</v>
      </c>
      <c r="P1388" s="16">
        <f>WEEKDAY(Table13[[#This Row],[Order Datetime]],2)</f>
        <v>2</v>
      </c>
      <c r="Q1388" s="30" t="str">
        <f>IF(Table13[[#This Row],[Customer Country]]="",VLOOKUP(Table13[[#This Row],[Customer ID]],Customers!$A$2:$E$2501,2,0),Table13[[#This Row],[Customer Country]])</f>
        <v>India</v>
      </c>
      <c r="R1388" s="16">
        <f>VLOOKUP(Table13[[#This Row],[Customer ID]],Table3[],6,0)</f>
        <v>86</v>
      </c>
    </row>
    <row r="1389" spans="1:18" x14ac:dyDescent="0.3">
      <c r="A1389" s="15">
        <v>492948</v>
      </c>
      <c r="B1389" s="16">
        <v>1109</v>
      </c>
      <c r="C1389" s="17" t="s">
        <v>113</v>
      </c>
      <c r="D1389" s="18">
        <v>45160.036805555559</v>
      </c>
      <c r="E1389" s="16" t="s">
        <v>98</v>
      </c>
      <c r="F1389" s="16" t="s">
        <v>24</v>
      </c>
      <c r="G1389" s="16">
        <v>709</v>
      </c>
      <c r="H1389" s="16">
        <f>IF(OR(Table13[[#This Row],[Order Value]]&gt;Answer!I$17,Table13[[#This Row],[Order Value]]&lt;Answer!I$18),1,0)</f>
        <v>0</v>
      </c>
      <c r="I1389" s="19">
        <v>45160</v>
      </c>
      <c r="J1389" s="20" t="str">
        <f>TEXT(Table13[[#This Row],[Order Datetime]],"HH:MM:SS")</f>
        <v>00:53:00</v>
      </c>
      <c r="K1389" s="20" t="str">
        <f>TEXT(Table13[[#This Row],[Order time]],"H")</f>
        <v>0</v>
      </c>
      <c r="L1389" s="16">
        <v>8</v>
      </c>
      <c r="M1389" s="16">
        <f>DAY(Table13[[#This Row],[Order Date]])</f>
        <v>22</v>
      </c>
      <c r="N1389" s="16" t="str">
        <f>TEXT(Table13[[#This Row],[Order Date]],"mmmm")</f>
        <v>August</v>
      </c>
      <c r="O1389" s="16" t="str">
        <f>TEXT(Table13[[#This Row],[Order Date]],"dddd")</f>
        <v>Tuesday</v>
      </c>
      <c r="P1389" s="16">
        <f>WEEKDAY(Table13[[#This Row],[Order Datetime]],2)</f>
        <v>2</v>
      </c>
      <c r="Q1389" s="30" t="str">
        <f>IF(Table13[[#This Row],[Customer Country]]="",VLOOKUP(Table13[[#This Row],[Customer ID]],Customers!$A$2:$E$2501,2,0),Table13[[#This Row],[Customer Country]])</f>
        <v>India</v>
      </c>
      <c r="R1389" s="16">
        <f>VLOOKUP(Table13[[#This Row],[Customer ID]],Table3[],6,0)</f>
        <v>86</v>
      </c>
    </row>
    <row r="1390" spans="1:18" x14ac:dyDescent="0.3">
      <c r="A1390" s="15">
        <v>548423</v>
      </c>
      <c r="B1390" s="16">
        <v>1109</v>
      </c>
      <c r="C1390" s="17" t="s">
        <v>113</v>
      </c>
      <c r="D1390" s="18">
        <v>45190.052777777775</v>
      </c>
      <c r="E1390" s="16" t="s">
        <v>96</v>
      </c>
      <c r="F1390" s="16" t="s">
        <v>32</v>
      </c>
      <c r="G1390" s="16">
        <v>3958</v>
      </c>
      <c r="H1390" s="16">
        <f>IF(OR(Table13[[#This Row],[Order Value]]&gt;Answer!I$17,Table13[[#This Row],[Order Value]]&lt;Answer!I$18),1,0)</f>
        <v>0</v>
      </c>
      <c r="I1390" s="19">
        <v>45190</v>
      </c>
      <c r="J1390" s="20" t="str">
        <f>TEXT(Table13[[#This Row],[Order Datetime]],"HH:MM:SS")</f>
        <v>01:16:00</v>
      </c>
      <c r="K1390" s="20" t="str">
        <f>TEXT(Table13[[#This Row],[Order time]],"H")</f>
        <v>1</v>
      </c>
      <c r="L1390" s="16">
        <v>9</v>
      </c>
      <c r="M1390" s="16">
        <f>DAY(Table13[[#This Row],[Order Date]])</f>
        <v>21</v>
      </c>
      <c r="N1390" s="16" t="str">
        <f>TEXT(Table13[[#This Row],[Order Date]],"mmmm")</f>
        <v>September</v>
      </c>
      <c r="O1390" s="16" t="str">
        <f>TEXT(Table13[[#This Row],[Order Date]],"dddd")</f>
        <v>Thursday</v>
      </c>
      <c r="P1390" s="16">
        <f>WEEKDAY(Table13[[#This Row],[Order Datetime]],2)</f>
        <v>4</v>
      </c>
      <c r="Q1390" s="30" t="str">
        <f>IF(Table13[[#This Row],[Customer Country]]="",VLOOKUP(Table13[[#This Row],[Customer ID]],Customers!$A$2:$E$2501,2,0),Table13[[#This Row],[Customer Country]])</f>
        <v>India</v>
      </c>
      <c r="R1390" s="16">
        <f>VLOOKUP(Table13[[#This Row],[Customer ID]],Table3[],6,0)</f>
        <v>86</v>
      </c>
    </row>
    <row r="1391" spans="1:18" x14ac:dyDescent="0.3">
      <c r="A1391" s="15">
        <v>1454915</v>
      </c>
      <c r="B1391" s="16">
        <v>1109</v>
      </c>
      <c r="C1391" s="17" t="s">
        <v>113</v>
      </c>
      <c r="D1391" s="21">
        <v>45195.986111111109</v>
      </c>
      <c r="E1391" s="16" t="s">
        <v>191</v>
      </c>
      <c r="F1391" s="16" t="s">
        <v>21</v>
      </c>
      <c r="G1391" s="16">
        <v>5760</v>
      </c>
      <c r="H1391" s="16">
        <f>IF(OR(Table13[[#This Row],[Order Value]]&gt;Answer!I$17,Table13[[#This Row],[Order Value]]&lt;Answer!I$18),1,0)</f>
        <v>0</v>
      </c>
      <c r="I1391" s="19">
        <v>45195</v>
      </c>
      <c r="J1391" s="20" t="str">
        <f>TEXT(Table13[[#This Row],[Order Datetime]],"HH:MM:SS")</f>
        <v>23:40:00</v>
      </c>
      <c r="K1391" s="20" t="str">
        <f>TEXT(Table13[[#This Row],[Order time]],"H")</f>
        <v>23</v>
      </c>
      <c r="L1391" s="16">
        <v>9</v>
      </c>
      <c r="M1391" s="16">
        <f>DAY(Table13[[#This Row],[Order Date]])</f>
        <v>26</v>
      </c>
      <c r="N1391" s="16" t="str">
        <f>TEXT(Table13[[#This Row],[Order Date]],"mmmm")</f>
        <v>September</v>
      </c>
      <c r="O1391" s="16" t="str">
        <f>TEXT(Table13[[#This Row],[Order Date]],"dddd")</f>
        <v>Tuesday</v>
      </c>
      <c r="P1391" s="16">
        <f>WEEKDAY(Table13[[#This Row],[Order Datetime]],2)</f>
        <v>2</v>
      </c>
      <c r="Q1391" s="30" t="str">
        <f>IF(Table13[[#This Row],[Customer Country]]="",VLOOKUP(Table13[[#This Row],[Customer ID]],Customers!$A$2:$E$2501,2,0),Table13[[#This Row],[Customer Country]])</f>
        <v>India</v>
      </c>
      <c r="R1391" s="16">
        <f>VLOOKUP(Table13[[#This Row],[Customer ID]],Table3[],6,0)</f>
        <v>86</v>
      </c>
    </row>
    <row r="1392" spans="1:18" x14ac:dyDescent="0.3">
      <c r="A1392" s="15">
        <v>1509701</v>
      </c>
      <c r="B1392" s="16">
        <v>1109</v>
      </c>
      <c r="C1392" s="17" t="s">
        <v>113</v>
      </c>
      <c r="D1392" s="21">
        <v>45226.024305555555</v>
      </c>
      <c r="E1392" s="16" t="s">
        <v>96</v>
      </c>
      <c r="F1392" s="16" t="s">
        <v>43</v>
      </c>
      <c r="G1392" s="16">
        <v>1460</v>
      </c>
      <c r="H1392" s="16">
        <f>IF(OR(Table13[[#This Row],[Order Value]]&gt;Answer!I$17,Table13[[#This Row],[Order Value]]&lt;Answer!I$18),1,0)</f>
        <v>0</v>
      </c>
      <c r="I1392" s="19">
        <v>45226</v>
      </c>
      <c r="J1392" s="20" t="str">
        <f>TEXT(Table13[[#This Row],[Order Datetime]],"HH:MM:SS")</f>
        <v>00:35:00</v>
      </c>
      <c r="K1392" s="20" t="str">
        <f>TEXT(Table13[[#This Row],[Order time]],"H")</f>
        <v>0</v>
      </c>
      <c r="L1392" s="16">
        <v>10</v>
      </c>
      <c r="M1392" s="16">
        <f>DAY(Table13[[#This Row],[Order Date]])</f>
        <v>27</v>
      </c>
      <c r="N1392" s="16" t="str">
        <f>TEXT(Table13[[#This Row],[Order Date]],"mmmm")</f>
        <v>October</v>
      </c>
      <c r="O1392" s="16" t="str">
        <f>TEXT(Table13[[#This Row],[Order Date]],"dddd")</f>
        <v>Friday</v>
      </c>
      <c r="P1392" s="16">
        <f>WEEKDAY(Table13[[#This Row],[Order Datetime]],2)</f>
        <v>5</v>
      </c>
      <c r="Q1392" s="30" t="str">
        <f>IF(Table13[[#This Row],[Customer Country]]="",VLOOKUP(Table13[[#This Row],[Customer ID]],Customers!$A$2:$E$2501,2,0),Table13[[#This Row],[Customer Country]])</f>
        <v>India</v>
      </c>
      <c r="R1392" s="16">
        <f>VLOOKUP(Table13[[#This Row],[Customer ID]],Table3[],6,0)</f>
        <v>86</v>
      </c>
    </row>
    <row r="1393" spans="1:18" x14ac:dyDescent="0.3">
      <c r="A1393" s="15">
        <v>850122</v>
      </c>
      <c r="B1393" s="16">
        <v>1112</v>
      </c>
      <c r="C1393" s="17" t="s">
        <v>105</v>
      </c>
      <c r="D1393" s="21">
        <v>45096.071527777778</v>
      </c>
      <c r="E1393" s="16" t="s">
        <v>98</v>
      </c>
      <c r="F1393" s="16" t="s">
        <v>40</v>
      </c>
      <c r="G1393" s="16">
        <v>8887</v>
      </c>
      <c r="H1393" s="16">
        <f>IF(OR(Table13[[#This Row],[Order Value]]&gt;Answer!I$17,Table13[[#This Row],[Order Value]]&lt;Answer!I$18),1,0)</f>
        <v>0</v>
      </c>
      <c r="I1393" s="19">
        <v>45096</v>
      </c>
      <c r="J1393" s="20" t="str">
        <f>TEXT(Table13[[#This Row],[Order Datetime]],"HH:MM:SS")</f>
        <v>01:43:00</v>
      </c>
      <c r="K1393" s="20" t="str">
        <f>TEXT(Table13[[#This Row],[Order time]],"H")</f>
        <v>1</v>
      </c>
      <c r="L1393" s="16">
        <v>6</v>
      </c>
      <c r="M1393" s="16">
        <f>DAY(Table13[[#This Row],[Order Date]])</f>
        <v>19</v>
      </c>
      <c r="N1393" s="16" t="str">
        <f>TEXT(Table13[[#This Row],[Order Date]],"mmmm")</f>
        <v>June</v>
      </c>
      <c r="O1393" s="16" t="str">
        <f>TEXT(Table13[[#This Row],[Order Date]],"dddd")</f>
        <v>Monday</v>
      </c>
      <c r="P1393" s="16">
        <f>WEEKDAY(Table13[[#This Row],[Order Datetime]],2)</f>
        <v>1</v>
      </c>
      <c r="Q1393" s="30" t="str">
        <f>IF(Table13[[#This Row],[Customer Country]]="",VLOOKUP(Table13[[#This Row],[Customer ID]],Customers!$A$2:$E$2501,2,0),Table13[[#This Row],[Customer Country]])</f>
        <v>Spain</v>
      </c>
      <c r="R1393" s="16">
        <f>VLOOKUP(Table13[[#This Row],[Customer ID]],Table3[],6,0)</f>
        <v>30</v>
      </c>
    </row>
    <row r="1394" spans="1:18" x14ac:dyDescent="0.3">
      <c r="A1394" s="15">
        <v>953922</v>
      </c>
      <c r="B1394" s="16">
        <v>1112</v>
      </c>
      <c r="C1394" s="17" t="s">
        <v>105</v>
      </c>
      <c r="D1394" s="21">
        <v>45206.00277777778</v>
      </c>
      <c r="E1394" s="16" t="s">
        <v>98</v>
      </c>
      <c r="F1394" s="16" t="s">
        <v>71</v>
      </c>
      <c r="G1394" s="16">
        <v>4161</v>
      </c>
      <c r="H1394" s="16">
        <f>IF(OR(Table13[[#This Row],[Order Value]]&gt;Answer!I$17,Table13[[#This Row],[Order Value]]&lt;Answer!I$18),1,0)</f>
        <v>0</v>
      </c>
      <c r="I1394" s="19">
        <v>45206</v>
      </c>
      <c r="J1394" s="20" t="str">
        <f>TEXT(Table13[[#This Row],[Order Datetime]],"HH:MM:SS")</f>
        <v>00:04:00</v>
      </c>
      <c r="K1394" s="20" t="str">
        <f>TEXT(Table13[[#This Row],[Order time]],"H")</f>
        <v>0</v>
      </c>
      <c r="L1394" s="16">
        <v>10</v>
      </c>
      <c r="M1394" s="16">
        <f>DAY(Table13[[#This Row],[Order Date]])</f>
        <v>7</v>
      </c>
      <c r="N1394" s="16" t="str">
        <f>TEXT(Table13[[#This Row],[Order Date]],"mmmm")</f>
        <v>October</v>
      </c>
      <c r="O1394" s="16" t="str">
        <f>TEXT(Table13[[#This Row],[Order Date]],"dddd")</f>
        <v>Saturday</v>
      </c>
      <c r="P1394" s="16">
        <f>WEEKDAY(Table13[[#This Row],[Order Datetime]],2)</f>
        <v>6</v>
      </c>
      <c r="Q1394" s="30" t="str">
        <f>IF(Table13[[#This Row],[Customer Country]]="",VLOOKUP(Table13[[#This Row],[Customer ID]],Customers!$A$2:$E$2501,2,0),Table13[[#This Row],[Customer Country]])</f>
        <v>Spain</v>
      </c>
      <c r="R1394" s="16">
        <f>VLOOKUP(Table13[[#This Row],[Customer ID]],Table3[],6,0)</f>
        <v>30</v>
      </c>
    </row>
    <row r="1395" spans="1:18" x14ac:dyDescent="0.3">
      <c r="A1395" s="15">
        <v>645557</v>
      </c>
      <c r="B1395" s="16">
        <v>1114</v>
      </c>
      <c r="C1395" s="17" t="s">
        <v>113</v>
      </c>
      <c r="D1395" s="18">
        <v>45185.981249999997</v>
      </c>
      <c r="E1395" s="16" t="s">
        <v>191</v>
      </c>
      <c r="F1395" s="16" t="s">
        <v>40</v>
      </c>
      <c r="G1395" s="16">
        <v>1567</v>
      </c>
      <c r="H1395" s="16">
        <f>IF(OR(Table13[[#This Row],[Order Value]]&gt;Answer!I$17,Table13[[#This Row],[Order Value]]&lt;Answer!I$18),1,0)</f>
        <v>0</v>
      </c>
      <c r="I1395" s="19">
        <v>45185</v>
      </c>
      <c r="J1395" s="20" t="str">
        <f>TEXT(Table13[[#This Row],[Order Datetime]],"HH:MM:SS")</f>
        <v>23:33:00</v>
      </c>
      <c r="K1395" s="20" t="str">
        <f>TEXT(Table13[[#This Row],[Order time]],"H")</f>
        <v>23</v>
      </c>
      <c r="L1395" s="16">
        <v>9</v>
      </c>
      <c r="M1395" s="16">
        <f>DAY(Table13[[#This Row],[Order Date]])</f>
        <v>16</v>
      </c>
      <c r="N1395" s="16" t="str">
        <f>TEXT(Table13[[#This Row],[Order Date]],"mmmm")</f>
        <v>September</v>
      </c>
      <c r="O1395" s="16" t="str">
        <f>TEXT(Table13[[#This Row],[Order Date]],"dddd")</f>
        <v>Saturday</v>
      </c>
      <c r="P1395" s="16">
        <f>WEEKDAY(Table13[[#This Row],[Order Datetime]],2)</f>
        <v>6</v>
      </c>
      <c r="Q1395" s="30" t="str">
        <f>IF(Table13[[#This Row],[Customer Country]]="",VLOOKUP(Table13[[#This Row],[Customer ID]],Customers!$A$2:$E$2501,2,0),Table13[[#This Row],[Customer Country]])</f>
        <v>India</v>
      </c>
      <c r="R1395" s="16">
        <f>VLOOKUP(Table13[[#This Row],[Customer ID]],Table3[],6,0)</f>
        <v>39</v>
      </c>
    </row>
    <row r="1396" spans="1:18" x14ac:dyDescent="0.3">
      <c r="A1396" s="15">
        <v>1211500</v>
      </c>
      <c r="B1396" s="16">
        <v>1120</v>
      </c>
      <c r="C1396" s="17" t="s">
        <v>108</v>
      </c>
      <c r="D1396" s="21">
        <v>45206.020138888889</v>
      </c>
      <c r="E1396" s="16" t="s">
        <v>96</v>
      </c>
      <c r="F1396" s="16" t="s">
        <v>74</v>
      </c>
      <c r="G1396" s="16">
        <v>845</v>
      </c>
      <c r="H1396" s="16">
        <f>IF(OR(Table13[[#This Row],[Order Value]]&gt;Answer!I$17,Table13[[#This Row],[Order Value]]&lt;Answer!I$18),1,0)</f>
        <v>0</v>
      </c>
      <c r="I1396" s="19">
        <v>45206</v>
      </c>
      <c r="J1396" s="20" t="str">
        <f>TEXT(Table13[[#This Row],[Order Datetime]],"HH:MM:SS")</f>
        <v>00:29:00</v>
      </c>
      <c r="K1396" s="20" t="str">
        <f>TEXT(Table13[[#This Row],[Order time]],"H")</f>
        <v>0</v>
      </c>
      <c r="L1396" s="16">
        <v>10</v>
      </c>
      <c r="M1396" s="16">
        <f>DAY(Table13[[#This Row],[Order Date]])</f>
        <v>7</v>
      </c>
      <c r="N1396" s="16" t="str">
        <f>TEXT(Table13[[#This Row],[Order Date]],"mmmm")</f>
        <v>October</v>
      </c>
      <c r="O1396" s="16" t="str">
        <f>TEXT(Table13[[#This Row],[Order Date]],"dddd")</f>
        <v>Saturday</v>
      </c>
      <c r="P1396" s="16">
        <f>WEEKDAY(Table13[[#This Row],[Order Datetime]],2)</f>
        <v>6</v>
      </c>
      <c r="Q1396" s="30" t="str">
        <f>IF(Table13[[#This Row],[Customer Country]]="",VLOOKUP(Table13[[#This Row],[Customer ID]],Customers!$A$2:$E$2501,2,0),Table13[[#This Row],[Customer Country]])</f>
        <v>Denmark</v>
      </c>
      <c r="R1396" s="16">
        <f>VLOOKUP(Table13[[#This Row],[Customer ID]],Table3[],6,0)</f>
        <v>53</v>
      </c>
    </row>
    <row r="1397" spans="1:18" x14ac:dyDescent="0.3">
      <c r="A1397" s="15">
        <v>1318579</v>
      </c>
      <c r="B1397" s="16">
        <v>1120</v>
      </c>
      <c r="C1397" s="17" t="s">
        <v>108</v>
      </c>
      <c r="D1397" s="21">
        <v>45232.079861111109</v>
      </c>
      <c r="E1397" s="16" t="s">
        <v>97</v>
      </c>
      <c r="F1397" s="16" t="s">
        <v>65</v>
      </c>
      <c r="G1397" s="16">
        <v>8857</v>
      </c>
      <c r="H1397" s="16">
        <f>IF(OR(Table13[[#This Row],[Order Value]]&gt;Answer!I$17,Table13[[#This Row],[Order Value]]&lt;Answer!I$18),1,0)</f>
        <v>0</v>
      </c>
      <c r="I1397" s="19">
        <v>45232</v>
      </c>
      <c r="J1397" s="20" t="str">
        <f>TEXT(Table13[[#This Row],[Order Datetime]],"HH:MM:SS")</f>
        <v>01:55:00</v>
      </c>
      <c r="K1397" s="20" t="str">
        <f>TEXT(Table13[[#This Row],[Order time]],"H")</f>
        <v>1</v>
      </c>
      <c r="L1397" s="16">
        <v>11</v>
      </c>
      <c r="M1397" s="16">
        <f>DAY(Table13[[#This Row],[Order Date]])</f>
        <v>2</v>
      </c>
      <c r="N1397" s="16" t="str">
        <f>TEXT(Table13[[#This Row],[Order Date]],"mmmm")</f>
        <v>November</v>
      </c>
      <c r="O1397" s="16" t="str">
        <f>TEXT(Table13[[#This Row],[Order Date]],"dddd")</f>
        <v>Thursday</v>
      </c>
      <c r="P1397" s="16">
        <f>WEEKDAY(Table13[[#This Row],[Order Datetime]],2)</f>
        <v>4</v>
      </c>
      <c r="Q1397" s="30" t="str">
        <f>IF(Table13[[#This Row],[Customer Country]]="",VLOOKUP(Table13[[#This Row],[Customer ID]],Customers!$A$2:$E$2501,2,0),Table13[[#This Row],[Customer Country]])</f>
        <v>Denmark</v>
      </c>
      <c r="R1397" s="16">
        <f>VLOOKUP(Table13[[#This Row],[Customer ID]],Table3[],6,0)</f>
        <v>53</v>
      </c>
    </row>
    <row r="1398" spans="1:18" x14ac:dyDescent="0.3">
      <c r="A1398" s="15">
        <v>341843</v>
      </c>
      <c r="B1398" s="16">
        <v>1121</v>
      </c>
      <c r="C1398" s="17" t="s">
        <v>113</v>
      </c>
      <c r="D1398" s="18">
        <v>45075.005555555559</v>
      </c>
      <c r="E1398" s="16" t="s">
        <v>96</v>
      </c>
      <c r="F1398" s="16" t="s">
        <v>24</v>
      </c>
      <c r="G1398" s="16">
        <v>863</v>
      </c>
      <c r="H1398" s="16">
        <f>IF(OR(Table13[[#This Row],[Order Value]]&gt;Answer!I$17,Table13[[#This Row],[Order Value]]&lt;Answer!I$18),1,0)</f>
        <v>0</v>
      </c>
      <c r="I1398" s="19">
        <v>45075</v>
      </c>
      <c r="J1398" s="20" t="str">
        <f>TEXT(Table13[[#This Row],[Order Datetime]],"HH:MM:SS")</f>
        <v>00:08:00</v>
      </c>
      <c r="K1398" s="20" t="str">
        <f>TEXT(Table13[[#This Row],[Order time]],"H")</f>
        <v>0</v>
      </c>
      <c r="L1398" s="16">
        <v>5</v>
      </c>
      <c r="M1398" s="16">
        <f>DAY(Table13[[#This Row],[Order Date]])</f>
        <v>29</v>
      </c>
      <c r="N1398" s="16" t="str">
        <f>TEXT(Table13[[#This Row],[Order Date]],"mmmm")</f>
        <v>May</v>
      </c>
      <c r="O1398" s="16" t="str">
        <f>TEXT(Table13[[#This Row],[Order Date]],"dddd")</f>
        <v>Monday</v>
      </c>
      <c r="P1398" s="16">
        <f>WEEKDAY(Table13[[#This Row],[Order Datetime]],2)</f>
        <v>1</v>
      </c>
      <c r="Q1398" s="30" t="str">
        <f>IF(Table13[[#This Row],[Customer Country]]="",VLOOKUP(Table13[[#This Row],[Customer ID]],Customers!$A$2:$E$2501,2,0),Table13[[#This Row],[Customer Country]])</f>
        <v>India</v>
      </c>
      <c r="R1398" s="16">
        <f>VLOOKUP(Table13[[#This Row],[Customer ID]],Table3[],6,0)</f>
        <v>51</v>
      </c>
    </row>
    <row r="1399" spans="1:18" x14ac:dyDescent="0.3">
      <c r="A1399" s="15">
        <v>94344</v>
      </c>
      <c r="B1399" s="16">
        <v>1122</v>
      </c>
      <c r="C1399" s="17" t="s">
        <v>109</v>
      </c>
      <c r="D1399" s="18">
        <v>44999.03402777778</v>
      </c>
      <c r="E1399" s="16" t="s">
        <v>191</v>
      </c>
      <c r="F1399" s="16" t="s">
        <v>68</v>
      </c>
      <c r="G1399" s="16">
        <v>5649</v>
      </c>
      <c r="H1399" s="16">
        <f>IF(OR(Table13[[#This Row],[Order Value]]&gt;Answer!I$17,Table13[[#This Row],[Order Value]]&lt;Answer!I$18),1,0)</f>
        <v>0</v>
      </c>
      <c r="I1399" s="19">
        <v>44999</v>
      </c>
      <c r="J1399" s="20" t="str">
        <f>TEXT(Table13[[#This Row],[Order Datetime]],"HH:MM:SS")</f>
        <v>00:49:00</v>
      </c>
      <c r="K1399" s="20" t="str">
        <f>TEXT(Table13[[#This Row],[Order time]],"H")</f>
        <v>0</v>
      </c>
      <c r="L1399" s="16">
        <v>3</v>
      </c>
      <c r="M1399" s="16">
        <f>DAY(Table13[[#This Row],[Order Date]])</f>
        <v>14</v>
      </c>
      <c r="N1399" s="16" t="str">
        <f>TEXT(Table13[[#This Row],[Order Date]],"mmmm")</f>
        <v>March</v>
      </c>
      <c r="O1399" s="16" t="str">
        <f>TEXT(Table13[[#This Row],[Order Date]],"dddd")</f>
        <v>Tuesday</v>
      </c>
      <c r="P1399" s="16">
        <f>WEEKDAY(Table13[[#This Row],[Order Datetime]],2)</f>
        <v>2</v>
      </c>
      <c r="Q1399" s="30" t="str">
        <f>IF(Table13[[#This Row],[Customer Country]]="",VLOOKUP(Table13[[#This Row],[Customer ID]],Customers!$A$2:$E$2501,2,0),Table13[[#This Row],[Customer Country]])</f>
        <v>Germany</v>
      </c>
      <c r="R1399" s="16">
        <f>VLOOKUP(Table13[[#This Row],[Customer ID]],Table3[],6,0)</f>
        <v>33</v>
      </c>
    </row>
    <row r="1400" spans="1:18" x14ac:dyDescent="0.3">
      <c r="A1400" s="15">
        <v>268418</v>
      </c>
      <c r="B1400" s="16">
        <v>1123</v>
      </c>
      <c r="C1400" s="17" t="s">
        <v>100</v>
      </c>
      <c r="D1400" s="18">
        <v>45135.980555555558</v>
      </c>
      <c r="E1400" s="16" t="s">
        <v>97</v>
      </c>
      <c r="F1400" s="16" t="s">
        <v>53</v>
      </c>
      <c r="G1400" s="16">
        <v>8306</v>
      </c>
      <c r="H1400" s="16">
        <f>IF(OR(Table13[[#This Row],[Order Value]]&gt;Answer!I$17,Table13[[#This Row],[Order Value]]&lt;Answer!I$18),1,0)</f>
        <v>0</v>
      </c>
      <c r="I1400" s="19">
        <v>45135</v>
      </c>
      <c r="J1400" s="20" t="str">
        <f>TEXT(Table13[[#This Row],[Order Datetime]],"HH:MM:SS")</f>
        <v>23:32:00</v>
      </c>
      <c r="K1400" s="20" t="str">
        <f>TEXT(Table13[[#This Row],[Order time]],"H")</f>
        <v>23</v>
      </c>
      <c r="L1400" s="16">
        <v>7</v>
      </c>
      <c r="M1400" s="16">
        <f>DAY(Table13[[#This Row],[Order Date]])</f>
        <v>28</v>
      </c>
      <c r="N1400" s="16" t="str">
        <f>TEXT(Table13[[#This Row],[Order Date]],"mmmm")</f>
        <v>July</v>
      </c>
      <c r="O1400" s="16" t="str">
        <f>TEXT(Table13[[#This Row],[Order Date]],"dddd")</f>
        <v>Friday</v>
      </c>
      <c r="P1400" s="16">
        <f>WEEKDAY(Table13[[#This Row],[Order Datetime]],2)</f>
        <v>5</v>
      </c>
      <c r="Q1400" s="30" t="str">
        <f>IF(Table13[[#This Row],[Customer Country]]="",VLOOKUP(Table13[[#This Row],[Customer ID]],Customers!$A$2:$E$2501,2,0),Table13[[#This Row],[Customer Country]])</f>
        <v>France</v>
      </c>
      <c r="R1400" s="16">
        <f>VLOOKUP(Table13[[#This Row],[Customer ID]],Table3[],6,0)</f>
        <v>54</v>
      </c>
    </row>
    <row r="1401" spans="1:18" x14ac:dyDescent="0.3">
      <c r="A1401" s="15">
        <v>511431</v>
      </c>
      <c r="B1401" s="16">
        <v>1125</v>
      </c>
      <c r="C1401" s="17" t="s">
        <v>106</v>
      </c>
      <c r="D1401" s="18">
        <v>45145.065972222219</v>
      </c>
      <c r="E1401" s="16" t="s">
        <v>97</v>
      </c>
      <c r="F1401" s="16" t="s">
        <v>43</v>
      </c>
      <c r="G1401" s="16">
        <v>1624</v>
      </c>
      <c r="H1401" s="16">
        <f>IF(OR(Table13[[#This Row],[Order Value]]&gt;Answer!I$17,Table13[[#This Row],[Order Value]]&lt;Answer!I$18),1,0)</f>
        <v>0</v>
      </c>
      <c r="I1401" s="19">
        <v>45145</v>
      </c>
      <c r="J1401" s="20" t="str">
        <f>TEXT(Table13[[#This Row],[Order Datetime]],"HH:MM:SS")</f>
        <v>01:35:00</v>
      </c>
      <c r="K1401" s="20" t="str">
        <f>TEXT(Table13[[#This Row],[Order time]],"H")</f>
        <v>1</v>
      </c>
      <c r="L1401" s="16">
        <v>8</v>
      </c>
      <c r="M1401" s="16">
        <f>DAY(Table13[[#This Row],[Order Date]])</f>
        <v>7</v>
      </c>
      <c r="N1401" s="16" t="str">
        <f>TEXT(Table13[[#This Row],[Order Date]],"mmmm")</f>
        <v>August</v>
      </c>
      <c r="O1401" s="16" t="str">
        <f>TEXT(Table13[[#This Row],[Order Date]],"dddd")</f>
        <v>Monday</v>
      </c>
      <c r="P1401" s="16">
        <f>WEEKDAY(Table13[[#This Row],[Order Datetime]],2)</f>
        <v>1</v>
      </c>
      <c r="Q1401" s="30" t="str">
        <f>IF(Table13[[#This Row],[Customer Country]]="",VLOOKUP(Table13[[#This Row],[Customer ID]],Customers!$A$2:$E$2501,2,0),Table13[[#This Row],[Customer Country]])</f>
        <v>Singapore</v>
      </c>
      <c r="R1401" s="16">
        <f>VLOOKUP(Table13[[#This Row],[Customer ID]],Table3[],6,0)</f>
        <v>18</v>
      </c>
    </row>
    <row r="1402" spans="1:18" x14ac:dyDescent="0.3">
      <c r="A1402" s="15">
        <v>530067</v>
      </c>
      <c r="B1402" s="16">
        <v>1126</v>
      </c>
      <c r="C1402" s="17" t="s">
        <v>100</v>
      </c>
      <c r="D1402" s="18">
        <v>45155.053472222222</v>
      </c>
      <c r="E1402" s="16" t="s">
        <v>96</v>
      </c>
      <c r="F1402" s="16" t="s">
        <v>85</v>
      </c>
      <c r="G1402" s="16">
        <v>8259</v>
      </c>
      <c r="H1402" s="16">
        <f>IF(OR(Table13[[#This Row],[Order Value]]&gt;Answer!I$17,Table13[[#This Row],[Order Value]]&lt;Answer!I$18),1,0)</f>
        <v>0</v>
      </c>
      <c r="I1402" s="19">
        <v>45155</v>
      </c>
      <c r="J1402" s="20" t="str">
        <f>TEXT(Table13[[#This Row],[Order Datetime]],"HH:MM:SS")</f>
        <v>01:17:00</v>
      </c>
      <c r="K1402" s="20" t="str">
        <f>TEXT(Table13[[#This Row],[Order time]],"H")</f>
        <v>1</v>
      </c>
      <c r="L1402" s="16">
        <v>8</v>
      </c>
      <c r="M1402" s="16">
        <f>DAY(Table13[[#This Row],[Order Date]])</f>
        <v>17</v>
      </c>
      <c r="N1402" s="16" t="str">
        <f>TEXT(Table13[[#This Row],[Order Date]],"mmmm")</f>
        <v>August</v>
      </c>
      <c r="O1402" s="16" t="str">
        <f>TEXT(Table13[[#This Row],[Order Date]],"dddd")</f>
        <v>Thursday</v>
      </c>
      <c r="P1402" s="16">
        <f>WEEKDAY(Table13[[#This Row],[Order Datetime]],2)</f>
        <v>4</v>
      </c>
      <c r="Q1402" s="30" t="str">
        <f>IF(Table13[[#This Row],[Customer Country]]="",VLOOKUP(Table13[[#This Row],[Customer ID]],Customers!$A$2:$E$2501,2,0),Table13[[#This Row],[Customer Country]])</f>
        <v>France</v>
      </c>
      <c r="R1402" s="16">
        <f>VLOOKUP(Table13[[#This Row],[Customer ID]],Table3[],6,0)</f>
        <v>65</v>
      </c>
    </row>
    <row r="1403" spans="1:18" x14ac:dyDescent="0.3">
      <c r="A1403" s="15">
        <v>1610660</v>
      </c>
      <c r="B1403" s="16">
        <v>1126</v>
      </c>
      <c r="C1403" s="17" t="s">
        <v>100</v>
      </c>
      <c r="D1403" s="21">
        <v>45000.993750000001</v>
      </c>
      <c r="E1403" s="16" t="s">
        <v>98</v>
      </c>
      <c r="F1403" s="16" t="s">
        <v>30</v>
      </c>
      <c r="G1403" s="16">
        <v>4580</v>
      </c>
      <c r="H1403" s="16">
        <f>IF(OR(Table13[[#This Row],[Order Value]]&gt;Answer!I$17,Table13[[#This Row],[Order Value]]&lt;Answer!I$18),1,0)</f>
        <v>0</v>
      </c>
      <c r="I1403" s="19">
        <v>45000</v>
      </c>
      <c r="J1403" s="20" t="str">
        <f>TEXT(Table13[[#This Row],[Order Datetime]],"HH:MM:SS")</f>
        <v>23:51:00</v>
      </c>
      <c r="K1403" s="20" t="str">
        <f>TEXT(Table13[[#This Row],[Order time]],"H")</f>
        <v>23</v>
      </c>
      <c r="L1403" s="16">
        <v>3</v>
      </c>
      <c r="M1403" s="16">
        <f>DAY(Table13[[#This Row],[Order Date]])</f>
        <v>15</v>
      </c>
      <c r="N1403" s="16" t="str">
        <f>TEXT(Table13[[#This Row],[Order Date]],"mmmm")</f>
        <v>March</v>
      </c>
      <c r="O1403" s="16" t="str">
        <f>TEXT(Table13[[#This Row],[Order Date]],"dddd")</f>
        <v>Wednesday</v>
      </c>
      <c r="P1403" s="16">
        <f>WEEKDAY(Table13[[#This Row],[Order Datetime]],2)</f>
        <v>3</v>
      </c>
      <c r="Q1403" s="30" t="str">
        <f>IF(Table13[[#This Row],[Customer Country]]="",VLOOKUP(Table13[[#This Row],[Customer ID]],Customers!$A$2:$E$2501,2,0),Table13[[#This Row],[Customer Country]])</f>
        <v>France</v>
      </c>
      <c r="R1403" s="16">
        <f>VLOOKUP(Table13[[#This Row],[Customer ID]],Table3[],6,0)</f>
        <v>65</v>
      </c>
    </row>
    <row r="1404" spans="1:18" x14ac:dyDescent="0.3">
      <c r="A1404" s="15">
        <v>914311</v>
      </c>
      <c r="B1404" s="16">
        <v>1127</v>
      </c>
      <c r="C1404" s="17" t="s">
        <v>103</v>
      </c>
      <c r="D1404" s="21">
        <v>45021.011805555558</v>
      </c>
      <c r="E1404" s="16" t="s">
        <v>191</v>
      </c>
      <c r="F1404" s="16" t="s">
        <v>43</v>
      </c>
      <c r="G1404" s="16">
        <v>6090</v>
      </c>
      <c r="H1404" s="16">
        <f>IF(OR(Table13[[#This Row],[Order Value]]&gt;Answer!I$17,Table13[[#This Row],[Order Value]]&lt;Answer!I$18),1,0)</f>
        <v>0</v>
      </c>
      <c r="I1404" s="19">
        <v>45021</v>
      </c>
      <c r="J1404" s="20" t="str">
        <f>TEXT(Table13[[#This Row],[Order Datetime]],"HH:MM:SS")</f>
        <v>00:17:00</v>
      </c>
      <c r="K1404" s="20" t="str">
        <f>TEXT(Table13[[#This Row],[Order time]],"H")</f>
        <v>0</v>
      </c>
      <c r="L1404" s="16">
        <v>4</v>
      </c>
      <c r="M1404" s="16">
        <f>DAY(Table13[[#This Row],[Order Date]])</f>
        <v>5</v>
      </c>
      <c r="N1404" s="16" t="str">
        <f>TEXT(Table13[[#This Row],[Order Date]],"mmmm")</f>
        <v>April</v>
      </c>
      <c r="O1404" s="16" t="str">
        <f>TEXT(Table13[[#This Row],[Order Date]],"dddd")</f>
        <v>Wednesday</v>
      </c>
      <c r="P1404" s="16">
        <f>WEEKDAY(Table13[[#This Row],[Order Datetime]],2)</f>
        <v>3</v>
      </c>
      <c r="Q1404" s="30" t="str">
        <f>IF(Table13[[#This Row],[Customer Country]]="",VLOOKUP(Table13[[#This Row],[Customer ID]],Customers!$A$2:$E$2501,2,0),Table13[[#This Row],[Customer Country]])</f>
        <v>Norway</v>
      </c>
      <c r="R1404" s="16">
        <f>VLOOKUP(Table13[[#This Row],[Customer ID]],Table3[],6,0)</f>
        <v>83</v>
      </c>
    </row>
    <row r="1405" spans="1:18" x14ac:dyDescent="0.3">
      <c r="A1405" s="15">
        <v>1379500</v>
      </c>
      <c r="B1405" s="16">
        <v>1128</v>
      </c>
      <c r="C1405" s="17" t="s">
        <v>100</v>
      </c>
      <c r="D1405" s="21">
        <v>45132.098611111112</v>
      </c>
      <c r="E1405" s="16" t="s">
        <v>191</v>
      </c>
      <c r="F1405" s="16" t="s">
        <v>32</v>
      </c>
      <c r="G1405" s="16">
        <v>4248</v>
      </c>
      <c r="H1405" s="16">
        <f>IF(OR(Table13[[#This Row],[Order Value]]&gt;Answer!I$17,Table13[[#This Row],[Order Value]]&lt;Answer!I$18),1,0)</f>
        <v>0</v>
      </c>
      <c r="I1405" s="19">
        <v>45132</v>
      </c>
      <c r="J1405" s="20" t="str">
        <f>TEXT(Table13[[#This Row],[Order Datetime]],"HH:MM:SS")</f>
        <v>02:22:00</v>
      </c>
      <c r="K1405" s="20" t="str">
        <f>TEXT(Table13[[#This Row],[Order time]],"H")</f>
        <v>2</v>
      </c>
      <c r="L1405" s="16">
        <v>7</v>
      </c>
      <c r="M1405" s="16">
        <f>DAY(Table13[[#This Row],[Order Date]])</f>
        <v>25</v>
      </c>
      <c r="N1405" s="16" t="str">
        <f>TEXT(Table13[[#This Row],[Order Date]],"mmmm")</f>
        <v>July</v>
      </c>
      <c r="O1405" s="16" t="str">
        <f>TEXT(Table13[[#This Row],[Order Date]],"dddd")</f>
        <v>Tuesday</v>
      </c>
      <c r="P1405" s="16">
        <f>WEEKDAY(Table13[[#This Row],[Order Datetime]],2)</f>
        <v>2</v>
      </c>
      <c r="Q1405" s="30" t="str">
        <f>IF(Table13[[#This Row],[Customer Country]]="",VLOOKUP(Table13[[#This Row],[Customer ID]],Customers!$A$2:$E$2501,2,0),Table13[[#This Row],[Customer Country]])</f>
        <v>France</v>
      </c>
      <c r="R1405" s="16">
        <f>VLOOKUP(Table13[[#This Row],[Customer ID]],Table3[],6,0)</f>
        <v>18</v>
      </c>
    </row>
    <row r="1406" spans="1:18" x14ac:dyDescent="0.3">
      <c r="A1406" s="15">
        <v>1421840</v>
      </c>
      <c r="B1406" s="16">
        <v>1128</v>
      </c>
      <c r="C1406" s="17" t="s">
        <v>100</v>
      </c>
      <c r="D1406" s="21">
        <v>45178.984722222223</v>
      </c>
      <c r="E1406" s="16" t="s">
        <v>97</v>
      </c>
      <c r="F1406" s="16" t="s">
        <v>14</v>
      </c>
      <c r="G1406" s="16">
        <v>1084</v>
      </c>
      <c r="H1406" s="16">
        <f>IF(OR(Table13[[#This Row],[Order Value]]&gt;Answer!I$17,Table13[[#This Row],[Order Value]]&lt;Answer!I$18),1,0)</f>
        <v>0</v>
      </c>
      <c r="I1406" s="19">
        <v>45178</v>
      </c>
      <c r="J1406" s="20" t="str">
        <f>TEXT(Table13[[#This Row],[Order Datetime]],"HH:MM:SS")</f>
        <v>23:38:00</v>
      </c>
      <c r="K1406" s="20" t="str">
        <f>TEXT(Table13[[#This Row],[Order time]],"H")</f>
        <v>23</v>
      </c>
      <c r="L1406" s="16">
        <v>9</v>
      </c>
      <c r="M1406" s="16">
        <f>DAY(Table13[[#This Row],[Order Date]])</f>
        <v>9</v>
      </c>
      <c r="N1406" s="16" t="str">
        <f>TEXT(Table13[[#This Row],[Order Date]],"mmmm")</f>
        <v>September</v>
      </c>
      <c r="O1406" s="16" t="str">
        <f>TEXT(Table13[[#This Row],[Order Date]],"dddd")</f>
        <v>Saturday</v>
      </c>
      <c r="P1406" s="16">
        <f>WEEKDAY(Table13[[#This Row],[Order Datetime]],2)</f>
        <v>6</v>
      </c>
      <c r="Q1406" s="30" t="str">
        <f>IF(Table13[[#This Row],[Customer Country]]="",VLOOKUP(Table13[[#This Row],[Customer ID]],Customers!$A$2:$E$2501,2,0),Table13[[#This Row],[Customer Country]])</f>
        <v>France</v>
      </c>
      <c r="R1406" s="16">
        <f>VLOOKUP(Table13[[#This Row],[Customer ID]],Table3[],6,0)</f>
        <v>18</v>
      </c>
    </row>
    <row r="1407" spans="1:18" x14ac:dyDescent="0.3">
      <c r="A1407" s="15">
        <v>38242</v>
      </c>
      <c r="B1407" s="16">
        <v>1131</v>
      </c>
      <c r="C1407" s="17" t="s">
        <v>101</v>
      </c>
      <c r="D1407" s="18">
        <v>44929.020138888889</v>
      </c>
      <c r="E1407" s="16" t="s">
        <v>191</v>
      </c>
      <c r="F1407" s="16" t="s">
        <v>9</v>
      </c>
      <c r="G1407" s="16">
        <v>9299</v>
      </c>
      <c r="H1407" s="16">
        <f>IF(OR(Table13[[#This Row],[Order Value]]&gt;Answer!I$17,Table13[[#This Row],[Order Value]]&lt;Answer!I$18),1,0)</f>
        <v>0</v>
      </c>
      <c r="I1407" s="19">
        <v>44929</v>
      </c>
      <c r="J1407" s="20" t="str">
        <f>TEXT(Table13[[#This Row],[Order Datetime]],"HH:MM:SS")</f>
        <v>00:29:00</v>
      </c>
      <c r="K1407" s="20" t="str">
        <f>TEXT(Table13[[#This Row],[Order time]],"H")</f>
        <v>0</v>
      </c>
      <c r="L1407" s="16">
        <v>1</v>
      </c>
      <c r="M1407" s="16">
        <f>DAY(Table13[[#This Row],[Order Date]])</f>
        <v>3</v>
      </c>
      <c r="N1407" s="16" t="str">
        <f>TEXT(Table13[[#This Row],[Order Date]],"mmmm")</f>
        <v>January</v>
      </c>
      <c r="O1407" s="16" t="str">
        <f>TEXT(Table13[[#This Row],[Order Date]],"dddd")</f>
        <v>Tuesday</v>
      </c>
      <c r="P1407" s="16">
        <f>WEEKDAY(Table13[[#This Row],[Order Datetime]],2)</f>
        <v>2</v>
      </c>
      <c r="Q1407" s="30" t="str">
        <f>IF(Table13[[#This Row],[Customer Country]]="",VLOOKUP(Table13[[#This Row],[Customer ID]],Customers!$A$2:$E$2501,2,0),Table13[[#This Row],[Customer Country]])</f>
        <v>Australia</v>
      </c>
      <c r="R1407" s="16">
        <f>VLOOKUP(Table13[[#This Row],[Customer ID]],Table3[],6,0)</f>
        <v>38</v>
      </c>
    </row>
    <row r="1408" spans="1:18" x14ac:dyDescent="0.3">
      <c r="A1408" s="15">
        <v>272165</v>
      </c>
      <c r="B1408" s="16">
        <v>1133</v>
      </c>
      <c r="C1408" s="17" t="s">
        <v>113</v>
      </c>
      <c r="D1408" s="18">
        <v>45020.052777777775</v>
      </c>
      <c r="E1408" s="16" t="s">
        <v>96</v>
      </c>
      <c r="F1408" s="16" t="s">
        <v>86</v>
      </c>
      <c r="G1408" s="16">
        <v>6204</v>
      </c>
      <c r="H1408" s="16">
        <f>IF(OR(Table13[[#This Row],[Order Value]]&gt;Answer!I$17,Table13[[#This Row],[Order Value]]&lt;Answer!I$18),1,0)</f>
        <v>0</v>
      </c>
      <c r="I1408" s="19">
        <v>45020</v>
      </c>
      <c r="J1408" s="20" t="str">
        <f>TEXT(Table13[[#This Row],[Order Datetime]],"HH:MM:SS")</f>
        <v>01:16:00</v>
      </c>
      <c r="K1408" s="20" t="str">
        <f>TEXT(Table13[[#This Row],[Order time]],"H")</f>
        <v>1</v>
      </c>
      <c r="L1408" s="16">
        <v>4</v>
      </c>
      <c r="M1408" s="16">
        <f>DAY(Table13[[#This Row],[Order Date]])</f>
        <v>4</v>
      </c>
      <c r="N1408" s="16" t="str">
        <f>TEXT(Table13[[#This Row],[Order Date]],"mmmm")</f>
        <v>April</v>
      </c>
      <c r="O1408" s="16" t="str">
        <f>TEXT(Table13[[#This Row],[Order Date]],"dddd")</f>
        <v>Tuesday</v>
      </c>
      <c r="P1408" s="16">
        <f>WEEKDAY(Table13[[#This Row],[Order Datetime]],2)</f>
        <v>2</v>
      </c>
      <c r="Q1408" s="30" t="str">
        <f>IF(Table13[[#This Row],[Customer Country]]="",VLOOKUP(Table13[[#This Row],[Customer ID]],Customers!$A$2:$E$2501,2,0),Table13[[#This Row],[Customer Country]])</f>
        <v>India</v>
      </c>
      <c r="R1408" s="16">
        <f>VLOOKUP(Table13[[#This Row],[Customer ID]],Table3[],6,0)</f>
        <v>59</v>
      </c>
    </row>
    <row r="1409" spans="1:18" x14ac:dyDescent="0.3">
      <c r="A1409" s="15">
        <v>329474</v>
      </c>
      <c r="B1409" s="16">
        <v>1133</v>
      </c>
      <c r="C1409" s="17" t="s">
        <v>113</v>
      </c>
      <c r="D1409" s="18">
        <v>45268.022222222222</v>
      </c>
      <c r="E1409" s="16" t="s">
        <v>98</v>
      </c>
      <c r="F1409" s="16" t="s">
        <v>88</v>
      </c>
      <c r="G1409" s="16">
        <v>7243</v>
      </c>
      <c r="H1409" s="16">
        <f>IF(OR(Table13[[#This Row],[Order Value]]&gt;Answer!I$17,Table13[[#This Row],[Order Value]]&lt;Answer!I$18),1,0)</f>
        <v>0</v>
      </c>
      <c r="I1409" s="19">
        <v>45268</v>
      </c>
      <c r="J1409" s="20" t="str">
        <f>TEXT(Table13[[#This Row],[Order Datetime]],"HH:MM:SS")</f>
        <v>00:32:00</v>
      </c>
      <c r="K1409" s="20" t="str">
        <f>TEXT(Table13[[#This Row],[Order time]],"H")</f>
        <v>0</v>
      </c>
      <c r="L1409" s="16">
        <v>12</v>
      </c>
      <c r="M1409" s="16">
        <f>DAY(Table13[[#This Row],[Order Date]])</f>
        <v>8</v>
      </c>
      <c r="N1409" s="16" t="str">
        <f>TEXT(Table13[[#This Row],[Order Date]],"mmmm")</f>
        <v>December</v>
      </c>
      <c r="O1409" s="16" t="str">
        <f>TEXT(Table13[[#This Row],[Order Date]],"dddd")</f>
        <v>Friday</v>
      </c>
      <c r="P1409" s="16">
        <f>WEEKDAY(Table13[[#This Row],[Order Datetime]],2)</f>
        <v>5</v>
      </c>
      <c r="Q1409" s="30" t="str">
        <f>IF(Table13[[#This Row],[Customer Country]]="",VLOOKUP(Table13[[#This Row],[Customer ID]],Customers!$A$2:$E$2501,2,0),Table13[[#This Row],[Customer Country]])</f>
        <v>India</v>
      </c>
      <c r="R1409" s="16">
        <f>VLOOKUP(Table13[[#This Row],[Customer ID]],Table3[],6,0)</f>
        <v>59</v>
      </c>
    </row>
    <row r="1410" spans="1:18" x14ac:dyDescent="0.3">
      <c r="A1410" s="15">
        <v>306831</v>
      </c>
      <c r="B1410" s="16">
        <v>1135</v>
      </c>
      <c r="C1410" s="17" t="s">
        <v>113</v>
      </c>
      <c r="D1410" s="18">
        <v>45090.024305555555</v>
      </c>
      <c r="E1410" s="16" t="s">
        <v>191</v>
      </c>
      <c r="F1410" s="16" t="s">
        <v>35</v>
      </c>
      <c r="G1410" s="16">
        <v>4730</v>
      </c>
      <c r="H1410" s="16">
        <f>IF(OR(Table13[[#This Row],[Order Value]]&gt;Answer!I$17,Table13[[#This Row],[Order Value]]&lt;Answer!I$18),1,0)</f>
        <v>0</v>
      </c>
      <c r="I1410" s="19">
        <v>45090</v>
      </c>
      <c r="J1410" s="20" t="str">
        <f>TEXT(Table13[[#This Row],[Order Datetime]],"HH:MM:SS")</f>
        <v>00:35:00</v>
      </c>
      <c r="K1410" s="20" t="str">
        <f>TEXT(Table13[[#This Row],[Order time]],"H")</f>
        <v>0</v>
      </c>
      <c r="L1410" s="16">
        <v>6</v>
      </c>
      <c r="M1410" s="16">
        <f>DAY(Table13[[#This Row],[Order Date]])</f>
        <v>13</v>
      </c>
      <c r="N1410" s="16" t="str">
        <f>TEXT(Table13[[#This Row],[Order Date]],"mmmm")</f>
        <v>June</v>
      </c>
      <c r="O1410" s="16" t="str">
        <f>TEXT(Table13[[#This Row],[Order Date]],"dddd")</f>
        <v>Tuesday</v>
      </c>
      <c r="P1410" s="16">
        <f>WEEKDAY(Table13[[#This Row],[Order Datetime]],2)</f>
        <v>2</v>
      </c>
      <c r="Q1410" s="30" t="str">
        <f>IF(Table13[[#This Row],[Customer Country]]="",VLOOKUP(Table13[[#This Row],[Customer ID]],Customers!$A$2:$E$2501,2,0),Table13[[#This Row],[Customer Country]])</f>
        <v>India</v>
      </c>
      <c r="R1410" s="16">
        <f>VLOOKUP(Table13[[#This Row],[Customer ID]],Table3[],6,0)</f>
        <v>74</v>
      </c>
    </row>
    <row r="1411" spans="1:18" x14ac:dyDescent="0.3">
      <c r="A1411" s="15">
        <v>426056</v>
      </c>
      <c r="B1411" s="16">
        <v>1138</v>
      </c>
      <c r="C1411" s="17" t="s">
        <v>101</v>
      </c>
      <c r="D1411" s="18">
        <v>45034.988888888889</v>
      </c>
      <c r="E1411" s="16" t="s">
        <v>97</v>
      </c>
      <c r="F1411" s="16" t="s">
        <v>44</v>
      </c>
      <c r="G1411" s="16">
        <v>3481</v>
      </c>
      <c r="H1411" s="16">
        <f>IF(OR(Table13[[#This Row],[Order Value]]&gt;Answer!I$17,Table13[[#This Row],[Order Value]]&lt;Answer!I$18),1,0)</f>
        <v>0</v>
      </c>
      <c r="I1411" s="19">
        <v>45034</v>
      </c>
      <c r="J1411" s="20" t="str">
        <f>TEXT(Table13[[#This Row],[Order Datetime]],"HH:MM:SS")</f>
        <v>23:44:00</v>
      </c>
      <c r="K1411" s="20" t="str">
        <f>TEXT(Table13[[#This Row],[Order time]],"H")</f>
        <v>23</v>
      </c>
      <c r="L1411" s="16">
        <v>4</v>
      </c>
      <c r="M1411" s="16">
        <f>DAY(Table13[[#This Row],[Order Date]])</f>
        <v>18</v>
      </c>
      <c r="N1411" s="16" t="str">
        <f>TEXT(Table13[[#This Row],[Order Date]],"mmmm")</f>
        <v>April</v>
      </c>
      <c r="O1411" s="16" t="str">
        <f>TEXT(Table13[[#This Row],[Order Date]],"dddd")</f>
        <v>Tuesday</v>
      </c>
      <c r="P1411" s="16">
        <f>WEEKDAY(Table13[[#This Row],[Order Datetime]],2)</f>
        <v>2</v>
      </c>
      <c r="Q1411" s="30" t="str">
        <f>IF(Table13[[#This Row],[Customer Country]]="",VLOOKUP(Table13[[#This Row],[Customer ID]],Customers!$A$2:$E$2501,2,0),Table13[[#This Row],[Customer Country]])</f>
        <v>Australia</v>
      </c>
      <c r="R1411" s="16">
        <f>VLOOKUP(Table13[[#This Row],[Customer ID]],Table3[],6,0)</f>
        <v>83</v>
      </c>
    </row>
    <row r="1412" spans="1:18" x14ac:dyDescent="0.3">
      <c r="A1412" s="15">
        <v>1392838</v>
      </c>
      <c r="B1412" s="16">
        <v>1138</v>
      </c>
      <c r="C1412" s="17" t="s">
        <v>101</v>
      </c>
      <c r="D1412" s="21">
        <v>45137.979861111111</v>
      </c>
      <c r="E1412" s="16" t="s">
        <v>96</v>
      </c>
      <c r="F1412" s="16" t="s">
        <v>78</v>
      </c>
      <c r="G1412" s="16">
        <v>1617</v>
      </c>
      <c r="H1412" s="16">
        <f>IF(OR(Table13[[#This Row],[Order Value]]&gt;Answer!I$17,Table13[[#This Row],[Order Value]]&lt;Answer!I$18),1,0)</f>
        <v>0</v>
      </c>
      <c r="I1412" s="19">
        <v>45137</v>
      </c>
      <c r="J1412" s="20" t="str">
        <f>TEXT(Table13[[#This Row],[Order Datetime]],"HH:MM:SS")</f>
        <v>23:31:00</v>
      </c>
      <c r="K1412" s="20" t="str">
        <f>TEXT(Table13[[#This Row],[Order time]],"H")</f>
        <v>23</v>
      </c>
      <c r="L1412" s="16">
        <v>7</v>
      </c>
      <c r="M1412" s="16">
        <f>DAY(Table13[[#This Row],[Order Date]])</f>
        <v>30</v>
      </c>
      <c r="N1412" s="16" t="str">
        <f>TEXT(Table13[[#This Row],[Order Date]],"mmmm")</f>
        <v>July</v>
      </c>
      <c r="O1412" s="16" t="str">
        <f>TEXT(Table13[[#This Row],[Order Date]],"dddd")</f>
        <v>Sunday</v>
      </c>
      <c r="P1412" s="16">
        <f>WEEKDAY(Table13[[#This Row],[Order Datetime]],2)</f>
        <v>7</v>
      </c>
      <c r="Q1412" s="30" t="str">
        <f>IF(Table13[[#This Row],[Customer Country]]="",VLOOKUP(Table13[[#This Row],[Customer ID]],Customers!$A$2:$E$2501,2,0),Table13[[#This Row],[Customer Country]])</f>
        <v>Australia</v>
      </c>
      <c r="R1412" s="16">
        <f>VLOOKUP(Table13[[#This Row],[Customer ID]],Table3[],6,0)</f>
        <v>83</v>
      </c>
    </row>
    <row r="1413" spans="1:18" x14ac:dyDescent="0.3">
      <c r="A1413" s="15">
        <v>590513</v>
      </c>
      <c r="B1413" s="16">
        <v>1139</v>
      </c>
      <c r="C1413" s="17" t="s">
        <v>99</v>
      </c>
      <c r="D1413" s="18">
        <v>45152.965277777781</v>
      </c>
      <c r="E1413" s="16" t="s">
        <v>191</v>
      </c>
      <c r="F1413" s="16" t="s">
        <v>27</v>
      </c>
      <c r="G1413" s="16">
        <v>4446</v>
      </c>
      <c r="H1413" s="16">
        <f>IF(OR(Table13[[#This Row],[Order Value]]&gt;Answer!I$17,Table13[[#This Row],[Order Value]]&lt;Answer!I$18),1,0)</f>
        <v>0</v>
      </c>
      <c r="I1413" s="19">
        <v>45152</v>
      </c>
      <c r="J1413" s="20" t="str">
        <f>TEXT(Table13[[#This Row],[Order Datetime]],"HH:MM:SS")</f>
        <v>23:10:00</v>
      </c>
      <c r="K1413" s="20" t="str">
        <f>TEXT(Table13[[#This Row],[Order time]],"H")</f>
        <v>23</v>
      </c>
      <c r="L1413" s="16">
        <v>8</v>
      </c>
      <c r="M1413" s="16">
        <f>DAY(Table13[[#This Row],[Order Date]])</f>
        <v>14</v>
      </c>
      <c r="N1413" s="16" t="str">
        <f>TEXT(Table13[[#This Row],[Order Date]],"mmmm")</f>
        <v>August</v>
      </c>
      <c r="O1413" s="16" t="str">
        <f>TEXT(Table13[[#This Row],[Order Date]],"dddd")</f>
        <v>Monday</v>
      </c>
      <c r="P1413" s="16">
        <f>WEEKDAY(Table13[[#This Row],[Order Datetime]],2)</f>
        <v>1</v>
      </c>
      <c r="Q1413" s="30" t="str">
        <f>IF(Table13[[#This Row],[Customer Country]]="",VLOOKUP(Table13[[#This Row],[Customer ID]],Customers!$A$2:$E$2501,2,0),Table13[[#This Row],[Customer Country]])</f>
        <v>USA</v>
      </c>
      <c r="R1413" s="16">
        <f>VLOOKUP(Table13[[#This Row],[Customer ID]],Table3[],6,0)</f>
        <v>84</v>
      </c>
    </row>
    <row r="1414" spans="1:18" x14ac:dyDescent="0.3">
      <c r="A1414" s="15">
        <v>1212151</v>
      </c>
      <c r="B1414" s="16">
        <v>1139</v>
      </c>
      <c r="C1414" s="17" t="s">
        <v>99</v>
      </c>
      <c r="D1414" s="21">
        <v>44935.981249999997</v>
      </c>
      <c r="E1414" s="16" t="s">
        <v>191</v>
      </c>
      <c r="F1414" s="16" t="s">
        <v>88</v>
      </c>
      <c r="G1414" s="16">
        <v>374</v>
      </c>
      <c r="H1414" s="16">
        <f>IF(OR(Table13[[#This Row],[Order Value]]&gt;Answer!I$17,Table13[[#This Row],[Order Value]]&lt;Answer!I$18),1,0)</f>
        <v>0</v>
      </c>
      <c r="I1414" s="19">
        <v>44935</v>
      </c>
      <c r="J1414" s="20" t="str">
        <f>TEXT(Table13[[#This Row],[Order Datetime]],"HH:MM:SS")</f>
        <v>23:33:00</v>
      </c>
      <c r="K1414" s="20" t="str">
        <f>TEXT(Table13[[#This Row],[Order time]],"H")</f>
        <v>23</v>
      </c>
      <c r="L1414" s="16">
        <v>1</v>
      </c>
      <c r="M1414" s="16">
        <f>DAY(Table13[[#This Row],[Order Date]])</f>
        <v>9</v>
      </c>
      <c r="N1414" s="16" t="str">
        <f>TEXT(Table13[[#This Row],[Order Date]],"mmmm")</f>
        <v>January</v>
      </c>
      <c r="O1414" s="16" t="str">
        <f>TEXT(Table13[[#This Row],[Order Date]],"dddd")</f>
        <v>Monday</v>
      </c>
      <c r="P1414" s="16">
        <f>WEEKDAY(Table13[[#This Row],[Order Datetime]],2)</f>
        <v>1</v>
      </c>
      <c r="Q1414" s="30" t="str">
        <f>IF(Table13[[#This Row],[Customer Country]]="",VLOOKUP(Table13[[#This Row],[Customer ID]],Customers!$A$2:$E$2501,2,0),Table13[[#This Row],[Customer Country]])</f>
        <v>USA</v>
      </c>
      <c r="R1414" s="16">
        <f>VLOOKUP(Table13[[#This Row],[Customer ID]],Table3[],6,0)</f>
        <v>84</v>
      </c>
    </row>
    <row r="1415" spans="1:18" x14ac:dyDescent="0.3">
      <c r="A1415" s="15">
        <v>1396020</v>
      </c>
      <c r="B1415" s="16">
        <v>1139</v>
      </c>
      <c r="C1415" s="17" t="s">
        <v>99</v>
      </c>
      <c r="D1415" s="21">
        <v>45282.981249999997</v>
      </c>
      <c r="E1415" s="16" t="s">
        <v>96</v>
      </c>
      <c r="F1415" s="16" t="s">
        <v>27</v>
      </c>
      <c r="G1415" s="16">
        <v>5055</v>
      </c>
      <c r="H1415" s="16">
        <f>IF(OR(Table13[[#This Row],[Order Value]]&gt;Answer!I$17,Table13[[#This Row],[Order Value]]&lt;Answer!I$18),1,0)</f>
        <v>0</v>
      </c>
      <c r="I1415" s="19">
        <v>45282</v>
      </c>
      <c r="J1415" s="20" t="str">
        <f>TEXT(Table13[[#This Row],[Order Datetime]],"HH:MM:SS")</f>
        <v>23:33:00</v>
      </c>
      <c r="K1415" s="20" t="str">
        <f>TEXT(Table13[[#This Row],[Order time]],"H")</f>
        <v>23</v>
      </c>
      <c r="L1415" s="16">
        <v>12</v>
      </c>
      <c r="M1415" s="16">
        <f>DAY(Table13[[#This Row],[Order Date]])</f>
        <v>22</v>
      </c>
      <c r="N1415" s="16" t="str">
        <f>TEXT(Table13[[#This Row],[Order Date]],"mmmm")</f>
        <v>December</v>
      </c>
      <c r="O1415" s="16" t="str">
        <f>TEXT(Table13[[#This Row],[Order Date]],"dddd")</f>
        <v>Friday</v>
      </c>
      <c r="P1415" s="16">
        <f>WEEKDAY(Table13[[#This Row],[Order Datetime]],2)</f>
        <v>5</v>
      </c>
      <c r="Q1415" s="30" t="str">
        <f>IF(Table13[[#This Row],[Customer Country]]="",VLOOKUP(Table13[[#This Row],[Customer ID]],Customers!$A$2:$E$2501,2,0),Table13[[#This Row],[Customer Country]])</f>
        <v>USA</v>
      </c>
      <c r="R1415" s="16">
        <f>VLOOKUP(Table13[[#This Row],[Customer ID]],Table3[],6,0)</f>
        <v>84</v>
      </c>
    </row>
    <row r="1416" spans="1:18" x14ac:dyDescent="0.3">
      <c r="A1416" s="15">
        <v>316858</v>
      </c>
      <c r="B1416" s="16">
        <v>1140</v>
      </c>
      <c r="C1416" s="17" t="s">
        <v>102</v>
      </c>
      <c r="D1416" s="18">
        <v>45003.027083333334</v>
      </c>
      <c r="E1416" s="16" t="s">
        <v>96</v>
      </c>
      <c r="F1416" s="16" t="s">
        <v>71</v>
      </c>
      <c r="G1416" s="16">
        <v>3160</v>
      </c>
      <c r="H1416" s="16">
        <f>IF(OR(Table13[[#This Row],[Order Value]]&gt;Answer!I$17,Table13[[#This Row],[Order Value]]&lt;Answer!I$18),1,0)</f>
        <v>0</v>
      </c>
      <c r="I1416" s="19">
        <v>45003</v>
      </c>
      <c r="J1416" s="20" t="str">
        <f>TEXT(Table13[[#This Row],[Order Datetime]],"HH:MM:SS")</f>
        <v>00:39:00</v>
      </c>
      <c r="K1416" s="20" t="str">
        <f>TEXT(Table13[[#This Row],[Order time]],"H")</f>
        <v>0</v>
      </c>
      <c r="L1416" s="16">
        <v>3</v>
      </c>
      <c r="M1416" s="16">
        <f>DAY(Table13[[#This Row],[Order Date]])</f>
        <v>18</v>
      </c>
      <c r="N1416" s="16" t="str">
        <f>TEXT(Table13[[#This Row],[Order Date]],"mmmm")</f>
        <v>March</v>
      </c>
      <c r="O1416" s="16" t="str">
        <f>TEXT(Table13[[#This Row],[Order Date]],"dddd")</f>
        <v>Saturday</v>
      </c>
      <c r="P1416" s="16">
        <f>WEEKDAY(Table13[[#This Row],[Order Datetime]],2)</f>
        <v>6</v>
      </c>
      <c r="Q1416" s="30" t="str">
        <f>IF(Table13[[#This Row],[Customer Country]]="",VLOOKUP(Table13[[#This Row],[Customer ID]],Customers!$A$2:$E$2501,2,0),Table13[[#This Row],[Customer Country]])</f>
        <v>Finland</v>
      </c>
      <c r="R1416" s="16">
        <f>VLOOKUP(Table13[[#This Row],[Customer ID]],Table3[],6,0)</f>
        <v>69</v>
      </c>
    </row>
    <row r="1417" spans="1:18" x14ac:dyDescent="0.3">
      <c r="A1417" s="15">
        <v>1443406</v>
      </c>
      <c r="B1417" s="16">
        <v>1141</v>
      </c>
      <c r="C1417" s="17" t="s">
        <v>100</v>
      </c>
      <c r="D1417" s="21">
        <v>45131.054861111108</v>
      </c>
      <c r="E1417" s="16" t="s">
        <v>191</v>
      </c>
      <c r="F1417" s="16" t="s">
        <v>8</v>
      </c>
      <c r="G1417" s="16">
        <v>8328</v>
      </c>
      <c r="H1417" s="16">
        <f>IF(OR(Table13[[#This Row],[Order Value]]&gt;Answer!I$17,Table13[[#This Row],[Order Value]]&lt;Answer!I$18),1,0)</f>
        <v>0</v>
      </c>
      <c r="I1417" s="19">
        <v>45131</v>
      </c>
      <c r="J1417" s="20" t="str">
        <f>TEXT(Table13[[#This Row],[Order Datetime]],"HH:MM:SS")</f>
        <v>01:19:00</v>
      </c>
      <c r="K1417" s="20" t="str">
        <f>TEXT(Table13[[#This Row],[Order time]],"H")</f>
        <v>1</v>
      </c>
      <c r="L1417" s="16">
        <v>7</v>
      </c>
      <c r="M1417" s="16">
        <f>DAY(Table13[[#This Row],[Order Date]])</f>
        <v>24</v>
      </c>
      <c r="N1417" s="16" t="str">
        <f>TEXT(Table13[[#This Row],[Order Date]],"mmmm")</f>
        <v>July</v>
      </c>
      <c r="O1417" s="16" t="str">
        <f>TEXT(Table13[[#This Row],[Order Date]],"dddd")</f>
        <v>Monday</v>
      </c>
      <c r="P1417" s="16">
        <f>WEEKDAY(Table13[[#This Row],[Order Datetime]],2)</f>
        <v>1</v>
      </c>
      <c r="Q1417" s="30" t="str">
        <f>IF(Table13[[#This Row],[Customer Country]]="",VLOOKUP(Table13[[#This Row],[Customer ID]],Customers!$A$2:$E$2501,2,0),Table13[[#This Row],[Customer Country]])</f>
        <v>France</v>
      </c>
      <c r="R1417" s="16">
        <f>VLOOKUP(Table13[[#This Row],[Customer ID]],Table3[],6,0)</f>
        <v>60</v>
      </c>
    </row>
    <row r="1418" spans="1:18" x14ac:dyDescent="0.3">
      <c r="A1418" s="15">
        <v>1460925</v>
      </c>
      <c r="B1418" s="16">
        <v>1141</v>
      </c>
      <c r="C1418" s="17" t="s">
        <v>100</v>
      </c>
      <c r="D1418" s="21">
        <v>44963.018750000003</v>
      </c>
      <c r="E1418" s="16" t="s">
        <v>97</v>
      </c>
      <c r="F1418" s="16" t="s">
        <v>53</v>
      </c>
      <c r="G1418" s="16">
        <v>2472</v>
      </c>
      <c r="H1418" s="16">
        <f>IF(OR(Table13[[#This Row],[Order Value]]&gt;Answer!I$17,Table13[[#This Row],[Order Value]]&lt;Answer!I$18),1,0)</f>
        <v>0</v>
      </c>
      <c r="I1418" s="19">
        <v>44963</v>
      </c>
      <c r="J1418" s="20" t="str">
        <f>TEXT(Table13[[#This Row],[Order Datetime]],"HH:MM:SS")</f>
        <v>00:27:00</v>
      </c>
      <c r="K1418" s="20" t="str">
        <f>TEXT(Table13[[#This Row],[Order time]],"H")</f>
        <v>0</v>
      </c>
      <c r="L1418" s="16">
        <v>2</v>
      </c>
      <c r="M1418" s="16">
        <f>DAY(Table13[[#This Row],[Order Date]])</f>
        <v>6</v>
      </c>
      <c r="N1418" s="16" t="str">
        <f>TEXT(Table13[[#This Row],[Order Date]],"mmmm")</f>
        <v>February</v>
      </c>
      <c r="O1418" s="16" t="str">
        <f>TEXT(Table13[[#This Row],[Order Date]],"dddd")</f>
        <v>Monday</v>
      </c>
      <c r="P1418" s="16">
        <f>WEEKDAY(Table13[[#This Row],[Order Datetime]],2)</f>
        <v>1</v>
      </c>
      <c r="Q1418" s="30" t="str">
        <f>IF(Table13[[#This Row],[Customer Country]]="",VLOOKUP(Table13[[#This Row],[Customer ID]],Customers!$A$2:$E$2501,2,0),Table13[[#This Row],[Customer Country]])</f>
        <v>France</v>
      </c>
      <c r="R1418" s="16">
        <f>VLOOKUP(Table13[[#This Row],[Customer ID]],Table3[],6,0)</f>
        <v>60</v>
      </c>
    </row>
    <row r="1419" spans="1:18" x14ac:dyDescent="0.3">
      <c r="A1419" s="15">
        <v>1340302</v>
      </c>
      <c r="B1419" s="16">
        <v>1142</v>
      </c>
      <c r="C1419" s="17" t="s">
        <v>99</v>
      </c>
      <c r="D1419" s="21">
        <v>45263.053472222222</v>
      </c>
      <c r="E1419" s="16" t="s">
        <v>191</v>
      </c>
      <c r="F1419" s="16" t="s">
        <v>77</v>
      </c>
      <c r="G1419" s="16">
        <v>9786</v>
      </c>
      <c r="H1419" s="16">
        <f>IF(OR(Table13[[#This Row],[Order Value]]&gt;Answer!I$17,Table13[[#This Row],[Order Value]]&lt;Answer!I$18),1,0)</f>
        <v>0</v>
      </c>
      <c r="I1419" s="19">
        <v>45263</v>
      </c>
      <c r="J1419" s="20" t="str">
        <f>TEXT(Table13[[#This Row],[Order Datetime]],"HH:MM:SS")</f>
        <v>01:17:00</v>
      </c>
      <c r="K1419" s="20" t="str">
        <f>TEXT(Table13[[#This Row],[Order time]],"H")</f>
        <v>1</v>
      </c>
      <c r="L1419" s="16">
        <v>12</v>
      </c>
      <c r="M1419" s="16">
        <f>DAY(Table13[[#This Row],[Order Date]])</f>
        <v>3</v>
      </c>
      <c r="N1419" s="16" t="str">
        <f>TEXT(Table13[[#This Row],[Order Date]],"mmmm")</f>
        <v>December</v>
      </c>
      <c r="O1419" s="16" t="str">
        <f>TEXT(Table13[[#This Row],[Order Date]],"dddd")</f>
        <v>Sunday</v>
      </c>
      <c r="P1419" s="16">
        <f>WEEKDAY(Table13[[#This Row],[Order Datetime]],2)</f>
        <v>7</v>
      </c>
      <c r="Q1419" s="30" t="str">
        <f>IF(Table13[[#This Row],[Customer Country]]="",VLOOKUP(Table13[[#This Row],[Customer ID]],Customers!$A$2:$E$2501,2,0),Table13[[#This Row],[Customer Country]])</f>
        <v>USA</v>
      </c>
      <c r="R1419" s="16">
        <f>VLOOKUP(Table13[[#This Row],[Customer ID]],Table3[],6,0)</f>
        <v>59</v>
      </c>
    </row>
    <row r="1420" spans="1:18" x14ac:dyDescent="0.3">
      <c r="A1420" s="15">
        <v>935343</v>
      </c>
      <c r="B1420" s="16">
        <v>1143</v>
      </c>
      <c r="C1420" s="17" t="s">
        <v>107</v>
      </c>
      <c r="D1420" s="21">
        <v>45196.977777777778</v>
      </c>
      <c r="E1420" s="16" t="s">
        <v>98</v>
      </c>
      <c r="F1420" s="16" t="s">
        <v>78</v>
      </c>
      <c r="G1420" s="16">
        <v>1325</v>
      </c>
      <c r="H1420" s="16">
        <f>IF(OR(Table13[[#This Row],[Order Value]]&gt;Answer!I$17,Table13[[#This Row],[Order Value]]&lt;Answer!I$18),1,0)</f>
        <v>0</v>
      </c>
      <c r="I1420" s="19">
        <v>45196</v>
      </c>
      <c r="J1420" s="20" t="str">
        <f>TEXT(Table13[[#This Row],[Order Datetime]],"HH:MM:SS")</f>
        <v>23:28:00</v>
      </c>
      <c r="K1420" s="20" t="str">
        <f>TEXT(Table13[[#This Row],[Order time]],"H")</f>
        <v>23</v>
      </c>
      <c r="L1420" s="16">
        <v>9</v>
      </c>
      <c r="M1420" s="16">
        <f>DAY(Table13[[#This Row],[Order Date]])</f>
        <v>27</v>
      </c>
      <c r="N1420" s="16" t="str">
        <f>TEXT(Table13[[#This Row],[Order Date]],"mmmm")</f>
        <v>September</v>
      </c>
      <c r="O1420" s="16" t="str">
        <f>TEXT(Table13[[#This Row],[Order Date]],"dddd")</f>
        <v>Wednesday</v>
      </c>
      <c r="P1420" s="16">
        <f>WEEKDAY(Table13[[#This Row],[Order Datetime]],2)</f>
        <v>3</v>
      </c>
      <c r="Q1420" s="30" t="str">
        <f>IF(Table13[[#This Row],[Customer Country]]="",VLOOKUP(Table13[[#This Row],[Customer ID]],Customers!$A$2:$E$2501,2,0),Table13[[#This Row],[Customer Country]])</f>
        <v>Italy</v>
      </c>
      <c r="R1420" s="16">
        <f>VLOOKUP(Table13[[#This Row],[Customer ID]],Table3[],6,0)</f>
        <v>59</v>
      </c>
    </row>
    <row r="1421" spans="1:18" x14ac:dyDescent="0.3">
      <c r="A1421" s="15">
        <v>993964</v>
      </c>
      <c r="B1421" s="16">
        <v>1143</v>
      </c>
      <c r="C1421" s="17" t="s">
        <v>107</v>
      </c>
      <c r="D1421" s="21">
        <v>45288.999305555553</v>
      </c>
      <c r="E1421" s="16" t="s">
        <v>191</v>
      </c>
      <c r="F1421" s="16" t="s">
        <v>5</v>
      </c>
      <c r="G1421" s="16">
        <v>8644</v>
      </c>
      <c r="H1421" s="16">
        <f>IF(OR(Table13[[#This Row],[Order Value]]&gt;Answer!I$17,Table13[[#This Row],[Order Value]]&lt;Answer!I$18),1,0)</f>
        <v>0</v>
      </c>
      <c r="I1421" s="19">
        <v>45288</v>
      </c>
      <c r="J1421" s="20" t="str">
        <f>TEXT(Table13[[#This Row],[Order Datetime]],"HH:MM:SS")</f>
        <v>23:59:00</v>
      </c>
      <c r="K1421" s="20" t="str">
        <f>TEXT(Table13[[#This Row],[Order time]],"H")</f>
        <v>23</v>
      </c>
      <c r="L1421" s="16">
        <v>12</v>
      </c>
      <c r="M1421" s="16">
        <f>DAY(Table13[[#This Row],[Order Date]])</f>
        <v>28</v>
      </c>
      <c r="N1421" s="16" t="str">
        <f>TEXT(Table13[[#This Row],[Order Date]],"mmmm")</f>
        <v>December</v>
      </c>
      <c r="O1421" s="16" t="str">
        <f>TEXT(Table13[[#This Row],[Order Date]],"dddd")</f>
        <v>Thursday</v>
      </c>
      <c r="P1421" s="16">
        <f>WEEKDAY(Table13[[#This Row],[Order Datetime]],2)</f>
        <v>4</v>
      </c>
      <c r="Q1421" s="30" t="str">
        <f>IF(Table13[[#This Row],[Customer Country]]="",VLOOKUP(Table13[[#This Row],[Customer ID]],Customers!$A$2:$E$2501,2,0),Table13[[#This Row],[Customer Country]])</f>
        <v>Italy</v>
      </c>
      <c r="R1421" s="16">
        <f>VLOOKUP(Table13[[#This Row],[Customer ID]],Table3[],6,0)</f>
        <v>59</v>
      </c>
    </row>
    <row r="1422" spans="1:18" x14ac:dyDescent="0.3">
      <c r="A1422" s="15">
        <v>1192105</v>
      </c>
      <c r="B1422" s="16">
        <v>1143</v>
      </c>
      <c r="C1422" s="17" t="s">
        <v>107</v>
      </c>
      <c r="D1422" s="21">
        <v>44957.99722222222</v>
      </c>
      <c r="E1422" s="16" t="s">
        <v>191</v>
      </c>
      <c r="F1422" s="16" t="s">
        <v>81</v>
      </c>
      <c r="G1422" s="16">
        <v>2021</v>
      </c>
      <c r="H1422" s="16">
        <f>IF(OR(Table13[[#This Row],[Order Value]]&gt;Answer!I$17,Table13[[#This Row],[Order Value]]&lt;Answer!I$18),1,0)</f>
        <v>0</v>
      </c>
      <c r="I1422" s="19">
        <v>44957</v>
      </c>
      <c r="J1422" s="20" t="str">
        <f>TEXT(Table13[[#This Row],[Order Datetime]],"HH:MM:SS")</f>
        <v>23:56:00</v>
      </c>
      <c r="K1422" s="20" t="str">
        <f>TEXT(Table13[[#This Row],[Order time]],"H")</f>
        <v>23</v>
      </c>
      <c r="L1422" s="16">
        <v>1</v>
      </c>
      <c r="M1422" s="16">
        <f>DAY(Table13[[#This Row],[Order Date]])</f>
        <v>31</v>
      </c>
      <c r="N1422" s="16" t="str">
        <f>TEXT(Table13[[#This Row],[Order Date]],"mmmm")</f>
        <v>January</v>
      </c>
      <c r="O1422" s="16" t="str">
        <f>TEXT(Table13[[#This Row],[Order Date]],"dddd")</f>
        <v>Tuesday</v>
      </c>
      <c r="P1422" s="16">
        <f>WEEKDAY(Table13[[#This Row],[Order Datetime]],2)</f>
        <v>2</v>
      </c>
      <c r="Q1422" s="30" t="str">
        <f>IF(Table13[[#This Row],[Customer Country]]="",VLOOKUP(Table13[[#This Row],[Customer ID]],Customers!$A$2:$E$2501,2,0),Table13[[#This Row],[Customer Country]])</f>
        <v>Italy</v>
      </c>
      <c r="R1422" s="16">
        <f>VLOOKUP(Table13[[#This Row],[Customer ID]],Table3[],6,0)</f>
        <v>59</v>
      </c>
    </row>
    <row r="1423" spans="1:18" x14ac:dyDescent="0.3">
      <c r="A1423" s="15">
        <v>306677</v>
      </c>
      <c r="B1423" s="16">
        <v>1145</v>
      </c>
      <c r="C1423" s="17" t="s">
        <v>99</v>
      </c>
      <c r="D1423" s="18">
        <v>45158.989583333336</v>
      </c>
      <c r="E1423" s="16" t="s">
        <v>96</v>
      </c>
      <c r="F1423" s="16" t="s">
        <v>33</v>
      </c>
      <c r="G1423" s="16">
        <v>6771</v>
      </c>
      <c r="H1423" s="16">
        <f>IF(OR(Table13[[#This Row],[Order Value]]&gt;Answer!I$17,Table13[[#This Row],[Order Value]]&lt;Answer!I$18),1,0)</f>
        <v>0</v>
      </c>
      <c r="I1423" s="19">
        <v>45158</v>
      </c>
      <c r="J1423" s="20" t="str">
        <f>TEXT(Table13[[#This Row],[Order Datetime]],"HH:MM:SS")</f>
        <v>23:45:00</v>
      </c>
      <c r="K1423" s="20" t="str">
        <f>TEXT(Table13[[#This Row],[Order time]],"H")</f>
        <v>23</v>
      </c>
      <c r="L1423" s="16">
        <v>8</v>
      </c>
      <c r="M1423" s="16">
        <f>DAY(Table13[[#This Row],[Order Date]])</f>
        <v>20</v>
      </c>
      <c r="N1423" s="16" t="str">
        <f>TEXT(Table13[[#This Row],[Order Date]],"mmmm")</f>
        <v>August</v>
      </c>
      <c r="O1423" s="16" t="str">
        <f>TEXT(Table13[[#This Row],[Order Date]],"dddd")</f>
        <v>Sunday</v>
      </c>
      <c r="P1423" s="16">
        <f>WEEKDAY(Table13[[#This Row],[Order Datetime]],2)</f>
        <v>7</v>
      </c>
      <c r="Q1423" s="30" t="str">
        <f>IF(Table13[[#This Row],[Customer Country]]="",VLOOKUP(Table13[[#This Row],[Customer ID]],Customers!$A$2:$E$2501,2,0),Table13[[#This Row],[Customer Country]])</f>
        <v>USA</v>
      </c>
      <c r="R1423" s="16">
        <f>VLOOKUP(Table13[[#This Row],[Customer ID]],Table3[],6,0)</f>
        <v>50</v>
      </c>
    </row>
    <row r="1424" spans="1:18" x14ac:dyDescent="0.3">
      <c r="A1424" s="15">
        <v>1314166</v>
      </c>
      <c r="B1424" s="16">
        <v>1145</v>
      </c>
      <c r="C1424" s="17" t="s">
        <v>99</v>
      </c>
      <c r="D1424" s="21">
        <v>45015.061111111114</v>
      </c>
      <c r="E1424" s="16" t="s">
        <v>96</v>
      </c>
      <c r="F1424" s="16" t="s">
        <v>28</v>
      </c>
      <c r="G1424" s="16">
        <v>9152</v>
      </c>
      <c r="H1424" s="16">
        <f>IF(OR(Table13[[#This Row],[Order Value]]&gt;Answer!I$17,Table13[[#This Row],[Order Value]]&lt;Answer!I$18),1,0)</f>
        <v>0</v>
      </c>
      <c r="I1424" s="19">
        <v>45015</v>
      </c>
      <c r="J1424" s="20" t="str">
        <f>TEXT(Table13[[#This Row],[Order Datetime]],"HH:MM:SS")</f>
        <v>01:28:00</v>
      </c>
      <c r="K1424" s="20" t="str">
        <f>TEXT(Table13[[#This Row],[Order time]],"H")</f>
        <v>1</v>
      </c>
      <c r="L1424" s="16">
        <v>3</v>
      </c>
      <c r="M1424" s="16">
        <f>DAY(Table13[[#This Row],[Order Date]])</f>
        <v>30</v>
      </c>
      <c r="N1424" s="16" t="str">
        <f>TEXT(Table13[[#This Row],[Order Date]],"mmmm")</f>
        <v>March</v>
      </c>
      <c r="O1424" s="16" t="str">
        <f>TEXT(Table13[[#This Row],[Order Date]],"dddd")</f>
        <v>Thursday</v>
      </c>
      <c r="P1424" s="16">
        <f>WEEKDAY(Table13[[#This Row],[Order Datetime]],2)</f>
        <v>4</v>
      </c>
      <c r="Q1424" s="30" t="str">
        <f>IF(Table13[[#This Row],[Customer Country]]="",VLOOKUP(Table13[[#This Row],[Customer ID]],Customers!$A$2:$E$2501,2,0),Table13[[#This Row],[Customer Country]])</f>
        <v>USA</v>
      </c>
      <c r="R1424" s="16">
        <f>VLOOKUP(Table13[[#This Row],[Customer ID]],Table3[],6,0)</f>
        <v>50</v>
      </c>
    </row>
    <row r="1425" spans="1:18" x14ac:dyDescent="0.3">
      <c r="A1425" s="15">
        <v>1669169</v>
      </c>
      <c r="B1425" s="16">
        <v>1146</v>
      </c>
      <c r="C1425" s="17" t="s">
        <v>99</v>
      </c>
      <c r="D1425" s="21">
        <v>45058.98333333333</v>
      </c>
      <c r="E1425" s="16" t="s">
        <v>98</v>
      </c>
      <c r="F1425" s="16" t="s">
        <v>81</v>
      </c>
      <c r="G1425" s="16">
        <v>8796</v>
      </c>
      <c r="H1425" s="16">
        <f>IF(OR(Table13[[#This Row],[Order Value]]&gt;Answer!I$17,Table13[[#This Row],[Order Value]]&lt;Answer!I$18),1,0)</f>
        <v>0</v>
      </c>
      <c r="I1425" s="19">
        <v>45058</v>
      </c>
      <c r="J1425" s="20" t="str">
        <f>TEXT(Table13[[#This Row],[Order Datetime]],"HH:MM:SS")</f>
        <v>23:36:00</v>
      </c>
      <c r="K1425" s="20" t="str">
        <f>TEXT(Table13[[#This Row],[Order time]],"H")</f>
        <v>23</v>
      </c>
      <c r="L1425" s="16">
        <v>5</v>
      </c>
      <c r="M1425" s="16">
        <f>DAY(Table13[[#This Row],[Order Date]])</f>
        <v>12</v>
      </c>
      <c r="N1425" s="16" t="str">
        <f>TEXT(Table13[[#This Row],[Order Date]],"mmmm")</f>
        <v>May</v>
      </c>
      <c r="O1425" s="16" t="str">
        <f>TEXT(Table13[[#This Row],[Order Date]],"dddd")</f>
        <v>Friday</v>
      </c>
      <c r="P1425" s="16">
        <f>WEEKDAY(Table13[[#This Row],[Order Datetime]],2)</f>
        <v>5</v>
      </c>
      <c r="Q1425" s="30" t="str">
        <f>IF(Table13[[#This Row],[Customer Country]]="",VLOOKUP(Table13[[#This Row],[Customer ID]],Customers!$A$2:$E$2501,2,0),Table13[[#This Row],[Customer Country]])</f>
        <v>USA</v>
      </c>
      <c r="R1425" s="16">
        <f>VLOOKUP(Table13[[#This Row],[Customer ID]],Table3[],6,0)</f>
        <v>23</v>
      </c>
    </row>
    <row r="1426" spans="1:18" x14ac:dyDescent="0.3">
      <c r="A1426" s="15">
        <v>816536</v>
      </c>
      <c r="B1426" s="16">
        <v>1147</v>
      </c>
      <c r="C1426" s="17" t="s">
        <v>100</v>
      </c>
      <c r="D1426" s="21">
        <v>45180.977777777778</v>
      </c>
      <c r="E1426" s="16" t="s">
        <v>191</v>
      </c>
      <c r="F1426" s="16" t="s">
        <v>27</v>
      </c>
      <c r="G1426" s="16">
        <v>5485</v>
      </c>
      <c r="H1426" s="16">
        <f>IF(OR(Table13[[#This Row],[Order Value]]&gt;Answer!I$17,Table13[[#This Row],[Order Value]]&lt;Answer!I$18),1,0)</f>
        <v>0</v>
      </c>
      <c r="I1426" s="19">
        <v>45180</v>
      </c>
      <c r="J1426" s="20" t="str">
        <f>TEXT(Table13[[#This Row],[Order Datetime]],"HH:MM:SS")</f>
        <v>23:28:00</v>
      </c>
      <c r="K1426" s="20" t="str">
        <f>TEXT(Table13[[#This Row],[Order time]],"H")</f>
        <v>23</v>
      </c>
      <c r="L1426" s="16">
        <v>9</v>
      </c>
      <c r="M1426" s="16">
        <f>DAY(Table13[[#This Row],[Order Date]])</f>
        <v>11</v>
      </c>
      <c r="N1426" s="16" t="str">
        <f>TEXT(Table13[[#This Row],[Order Date]],"mmmm")</f>
        <v>September</v>
      </c>
      <c r="O1426" s="16" t="str">
        <f>TEXT(Table13[[#This Row],[Order Date]],"dddd")</f>
        <v>Monday</v>
      </c>
      <c r="P1426" s="16">
        <f>WEEKDAY(Table13[[#This Row],[Order Datetime]],2)</f>
        <v>1</v>
      </c>
      <c r="Q1426" s="30" t="str">
        <f>IF(Table13[[#This Row],[Customer Country]]="",VLOOKUP(Table13[[#This Row],[Customer ID]],Customers!$A$2:$E$2501,2,0),Table13[[#This Row],[Customer Country]])</f>
        <v>France</v>
      </c>
      <c r="R1426" s="16">
        <f>VLOOKUP(Table13[[#This Row],[Customer ID]],Table3[],6,0)</f>
        <v>53</v>
      </c>
    </row>
    <row r="1427" spans="1:18" x14ac:dyDescent="0.3">
      <c r="A1427" s="15">
        <v>1197876</v>
      </c>
      <c r="B1427" s="16">
        <v>1148</v>
      </c>
      <c r="C1427" s="17" t="s">
        <v>102</v>
      </c>
      <c r="D1427" s="21">
        <v>45263.023611111108</v>
      </c>
      <c r="E1427" s="16" t="s">
        <v>96</v>
      </c>
      <c r="F1427" s="16" t="s">
        <v>65</v>
      </c>
      <c r="G1427" s="16">
        <v>6055</v>
      </c>
      <c r="H1427" s="16">
        <f>IF(OR(Table13[[#This Row],[Order Value]]&gt;Answer!I$17,Table13[[#This Row],[Order Value]]&lt;Answer!I$18),1,0)</f>
        <v>0</v>
      </c>
      <c r="I1427" s="19">
        <v>45263</v>
      </c>
      <c r="J1427" s="20" t="str">
        <f>TEXT(Table13[[#This Row],[Order Datetime]],"HH:MM:SS")</f>
        <v>00:34:00</v>
      </c>
      <c r="K1427" s="20" t="str">
        <f>TEXT(Table13[[#This Row],[Order time]],"H")</f>
        <v>0</v>
      </c>
      <c r="L1427" s="16">
        <v>12</v>
      </c>
      <c r="M1427" s="16">
        <f>DAY(Table13[[#This Row],[Order Date]])</f>
        <v>3</v>
      </c>
      <c r="N1427" s="16" t="str">
        <f>TEXT(Table13[[#This Row],[Order Date]],"mmmm")</f>
        <v>December</v>
      </c>
      <c r="O1427" s="16" t="str">
        <f>TEXT(Table13[[#This Row],[Order Date]],"dddd")</f>
        <v>Sunday</v>
      </c>
      <c r="P1427" s="16">
        <f>WEEKDAY(Table13[[#This Row],[Order Datetime]],2)</f>
        <v>7</v>
      </c>
      <c r="Q1427" s="30" t="str">
        <f>IF(Table13[[#This Row],[Customer Country]]="",VLOOKUP(Table13[[#This Row],[Customer ID]],Customers!$A$2:$E$2501,2,0),Table13[[#This Row],[Customer Country]])</f>
        <v>Finland</v>
      </c>
      <c r="R1427" s="16">
        <f>VLOOKUP(Table13[[#This Row],[Customer ID]],Table3[],6,0)</f>
        <v>53</v>
      </c>
    </row>
    <row r="1428" spans="1:18" x14ac:dyDescent="0.3">
      <c r="A1428" s="15">
        <v>1056575</v>
      </c>
      <c r="B1428" s="16">
        <v>1149</v>
      </c>
      <c r="C1428" s="17" t="s">
        <v>99</v>
      </c>
      <c r="D1428" s="21">
        <v>45017.057638888888</v>
      </c>
      <c r="E1428" s="16" t="s">
        <v>213</v>
      </c>
      <c r="F1428" s="16" t="s">
        <v>53</v>
      </c>
      <c r="G1428" s="16">
        <v>1439</v>
      </c>
      <c r="H1428" s="16">
        <f>IF(OR(Table13[[#This Row],[Order Value]]&gt;Answer!I$17,Table13[[#This Row],[Order Value]]&lt;Answer!I$18),1,0)</f>
        <v>0</v>
      </c>
      <c r="I1428" s="19">
        <v>45017</v>
      </c>
      <c r="J1428" s="20" t="str">
        <f>TEXT(Table13[[#This Row],[Order Datetime]],"HH:MM:SS")</f>
        <v>01:23:00</v>
      </c>
      <c r="K1428" s="20" t="str">
        <f>TEXT(Table13[[#This Row],[Order time]],"H")</f>
        <v>1</v>
      </c>
      <c r="L1428" s="16">
        <v>4</v>
      </c>
      <c r="M1428" s="16">
        <f>DAY(Table13[[#This Row],[Order Date]])</f>
        <v>1</v>
      </c>
      <c r="N1428" s="16" t="str">
        <f>TEXT(Table13[[#This Row],[Order Date]],"mmmm")</f>
        <v>April</v>
      </c>
      <c r="O1428" s="16" t="str">
        <f>TEXT(Table13[[#This Row],[Order Date]],"dddd")</f>
        <v>Saturday</v>
      </c>
      <c r="P1428" s="16">
        <f>WEEKDAY(Table13[[#This Row],[Order Datetime]],2)</f>
        <v>6</v>
      </c>
      <c r="Q1428" s="30" t="str">
        <f>IF(Table13[[#This Row],[Customer Country]]="",VLOOKUP(Table13[[#This Row],[Customer ID]],Customers!$A$2:$E$2501,2,0),Table13[[#This Row],[Customer Country]])</f>
        <v>USA</v>
      </c>
      <c r="R1428" s="16">
        <f>VLOOKUP(Table13[[#This Row],[Customer ID]],Table3[],6,0)</f>
        <v>31</v>
      </c>
    </row>
    <row r="1429" spans="1:18" x14ac:dyDescent="0.3">
      <c r="A1429" s="15">
        <v>89864</v>
      </c>
      <c r="B1429" s="16">
        <v>1150</v>
      </c>
      <c r="C1429" s="17" t="s">
        <v>99</v>
      </c>
      <c r="D1429" s="18">
        <v>45215.07708333333</v>
      </c>
      <c r="E1429" s="16" t="s">
        <v>96</v>
      </c>
      <c r="F1429" s="16" t="s">
        <v>53</v>
      </c>
      <c r="G1429" s="16">
        <v>8022</v>
      </c>
      <c r="H1429" s="16">
        <f>IF(OR(Table13[[#This Row],[Order Value]]&gt;Answer!I$17,Table13[[#This Row],[Order Value]]&lt;Answer!I$18),1,0)</f>
        <v>0</v>
      </c>
      <c r="I1429" s="19">
        <v>45215</v>
      </c>
      <c r="J1429" s="20" t="str">
        <f>TEXT(Table13[[#This Row],[Order Datetime]],"HH:MM:SS")</f>
        <v>01:51:00</v>
      </c>
      <c r="K1429" s="20" t="str">
        <f>TEXT(Table13[[#This Row],[Order time]],"H")</f>
        <v>1</v>
      </c>
      <c r="L1429" s="16">
        <v>10</v>
      </c>
      <c r="M1429" s="16">
        <f>DAY(Table13[[#This Row],[Order Date]])</f>
        <v>16</v>
      </c>
      <c r="N1429" s="16" t="str">
        <f>TEXT(Table13[[#This Row],[Order Date]],"mmmm")</f>
        <v>October</v>
      </c>
      <c r="O1429" s="16" t="str">
        <f>TEXT(Table13[[#This Row],[Order Date]],"dddd")</f>
        <v>Monday</v>
      </c>
      <c r="P1429" s="16">
        <f>WEEKDAY(Table13[[#This Row],[Order Datetime]],2)</f>
        <v>1</v>
      </c>
      <c r="Q1429" s="30" t="str">
        <f>IF(Table13[[#This Row],[Customer Country]]="",VLOOKUP(Table13[[#This Row],[Customer ID]],Customers!$A$2:$E$2501,2,0),Table13[[#This Row],[Customer Country]])</f>
        <v>USA</v>
      </c>
      <c r="R1429" s="16">
        <f>VLOOKUP(Table13[[#This Row],[Customer ID]],Table3[],6,0)</f>
        <v>77</v>
      </c>
    </row>
    <row r="1430" spans="1:18" x14ac:dyDescent="0.3">
      <c r="A1430" s="15">
        <v>363439</v>
      </c>
      <c r="B1430" s="16">
        <v>1150</v>
      </c>
      <c r="C1430" s="17" t="s">
        <v>99</v>
      </c>
      <c r="D1430" s="18">
        <v>45120.991666666669</v>
      </c>
      <c r="E1430" s="16" t="s">
        <v>98</v>
      </c>
      <c r="F1430" s="16" t="s">
        <v>29</v>
      </c>
      <c r="G1430" s="16">
        <v>8067</v>
      </c>
      <c r="H1430" s="16">
        <f>IF(OR(Table13[[#This Row],[Order Value]]&gt;Answer!I$17,Table13[[#This Row],[Order Value]]&lt;Answer!I$18),1,0)</f>
        <v>0</v>
      </c>
      <c r="I1430" s="19">
        <v>45120</v>
      </c>
      <c r="J1430" s="20" t="str">
        <f>TEXT(Table13[[#This Row],[Order Datetime]],"HH:MM:SS")</f>
        <v>23:48:00</v>
      </c>
      <c r="K1430" s="20" t="str">
        <f>TEXT(Table13[[#This Row],[Order time]],"H")</f>
        <v>23</v>
      </c>
      <c r="L1430" s="16">
        <v>7</v>
      </c>
      <c r="M1430" s="16">
        <f>DAY(Table13[[#This Row],[Order Date]])</f>
        <v>13</v>
      </c>
      <c r="N1430" s="16" t="str">
        <f>TEXT(Table13[[#This Row],[Order Date]],"mmmm")</f>
        <v>July</v>
      </c>
      <c r="O1430" s="16" t="str">
        <f>TEXT(Table13[[#This Row],[Order Date]],"dddd")</f>
        <v>Thursday</v>
      </c>
      <c r="P1430" s="16">
        <f>WEEKDAY(Table13[[#This Row],[Order Datetime]],2)</f>
        <v>4</v>
      </c>
      <c r="Q1430" s="30" t="str">
        <f>IF(Table13[[#This Row],[Customer Country]]="",VLOOKUP(Table13[[#This Row],[Customer ID]],Customers!$A$2:$E$2501,2,0),Table13[[#This Row],[Customer Country]])</f>
        <v>USA</v>
      </c>
      <c r="R1430" s="16">
        <f>VLOOKUP(Table13[[#This Row],[Customer ID]],Table3[],6,0)</f>
        <v>77</v>
      </c>
    </row>
    <row r="1431" spans="1:18" x14ac:dyDescent="0.3">
      <c r="A1431" s="15">
        <v>840518</v>
      </c>
      <c r="B1431" s="16">
        <v>1150</v>
      </c>
      <c r="C1431" s="17" t="s">
        <v>99</v>
      </c>
      <c r="D1431" s="21">
        <v>45194.972222222219</v>
      </c>
      <c r="E1431" s="16" t="s">
        <v>96</v>
      </c>
      <c r="F1431" s="16" t="s">
        <v>82</v>
      </c>
      <c r="G1431" s="16">
        <v>4427</v>
      </c>
      <c r="H1431" s="16">
        <f>IF(OR(Table13[[#This Row],[Order Value]]&gt;Answer!I$17,Table13[[#This Row],[Order Value]]&lt;Answer!I$18),1,0)</f>
        <v>0</v>
      </c>
      <c r="I1431" s="19">
        <v>45194</v>
      </c>
      <c r="J1431" s="20" t="str">
        <f>TEXT(Table13[[#This Row],[Order Datetime]],"HH:MM:SS")</f>
        <v>23:20:00</v>
      </c>
      <c r="K1431" s="20" t="str">
        <f>TEXT(Table13[[#This Row],[Order time]],"H")</f>
        <v>23</v>
      </c>
      <c r="L1431" s="16">
        <v>9</v>
      </c>
      <c r="M1431" s="16">
        <f>DAY(Table13[[#This Row],[Order Date]])</f>
        <v>25</v>
      </c>
      <c r="N1431" s="16" t="str">
        <f>TEXT(Table13[[#This Row],[Order Date]],"mmmm")</f>
        <v>September</v>
      </c>
      <c r="O1431" s="16" t="str">
        <f>TEXT(Table13[[#This Row],[Order Date]],"dddd")</f>
        <v>Monday</v>
      </c>
      <c r="P1431" s="16">
        <f>WEEKDAY(Table13[[#This Row],[Order Datetime]],2)</f>
        <v>1</v>
      </c>
      <c r="Q1431" s="30" t="str">
        <f>IF(Table13[[#This Row],[Customer Country]]="",VLOOKUP(Table13[[#This Row],[Customer ID]],Customers!$A$2:$E$2501,2,0),Table13[[#This Row],[Customer Country]])</f>
        <v>USA</v>
      </c>
      <c r="R1431" s="16">
        <f>VLOOKUP(Table13[[#This Row],[Customer ID]],Table3[],6,0)</f>
        <v>77</v>
      </c>
    </row>
    <row r="1432" spans="1:18" x14ac:dyDescent="0.3">
      <c r="A1432" s="15">
        <v>342057</v>
      </c>
      <c r="B1432" s="16">
        <v>1152</v>
      </c>
      <c r="C1432" s="17" t="s">
        <v>105</v>
      </c>
      <c r="D1432" s="18">
        <v>45081.036805555559</v>
      </c>
      <c r="E1432" s="16" t="s">
        <v>96</v>
      </c>
      <c r="F1432" s="16" t="s">
        <v>86</v>
      </c>
      <c r="G1432" s="16">
        <v>9941</v>
      </c>
      <c r="H1432" s="16">
        <f>IF(OR(Table13[[#This Row],[Order Value]]&gt;Answer!I$17,Table13[[#This Row],[Order Value]]&lt;Answer!I$18),1,0)</f>
        <v>0</v>
      </c>
      <c r="I1432" s="19">
        <v>45081</v>
      </c>
      <c r="J1432" s="20" t="str">
        <f>TEXT(Table13[[#This Row],[Order Datetime]],"HH:MM:SS")</f>
        <v>00:53:00</v>
      </c>
      <c r="K1432" s="20" t="str">
        <f>TEXT(Table13[[#This Row],[Order time]],"H")</f>
        <v>0</v>
      </c>
      <c r="L1432" s="16">
        <v>6</v>
      </c>
      <c r="M1432" s="16">
        <f>DAY(Table13[[#This Row],[Order Date]])</f>
        <v>4</v>
      </c>
      <c r="N1432" s="16" t="str">
        <f>TEXT(Table13[[#This Row],[Order Date]],"mmmm")</f>
        <v>June</v>
      </c>
      <c r="O1432" s="16" t="str">
        <f>TEXT(Table13[[#This Row],[Order Date]],"dddd")</f>
        <v>Sunday</v>
      </c>
      <c r="P1432" s="16">
        <f>WEEKDAY(Table13[[#This Row],[Order Datetime]],2)</f>
        <v>7</v>
      </c>
      <c r="Q1432" s="30" t="str">
        <f>IF(Table13[[#This Row],[Customer Country]]="",VLOOKUP(Table13[[#This Row],[Customer ID]],Customers!$A$2:$E$2501,2,0),Table13[[#This Row],[Customer Country]])</f>
        <v>Spain</v>
      </c>
      <c r="R1432" s="16">
        <f>VLOOKUP(Table13[[#This Row],[Customer ID]],Table3[],6,0)</f>
        <v>67</v>
      </c>
    </row>
    <row r="1433" spans="1:18" x14ac:dyDescent="0.3">
      <c r="A1433" s="15">
        <v>1638963</v>
      </c>
      <c r="B1433" s="16">
        <v>1152</v>
      </c>
      <c r="C1433" s="17" t="s">
        <v>105</v>
      </c>
      <c r="D1433" s="21">
        <v>44991.063888888886</v>
      </c>
      <c r="E1433" s="16" t="s">
        <v>98</v>
      </c>
      <c r="F1433" s="16" t="s">
        <v>76</v>
      </c>
      <c r="G1433" s="16">
        <v>1352</v>
      </c>
      <c r="H1433" s="16">
        <f>IF(OR(Table13[[#This Row],[Order Value]]&gt;Answer!I$17,Table13[[#This Row],[Order Value]]&lt;Answer!I$18),1,0)</f>
        <v>0</v>
      </c>
      <c r="I1433" s="19">
        <v>44991</v>
      </c>
      <c r="J1433" s="20" t="str">
        <f>TEXT(Table13[[#This Row],[Order Datetime]],"HH:MM:SS")</f>
        <v>01:32:00</v>
      </c>
      <c r="K1433" s="20" t="str">
        <f>TEXT(Table13[[#This Row],[Order time]],"H")</f>
        <v>1</v>
      </c>
      <c r="L1433" s="16">
        <v>3</v>
      </c>
      <c r="M1433" s="16">
        <f>DAY(Table13[[#This Row],[Order Date]])</f>
        <v>6</v>
      </c>
      <c r="N1433" s="16" t="str">
        <f>TEXT(Table13[[#This Row],[Order Date]],"mmmm")</f>
        <v>March</v>
      </c>
      <c r="O1433" s="16" t="str">
        <f>TEXT(Table13[[#This Row],[Order Date]],"dddd")</f>
        <v>Monday</v>
      </c>
      <c r="P1433" s="16">
        <f>WEEKDAY(Table13[[#This Row],[Order Datetime]],2)</f>
        <v>1</v>
      </c>
      <c r="Q1433" s="30" t="str">
        <f>IF(Table13[[#This Row],[Customer Country]]="",VLOOKUP(Table13[[#This Row],[Customer ID]],Customers!$A$2:$E$2501,2,0),Table13[[#This Row],[Customer Country]])</f>
        <v>Spain</v>
      </c>
      <c r="R1433" s="16">
        <f>VLOOKUP(Table13[[#This Row],[Customer ID]],Table3[],6,0)</f>
        <v>67</v>
      </c>
    </row>
    <row r="1434" spans="1:18" x14ac:dyDescent="0.3">
      <c r="A1434" s="15">
        <v>464531</v>
      </c>
      <c r="B1434" s="16">
        <v>1153</v>
      </c>
      <c r="C1434" s="17" t="s">
        <v>107</v>
      </c>
      <c r="D1434" s="18">
        <v>44971.020833333336</v>
      </c>
      <c r="E1434" s="16" t="s">
        <v>96</v>
      </c>
      <c r="F1434" s="16" t="s">
        <v>74</v>
      </c>
      <c r="G1434" s="16">
        <v>4951</v>
      </c>
      <c r="H1434" s="16">
        <f>IF(OR(Table13[[#This Row],[Order Value]]&gt;Answer!I$17,Table13[[#This Row],[Order Value]]&lt;Answer!I$18),1,0)</f>
        <v>0</v>
      </c>
      <c r="I1434" s="19">
        <v>44971</v>
      </c>
      <c r="J1434" s="20" t="str">
        <f>TEXT(Table13[[#This Row],[Order Datetime]],"HH:MM:SS")</f>
        <v>00:30:00</v>
      </c>
      <c r="K1434" s="20" t="str">
        <f>TEXT(Table13[[#This Row],[Order time]],"H")</f>
        <v>0</v>
      </c>
      <c r="L1434" s="16">
        <v>2</v>
      </c>
      <c r="M1434" s="16">
        <f>DAY(Table13[[#This Row],[Order Date]])</f>
        <v>14</v>
      </c>
      <c r="N1434" s="16" t="str">
        <f>TEXT(Table13[[#This Row],[Order Date]],"mmmm")</f>
        <v>February</v>
      </c>
      <c r="O1434" s="16" t="str">
        <f>TEXT(Table13[[#This Row],[Order Date]],"dddd")</f>
        <v>Tuesday</v>
      </c>
      <c r="P1434" s="16">
        <f>WEEKDAY(Table13[[#This Row],[Order Datetime]],2)</f>
        <v>2</v>
      </c>
      <c r="Q1434" s="30" t="str">
        <f>IF(Table13[[#This Row],[Customer Country]]="",VLOOKUP(Table13[[#This Row],[Customer ID]],Customers!$A$2:$E$2501,2,0),Table13[[#This Row],[Customer Country]])</f>
        <v>Italy</v>
      </c>
      <c r="R1434" s="16">
        <f>VLOOKUP(Table13[[#This Row],[Customer ID]],Table3[],6,0)</f>
        <v>39</v>
      </c>
    </row>
    <row r="1435" spans="1:18" x14ac:dyDescent="0.3">
      <c r="A1435" s="15">
        <v>706669</v>
      </c>
      <c r="B1435" s="16">
        <v>1153</v>
      </c>
      <c r="C1435" s="17" t="s">
        <v>107</v>
      </c>
      <c r="D1435" s="21">
        <v>45052.072916666664</v>
      </c>
      <c r="E1435" s="16" t="s">
        <v>98</v>
      </c>
      <c r="F1435" s="16" t="s">
        <v>43</v>
      </c>
      <c r="G1435" s="16">
        <v>4666</v>
      </c>
      <c r="H1435" s="16">
        <f>IF(OR(Table13[[#This Row],[Order Value]]&gt;Answer!I$17,Table13[[#This Row],[Order Value]]&lt;Answer!I$18),1,0)</f>
        <v>0</v>
      </c>
      <c r="I1435" s="19">
        <v>45052</v>
      </c>
      <c r="J1435" s="20" t="str">
        <f>TEXT(Table13[[#This Row],[Order Datetime]],"HH:MM:SS")</f>
        <v>01:45:00</v>
      </c>
      <c r="K1435" s="20" t="str">
        <f>TEXT(Table13[[#This Row],[Order time]],"H")</f>
        <v>1</v>
      </c>
      <c r="L1435" s="16">
        <v>5</v>
      </c>
      <c r="M1435" s="16">
        <f>DAY(Table13[[#This Row],[Order Date]])</f>
        <v>6</v>
      </c>
      <c r="N1435" s="16" t="str">
        <f>TEXT(Table13[[#This Row],[Order Date]],"mmmm")</f>
        <v>May</v>
      </c>
      <c r="O1435" s="16" t="str">
        <f>TEXT(Table13[[#This Row],[Order Date]],"dddd")</f>
        <v>Saturday</v>
      </c>
      <c r="P1435" s="16">
        <f>WEEKDAY(Table13[[#This Row],[Order Datetime]],2)</f>
        <v>6</v>
      </c>
      <c r="Q1435" s="30" t="str">
        <f>IF(Table13[[#This Row],[Customer Country]]="",VLOOKUP(Table13[[#This Row],[Customer ID]],Customers!$A$2:$E$2501,2,0),Table13[[#This Row],[Customer Country]])</f>
        <v>Italy</v>
      </c>
      <c r="R1435" s="16">
        <f>VLOOKUP(Table13[[#This Row],[Customer ID]],Table3[],6,0)</f>
        <v>39</v>
      </c>
    </row>
    <row r="1436" spans="1:18" x14ac:dyDescent="0.3">
      <c r="A1436" s="15">
        <v>1156227</v>
      </c>
      <c r="B1436" s="16">
        <v>1154</v>
      </c>
      <c r="C1436" s="17" t="s">
        <v>105</v>
      </c>
      <c r="D1436" s="21">
        <v>45128.981944444444</v>
      </c>
      <c r="E1436" s="16" t="s">
        <v>191</v>
      </c>
      <c r="F1436" s="16" t="s">
        <v>4</v>
      </c>
      <c r="G1436" s="16">
        <v>2490</v>
      </c>
      <c r="H1436" s="16">
        <f>IF(OR(Table13[[#This Row],[Order Value]]&gt;Answer!I$17,Table13[[#This Row],[Order Value]]&lt;Answer!I$18),1,0)</f>
        <v>0</v>
      </c>
      <c r="I1436" s="19">
        <v>45128</v>
      </c>
      <c r="J1436" s="20" t="str">
        <f>TEXT(Table13[[#This Row],[Order Datetime]],"HH:MM:SS")</f>
        <v>23:34:00</v>
      </c>
      <c r="K1436" s="20" t="str">
        <f>TEXT(Table13[[#This Row],[Order time]],"H")</f>
        <v>23</v>
      </c>
      <c r="L1436" s="16">
        <v>7</v>
      </c>
      <c r="M1436" s="16">
        <f>DAY(Table13[[#This Row],[Order Date]])</f>
        <v>21</v>
      </c>
      <c r="N1436" s="16" t="str">
        <f>TEXT(Table13[[#This Row],[Order Date]],"mmmm")</f>
        <v>July</v>
      </c>
      <c r="O1436" s="16" t="str">
        <f>TEXT(Table13[[#This Row],[Order Date]],"dddd")</f>
        <v>Friday</v>
      </c>
      <c r="P1436" s="16">
        <f>WEEKDAY(Table13[[#This Row],[Order Datetime]],2)</f>
        <v>5</v>
      </c>
      <c r="Q1436" s="30" t="str">
        <f>IF(Table13[[#This Row],[Customer Country]]="",VLOOKUP(Table13[[#This Row],[Customer ID]],Customers!$A$2:$E$2501,2,0),Table13[[#This Row],[Customer Country]])</f>
        <v>Spain</v>
      </c>
      <c r="R1436" s="16">
        <f>VLOOKUP(Table13[[#This Row],[Customer ID]],Table3[],6,0)</f>
        <v>88</v>
      </c>
    </row>
    <row r="1437" spans="1:18" x14ac:dyDescent="0.3">
      <c r="A1437" s="15">
        <v>548714</v>
      </c>
      <c r="B1437" s="16">
        <v>1156</v>
      </c>
      <c r="C1437" s="17" t="s">
        <v>103</v>
      </c>
      <c r="D1437" s="18">
        <v>45099.021527777775</v>
      </c>
      <c r="E1437" s="16" t="s">
        <v>97</v>
      </c>
      <c r="F1437" s="16" t="s">
        <v>27</v>
      </c>
      <c r="G1437" s="16">
        <v>6145</v>
      </c>
      <c r="H1437" s="16">
        <f>IF(OR(Table13[[#This Row],[Order Value]]&gt;Answer!I$17,Table13[[#This Row],[Order Value]]&lt;Answer!I$18),1,0)</f>
        <v>0</v>
      </c>
      <c r="I1437" s="19">
        <v>45099</v>
      </c>
      <c r="J1437" s="20" t="str">
        <f>TEXT(Table13[[#This Row],[Order Datetime]],"HH:MM:SS")</f>
        <v>00:31:00</v>
      </c>
      <c r="K1437" s="20" t="str">
        <f>TEXT(Table13[[#This Row],[Order time]],"H")</f>
        <v>0</v>
      </c>
      <c r="L1437" s="16">
        <v>6</v>
      </c>
      <c r="M1437" s="16">
        <f>DAY(Table13[[#This Row],[Order Date]])</f>
        <v>22</v>
      </c>
      <c r="N1437" s="16" t="str">
        <f>TEXT(Table13[[#This Row],[Order Date]],"mmmm")</f>
        <v>June</v>
      </c>
      <c r="O1437" s="16" t="str">
        <f>TEXT(Table13[[#This Row],[Order Date]],"dddd")</f>
        <v>Thursday</v>
      </c>
      <c r="P1437" s="16">
        <f>WEEKDAY(Table13[[#This Row],[Order Datetime]],2)</f>
        <v>4</v>
      </c>
      <c r="Q1437" s="30" t="str">
        <f>IF(Table13[[#This Row],[Customer Country]]="",VLOOKUP(Table13[[#This Row],[Customer ID]],Customers!$A$2:$E$2501,2,0),Table13[[#This Row],[Customer Country]])</f>
        <v>Norway</v>
      </c>
      <c r="R1437" s="16">
        <f>VLOOKUP(Table13[[#This Row],[Customer ID]],Table3[],6,0)</f>
        <v>35</v>
      </c>
    </row>
    <row r="1438" spans="1:18" x14ac:dyDescent="0.3">
      <c r="A1438" s="15">
        <v>887239</v>
      </c>
      <c r="B1438" s="16">
        <v>1157</v>
      </c>
      <c r="C1438" s="17" t="s">
        <v>106</v>
      </c>
      <c r="D1438" s="21">
        <v>45101.086805555555</v>
      </c>
      <c r="E1438" s="16" t="s">
        <v>98</v>
      </c>
      <c r="F1438" s="16" t="s">
        <v>28</v>
      </c>
      <c r="G1438" s="16">
        <v>9005</v>
      </c>
      <c r="H1438" s="16">
        <f>IF(OR(Table13[[#This Row],[Order Value]]&gt;Answer!I$17,Table13[[#This Row],[Order Value]]&lt;Answer!I$18),1,0)</f>
        <v>0</v>
      </c>
      <c r="I1438" s="19">
        <v>45101</v>
      </c>
      <c r="J1438" s="20" t="str">
        <f>TEXT(Table13[[#This Row],[Order Datetime]],"HH:MM:SS")</f>
        <v>02:05:00</v>
      </c>
      <c r="K1438" s="20" t="str">
        <f>TEXT(Table13[[#This Row],[Order time]],"H")</f>
        <v>2</v>
      </c>
      <c r="L1438" s="16">
        <v>6</v>
      </c>
      <c r="M1438" s="16">
        <f>DAY(Table13[[#This Row],[Order Date]])</f>
        <v>24</v>
      </c>
      <c r="N1438" s="16" t="str">
        <f>TEXT(Table13[[#This Row],[Order Date]],"mmmm")</f>
        <v>June</v>
      </c>
      <c r="O1438" s="16" t="str">
        <f>TEXT(Table13[[#This Row],[Order Date]],"dddd")</f>
        <v>Saturday</v>
      </c>
      <c r="P1438" s="16">
        <f>WEEKDAY(Table13[[#This Row],[Order Datetime]],2)</f>
        <v>6</v>
      </c>
      <c r="Q1438" s="30" t="str">
        <f>IF(Table13[[#This Row],[Customer Country]]="",VLOOKUP(Table13[[#This Row],[Customer ID]],Customers!$A$2:$E$2501,2,0),Table13[[#This Row],[Customer Country]])</f>
        <v>Singapore</v>
      </c>
      <c r="R1438" s="16">
        <f>VLOOKUP(Table13[[#This Row],[Customer ID]],Table3[],6,0)</f>
        <v>70</v>
      </c>
    </row>
    <row r="1439" spans="1:18" x14ac:dyDescent="0.3">
      <c r="A1439" s="15">
        <v>1487293</v>
      </c>
      <c r="B1439" s="16">
        <v>1157</v>
      </c>
      <c r="C1439" s="17" t="s">
        <v>106</v>
      </c>
      <c r="D1439" s="21">
        <v>44952.052083333336</v>
      </c>
      <c r="E1439" s="16" t="s">
        <v>191</v>
      </c>
      <c r="F1439" s="16" t="s">
        <v>8</v>
      </c>
      <c r="G1439" s="16">
        <v>2092</v>
      </c>
      <c r="H1439" s="16">
        <f>IF(OR(Table13[[#This Row],[Order Value]]&gt;Answer!I$17,Table13[[#This Row],[Order Value]]&lt;Answer!I$18),1,0)</f>
        <v>0</v>
      </c>
      <c r="I1439" s="19">
        <v>44952</v>
      </c>
      <c r="J1439" s="20" t="str">
        <f>TEXT(Table13[[#This Row],[Order Datetime]],"HH:MM:SS")</f>
        <v>01:15:00</v>
      </c>
      <c r="K1439" s="20" t="str">
        <f>TEXT(Table13[[#This Row],[Order time]],"H")</f>
        <v>1</v>
      </c>
      <c r="L1439" s="16">
        <v>1</v>
      </c>
      <c r="M1439" s="16">
        <f>DAY(Table13[[#This Row],[Order Date]])</f>
        <v>26</v>
      </c>
      <c r="N1439" s="16" t="str">
        <f>TEXT(Table13[[#This Row],[Order Date]],"mmmm")</f>
        <v>January</v>
      </c>
      <c r="O1439" s="16" t="str">
        <f>TEXT(Table13[[#This Row],[Order Date]],"dddd")</f>
        <v>Thursday</v>
      </c>
      <c r="P1439" s="16">
        <f>WEEKDAY(Table13[[#This Row],[Order Datetime]],2)</f>
        <v>4</v>
      </c>
      <c r="Q1439" s="30" t="str">
        <f>IF(Table13[[#This Row],[Customer Country]]="",VLOOKUP(Table13[[#This Row],[Customer ID]],Customers!$A$2:$E$2501,2,0),Table13[[#This Row],[Customer Country]])</f>
        <v>Singapore</v>
      </c>
      <c r="R1439" s="16">
        <f>VLOOKUP(Table13[[#This Row],[Customer ID]],Table3[],6,0)</f>
        <v>70</v>
      </c>
    </row>
    <row r="1440" spans="1:18" x14ac:dyDescent="0.3">
      <c r="A1440" s="15">
        <v>1489446</v>
      </c>
      <c r="B1440" s="16">
        <v>1158</v>
      </c>
      <c r="C1440" s="17" t="s">
        <v>103</v>
      </c>
      <c r="D1440" s="21">
        <v>45225.083333333336</v>
      </c>
      <c r="E1440" s="16" t="s">
        <v>98</v>
      </c>
      <c r="F1440" s="16" t="s">
        <v>13</v>
      </c>
      <c r="G1440" s="16">
        <v>4889</v>
      </c>
      <c r="H1440" s="16">
        <f>IF(OR(Table13[[#This Row],[Order Value]]&gt;Answer!I$17,Table13[[#This Row],[Order Value]]&lt;Answer!I$18),1,0)</f>
        <v>0</v>
      </c>
      <c r="I1440" s="19">
        <v>45225</v>
      </c>
      <c r="J1440" s="20" t="str">
        <f>TEXT(Table13[[#This Row],[Order Datetime]],"HH:MM:SS")</f>
        <v>02:00:00</v>
      </c>
      <c r="K1440" s="20" t="str">
        <f>TEXT(Table13[[#This Row],[Order time]],"H")</f>
        <v>2</v>
      </c>
      <c r="L1440" s="16">
        <v>10</v>
      </c>
      <c r="M1440" s="16">
        <f>DAY(Table13[[#This Row],[Order Date]])</f>
        <v>26</v>
      </c>
      <c r="N1440" s="16" t="str">
        <f>TEXT(Table13[[#This Row],[Order Date]],"mmmm")</f>
        <v>October</v>
      </c>
      <c r="O1440" s="16" t="str">
        <f>TEXT(Table13[[#This Row],[Order Date]],"dddd")</f>
        <v>Thursday</v>
      </c>
      <c r="P1440" s="16">
        <f>WEEKDAY(Table13[[#This Row],[Order Datetime]],2)</f>
        <v>4</v>
      </c>
      <c r="Q1440" s="30" t="str">
        <f>IF(Table13[[#This Row],[Customer Country]]="",VLOOKUP(Table13[[#This Row],[Customer ID]],Customers!$A$2:$E$2501,2,0),Table13[[#This Row],[Customer Country]])</f>
        <v>Norway</v>
      </c>
      <c r="R1440" s="16">
        <f>VLOOKUP(Table13[[#This Row],[Customer ID]],Table3[],6,0)</f>
        <v>59</v>
      </c>
    </row>
    <row r="1441" spans="1:18" x14ac:dyDescent="0.3">
      <c r="A1441" s="15">
        <v>812558</v>
      </c>
      <c r="B1441" s="16">
        <v>1160</v>
      </c>
      <c r="C1441" s="17" t="s">
        <v>101</v>
      </c>
      <c r="D1441" s="21">
        <v>45100.043749999997</v>
      </c>
      <c r="E1441" s="16" t="s">
        <v>97</v>
      </c>
      <c r="F1441" s="16" t="s">
        <v>20</v>
      </c>
      <c r="G1441" s="16">
        <v>4185</v>
      </c>
      <c r="H1441" s="16">
        <f>IF(OR(Table13[[#This Row],[Order Value]]&gt;Answer!I$17,Table13[[#This Row],[Order Value]]&lt;Answer!I$18),1,0)</f>
        <v>0</v>
      </c>
      <c r="I1441" s="19">
        <v>45100</v>
      </c>
      <c r="J1441" s="20" t="str">
        <f>TEXT(Table13[[#This Row],[Order Datetime]],"HH:MM:SS")</f>
        <v>01:03:00</v>
      </c>
      <c r="K1441" s="20" t="str">
        <f>TEXT(Table13[[#This Row],[Order time]],"H")</f>
        <v>1</v>
      </c>
      <c r="L1441" s="16">
        <v>6</v>
      </c>
      <c r="M1441" s="16">
        <f>DAY(Table13[[#This Row],[Order Date]])</f>
        <v>23</v>
      </c>
      <c r="N1441" s="16" t="str">
        <f>TEXT(Table13[[#This Row],[Order Date]],"mmmm")</f>
        <v>June</v>
      </c>
      <c r="O1441" s="16" t="str">
        <f>TEXT(Table13[[#This Row],[Order Date]],"dddd")</f>
        <v>Friday</v>
      </c>
      <c r="P1441" s="16">
        <f>WEEKDAY(Table13[[#This Row],[Order Datetime]],2)</f>
        <v>5</v>
      </c>
      <c r="Q1441" s="30" t="str">
        <f>IF(Table13[[#This Row],[Customer Country]]="",VLOOKUP(Table13[[#This Row],[Customer ID]],Customers!$A$2:$E$2501,2,0),Table13[[#This Row],[Customer Country]])</f>
        <v>Australia</v>
      </c>
      <c r="R1441" s="16">
        <f>VLOOKUP(Table13[[#This Row],[Customer ID]],Table3[],6,0)</f>
        <v>58</v>
      </c>
    </row>
    <row r="1442" spans="1:18" x14ac:dyDescent="0.3">
      <c r="A1442" s="15">
        <v>1223016</v>
      </c>
      <c r="B1442" s="16">
        <v>1161</v>
      </c>
      <c r="C1442" s="17" t="s">
        <v>105</v>
      </c>
      <c r="D1442" s="21">
        <v>45180.986805555556</v>
      </c>
      <c r="E1442" s="16" t="s">
        <v>191</v>
      </c>
      <c r="F1442" s="16" t="s">
        <v>41</v>
      </c>
      <c r="G1442" s="16">
        <v>4739</v>
      </c>
      <c r="H1442" s="16">
        <f>IF(OR(Table13[[#This Row],[Order Value]]&gt;Answer!I$17,Table13[[#This Row],[Order Value]]&lt;Answer!I$18),1,0)</f>
        <v>0</v>
      </c>
      <c r="I1442" s="19">
        <v>45180</v>
      </c>
      <c r="J1442" s="20" t="str">
        <f>TEXT(Table13[[#This Row],[Order Datetime]],"HH:MM:SS")</f>
        <v>23:41:00</v>
      </c>
      <c r="K1442" s="20" t="str">
        <f>TEXT(Table13[[#This Row],[Order time]],"H")</f>
        <v>23</v>
      </c>
      <c r="L1442" s="16">
        <v>9</v>
      </c>
      <c r="M1442" s="16">
        <f>DAY(Table13[[#This Row],[Order Date]])</f>
        <v>11</v>
      </c>
      <c r="N1442" s="16" t="str">
        <f>TEXT(Table13[[#This Row],[Order Date]],"mmmm")</f>
        <v>September</v>
      </c>
      <c r="O1442" s="16" t="str">
        <f>TEXT(Table13[[#This Row],[Order Date]],"dddd")</f>
        <v>Monday</v>
      </c>
      <c r="P1442" s="16">
        <f>WEEKDAY(Table13[[#This Row],[Order Datetime]],2)</f>
        <v>1</v>
      </c>
      <c r="Q1442" s="30" t="str">
        <f>IF(Table13[[#This Row],[Customer Country]]="",VLOOKUP(Table13[[#This Row],[Customer ID]],Customers!$A$2:$E$2501,2,0),Table13[[#This Row],[Customer Country]])</f>
        <v>Spain</v>
      </c>
      <c r="R1442" s="16">
        <f>VLOOKUP(Table13[[#This Row],[Customer ID]],Table3[],6,0)</f>
        <v>36</v>
      </c>
    </row>
    <row r="1443" spans="1:18" x14ac:dyDescent="0.3">
      <c r="A1443" s="15">
        <v>779276</v>
      </c>
      <c r="B1443" s="16">
        <v>1162</v>
      </c>
      <c r="C1443" s="17" t="s">
        <v>99</v>
      </c>
      <c r="D1443" s="21">
        <v>45087.997916666667</v>
      </c>
      <c r="E1443" s="16" t="s">
        <v>98</v>
      </c>
      <c r="F1443" s="16" t="s">
        <v>44</v>
      </c>
      <c r="G1443" s="16">
        <v>4738</v>
      </c>
      <c r="H1443" s="16">
        <f>IF(OR(Table13[[#This Row],[Order Value]]&gt;Answer!I$17,Table13[[#This Row],[Order Value]]&lt;Answer!I$18),1,0)</f>
        <v>0</v>
      </c>
      <c r="I1443" s="19">
        <v>45087</v>
      </c>
      <c r="J1443" s="20" t="str">
        <f>TEXT(Table13[[#This Row],[Order Datetime]],"HH:MM:SS")</f>
        <v>23:57:00</v>
      </c>
      <c r="K1443" s="20" t="str">
        <f>TEXT(Table13[[#This Row],[Order time]],"H")</f>
        <v>23</v>
      </c>
      <c r="L1443" s="16">
        <v>6</v>
      </c>
      <c r="M1443" s="16">
        <f>DAY(Table13[[#This Row],[Order Date]])</f>
        <v>10</v>
      </c>
      <c r="N1443" s="16" t="str">
        <f>TEXT(Table13[[#This Row],[Order Date]],"mmmm")</f>
        <v>June</v>
      </c>
      <c r="O1443" s="16" t="str">
        <f>TEXT(Table13[[#This Row],[Order Date]],"dddd")</f>
        <v>Saturday</v>
      </c>
      <c r="P1443" s="16">
        <f>WEEKDAY(Table13[[#This Row],[Order Datetime]],2)</f>
        <v>6</v>
      </c>
      <c r="Q1443" s="30" t="str">
        <f>IF(Table13[[#This Row],[Customer Country]]="",VLOOKUP(Table13[[#This Row],[Customer ID]],Customers!$A$2:$E$2501,2,0),Table13[[#This Row],[Customer Country]])</f>
        <v>USA</v>
      </c>
      <c r="R1443" s="16">
        <f>VLOOKUP(Table13[[#This Row],[Customer ID]],Table3[],6,0)</f>
        <v>87</v>
      </c>
    </row>
    <row r="1444" spans="1:18" x14ac:dyDescent="0.3">
      <c r="A1444" s="15">
        <v>1076764</v>
      </c>
      <c r="B1444" s="16">
        <v>1162</v>
      </c>
      <c r="C1444" s="17" t="s">
        <v>99</v>
      </c>
      <c r="D1444" s="21">
        <v>45264.027083333334</v>
      </c>
      <c r="E1444" s="16" t="s">
        <v>98</v>
      </c>
      <c r="F1444" s="16" t="s">
        <v>87</v>
      </c>
      <c r="G1444" s="16">
        <v>1938</v>
      </c>
      <c r="H1444" s="16">
        <f>IF(OR(Table13[[#This Row],[Order Value]]&gt;Answer!I$17,Table13[[#This Row],[Order Value]]&lt;Answer!I$18),1,0)</f>
        <v>0</v>
      </c>
      <c r="I1444" s="19">
        <v>45264</v>
      </c>
      <c r="J1444" s="20" t="str">
        <f>TEXT(Table13[[#This Row],[Order Datetime]],"HH:MM:SS")</f>
        <v>00:39:00</v>
      </c>
      <c r="K1444" s="20" t="str">
        <f>TEXT(Table13[[#This Row],[Order time]],"H")</f>
        <v>0</v>
      </c>
      <c r="L1444" s="16">
        <v>12</v>
      </c>
      <c r="M1444" s="16">
        <f>DAY(Table13[[#This Row],[Order Date]])</f>
        <v>4</v>
      </c>
      <c r="N1444" s="16" t="str">
        <f>TEXT(Table13[[#This Row],[Order Date]],"mmmm")</f>
        <v>December</v>
      </c>
      <c r="O1444" s="16" t="str">
        <f>TEXT(Table13[[#This Row],[Order Date]],"dddd")</f>
        <v>Monday</v>
      </c>
      <c r="P1444" s="16">
        <f>WEEKDAY(Table13[[#This Row],[Order Datetime]],2)</f>
        <v>1</v>
      </c>
      <c r="Q1444" s="30" t="str">
        <f>IF(Table13[[#This Row],[Customer Country]]="",VLOOKUP(Table13[[#This Row],[Customer ID]],Customers!$A$2:$E$2501,2,0),Table13[[#This Row],[Customer Country]])</f>
        <v>USA</v>
      </c>
      <c r="R1444" s="16">
        <f>VLOOKUP(Table13[[#This Row],[Customer ID]],Table3[],6,0)</f>
        <v>87</v>
      </c>
    </row>
    <row r="1445" spans="1:18" x14ac:dyDescent="0.3">
      <c r="A1445" s="15">
        <v>1513980</v>
      </c>
      <c r="B1445" s="16">
        <v>1164</v>
      </c>
      <c r="C1445" s="17" t="s">
        <v>99</v>
      </c>
      <c r="D1445" s="21">
        <v>44971.987500000003</v>
      </c>
      <c r="E1445" s="16" t="s">
        <v>98</v>
      </c>
      <c r="F1445" s="16" t="s">
        <v>27</v>
      </c>
      <c r="G1445" s="16">
        <v>5236</v>
      </c>
      <c r="H1445" s="16">
        <f>IF(OR(Table13[[#This Row],[Order Value]]&gt;Answer!I$17,Table13[[#This Row],[Order Value]]&lt;Answer!I$18),1,0)</f>
        <v>0</v>
      </c>
      <c r="I1445" s="19">
        <v>44971</v>
      </c>
      <c r="J1445" s="20" t="str">
        <f>TEXT(Table13[[#This Row],[Order Datetime]],"HH:MM:SS")</f>
        <v>23:42:00</v>
      </c>
      <c r="K1445" s="20" t="str">
        <f>TEXT(Table13[[#This Row],[Order time]],"H")</f>
        <v>23</v>
      </c>
      <c r="L1445" s="16">
        <v>2</v>
      </c>
      <c r="M1445" s="16">
        <f>DAY(Table13[[#This Row],[Order Date]])</f>
        <v>14</v>
      </c>
      <c r="N1445" s="16" t="str">
        <f>TEXT(Table13[[#This Row],[Order Date]],"mmmm")</f>
        <v>February</v>
      </c>
      <c r="O1445" s="16" t="str">
        <f>TEXT(Table13[[#This Row],[Order Date]],"dddd")</f>
        <v>Tuesday</v>
      </c>
      <c r="P1445" s="16">
        <f>WEEKDAY(Table13[[#This Row],[Order Datetime]],2)</f>
        <v>2</v>
      </c>
      <c r="Q1445" s="30" t="str">
        <f>IF(Table13[[#This Row],[Customer Country]]="",VLOOKUP(Table13[[#This Row],[Customer ID]],Customers!$A$2:$E$2501,2,0),Table13[[#This Row],[Customer Country]])</f>
        <v>USA</v>
      </c>
      <c r="R1445" s="16">
        <f>VLOOKUP(Table13[[#This Row],[Customer ID]],Table3[],6,0)</f>
        <v>63</v>
      </c>
    </row>
    <row r="1446" spans="1:18" x14ac:dyDescent="0.3">
      <c r="A1446" s="15">
        <v>383194</v>
      </c>
      <c r="B1446" s="16">
        <v>1167</v>
      </c>
      <c r="C1446" s="17" t="s">
        <v>99</v>
      </c>
      <c r="D1446" s="18">
        <v>45075.946527777778</v>
      </c>
      <c r="E1446" s="16" t="s">
        <v>191</v>
      </c>
      <c r="F1446" s="16" t="s">
        <v>17</v>
      </c>
      <c r="G1446" s="16">
        <v>6812</v>
      </c>
      <c r="H1446" s="16">
        <f>IF(OR(Table13[[#This Row],[Order Value]]&gt;Answer!I$17,Table13[[#This Row],[Order Value]]&lt;Answer!I$18),1,0)</f>
        <v>0</v>
      </c>
      <c r="I1446" s="19">
        <v>45075</v>
      </c>
      <c r="J1446" s="20" t="str">
        <f>TEXT(Table13[[#This Row],[Order Datetime]],"HH:MM:SS")</f>
        <v>22:43:00</v>
      </c>
      <c r="K1446" s="20" t="str">
        <f>TEXT(Table13[[#This Row],[Order time]],"H")</f>
        <v>22</v>
      </c>
      <c r="L1446" s="16">
        <v>5</v>
      </c>
      <c r="M1446" s="16">
        <f>DAY(Table13[[#This Row],[Order Date]])</f>
        <v>29</v>
      </c>
      <c r="N1446" s="16" t="str">
        <f>TEXT(Table13[[#This Row],[Order Date]],"mmmm")</f>
        <v>May</v>
      </c>
      <c r="O1446" s="16" t="str">
        <f>TEXT(Table13[[#This Row],[Order Date]],"dddd")</f>
        <v>Monday</v>
      </c>
      <c r="P1446" s="16">
        <f>WEEKDAY(Table13[[#This Row],[Order Datetime]],2)</f>
        <v>1</v>
      </c>
      <c r="Q1446" s="30" t="str">
        <f>IF(Table13[[#This Row],[Customer Country]]="",VLOOKUP(Table13[[#This Row],[Customer ID]],Customers!$A$2:$E$2501,2,0),Table13[[#This Row],[Customer Country]])</f>
        <v>USA</v>
      </c>
      <c r="R1446" s="16">
        <f>VLOOKUP(Table13[[#This Row],[Customer ID]],Table3[],6,0)</f>
        <v>78</v>
      </c>
    </row>
    <row r="1447" spans="1:18" x14ac:dyDescent="0.3">
      <c r="A1447" s="15">
        <v>1612028</v>
      </c>
      <c r="B1447" s="16">
        <v>1167</v>
      </c>
      <c r="C1447" s="17" t="s">
        <v>99</v>
      </c>
      <c r="D1447" s="21">
        <v>44944.998611111114</v>
      </c>
      <c r="E1447" s="16" t="s">
        <v>191</v>
      </c>
      <c r="F1447" s="16" t="s">
        <v>51</v>
      </c>
      <c r="G1447" s="16">
        <v>9324</v>
      </c>
      <c r="H1447" s="16">
        <f>IF(OR(Table13[[#This Row],[Order Value]]&gt;Answer!I$17,Table13[[#This Row],[Order Value]]&lt;Answer!I$18),1,0)</f>
        <v>0</v>
      </c>
      <c r="I1447" s="19">
        <v>44944</v>
      </c>
      <c r="J1447" s="20" t="str">
        <f>TEXT(Table13[[#This Row],[Order Datetime]],"HH:MM:SS")</f>
        <v>23:58:00</v>
      </c>
      <c r="K1447" s="20" t="str">
        <f>TEXT(Table13[[#This Row],[Order time]],"H")</f>
        <v>23</v>
      </c>
      <c r="L1447" s="16">
        <v>1</v>
      </c>
      <c r="M1447" s="16">
        <f>DAY(Table13[[#This Row],[Order Date]])</f>
        <v>18</v>
      </c>
      <c r="N1447" s="16" t="str">
        <f>TEXT(Table13[[#This Row],[Order Date]],"mmmm")</f>
        <v>January</v>
      </c>
      <c r="O1447" s="16" t="str">
        <f>TEXT(Table13[[#This Row],[Order Date]],"dddd")</f>
        <v>Wednesday</v>
      </c>
      <c r="P1447" s="16">
        <f>WEEKDAY(Table13[[#This Row],[Order Datetime]],2)</f>
        <v>3</v>
      </c>
      <c r="Q1447" s="30" t="str">
        <f>IF(Table13[[#This Row],[Customer Country]]="",VLOOKUP(Table13[[#This Row],[Customer ID]],Customers!$A$2:$E$2501,2,0),Table13[[#This Row],[Customer Country]])</f>
        <v>USA</v>
      </c>
      <c r="R1447" s="16">
        <f>VLOOKUP(Table13[[#This Row],[Customer ID]],Table3[],6,0)</f>
        <v>78</v>
      </c>
    </row>
    <row r="1448" spans="1:18" x14ac:dyDescent="0.3">
      <c r="A1448" s="15">
        <v>98453</v>
      </c>
      <c r="B1448" s="16">
        <v>1169</v>
      </c>
      <c r="C1448" s="17" t="s">
        <v>100</v>
      </c>
      <c r="D1448" s="18">
        <v>45045.006944444445</v>
      </c>
      <c r="E1448" s="16" t="s">
        <v>191</v>
      </c>
      <c r="F1448" s="16" t="s">
        <v>24</v>
      </c>
      <c r="G1448" s="16">
        <v>2261</v>
      </c>
      <c r="H1448" s="16">
        <f>IF(OR(Table13[[#This Row],[Order Value]]&gt;Answer!I$17,Table13[[#This Row],[Order Value]]&lt;Answer!I$18),1,0)</f>
        <v>0</v>
      </c>
      <c r="I1448" s="19">
        <v>45045</v>
      </c>
      <c r="J1448" s="20" t="str">
        <f>TEXT(Table13[[#This Row],[Order Datetime]],"HH:MM:SS")</f>
        <v>00:10:00</v>
      </c>
      <c r="K1448" s="20" t="str">
        <f>TEXT(Table13[[#This Row],[Order time]],"H")</f>
        <v>0</v>
      </c>
      <c r="L1448" s="16">
        <v>4</v>
      </c>
      <c r="M1448" s="16">
        <f>DAY(Table13[[#This Row],[Order Date]])</f>
        <v>29</v>
      </c>
      <c r="N1448" s="16" t="str">
        <f>TEXT(Table13[[#This Row],[Order Date]],"mmmm")</f>
        <v>April</v>
      </c>
      <c r="O1448" s="16" t="str">
        <f>TEXT(Table13[[#This Row],[Order Date]],"dddd")</f>
        <v>Saturday</v>
      </c>
      <c r="P1448" s="16">
        <f>WEEKDAY(Table13[[#This Row],[Order Datetime]],2)</f>
        <v>6</v>
      </c>
      <c r="Q1448" s="30" t="str">
        <f>IF(Table13[[#This Row],[Customer Country]]="",VLOOKUP(Table13[[#This Row],[Customer ID]],Customers!$A$2:$E$2501,2,0),Table13[[#This Row],[Customer Country]])</f>
        <v>France</v>
      </c>
      <c r="R1448" s="16">
        <f>VLOOKUP(Table13[[#This Row],[Customer ID]],Table3[],6,0)</f>
        <v>26</v>
      </c>
    </row>
    <row r="1449" spans="1:18" x14ac:dyDescent="0.3">
      <c r="A1449" s="15">
        <v>364332</v>
      </c>
      <c r="B1449" s="16">
        <v>1169</v>
      </c>
      <c r="C1449" s="17" t="s">
        <v>100</v>
      </c>
      <c r="D1449" s="18">
        <v>44981.041666666664</v>
      </c>
      <c r="E1449" s="16" t="s">
        <v>96</v>
      </c>
      <c r="F1449" s="16" t="s">
        <v>86</v>
      </c>
      <c r="G1449" s="16">
        <v>6539</v>
      </c>
      <c r="H1449" s="16">
        <f>IF(OR(Table13[[#This Row],[Order Value]]&gt;Answer!I$17,Table13[[#This Row],[Order Value]]&lt;Answer!I$18),1,0)</f>
        <v>0</v>
      </c>
      <c r="I1449" s="19">
        <v>44981</v>
      </c>
      <c r="J1449" s="20" t="str">
        <f>TEXT(Table13[[#This Row],[Order Datetime]],"HH:MM:SS")</f>
        <v>01:00:00</v>
      </c>
      <c r="K1449" s="20" t="str">
        <f>TEXT(Table13[[#This Row],[Order time]],"H")</f>
        <v>1</v>
      </c>
      <c r="L1449" s="16">
        <v>2</v>
      </c>
      <c r="M1449" s="16">
        <f>DAY(Table13[[#This Row],[Order Date]])</f>
        <v>24</v>
      </c>
      <c r="N1449" s="16" t="str">
        <f>TEXT(Table13[[#This Row],[Order Date]],"mmmm")</f>
        <v>February</v>
      </c>
      <c r="O1449" s="16" t="str">
        <f>TEXT(Table13[[#This Row],[Order Date]],"dddd")</f>
        <v>Friday</v>
      </c>
      <c r="P1449" s="16">
        <f>WEEKDAY(Table13[[#This Row],[Order Datetime]],2)</f>
        <v>5</v>
      </c>
      <c r="Q1449" s="30" t="str">
        <f>IF(Table13[[#This Row],[Customer Country]]="",VLOOKUP(Table13[[#This Row],[Customer ID]],Customers!$A$2:$E$2501,2,0),Table13[[#This Row],[Customer Country]])</f>
        <v>France</v>
      </c>
      <c r="R1449" s="16">
        <f>VLOOKUP(Table13[[#This Row],[Customer ID]],Table3[],6,0)</f>
        <v>26</v>
      </c>
    </row>
    <row r="1450" spans="1:18" x14ac:dyDescent="0.3">
      <c r="A1450" s="15">
        <v>370729</v>
      </c>
      <c r="B1450" s="16">
        <v>1170</v>
      </c>
      <c r="C1450" s="17" t="s">
        <v>109</v>
      </c>
      <c r="D1450" s="18">
        <v>44982.083333333336</v>
      </c>
      <c r="E1450" s="16" t="s">
        <v>97</v>
      </c>
      <c r="F1450" s="16" t="s">
        <v>42</v>
      </c>
      <c r="G1450" s="16">
        <v>2725</v>
      </c>
      <c r="H1450" s="16">
        <f>IF(OR(Table13[[#This Row],[Order Value]]&gt;Answer!I$17,Table13[[#This Row],[Order Value]]&lt;Answer!I$18),1,0)</f>
        <v>0</v>
      </c>
      <c r="I1450" s="19">
        <v>44982</v>
      </c>
      <c r="J1450" s="20" t="str">
        <f>TEXT(Table13[[#This Row],[Order Datetime]],"HH:MM:SS")</f>
        <v>02:00:00</v>
      </c>
      <c r="K1450" s="20" t="str">
        <f>TEXT(Table13[[#This Row],[Order time]],"H")</f>
        <v>2</v>
      </c>
      <c r="L1450" s="16">
        <v>2</v>
      </c>
      <c r="M1450" s="16">
        <f>DAY(Table13[[#This Row],[Order Date]])</f>
        <v>25</v>
      </c>
      <c r="N1450" s="16" t="str">
        <f>TEXT(Table13[[#This Row],[Order Date]],"mmmm")</f>
        <v>February</v>
      </c>
      <c r="O1450" s="16" t="str">
        <f>TEXT(Table13[[#This Row],[Order Date]],"dddd")</f>
        <v>Saturday</v>
      </c>
      <c r="P1450" s="16">
        <f>WEEKDAY(Table13[[#This Row],[Order Datetime]],2)</f>
        <v>6</v>
      </c>
      <c r="Q1450" s="30" t="str">
        <f>IF(Table13[[#This Row],[Customer Country]]="",VLOOKUP(Table13[[#This Row],[Customer ID]],Customers!$A$2:$E$2501,2,0),Table13[[#This Row],[Customer Country]])</f>
        <v>Germany</v>
      </c>
      <c r="R1450" s="16">
        <f>VLOOKUP(Table13[[#This Row],[Customer ID]],Table3[],6,0)</f>
        <v>65</v>
      </c>
    </row>
    <row r="1451" spans="1:18" x14ac:dyDescent="0.3">
      <c r="A1451" s="15">
        <v>588329</v>
      </c>
      <c r="B1451" s="16">
        <v>1170</v>
      </c>
      <c r="C1451" s="17" t="s">
        <v>109</v>
      </c>
      <c r="D1451" s="18">
        <v>45170.076388888891</v>
      </c>
      <c r="E1451" s="16" t="s">
        <v>96</v>
      </c>
      <c r="F1451" s="16" t="s">
        <v>73</v>
      </c>
      <c r="G1451" s="16">
        <v>987</v>
      </c>
      <c r="H1451" s="16">
        <f>IF(OR(Table13[[#This Row],[Order Value]]&gt;Answer!I$17,Table13[[#This Row],[Order Value]]&lt;Answer!I$18),1,0)</f>
        <v>0</v>
      </c>
      <c r="I1451" s="19">
        <v>45170</v>
      </c>
      <c r="J1451" s="20" t="str">
        <f>TEXT(Table13[[#This Row],[Order Datetime]],"HH:MM:SS")</f>
        <v>01:50:00</v>
      </c>
      <c r="K1451" s="20" t="str">
        <f>TEXT(Table13[[#This Row],[Order time]],"H")</f>
        <v>1</v>
      </c>
      <c r="L1451" s="16">
        <v>9</v>
      </c>
      <c r="M1451" s="16">
        <f>DAY(Table13[[#This Row],[Order Date]])</f>
        <v>1</v>
      </c>
      <c r="N1451" s="16" t="str">
        <f>TEXT(Table13[[#This Row],[Order Date]],"mmmm")</f>
        <v>September</v>
      </c>
      <c r="O1451" s="16" t="str">
        <f>TEXT(Table13[[#This Row],[Order Date]],"dddd")</f>
        <v>Friday</v>
      </c>
      <c r="P1451" s="16">
        <f>WEEKDAY(Table13[[#This Row],[Order Datetime]],2)</f>
        <v>5</v>
      </c>
      <c r="Q1451" s="30" t="str">
        <f>IF(Table13[[#This Row],[Customer Country]]="",VLOOKUP(Table13[[#This Row],[Customer ID]],Customers!$A$2:$E$2501,2,0),Table13[[#This Row],[Customer Country]])</f>
        <v>Germany</v>
      </c>
      <c r="R1451" s="16">
        <f>VLOOKUP(Table13[[#This Row],[Customer ID]],Table3[],6,0)</f>
        <v>65</v>
      </c>
    </row>
    <row r="1452" spans="1:18" x14ac:dyDescent="0.3">
      <c r="A1452" s="15">
        <v>973367</v>
      </c>
      <c r="B1452" s="16">
        <v>1170</v>
      </c>
      <c r="C1452" s="17" t="s">
        <v>109</v>
      </c>
      <c r="D1452" s="21">
        <v>45170.052777777775</v>
      </c>
      <c r="E1452" s="16" t="s">
        <v>97</v>
      </c>
      <c r="F1452" s="16" t="s">
        <v>18</v>
      </c>
      <c r="G1452" s="16">
        <v>8512</v>
      </c>
      <c r="H1452" s="16">
        <f>IF(OR(Table13[[#This Row],[Order Value]]&gt;Answer!I$17,Table13[[#This Row],[Order Value]]&lt;Answer!I$18),1,0)</f>
        <v>0</v>
      </c>
      <c r="I1452" s="19">
        <v>45170</v>
      </c>
      <c r="J1452" s="20" t="str">
        <f>TEXT(Table13[[#This Row],[Order Datetime]],"HH:MM:SS")</f>
        <v>01:16:00</v>
      </c>
      <c r="K1452" s="20" t="str">
        <f>TEXT(Table13[[#This Row],[Order time]],"H")</f>
        <v>1</v>
      </c>
      <c r="L1452" s="16">
        <v>9</v>
      </c>
      <c r="M1452" s="16">
        <f>DAY(Table13[[#This Row],[Order Date]])</f>
        <v>1</v>
      </c>
      <c r="N1452" s="16" t="str">
        <f>TEXT(Table13[[#This Row],[Order Date]],"mmmm")</f>
        <v>September</v>
      </c>
      <c r="O1452" s="16" t="str">
        <f>TEXT(Table13[[#This Row],[Order Date]],"dddd")</f>
        <v>Friday</v>
      </c>
      <c r="P1452" s="16">
        <f>WEEKDAY(Table13[[#This Row],[Order Datetime]],2)</f>
        <v>5</v>
      </c>
      <c r="Q1452" s="30" t="str">
        <f>IF(Table13[[#This Row],[Customer Country]]="",VLOOKUP(Table13[[#This Row],[Customer ID]],Customers!$A$2:$E$2501,2,0),Table13[[#This Row],[Customer Country]])</f>
        <v>Germany</v>
      </c>
      <c r="R1452" s="16">
        <f>VLOOKUP(Table13[[#This Row],[Customer ID]],Table3[],6,0)</f>
        <v>65</v>
      </c>
    </row>
    <row r="1453" spans="1:18" x14ac:dyDescent="0.3">
      <c r="A1453" s="15">
        <v>1335084</v>
      </c>
      <c r="B1453" s="16">
        <v>1170</v>
      </c>
      <c r="C1453" s="17" t="s">
        <v>109</v>
      </c>
      <c r="D1453" s="21">
        <v>45128.025694444441</v>
      </c>
      <c r="E1453" s="16" t="s">
        <v>191</v>
      </c>
      <c r="F1453" s="16" t="s">
        <v>64</v>
      </c>
      <c r="G1453" s="16">
        <v>5783</v>
      </c>
      <c r="H1453" s="16">
        <f>IF(OR(Table13[[#This Row],[Order Value]]&gt;Answer!I$17,Table13[[#This Row],[Order Value]]&lt;Answer!I$18),1,0)</f>
        <v>0</v>
      </c>
      <c r="I1453" s="19">
        <v>45128</v>
      </c>
      <c r="J1453" s="20" t="str">
        <f>TEXT(Table13[[#This Row],[Order Datetime]],"HH:MM:SS")</f>
        <v>00:37:00</v>
      </c>
      <c r="K1453" s="20" t="str">
        <f>TEXT(Table13[[#This Row],[Order time]],"H")</f>
        <v>0</v>
      </c>
      <c r="L1453" s="16">
        <v>7</v>
      </c>
      <c r="M1453" s="16">
        <f>DAY(Table13[[#This Row],[Order Date]])</f>
        <v>21</v>
      </c>
      <c r="N1453" s="16" t="str">
        <f>TEXT(Table13[[#This Row],[Order Date]],"mmmm")</f>
        <v>July</v>
      </c>
      <c r="O1453" s="16" t="str">
        <f>TEXT(Table13[[#This Row],[Order Date]],"dddd")</f>
        <v>Friday</v>
      </c>
      <c r="P1453" s="16">
        <f>WEEKDAY(Table13[[#This Row],[Order Datetime]],2)</f>
        <v>5</v>
      </c>
      <c r="Q1453" s="30" t="str">
        <f>IF(Table13[[#This Row],[Customer Country]]="",VLOOKUP(Table13[[#This Row],[Customer ID]],Customers!$A$2:$E$2501,2,0),Table13[[#This Row],[Customer Country]])</f>
        <v>Germany</v>
      </c>
      <c r="R1453" s="16">
        <f>VLOOKUP(Table13[[#This Row],[Customer ID]],Table3[],6,0)</f>
        <v>65</v>
      </c>
    </row>
    <row r="1454" spans="1:18" x14ac:dyDescent="0.3">
      <c r="A1454" s="15">
        <v>1203146</v>
      </c>
      <c r="B1454" s="16">
        <v>1172</v>
      </c>
      <c r="C1454" s="17" t="s">
        <v>101</v>
      </c>
      <c r="D1454" s="21">
        <v>45239.021527777775</v>
      </c>
      <c r="E1454" s="16" t="s">
        <v>97</v>
      </c>
      <c r="F1454" s="16" t="s">
        <v>27</v>
      </c>
      <c r="G1454" s="16">
        <v>6152</v>
      </c>
      <c r="H1454" s="16">
        <f>IF(OR(Table13[[#This Row],[Order Value]]&gt;Answer!I$17,Table13[[#This Row],[Order Value]]&lt;Answer!I$18),1,0)</f>
        <v>0</v>
      </c>
      <c r="I1454" s="19">
        <v>45239</v>
      </c>
      <c r="J1454" s="20" t="str">
        <f>TEXT(Table13[[#This Row],[Order Datetime]],"HH:MM:SS")</f>
        <v>00:31:00</v>
      </c>
      <c r="K1454" s="20" t="str">
        <f>TEXT(Table13[[#This Row],[Order time]],"H")</f>
        <v>0</v>
      </c>
      <c r="L1454" s="16">
        <v>11</v>
      </c>
      <c r="M1454" s="16">
        <f>DAY(Table13[[#This Row],[Order Date]])</f>
        <v>9</v>
      </c>
      <c r="N1454" s="16" t="str">
        <f>TEXT(Table13[[#This Row],[Order Date]],"mmmm")</f>
        <v>November</v>
      </c>
      <c r="O1454" s="16" t="str">
        <f>TEXT(Table13[[#This Row],[Order Date]],"dddd")</f>
        <v>Thursday</v>
      </c>
      <c r="P1454" s="16">
        <f>WEEKDAY(Table13[[#This Row],[Order Datetime]],2)</f>
        <v>4</v>
      </c>
      <c r="Q1454" s="30" t="str">
        <f>IF(Table13[[#This Row],[Customer Country]]="",VLOOKUP(Table13[[#This Row],[Customer ID]],Customers!$A$2:$E$2501,2,0),Table13[[#This Row],[Customer Country]])</f>
        <v>Australia</v>
      </c>
      <c r="R1454" s="16">
        <f>VLOOKUP(Table13[[#This Row],[Customer ID]],Table3[],6,0)</f>
        <v>23</v>
      </c>
    </row>
    <row r="1455" spans="1:18" x14ac:dyDescent="0.3">
      <c r="A1455" s="15">
        <v>448776</v>
      </c>
      <c r="B1455" s="16">
        <v>1173</v>
      </c>
      <c r="C1455" s="17" t="s">
        <v>99</v>
      </c>
      <c r="D1455" s="18">
        <v>45273.004861111112</v>
      </c>
      <c r="E1455" s="16" t="s">
        <v>191</v>
      </c>
      <c r="F1455" s="16" t="s">
        <v>26</v>
      </c>
      <c r="G1455" s="16">
        <v>4703</v>
      </c>
      <c r="H1455" s="16">
        <f>IF(OR(Table13[[#This Row],[Order Value]]&gt;Answer!I$17,Table13[[#This Row],[Order Value]]&lt;Answer!I$18),1,0)</f>
        <v>0</v>
      </c>
      <c r="I1455" s="19">
        <v>45273</v>
      </c>
      <c r="J1455" s="20" t="str">
        <f>TEXT(Table13[[#This Row],[Order Datetime]],"HH:MM:SS")</f>
        <v>00:07:00</v>
      </c>
      <c r="K1455" s="20" t="str">
        <f>TEXT(Table13[[#This Row],[Order time]],"H")</f>
        <v>0</v>
      </c>
      <c r="L1455" s="16">
        <v>12</v>
      </c>
      <c r="M1455" s="16">
        <f>DAY(Table13[[#This Row],[Order Date]])</f>
        <v>13</v>
      </c>
      <c r="N1455" s="16" t="str">
        <f>TEXT(Table13[[#This Row],[Order Date]],"mmmm")</f>
        <v>December</v>
      </c>
      <c r="O1455" s="16" t="str">
        <f>TEXT(Table13[[#This Row],[Order Date]],"dddd")</f>
        <v>Wednesday</v>
      </c>
      <c r="P1455" s="16">
        <f>WEEKDAY(Table13[[#This Row],[Order Datetime]],2)</f>
        <v>3</v>
      </c>
      <c r="Q1455" s="30" t="str">
        <f>IF(Table13[[#This Row],[Customer Country]]="",VLOOKUP(Table13[[#This Row],[Customer ID]],Customers!$A$2:$E$2501,2,0),Table13[[#This Row],[Customer Country]])</f>
        <v>USA</v>
      </c>
      <c r="R1455" s="16">
        <f>VLOOKUP(Table13[[#This Row],[Customer ID]],Table3[],6,0)</f>
        <v>84</v>
      </c>
    </row>
    <row r="1456" spans="1:18" x14ac:dyDescent="0.3">
      <c r="A1456" s="15">
        <v>1667133</v>
      </c>
      <c r="B1456" s="16">
        <v>1173</v>
      </c>
      <c r="C1456" s="17" t="s">
        <v>99</v>
      </c>
      <c r="D1456" s="21">
        <v>45152.007638888892</v>
      </c>
      <c r="E1456" s="16" t="s">
        <v>96</v>
      </c>
      <c r="F1456" s="16" t="s">
        <v>47</v>
      </c>
      <c r="G1456" s="16">
        <v>8164</v>
      </c>
      <c r="H1456" s="16">
        <f>IF(OR(Table13[[#This Row],[Order Value]]&gt;Answer!I$17,Table13[[#This Row],[Order Value]]&lt;Answer!I$18),1,0)</f>
        <v>0</v>
      </c>
      <c r="I1456" s="19">
        <v>45152</v>
      </c>
      <c r="J1456" s="20" t="str">
        <f>TEXT(Table13[[#This Row],[Order Datetime]],"HH:MM:SS")</f>
        <v>00:11:00</v>
      </c>
      <c r="K1456" s="20" t="str">
        <f>TEXT(Table13[[#This Row],[Order time]],"H")</f>
        <v>0</v>
      </c>
      <c r="L1456" s="16">
        <v>8</v>
      </c>
      <c r="M1456" s="16">
        <f>DAY(Table13[[#This Row],[Order Date]])</f>
        <v>14</v>
      </c>
      <c r="N1456" s="16" t="str">
        <f>TEXT(Table13[[#This Row],[Order Date]],"mmmm")</f>
        <v>August</v>
      </c>
      <c r="O1456" s="16" t="str">
        <f>TEXT(Table13[[#This Row],[Order Date]],"dddd")</f>
        <v>Monday</v>
      </c>
      <c r="P1456" s="16">
        <f>WEEKDAY(Table13[[#This Row],[Order Datetime]],2)</f>
        <v>1</v>
      </c>
      <c r="Q1456" s="30" t="str">
        <f>IF(Table13[[#This Row],[Customer Country]]="",VLOOKUP(Table13[[#This Row],[Customer ID]],Customers!$A$2:$E$2501,2,0),Table13[[#This Row],[Customer Country]])</f>
        <v>USA</v>
      </c>
      <c r="R1456" s="16">
        <f>VLOOKUP(Table13[[#This Row],[Customer ID]],Table3[],6,0)</f>
        <v>84</v>
      </c>
    </row>
    <row r="1457" spans="1:18" x14ac:dyDescent="0.3">
      <c r="A1457" s="15">
        <v>1289856</v>
      </c>
      <c r="B1457" s="16">
        <v>1174</v>
      </c>
      <c r="C1457" s="17" t="s">
        <v>99</v>
      </c>
      <c r="D1457" s="21">
        <v>45115.018055555556</v>
      </c>
      <c r="E1457" s="16" t="s">
        <v>191</v>
      </c>
      <c r="F1457" s="16" t="s">
        <v>44</v>
      </c>
      <c r="G1457" s="16">
        <v>5660</v>
      </c>
      <c r="H1457" s="16">
        <f>IF(OR(Table13[[#This Row],[Order Value]]&gt;Answer!I$17,Table13[[#This Row],[Order Value]]&lt;Answer!I$18),1,0)</f>
        <v>0</v>
      </c>
      <c r="I1457" s="19">
        <v>45115</v>
      </c>
      <c r="J1457" s="20" t="str">
        <f>TEXT(Table13[[#This Row],[Order Datetime]],"HH:MM:SS")</f>
        <v>00:26:00</v>
      </c>
      <c r="K1457" s="20" t="str">
        <f>TEXT(Table13[[#This Row],[Order time]],"H")</f>
        <v>0</v>
      </c>
      <c r="L1457" s="16">
        <v>7</v>
      </c>
      <c r="M1457" s="16">
        <f>DAY(Table13[[#This Row],[Order Date]])</f>
        <v>8</v>
      </c>
      <c r="N1457" s="16" t="str">
        <f>TEXT(Table13[[#This Row],[Order Date]],"mmmm")</f>
        <v>July</v>
      </c>
      <c r="O1457" s="16" t="str">
        <f>TEXT(Table13[[#This Row],[Order Date]],"dddd")</f>
        <v>Saturday</v>
      </c>
      <c r="P1457" s="16">
        <f>WEEKDAY(Table13[[#This Row],[Order Datetime]],2)</f>
        <v>6</v>
      </c>
      <c r="Q1457" s="30" t="str">
        <f>IF(Table13[[#This Row],[Customer Country]]="",VLOOKUP(Table13[[#This Row],[Customer ID]],Customers!$A$2:$E$2501,2,0),Table13[[#This Row],[Customer Country]])</f>
        <v>USA</v>
      </c>
      <c r="R1457" s="16">
        <f>VLOOKUP(Table13[[#This Row],[Customer ID]],Table3[],6,0)</f>
        <v>60</v>
      </c>
    </row>
    <row r="1458" spans="1:18" x14ac:dyDescent="0.3">
      <c r="A1458" s="15">
        <v>1004722</v>
      </c>
      <c r="B1458" s="16">
        <v>1176</v>
      </c>
      <c r="C1458" s="17" t="s">
        <v>99</v>
      </c>
      <c r="D1458" s="21">
        <v>45081.056250000001</v>
      </c>
      <c r="E1458" s="16" t="s">
        <v>191</v>
      </c>
      <c r="F1458" s="16" t="s">
        <v>90</v>
      </c>
      <c r="G1458" s="16">
        <v>315</v>
      </c>
      <c r="H1458" s="16">
        <f>IF(OR(Table13[[#This Row],[Order Value]]&gt;Answer!I$17,Table13[[#This Row],[Order Value]]&lt;Answer!I$18),1,0)</f>
        <v>0</v>
      </c>
      <c r="I1458" s="19">
        <v>45081</v>
      </c>
      <c r="J1458" s="20" t="str">
        <f>TEXT(Table13[[#This Row],[Order Datetime]],"HH:MM:SS")</f>
        <v>01:21:00</v>
      </c>
      <c r="K1458" s="20" t="str">
        <f>TEXT(Table13[[#This Row],[Order time]],"H")</f>
        <v>1</v>
      </c>
      <c r="L1458" s="16">
        <v>6</v>
      </c>
      <c r="M1458" s="16">
        <f>DAY(Table13[[#This Row],[Order Date]])</f>
        <v>4</v>
      </c>
      <c r="N1458" s="16" t="str">
        <f>TEXT(Table13[[#This Row],[Order Date]],"mmmm")</f>
        <v>June</v>
      </c>
      <c r="O1458" s="16" t="str">
        <f>TEXT(Table13[[#This Row],[Order Date]],"dddd")</f>
        <v>Sunday</v>
      </c>
      <c r="P1458" s="16">
        <f>WEEKDAY(Table13[[#This Row],[Order Datetime]],2)</f>
        <v>7</v>
      </c>
      <c r="Q1458" s="30" t="str">
        <f>IF(Table13[[#This Row],[Customer Country]]="",VLOOKUP(Table13[[#This Row],[Customer ID]],Customers!$A$2:$E$2501,2,0),Table13[[#This Row],[Customer Country]])</f>
        <v>USA</v>
      </c>
      <c r="R1458" s="16">
        <f>VLOOKUP(Table13[[#This Row],[Customer ID]],Table3[],6,0)</f>
        <v>89</v>
      </c>
    </row>
    <row r="1459" spans="1:18" x14ac:dyDescent="0.3">
      <c r="A1459" s="15">
        <v>1144813</v>
      </c>
      <c r="B1459" s="16">
        <v>1176</v>
      </c>
      <c r="C1459" s="17" t="s">
        <v>99</v>
      </c>
      <c r="D1459" s="21">
        <v>45239.04583333333</v>
      </c>
      <c r="E1459" s="16" t="s">
        <v>96</v>
      </c>
      <c r="F1459" s="16" t="s">
        <v>77</v>
      </c>
      <c r="G1459" s="16">
        <v>1665</v>
      </c>
      <c r="H1459" s="16">
        <f>IF(OR(Table13[[#This Row],[Order Value]]&gt;Answer!I$17,Table13[[#This Row],[Order Value]]&lt;Answer!I$18),1,0)</f>
        <v>0</v>
      </c>
      <c r="I1459" s="19">
        <v>45239</v>
      </c>
      <c r="J1459" s="20" t="str">
        <f>TEXT(Table13[[#This Row],[Order Datetime]],"HH:MM:SS")</f>
        <v>01:06:00</v>
      </c>
      <c r="K1459" s="20" t="str">
        <f>TEXT(Table13[[#This Row],[Order time]],"H")</f>
        <v>1</v>
      </c>
      <c r="L1459" s="16">
        <v>11</v>
      </c>
      <c r="M1459" s="16">
        <f>DAY(Table13[[#This Row],[Order Date]])</f>
        <v>9</v>
      </c>
      <c r="N1459" s="16" t="str">
        <f>TEXT(Table13[[#This Row],[Order Date]],"mmmm")</f>
        <v>November</v>
      </c>
      <c r="O1459" s="16" t="str">
        <f>TEXT(Table13[[#This Row],[Order Date]],"dddd")</f>
        <v>Thursday</v>
      </c>
      <c r="P1459" s="16">
        <f>WEEKDAY(Table13[[#This Row],[Order Datetime]],2)</f>
        <v>4</v>
      </c>
      <c r="Q1459" s="30" t="str">
        <f>IF(Table13[[#This Row],[Customer Country]]="",VLOOKUP(Table13[[#This Row],[Customer ID]],Customers!$A$2:$E$2501,2,0),Table13[[#This Row],[Customer Country]])</f>
        <v>USA</v>
      </c>
      <c r="R1459" s="16">
        <f>VLOOKUP(Table13[[#This Row],[Customer ID]],Table3[],6,0)</f>
        <v>89</v>
      </c>
    </row>
    <row r="1460" spans="1:18" x14ac:dyDescent="0.3">
      <c r="A1460" s="15">
        <v>1190330</v>
      </c>
      <c r="B1460" s="16">
        <v>1176</v>
      </c>
      <c r="C1460" s="17" t="s">
        <v>99</v>
      </c>
      <c r="D1460" s="21">
        <v>45033.018055555556</v>
      </c>
      <c r="E1460" s="16" t="s">
        <v>191</v>
      </c>
      <c r="F1460" s="16" t="s">
        <v>69</v>
      </c>
      <c r="G1460" s="16">
        <v>5495</v>
      </c>
      <c r="H1460" s="16">
        <f>IF(OR(Table13[[#This Row],[Order Value]]&gt;Answer!I$17,Table13[[#This Row],[Order Value]]&lt;Answer!I$18),1,0)</f>
        <v>0</v>
      </c>
      <c r="I1460" s="19">
        <v>45033</v>
      </c>
      <c r="J1460" s="20" t="str">
        <f>TEXT(Table13[[#This Row],[Order Datetime]],"HH:MM:SS")</f>
        <v>00:26:00</v>
      </c>
      <c r="K1460" s="20" t="str">
        <f>TEXT(Table13[[#This Row],[Order time]],"H")</f>
        <v>0</v>
      </c>
      <c r="L1460" s="16">
        <v>4</v>
      </c>
      <c r="M1460" s="16">
        <f>DAY(Table13[[#This Row],[Order Date]])</f>
        <v>17</v>
      </c>
      <c r="N1460" s="16" t="str">
        <f>TEXT(Table13[[#This Row],[Order Date]],"mmmm")</f>
        <v>April</v>
      </c>
      <c r="O1460" s="16" t="str">
        <f>TEXT(Table13[[#This Row],[Order Date]],"dddd")</f>
        <v>Monday</v>
      </c>
      <c r="P1460" s="16">
        <f>WEEKDAY(Table13[[#This Row],[Order Datetime]],2)</f>
        <v>1</v>
      </c>
      <c r="Q1460" s="30" t="str">
        <f>IF(Table13[[#This Row],[Customer Country]]="",VLOOKUP(Table13[[#This Row],[Customer ID]],Customers!$A$2:$E$2501,2,0),Table13[[#This Row],[Customer Country]])</f>
        <v>USA</v>
      </c>
      <c r="R1460" s="16">
        <f>VLOOKUP(Table13[[#This Row],[Customer ID]],Table3[],6,0)</f>
        <v>89</v>
      </c>
    </row>
    <row r="1461" spans="1:18" x14ac:dyDescent="0.3">
      <c r="A1461" s="15">
        <v>1584769</v>
      </c>
      <c r="B1461" s="16">
        <v>1176</v>
      </c>
      <c r="C1461" s="17" t="s">
        <v>99</v>
      </c>
      <c r="D1461" s="21">
        <v>45207.973611111112</v>
      </c>
      <c r="E1461" s="16" t="s">
        <v>191</v>
      </c>
      <c r="F1461" s="16" t="s">
        <v>75</v>
      </c>
      <c r="G1461" s="16">
        <v>1945</v>
      </c>
      <c r="H1461" s="16">
        <f>IF(OR(Table13[[#This Row],[Order Value]]&gt;Answer!I$17,Table13[[#This Row],[Order Value]]&lt;Answer!I$18),1,0)</f>
        <v>0</v>
      </c>
      <c r="I1461" s="19">
        <v>45207</v>
      </c>
      <c r="J1461" s="20" t="str">
        <f>TEXT(Table13[[#This Row],[Order Datetime]],"HH:MM:SS")</f>
        <v>23:22:00</v>
      </c>
      <c r="K1461" s="20" t="str">
        <f>TEXT(Table13[[#This Row],[Order time]],"H")</f>
        <v>23</v>
      </c>
      <c r="L1461" s="16">
        <v>10</v>
      </c>
      <c r="M1461" s="16">
        <f>DAY(Table13[[#This Row],[Order Date]])</f>
        <v>8</v>
      </c>
      <c r="N1461" s="16" t="str">
        <f>TEXT(Table13[[#This Row],[Order Date]],"mmmm")</f>
        <v>October</v>
      </c>
      <c r="O1461" s="16" t="str">
        <f>TEXT(Table13[[#This Row],[Order Date]],"dddd")</f>
        <v>Sunday</v>
      </c>
      <c r="P1461" s="16">
        <f>WEEKDAY(Table13[[#This Row],[Order Datetime]],2)</f>
        <v>7</v>
      </c>
      <c r="Q1461" s="30" t="str">
        <f>IF(Table13[[#This Row],[Customer Country]]="",VLOOKUP(Table13[[#This Row],[Customer ID]],Customers!$A$2:$E$2501,2,0),Table13[[#This Row],[Customer Country]])</f>
        <v>USA</v>
      </c>
      <c r="R1461" s="16">
        <f>VLOOKUP(Table13[[#This Row],[Customer ID]],Table3[],6,0)</f>
        <v>89</v>
      </c>
    </row>
    <row r="1462" spans="1:18" x14ac:dyDescent="0.3">
      <c r="A1462" s="15">
        <v>289882</v>
      </c>
      <c r="B1462" s="16">
        <v>1177</v>
      </c>
      <c r="C1462" s="17" t="s">
        <v>108</v>
      </c>
      <c r="D1462" s="18">
        <v>45234.044444444444</v>
      </c>
      <c r="E1462" s="16" t="s">
        <v>191</v>
      </c>
      <c r="F1462" s="16" t="s">
        <v>74</v>
      </c>
      <c r="G1462" s="16">
        <v>4569</v>
      </c>
      <c r="H1462" s="16">
        <f>IF(OR(Table13[[#This Row],[Order Value]]&gt;Answer!I$17,Table13[[#This Row],[Order Value]]&lt;Answer!I$18),1,0)</f>
        <v>0</v>
      </c>
      <c r="I1462" s="19">
        <v>45234</v>
      </c>
      <c r="J1462" s="20" t="str">
        <f>TEXT(Table13[[#This Row],[Order Datetime]],"HH:MM:SS")</f>
        <v>01:04:00</v>
      </c>
      <c r="K1462" s="20" t="str">
        <f>TEXT(Table13[[#This Row],[Order time]],"H")</f>
        <v>1</v>
      </c>
      <c r="L1462" s="16">
        <v>11</v>
      </c>
      <c r="M1462" s="16">
        <f>DAY(Table13[[#This Row],[Order Date]])</f>
        <v>4</v>
      </c>
      <c r="N1462" s="16" t="str">
        <f>TEXT(Table13[[#This Row],[Order Date]],"mmmm")</f>
        <v>November</v>
      </c>
      <c r="O1462" s="16" t="str">
        <f>TEXT(Table13[[#This Row],[Order Date]],"dddd")</f>
        <v>Saturday</v>
      </c>
      <c r="P1462" s="16">
        <f>WEEKDAY(Table13[[#This Row],[Order Datetime]],2)</f>
        <v>6</v>
      </c>
      <c r="Q1462" s="30" t="str">
        <f>IF(Table13[[#This Row],[Customer Country]]="",VLOOKUP(Table13[[#This Row],[Customer ID]],Customers!$A$2:$E$2501,2,0),Table13[[#This Row],[Customer Country]])</f>
        <v>Denmark</v>
      </c>
      <c r="R1462" s="16">
        <f>VLOOKUP(Table13[[#This Row],[Customer ID]],Table3[],6,0)</f>
        <v>90</v>
      </c>
    </row>
    <row r="1463" spans="1:18" x14ac:dyDescent="0.3">
      <c r="A1463" s="15">
        <v>1162801</v>
      </c>
      <c r="B1463" s="16">
        <v>1177</v>
      </c>
      <c r="C1463" s="17" t="s">
        <v>108</v>
      </c>
      <c r="D1463" s="21">
        <v>45048.0625</v>
      </c>
      <c r="E1463" s="16" t="s">
        <v>96</v>
      </c>
      <c r="F1463" s="16" t="s">
        <v>27</v>
      </c>
      <c r="G1463" s="16">
        <v>8149</v>
      </c>
      <c r="H1463" s="16">
        <f>IF(OR(Table13[[#This Row],[Order Value]]&gt;Answer!I$17,Table13[[#This Row],[Order Value]]&lt;Answer!I$18),1,0)</f>
        <v>0</v>
      </c>
      <c r="I1463" s="19">
        <v>45048</v>
      </c>
      <c r="J1463" s="20" t="str">
        <f>TEXT(Table13[[#This Row],[Order Datetime]],"HH:MM:SS")</f>
        <v>01:30:00</v>
      </c>
      <c r="K1463" s="20" t="str">
        <f>TEXT(Table13[[#This Row],[Order time]],"H")</f>
        <v>1</v>
      </c>
      <c r="L1463" s="16">
        <v>5</v>
      </c>
      <c r="M1463" s="16">
        <f>DAY(Table13[[#This Row],[Order Date]])</f>
        <v>2</v>
      </c>
      <c r="N1463" s="16" t="str">
        <f>TEXT(Table13[[#This Row],[Order Date]],"mmmm")</f>
        <v>May</v>
      </c>
      <c r="O1463" s="16" t="str">
        <f>TEXT(Table13[[#This Row],[Order Date]],"dddd")</f>
        <v>Tuesday</v>
      </c>
      <c r="P1463" s="16">
        <f>WEEKDAY(Table13[[#This Row],[Order Datetime]],2)</f>
        <v>2</v>
      </c>
      <c r="Q1463" s="30" t="str">
        <f>IF(Table13[[#This Row],[Customer Country]]="",VLOOKUP(Table13[[#This Row],[Customer ID]],Customers!$A$2:$E$2501,2,0),Table13[[#This Row],[Customer Country]])</f>
        <v>Denmark</v>
      </c>
      <c r="R1463" s="16">
        <f>VLOOKUP(Table13[[#This Row],[Customer ID]],Table3[],6,0)</f>
        <v>90</v>
      </c>
    </row>
    <row r="1464" spans="1:18" x14ac:dyDescent="0.3">
      <c r="A1464" s="15">
        <v>443968</v>
      </c>
      <c r="B1464" s="16">
        <v>1179</v>
      </c>
      <c r="C1464" s="17" t="s">
        <v>105</v>
      </c>
      <c r="D1464" s="18">
        <v>45211.027083333334</v>
      </c>
      <c r="E1464" s="16" t="s">
        <v>97</v>
      </c>
      <c r="F1464" s="16" t="s">
        <v>55</v>
      </c>
      <c r="G1464" s="16">
        <v>7784</v>
      </c>
      <c r="H1464" s="16">
        <f>IF(OR(Table13[[#This Row],[Order Value]]&gt;Answer!I$17,Table13[[#This Row],[Order Value]]&lt;Answer!I$18),1,0)</f>
        <v>0</v>
      </c>
      <c r="I1464" s="19">
        <v>45211</v>
      </c>
      <c r="J1464" s="20" t="str">
        <f>TEXT(Table13[[#This Row],[Order Datetime]],"HH:MM:SS")</f>
        <v>00:39:00</v>
      </c>
      <c r="K1464" s="20" t="str">
        <f>TEXT(Table13[[#This Row],[Order time]],"H")</f>
        <v>0</v>
      </c>
      <c r="L1464" s="16">
        <v>10</v>
      </c>
      <c r="M1464" s="16">
        <f>DAY(Table13[[#This Row],[Order Date]])</f>
        <v>12</v>
      </c>
      <c r="N1464" s="16" t="str">
        <f>TEXT(Table13[[#This Row],[Order Date]],"mmmm")</f>
        <v>October</v>
      </c>
      <c r="O1464" s="16" t="str">
        <f>TEXT(Table13[[#This Row],[Order Date]],"dddd")</f>
        <v>Thursday</v>
      </c>
      <c r="P1464" s="16">
        <f>WEEKDAY(Table13[[#This Row],[Order Datetime]],2)</f>
        <v>4</v>
      </c>
      <c r="Q1464" s="30" t="str">
        <f>IF(Table13[[#This Row],[Customer Country]]="",VLOOKUP(Table13[[#This Row],[Customer ID]],Customers!$A$2:$E$2501,2,0),Table13[[#This Row],[Customer Country]])</f>
        <v>Spain</v>
      </c>
      <c r="R1464" s="16">
        <f>VLOOKUP(Table13[[#This Row],[Customer ID]],Table3[],6,0)</f>
        <v>49</v>
      </c>
    </row>
    <row r="1465" spans="1:18" x14ac:dyDescent="0.3">
      <c r="A1465" s="15">
        <v>1136468</v>
      </c>
      <c r="B1465" s="16">
        <v>1179</v>
      </c>
      <c r="C1465" s="17" t="s">
        <v>105</v>
      </c>
      <c r="D1465" s="21">
        <v>45236.046527777777</v>
      </c>
      <c r="E1465" s="16" t="s">
        <v>96</v>
      </c>
      <c r="F1465" s="16" t="s">
        <v>81</v>
      </c>
      <c r="G1465" s="16">
        <v>8751</v>
      </c>
      <c r="H1465" s="16">
        <f>IF(OR(Table13[[#This Row],[Order Value]]&gt;Answer!I$17,Table13[[#This Row],[Order Value]]&lt;Answer!I$18),1,0)</f>
        <v>0</v>
      </c>
      <c r="I1465" s="19">
        <v>45236</v>
      </c>
      <c r="J1465" s="20" t="str">
        <f>TEXT(Table13[[#This Row],[Order Datetime]],"HH:MM:SS")</f>
        <v>01:07:00</v>
      </c>
      <c r="K1465" s="20" t="str">
        <f>TEXT(Table13[[#This Row],[Order time]],"H")</f>
        <v>1</v>
      </c>
      <c r="L1465" s="16">
        <v>11</v>
      </c>
      <c r="M1465" s="16">
        <f>DAY(Table13[[#This Row],[Order Date]])</f>
        <v>6</v>
      </c>
      <c r="N1465" s="16" t="str">
        <f>TEXT(Table13[[#This Row],[Order Date]],"mmmm")</f>
        <v>November</v>
      </c>
      <c r="O1465" s="16" t="str">
        <f>TEXT(Table13[[#This Row],[Order Date]],"dddd")</f>
        <v>Monday</v>
      </c>
      <c r="P1465" s="16">
        <f>WEEKDAY(Table13[[#This Row],[Order Datetime]],2)</f>
        <v>1</v>
      </c>
      <c r="Q1465" s="30" t="str">
        <f>IF(Table13[[#This Row],[Customer Country]]="",VLOOKUP(Table13[[#This Row],[Customer ID]],Customers!$A$2:$E$2501,2,0),Table13[[#This Row],[Customer Country]])</f>
        <v>Spain</v>
      </c>
      <c r="R1465" s="16">
        <f>VLOOKUP(Table13[[#This Row],[Customer ID]],Table3[],6,0)</f>
        <v>49</v>
      </c>
    </row>
    <row r="1466" spans="1:18" x14ac:dyDescent="0.3">
      <c r="A1466" s="15">
        <v>101807</v>
      </c>
      <c r="B1466" s="16">
        <v>1181</v>
      </c>
      <c r="C1466" s="17" t="s">
        <v>106</v>
      </c>
      <c r="D1466" s="18">
        <v>45232.018750000003</v>
      </c>
      <c r="E1466" s="16" t="s">
        <v>191</v>
      </c>
      <c r="F1466" s="16" t="s">
        <v>44</v>
      </c>
      <c r="G1466" s="16">
        <v>3541</v>
      </c>
      <c r="H1466" s="16">
        <f>IF(OR(Table13[[#This Row],[Order Value]]&gt;Answer!I$17,Table13[[#This Row],[Order Value]]&lt;Answer!I$18),1,0)</f>
        <v>0</v>
      </c>
      <c r="I1466" s="19">
        <v>45232</v>
      </c>
      <c r="J1466" s="20" t="str">
        <f>TEXT(Table13[[#This Row],[Order Datetime]],"HH:MM:SS")</f>
        <v>00:27:00</v>
      </c>
      <c r="K1466" s="20" t="str">
        <f>TEXT(Table13[[#This Row],[Order time]],"H")</f>
        <v>0</v>
      </c>
      <c r="L1466" s="16">
        <v>11</v>
      </c>
      <c r="M1466" s="16">
        <f>DAY(Table13[[#This Row],[Order Date]])</f>
        <v>2</v>
      </c>
      <c r="N1466" s="16" t="str">
        <f>TEXT(Table13[[#This Row],[Order Date]],"mmmm")</f>
        <v>November</v>
      </c>
      <c r="O1466" s="16" t="str">
        <f>TEXT(Table13[[#This Row],[Order Date]],"dddd")</f>
        <v>Thursday</v>
      </c>
      <c r="P1466" s="16">
        <f>WEEKDAY(Table13[[#This Row],[Order Datetime]],2)</f>
        <v>4</v>
      </c>
      <c r="Q1466" s="30" t="str">
        <f>IF(Table13[[#This Row],[Customer Country]]="",VLOOKUP(Table13[[#This Row],[Customer ID]],Customers!$A$2:$E$2501,2,0),Table13[[#This Row],[Customer Country]])</f>
        <v>Singapore</v>
      </c>
      <c r="R1466" s="16">
        <f>VLOOKUP(Table13[[#This Row],[Customer ID]],Table3[],6,0)</f>
        <v>68</v>
      </c>
    </row>
    <row r="1467" spans="1:18" x14ac:dyDescent="0.3">
      <c r="A1467" s="15">
        <v>1189460</v>
      </c>
      <c r="B1467" s="16">
        <v>1181</v>
      </c>
      <c r="C1467" s="17" t="s">
        <v>106</v>
      </c>
      <c r="D1467" s="21">
        <v>45110.019444444442</v>
      </c>
      <c r="E1467" s="16" t="s">
        <v>97</v>
      </c>
      <c r="F1467" s="16" t="s">
        <v>78</v>
      </c>
      <c r="G1467" s="16">
        <v>4527</v>
      </c>
      <c r="H1467" s="16">
        <f>IF(OR(Table13[[#This Row],[Order Value]]&gt;Answer!I$17,Table13[[#This Row],[Order Value]]&lt;Answer!I$18),1,0)</f>
        <v>0</v>
      </c>
      <c r="I1467" s="19">
        <v>45110</v>
      </c>
      <c r="J1467" s="20" t="str">
        <f>TEXT(Table13[[#This Row],[Order Datetime]],"HH:MM:SS")</f>
        <v>00:28:00</v>
      </c>
      <c r="K1467" s="20" t="str">
        <f>TEXT(Table13[[#This Row],[Order time]],"H")</f>
        <v>0</v>
      </c>
      <c r="L1467" s="16">
        <v>7</v>
      </c>
      <c r="M1467" s="16">
        <f>DAY(Table13[[#This Row],[Order Date]])</f>
        <v>3</v>
      </c>
      <c r="N1467" s="16" t="str">
        <f>TEXT(Table13[[#This Row],[Order Date]],"mmmm")</f>
        <v>July</v>
      </c>
      <c r="O1467" s="16" t="str">
        <f>TEXT(Table13[[#This Row],[Order Date]],"dddd")</f>
        <v>Monday</v>
      </c>
      <c r="P1467" s="16">
        <f>WEEKDAY(Table13[[#This Row],[Order Datetime]],2)</f>
        <v>1</v>
      </c>
      <c r="Q1467" s="30" t="str">
        <f>IF(Table13[[#This Row],[Customer Country]]="",VLOOKUP(Table13[[#This Row],[Customer ID]],Customers!$A$2:$E$2501,2,0),Table13[[#This Row],[Customer Country]])</f>
        <v>Singapore</v>
      </c>
      <c r="R1467" s="16">
        <f>VLOOKUP(Table13[[#This Row],[Customer ID]],Table3[],6,0)</f>
        <v>68</v>
      </c>
    </row>
    <row r="1468" spans="1:18" x14ac:dyDescent="0.3">
      <c r="A1468" s="15">
        <v>404700</v>
      </c>
      <c r="B1468" s="16">
        <v>1182</v>
      </c>
      <c r="C1468" s="17" t="s">
        <v>99</v>
      </c>
      <c r="D1468" s="18">
        <v>45256.957638888889</v>
      </c>
      <c r="E1468" s="16" t="s">
        <v>96</v>
      </c>
      <c r="F1468" s="16" t="s">
        <v>5</v>
      </c>
      <c r="G1468" s="16">
        <v>2761</v>
      </c>
      <c r="H1468" s="16">
        <f>IF(OR(Table13[[#This Row],[Order Value]]&gt;Answer!I$17,Table13[[#This Row],[Order Value]]&lt;Answer!I$18),1,0)</f>
        <v>0</v>
      </c>
      <c r="I1468" s="19">
        <v>45256</v>
      </c>
      <c r="J1468" s="20" t="str">
        <f>TEXT(Table13[[#This Row],[Order Datetime]],"HH:MM:SS")</f>
        <v>22:59:00</v>
      </c>
      <c r="K1468" s="20" t="str">
        <f>TEXT(Table13[[#This Row],[Order time]],"H")</f>
        <v>22</v>
      </c>
      <c r="L1468" s="16">
        <v>11</v>
      </c>
      <c r="M1468" s="16">
        <f>DAY(Table13[[#This Row],[Order Date]])</f>
        <v>26</v>
      </c>
      <c r="N1468" s="16" t="str">
        <f>TEXT(Table13[[#This Row],[Order Date]],"mmmm")</f>
        <v>November</v>
      </c>
      <c r="O1468" s="16" t="str">
        <f>TEXT(Table13[[#This Row],[Order Date]],"dddd")</f>
        <v>Sunday</v>
      </c>
      <c r="P1468" s="16">
        <f>WEEKDAY(Table13[[#This Row],[Order Datetime]],2)</f>
        <v>7</v>
      </c>
      <c r="Q1468" s="30" t="str">
        <f>IF(Table13[[#This Row],[Customer Country]]="",VLOOKUP(Table13[[#This Row],[Customer ID]],Customers!$A$2:$E$2501,2,0),Table13[[#This Row],[Customer Country]])</f>
        <v>USA</v>
      </c>
      <c r="R1468" s="16">
        <f>VLOOKUP(Table13[[#This Row],[Customer ID]],Table3[],6,0)</f>
        <v>36</v>
      </c>
    </row>
    <row r="1469" spans="1:18" x14ac:dyDescent="0.3">
      <c r="A1469" s="15">
        <v>1272310</v>
      </c>
      <c r="B1469" s="16">
        <v>1183</v>
      </c>
      <c r="C1469" s="17" t="s">
        <v>100</v>
      </c>
      <c r="D1469" s="21">
        <v>45139.004861111112</v>
      </c>
      <c r="E1469" s="16" t="s">
        <v>96</v>
      </c>
      <c r="F1469" s="16" t="s">
        <v>20</v>
      </c>
      <c r="G1469" s="16">
        <v>7092</v>
      </c>
      <c r="H1469" s="16">
        <f>IF(OR(Table13[[#This Row],[Order Value]]&gt;Answer!I$17,Table13[[#This Row],[Order Value]]&lt;Answer!I$18),1,0)</f>
        <v>0</v>
      </c>
      <c r="I1469" s="19">
        <v>45139</v>
      </c>
      <c r="J1469" s="20" t="str">
        <f>TEXT(Table13[[#This Row],[Order Datetime]],"HH:MM:SS")</f>
        <v>00:07:00</v>
      </c>
      <c r="K1469" s="20" t="str">
        <f>TEXT(Table13[[#This Row],[Order time]],"H")</f>
        <v>0</v>
      </c>
      <c r="L1469" s="16">
        <v>8</v>
      </c>
      <c r="M1469" s="16">
        <f>DAY(Table13[[#This Row],[Order Date]])</f>
        <v>1</v>
      </c>
      <c r="N1469" s="16" t="str">
        <f>TEXT(Table13[[#This Row],[Order Date]],"mmmm")</f>
        <v>August</v>
      </c>
      <c r="O1469" s="16" t="str">
        <f>TEXT(Table13[[#This Row],[Order Date]],"dddd")</f>
        <v>Tuesday</v>
      </c>
      <c r="P1469" s="16">
        <f>WEEKDAY(Table13[[#This Row],[Order Datetime]],2)</f>
        <v>2</v>
      </c>
      <c r="Q1469" s="30" t="str">
        <f>IF(Table13[[#This Row],[Customer Country]]="",VLOOKUP(Table13[[#This Row],[Customer ID]],Customers!$A$2:$E$2501,2,0),Table13[[#This Row],[Customer Country]])</f>
        <v>France</v>
      </c>
      <c r="R1469" s="16">
        <f>VLOOKUP(Table13[[#This Row],[Customer ID]],Table3[],6,0)</f>
        <v>66</v>
      </c>
    </row>
    <row r="1470" spans="1:18" x14ac:dyDescent="0.3">
      <c r="A1470" s="15">
        <v>102931</v>
      </c>
      <c r="B1470" s="16">
        <v>1185</v>
      </c>
      <c r="C1470" s="17" t="s">
        <v>101</v>
      </c>
      <c r="D1470" s="18">
        <v>45092.956250000003</v>
      </c>
      <c r="E1470" s="16" t="s">
        <v>191</v>
      </c>
      <c r="F1470" s="16" t="s">
        <v>46</v>
      </c>
      <c r="G1470" s="16">
        <v>3433</v>
      </c>
      <c r="H1470" s="16">
        <f>IF(OR(Table13[[#This Row],[Order Value]]&gt;Answer!I$17,Table13[[#This Row],[Order Value]]&lt;Answer!I$18),1,0)</f>
        <v>0</v>
      </c>
      <c r="I1470" s="19">
        <v>45092</v>
      </c>
      <c r="J1470" s="20" t="str">
        <f>TEXT(Table13[[#This Row],[Order Datetime]],"HH:MM:SS")</f>
        <v>22:57:00</v>
      </c>
      <c r="K1470" s="20" t="str">
        <f>TEXT(Table13[[#This Row],[Order time]],"H")</f>
        <v>22</v>
      </c>
      <c r="L1470" s="16">
        <v>6</v>
      </c>
      <c r="M1470" s="16">
        <f>DAY(Table13[[#This Row],[Order Date]])</f>
        <v>15</v>
      </c>
      <c r="N1470" s="16" t="str">
        <f>TEXT(Table13[[#This Row],[Order Date]],"mmmm")</f>
        <v>June</v>
      </c>
      <c r="O1470" s="16" t="str">
        <f>TEXT(Table13[[#This Row],[Order Date]],"dddd")</f>
        <v>Thursday</v>
      </c>
      <c r="P1470" s="16">
        <f>WEEKDAY(Table13[[#This Row],[Order Datetime]],2)</f>
        <v>4</v>
      </c>
      <c r="Q1470" s="30" t="str">
        <f>IF(Table13[[#This Row],[Customer Country]]="",VLOOKUP(Table13[[#This Row],[Customer ID]],Customers!$A$2:$E$2501,2,0),Table13[[#This Row],[Customer Country]])</f>
        <v>Australia</v>
      </c>
      <c r="R1470" s="16">
        <f>VLOOKUP(Table13[[#This Row],[Customer ID]],Table3[],6,0)</f>
        <v>34</v>
      </c>
    </row>
    <row r="1471" spans="1:18" x14ac:dyDescent="0.3">
      <c r="A1471" s="15">
        <v>335011</v>
      </c>
      <c r="B1471" s="16">
        <v>1188</v>
      </c>
      <c r="C1471" s="17" t="s">
        <v>99</v>
      </c>
      <c r="D1471" s="18">
        <v>45257.988194444442</v>
      </c>
      <c r="E1471" s="16" t="s">
        <v>97</v>
      </c>
      <c r="F1471" s="16" t="s">
        <v>14</v>
      </c>
      <c r="G1471" s="16">
        <v>4882</v>
      </c>
      <c r="H1471" s="16">
        <f>IF(OR(Table13[[#This Row],[Order Value]]&gt;Answer!I$17,Table13[[#This Row],[Order Value]]&lt;Answer!I$18),1,0)</f>
        <v>0</v>
      </c>
      <c r="I1471" s="19">
        <v>45257</v>
      </c>
      <c r="J1471" s="20" t="str">
        <f>TEXT(Table13[[#This Row],[Order Datetime]],"HH:MM:SS")</f>
        <v>23:43:00</v>
      </c>
      <c r="K1471" s="20" t="str">
        <f>TEXT(Table13[[#This Row],[Order time]],"H")</f>
        <v>23</v>
      </c>
      <c r="L1471" s="16">
        <v>11</v>
      </c>
      <c r="M1471" s="16">
        <f>DAY(Table13[[#This Row],[Order Date]])</f>
        <v>27</v>
      </c>
      <c r="N1471" s="16" t="str">
        <f>TEXT(Table13[[#This Row],[Order Date]],"mmmm")</f>
        <v>November</v>
      </c>
      <c r="O1471" s="16" t="str">
        <f>TEXT(Table13[[#This Row],[Order Date]],"dddd")</f>
        <v>Monday</v>
      </c>
      <c r="P1471" s="16">
        <f>WEEKDAY(Table13[[#This Row],[Order Datetime]],2)</f>
        <v>1</v>
      </c>
      <c r="Q1471" s="30" t="str">
        <f>IF(Table13[[#This Row],[Customer Country]]="",VLOOKUP(Table13[[#This Row],[Customer ID]],Customers!$A$2:$E$2501,2,0),Table13[[#This Row],[Customer Country]])</f>
        <v>USA</v>
      </c>
      <c r="R1471" s="16">
        <f>VLOOKUP(Table13[[#This Row],[Customer ID]],Table3[],6,0)</f>
        <v>89</v>
      </c>
    </row>
    <row r="1472" spans="1:18" x14ac:dyDescent="0.3">
      <c r="A1472" s="15">
        <v>177047</v>
      </c>
      <c r="B1472" s="16">
        <v>1189</v>
      </c>
      <c r="C1472" s="17" t="s">
        <v>100</v>
      </c>
      <c r="D1472" s="18">
        <v>45151.970833333333</v>
      </c>
      <c r="E1472" s="16" t="s">
        <v>97</v>
      </c>
      <c r="F1472" s="16" t="s">
        <v>20</v>
      </c>
      <c r="G1472" s="16">
        <v>2516</v>
      </c>
      <c r="H1472" s="16">
        <f>IF(OR(Table13[[#This Row],[Order Value]]&gt;Answer!I$17,Table13[[#This Row],[Order Value]]&lt;Answer!I$18),1,0)</f>
        <v>0</v>
      </c>
      <c r="I1472" s="19">
        <v>45151</v>
      </c>
      <c r="J1472" s="20" t="str">
        <f>TEXT(Table13[[#This Row],[Order Datetime]],"HH:MM:SS")</f>
        <v>23:18:00</v>
      </c>
      <c r="K1472" s="20" t="str">
        <f>TEXT(Table13[[#This Row],[Order time]],"H")</f>
        <v>23</v>
      </c>
      <c r="L1472" s="16">
        <v>8</v>
      </c>
      <c r="M1472" s="16">
        <f>DAY(Table13[[#This Row],[Order Date]])</f>
        <v>13</v>
      </c>
      <c r="N1472" s="16" t="str">
        <f>TEXT(Table13[[#This Row],[Order Date]],"mmmm")</f>
        <v>August</v>
      </c>
      <c r="O1472" s="16" t="str">
        <f>TEXT(Table13[[#This Row],[Order Date]],"dddd")</f>
        <v>Sunday</v>
      </c>
      <c r="P1472" s="16">
        <f>WEEKDAY(Table13[[#This Row],[Order Datetime]],2)</f>
        <v>7</v>
      </c>
      <c r="Q1472" s="30" t="str">
        <f>IF(Table13[[#This Row],[Customer Country]]="",VLOOKUP(Table13[[#This Row],[Customer ID]],Customers!$A$2:$E$2501,2,0),Table13[[#This Row],[Customer Country]])</f>
        <v>France</v>
      </c>
      <c r="R1472" s="16">
        <f>VLOOKUP(Table13[[#This Row],[Customer ID]],Table3[],6,0)</f>
        <v>69</v>
      </c>
    </row>
    <row r="1473" spans="1:18" x14ac:dyDescent="0.3">
      <c r="A1473" s="15">
        <v>331797</v>
      </c>
      <c r="B1473" s="16">
        <v>1190</v>
      </c>
      <c r="C1473" s="17" t="s">
        <v>103</v>
      </c>
      <c r="D1473" s="18">
        <v>45214.073611111111</v>
      </c>
      <c r="E1473" s="16" t="s">
        <v>191</v>
      </c>
      <c r="F1473" s="16" t="s">
        <v>89</v>
      </c>
      <c r="G1473" s="16">
        <v>5185</v>
      </c>
      <c r="H1473" s="16">
        <f>IF(OR(Table13[[#This Row],[Order Value]]&gt;Answer!I$17,Table13[[#This Row],[Order Value]]&lt;Answer!I$18),1,0)</f>
        <v>0</v>
      </c>
      <c r="I1473" s="19">
        <v>45214</v>
      </c>
      <c r="J1473" s="20" t="str">
        <f>TEXT(Table13[[#This Row],[Order Datetime]],"HH:MM:SS")</f>
        <v>01:46:00</v>
      </c>
      <c r="K1473" s="20" t="str">
        <f>TEXT(Table13[[#This Row],[Order time]],"H")</f>
        <v>1</v>
      </c>
      <c r="L1473" s="16">
        <v>10</v>
      </c>
      <c r="M1473" s="16">
        <f>DAY(Table13[[#This Row],[Order Date]])</f>
        <v>15</v>
      </c>
      <c r="N1473" s="16" t="str">
        <f>TEXT(Table13[[#This Row],[Order Date]],"mmmm")</f>
        <v>October</v>
      </c>
      <c r="O1473" s="16" t="str">
        <f>TEXT(Table13[[#This Row],[Order Date]],"dddd")</f>
        <v>Sunday</v>
      </c>
      <c r="P1473" s="16">
        <f>WEEKDAY(Table13[[#This Row],[Order Datetime]],2)</f>
        <v>7</v>
      </c>
      <c r="Q1473" s="30" t="str">
        <f>IF(Table13[[#This Row],[Customer Country]]="",VLOOKUP(Table13[[#This Row],[Customer ID]],Customers!$A$2:$E$2501,2,0),Table13[[#This Row],[Customer Country]])</f>
        <v>Norway</v>
      </c>
      <c r="R1473" s="16">
        <f>VLOOKUP(Table13[[#This Row],[Customer ID]],Table3[],6,0)</f>
        <v>50</v>
      </c>
    </row>
    <row r="1474" spans="1:18" x14ac:dyDescent="0.3">
      <c r="A1474" s="15">
        <v>658815</v>
      </c>
      <c r="B1474" s="16">
        <v>1190</v>
      </c>
      <c r="C1474" s="17" t="s">
        <v>103</v>
      </c>
      <c r="D1474" s="18">
        <v>45255.010416666664</v>
      </c>
      <c r="E1474" s="16" t="s">
        <v>191</v>
      </c>
      <c r="F1474" s="16" t="s">
        <v>30</v>
      </c>
      <c r="G1474" s="16">
        <v>5243</v>
      </c>
      <c r="H1474" s="16">
        <f>IF(OR(Table13[[#This Row],[Order Value]]&gt;Answer!I$17,Table13[[#This Row],[Order Value]]&lt;Answer!I$18),1,0)</f>
        <v>0</v>
      </c>
      <c r="I1474" s="19">
        <v>45255</v>
      </c>
      <c r="J1474" s="20" t="str">
        <f>TEXT(Table13[[#This Row],[Order Datetime]],"HH:MM:SS")</f>
        <v>00:15:00</v>
      </c>
      <c r="K1474" s="20" t="str">
        <f>TEXT(Table13[[#This Row],[Order time]],"H")</f>
        <v>0</v>
      </c>
      <c r="L1474" s="16">
        <v>11</v>
      </c>
      <c r="M1474" s="16">
        <f>DAY(Table13[[#This Row],[Order Date]])</f>
        <v>25</v>
      </c>
      <c r="N1474" s="16" t="str">
        <f>TEXT(Table13[[#This Row],[Order Date]],"mmmm")</f>
        <v>November</v>
      </c>
      <c r="O1474" s="16" t="str">
        <f>TEXT(Table13[[#This Row],[Order Date]],"dddd")</f>
        <v>Saturday</v>
      </c>
      <c r="P1474" s="16">
        <f>WEEKDAY(Table13[[#This Row],[Order Datetime]],2)</f>
        <v>6</v>
      </c>
      <c r="Q1474" s="30" t="str">
        <f>IF(Table13[[#This Row],[Customer Country]]="",VLOOKUP(Table13[[#This Row],[Customer ID]],Customers!$A$2:$E$2501,2,0),Table13[[#This Row],[Customer Country]])</f>
        <v>Norway</v>
      </c>
      <c r="R1474" s="16">
        <f>VLOOKUP(Table13[[#This Row],[Customer ID]],Table3[],6,0)</f>
        <v>50</v>
      </c>
    </row>
    <row r="1475" spans="1:18" x14ac:dyDescent="0.3">
      <c r="A1475" s="15">
        <v>1151977</v>
      </c>
      <c r="B1475" s="16">
        <v>1190</v>
      </c>
      <c r="C1475" s="17" t="s">
        <v>103</v>
      </c>
      <c r="D1475" s="21">
        <v>45291.073611111111</v>
      </c>
      <c r="E1475" s="16" t="s">
        <v>97</v>
      </c>
      <c r="F1475" s="16" t="s">
        <v>86</v>
      </c>
      <c r="G1475" s="16">
        <v>4385</v>
      </c>
      <c r="H1475" s="16">
        <f>IF(OR(Table13[[#This Row],[Order Value]]&gt;Answer!I$17,Table13[[#This Row],[Order Value]]&lt;Answer!I$18),1,0)</f>
        <v>0</v>
      </c>
      <c r="I1475" s="19">
        <v>45291</v>
      </c>
      <c r="J1475" s="20" t="str">
        <f>TEXT(Table13[[#This Row],[Order Datetime]],"HH:MM:SS")</f>
        <v>01:46:00</v>
      </c>
      <c r="K1475" s="20" t="str">
        <f>TEXT(Table13[[#This Row],[Order time]],"H")</f>
        <v>1</v>
      </c>
      <c r="L1475" s="16">
        <v>12</v>
      </c>
      <c r="M1475" s="16">
        <f>DAY(Table13[[#This Row],[Order Date]])</f>
        <v>31</v>
      </c>
      <c r="N1475" s="16" t="str">
        <f>TEXT(Table13[[#This Row],[Order Date]],"mmmm")</f>
        <v>December</v>
      </c>
      <c r="O1475" s="16" t="str">
        <f>TEXT(Table13[[#This Row],[Order Date]],"dddd")</f>
        <v>Sunday</v>
      </c>
      <c r="P1475" s="16">
        <f>WEEKDAY(Table13[[#This Row],[Order Datetime]],2)</f>
        <v>7</v>
      </c>
      <c r="Q1475" s="30" t="str">
        <f>IF(Table13[[#This Row],[Customer Country]]="",VLOOKUP(Table13[[#This Row],[Customer ID]],Customers!$A$2:$E$2501,2,0),Table13[[#This Row],[Customer Country]])</f>
        <v>Norway</v>
      </c>
      <c r="R1475" s="16">
        <f>VLOOKUP(Table13[[#This Row],[Customer ID]],Table3[],6,0)</f>
        <v>50</v>
      </c>
    </row>
    <row r="1476" spans="1:18" x14ac:dyDescent="0.3">
      <c r="A1476" s="15">
        <v>165835</v>
      </c>
      <c r="B1476" s="16">
        <v>1191</v>
      </c>
      <c r="C1476" s="17" t="s">
        <v>101</v>
      </c>
      <c r="D1476" s="18">
        <v>45077.011111111111</v>
      </c>
      <c r="E1476" s="16" t="s">
        <v>97</v>
      </c>
      <c r="F1476" s="16" t="s">
        <v>5</v>
      </c>
      <c r="G1476" s="16">
        <v>2282</v>
      </c>
      <c r="H1476" s="16">
        <f>IF(OR(Table13[[#This Row],[Order Value]]&gt;Answer!I$17,Table13[[#This Row],[Order Value]]&lt;Answer!I$18),1,0)</f>
        <v>0</v>
      </c>
      <c r="I1476" s="19">
        <v>45077</v>
      </c>
      <c r="J1476" s="20" t="str">
        <f>TEXT(Table13[[#This Row],[Order Datetime]],"HH:MM:SS")</f>
        <v>00:16:00</v>
      </c>
      <c r="K1476" s="20" t="str">
        <f>TEXT(Table13[[#This Row],[Order time]],"H")</f>
        <v>0</v>
      </c>
      <c r="L1476" s="16">
        <v>5</v>
      </c>
      <c r="M1476" s="16">
        <f>DAY(Table13[[#This Row],[Order Date]])</f>
        <v>31</v>
      </c>
      <c r="N1476" s="16" t="str">
        <f>TEXT(Table13[[#This Row],[Order Date]],"mmmm")</f>
        <v>May</v>
      </c>
      <c r="O1476" s="16" t="str">
        <f>TEXT(Table13[[#This Row],[Order Date]],"dddd")</f>
        <v>Wednesday</v>
      </c>
      <c r="P1476" s="16">
        <f>WEEKDAY(Table13[[#This Row],[Order Datetime]],2)</f>
        <v>3</v>
      </c>
      <c r="Q1476" s="30" t="str">
        <f>IF(Table13[[#This Row],[Customer Country]]="",VLOOKUP(Table13[[#This Row],[Customer ID]],Customers!$A$2:$E$2501,2,0),Table13[[#This Row],[Customer Country]])</f>
        <v>Australia</v>
      </c>
      <c r="R1476" s="16">
        <f>VLOOKUP(Table13[[#This Row],[Customer ID]],Table3[],6,0)</f>
        <v>48</v>
      </c>
    </row>
    <row r="1477" spans="1:18" x14ac:dyDescent="0.3">
      <c r="A1477" s="15">
        <v>772693</v>
      </c>
      <c r="B1477" s="16">
        <v>1191</v>
      </c>
      <c r="C1477" s="17" t="s">
        <v>101</v>
      </c>
      <c r="D1477" s="21">
        <v>45047.978472222225</v>
      </c>
      <c r="E1477" s="16" t="s">
        <v>97</v>
      </c>
      <c r="F1477" s="16" t="s">
        <v>49</v>
      </c>
      <c r="G1477" s="16">
        <v>8999</v>
      </c>
      <c r="H1477" s="16">
        <f>IF(OR(Table13[[#This Row],[Order Value]]&gt;Answer!I$17,Table13[[#This Row],[Order Value]]&lt;Answer!I$18),1,0)</f>
        <v>0</v>
      </c>
      <c r="I1477" s="19">
        <v>45047</v>
      </c>
      <c r="J1477" s="20" t="str">
        <f>TEXT(Table13[[#This Row],[Order Datetime]],"HH:MM:SS")</f>
        <v>23:29:00</v>
      </c>
      <c r="K1477" s="20" t="str">
        <f>TEXT(Table13[[#This Row],[Order time]],"H")</f>
        <v>23</v>
      </c>
      <c r="L1477" s="16">
        <v>5</v>
      </c>
      <c r="M1477" s="16">
        <f>DAY(Table13[[#This Row],[Order Date]])</f>
        <v>1</v>
      </c>
      <c r="N1477" s="16" t="str">
        <f>TEXT(Table13[[#This Row],[Order Date]],"mmmm")</f>
        <v>May</v>
      </c>
      <c r="O1477" s="16" t="str">
        <f>TEXT(Table13[[#This Row],[Order Date]],"dddd")</f>
        <v>Monday</v>
      </c>
      <c r="P1477" s="16">
        <f>WEEKDAY(Table13[[#This Row],[Order Datetime]],2)</f>
        <v>1</v>
      </c>
      <c r="Q1477" s="30" t="str">
        <f>IF(Table13[[#This Row],[Customer Country]]="",VLOOKUP(Table13[[#This Row],[Customer ID]],Customers!$A$2:$E$2501,2,0),Table13[[#This Row],[Customer Country]])</f>
        <v>Australia</v>
      </c>
      <c r="R1477" s="16">
        <f>VLOOKUP(Table13[[#This Row],[Customer ID]],Table3[],6,0)</f>
        <v>48</v>
      </c>
    </row>
    <row r="1478" spans="1:18" x14ac:dyDescent="0.3">
      <c r="A1478" s="15">
        <v>1335543</v>
      </c>
      <c r="B1478" s="16">
        <v>1191</v>
      </c>
      <c r="C1478" s="17" t="s">
        <v>101</v>
      </c>
      <c r="D1478" s="21">
        <v>44959.037499999999</v>
      </c>
      <c r="E1478" s="16" t="s">
        <v>98</v>
      </c>
      <c r="F1478" s="16" t="s">
        <v>26</v>
      </c>
      <c r="G1478" s="16">
        <v>2295</v>
      </c>
      <c r="H1478" s="16">
        <f>IF(OR(Table13[[#This Row],[Order Value]]&gt;Answer!I$17,Table13[[#This Row],[Order Value]]&lt;Answer!I$18),1,0)</f>
        <v>0</v>
      </c>
      <c r="I1478" s="19">
        <v>44959</v>
      </c>
      <c r="J1478" s="20" t="str">
        <f>TEXT(Table13[[#This Row],[Order Datetime]],"HH:MM:SS")</f>
        <v>00:54:00</v>
      </c>
      <c r="K1478" s="20" t="str">
        <f>TEXT(Table13[[#This Row],[Order time]],"H")</f>
        <v>0</v>
      </c>
      <c r="L1478" s="16">
        <v>2</v>
      </c>
      <c r="M1478" s="16">
        <f>DAY(Table13[[#This Row],[Order Date]])</f>
        <v>2</v>
      </c>
      <c r="N1478" s="16" t="str">
        <f>TEXT(Table13[[#This Row],[Order Date]],"mmmm")</f>
        <v>February</v>
      </c>
      <c r="O1478" s="16" t="str">
        <f>TEXT(Table13[[#This Row],[Order Date]],"dddd")</f>
        <v>Thursday</v>
      </c>
      <c r="P1478" s="16">
        <f>WEEKDAY(Table13[[#This Row],[Order Datetime]],2)</f>
        <v>4</v>
      </c>
      <c r="Q1478" s="30" t="str">
        <f>IF(Table13[[#This Row],[Customer Country]]="",VLOOKUP(Table13[[#This Row],[Customer ID]],Customers!$A$2:$E$2501,2,0),Table13[[#This Row],[Customer Country]])</f>
        <v>Australia</v>
      </c>
      <c r="R1478" s="16">
        <f>VLOOKUP(Table13[[#This Row],[Customer ID]],Table3[],6,0)</f>
        <v>48</v>
      </c>
    </row>
    <row r="1479" spans="1:18" x14ac:dyDescent="0.3">
      <c r="A1479" s="15">
        <v>1343766</v>
      </c>
      <c r="B1479" s="16">
        <v>1191</v>
      </c>
      <c r="C1479" s="17" t="s">
        <v>101</v>
      </c>
      <c r="D1479" s="21">
        <v>45037.000694444447</v>
      </c>
      <c r="E1479" s="16" t="s">
        <v>97</v>
      </c>
      <c r="F1479" s="16" t="s">
        <v>43</v>
      </c>
      <c r="G1479" s="16">
        <v>7282</v>
      </c>
      <c r="H1479" s="16">
        <f>IF(OR(Table13[[#This Row],[Order Value]]&gt;Answer!I$17,Table13[[#This Row],[Order Value]]&lt;Answer!I$18),1,0)</f>
        <v>0</v>
      </c>
      <c r="I1479" s="19">
        <v>45037</v>
      </c>
      <c r="J1479" s="20" t="str">
        <f>TEXT(Table13[[#This Row],[Order Datetime]],"HH:MM:SS")</f>
        <v>00:01:00</v>
      </c>
      <c r="K1479" s="20" t="str">
        <f>TEXT(Table13[[#This Row],[Order time]],"H")</f>
        <v>0</v>
      </c>
      <c r="L1479" s="16">
        <v>4</v>
      </c>
      <c r="M1479" s="16">
        <f>DAY(Table13[[#This Row],[Order Date]])</f>
        <v>21</v>
      </c>
      <c r="N1479" s="16" t="str">
        <f>TEXT(Table13[[#This Row],[Order Date]],"mmmm")</f>
        <v>April</v>
      </c>
      <c r="O1479" s="16" t="str">
        <f>TEXT(Table13[[#This Row],[Order Date]],"dddd")</f>
        <v>Friday</v>
      </c>
      <c r="P1479" s="16">
        <f>WEEKDAY(Table13[[#This Row],[Order Datetime]],2)</f>
        <v>5</v>
      </c>
      <c r="Q1479" s="30" t="str">
        <f>IF(Table13[[#This Row],[Customer Country]]="",VLOOKUP(Table13[[#This Row],[Customer ID]],Customers!$A$2:$E$2501,2,0),Table13[[#This Row],[Customer Country]])</f>
        <v>Australia</v>
      </c>
      <c r="R1479" s="16">
        <f>VLOOKUP(Table13[[#This Row],[Customer ID]],Table3[],6,0)</f>
        <v>48</v>
      </c>
    </row>
    <row r="1480" spans="1:18" x14ac:dyDescent="0.3">
      <c r="A1480" s="15">
        <v>797735</v>
      </c>
      <c r="B1480" s="16">
        <v>1192</v>
      </c>
      <c r="C1480" s="17" t="s">
        <v>99</v>
      </c>
      <c r="D1480" s="21">
        <v>45276.048611111109</v>
      </c>
      <c r="E1480" s="16" t="s">
        <v>98</v>
      </c>
      <c r="F1480" s="16" t="s">
        <v>10</v>
      </c>
      <c r="G1480" s="16">
        <v>322</v>
      </c>
      <c r="H1480" s="16">
        <f>IF(OR(Table13[[#This Row],[Order Value]]&gt;Answer!I$17,Table13[[#This Row],[Order Value]]&lt;Answer!I$18),1,0)</f>
        <v>0</v>
      </c>
      <c r="I1480" s="19">
        <v>45276</v>
      </c>
      <c r="J1480" s="20" t="str">
        <f>TEXT(Table13[[#This Row],[Order Datetime]],"HH:MM:SS")</f>
        <v>01:10:00</v>
      </c>
      <c r="K1480" s="20" t="str">
        <f>TEXT(Table13[[#This Row],[Order time]],"H")</f>
        <v>1</v>
      </c>
      <c r="L1480" s="16">
        <v>12</v>
      </c>
      <c r="M1480" s="16">
        <f>DAY(Table13[[#This Row],[Order Date]])</f>
        <v>16</v>
      </c>
      <c r="N1480" s="16" t="str">
        <f>TEXT(Table13[[#This Row],[Order Date]],"mmmm")</f>
        <v>December</v>
      </c>
      <c r="O1480" s="16" t="str">
        <f>TEXT(Table13[[#This Row],[Order Date]],"dddd")</f>
        <v>Saturday</v>
      </c>
      <c r="P1480" s="16">
        <f>WEEKDAY(Table13[[#This Row],[Order Datetime]],2)</f>
        <v>6</v>
      </c>
      <c r="Q1480" s="30" t="str">
        <f>IF(Table13[[#This Row],[Customer Country]]="",VLOOKUP(Table13[[#This Row],[Customer ID]],Customers!$A$2:$E$2501,2,0),Table13[[#This Row],[Customer Country]])</f>
        <v>USA</v>
      </c>
      <c r="R1480" s="16">
        <f>VLOOKUP(Table13[[#This Row],[Customer ID]],Table3[],6,0)</f>
        <v>87</v>
      </c>
    </row>
    <row r="1481" spans="1:18" x14ac:dyDescent="0.3">
      <c r="A1481" s="15">
        <v>1114314</v>
      </c>
      <c r="B1481" s="16">
        <v>1192</v>
      </c>
      <c r="C1481" s="17" t="s">
        <v>99</v>
      </c>
      <c r="D1481" s="21">
        <v>45017.038888888892</v>
      </c>
      <c r="E1481" s="16" t="s">
        <v>213</v>
      </c>
      <c r="F1481" s="16" t="s">
        <v>15</v>
      </c>
      <c r="G1481" s="16">
        <v>3962</v>
      </c>
      <c r="H1481" s="16">
        <f>IF(OR(Table13[[#This Row],[Order Value]]&gt;Answer!I$17,Table13[[#This Row],[Order Value]]&lt;Answer!I$18),1,0)</f>
        <v>0</v>
      </c>
      <c r="I1481" s="19">
        <v>45017</v>
      </c>
      <c r="J1481" s="20" t="str">
        <f>TEXT(Table13[[#This Row],[Order Datetime]],"HH:MM:SS")</f>
        <v>00:56:00</v>
      </c>
      <c r="K1481" s="20" t="str">
        <f>TEXT(Table13[[#This Row],[Order time]],"H")</f>
        <v>0</v>
      </c>
      <c r="L1481" s="16">
        <v>4</v>
      </c>
      <c r="M1481" s="16">
        <f>DAY(Table13[[#This Row],[Order Date]])</f>
        <v>1</v>
      </c>
      <c r="N1481" s="16" t="str">
        <f>TEXT(Table13[[#This Row],[Order Date]],"mmmm")</f>
        <v>April</v>
      </c>
      <c r="O1481" s="16" t="str">
        <f>TEXT(Table13[[#This Row],[Order Date]],"dddd")</f>
        <v>Saturday</v>
      </c>
      <c r="P1481" s="16">
        <f>WEEKDAY(Table13[[#This Row],[Order Datetime]],2)</f>
        <v>6</v>
      </c>
      <c r="Q1481" s="30" t="str">
        <f>IF(Table13[[#This Row],[Customer Country]]="",VLOOKUP(Table13[[#This Row],[Customer ID]],Customers!$A$2:$E$2501,2,0),Table13[[#This Row],[Customer Country]])</f>
        <v>USA</v>
      </c>
      <c r="R1481" s="16">
        <f>VLOOKUP(Table13[[#This Row],[Customer ID]],Table3[],6,0)</f>
        <v>87</v>
      </c>
    </row>
    <row r="1482" spans="1:18" x14ac:dyDescent="0.3">
      <c r="A1482" s="15">
        <v>561728</v>
      </c>
      <c r="B1482" s="16">
        <v>1193</v>
      </c>
      <c r="C1482" s="17" t="s">
        <v>107</v>
      </c>
      <c r="D1482" s="18">
        <v>45011.959722222222</v>
      </c>
      <c r="E1482" s="16" t="s">
        <v>98</v>
      </c>
      <c r="F1482" s="16" t="s">
        <v>50</v>
      </c>
      <c r="G1482" s="16">
        <v>9790</v>
      </c>
      <c r="H1482" s="16">
        <f>IF(OR(Table13[[#This Row],[Order Value]]&gt;Answer!I$17,Table13[[#This Row],[Order Value]]&lt;Answer!I$18),1,0)</f>
        <v>0</v>
      </c>
      <c r="I1482" s="19">
        <v>45011</v>
      </c>
      <c r="J1482" s="20" t="str">
        <f>TEXT(Table13[[#This Row],[Order Datetime]],"HH:MM:SS")</f>
        <v>23:02:00</v>
      </c>
      <c r="K1482" s="20" t="str">
        <f>TEXT(Table13[[#This Row],[Order time]],"H")</f>
        <v>23</v>
      </c>
      <c r="L1482" s="16">
        <v>3</v>
      </c>
      <c r="M1482" s="16">
        <f>DAY(Table13[[#This Row],[Order Date]])</f>
        <v>26</v>
      </c>
      <c r="N1482" s="16" t="str">
        <f>TEXT(Table13[[#This Row],[Order Date]],"mmmm")</f>
        <v>March</v>
      </c>
      <c r="O1482" s="16" t="str">
        <f>TEXT(Table13[[#This Row],[Order Date]],"dddd")</f>
        <v>Sunday</v>
      </c>
      <c r="P1482" s="16">
        <f>WEEKDAY(Table13[[#This Row],[Order Datetime]],2)</f>
        <v>7</v>
      </c>
      <c r="Q1482" s="30" t="str">
        <f>IF(Table13[[#This Row],[Customer Country]]="",VLOOKUP(Table13[[#This Row],[Customer ID]],Customers!$A$2:$E$2501,2,0),Table13[[#This Row],[Customer Country]])</f>
        <v>Italy</v>
      </c>
      <c r="R1482" s="16">
        <f>VLOOKUP(Table13[[#This Row],[Customer ID]],Table3[],6,0)</f>
        <v>69</v>
      </c>
    </row>
    <row r="1483" spans="1:18" x14ac:dyDescent="0.3">
      <c r="A1483" s="15">
        <v>1229912</v>
      </c>
      <c r="B1483" s="16">
        <v>1193</v>
      </c>
      <c r="C1483" s="17" t="s">
        <v>107</v>
      </c>
      <c r="D1483" s="21">
        <v>45268.993750000001</v>
      </c>
      <c r="E1483" s="16" t="s">
        <v>96</v>
      </c>
      <c r="F1483" s="16" t="s">
        <v>47</v>
      </c>
      <c r="G1483" s="16">
        <v>3977</v>
      </c>
      <c r="H1483" s="16">
        <f>IF(OR(Table13[[#This Row],[Order Value]]&gt;Answer!I$17,Table13[[#This Row],[Order Value]]&lt;Answer!I$18),1,0)</f>
        <v>0</v>
      </c>
      <c r="I1483" s="19">
        <v>45268</v>
      </c>
      <c r="J1483" s="20" t="str">
        <f>TEXT(Table13[[#This Row],[Order Datetime]],"HH:MM:SS")</f>
        <v>23:51:00</v>
      </c>
      <c r="K1483" s="20" t="str">
        <f>TEXT(Table13[[#This Row],[Order time]],"H")</f>
        <v>23</v>
      </c>
      <c r="L1483" s="16">
        <v>12</v>
      </c>
      <c r="M1483" s="16">
        <f>DAY(Table13[[#This Row],[Order Date]])</f>
        <v>8</v>
      </c>
      <c r="N1483" s="16" t="str">
        <f>TEXT(Table13[[#This Row],[Order Date]],"mmmm")</f>
        <v>December</v>
      </c>
      <c r="O1483" s="16" t="str">
        <f>TEXT(Table13[[#This Row],[Order Date]],"dddd")</f>
        <v>Friday</v>
      </c>
      <c r="P1483" s="16">
        <f>WEEKDAY(Table13[[#This Row],[Order Datetime]],2)</f>
        <v>5</v>
      </c>
      <c r="Q1483" s="30" t="str">
        <f>IF(Table13[[#This Row],[Customer Country]]="",VLOOKUP(Table13[[#This Row],[Customer ID]],Customers!$A$2:$E$2501,2,0),Table13[[#This Row],[Customer Country]])</f>
        <v>Italy</v>
      </c>
      <c r="R1483" s="16">
        <f>VLOOKUP(Table13[[#This Row],[Customer ID]],Table3[],6,0)</f>
        <v>69</v>
      </c>
    </row>
    <row r="1484" spans="1:18" x14ac:dyDescent="0.3">
      <c r="A1484" s="15">
        <v>442615</v>
      </c>
      <c r="B1484" s="16">
        <v>1196</v>
      </c>
      <c r="C1484" s="17" t="s">
        <v>99</v>
      </c>
      <c r="D1484" s="18">
        <v>45255.941666666666</v>
      </c>
      <c r="E1484" s="16" t="s">
        <v>97</v>
      </c>
      <c r="F1484" s="16" t="s">
        <v>87</v>
      </c>
      <c r="G1484" s="16">
        <v>6526</v>
      </c>
      <c r="H1484" s="16">
        <f>IF(OR(Table13[[#This Row],[Order Value]]&gt;Answer!I$17,Table13[[#This Row],[Order Value]]&lt;Answer!I$18),1,0)</f>
        <v>0</v>
      </c>
      <c r="I1484" s="19">
        <v>45255</v>
      </c>
      <c r="J1484" s="20" t="str">
        <f>TEXT(Table13[[#This Row],[Order Datetime]],"HH:MM:SS")</f>
        <v>22:36:00</v>
      </c>
      <c r="K1484" s="20" t="str">
        <f>TEXT(Table13[[#This Row],[Order time]],"H")</f>
        <v>22</v>
      </c>
      <c r="L1484" s="16">
        <v>11</v>
      </c>
      <c r="M1484" s="16">
        <f>DAY(Table13[[#This Row],[Order Date]])</f>
        <v>25</v>
      </c>
      <c r="N1484" s="16" t="str">
        <f>TEXT(Table13[[#This Row],[Order Date]],"mmmm")</f>
        <v>November</v>
      </c>
      <c r="O1484" s="16" t="str">
        <f>TEXT(Table13[[#This Row],[Order Date]],"dddd")</f>
        <v>Saturday</v>
      </c>
      <c r="P1484" s="16">
        <f>WEEKDAY(Table13[[#This Row],[Order Datetime]],2)</f>
        <v>6</v>
      </c>
      <c r="Q1484" s="30" t="str">
        <f>IF(Table13[[#This Row],[Customer Country]]="",VLOOKUP(Table13[[#This Row],[Customer ID]],Customers!$A$2:$E$2501,2,0),Table13[[#This Row],[Customer Country]])</f>
        <v>USA</v>
      </c>
      <c r="R1484" s="16">
        <f>VLOOKUP(Table13[[#This Row],[Customer ID]],Table3[],6,0)</f>
        <v>82</v>
      </c>
    </row>
    <row r="1485" spans="1:18" x14ac:dyDescent="0.3">
      <c r="A1485" s="15">
        <v>1259011</v>
      </c>
      <c r="B1485" s="16">
        <v>1198</v>
      </c>
      <c r="C1485" s="17" t="s">
        <v>99</v>
      </c>
      <c r="D1485" s="21">
        <v>45087.071527777778</v>
      </c>
      <c r="E1485" s="16" t="s">
        <v>98</v>
      </c>
      <c r="F1485" s="16" t="s">
        <v>76</v>
      </c>
      <c r="G1485" s="16">
        <v>247</v>
      </c>
      <c r="H1485" s="16">
        <f>IF(OR(Table13[[#This Row],[Order Value]]&gt;Answer!I$17,Table13[[#This Row],[Order Value]]&lt;Answer!I$18),1,0)</f>
        <v>0</v>
      </c>
      <c r="I1485" s="19">
        <v>45087</v>
      </c>
      <c r="J1485" s="20" t="str">
        <f>TEXT(Table13[[#This Row],[Order Datetime]],"HH:MM:SS")</f>
        <v>01:43:00</v>
      </c>
      <c r="K1485" s="20" t="str">
        <f>TEXT(Table13[[#This Row],[Order time]],"H")</f>
        <v>1</v>
      </c>
      <c r="L1485" s="16">
        <v>6</v>
      </c>
      <c r="M1485" s="16">
        <f>DAY(Table13[[#This Row],[Order Date]])</f>
        <v>10</v>
      </c>
      <c r="N1485" s="16" t="str">
        <f>TEXT(Table13[[#This Row],[Order Date]],"mmmm")</f>
        <v>June</v>
      </c>
      <c r="O1485" s="16" t="str">
        <f>TEXT(Table13[[#This Row],[Order Date]],"dddd")</f>
        <v>Saturday</v>
      </c>
      <c r="P1485" s="16">
        <f>WEEKDAY(Table13[[#This Row],[Order Datetime]],2)</f>
        <v>6</v>
      </c>
      <c r="Q1485" s="30" t="str">
        <f>IF(Table13[[#This Row],[Customer Country]]="",VLOOKUP(Table13[[#This Row],[Customer ID]],Customers!$A$2:$E$2501,2,0),Table13[[#This Row],[Customer Country]])</f>
        <v>USA</v>
      </c>
      <c r="R1485" s="16">
        <f>VLOOKUP(Table13[[#This Row],[Customer ID]],Table3[],6,0)</f>
        <v>63</v>
      </c>
    </row>
    <row r="1486" spans="1:18" x14ac:dyDescent="0.3">
      <c r="A1486" s="15">
        <v>581118</v>
      </c>
      <c r="B1486" s="16">
        <v>1199</v>
      </c>
      <c r="C1486" s="17" t="s">
        <v>107</v>
      </c>
      <c r="D1486" s="18">
        <v>45257.015277777777</v>
      </c>
      <c r="E1486" s="16" t="s">
        <v>98</v>
      </c>
      <c r="F1486" s="16" t="s">
        <v>50</v>
      </c>
      <c r="G1486" s="16">
        <v>3254</v>
      </c>
      <c r="H1486" s="16">
        <f>IF(OR(Table13[[#This Row],[Order Value]]&gt;Answer!I$17,Table13[[#This Row],[Order Value]]&lt;Answer!I$18),1,0)</f>
        <v>0</v>
      </c>
      <c r="I1486" s="19">
        <v>45257</v>
      </c>
      <c r="J1486" s="20" t="str">
        <f>TEXT(Table13[[#This Row],[Order Datetime]],"HH:MM:SS")</f>
        <v>00:22:00</v>
      </c>
      <c r="K1486" s="20" t="str">
        <f>TEXT(Table13[[#This Row],[Order time]],"H")</f>
        <v>0</v>
      </c>
      <c r="L1486" s="16">
        <v>11</v>
      </c>
      <c r="M1486" s="16">
        <f>DAY(Table13[[#This Row],[Order Date]])</f>
        <v>27</v>
      </c>
      <c r="N1486" s="16" t="str">
        <f>TEXT(Table13[[#This Row],[Order Date]],"mmmm")</f>
        <v>November</v>
      </c>
      <c r="O1486" s="16" t="str">
        <f>TEXT(Table13[[#This Row],[Order Date]],"dddd")</f>
        <v>Monday</v>
      </c>
      <c r="P1486" s="16">
        <f>WEEKDAY(Table13[[#This Row],[Order Datetime]],2)</f>
        <v>1</v>
      </c>
      <c r="Q1486" s="30" t="str">
        <f>IF(Table13[[#This Row],[Customer Country]]="",VLOOKUP(Table13[[#This Row],[Customer ID]],Customers!$A$2:$E$2501,2,0),Table13[[#This Row],[Customer Country]])</f>
        <v>Italy</v>
      </c>
      <c r="R1486" s="16">
        <f>VLOOKUP(Table13[[#This Row],[Customer ID]],Table3[],6,0)</f>
        <v>38</v>
      </c>
    </row>
    <row r="1487" spans="1:18" x14ac:dyDescent="0.3">
      <c r="A1487" s="15">
        <v>1259418</v>
      </c>
      <c r="B1487" s="16">
        <v>1199</v>
      </c>
      <c r="C1487" s="17" t="s">
        <v>107</v>
      </c>
      <c r="D1487" s="21">
        <v>44953.01458333333</v>
      </c>
      <c r="E1487" s="16" t="s">
        <v>97</v>
      </c>
      <c r="F1487" s="16" t="s">
        <v>72</v>
      </c>
      <c r="G1487" s="16">
        <v>7775</v>
      </c>
      <c r="H1487" s="16">
        <f>IF(OR(Table13[[#This Row],[Order Value]]&gt;Answer!I$17,Table13[[#This Row],[Order Value]]&lt;Answer!I$18),1,0)</f>
        <v>0</v>
      </c>
      <c r="I1487" s="19">
        <v>44953</v>
      </c>
      <c r="J1487" s="20" t="str">
        <f>TEXT(Table13[[#This Row],[Order Datetime]],"HH:MM:SS")</f>
        <v>00:21:00</v>
      </c>
      <c r="K1487" s="20" t="str">
        <f>TEXT(Table13[[#This Row],[Order time]],"H")</f>
        <v>0</v>
      </c>
      <c r="L1487" s="16">
        <v>1</v>
      </c>
      <c r="M1487" s="16">
        <f>DAY(Table13[[#This Row],[Order Date]])</f>
        <v>27</v>
      </c>
      <c r="N1487" s="16" t="str">
        <f>TEXT(Table13[[#This Row],[Order Date]],"mmmm")</f>
        <v>January</v>
      </c>
      <c r="O1487" s="16" t="str">
        <f>TEXT(Table13[[#This Row],[Order Date]],"dddd")</f>
        <v>Friday</v>
      </c>
      <c r="P1487" s="16">
        <f>WEEKDAY(Table13[[#This Row],[Order Datetime]],2)</f>
        <v>5</v>
      </c>
      <c r="Q1487" s="30" t="str">
        <f>IF(Table13[[#This Row],[Customer Country]]="",VLOOKUP(Table13[[#This Row],[Customer ID]],Customers!$A$2:$E$2501,2,0),Table13[[#This Row],[Customer Country]])</f>
        <v>Italy</v>
      </c>
      <c r="R1487" s="16">
        <f>VLOOKUP(Table13[[#This Row],[Customer ID]],Table3[],6,0)</f>
        <v>38</v>
      </c>
    </row>
    <row r="1488" spans="1:18" x14ac:dyDescent="0.3">
      <c r="A1488" s="15">
        <v>423114</v>
      </c>
      <c r="B1488" s="16">
        <v>1201</v>
      </c>
      <c r="C1488" s="17" t="s">
        <v>100</v>
      </c>
      <c r="D1488" s="18">
        <v>44983.993055555555</v>
      </c>
      <c r="E1488" s="16" t="s">
        <v>98</v>
      </c>
      <c r="F1488" s="16" t="s">
        <v>24</v>
      </c>
      <c r="G1488" s="16">
        <v>6057</v>
      </c>
      <c r="H1488" s="16">
        <f>IF(OR(Table13[[#This Row],[Order Value]]&gt;Answer!I$17,Table13[[#This Row],[Order Value]]&lt;Answer!I$18),1,0)</f>
        <v>0</v>
      </c>
      <c r="I1488" s="19">
        <v>44983</v>
      </c>
      <c r="J1488" s="20" t="str">
        <f>TEXT(Table13[[#This Row],[Order Datetime]],"HH:MM:SS")</f>
        <v>23:50:00</v>
      </c>
      <c r="K1488" s="20" t="str">
        <f>TEXT(Table13[[#This Row],[Order time]],"H")</f>
        <v>23</v>
      </c>
      <c r="L1488" s="16">
        <v>2</v>
      </c>
      <c r="M1488" s="16">
        <f>DAY(Table13[[#This Row],[Order Date]])</f>
        <v>26</v>
      </c>
      <c r="N1488" s="16" t="str">
        <f>TEXT(Table13[[#This Row],[Order Date]],"mmmm")</f>
        <v>February</v>
      </c>
      <c r="O1488" s="16" t="str">
        <f>TEXT(Table13[[#This Row],[Order Date]],"dddd")</f>
        <v>Sunday</v>
      </c>
      <c r="P1488" s="16">
        <f>WEEKDAY(Table13[[#This Row],[Order Datetime]],2)</f>
        <v>7</v>
      </c>
      <c r="Q1488" s="30" t="str">
        <f>IF(Table13[[#This Row],[Customer Country]]="",VLOOKUP(Table13[[#This Row],[Customer ID]],Customers!$A$2:$E$2501,2,0),Table13[[#This Row],[Customer Country]])</f>
        <v>France</v>
      </c>
      <c r="R1488" s="16">
        <f>VLOOKUP(Table13[[#This Row],[Customer ID]],Table3[],6,0)</f>
        <v>89</v>
      </c>
    </row>
    <row r="1489" spans="1:18" x14ac:dyDescent="0.3">
      <c r="A1489" s="15">
        <v>630561</v>
      </c>
      <c r="B1489" s="16">
        <v>1201</v>
      </c>
      <c r="C1489" s="17" t="s">
        <v>100</v>
      </c>
      <c r="D1489" s="18">
        <v>45166.049305555556</v>
      </c>
      <c r="E1489" s="16" t="s">
        <v>191</v>
      </c>
      <c r="F1489" s="16" t="s">
        <v>94</v>
      </c>
      <c r="G1489" s="16">
        <v>6934</v>
      </c>
      <c r="H1489" s="16">
        <f>IF(OR(Table13[[#This Row],[Order Value]]&gt;Answer!I$17,Table13[[#This Row],[Order Value]]&lt;Answer!I$18),1,0)</f>
        <v>0</v>
      </c>
      <c r="I1489" s="19">
        <v>45166</v>
      </c>
      <c r="J1489" s="20" t="str">
        <f>TEXT(Table13[[#This Row],[Order Datetime]],"HH:MM:SS")</f>
        <v>01:11:00</v>
      </c>
      <c r="K1489" s="20" t="str">
        <f>TEXT(Table13[[#This Row],[Order time]],"H")</f>
        <v>1</v>
      </c>
      <c r="L1489" s="16">
        <v>8</v>
      </c>
      <c r="M1489" s="16">
        <f>DAY(Table13[[#This Row],[Order Date]])</f>
        <v>28</v>
      </c>
      <c r="N1489" s="16" t="str">
        <f>TEXT(Table13[[#This Row],[Order Date]],"mmmm")</f>
        <v>August</v>
      </c>
      <c r="O1489" s="16" t="str">
        <f>TEXT(Table13[[#This Row],[Order Date]],"dddd")</f>
        <v>Monday</v>
      </c>
      <c r="P1489" s="16">
        <f>WEEKDAY(Table13[[#This Row],[Order Datetime]],2)</f>
        <v>1</v>
      </c>
      <c r="Q1489" s="30" t="str">
        <f>IF(Table13[[#This Row],[Customer Country]]="",VLOOKUP(Table13[[#This Row],[Customer ID]],Customers!$A$2:$E$2501,2,0),Table13[[#This Row],[Customer Country]])</f>
        <v>France</v>
      </c>
      <c r="R1489" s="16">
        <f>VLOOKUP(Table13[[#This Row],[Customer ID]],Table3[],6,0)</f>
        <v>89</v>
      </c>
    </row>
    <row r="1490" spans="1:18" x14ac:dyDescent="0.3">
      <c r="A1490" s="15">
        <v>834746</v>
      </c>
      <c r="B1490" s="16">
        <v>1204</v>
      </c>
      <c r="C1490" s="17" t="s">
        <v>99</v>
      </c>
      <c r="D1490" s="21">
        <v>44999.035416666666</v>
      </c>
      <c r="E1490" s="16" t="s">
        <v>191</v>
      </c>
      <c r="F1490" s="16" t="s">
        <v>68</v>
      </c>
      <c r="G1490" s="16">
        <v>3237</v>
      </c>
      <c r="H1490" s="16">
        <f>IF(OR(Table13[[#This Row],[Order Value]]&gt;Answer!I$17,Table13[[#This Row],[Order Value]]&lt;Answer!I$18),1,0)</f>
        <v>0</v>
      </c>
      <c r="I1490" s="19">
        <v>44999</v>
      </c>
      <c r="J1490" s="20" t="str">
        <f>TEXT(Table13[[#This Row],[Order Datetime]],"HH:MM:SS")</f>
        <v>00:51:00</v>
      </c>
      <c r="K1490" s="20" t="str">
        <f>TEXT(Table13[[#This Row],[Order time]],"H")</f>
        <v>0</v>
      </c>
      <c r="L1490" s="16">
        <v>3</v>
      </c>
      <c r="M1490" s="16">
        <f>DAY(Table13[[#This Row],[Order Date]])</f>
        <v>14</v>
      </c>
      <c r="N1490" s="16" t="str">
        <f>TEXT(Table13[[#This Row],[Order Date]],"mmmm")</f>
        <v>March</v>
      </c>
      <c r="O1490" s="16" t="str">
        <f>TEXT(Table13[[#This Row],[Order Date]],"dddd")</f>
        <v>Tuesday</v>
      </c>
      <c r="P1490" s="16">
        <f>WEEKDAY(Table13[[#This Row],[Order Datetime]],2)</f>
        <v>2</v>
      </c>
      <c r="Q1490" s="30" t="str">
        <f>IF(Table13[[#This Row],[Customer Country]]="",VLOOKUP(Table13[[#This Row],[Customer ID]],Customers!$A$2:$E$2501,2,0),Table13[[#This Row],[Customer Country]])</f>
        <v>USA</v>
      </c>
      <c r="R1490" s="16">
        <f>VLOOKUP(Table13[[#This Row],[Customer ID]],Table3[],6,0)</f>
        <v>89</v>
      </c>
    </row>
    <row r="1491" spans="1:18" x14ac:dyDescent="0.3">
      <c r="A1491" s="15">
        <v>1055786</v>
      </c>
      <c r="B1491" s="16">
        <v>1205</v>
      </c>
      <c r="C1491" s="17" t="s">
        <v>105</v>
      </c>
      <c r="D1491" s="21">
        <v>45143.052777777775</v>
      </c>
      <c r="E1491" s="16" t="s">
        <v>97</v>
      </c>
      <c r="F1491" s="16" t="s">
        <v>13</v>
      </c>
      <c r="G1491" s="16">
        <v>7809</v>
      </c>
      <c r="H1491" s="16">
        <f>IF(OR(Table13[[#This Row],[Order Value]]&gt;Answer!I$17,Table13[[#This Row],[Order Value]]&lt;Answer!I$18),1,0)</f>
        <v>0</v>
      </c>
      <c r="I1491" s="19">
        <v>45143</v>
      </c>
      <c r="J1491" s="20" t="str">
        <f>TEXT(Table13[[#This Row],[Order Datetime]],"HH:MM:SS")</f>
        <v>01:16:00</v>
      </c>
      <c r="K1491" s="20" t="str">
        <f>TEXT(Table13[[#This Row],[Order time]],"H")</f>
        <v>1</v>
      </c>
      <c r="L1491" s="16">
        <v>8</v>
      </c>
      <c r="M1491" s="16">
        <f>DAY(Table13[[#This Row],[Order Date]])</f>
        <v>5</v>
      </c>
      <c r="N1491" s="16" t="str">
        <f>TEXT(Table13[[#This Row],[Order Date]],"mmmm")</f>
        <v>August</v>
      </c>
      <c r="O1491" s="16" t="str">
        <f>TEXT(Table13[[#This Row],[Order Date]],"dddd")</f>
        <v>Saturday</v>
      </c>
      <c r="P1491" s="16">
        <f>WEEKDAY(Table13[[#This Row],[Order Datetime]],2)</f>
        <v>6</v>
      </c>
      <c r="Q1491" s="30" t="str">
        <f>IF(Table13[[#This Row],[Customer Country]]="",VLOOKUP(Table13[[#This Row],[Customer ID]],Customers!$A$2:$E$2501,2,0),Table13[[#This Row],[Customer Country]])</f>
        <v>Spain</v>
      </c>
      <c r="R1491" s="16">
        <f>VLOOKUP(Table13[[#This Row],[Customer ID]],Table3[],6,0)</f>
        <v>89</v>
      </c>
    </row>
    <row r="1492" spans="1:18" x14ac:dyDescent="0.3">
      <c r="A1492" s="15">
        <v>51913</v>
      </c>
      <c r="B1492" s="16">
        <v>1208</v>
      </c>
      <c r="C1492" s="17" t="s">
        <v>99</v>
      </c>
      <c r="D1492" s="18">
        <v>45241.013888888891</v>
      </c>
      <c r="E1492" s="16" t="s">
        <v>98</v>
      </c>
      <c r="F1492" s="16" t="s">
        <v>13</v>
      </c>
      <c r="G1492" s="16">
        <v>1733</v>
      </c>
      <c r="H1492" s="16">
        <f>IF(OR(Table13[[#This Row],[Order Value]]&gt;Answer!I$17,Table13[[#This Row],[Order Value]]&lt;Answer!I$18),1,0)</f>
        <v>0</v>
      </c>
      <c r="I1492" s="19">
        <v>45241</v>
      </c>
      <c r="J1492" s="20" t="str">
        <f>TEXT(Table13[[#This Row],[Order Datetime]],"HH:MM:SS")</f>
        <v>00:20:00</v>
      </c>
      <c r="K1492" s="20" t="str">
        <f>TEXT(Table13[[#This Row],[Order time]],"H")</f>
        <v>0</v>
      </c>
      <c r="L1492" s="16">
        <v>11</v>
      </c>
      <c r="M1492" s="16">
        <f>DAY(Table13[[#This Row],[Order Date]])</f>
        <v>11</v>
      </c>
      <c r="N1492" s="16" t="str">
        <f>TEXT(Table13[[#This Row],[Order Date]],"mmmm")</f>
        <v>November</v>
      </c>
      <c r="O1492" s="16" t="str">
        <f>TEXT(Table13[[#This Row],[Order Date]],"dddd")</f>
        <v>Saturday</v>
      </c>
      <c r="P1492" s="16">
        <f>WEEKDAY(Table13[[#This Row],[Order Datetime]],2)</f>
        <v>6</v>
      </c>
      <c r="Q1492" s="30" t="str">
        <f>IF(Table13[[#This Row],[Customer Country]]="",VLOOKUP(Table13[[#This Row],[Customer ID]],Customers!$A$2:$E$2501,2,0),Table13[[#This Row],[Customer Country]])</f>
        <v>USA</v>
      </c>
      <c r="R1492" s="16">
        <f>VLOOKUP(Table13[[#This Row],[Customer ID]],Table3[],6,0)</f>
        <v>73</v>
      </c>
    </row>
    <row r="1493" spans="1:18" x14ac:dyDescent="0.3">
      <c r="A1493" s="15">
        <v>946141</v>
      </c>
      <c r="B1493" s="16">
        <v>1208</v>
      </c>
      <c r="C1493" s="17" t="s">
        <v>99</v>
      </c>
      <c r="D1493" s="21">
        <v>45036.05972222222</v>
      </c>
      <c r="E1493" s="16" t="s">
        <v>96</v>
      </c>
      <c r="F1493" s="16" t="s">
        <v>17</v>
      </c>
      <c r="G1493" s="16">
        <v>6931</v>
      </c>
      <c r="H1493" s="16">
        <f>IF(OR(Table13[[#This Row],[Order Value]]&gt;Answer!I$17,Table13[[#This Row],[Order Value]]&lt;Answer!I$18),1,0)</f>
        <v>0</v>
      </c>
      <c r="I1493" s="19">
        <v>45036</v>
      </c>
      <c r="J1493" s="20" t="str">
        <f>TEXT(Table13[[#This Row],[Order Datetime]],"HH:MM:SS")</f>
        <v>01:26:00</v>
      </c>
      <c r="K1493" s="20" t="str">
        <f>TEXT(Table13[[#This Row],[Order time]],"H")</f>
        <v>1</v>
      </c>
      <c r="L1493" s="16">
        <v>4</v>
      </c>
      <c r="M1493" s="16">
        <f>DAY(Table13[[#This Row],[Order Date]])</f>
        <v>20</v>
      </c>
      <c r="N1493" s="16" t="str">
        <f>TEXT(Table13[[#This Row],[Order Date]],"mmmm")</f>
        <v>April</v>
      </c>
      <c r="O1493" s="16" t="str">
        <f>TEXT(Table13[[#This Row],[Order Date]],"dddd")</f>
        <v>Thursday</v>
      </c>
      <c r="P1493" s="16">
        <f>WEEKDAY(Table13[[#This Row],[Order Datetime]],2)</f>
        <v>4</v>
      </c>
      <c r="Q1493" s="30" t="str">
        <f>IF(Table13[[#This Row],[Customer Country]]="",VLOOKUP(Table13[[#This Row],[Customer ID]],Customers!$A$2:$E$2501,2,0),Table13[[#This Row],[Customer Country]])</f>
        <v>USA</v>
      </c>
      <c r="R1493" s="16">
        <f>VLOOKUP(Table13[[#This Row],[Customer ID]],Table3[],6,0)</f>
        <v>73</v>
      </c>
    </row>
    <row r="1494" spans="1:18" x14ac:dyDescent="0.3">
      <c r="A1494" s="15">
        <v>373452</v>
      </c>
      <c r="B1494" s="16">
        <v>1209</v>
      </c>
      <c r="C1494" s="17" t="s">
        <v>102</v>
      </c>
      <c r="D1494" s="18">
        <v>45135.925000000003</v>
      </c>
      <c r="E1494" s="16" t="s">
        <v>213</v>
      </c>
      <c r="F1494" s="16" t="s">
        <v>81</v>
      </c>
      <c r="G1494" s="16">
        <v>8190</v>
      </c>
      <c r="H1494" s="16">
        <f>IF(OR(Table13[[#This Row],[Order Value]]&gt;Answer!I$17,Table13[[#This Row],[Order Value]]&lt;Answer!I$18),1,0)</f>
        <v>0</v>
      </c>
      <c r="I1494" s="19">
        <v>45135</v>
      </c>
      <c r="J1494" s="20" t="str">
        <f>TEXT(Table13[[#This Row],[Order Datetime]],"HH:MM:SS")</f>
        <v>22:12:00</v>
      </c>
      <c r="K1494" s="20" t="str">
        <f>TEXT(Table13[[#This Row],[Order time]],"H")</f>
        <v>22</v>
      </c>
      <c r="L1494" s="16">
        <v>7</v>
      </c>
      <c r="M1494" s="16">
        <f>DAY(Table13[[#This Row],[Order Date]])</f>
        <v>28</v>
      </c>
      <c r="N1494" s="16" t="str">
        <f>TEXT(Table13[[#This Row],[Order Date]],"mmmm")</f>
        <v>July</v>
      </c>
      <c r="O1494" s="16" t="str">
        <f>TEXT(Table13[[#This Row],[Order Date]],"dddd")</f>
        <v>Friday</v>
      </c>
      <c r="P1494" s="16">
        <f>WEEKDAY(Table13[[#This Row],[Order Datetime]],2)</f>
        <v>5</v>
      </c>
      <c r="Q1494" s="30" t="str">
        <f>IF(Table13[[#This Row],[Customer Country]]="",VLOOKUP(Table13[[#This Row],[Customer ID]],Customers!$A$2:$E$2501,2,0),Table13[[#This Row],[Customer Country]])</f>
        <v>Finland</v>
      </c>
      <c r="R1494" s="16">
        <f>VLOOKUP(Table13[[#This Row],[Customer ID]],Table3[],6,0)</f>
        <v>38</v>
      </c>
    </row>
    <row r="1495" spans="1:18" x14ac:dyDescent="0.3">
      <c r="A1495" s="15">
        <v>996929</v>
      </c>
      <c r="B1495" s="16">
        <v>1209</v>
      </c>
      <c r="C1495" s="17" t="s">
        <v>102</v>
      </c>
      <c r="D1495" s="21">
        <v>45073.034722222219</v>
      </c>
      <c r="E1495" s="16" t="s">
        <v>191</v>
      </c>
      <c r="F1495" s="16" t="s">
        <v>11</v>
      </c>
      <c r="G1495" s="16">
        <v>3144</v>
      </c>
      <c r="H1495" s="16">
        <f>IF(OR(Table13[[#This Row],[Order Value]]&gt;Answer!I$17,Table13[[#This Row],[Order Value]]&lt;Answer!I$18),1,0)</f>
        <v>0</v>
      </c>
      <c r="I1495" s="19">
        <v>45073</v>
      </c>
      <c r="J1495" s="20" t="str">
        <f>TEXT(Table13[[#This Row],[Order Datetime]],"HH:MM:SS")</f>
        <v>00:50:00</v>
      </c>
      <c r="K1495" s="20" t="str">
        <f>TEXT(Table13[[#This Row],[Order time]],"H")</f>
        <v>0</v>
      </c>
      <c r="L1495" s="16">
        <v>5</v>
      </c>
      <c r="M1495" s="16">
        <f>DAY(Table13[[#This Row],[Order Date]])</f>
        <v>27</v>
      </c>
      <c r="N1495" s="16" t="str">
        <f>TEXT(Table13[[#This Row],[Order Date]],"mmmm")</f>
        <v>May</v>
      </c>
      <c r="O1495" s="16" t="str">
        <f>TEXT(Table13[[#This Row],[Order Date]],"dddd")</f>
        <v>Saturday</v>
      </c>
      <c r="P1495" s="16">
        <f>WEEKDAY(Table13[[#This Row],[Order Datetime]],2)</f>
        <v>6</v>
      </c>
      <c r="Q1495" s="30" t="str">
        <f>IF(Table13[[#This Row],[Customer Country]]="",VLOOKUP(Table13[[#This Row],[Customer ID]],Customers!$A$2:$E$2501,2,0),Table13[[#This Row],[Customer Country]])</f>
        <v>Finland</v>
      </c>
      <c r="R1495" s="16">
        <f>VLOOKUP(Table13[[#This Row],[Customer ID]],Table3[],6,0)</f>
        <v>38</v>
      </c>
    </row>
    <row r="1496" spans="1:18" x14ac:dyDescent="0.3">
      <c r="A1496" s="15">
        <v>116342</v>
      </c>
      <c r="B1496" s="16">
        <v>1210</v>
      </c>
      <c r="C1496" s="17" t="s">
        <v>105</v>
      </c>
      <c r="D1496" s="18">
        <v>45277.040277777778</v>
      </c>
      <c r="E1496" s="16" t="s">
        <v>96</v>
      </c>
      <c r="F1496" s="16" t="s">
        <v>76</v>
      </c>
      <c r="G1496" s="16">
        <v>2323</v>
      </c>
      <c r="H1496" s="16">
        <f>IF(OR(Table13[[#This Row],[Order Value]]&gt;Answer!I$17,Table13[[#This Row],[Order Value]]&lt;Answer!I$18),1,0)</f>
        <v>0</v>
      </c>
      <c r="I1496" s="19">
        <v>45277</v>
      </c>
      <c r="J1496" s="20" t="str">
        <f>TEXT(Table13[[#This Row],[Order Datetime]],"HH:MM:SS")</f>
        <v>00:58:00</v>
      </c>
      <c r="K1496" s="20" t="str">
        <f>TEXT(Table13[[#This Row],[Order time]],"H")</f>
        <v>0</v>
      </c>
      <c r="L1496" s="16">
        <v>12</v>
      </c>
      <c r="M1496" s="16">
        <f>DAY(Table13[[#This Row],[Order Date]])</f>
        <v>17</v>
      </c>
      <c r="N1496" s="16" t="str">
        <f>TEXT(Table13[[#This Row],[Order Date]],"mmmm")</f>
        <v>December</v>
      </c>
      <c r="O1496" s="16" t="str">
        <f>TEXT(Table13[[#This Row],[Order Date]],"dddd")</f>
        <v>Sunday</v>
      </c>
      <c r="P1496" s="16">
        <f>WEEKDAY(Table13[[#This Row],[Order Datetime]],2)</f>
        <v>7</v>
      </c>
      <c r="Q1496" s="30" t="str">
        <f>IF(Table13[[#This Row],[Customer Country]]="",VLOOKUP(Table13[[#This Row],[Customer ID]],Customers!$A$2:$E$2501,2,0),Table13[[#This Row],[Customer Country]])</f>
        <v>Spain</v>
      </c>
      <c r="R1496" s="16">
        <f>VLOOKUP(Table13[[#This Row],[Customer ID]],Table3[],6,0)</f>
        <v>88</v>
      </c>
    </row>
    <row r="1497" spans="1:18" x14ac:dyDescent="0.3">
      <c r="A1497" s="15">
        <v>194894</v>
      </c>
      <c r="B1497" s="16">
        <v>1210</v>
      </c>
      <c r="C1497" s="17" t="s">
        <v>105</v>
      </c>
      <c r="D1497" s="18">
        <v>45236.947222222225</v>
      </c>
      <c r="E1497" s="16" t="s">
        <v>97</v>
      </c>
      <c r="F1497" s="16" t="s">
        <v>40</v>
      </c>
      <c r="G1497" s="16">
        <v>8013</v>
      </c>
      <c r="H1497" s="16">
        <f>IF(OR(Table13[[#This Row],[Order Value]]&gt;Answer!I$17,Table13[[#This Row],[Order Value]]&lt;Answer!I$18),1,0)</f>
        <v>0</v>
      </c>
      <c r="I1497" s="19">
        <v>45236</v>
      </c>
      <c r="J1497" s="20" t="str">
        <f>TEXT(Table13[[#This Row],[Order Datetime]],"HH:MM:SS")</f>
        <v>22:44:00</v>
      </c>
      <c r="K1497" s="20" t="str">
        <f>TEXT(Table13[[#This Row],[Order time]],"H")</f>
        <v>22</v>
      </c>
      <c r="L1497" s="16">
        <v>11</v>
      </c>
      <c r="M1497" s="16">
        <f>DAY(Table13[[#This Row],[Order Date]])</f>
        <v>6</v>
      </c>
      <c r="N1497" s="16" t="str">
        <f>TEXT(Table13[[#This Row],[Order Date]],"mmmm")</f>
        <v>November</v>
      </c>
      <c r="O1497" s="16" t="str">
        <f>TEXT(Table13[[#This Row],[Order Date]],"dddd")</f>
        <v>Monday</v>
      </c>
      <c r="P1497" s="16">
        <f>WEEKDAY(Table13[[#This Row],[Order Datetime]],2)</f>
        <v>1</v>
      </c>
      <c r="Q1497" s="30" t="str">
        <f>IF(Table13[[#This Row],[Customer Country]]="",VLOOKUP(Table13[[#This Row],[Customer ID]],Customers!$A$2:$E$2501,2,0),Table13[[#This Row],[Customer Country]])</f>
        <v>Spain</v>
      </c>
      <c r="R1497" s="16">
        <f>VLOOKUP(Table13[[#This Row],[Customer ID]],Table3[],6,0)</f>
        <v>88</v>
      </c>
    </row>
    <row r="1498" spans="1:18" x14ac:dyDescent="0.3">
      <c r="A1498" s="15">
        <v>155731</v>
      </c>
      <c r="B1498" s="16">
        <v>1212</v>
      </c>
      <c r="C1498" s="17" t="s">
        <v>106</v>
      </c>
      <c r="D1498" s="18">
        <v>45231.98333333333</v>
      </c>
      <c r="E1498" s="16" t="s">
        <v>191</v>
      </c>
      <c r="F1498" s="16" t="s">
        <v>41</v>
      </c>
      <c r="G1498" s="16">
        <v>8205</v>
      </c>
      <c r="H1498" s="16">
        <f>IF(OR(Table13[[#This Row],[Order Value]]&gt;Answer!I$17,Table13[[#This Row],[Order Value]]&lt;Answer!I$18),1,0)</f>
        <v>0</v>
      </c>
      <c r="I1498" s="19">
        <v>45231</v>
      </c>
      <c r="J1498" s="20" t="str">
        <f>TEXT(Table13[[#This Row],[Order Datetime]],"HH:MM:SS")</f>
        <v>23:36:00</v>
      </c>
      <c r="K1498" s="20" t="str">
        <f>TEXT(Table13[[#This Row],[Order time]],"H")</f>
        <v>23</v>
      </c>
      <c r="L1498" s="16">
        <v>11</v>
      </c>
      <c r="M1498" s="16">
        <f>DAY(Table13[[#This Row],[Order Date]])</f>
        <v>1</v>
      </c>
      <c r="N1498" s="16" t="str">
        <f>TEXT(Table13[[#This Row],[Order Date]],"mmmm")</f>
        <v>November</v>
      </c>
      <c r="O1498" s="16" t="str">
        <f>TEXT(Table13[[#This Row],[Order Date]],"dddd")</f>
        <v>Wednesday</v>
      </c>
      <c r="P1498" s="16">
        <f>WEEKDAY(Table13[[#This Row],[Order Datetime]],2)</f>
        <v>3</v>
      </c>
      <c r="Q1498" s="30" t="str">
        <f>IF(Table13[[#This Row],[Customer Country]]="",VLOOKUP(Table13[[#This Row],[Customer ID]],Customers!$A$2:$E$2501,2,0),Table13[[#This Row],[Customer Country]])</f>
        <v>Singapore</v>
      </c>
      <c r="R1498" s="16">
        <f>VLOOKUP(Table13[[#This Row],[Customer ID]],Table3[],6,0)</f>
        <v>43</v>
      </c>
    </row>
    <row r="1499" spans="1:18" x14ac:dyDescent="0.3">
      <c r="A1499" s="15">
        <v>464722</v>
      </c>
      <c r="B1499" s="16">
        <v>1215</v>
      </c>
      <c r="C1499" s="17" t="s">
        <v>99</v>
      </c>
      <c r="D1499" s="18">
        <v>44929.042361111111</v>
      </c>
      <c r="E1499" s="16" t="s">
        <v>191</v>
      </c>
      <c r="F1499" s="16" t="s">
        <v>85</v>
      </c>
      <c r="G1499" s="16">
        <v>7137</v>
      </c>
      <c r="H1499" s="16">
        <f>IF(OR(Table13[[#This Row],[Order Value]]&gt;Answer!I$17,Table13[[#This Row],[Order Value]]&lt;Answer!I$18),1,0)</f>
        <v>0</v>
      </c>
      <c r="I1499" s="19">
        <v>44929</v>
      </c>
      <c r="J1499" s="20" t="str">
        <f>TEXT(Table13[[#This Row],[Order Datetime]],"HH:MM:SS")</f>
        <v>01:01:00</v>
      </c>
      <c r="K1499" s="20" t="str">
        <f>TEXT(Table13[[#This Row],[Order time]],"H")</f>
        <v>1</v>
      </c>
      <c r="L1499" s="16">
        <v>1</v>
      </c>
      <c r="M1499" s="16">
        <f>DAY(Table13[[#This Row],[Order Date]])</f>
        <v>3</v>
      </c>
      <c r="N1499" s="16" t="str">
        <f>TEXT(Table13[[#This Row],[Order Date]],"mmmm")</f>
        <v>January</v>
      </c>
      <c r="O1499" s="16" t="str">
        <f>TEXT(Table13[[#This Row],[Order Date]],"dddd")</f>
        <v>Tuesday</v>
      </c>
      <c r="P1499" s="16">
        <f>WEEKDAY(Table13[[#This Row],[Order Datetime]],2)</f>
        <v>2</v>
      </c>
      <c r="Q1499" s="30" t="str">
        <f>IF(Table13[[#This Row],[Customer Country]]="",VLOOKUP(Table13[[#This Row],[Customer ID]],Customers!$A$2:$E$2501,2,0),Table13[[#This Row],[Customer Country]])</f>
        <v>USA</v>
      </c>
      <c r="R1499" s="16">
        <f>VLOOKUP(Table13[[#This Row],[Customer ID]],Table3[],6,0)</f>
        <v>33</v>
      </c>
    </row>
    <row r="1500" spans="1:18" x14ac:dyDescent="0.3">
      <c r="A1500" s="15">
        <v>821575</v>
      </c>
      <c r="B1500" s="16">
        <v>1215</v>
      </c>
      <c r="C1500" s="17" t="s">
        <v>99</v>
      </c>
      <c r="D1500" s="21">
        <v>44937.037499999999</v>
      </c>
      <c r="E1500" s="16" t="s">
        <v>98</v>
      </c>
      <c r="F1500" s="16" t="s">
        <v>93</v>
      </c>
      <c r="G1500" s="16">
        <v>4655</v>
      </c>
      <c r="H1500" s="16">
        <f>IF(OR(Table13[[#This Row],[Order Value]]&gt;Answer!I$17,Table13[[#This Row],[Order Value]]&lt;Answer!I$18),1,0)</f>
        <v>0</v>
      </c>
      <c r="I1500" s="19">
        <v>44937</v>
      </c>
      <c r="J1500" s="20" t="str">
        <f>TEXT(Table13[[#This Row],[Order Datetime]],"HH:MM:SS")</f>
        <v>00:54:00</v>
      </c>
      <c r="K1500" s="20" t="str">
        <f>TEXT(Table13[[#This Row],[Order time]],"H")</f>
        <v>0</v>
      </c>
      <c r="L1500" s="16">
        <v>1</v>
      </c>
      <c r="M1500" s="16">
        <f>DAY(Table13[[#This Row],[Order Date]])</f>
        <v>11</v>
      </c>
      <c r="N1500" s="16" t="str">
        <f>TEXT(Table13[[#This Row],[Order Date]],"mmmm")</f>
        <v>January</v>
      </c>
      <c r="O1500" s="16" t="str">
        <f>TEXT(Table13[[#This Row],[Order Date]],"dddd")</f>
        <v>Wednesday</v>
      </c>
      <c r="P1500" s="16">
        <f>WEEKDAY(Table13[[#This Row],[Order Datetime]],2)</f>
        <v>3</v>
      </c>
      <c r="Q1500" s="30" t="str">
        <f>IF(Table13[[#This Row],[Customer Country]]="",VLOOKUP(Table13[[#This Row],[Customer ID]],Customers!$A$2:$E$2501,2,0),Table13[[#This Row],[Customer Country]])</f>
        <v>USA</v>
      </c>
      <c r="R1500" s="16">
        <f>VLOOKUP(Table13[[#This Row],[Customer ID]],Table3[],6,0)</f>
        <v>33</v>
      </c>
    </row>
    <row r="1501" spans="1:18" x14ac:dyDescent="0.3">
      <c r="A1501" s="15">
        <v>1058164</v>
      </c>
      <c r="B1501" s="16">
        <v>1215</v>
      </c>
      <c r="C1501" s="17" t="s">
        <v>99</v>
      </c>
      <c r="D1501" s="21">
        <v>45129.069444444445</v>
      </c>
      <c r="E1501" s="16" t="s">
        <v>97</v>
      </c>
      <c r="F1501" s="16" t="s">
        <v>41</v>
      </c>
      <c r="G1501" s="16">
        <v>4073</v>
      </c>
      <c r="H1501" s="16">
        <f>IF(OR(Table13[[#This Row],[Order Value]]&gt;Answer!I$17,Table13[[#This Row],[Order Value]]&lt;Answer!I$18),1,0)</f>
        <v>0</v>
      </c>
      <c r="I1501" s="19">
        <v>45129</v>
      </c>
      <c r="J1501" s="20" t="str">
        <f>TEXT(Table13[[#This Row],[Order Datetime]],"HH:MM:SS")</f>
        <v>01:40:00</v>
      </c>
      <c r="K1501" s="20" t="str">
        <f>TEXT(Table13[[#This Row],[Order time]],"H")</f>
        <v>1</v>
      </c>
      <c r="L1501" s="16">
        <v>7</v>
      </c>
      <c r="M1501" s="16">
        <f>DAY(Table13[[#This Row],[Order Date]])</f>
        <v>22</v>
      </c>
      <c r="N1501" s="16" t="str">
        <f>TEXT(Table13[[#This Row],[Order Date]],"mmmm")</f>
        <v>July</v>
      </c>
      <c r="O1501" s="16" t="str">
        <f>TEXT(Table13[[#This Row],[Order Date]],"dddd")</f>
        <v>Saturday</v>
      </c>
      <c r="P1501" s="16">
        <f>WEEKDAY(Table13[[#This Row],[Order Datetime]],2)</f>
        <v>6</v>
      </c>
      <c r="Q1501" s="30" t="str">
        <f>IF(Table13[[#This Row],[Customer Country]]="",VLOOKUP(Table13[[#This Row],[Customer ID]],Customers!$A$2:$E$2501,2,0),Table13[[#This Row],[Customer Country]])</f>
        <v>USA</v>
      </c>
      <c r="R1501" s="16">
        <f>VLOOKUP(Table13[[#This Row],[Customer ID]],Table3[],6,0)</f>
        <v>33</v>
      </c>
    </row>
    <row r="1502" spans="1:18" x14ac:dyDescent="0.3">
      <c r="A1502" s="15">
        <v>1291584</v>
      </c>
      <c r="B1502" s="16">
        <v>1215</v>
      </c>
      <c r="C1502" s="17" t="s">
        <v>99</v>
      </c>
      <c r="D1502" s="21">
        <v>45074.02847222222</v>
      </c>
      <c r="E1502" s="16" t="s">
        <v>97</v>
      </c>
      <c r="F1502" s="16" t="s">
        <v>69</v>
      </c>
      <c r="G1502" s="16">
        <v>813</v>
      </c>
      <c r="H1502" s="16">
        <f>IF(OR(Table13[[#This Row],[Order Value]]&gt;Answer!I$17,Table13[[#This Row],[Order Value]]&lt;Answer!I$18),1,0)</f>
        <v>0</v>
      </c>
      <c r="I1502" s="19">
        <v>45074</v>
      </c>
      <c r="J1502" s="20" t="str">
        <f>TEXT(Table13[[#This Row],[Order Datetime]],"HH:MM:SS")</f>
        <v>00:41:00</v>
      </c>
      <c r="K1502" s="20" t="str">
        <f>TEXT(Table13[[#This Row],[Order time]],"H")</f>
        <v>0</v>
      </c>
      <c r="L1502" s="16">
        <v>5</v>
      </c>
      <c r="M1502" s="16">
        <f>DAY(Table13[[#This Row],[Order Date]])</f>
        <v>28</v>
      </c>
      <c r="N1502" s="16" t="str">
        <f>TEXT(Table13[[#This Row],[Order Date]],"mmmm")</f>
        <v>May</v>
      </c>
      <c r="O1502" s="16" t="str">
        <f>TEXT(Table13[[#This Row],[Order Date]],"dddd")</f>
        <v>Sunday</v>
      </c>
      <c r="P1502" s="16">
        <f>WEEKDAY(Table13[[#This Row],[Order Datetime]],2)</f>
        <v>7</v>
      </c>
      <c r="Q1502" s="30" t="str">
        <f>IF(Table13[[#This Row],[Customer Country]]="",VLOOKUP(Table13[[#This Row],[Customer ID]],Customers!$A$2:$E$2501,2,0),Table13[[#This Row],[Customer Country]])</f>
        <v>USA</v>
      </c>
      <c r="R1502" s="16">
        <f>VLOOKUP(Table13[[#This Row],[Customer ID]],Table3[],6,0)</f>
        <v>33</v>
      </c>
    </row>
    <row r="1503" spans="1:18" x14ac:dyDescent="0.3">
      <c r="A1503" s="15">
        <v>1273432</v>
      </c>
      <c r="B1503" s="16">
        <v>1216</v>
      </c>
      <c r="C1503" s="17" t="s">
        <v>101</v>
      </c>
      <c r="D1503" s="21">
        <v>44963.990972222222</v>
      </c>
      <c r="E1503" s="16" t="s">
        <v>96</v>
      </c>
      <c r="F1503" s="16" t="s">
        <v>56</v>
      </c>
      <c r="G1503" s="16">
        <v>3235</v>
      </c>
      <c r="H1503" s="16">
        <f>IF(OR(Table13[[#This Row],[Order Value]]&gt;Answer!I$17,Table13[[#This Row],[Order Value]]&lt;Answer!I$18),1,0)</f>
        <v>0</v>
      </c>
      <c r="I1503" s="19">
        <v>44963</v>
      </c>
      <c r="J1503" s="20" t="str">
        <f>TEXT(Table13[[#This Row],[Order Datetime]],"HH:MM:SS")</f>
        <v>23:47:00</v>
      </c>
      <c r="K1503" s="20" t="str">
        <f>TEXT(Table13[[#This Row],[Order time]],"H")</f>
        <v>23</v>
      </c>
      <c r="L1503" s="16">
        <v>2</v>
      </c>
      <c r="M1503" s="16">
        <f>DAY(Table13[[#This Row],[Order Date]])</f>
        <v>6</v>
      </c>
      <c r="N1503" s="16" t="str">
        <f>TEXT(Table13[[#This Row],[Order Date]],"mmmm")</f>
        <v>February</v>
      </c>
      <c r="O1503" s="16" t="str">
        <f>TEXT(Table13[[#This Row],[Order Date]],"dddd")</f>
        <v>Monday</v>
      </c>
      <c r="P1503" s="16">
        <f>WEEKDAY(Table13[[#This Row],[Order Datetime]],2)</f>
        <v>1</v>
      </c>
      <c r="Q1503" s="30" t="str">
        <f>IF(Table13[[#This Row],[Customer Country]]="",VLOOKUP(Table13[[#This Row],[Customer ID]],Customers!$A$2:$E$2501,2,0),Table13[[#This Row],[Customer Country]])</f>
        <v>Australia</v>
      </c>
      <c r="R1503" s="16">
        <f>VLOOKUP(Table13[[#This Row],[Customer ID]],Table3[],6,0)</f>
        <v>63</v>
      </c>
    </row>
    <row r="1504" spans="1:18" x14ac:dyDescent="0.3">
      <c r="A1504" s="15">
        <v>1339556</v>
      </c>
      <c r="B1504" s="16">
        <v>1216</v>
      </c>
      <c r="C1504" s="17" t="s">
        <v>101</v>
      </c>
      <c r="D1504" s="21">
        <v>45192.055555555555</v>
      </c>
      <c r="E1504" s="16" t="s">
        <v>98</v>
      </c>
      <c r="F1504" s="16" t="s">
        <v>27</v>
      </c>
      <c r="G1504" s="16">
        <v>1757</v>
      </c>
      <c r="H1504" s="16">
        <f>IF(OR(Table13[[#This Row],[Order Value]]&gt;Answer!I$17,Table13[[#This Row],[Order Value]]&lt;Answer!I$18),1,0)</f>
        <v>0</v>
      </c>
      <c r="I1504" s="19">
        <v>45192</v>
      </c>
      <c r="J1504" s="20" t="str">
        <f>TEXT(Table13[[#This Row],[Order Datetime]],"HH:MM:SS")</f>
        <v>01:20:00</v>
      </c>
      <c r="K1504" s="20" t="str">
        <f>TEXT(Table13[[#This Row],[Order time]],"H")</f>
        <v>1</v>
      </c>
      <c r="L1504" s="16">
        <v>9</v>
      </c>
      <c r="M1504" s="16">
        <f>DAY(Table13[[#This Row],[Order Date]])</f>
        <v>23</v>
      </c>
      <c r="N1504" s="16" t="str">
        <f>TEXT(Table13[[#This Row],[Order Date]],"mmmm")</f>
        <v>September</v>
      </c>
      <c r="O1504" s="16" t="str">
        <f>TEXT(Table13[[#This Row],[Order Date]],"dddd")</f>
        <v>Saturday</v>
      </c>
      <c r="P1504" s="16">
        <f>WEEKDAY(Table13[[#This Row],[Order Datetime]],2)</f>
        <v>6</v>
      </c>
      <c r="Q1504" s="30" t="str">
        <f>IF(Table13[[#This Row],[Customer Country]]="",VLOOKUP(Table13[[#This Row],[Customer ID]],Customers!$A$2:$E$2501,2,0),Table13[[#This Row],[Customer Country]])</f>
        <v>Australia</v>
      </c>
      <c r="R1504" s="16">
        <f>VLOOKUP(Table13[[#This Row],[Customer ID]],Table3[],6,0)</f>
        <v>63</v>
      </c>
    </row>
    <row r="1505" spans="1:18" x14ac:dyDescent="0.3">
      <c r="A1505" s="15">
        <v>666564</v>
      </c>
      <c r="B1505" s="16">
        <v>1217</v>
      </c>
      <c r="C1505" s="17" t="s">
        <v>99</v>
      </c>
      <c r="D1505" s="21">
        <v>44948.01458333333</v>
      </c>
      <c r="E1505" s="16" t="s">
        <v>96</v>
      </c>
      <c r="F1505" s="16" t="s">
        <v>43</v>
      </c>
      <c r="G1505" s="16">
        <v>5348</v>
      </c>
      <c r="H1505" s="16">
        <f>IF(OR(Table13[[#This Row],[Order Value]]&gt;Answer!I$17,Table13[[#This Row],[Order Value]]&lt;Answer!I$18),1,0)</f>
        <v>0</v>
      </c>
      <c r="I1505" s="19">
        <v>44948</v>
      </c>
      <c r="J1505" s="20" t="str">
        <f>TEXT(Table13[[#This Row],[Order Datetime]],"HH:MM:SS")</f>
        <v>00:21:00</v>
      </c>
      <c r="K1505" s="20" t="str">
        <f>TEXT(Table13[[#This Row],[Order time]],"H")</f>
        <v>0</v>
      </c>
      <c r="L1505" s="16">
        <v>1</v>
      </c>
      <c r="M1505" s="16">
        <f>DAY(Table13[[#This Row],[Order Date]])</f>
        <v>22</v>
      </c>
      <c r="N1505" s="16" t="str">
        <f>TEXT(Table13[[#This Row],[Order Date]],"mmmm")</f>
        <v>January</v>
      </c>
      <c r="O1505" s="16" t="str">
        <f>TEXT(Table13[[#This Row],[Order Date]],"dddd")</f>
        <v>Sunday</v>
      </c>
      <c r="P1505" s="16">
        <f>WEEKDAY(Table13[[#This Row],[Order Datetime]],2)</f>
        <v>7</v>
      </c>
      <c r="Q1505" s="30" t="str">
        <f>IF(Table13[[#This Row],[Customer Country]]="",VLOOKUP(Table13[[#This Row],[Customer ID]],Customers!$A$2:$E$2501,2,0),Table13[[#This Row],[Customer Country]])</f>
        <v>USA</v>
      </c>
      <c r="R1505" s="16">
        <f>VLOOKUP(Table13[[#This Row],[Customer ID]],Table3[],6,0)</f>
        <v>68</v>
      </c>
    </row>
    <row r="1506" spans="1:18" x14ac:dyDescent="0.3">
      <c r="A1506" s="15">
        <v>863877</v>
      </c>
      <c r="B1506" s="16">
        <v>1217</v>
      </c>
      <c r="C1506" s="17" t="s">
        <v>99</v>
      </c>
      <c r="D1506" s="21">
        <v>45275.038194444445</v>
      </c>
      <c r="E1506" s="16" t="s">
        <v>98</v>
      </c>
      <c r="F1506" s="16" t="s">
        <v>25</v>
      </c>
      <c r="G1506" s="16">
        <v>509</v>
      </c>
      <c r="H1506" s="16">
        <f>IF(OR(Table13[[#This Row],[Order Value]]&gt;Answer!I$17,Table13[[#This Row],[Order Value]]&lt;Answer!I$18),1,0)</f>
        <v>0</v>
      </c>
      <c r="I1506" s="19">
        <v>45275</v>
      </c>
      <c r="J1506" s="20" t="str">
        <f>TEXT(Table13[[#This Row],[Order Datetime]],"HH:MM:SS")</f>
        <v>00:55:00</v>
      </c>
      <c r="K1506" s="20" t="str">
        <f>TEXT(Table13[[#This Row],[Order time]],"H")</f>
        <v>0</v>
      </c>
      <c r="L1506" s="16">
        <v>12</v>
      </c>
      <c r="M1506" s="16">
        <f>DAY(Table13[[#This Row],[Order Date]])</f>
        <v>15</v>
      </c>
      <c r="N1506" s="16" t="str">
        <f>TEXT(Table13[[#This Row],[Order Date]],"mmmm")</f>
        <v>December</v>
      </c>
      <c r="O1506" s="16" t="str">
        <f>TEXT(Table13[[#This Row],[Order Date]],"dddd")</f>
        <v>Friday</v>
      </c>
      <c r="P1506" s="16">
        <f>WEEKDAY(Table13[[#This Row],[Order Datetime]],2)</f>
        <v>5</v>
      </c>
      <c r="Q1506" s="30" t="str">
        <f>IF(Table13[[#This Row],[Customer Country]]="",VLOOKUP(Table13[[#This Row],[Customer ID]],Customers!$A$2:$E$2501,2,0),Table13[[#This Row],[Customer Country]])</f>
        <v>USA</v>
      </c>
      <c r="R1506" s="16">
        <f>VLOOKUP(Table13[[#This Row],[Customer ID]],Table3[],6,0)</f>
        <v>68</v>
      </c>
    </row>
    <row r="1507" spans="1:18" x14ac:dyDescent="0.3">
      <c r="A1507" s="15">
        <v>1444534</v>
      </c>
      <c r="B1507" s="16">
        <v>1217</v>
      </c>
      <c r="C1507" s="17" t="s">
        <v>99</v>
      </c>
      <c r="D1507" s="21">
        <v>45274.027777777781</v>
      </c>
      <c r="E1507" s="16" t="s">
        <v>191</v>
      </c>
      <c r="F1507" s="16" t="s">
        <v>10</v>
      </c>
      <c r="G1507" s="16">
        <v>4597</v>
      </c>
      <c r="H1507" s="16">
        <f>IF(OR(Table13[[#This Row],[Order Value]]&gt;Answer!I$17,Table13[[#This Row],[Order Value]]&lt;Answer!I$18),1,0)</f>
        <v>0</v>
      </c>
      <c r="I1507" s="19">
        <v>45274</v>
      </c>
      <c r="J1507" s="20" t="str">
        <f>TEXT(Table13[[#This Row],[Order Datetime]],"HH:MM:SS")</f>
        <v>00:40:00</v>
      </c>
      <c r="K1507" s="20" t="str">
        <f>TEXT(Table13[[#This Row],[Order time]],"H")</f>
        <v>0</v>
      </c>
      <c r="L1507" s="16">
        <v>12</v>
      </c>
      <c r="M1507" s="16">
        <f>DAY(Table13[[#This Row],[Order Date]])</f>
        <v>14</v>
      </c>
      <c r="N1507" s="16" t="str">
        <f>TEXT(Table13[[#This Row],[Order Date]],"mmmm")</f>
        <v>December</v>
      </c>
      <c r="O1507" s="16" t="str">
        <f>TEXT(Table13[[#This Row],[Order Date]],"dddd")</f>
        <v>Thursday</v>
      </c>
      <c r="P1507" s="16">
        <f>WEEKDAY(Table13[[#This Row],[Order Datetime]],2)</f>
        <v>4</v>
      </c>
      <c r="Q1507" s="30" t="str">
        <f>IF(Table13[[#This Row],[Customer Country]]="",VLOOKUP(Table13[[#This Row],[Customer ID]],Customers!$A$2:$E$2501,2,0),Table13[[#This Row],[Customer Country]])</f>
        <v>USA</v>
      </c>
      <c r="R1507" s="16">
        <f>VLOOKUP(Table13[[#This Row],[Customer ID]],Table3[],6,0)</f>
        <v>68</v>
      </c>
    </row>
    <row r="1508" spans="1:18" x14ac:dyDescent="0.3">
      <c r="A1508" s="15">
        <v>12200</v>
      </c>
      <c r="B1508" s="16">
        <v>1218</v>
      </c>
      <c r="C1508" s="17" t="s">
        <v>99</v>
      </c>
      <c r="D1508" s="18">
        <v>45088.008333333331</v>
      </c>
      <c r="E1508" s="16" t="s">
        <v>191</v>
      </c>
      <c r="F1508" s="16" t="s">
        <v>23</v>
      </c>
      <c r="G1508" s="16">
        <v>1774</v>
      </c>
      <c r="H1508" s="16">
        <f>IF(OR(Table13[[#This Row],[Order Value]]&gt;Answer!I$17,Table13[[#This Row],[Order Value]]&lt;Answer!I$18),1,0)</f>
        <v>0</v>
      </c>
      <c r="I1508" s="19">
        <v>45088</v>
      </c>
      <c r="J1508" s="20" t="str">
        <f>TEXT(Table13[[#This Row],[Order Datetime]],"HH:MM:SS")</f>
        <v>00:12:00</v>
      </c>
      <c r="K1508" s="20" t="str">
        <f>TEXT(Table13[[#This Row],[Order time]],"H")</f>
        <v>0</v>
      </c>
      <c r="L1508" s="16">
        <v>6</v>
      </c>
      <c r="M1508" s="16">
        <f>DAY(Table13[[#This Row],[Order Date]])</f>
        <v>11</v>
      </c>
      <c r="N1508" s="16" t="str">
        <f>TEXT(Table13[[#This Row],[Order Date]],"mmmm")</f>
        <v>June</v>
      </c>
      <c r="O1508" s="16" t="str">
        <f>TEXT(Table13[[#This Row],[Order Date]],"dddd")</f>
        <v>Sunday</v>
      </c>
      <c r="P1508" s="16">
        <f>WEEKDAY(Table13[[#This Row],[Order Datetime]],2)</f>
        <v>7</v>
      </c>
      <c r="Q1508" s="30" t="str">
        <f>IF(Table13[[#This Row],[Customer Country]]="",VLOOKUP(Table13[[#This Row],[Customer ID]],Customers!$A$2:$E$2501,2,0),Table13[[#This Row],[Customer Country]])</f>
        <v>USA</v>
      </c>
      <c r="R1508" s="16">
        <f>VLOOKUP(Table13[[#This Row],[Customer ID]],Table3[],6,0)</f>
        <v>68</v>
      </c>
    </row>
    <row r="1509" spans="1:18" x14ac:dyDescent="0.3">
      <c r="A1509" s="15">
        <v>58546</v>
      </c>
      <c r="B1509" s="16">
        <v>1218</v>
      </c>
      <c r="C1509" s="17" t="s">
        <v>99</v>
      </c>
      <c r="D1509" s="18">
        <v>45128.007638888892</v>
      </c>
      <c r="E1509" s="16" t="s">
        <v>96</v>
      </c>
      <c r="F1509" s="16" t="s">
        <v>14</v>
      </c>
      <c r="G1509" s="16">
        <v>736</v>
      </c>
      <c r="H1509" s="16">
        <f>IF(OR(Table13[[#This Row],[Order Value]]&gt;Answer!I$17,Table13[[#This Row],[Order Value]]&lt;Answer!I$18),1,0)</f>
        <v>0</v>
      </c>
      <c r="I1509" s="19">
        <v>45128</v>
      </c>
      <c r="J1509" s="20" t="str">
        <f>TEXT(Table13[[#This Row],[Order Datetime]],"HH:MM:SS")</f>
        <v>00:11:00</v>
      </c>
      <c r="K1509" s="20" t="str">
        <f>TEXT(Table13[[#This Row],[Order time]],"H")</f>
        <v>0</v>
      </c>
      <c r="L1509" s="16">
        <v>7</v>
      </c>
      <c r="M1509" s="16">
        <f>DAY(Table13[[#This Row],[Order Date]])</f>
        <v>21</v>
      </c>
      <c r="N1509" s="16" t="str">
        <f>TEXT(Table13[[#This Row],[Order Date]],"mmmm")</f>
        <v>July</v>
      </c>
      <c r="O1509" s="16" t="str">
        <f>TEXT(Table13[[#This Row],[Order Date]],"dddd")</f>
        <v>Friday</v>
      </c>
      <c r="P1509" s="16">
        <f>WEEKDAY(Table13[[#This Row],[Order Datetime]],2)</f>
        <v>5</v>
      </c>
      <c r="Q1509" s="30" t="str">
        <f>IF(Table13[[#This Row],[Customer Country]]="",VLOOKUP(Table13[[#This Row],[Customer ID]],Customers!$A$2:$E$2501,2,0),Table13[[#This Row],[Customer Country]])</f>
        <v>USA</v>
      </c>
      <c r="R1509" s="16">
        <f>VLOOKUP(Table13[[#This Row],[Customer ID]],Table3[],6,0)</f>
        <v>68</v>
      </c>
    </row>
    <row r="1510" spans="1:18" x14ac:dyDescent="0.3">
      <c r="A1510" s="15">
        <v>284974</v>
      </c>
      <c r="B1510" s="16">
        <v>1218</v>
      </c>
      <c r="C1510" s="17" t="s">
        <v>99</v>
      </c>
      <c r="D1510" s="18">
        <v>45180.066666666666</v>
      </c>
      <c r="E1510" s="16" t="s">
        <v>98</v>
      </c>
      <c r="F1510" s="16" t="s">
        <v>44</v>
      </c>
      <c r="G1510" s="16">
        <v>5755</v>
      </c>
      <c r="H1510" s="16">
        <f>IF(OR(Table13[[#This Row],[Order Value]]&gt;Answer!I$17,Table13[[#This Row],[Order Value]]&lt;Answer!I$18),1,0)</f>
        <v>0</v>
      </c>
      <c r="I1510" s="19">
        <v>45180</v>
      </c>
      <c r="J1510" s="20" t="str">
        <f>TEXT(Table13[[#This Row],[Order Datetime]],"HH:MM:SS")</f>
        <v>01:36:00</v>
      </c>
      <c r="K1510" s="20" t="str">
        <f>TEXT(Table13[[#This Row],[Order time]],"H")</f>
        <v>1</v>
      </c>
      <c r="L1510" s="16">
        <v>9</v>
      </c>
      <c r="M1510" s="16">
        <f>DAY(Table13[[#This Row],[Order Date]])</f>
        <v>11</v>
      </c>
      <c r="N1510" s="16" t="str">
        <f>TEXT(Table13[[#This Row],[Order Date]],"mmmm")</f>
        <v>September</v>
      </c>
      <c r="O1510" s="16" t="str">
        <f>TEXT(Table13[[#This Row],[Order Date]],"dddd")</f>
        <v>Monday</v>
      </c>
      <c r="P1510" s="16">
        <f>WEEKDAY(Table13[[#This Row],[Order Datetime]],2)</f>
        <v>1</v>
      </c>
      <c r="Q1510" s="30" t="str">
        <f>IF(Table13[[#This Row],[Customer Country]]="",VLOOKUP(Table13[[#This Row],[Customer ID]],Customers!$A$2:$E$2501,2,0),Table13[[#This Row],[Customer Country]])</f>
        <v>USA</v>
      </c>
      <c r="R1510" s="16">
        <f>VLOOKUP(Table13[[#This Row],[Customer ID]],Table3[],6,0)</f>
        <v>68</v>
      </c>
    </row>
    <row r="1511" spans="1:18" x14ac:dyDescent="0.3">
      <c r="A1511" s="15">
        <v>10208</v>
      </c>
      <c r="B1511" s="16">
        <v>1219</v>
      </c>
      <c r="C1511" s="17" t="s">
        <v>99</v>
      </c>
      <c r="D1511" s="18">
        <v>45203.070833333331</v>
      </c>
      <c r="E1511" s="16" t="s">
        <v>98</v>
      </c>
      <c r="F1511" s="16" t="s">
        <v>18</v>
      </c>
      <c r="G1511" s="16">
        <v>3866</v>
      </c>
      <c r="H1511" s="16">
        <f>IF(OR(Table13[[#This Row],[Order Value]]&gt;Answer!I$17,Table13[[#This Row],[Order Value]]&lt;Answer!I$18),1,0)</f>
        <v>0</v>
      </c>
      <c r="I1511" s="19">
        <v>45203</v>
      </c>
      <c r="J1511" s="20" t="str">
        <f>TEXT(Table13[[#This Row],[Order Datetime]],"HH:MM:SS")</f>
        <v>01:42:00</v>
      </c>
      <c r="K1511" s="20" t="str">
        <f>TEXT(Table13[[#This Row],[Order time]],"H")</f>
        <v>1</v>
      </c>
      <c r="L1511" s="16">
        <v>10</v>
      </c>
      <c r="M1511" s="16">
        <f>DAY(Table13[[#This Row],[Order Date]])</f>
        <v>4</v>
      </c>
      <c r="N1511" s="16" t="str">
        <f>TEXT(Table13[[#This Row],[Order Date]],"mmmm")</f>
        <v>October</v>
      </c>
      <c r="O1511" s="16" t="str">
        <f>TEXT(Table13[[#This Row],[Order Date]],"dddd")</f>
        <v>Wednesday</v>
      </c>
      <c r="P1511" s="16">
        <f>WEEKDAY(Table13[[#This Row],[Order Datetime]],2)</f>
        <v>3</v>
      </c>
      <c r="Q1511" s="30" t="str">
        <f>IF(Table13[[#This Row],[Customer Country]]="",VLOOKUP(Table13[[#This Row],[Customer ID]],Customers!$A$2:$E$2501,2,0),Table13[[#This Row],[Customer Country]])</f>
        <v>USA</v>
      </c>
      <c r="R1511" s="16">
        <f>VLOOKUP(Table13[[#This Row],[Customer ID]],Table3[],6,0)</f>
        <v>19</v>
      </c>
    </row>
    <row r="1512" spans="1:18" x14ac:dyDescent="0.3">
      <c r="A1512" s="15">
        <v>631808</v>
      </c>
      <c r="B1512" s="16">
        <v>1219</v>
      </c>
      <c r="C1512" s="17" t="s">
        <v>99</v>
      </c>
      <c r="D1512" s="18">
        <v>45234.04583333333</v>
      </c>
      <c r="E1512" s="16" t="s">
        <v>96</v>
      </c>
      <c r="F1512" s="16" t="s">
        <v>65</v>
      </c>
      <c r="G1512" s="16">
        <v>9502</v>
      </c>
      <c r="H1512" s="16">
        <f>IF(OR(Table13[[#This Row],[Order Value]]&gt;Answer!I$17,Table13[[#This Row],[Order Value]]&lt;Answer!I$18),1,0)</f>
        <v>0</v>
      </c>
      <c r="I1512" s="19">
        <v>45234</v>
      </c>
      <c r="J1512" s="20" t="str">
        <f>TEXT(Table13[[#This Row],[Order Datetime]],"HH:MM:SS")</f>
        <v>01:06:00</v>
      </c>
      <c r="K1512" s="20" t="str">
        <f>TEXT(Table13[[#This Row],[Order time]],"H")</f>
        <v>1</v>
      </c>
      <c r="L1512" s="16">
        <v>11</v>
      </c>
      <c r="M1512" s="16">
        <f>DAY(Table13[[#This Row],[Order Date]])</f>
        <v>4</v>
      </c>
      <c r="N1512" s="16" t="str">
        <f>TEXT(Table13[[#This Row],[Order Date]],"mmmm")</f>
        <v>November</v>
      </c>
      <c r="O1512" s="16" t="str">
        <f>TEXT(Table13[[#This Row],[Order Date]],"dddd")</f>
        <v>Saturday</v>
      </c>
      <c r="P1512" s="16">
        <f>WEEKDAY(Table13[[#This Row],[Order Datetime]],2)</f>
        <v>6</v>
      </c>
      <c r="Q1512" s="30" t="str">
        <f>IF(Table13[[#This Row],[Customer Country]]="",VLOOKUP(Table13[[#This Row],[Customer ID]],Customers!$A$2:$E$2501,2,0),Table13[[#This Row],[Customer Country]])</f>
        <v>USA</v>
      </c>
      <c r="R1512" s="16">
        <f>VLOOKUP(Table13[[#This Row],[Customer ID]],Table3[],6,0)</f>
        <v>19</v>
      </c>
    </row>
    <row r="1513" spans="1:18" x14ac:dyDescent="0.3">
      <c r="A1513" s="15">
        <v>767512</v>
      </c>
      <c r="B1513" s="16">
        <v>1219</v>
      </c>
      <c r="C1513" s="17" t="s">
        <v>99</v>
      </c>
      <c r="D1513" s="21">
        <v>45290.024305555555</v>
      </c>
      <c r="E1513" s="16" t="s">
        <v>97</v>
      </c>
      <c r="F1513" s="16" t="s">
        <v>72</v>
      </c>
      <c r="G1513" s="16">
        <v>4002</v>
      </c>
      <c r="H1513" s="16">
        <f>IF(OR(Table13[[#This Row],[Order Value]]&gt;Answer!I$17,Table13[[#This Row],[Order Value]]&lt;Answer!I$18),1,0)</f>
        <v>0</v>
      </c>
      <c r="I1513" s="19">
        <v>45290</v>
      </c>
      <c r="J1513" s="20" t="str">
        <f>TEXT(Table13[[#This Row],[Order Datetime]],"HH:MM:SS")</f>
        <v>00:35:00</v>
      </c>
      <c r="K1513" s="20" t="str">
        <f>TEXT(Table13[[#This Row],[Order time]],"H")</f>
        <v>0</v>
      </c>
      <c r="L1513" s="16">
        <v>12</v>
      </c>
      <c r="M1513" s="16">
        <f>DAY(Table13[[#This Row],[Order Date]])</f>
        <v>30</v>
      </c>
      <c r="N1513" s="16" t="str">
        <f>TEXT(Table13[[#This Row],[Order Date]],"mmmm")</f>
        <v>December</v>
      </c>
      <c r="O1513" s="16" t="str">
        <f>TEXT(Table13[[#This Row],[Order Date]],"dddd")</f>
        <v>Saturday</v>
      </c>
      <c r="P1513" s="16">
        <f>WEEKDAY(Table13[[#This Row],[Order Datetime]],2)</f>
        <v>6</v>
      </c>
      <c r="Q1513" s="30" t="str">
        <f>IF(Table13[[#This Row],[Customer Country]]="",VLOOKUP(Table13[[#This Row],[Customer ID]],Customers!$A$2:$E$2501,2,0),Table13[[#This Row],[Customer Country]])</f>
        <v>USA</v>
      </c>
      <c r="R1513" s="16">
        <f>VLOOKUP(Table13[[#This Row],[Customer ID]],Table3[],6,0)</f>
        <v>19</v>
      </c>
    </row>
    <row r="1514" spans="1:18" x14ac:dyDescent="0.3">
      <c r="A1514" s="15">
        <v>1425405</v>
      </c>
      <c r="B1514" s="16">
        <v>1220</v>
      </c>
      <c r="C1514" s="17" t="s">
        <v>99</v>
      </c>
      <c r="D1514" s="21">
        <v>45070.004861111112</v>
      </c>
      <c r="E1514" s="16" t="s">
        <v>191</v>
      </c>
      <c r="F1514" s="16" t="s">
        <v>65</v>
      </c>
      <c r="G1514" s="16">
        <v>6403</v>
      </c>
      <c r="H1514" s="16">
        <f>IF(OR(Table13[[#This Row],[Order Value]]&gt;Answer!I$17,Table13[[#This Row],[Order Value]]&lt;Answer!I$18),1,0)</f>
        <v>0</v>
      </c>
      <c r="I1514" s="19">
        <v>45070</v>
      </c>
      <c r="J1514" s="20" t="str">
        <f>TEXT(Table13[[#This Row],[Order Datetime]],"HH:MM:SS")</f>
        <v>00:07:00</v>
      </c>
      <c r="K1514" s="20" t="str">
        <f>TEXT(Table13[[#This Row],[Order time]],"H")</f>
        <v>0</v>
      </c>
      <c r="L1514" s="16">
        <v>5</v>
      </c>
      <c r="M1514" s="16">
        <f>DAY(Table13[[#This Row],[Order Date]])</f>
        <v>24</v>
      </c>
      <c r="N1514" s="16" t="str">
        <f>TEXT(Table13[[#This Row],[Order Date]],"mmmm")</f>
        <v>May</v>
      </c>
      <c r="O1514" s="16" t="str">
        <f>TEXT(Table13[[#This Row],[Order Date]],"dddd")</f>
        <v>Wednesday</v>
      </c>
      <c r="P1514" s="16">
        <f>WEEKDAY(Table13[[#This Row],[Order Datetime]],2)</f>
        <v>3</v>
      </c>
      <c r="Q1514" s="30" t="str">
        <f>IF(Table13[[#This Row],[Customer Country]]="",VLOOKUP(Table13[[#This Row],[Customer ID]],Customers!$A$2:$E$2501,2,0),Table13[[#This Row],[Customer Country]])</f>
        <v>USA</v>
      </c>
      <c r="R1514" s="16">
        <f>VLOOKUP(Table13[[#This Row],[Customer ID]],Table3[],6,0)</f>
        <v>58</v>
      </c>
    </row>
    <row r="1515" spans="1:18" x14ac:dyDescent="0.3">
      <c r="A1515" s="15">
        <v>309642</v>
      </c>
      <c r="B1515" s="16">
        <v>1222</v>
      </c>
      <c r="C1515" s="17" t="s">
        <v>105</v>
      </c>
      <c r="D1515" s="18">
        <v>45185.023611111108</v>
      </c>
      <c r="E1515" s="16" t="s">
        <v>96</v>
      </c>
      <c r="F1515" s="16" t="s">
        <v>38</v>
      </c>
      <c r="G1515" s="16">
        <v>2898</v>
      </c>
      <c r="H1515" s="16">
        <f>IF(OR(Table13[[#This Row],[Order Value]]&gt;Answer!I$17,Table13[[#This Row],[Order Value]]&lt;Answer!I$18),1,0)</f>
        <v>0</v>
      </c>
      <c r="I1515" s="19">
        <v>45185</v>
      </c>
      <c r="J1515" s="20" t="str">
        <f>TEXT(Table13[[#This Row],[Order Datetime]],"HH:MM:SS")</f>
        <v>00:34:00</v>
      </c>
      <c r="K1515" s="20" t="str">
        <f>TEXT(Table13[[#This Row],[Order time]],"H")</f>
        <v>0</v>
      </c>
      <c r="L1515" s="16">
        <v>9</v>
      </c>
      <c r="M1515" s="16">
        <f>DAY(Table13[[#This Row],[Order Date]])</f>
        <v>16</v>
      </c>
      <c r="N1515" s="16" t="str">
        <f>TEXT(Table13[[#This Row],[Order Date]],"mmmm")</f>
        <v>September</v>
      </c>
      <c r="O1515" s="16" t="str">
        <f>TEXT(Table13[[#This Row],[Order Date]],"dddd")</f>
        <v>Saturday</v>
      </c>
      <c r="P1515" s="16">
        <f>WEEKDAY(Table13[[#This Row],[Order Datetime]],2)</f>
        <v>6</v>
      </c>
      <c r="Q1515" s="30" t="str">
        <f>IF(Table13[[#This Row],[Customer Country]]="",VLOOKUP(Table13[[#This Row],[Customer ID]],Customers!$A$2:$E$2501,2,0),Table13[[#This Row],[Customer Country]])</f>
        <v>Spain</v>
      </c>
      <c r="R1515" s="16">
        <f>VLOOKUP(Table13[[#This Row],[Customer ID]],Table3[],6,0)</f>
        <v>58</v>
      </c>
    </row>
    <row r="1516" spans="1:18" x14ac:dyDescent="0.3">
      <c r="A1516" s="15">
        <v>485658</v>
      </c>
      <c r="B1516" s="16">
        <v>1222</v>
      </c>
      <c r="C1516" s="17" t="s">
        <v>105</v>
      </c>
      <c r="D1516" s="18">
        <v>44988.00277777778</v>
      </c>
      <c r="E1516" s="16" t="s">
        <v>191</v>
      </c>
      <c r="F1516" s="16" t="s">
        <v>69</v>
      </c>
      <c r="G1516" s="16">
        <v>6370</v>
      </c>
      <c r="H1516" s="16">
        <f>IF(OR(Table13[[#This Row],[Order Value]]&gt;Answer!I$17,Table13[[#This Row],[Order Value]]&lt;Answer!I$18),1,0)</f>
        <v>0</v>
      </c>
      <c r="I1516" s="19">
        <v>44988</v>
      </c>
      <c r="J1516" s="20" t="str">
        <f>TEXT(Table13[[#This Row],[Order Datetime]],"HH:MM:SS")</f>
        <v>00:04:00</v>
      </c>
      <c r="K1516" s="20" t="str">
        <f>TEXT(Table13[[#This Row],[Order time]],"H")</f>
        <v>0</v>
      </c>
      <c r="L1516" s="16">
        <v>3</v>
      </c>
      <c r="M1516" s="16">
        <f>DAY(Table13[[#This Row],[Order Date]])</f>
        <v>3</v>
      </c>
      <c r="N1516" s="16" t="str">
        <f>TEXT(Table13[[#This Row],[Order Date]],"mmmm")</f>
        <v>March</v>
      </c>
      <c r="O1516" s="16" t="str">
        <f>TEXT(Table13[[#This Row],[Order Date]],"dddd")</f>
        <v>Friday</v>
      </c>
      <c r="P1516" s="16">
        <f>WEEKDAY(Table13[[#This Row],[Order Datetime]],2)</f>
        <v>5</v>
      </c>
      <c r="Q1516" s="30" t="str">
        <f>IF(Table13[[#This Row],[Customer Country]]="",VLOOKUP(Table13[[#This Row],[Customer ID]],Customers!$A$2:$E$2501,2,0),Table13[[#This Row],[Customer Country]])</f>
        <v>Spain</v>
      </c>
      <c r="R1516" s="16">
        <f>VLOOKUP(Table13[[#This Row],[Customer ID]],Table3[],6,0)</f>
        <v>58</v>
      </c>
    </row>
    <row r="1517" spans="1:18" x14ac:dyDescent="0.3">
      <c r="A1517" s="15">
        <v>43722</v>
      </c>
      <c r="B1517" s="16">
        <v>1223</v>
      </c>
      <c r="C1517" s="17" t="s">
        <v>99</v>
      </c>
      <c r="D1517" s="18">
        <v>45233.979861111111</v>
      </c>
      <c r="E1517" s="16" t="s">
        <v>96</v>
      </c>
      <c r="F1517" s="16" t="s">
        <v>16</v>
      </c>
      <c r="G1517" s="16">
        <v>6074</v>
      </c>
      <c r="H1517" s="16">
        <f>IF(OR(Table13[[#This Row],[Order Value]]&gt;Answer!I$17,Table13[[#This Row],[Order Value]]&lt;Answer!I$18),1,0)</f>
        <v>0</v>
      </c>
      <c r="I1517" s="19">
        <v>45233</v>
      </c>
      <c r="J1517" s="20" t="str">
        <f>TEXT(Table13[[#This Row],[Order Datetime]],"HH:MM:SS")</f>
        <v>23:31:00</v>
      </c>
      <c r="K1517" s="20" t="str">
        <f>TEXT(Table13[[#This Row],[Order time]],"H")</f>
        <v>23</v>
      </c>
      <c r="L1517" s="16">
        <v>11</v>
      </c>
      <c r="M1517" s="16">
        <f>DAY(Table13[[#This Row],[Order Date]])</f>
        <v>3</v>
      </c>
      <c r="N1517" s="16" t="str">
        <f>TEXT(Table13[[#This Row],[Order Date]],"mmmm")</f>
        <v>November</v>
      </c>
      <c r="O1517" s="16" t="str">
        <f>TEXT(Table13[[#This Row],[Order Date]],"dddd")</f>
        <v>Friday</v>
      </c>
      <c r="P1517" s="16">
        <f>WEEKDAY(Table13[[#This Row],[Order Datetime]],2)</f>
        <v>5</v>
      </c>
      <c r="Q1517" s="30" t="str">
        <f>IF(Table13[[#This Row],[Customer Country]]="",VLOOKUP(Table13[[#This Row],[Customer ID]],Customers!$A$2:$E$2501,2,0),Table13[[#This Row],[Customer Country]])</f>
        <v>USA</v>
      </c>
      <c r="R1517" s="16">
        <f>VLOOKUP(Table13[[#This Row],[Customer ID]],Table3[],6,0)</f>
        <v>63</v>
      </c>
    </row>
    <row r="1518" spans="1:18" x14ac:dyDescent="0.3">
      <c r="A1518" s="15">
        <v>109547</v>
      </c>
      <c r="B1518" s="16">
        <v>1223</v>
      </c>
      <c r="C1518" s="17" t="s">
        <v>99</v>
      </c>
      <c r="D1518" s="18">
        <v>44965.006944444445</v>
      </c>
      <c r="E1518" s="16" t="s">
        <v>97</v>
      </c>
      <c r="F1518" s="16" t="s">
        <v>46</v>
      </c>
      <c r="G1518" s="16">
        <v>719</v>
      </c>
      <c r="H1518" s="16">
        <f>IF(OR(Table13[[#This Row],[Order Value]]&gt;Answer!I$17,Table13[[#This Row],[Order Value]]&lt;Answer!I$18),1,0)</f>
        <v>0</v>
      </c>
      <c r="I1518" s="19">
        <v>44965</v>
      </c>
      <c r="J1518" s="20" t="str">
        <f>TEXT(Table13[[#This Row],[Order Datetime]],"HH:MM:SS")</f>
        <v>00:10:00</v>
      </c>
      <c r="K1518" s="20" t="str">
        <f>TEXT(Table13[[#This Row],[Order time]],"H")</f>
        <v>0</v>
      </c>
      <c r="L1518" s="16">
        <v>2</v>
      </c>
      <c r="M1518" s="16">
        <f>DAY(Table13[[#This Row],[Order Date]])</f>
        <v>8</v>
      </c>
      <c r="N1518" s="16" t="str">
        <f>TEXT(Table13[[#This Row],[Order Date]],"mmmm")</f>
        <v>February</v>
      </c>
      <c r="O1518" s="16" t="str">
        <f>TEXT(Table13[[#This Row],[Order Date]],"dddd")</f>
        <v>Wednesday</v>
      </c>
      <c r="P1518" s="16">
        <f>WEEKDAY(Table13[[#This Row],[Order Datetime]],2)</f>
        <v>3</v>
      </c>
      <c r="Q1518" s="30" t="str">
        <f>IF(Table13[[#This Row],[Customer Country]]="",VLOOKUP(Table13[[#This Row],[Customer ID]],Customers!$A$2:$E$2501,2,0),Table13[[#This Row],[Customer Country]])</f>
        <v>USA</v>
      </c>
      <c r="R1518" s="16">
        <f>VLOOKUP(Table13[[#This Row],[Customer ID]],Table3[],6,0)</f>
        <v>63</v>
      </c>
    </row>
    <row r="1519" spans="1:18" x14ac:dyDescent="0.3">
      <c r="A1519" s="15">
        <v>588686</v>
      </c>
      <c r="B1519" s="16">
        <v>1224</v>
      </c>
      <c r="C1519" s="17" t="s">
        <v>100</v>
      </c>
      <c r="D1519" s="18">
        <v>45124.970138888886</v>
      </c>
      <c r="E1519" s="16" t="s">
        <v>98</v>
      </c>
      <c r="F1519" s="16" t="s">
        <v>49</v>
      </c>
      <c r="G1519" s="16">
        <v>9207</v>
      </c>
      <c r="H1519" s="16">
        <f>IF(OR(Table13[[#This Row],[Order Value]]&gt;Answer!I$17,Table13[[#This Row],[Order Value]]&lt;Answer!I$18),1,0)</f>
        <v>0</v>
      </c>
      <c r="I1519" s="19">
        <v>45124</v>
      </c>
      <c r="J1519" s="20" t="str">
        <f>TEXT(Table13[[#This Row],[Order Datetime]],"HH:MM:SS")</f>
        <v>23:17:00</v>
      </c>
      <c r="K1519" s="20" t="str">
        <f>TEXT(Table13[[#This Row],[Order time]],"H")</f>
        <v>23</v>
      </c>
      <c r="L1519" s="16">
        <v>7</v>
      </c>
      <c r="M1519" s="16">
        <f>DAY(Table13[[#This Row],[Order Date]])</f>
        <v>17</v>
      </c>
      <c r="N1519" s="16" t="str">
        <f>TEXT(Table13[[#This Row],[Order Date]],"mmmm")</f>
        <v>July</v>
      </c>
      <c r="O1519" s="16" t="str">
        <f>TEXT(Table13[[#This Row],[Order Date]],"dddd")</f>
        <v>Monday</v>
      </c>
      <c r="P1519" s="16">
        <f>WEEKDAY(Table13[[#This Row],[Order Datetime]],2)</f>
        <v>1</v>
      </c>
      <c r="Q1519" s="30" t="str">
        <f>IF(Table13[[#This Row],[Customer Country]]="",VLOOKUP(Table13[[#This Row],[Customer ID]],Customers!$A$2:$E$2501,2,0),Table13[[#This Row],[Customer Country]])</f>
        <v>France</v>
      </c>
      <c r="R1519" s="16">
        <f>VLOOKUP(Table13[[#This Row],[Customer ID]],Table3[],6,0)</f>
        <v>71</v>
      </c>
    </row>
    <row r="1520" spans="1:18" x14ac:dyDescent="0.3">
      <c r="A1520" s="15">
        <v>1677682</v>
      </c>
      <c r="B1520" s="16">
        <v>1224</v>
      </c>
      <c r="C1520" s="17" t="s">
        <v>100</v>
      </c>
      <c r="D1520" s="21">
        <v>45011.954861111109</v>
      </c>
      <c r="E1520" s="16" t="s">
        <v>96</v>
      </c>
      <c r="F1520" s="16" t="s">
        <v>48</v>
      </c>
      <c r="G1520" s="16">
        <v>8833</v>
      </c>
      <c r="H1520" s="16">
        <f>IF(OR(Table13[[#This Row],[Order Value]]&gt;Answer!I$17,Table13[[#This Row],[Order Value]]&lt;Answer!I$18),1,0)</f>
        <v>0</v>
      </c>
      <c r="I1520" s="19">
        <v>45011</v>
      </c>
      <c r="J1520" s="20" t="str">
        <f>TEXT(Table13[[#This Row],[Order Datetime]],"HH:MM:SS")</f>
        <v>22:55:00</v>
      </c>
      <c r="K1520" s="20" t="str">
        <f>TEXT(Table13[[#This Row],[Order time]],"H")</f>
        <v>22</v>
      </c>
      <c r="L1520" s="16">
        <v>3</v>
      </c>
      <c r="M1520" s="16">
        <f>DAY(Table13[[#This Row],[Order Date]])</f>
        <v>26</v>
      </c>
      <c r="N1520" s="16" t="str">
        <f>TEXT(Table13[[#This Row],[Order Date]],"mmmm")</f>
        <v>March</v>
      </c>
      <c r="O1520" s="16" t="str">
        <f>TEXT(Table13[[#This Row],[Order Date]],"dddd")</f>
        <v>Sunday</v>
      </c>
      <c r="P1520" s="16">
        <f>WEEKDAY(Table13[[#This Row],[Order Datetime]],2)</f>
        <v>7</v>
      </c>
      <c r="Q1520" s="30" t="str">
        <f>IF(Table13[[#This Row],[Customer Country]]="",VLOOKUP(Table13[[#This Row],[Customer ID]],Customers!$A$2:$E$2501,2,0),Table13[[#This Row],[Customer Country]])</f>
        <v>France</v>
      </c>
      <c r="R1520" s="16">
        <f>VLOOKUP(Table13[[#This Row],[Customer ID]],Table3[],6,0)</f>
        <v>71</v>
      </c>
    </row>
    <row r="1521" spans="1:18" x14ac:dyDescent="0.3">
      <c r="A1521" s="15">
        <v>985800</v>
      </c>
      <c r="B1521" s="16">
        <v>1225</v>
      </c>
      <c r="C1521" s="17" t="s">
        <v>105</v>
      </c>
      <c r="D1521" s="21">
        <v>45276.036805555559</v>
      </c>
      <c r="E1521" s="16" t="s">
        <v>98</v>
      </c>
      <c r="F1521" s="16" t="s">
        <v>17</v>
      </c>
      <c r="G1521" s="16">
        <v>3508</v>
      </c>
      <c r="H1521" s="16">
        <f>IF(OR(Table13[[#This Row],[Order Value]]&gt;Answer!I$17,Table13[[#This Row],[Order Value]]&lt;Answer!I$18),1,0)</f>
        <v>0</v>
      </c>
      <c r="I1521" s="19">
        <v>45276</v>
      </c>
      <c r="J1521" s="20" t="str">
        <f>TEXT(Table13[[#This Row],[Order Datetime]],"HH:MM:SS")</f>
        <v>00:53:00</v>
      </c>
      <c r="K1521" s="20" t="str">
        <f>TEXT(Table13[[#This Row],[Order time]],"H")</f>
        <v>0</v>
      </c>
      <c r="L1521" s="16">
        <v>12</v>
      </c>
      <c r="M1521" s="16">
        <f>DAY(Table13[[#This Row],[Order Date]])</f>
        <v>16</v>
      </c>
      <c r="N1521" s="16" t="str">
        <f>TEXT(Table13[[#This Row],[Order Date]],"mmmm")</f>
        <v>December</v>
      </c>
      <c r="O1521" s="16" t="str">
        <f>TEXT(Table13[[#This Row],[Order Date]],"dddd")</f>
        <v>Saturday</v>
      </c>
      <c r="P1521" s="16">
        <f>WEEKDAY(Table13[[#This Row],[Order Datetime]],2)</f>
        <v>6</v>
      </c>
      <c r="Q1521" s="30" t="str">
        <f>IF(Table13[[#This Row],[Customer Country]]="",VLOOKUP(Table13[[#This Row],[Customer ID]],Customers!$A$2:$E$2501,2,0),Table13[[#This Row],[Customer Country]])</f>
        <v>Spain</v>
      </c>
      <c r="R1521" s="16">
        <f>VLOOKUP(Table13[[#This Row],[Customer ID]],Table3[],6,0)</f>
        <v>84</v>
      </c>
    </row>
    <row r="1522" spans="1:18" x14ac:dyDescent="0.3">
      <c r="A1522" s="15">
        <v>703166</v>
      </c>
      <c r="B1522" s="16">
        <v>1228</v>
      </c>
      <c r="C1522" s="17" t="s">
        <v>99</v>
      </c>
      <c r="D1522" s="21">
        <v>45233.015277777777</v>
      </c>
      <c r="E1522" s="16" t="s">
        <v>191</v>
      </c>
      <c r="F1522" s="16" t="s">
        <v>23</v>
      </c>
      <c r="G1522" s="16">
        <v>2916</v>
      </c>
      <c r="H1522" s="16">
        <f>IF(OR(Table13[[#This Row],[Order Value]]&gt;Answer!I$17,Table13[[#This Row],[Order Value]]&lt;Answer!I$18),1,0)</f>
        <v>0</v>
      </c>
      <c r="I1522" s="19">
        <v>45233</v>
      </c>
      <c r="J1522" s="20" t="str">
        <f>TEXT(Table13[[#This Row],[Order Datetime]],"HH:MM:SS")</f>
        <v>00:22:00</v>
      </c>
      <c r="K1522" s="20" t="str">
        <f>TEXT(Table13[[#This Row],[Order time]],"H")</f>
        <v>0</v>
      </c>
      <c r="L1522" s="16">
        <v>11</v>
      </c>
      <c r="M1522" s="16">
        <f>DAY(Table13[[#This Row],[Order Date]])</f>
        <v>3</v>
      </c>
      <c r="N1522" s="16" t="str">
        <f>TEXT(Table13[[#This Row],[Order Date]],"mmmm")</f>
        <v>November</v>
      </c>
      <c r="O1522" s="16" t="str">
        <f>TEXT(Table13[[#This Row],[Order Date]],"dddd")</f>
        <v>Friday</v>
      </c>
      <c r="P1522" s="16">
        <f>WEEKDAY(Table13[[#This Row],[Order Datetime]],2)</f>
        <v>5</v>
      </c>
      <c r="Q1522" s="30" t="str">
        <f>IF(Table13[[#This Row],[Customer Country]]="",VLOOKUP(Table13[[#This Row],[Customer ID]],Customers!$A$2:$E$2501,2,0),Table13[[#This Row],[Customer Country]])</f>
        <v>USA</v>
      </c>
      <c r="R1522" s="16">
        <f>VLOOKUP(Table13[[#This Row],[Customer ID]],Table3[],6,0)</f>
        <v>87</v>
      </c>
    </row>
    <row r="1523" spans="1:18" x14ac:dyDescent="0.3">
      <c r="A1523" s="15">
        <v>480878</v>
      </c>
      <c r="B1523" s="16">
        <v>1229</v>
      </c>
      <c r="C1523" s="17" t="s">
        <v>101</v>
      </c>
      <c r="D1523" s="18">
        <v>45072.067361111112</v>
      </c>
      <c r="E1523" s="16" t="s">
        <v>191</v>
      </c>
      <c r="F1523" s="16" t="s">
        <v>86</v>
      </c>
      <c r="G1523" s="16">
        <v>9502</v>
      </c>
      <c r="H1523" s="16">
        <f>IF(OR(Table13[[#This Row],[Order Value]]&gt;Answer!I$17,Table13[[#This Row],[Order Value]]&lt;Answer!I$18),1,0)</f>
        <v>0</v>
      </c>
      <c r="I1523" s="19">
        <v>45072</v>
      </c>
      <c r="J1523" s="20" t="str">
        <f>TEXT(Table13[[#This Row],[Order Datetime]],"HH:MM:SS")</f>
        <v>01:37:00</v>
      </c>
      <c r="K1523" s="20" t="str">
        <f>TEXT(Table13[[#This Row],[Order time]],"H")</f>
        <v>1</v>
      </c>
      <c r="L1523" s="16">
        <v>5</v>
      </c>
      <c r="M1523" s="16">
        <f>DAY(Table13[[#This Row],[Order Date]])</f>
        <v>26</v>
      </c>
      <c r="N1523" s="16" t="str">
        <f>TEXT(Table13[[#This Row],[Order Date]],"mmmm")</f>
        <v>May</v>
      </c>
      <c r="O1523" s="16" t="str">
        <f>TEXT(Table13[[#This Row],[Order Date]],"dddd")</f>
        <v>Friday</v>
      </c>
      <c r="P1523" s="16">
        <f>WEEKDAY(Table13[[#This Row],[Order Datetime]],2)</f>
        <v>5</v>
      </c>
      <c r="Q1523" s="30" t="str">
        <f>IF(Table13[[#This Row],[Customer Country]]="",VLOOKUP(Table13[[#This Row],[Customer ID]],Customers!$A$2:$E$2501,2,0),Table13[[#This Row],[Customer Country]])</f>
        <v>Australia</v>
      </c>
      <c r="R1523" s="16">
        <f>VLOOKUP(Table13[[#This Row],[Customer ID]],Table3[],6,0)</f>
        <v>67</v>
      </c>
    </row>
    <row r="1524" spans="1:18" x14ac:dyDescent="0.3">
      <c r="A1524" s="15">
        <v>710673</v>
      </c>
      <c r="B1524" s="16">
        <v>1229</v>
      </c>
      <c r="C1524" s="17" t="s">
        <v>101</v>
      </c>
      <c r="D1524" s="21">
        <v>45090.05972222222</v>
      </c>
      <c r="E1524" s="16" t="s">
        <v>97</v>
      </c>
      <c r="F1524" s="16" t="s">
        <v>60</v>
      </c>
      <c r="G1524" s="16">
        <v>6405</v>
      </c>
      <c r="H1524" s="16">
        <f>IF(OR(Table13[[#This Row],[Order Value]]&gt;Answer!I$17,Table13[[#This Row],[Order Value]]&lt;Answer!I$18),1,0)</f>
        <v>0</v>
      </c>
      <c r="I1524" s="19">
        <v>45090</v>
      </c>
      <c r="J1524" s="20" t="str">
        <f>TEXT(Table13[[#This Row],[Order Datetime]],"HH:MM:SS")</f>
        <v>01:26:00</v>
      </c>
      <c r="K1524" s="20" t="str">
        <f>TEXT(Table13[[#This Row],[Order time]],"H")</f>
        <v>1</v>
      </c>
      <c r="L1524" s="16">
        <v>6</v>
      </c>
      <c r="M1524" s="16">
        <f>DAY(Table13[[#This Row],[Order Date]])</f>
        <v>13</v>
      </c>
      <c r="N1524" s="16" t="str">
        <f>TEXT(Table13[[#This Row],[Order Date]],"mmmm")</f>
        <v>June</v>
      </c>
      <c r="O1524" s="16" t="str">
        <f>TEXT(Table13[[#This Row],[Order Date]],"dddd")</f>
        <v>Tuesday</v>
      </c>
      <c r="P1524" s="16">
        <f>WEEKDAY(Table13[[#This Row],[Order Datetime]],2)</f>
        <v>2</v>
      </c>
      <c r="Q1524" s="30" t="str">
        <f>IF(Table13[[#This Row],[Customer Country]]="",VLOOKUP(Table13[[#This Row],[Customer ID]],Customers!$A$2:$E$2501,2,0),Table13[[#This Row],[Customer Country]])</f>
        <v>Australia</v>
      </c>
      <c r="R1524" s="16">
        <f>VLOOKUP(Table13[[#This Row],[Customer ID]],Table3[],6,0)</f>
        <v>67</v>
      </c>
    </row>
    <row r="1525" spans="1:18" x14ac:dyDescent="0.3">
      <c r="A1525" s="15">
        <v>1473392</v>
      </c>
      <c r="B1525" s="16">
        <v>1230</v>
      </c>
      <c r="C1525" s="17" t="s">
        <v>105</v>
      </c>
      <c r="D1525" s="21">
        <v>45183.070833333331</v>
      </c>
      <c r="E1525" s="16" t="s">
        <v>191</v>
      </c>
      <c r="F1525" s="16" t="s">
        <v>14</v>
      </c>
      <c r="G1525" s="16">
        <v>4758</v>
      </c>
      <c r="H1525" s="16">
        <f>IF(OR(Table13[[#This Row],[Order Value]]&gt;Answer!I$17,Table13[[#This Row],[Order Value]]&lt;Answer!I$18),1,0)</f>
        <v>0</v>
      </c>
      <c r="I1525" s="19">
        <v>45183</v>
      </c>
      <c r="J1525" s="20" t="str">
        <f>TEXT(Table13[[#This Row],[Order Datetime]],"HH:MM:SS")</f>
        <v>01:42:00</v>
      </c>
      <c r="K1525" s="20" t="str">
        <f>TEXT(Table13[[#This Row],[Order time]],"H")</f>
        <v>1</v>
      </c>
      <c r="L1525" s="16">
        <v>9</v>
      </c>
      <c r="M1525" s="16">
        <f>DAY(Table13[[#This Row],[Order Date]])</f>
        <v>14</v>
      </c>
      <c r="N1525" s="16" t="str">
        <f>TEXT(Table13[[#This Row],[Order Date]],"mmmm")</f>
        <v>September</v>
      </c>
      <c r="O1525" s="16" t="str">
        <f>TEXT(Table13[[#This Row],[Order Date]],"dddd")</f>
        <v>Thursday</v>
      </c>
      <c r="P1525" s="16">
        <f>WEEKDAY(Table13[[#This Row],[Order Datetime]],2)</f>
        <v>4</v>
      </c>
      <c r="Q1525" s="30" t="str">
        <f>IF(Table13[[#This Row],[Customer Country]]="",VLOOKUP(Table13[[#This Row],[Customer ID]],Customers!$A$2:$E$2501,2,0),Table13[[#This Row],[Customer Country]])</f>
        <v>Spain</v>
      </c>
      <c r="R1525" s="16">
        <f>VLOOKUP(Table13[[#This Row],[Customer ID]],Table3[],6,0)</f>
        <v>80</v>
      </c>
    </row>
    <row r="1526" spans="1:18" x14ac:dyDescent="0.3">
      <c r="A1526" s="15">
        <v>1558773</v>
      </c>
      <c r="B1526" s="16">
        <v>1230</v>
      </c>
      <c r="C1526" s="17" t="s">
        <v>105</v>
      </c>
      <c r="D1526" s="21">
        <v>45143.039583333331</v>
      </c>
      <c r="E1526" s="16" t="s">
        <v>98</v>
      </c>
      <c r="F1526" s="16" t="s">
        <v>94</v>
      </c>
      <c r="G1526" s="16">
        <v>5890</v>
      </c>
      <c r="H1526" s="16">
        <f>IF(OR(Table13[[#This Row],[Order Value]]&gt;Answer!I$17,Table13[[#This Row],[Order Value]]&lt;Answer!I$18),1,0)</f>
        <v>0</v>
      </c>
      <c r="I1526" s="19">
        <v>45143</v>
      </c>
      <c r="J1526" s="20" t="str">
        <f>TEXT(Table13[[#This Row],[Order Datetime]],"HH:MM:SS")</f>
        <v>00:57:00</v>
      </c>
      <c r="K1526" s="20" t="str">
        <f>TEXT(Table13[[#This Row],[Order time]],"H")</f>
        <v>0</v>
      </c>
      <c r="L1526" s="16">
        <v>8</v>
      </c>
      <c r="M1526" s="16">
        <f>DAY(Table13[[#This Row],[Order Date]])</f>
        <v>5</v>
      </c>
      <c r="N1526" s="16" t="str">
        <f>TEXT(Table13[[#This Row],[Order Date]],"mmmm")</f>
        <v>August</v>
      </c>
      <c r="O1526" s="16" t="str">
        <f>TEXT(Table13[[#This Row],[Order Date]],"dddd")</f>
        <v>Saturday</v>
      </c>
      <c r="P1526" s="16">
        <f>WEEKDAY(Table13[[#This Row],[Order Datetime]],2)</f>
        <v>6</v>
      </c>
      <c r="Q1526" s="30" t="str">
        <f>IF(Table13[[#This Row],[Customer Country]]="",VLOOKUP(Table13[[#This Row],[Customer ID]],Customers!$A$2:$E$2501,2,0),Table13[[#This Row],[Customer Country]])</f>
        <v>Spain</v>
      </c>
      <c r="R1526" s="16">
        <f>VLOOKUP(Table13[[#This Row],[Customer ID]],Table3[],6,0)</f>
        <v>80</v>
      </c>
    </row>
    <row r="1527" spans="1:18" x14ac:dyDescent="0.3">
      <c r="A1527" s="15">
        <v>425030</v>
      </c>
      <c r="B1527" s="16">
        <v>1231</v>
      </c>
      <c r="C1527" s="17" t="s">
        <v>104</v>
      </c>
      <c r="D1527" s="18">
        <v>44984.058333333334</v>
      </c>
      <c r="E1527" s="16" t="s">
        <v>191</v>
      </c>
      <c r="F1527" s="16" t="s">
        <v>45</v>
      </c>
      <c r="G1527" s="16">
        <v>5268</v>
      </c>
      <c r="H1527" s="16">
        <f>IF(OR(Table13[[#This Row],[Order Value]]&gt;Answer!I$17,Table13[[#This Row],[Order Value]]&lt;Answer!I$18),1,0)</f>
        <v>0</v>
      </c>
      <c r="I1527" s="19">
        <v>44984</v>
      </c>
      <c r="J1527" s="20" t="str">
        <f>TEXT(Table13[[#This Row],[Order Datetime]],"HH:MM:SS")</f>
        <v>01:24:00</v>
      </c>
      <c r="K1527" s="20" t="str">
        <f>TEXT(Table13[[#This Row],[Order time]],"H")</f>
        <v>1</v>
      </c>
      <c r="L1527" s="16">
        <v>2</v>
      </c>
      <c r="M1527" s="16">
        <f>DAY(Table13[[#This Row],[Order Date]])</f>
        <v>27</v>
      </c>
      <c r="N1527" s="16" t="str">
        <f>TEXT(Table13[[#This Row],[Order Date]],"mmmm")</f>
        <v>February</v>
      </c>
      <c r="O1527" s="16" t="str">
        <f>TEXT(Table13[[#This Row],[Order Date]],"dddd")</f>
        <v>Monday</v>
      </c>
      <c r="P1527" s="16">
        <f>WEEKDAY(Table13[[#This Row],[Order Datetime]],2)</f>
        <v>1</v>
      </c>
      <c r="Q1527" s="30" t="str">
        <f>IF(Table13[[#This Row],[Customer Country]]="",VLOOKUP(Table13[[#This Row],[Customer ID]],Customers!$A$2:$E$2501,2,0),Table13[[#This Row],[Customer Country]])</f>
        <v>Austria</v>
      </c>
      <c r="R1527" s="16">
        <f>VLOOKUP(Table13[[#This Row],[Customer ID]],Table3[],6,0)</f>
        <v>83</v>
      </c>
    </row>
    <row r="1528" spans="1:18" x14ac:dyDescent="0.3">
      <c r="A1528" s="15">
        <v>1254623</v>
      </c>
      <c r="B1528" s="16">
        <v>1234</v>
      </c>
      <c r="C1528" s="17" t="s">
        <v>99</v>
      </c>
      <c r="D1528" s="21">
        <v>44958.018750000003</v>
      </c>
      <c r="E1528" s="16" t="s">
        <v>191</v>
      </c>
      <c r="F1528" s="16" t="s">
        <v>11</v>
      </c>
      <c r="G1528" s="16">
        <v>3138</v>
      </c>
      <c r="H1528" s="16">
        <f>IF(OR(Table13[[#This Row],[Order Value]]&gt;Answer!I$17,Table13[[#This Row],[Order Value]]&lt;Answer!I$18),1,0)</f>
        <v>0</v>
      </c>
      <c r="I1528" s="19">
        <v>44958</v>
      </c>
      <c r="J1528" s="20" t="str">
        <f>TEXT(Table13[[#This Row],[Order Datetime]],"HH:MM:SS")</f>
        <v>00:27:00</v>
      </c>
      <c r="K1528" s="20" t="str">
        <f>TEXT(Table13[[#This Row],[Order time]],"H")</f>
        <v>0</v>
      </c>
      <c r="L1528" s="16">
        <v>2</v>
      </c>
      <c r="M1528" s="16">
        <f>DAY(Table13[[#This Row],[Order Date]])</f>
        <v>1</v>
      </c>
      <c r="N1528" s="16" t="str">
        <f>TEXT(Table13[[#This Row],[Order Date]],"mmmm")</f>
        <v>February</v>
      </c>
      <c r="O1528" s="16" t="str">
        <f>TEXT(Table13[[#This Row],[Order Date]],"dddd")</f>
        <v>Wednesday</v>
      </c>
      <c r="P1528" s="16">
        <f>WEEKDAY(Table13[[#This Row],[Order Datetime]],2)</f>
        <v>3</v>
      </c>
      <c r="Q1528" s="30" t="str">
        <f>IF(Table13[[#This Row],[Customer Country]]="",VLOOKUP(Table13[[#This Row],[Customer ID]],Customers!$A$2:$E$2501,2,0),Table13[[#This Row],[Customer Country]])</f>
        <v>USA</v>
      </c>
      <c r="R1528" s="16">
        <f>VLOOKUP(Table13[[#This Row],[Customer ID]],Table3[],6,0)</f>
        <v>89</v>
      </c>
    </row>
    <row r="1529" spans="1:18" x14ac:dyDescent="0.3">
      <c r="A1529" s="15">
        <v>1492578</v>
      </c>
      <c r="B1529" s="16">
        <v>1234</v>
      </c>
      <c r="C1529" s="17" t="s">
        <v>99</v>
      </c>
      <c r="D1529" s="21">
        <v>45164.015277777777</v>
      </c>
      <c r="E1529" s="16" t="s">
        <v>191</v>
      </c>
      <c r="F1529" s="16" t="s">
        <v>20</v>
      </c>
      <c r="G1529" s="16">
        <v>3400</v>
      </c>
      <c r="H1529" s="16">
        <f>IF(OR(Table13[[#This Row],[Order Value]]&gt;Answer!I$17,Table13[[#This Row],[Order Value]]&lt;Answer!I$18),1,0)</f>
        <v>0</v>
      </c>
      <c r="I1529" s="19">
        <v>45164</v>
      </c>
      <c r="J1529" s="20" t="str">
        <f>TEXT(Table13[[#This Row],[Order Datetime]],"HH:MM:SS")</f>
        <v>00:22:00</v>
      </c>
      <c r="K1529" s="20" t="str">
        <f>TEXT(Table13[[#This Row],[Order time]],"H")</f>
        <v>0</v>
      </c>
      <c r="L1529" s="16">
        <v>8</v>
      </c>
      <c r="M1529" s="16">
        <f>DAY(Table13[[#This Row],[Order Date]])</f>
        <v>26</v>
      </c>
      <c r="N1529" s="16" t="str">
        <f>TEXT(Table13[[#This Row],[Order Date]],"mmmm")</f>
        <v>August</v>
      </c>
      <c r="O1529" s="16" t="str">
        <f>TEXT(Table13[[#This Row],[Order Date]],"dddd")</f>
        <v>Saturday</v>
      </c>
      <c r="P1529" s="16">
        <f>WEEKDAY(Table13[[#This Row],[Order Datetime]],2)</f>
        <v>6</v>
      </c>
      <c r="Q1529" s="30" t="str">
        <f>IF(Table13[[#This Row],[Customer Country]]="",VLOOKUP(Table13[[#This Row],[Customer ID]],Customers!$A$2:$E$2501,2,0),Table13[[#This Row],[Customer Country]])</f>
        <v>USA</v>
      </c>
      <c r="R1529" s="16">
        <f>VLOOKUP(Table13[[#This Row],[Customer ID]],Table3[],6,0)</f>
        <v>89</v>
      </c>
    </row>
    <row r="1530" spans="1:18" x14ac:dyDescent="0.3">
      <c r="A1530" s="15">
        <v>1149488</v>
      </c>
      <c r="B1530" s="16">
        <v>1235</v>
      </c>
      <c r="C1530" s="17" t="s">
        <v>106</v>
      </c>
      <c r="D1530" s="21">
        <v>45033.025000000001</v>
      </c>
      <c r="E1530" s="16" t="s">
        <v>98</v>
      </c>
      <c r="F1530" s="16" t="s">
        <v>85</v>
      </c>
      <c r="G1530" s="16">
        <v>2062</v>
      </c>
      <c r="H1530" s="16">
        <f>IF(OR(Table13[[#This Row],[Order Value]]&gt;Answer!I$17,Table13[[#This Row],[Order Value]]&lt;Answer!I$18),1,0)</f>
        <v>0</v>
      </c>
      <c r="I1530" s="19">
        <v>45033</v>
      </c>
      <c r="J1530" s="20" t="str">
        <f>TEXT(Table13[[#This Row],[Order Datetime]],"HH:MM:SS")</f>
        <v>00:36:00</v>
      </c>
      <c r="K1530" s="20" t="str">
        <f>TEXT(Table13[[#This Row],[Order time]],"H")</f>
        <v>0</v>
      </c>
      <c r="L1530" s="16">
        <v>4</v>
      </c>
      <c r="M1530" s="16">
        <f>DAY(Table13[[#This Row],[Order Date]])</f>
        <v>17</v>
      </c>
      <c r="N1530" s="16" t="str">
        <f>TEXT(Table13[[#This Row],[Order Date]],"mmmm")</f>
        <v>April</v>
      </c>
      <c r="O1530" s="16" t="str">
        <f>TEXT(Table13[[#This Row],[Order Date]],"dddd")</f>
        <v>Monday</v>
      </c>
      <c r="P1530" s="16">
        <f>WEEKDAY(Table13[[#This Row],[Order Datetime]],2)</f>
        <v>1</v>
      </c>
      <c r="Q1530" s="30" t="str">
        <f>IF(Table13[[#This Row],[Customer Country]]="",VLOOKUP(Table13[[#This Row],[Customer ID]],Customers!$A$2:$E$2501,2,0),Table13[[#This Row],[Customer Country]])</f>
        <v>Singapore</v>
      </c>
      <c r="R1530" s="16">
        <f>VLOOKUP(Table13[[#This Row],[Customer ID]],Table3[],6,0)</f>
        <v>69</v>
      </c>
    </row>
    <row r="1531" spans="1:18" x14ac:dyDescent="0.3">
      <c r="A1531" s="15">
        <v>1635597</v>
      </c>
      <c r="B1531" s="16">
        <v>1235</v>
      </c>
      <c r="C1531" s="17" t="s">
        <v>106</v>
      </c>
      <c r="D1531" s="21">
        <v>45172.964583333334</v>
      </c>
      <c r="E1531" s="16" t="s">
        <v>191</v>
      </c>
      <c r="F1531" s="16" t="s">
        <v>38</v>
      </c>
      <c r="G1531" s="16">
        <v>7590</v>
      </c>
      <c r="H1531" s="16">
        <f>IF(OR(Table13[[#This Row],[Order Value]]&gt;Answer!I$17,Table13[[#This Row],[Order Value]]&lt;Answer!I$18),1,0)</f>
        <v>0</v>
      </c>
      <c r="I1531" s="19">
        <v>45172</v>
      </c>
      <c r="J1531" s="20" t="str">
        <f>TEXT(Table13[[#This Row],[Order Datetime]],"HH:MM:SS")</f>
        <v>23:09:00</v>
      </c>
      <c r="K1531" s="20" t="str">
        <f>TEXT(Table13[[#This Row],[Order time]],"H")</f>
        <v>23</v>
      </c>
      <c r="L1531" s="16">
        <v>9</v>
      </c>
      <c r="M1531" s="16">
        <f>DAY(Table13[[#This Row],[Order Date]])</f>
        <v>3</v>
      </c>
      <c r="N1531" s="16" t="str">
        <f>TEXT(Table13[[#This Row],[Order Date]],"mmmm")</f>
        <v>September</v>
      </c>
      <c r="O1531" s="16" t="str">
        <f>TEXT(Table13[[#This Row],[Order Date]],"dddd")</f>
        <v>Sunday</v>
      </c>
      <c r="P1531" s="16">
        <f>WEEKDAY(Table13[[#This Row],[Order Datetime]],2)</f>
        <v>7</v>
      </c>
      <c r="Q1531" s="30" t="str">
        <f>IF(Table13[[#This Row],[Customer Country]]="",VLOOKUP(Table13[[#This Row],[Customer ID]],Customers!$A$2:$E$2501,2,0),Table13[[#This Row],[Customer Country]])</f>
        <v>Singapore</v>
      </c>
      <c r="R1531" s="16">
        <f>VLOOKUP(Table13[[#This Row],[Customer ID]],Table3[],6,0)</f>
        <v>69</v>
      </c>
    </row>
    <row r="1532" spans="1:18" x14ac:dyDescent="0.3">
      <c r="A1532" s="15">
        <v>664585</v>
      </c>
      <c r="B1532" s="16">
        <v>1236</v>
      </c>
      <c r="C1532" s="17" t="s">
        <v>99</v>
      </c>
      <c r="D1532" s="21">
        <v>45087.034722222219</v>
      </c>
      <c r="E1532" s="16" t="s">
        <v>191</v>
      </c>
      <c r="F1532" s="16" t="s">
        <v>4</v>
      </c>
      <c r="G1532" s="16">
        <v>9357</v>
      </c>
      <c r="H1532" s="16">
        <f>IF(OR(Table13[[#This Row],[Order Value]]&gt;Answer!I$17,Table13[[#This Row],[Order Value]]&lt;Answer!I$18),1,0)</f>
        <v>0</v>
      </c>
      <c r="I1532" s="19">
        <v>45087</v>
      </c>
      <c r="J1532" s="20" t="str">
        <f>TEXT(Table13[[#This Row],[Order Datetime]],"HH:MM:SS")</f>
        <v>00:50:00</v>
      </c>
      <c r="K1532" s="20" t="str">
        <f>TEXT(Table13[[#This Row],[Order time]],"H")</f>
        <v>0</v>
      </c>
      <c r="L1532" s="16">
        <v>6</v>
      </c>
      <c r="M1532" s="16">
        <f>DAY(Table13[[#This Row],[Order Date]])</f>
        <v>10</v>
      </c>
      <c r="N1532" s="16" t="str">
        <f>TEXT(Table13[[#This Row],[Order Date]],"mmmm")</f>
        <v>June</v>
      </c>
      <c r="O1532" s="16" t="str">
        <f>TEXT(Table13[[#This Row],[Order Date]],"dddd")</f>
        <v>Saturday</v>
      </c>
      <c r="P1532" s="16">
        <f>WEEKDAY(Table13[[#This Row],[Order Datetime]],2)</f>
        <v>6</v>
      </c>
      <c r="Q1532" s="30" t="str">
        <f>IF(Table13[[#This Row],[Customer Country]]="",VLOOKUP(Table13[[#This Row],[Customer ID]],Customers!$A$2:$E$2501,2,0),Table13[[#This Row],[Customer Country]])</f>
        <v>USA</v>
      </c>
      <c r="R1532" s="16">
        <f>VLOOKUP(Table13[[#This Row],[Customer ID]],Table3[],6,0)</f>
        <v>47</v>
      </c>
    </row>
    <row r="1533" spans="1:18" x14ac:dyDescent="0.3">
      <c r="A1533" s="15">
        <v>874091</v>
      </c>
      <c r="B1533" s="16">
        <v>1236</v>
      </c>
      <c r="C1533" s="17" t="s">
        <v>99</v>
      </c>
      <c r="D1533" s="21">
        <v>45121.970833333333</v>
      </c>
      <c r="E1533" s="16" t="s">
        <v>98</v>
      </c>
      <c r="F1533" s="16" t="s">
        <v>39</v>
      </c>
      <c r="G1533" s="16">
        <v>54</v>
      </c>
      <c r="H1533" s="16">
        <f>IF(OR(Table13[[#This Row],[Order Value]]&gt;Answer!I$17,Table13[[#This Row],[Order Value]]&lt;Answer!I$18),1,0)</f>
        <v>0</v>
      </c>
      <c r="I1533" s="19">
        <v>45121</v>
      </c>
      <c r="J1533" s="20" t="str">
        <f>TEXT(Table13[[#This Row],[Order Datetime]],"HH:MM:SS")</f>
        <v>23:18:00</v>
      </c>
      <c r="K1533" s="20" t="str">
        <f>TEXT(Table13[[#This Row],[Order time]],"H")</f>
        <v>23</v>
      </c>
      <c r="L1533" s="16">
        <v>7</v>
      </c>
      <c r="M1533" s="16">
        <f>DAY(Table13[[#This Row],[Order Date]])</f>
        <v>14</v>
      </c>
      <c r="N1533" s="16" t="str">
        <f>TEXT(Table13[[#This Row],[Order Date]],"mmmm")</f>
        <v>July</v>
      </c>
      <c r="O1533" s="16" t="str">
        <f>TEXT(Table13[[#This Row],[Order Date]],"dddd")</f>
        <v>Friday</v>
      </c>
      <c r="P1533" s="16">
        <f>WEEKDAY(Table13[[#This Row],[Order Datetime]],2)</f>
        <v>5</v>
      </c>
      <c r="Q1533" s="30" t="str">
        <f>IF(Table13[[#This Row],[Customer Country]]="",VLOOKUP(Table13[[#This Row],[Customer ID]],Customers!$A$2:$E$2501,2,0),Table13[[#This Row],[Customer Country]])</f>
        <v>USA</v>
      </c>
      <c r="R1533" s="16">
        <f>VLOOKUP(Table13[[#This Row],[Customer ID]],Table3[],6,0)</f>
        <v>47</v>
      </c>
    </row>
    <row r="1534" spans="1:18" x14ac:dyDescent="0.3">
      <c r="A1534" s="15">
        <v>1023043</v>
      </c>
      <c r="B1534" s="16">
        <v>1237</v>
      </c>
      <c r="C1534" s="17" t="s">
        <v>99</v>
      </c>
      <c r="D1534" s="21">
        <v>45166.017361111109</v>
      </c>
      <c r="E1534" s="16" t="s">
        <v>97</v>
      </c>
      <c r="F1534" s="16" t="s">
        <v>88</v>
      </c>
      <c r="G1534" s="16">
        <v>534</v>
      </c>
      <c r="H1534" s="16">
        <f>IF(OR(Table13[[#This Row],[Order Value]]&gt;Answer!I$17,Table13[[#This Row],[Order Value]]&lt;Answer!I$18),1,0)</f>
        <v>0</v>
      </c>
      <c r="I1534" s="19">
        <v>45166</v>
      </c>
      <c r="J1534" s="20" t="str">
        <f>TEXT(Table13[[#This Row],[Order Datetime]],"HH:MM:SS")</f>
        <v>00:25:00</v>
      </c>
      <c r="K1534" s="20" t="str">
        <f>TEXT(Table13[[#This Row],[Order time]],"H")</f>
        <v>0</v>
      </c>
      <c r="L1534" s="16">
        <v>8</v>
      </c>
      <c r="M1534" s="16">
        <f>DAY(Table13[[#This Row],[Order Date]])</f>
        <v>28</v>
      </c>
      <c r="N1534" s="16" t="str">
        <f>TEXT(Table13[[#This Row],[Order Date]],"mmmm")</f>
        <v>August</v>
      </c>
      <c r="O1534" s="16" t="str">
        <f>TEXT(Table13[[#This Row],[Order Date]],"dddd")</f>
        <v>Monday</v>
      </c>
      <c r="P1534" s="16">
        <f>WEEKDAY(Table13[[#This Row],[Order Datetime]],2)</f>
        <v>1</v>
      </c>
      <c r="Q1534" s="30" t="str">
        <f>IF(Table13[[#This Row],[Customer Country]]="",VLOOKUP(Table13[[#This Row],[Customer ID]],Customers!$A$2:$E$2501,2,0),Table13[[#This Row],[Customer Country]])</f>
        <v>USA</v>
      </c>
      <c r="R1534" s="16">
        <f>VLOOKUP(Table13[[#This Row],[Customer ID]],Table3[],6,0)</f>
        <v>87</v>
      </c>
    </row>
    <row r="1535" spans="1:18" x14ac:dyDescent="0.3">
      <c r="A1535" s="15">
        <v>1604334</v>
      </c>
      <c r="B1535" s="16">
        <v>1237</v>
      </c>
      <c r="C1535" s="17" t="s">
        <v>99</v>
      </c>
      <c r="D1535" s="21">
        <v>45277.980555555558</v>
      </c>
      <c r="E1535" s="16" t="s">
        <v>191</v>
      </c>
      <c r="F1535" s="16" t="s">
        <v>18</v>
      </c>
      <c r="G1535" s="16">
        <v>4433</v>
      </c>
      <c r="H1535" s="16">
        <f>IF(OR(Table13[[#This Row],[Order Value]]&gt;Answer!I$17,Table13[[#This Row],[Order Value]]&lt;Answer!I$18),1,0)</f>
        <v>0</v>
      </c>
      <c r="I1535" s="19">
        <v>45277</v>
      </c>
      <c r="J1535" s="20" t="str">
        <f>TEXT(Table13[[#This Row],[Order Datetime]],"HH:MM:SS")</f>
        <v>23:32:00</v>
      </c>
      <c r="K1535" s="20" t="str">
        <f>TEXT(Table13[[#This Row],[Order time]],"H")</f>
        <v>23</v>
      </c>
      <c r="L1535" s="16">
        <v>12</v>
      </c>
      <c r="M1535" s="16">
        <f>DAY(Table13[[#This Row],[Order Date]])</f>
        <v>17</v>
      </c>
      <c r="N1535" s="16" t="str">
        <f>TEXT(Table13[[#This Row],[Order Date]],"mmmm")</f>
        <v>December</v>
      </c>
      <c r="O1535" s="16" t="str">
        <f>TEXT(Table13[[#This Row],[Order Date]],"dddd")</f>
        <v>Sunday</v>
      </c>
      <c r="P1535" s="16">
        <f>WEEKDAY(Table13[[#This Row],[Order Datetime]],2)</f>
        <v>7</v>
      </c>
      <c r="Q1535" s="30" t="str">
        <f>IF(Table13[[#This Row],[Customer Country]]="",VLOOKUP(Table13[[#This Row],[Customer ID]],Customers!$A$2:$E$2501,2,0),Table13[[#This Row],[Customer Country]])</f>
        <v>USA</v>
      </c>
      <c r="R1535" s="16">
        <f>VLOOKUP(Table13[[#This Row],[Customer ID]],Table3[],6,0)</f>
        <v>87</v>
      </c>
    </row>
    <row r="1536" spans="1:18" x14ac:dyDescent="0.3">
      <c r="A1536" s="15">
        <v>1609928</v>
      </c>
      <c r="B1536" s="16">
        <v>1237</v>
      </c>
      <c r="C1536" s="17" t="s">
        <v>99</v>
      </c>
      <c r="D1536" s="21">
        <v>45082.040277777778</v>
      </c>
      <c r="E1536" s="16" t="s">
        <v>97</v>
      </c>
      <c r="F1536" s="16" t="s">
        <v>64</v>
      </c>
      <c r="G1536" s="16">
        <v>373</v>
      </c>
      <c r="H1536" s="16">
        <f>IF(OR(Table13[[#This Row],[Order Value]]&gt;Answer!I$17,Table13[[#This Row],[Order Value]]&lt;Answer!I$18),1,0)</f>
        <v>0</v>
      </c>
      <c r="I1536" s="19">
        <v>45082</v>
      </c>
      <c r="J1536" s="20" t="str">
        <f>TEXT(Table13[[#This Row],[Order Datetime]],"HH:MM:SS")</f>
        <v>00:58:00</v>
      </c>
      <c r="K1536" s="20" t="str">
        <f>TEXT(Table13[[#This Row],[Order time]],"H")</f>
        <v>0</v>
      </c>
      <c r="L1536" s="16">
        <v>6</v>
      </c>
      <c r="M1536" s="16">
        <f>DAY(Table13[[#This Row],[Order Date]])</f>
        <v>5</v>
      </c>
      <c r="N1536" s="16" t="str">
        <f>TEXT(Table13[[#This Row],[Order Date]],"mmmm")</f>
        <v>June</v>
      </c>
      <c r="O1536" s="16" t="str">
        <f>TEXT(Table13[[#This Row],[Order Date]],"dddd")</f>
        <v>Monday</v>
      </c>
      <c r="P1536" s="16">
        <f>WEEKDAY(Table13[[#This Row],[Order Datetime]],2)</f>
        <v>1</v>
      </c>
      <c r="Q1536" s="30" t="str">
        <f>IF(Table13[[#This Row],[Customer Country]]="",VLOOKUP(Table13[[#This Row],[Customer ID]],Customers!$A$2:$E$2501,2,0),Table13[[#This Row],[Customer Country]])</f>
        <v>USA</v>
      </c>
      <c r="R1536" s="16">
        <f>VLOOKUP(Table13[[#This Row],[Customer ID]],Table3[],6,0)</f>
        <v>87</v>
      </c>
    </row>
    <row r="1537" spans="1:18" x14ac:dyDescent="0.3">
      <c r="A1537" s="15">
        <v>1352182</v>
      </c>
      <c r="B1537" s="16">
        <v>1238</v>
      </c>
      <c r="C1537" s="17" t="s">
        <v>99</v>
      </c>
      <c r="D1537" s="21">
        <v>45054.048611111109</v>
      </c>
      <c r="E1537" s="16" t="s">
        <v>98</v>
      </c>
      <c r="F1537" s="16" t="s">
        <v>61</v>
      </c>
      <c r="G1537" s="16">
        <v>2508</v>
      </c>
      <c r="H1537" s="16">
        <f>IF(OR(Table13[[#This Row],[Order Value]]&gt;Answer!I$17,Table13[[#This Row],[Order Value]]&lt;Answer!I$18),1,0)</f>
        <v>0</v>
      </c>
      <c r="I1537" s="19">
        <v>45054</v>
      </c>
      <c r="J1537" s="20" t="str">
        <f>TEXT(Table13[[#This Row],[Order Datetime]],"HH:MM:SS")</f>
        <v>01:10:00</v>
      </c>
      <c r="K1537" s="20" t="str">
        <f>TEXT(Table13[[#This Row],[Order time]],"H")</f>
        <v>1</v>
      </c>
      <c r="L1537" s="16">
        <v>5</v>
      </c>
      <c r="M1537" s="16">
        <f>DAY(Table13[[#This Row],[Order Date]])</f>
        <v>8</v>
      </c>
      <c r="N1537" s="16" t="str">
        <f>TEXT(Table13[[#This Row],[Order Date]],"mmmm")</f>
        <v>May</v>
      </c>
      <c r="O1537" s="16" t="str">
        <f>TEXT(Table13[[#This Row],[Order Date]],"dddd")</f>
        <v>Monday</v>
      </c>
      <c r="P1537" s="16">
        <f>WEEKDAY(Table13[[#This Row],[Order Datetime]],2)</f>
        <v>1</v>
      </c>
      <c r="Q1537" s="30" t="str">
        <f>IF(Table13[[#This Row],[Customer Country]]="",VLOOKUP(Table13[[#This Row],[Customer ID]],Customers!$A$2:$E$2501,2,0),Table13[[#This Row],[Customer Country]])</f>
        <v>USA</v>
      </c>
      <c r="R1537" s="16">
        <f>VLOOKUP(Table13[[#This Row],[Customer ID]],Table3[],6,0)</f>
        <v>65</v>
      </c>
    </row>
    <row r="1538" spans="1:18" x14ac:dyDescent="0.3">
      <c r="A1538" s="15">
        <v>635743</v>
      </c>
      <c r="B1538" s="16">
        <v>1239</v>
      </c>
      <c r="C1538" s="17" t="s">
        <v>105</v>
      </c>
      <c r="D1538" s="18">
        <v>45266.942361111112</v>
      </c>
      <c r="E1538" s="16" t="s">
        <v>97</v>
      </c>
      <c r="F1538" s="16" t="s">
        <v>29</v>
      </c>
      <c r="G1538" s="16">
        <v>782</v>
      </c>
      <c r="H1538" s="16">
        <f>IF(OR(Table13[[#This Row],[Order Value]]&gt;Answer!I$17,Table13[[#This Row],[Order Value]]&lt;Answer!I$18),1,0)</f>
        <v>0</v>
      </c>
      <c r="I1538" s="19">
        <v>45266</v>
      </c>
      <c r="J1538" s="20" t="str">
        <f>TEXT(Table13[[#This Row],[Order Datetime]],"HH:MM:SS")</f>
        <v>22:37:00</v>
      </c>
      <c r="K1538" s="20" t="str">
        <f>TEXT(Table13[[#This Row],[Order time]],"H")</f>
        <v>22</v>
      </c>
      <c r="L1538" s="16">
        <v>12</v>
      </c>
      <c r="M1538" s="16">
        <f>DAY(Table13[[#This Row],[Order Date]])</f>
        <v>6</v>
      </c>
      <c r="N1538" s="16" t="str">
        <f>TEXT(Table13[[#This Row],[Order Date]],"mmmm")</f>
        <v>December</v>
      </c>
      <c r="O1538" s="16" t="str">
        <f>TEXT(Table13[[#This Row],[Order Date]],"dddd")</f>
        <v>Wednesday</v>
      </c>
      <c r="P1538" s="16">
        <f>WEEKDAY(Table13[[#This Row],[Order Datetime]],2)</f>
        <v>3</v>
      </c>
      <c r="Q1538" s="30" t="str">
        <f>IF(Table13[[#This Row],[Customer Country]]="",VLOOKUP(Table13[[#This Row],[Customer ID]],Customers!$A$2:$E$2501,2,0),Table13[[#This Row],[Customer Country]])</f>
        <v>Spain</v>
      </c>
      <c r="R1538" s="16">
        <f>VLOOKUP(Table13[[#This Row],[Customer ID]],Table3[],6,0)</f>
        <v>86</v>
      </c>
    </row>
    <row r="1539" spans="1:18" x14ac:dyDescent="0.3">
      <c r="A1539" s="15">
        <v>992535</v>
      </c>
      <c r="B1539" s="16">
        <v>1239</v>
      </c>
      <c r="C1539" s="17" t="s">
        <v>105</v>
      </c>
      <c r="D1539" s="21">
        <v>44938.954861111109</v>
      </c>
      <c r="E1539" s="16" t="s">
        <v>96</v>
      </c>
      <c r="F1539" s="16" t="s">
        <v>26</v>
      </c>
      <c r="G1539" s="16">
        <v>2549</v>
      </c>
      <c r="H1539" s="16">
        <f>IF(OR(Table13[[#This Row],[Order Value]]&gt;Answer!I$17,Table13[[#This Row],[Order Value]]&lt;Answer!I$18),1,0)</f>
        <v>0</v>
      </c>
      <c r="I1539" s="19">
        <v>44938</v>
      </c>
      <c r="J1539" s="20" t="str">
        <f>TEXT(Table13[[#This Row],[Order Datetime]],"HH:MM:SS")</f>
        <v>22:55:00</v>
      </c>
      <c r="K1539" s="20" t="str">
        <f>TEXT(Table13[[#This Row],[Order time]],"H")</f>
        <v>22</v>
      </c>
      <c r="L1539" s="16">
        <v>1</v>
      </c>
      <c r="M1539" s="16">
        <f>DAY(Table13[[#This Row],[Order Date]])</f>
        <v>12</v>
      </c>
      <c r="N1539" s="16" t="str">
        <f>TEXT(Table13[[#This Row],[Order Date]],"mmmm")</f>
        <v>January</v>
      </c>
      <c r="O1539" s="16" t="str">
        <f>TEXT(Table13[[#This Row],[Order Date]],"dddd")</f>
        <v>Thursday</v>
      </c>
      <c r="P1539" s="16">
        <f>WEEKDAY(Table13[[#This Row],[Order Datetime]],2)</f>
        <v>4</v>
      </c>
      <c r="Q1539" s="30" t="str">
        <f>IF(Table13[[#This Row],[Customer Country]]="",VLOOKUP(Table13[[#This Row],[Customer ID]],Customers!$A$2:$E$2501,2,0),Table13[[#This Row],[Customer Country]])</f>
        <v>Spain</v>
      </c>
      <c r="R1539" s="16">
        <f>VLOOKUP(Table13[[#This Row],[Customer ID]],Table3[],6,0)</f>
        <v>86</v>
      </c>
    </row>
    <row r="1540" spans="1:18" x14ac:dyDescent="0.3">
      <c r="A1540" s="15">
        <v>31216</v>
      </c>
      <c r="B1540" s="16">
        <v>1240</v>
      </c>
      <c r="C1540" s="17" t="s">
        <v>109</v>
      </c>
      <c r="D1540" s="18">
        <v>45194.990277777775</v>
      </c>
      <c r="E1540" s="16" t="s">
        <v>98</v>
      </c>
      <c r="F1540" s="16" t="s">
        <v>12</v>
      </c>
      <c r="G1540" s="16">
        <v>8294</v>
      </c>
      <c r="H1540" s="16">
        <f>IF(OR(Table13[[#This Row],[Order Value]]&gt;Answer!I$17,Table13[[#This Row],[Order Value]]&lt;Answer!I$18),1,0)</f>
        <v>0</v>
      </c>
      <c r="I1540" s="19">
        <v>45194</v>
      </c>
      <c r="J1540" s="20" t="str">
        <f>TEXT(Table13[[#This Row],[Order Datetime]],"HH:MM:SS")</f>
        <v>23:46:00</v>
      </c>
      <c r="K1540" s="20" t="str">
        <f>TEXT(Table13[[#This Row],[Order time]],"H")</f>
        <v>23</v>
      </c>
      <c r="L1540" s="16">
        <v>9</v>
      </c>
      <c r="M1540" s="16">
        <f>DAY(Table13[[#This Row],[Order Date]])</f>
        <v>25</v>
      </c>
      <c r="N1540" s="16" t="str">
        <f>TEXT(Table13[[#This Row],[Order Date]],"mmmm")</f>
        <v>September</v>
      </c>
      <c r="O1540" s="16" t="str">
        <f>TEXT(Table13[[#This Row],[Order Date]],"dddd")</f>
        <v>Monday</v>
      </c>
      <c r="P1540" s="16">
        <f>WEEKDAY(Table13[[#This Row],[Order Datetime]],2)</f>
        <v>1</v>
      </c>
      <c r="Q1540" s="30" t="str">
        <f>IF(Table13[[#This Row],[Customer Country]]="",VLOOKUP(Table13[[#This Row],[Customer ID]],Customers!$A$2:$E$2501,2,0),Table13[[#This Row],[Customer Country]])</f>
        <v>Germany</v>
      </c>
      <c r="R1540" s="16">
        <f>VLOOKUP(Table13[[#This Row],[Customer ID]],Table3[],6,0)</f>
        <v>24</v>
      </c>
    </row>
    <row r="1541" spans="1:18" x14ac:dyDescent="0.3">
      <c r="A1541" s="15">
        <v>456612</v>
      </c>
      <c r="B1541" s="16">
        <v>1240</v>
      </c>
      <c r="C1541" s="17" t="s">
        <v>109</v>
      </c>
      <c r="D1541" s="18">
        <v>44985.022916666669</v>
      </c>
      <c r="E1541" s="16" t="s">
        <v>191</v>
      </c>
      <c r="F1541" s="16" t="s">
        <v>94</v>
      </c>
      <c r="G1541" s="16">
        <v>1900</v>
      </c>
      <c r="H1541" s="16">
        <f>IF(OR(Table13[[#This Row],[Order Value]]&gt;Answer!I$17,Table13[[#This Row],[Order Value]]&lt;Answer!I$18),1,0)</f>
        <v>0</v>
      </c>
      <c r="I1541" s="19">
        <v>44985</v>
      </c>
      <c r="J1541" s="20" t="str">
        <f>TEXT(Table13[[#This Row],[Order Datetime]],"HH:MM:SS")</f>
        <v>00:33:00</v>
      </c>
      <c r="K1541" s="20" t="str">
        <f>TEXT(Table13[[#This Row],[Order time]],"H")</f>
        <v>0</v>
      </c>
      <c r="L1541" s="16">
        <v>2</v>
      </c>
      <c r="M1541" s="16">
        <f>DAY(Table13[[#This Row],[Order Date]])</f>
        <v>28</v>
      </c>
      <c r="N1541" s="16" t="str">
        <f>TEXT(Table13[[#This Row],[Order Date]],"mmmm")</f>
        <v>February</v>
      </c>
      <c r="O1541" s="16" t="str">
        <f>TEXT(Table13[[#This Row],[Order Date]],"dddd")</f>
        <v>Tuesday</v>
      </c>
      <c r="P1541" s="16">
        <f>WEEKDAY(Table13[[#This Row],[Order Datetime]],2)</f>
        <v>2</v>
      </c>
      <c r="Q1541" s="30" t="str">
        <f>IF(Table13[[#This Row],[Customer Country]]="",VLOOKUP(Table13[[#This Row],[Customer ID]],Customers!$A$2:$E$2501,2,0),Table13[[#This Row],[Customer Country]])</f>
        <v>Germany</v>
      </c>
      <c r="R1541" s="16">
        <f>VLOOKUP(Table13[[#This Row],[Customer ID]],Table3[],6,0)</f>
        <v>24</v>
      </c>
    </row>
    <row r="1542" spans="1:18" x14ac:dyDescent="0.3">
      <c r="A1542" s="15">
        <v>82314</v>
      </c>
      <c r="B1542" s="16">
        <v>1242</v>
      </c>
      <c r="C1542" s="17" t="s">
        <v>105</v>
      </c>
      <c r="D1542" s="18">
        <v>45281.035416666666</v>
      </c>
      <c r="E1542" s="16" t="s">
        <v>97</v>
      </c>
      <c r="F1542" s="16" t="s">
        <v>21</v>
      </c>
      <c r="G1542" s="16">
        <v>9870</v>
      </c>
      <c r="H1542" s="16">
        <f>IF(OR(Table13[[#This Row],[Order Value]]&gt;Answer!I$17,Table13[[#This Row],[Order Value]]&lt;Answer!I$18),1,0)</f>
        <v>0</v>
      </c>
      <c r="I1542" s="19">
        <v>45281</v>
      </c>
      <c r="J1542" s="20" t="str">
        <f>TEXT(Table13[[#This Row],[Order Datetime]],"HH:MM:SS")</f>
        <v>00:51:00</v>
      </c>
      <c r="K1542" s="20" t="str">
        <f>TEXT(Table13[[#This Row],[Order time]],"H")</f>
        <v>0</v>
      </c>
      <c r="L1542" s="16">
        <v>12</v>
      </c>
      <c r="M1542" s="16">
        <f>DAY(Table13[[#This Row],[Order Date]])</f>
        <v>21</v>
      </c>
      <c r="N1542" s="16" t="str">
        <f>TEXT(Table13[[#This Row],[Order Date]],"mmmm")</f>
        <v>December</v>
      </c>
      <c r="O1542" s="16" t="str">
        <f>TEXT(Table13[[#This Row],[Order Date]],"dddd")</f>
        <v>Thursday</v>
      </c>
      <c r="P1542" s="16">
        <f>WEEKDAY(Table13[[#This Row],[Order Datetime]],2)</f>
        <v>4</v>
      </c>
      <c r="Q1542" s="30" t="str">
        <f>IF(Table13[[#This Row],[Customer Country]]="",VLOOKUP(Table13[[#This Row],[Customer ID]],Customers!$A$2:$E$2501,2,0),Table13[[#This Row],[Customer Country]])</f>
        <v>Spain</v>
      </c>
      <c r="R1542" s="16">
        <f>VLOOKUP(Table13[[#This Row],[Customer ID]],Table3[],6,0)</f>
        <v>55</v>
      </c>
    </row>
    <row r="1543" spans="1:18" x14ac:dyDescent="0.3">
      <c r="A1543" s="15">
        <v>704734</v>
      </c>
      <c r="B1543" s="16">
        <v>1243</v>
      </c>
      <c r="C1543" s="17" t="s">
        <v>105</v>
      </c>
      <c r="D1543" s="21">
        <v>45194.940972222219</v>
      </c>
      <c r="E1543" s="16" t="s">
        <v>98</v>
      </c>
      <c r="F1543" s="16" t="s">
        <v>18</v>
      </c>
      <c r="G1543" s="16">
        <v>9313</v>
      </c>
      <c r="H1543" s="16">
        <f>IF(OR(Table13[[#This Row],[Order Value]]&gt;Answer!I$17,Table13[[#This Row],[Order Value]]&lt;Answer!I$18),1,0)</f>
        <v>0</v>
      </c>
      <c r="I1543" s="19">
        <v>45194</v>
      </c>
      <c r="J1543" s="20" t="str">
        <f>TEXT(Table13[[#This Row],[Order Datetime]],"HH:MM:SS")</f>
        <v>22:35:00</v>
      </c>
      <c r="K1543" s="20" t="str">
        <f>TEXT(Table13[[#This Row],[Order time]],"H")</f>
        <v>22</v>
      </c>
      <c r="L1543" s="16">
        <v>9</v>
      </c>
      <c r="M1543" s="16">
        <f>DAY(Table13[[#This Row],[Order Date]])</f>
        <v>25</v>
      </c>
      <c r="N1543" s="16" t="str">
        <f>TEXT(Table13[[#This Row],[Order Date]],"mmmm")</f>
        <v>September</v>
      </c>
      <c r="O1543" s="16" t="str">
        <f>TEXT(Table13[[#This Row],[Order Date]],"dddd")</f>
        <v>Monday</v>
      </c>
      <c r="P1543" s="16">
        <f>WEEKDAY(Table13[[#This Row],[Order Datetime]],2)</f>
        <v>1</v>
      </c>
      <c r="Q1543" s="30" t="str">
        <f>IF(Table13[[#This Row],[Customer Country]]="",VLOOKUP(Table13[[#This Row],[Customer ID]],Customers!$A$2:$E$2501,2,0),Table13[[#This Row],[Customer Country]])</f>
        <v>Spain</v>
      </c>
      <c r="R1543" s="16">
        <f>VLOOKUP(Table13[[#This Row],[Customer ID]],Table3[],6,0)</f>
        <v>24</v>
      </c>
    </row>
    <row r="1544" spans="1:18" x14ac:dyDescent="0.3">
      <c r="A1544" s="15">
        <v>951353</v>
      </c>
      <c r="B1544" s="16">
        <v>1243</v>
      </c>
      <c r="C1544" s="17" t="s">
        <v>105</v>
      </c>
      <c r="D1544" s="21">
        <v>45117.020138888889</v>
      </c>
      <c r="E1544" s="16" t="s">
        <v>97</v>
      </c>
      <c r="F1544" s="16" t="s">
        <v>69</v>
      </c>
      <c r="G1544" s="16">
        <v>9524</v>
      </c>
      <c r="H1544" s="16">
        <f>IF(OR(Table13[[#This Row],[Order Value]]&gt;Answer!I$17,Table13[[#This Row],[Order Value]]&lt;Answer!I$18),1,0)</f>
        <v>0</v>
      </c>
      <c r="I1544" s="19">
        <v>45117</v>
      </c>
      <c r="J1544" s="20" t="str">
        <f>TEXT(Table13[[#This Row],[Order Datetime]],"HH:MM:SS")</f>
        <v>00:29:00</v>
      </c>
      <c r="K1544" s="20" t="str">
        <f>TEXT(Table13[[#This Row],[Order time]],"H")</f>
        <v>0</v>
      </c>
      <c r="L1544" s="16">
        <v>7</v>
      </c>
      <c r="M1544" s="16">
        <f>DAY(Table13[[#This Row],[Order Date]])</f>
        <v>10</v>
      </c>
      <c r="N1544" s="16" t="str">
        <f>TEXT(Table13[[#This Row],[Order Date]],"mmmm")</f>
        <v>July</v>
      </c>
      <c r="O1544" s="16" t="str">
        <f>TEXT(Table13[[#This Row],[Order Date]],"dddd")</f>
        <v>Monday</v>
      </c>
      <c r="P1544" s="16">
        <f>WEEKDAY(Table13[[#This Row],[Order Datetime]],2)</f>
        <v>1</v>
      </c>
      <c r="Q1544" s="30" t="str">
        <f>IF(Table13[[#This Row],[Customer Country]]="",VLOOKUP(Table13[[#This Row],[Customer ID]],Customers!$A$2:$E$2501,2,0),Table13[[#This Row],[Customer Country]])</f>
        <v>Spain</v>
      </c>
      <c r="R1544" s="16">
        <f>VLOOKUP(Table13[[#This Row],[Customer ID]],Table3[],6,0)</f>
        <v>24</v>
      </c>
    </row>
    <row r="1545" spans="1:18" x14ac:dyDescent="0.3">
      <c r="A1545" s="15">
        <v>1056710</v>
      </c>
      <c r="B1545" s="16">
        <v>1243</v>
      </c>
      <c r="C1545" s="17" t="s">
        <v>105</v>
      </c>
      <c r="D1545" s="21">
        <v>45138.027777777781</v>
      </c>
      <c r="E1545" s="16" t="s">
        <v>191</v>
      </c>
      <c r="F1545" s="16" t="s">
        <v>43</v>
      </c>
      <c r="G1545" s="16">
        <v>1855</v>
      </c>
      <c r="H1545" s="16">
        <f>IF(OR(Table13[[#This Row],[Order Value]]&gt;Answer!I$17,Table13[[#This Row],[Order Value]]&lt;Answer!I$18),1,0)</f>
        <v>0</v>
      </c>
      <c r="I1545" s="19">
        <v>45138</v>
      </c>
      <c r="J1545" s="20" t="str">
        <f>TEXT(Table13[[#This Row],[Order Datetime]],"HH:MM:SS")</f>
        <v>00:40:00</v>
      </c>
      <c r="K1545" s="20" t="str">
        <f>TEXT(Table13[[#This Row],[Order time]],"H")</f>
        <v>0</v>
      </c>
      <c r="L1545" s="16">
        <v>7</v>
      </c>
      <c r="M1545" s="16">
        <f>DAY(Table13[[#This Row],[Order Date]])</f>
        <v>31</v>
      </c>
      <c r="N1545" s="16" t="str">
        <f>TEXT(Table13[[#This Row],[Order Date]],"mmmm")</f>
        <v>July</v>
      </c>
      <c r="O1545" s="16" t="str">
        <f>TEXT(Table13[[#This Row],[Order Date]],"dddd")</f>
        <v>Monday</v>
      </c>
      <c r="P1545" s="16">
        <f>WEEKDAY(Table13[[#This Row],[Order Datetime]],2)</f>
        <v>1</v>
      </c>
      <c r="Q1545" s="30" t="str">
        <f>IF(Table13[[#This Row],[Customer Country]]="",VLOOKUP(Table13[[#This Row],[Customer ID]],Customers!$A$2:$E$2501,2,0),Table13[[#This Row],[Customer Country]])</f>
        <v>Spain</v>
      </c>
      <c r="R1545" s="16">
        <f>VLOOKUP(Table13[[#This Row],[Customer ID]],Table3[],6,0)</f>
        <v>24</v>
      </c>
    </row>
    <row r="1546" spans="1:18" x14ac:dyDescent="0.3">
      <c r="A1546" s="15">
        <v>1320558</v>
      </c>
      <c r="B1546" s="16">
        <v>1243</v>
      </c>
      <c r="C1546" s="17" t="s">
        <v>105</v>
      </c>
      <c r="D1546" s="21">
        <v>45119.98333333333</v>
      </c>
      <c r="E1546" s="16" t="s">
        <v>98</v>
      </c>
      <c r="F1546" s="16" t="s">
        <v>70</v>
      </c>
      <c r="G1546" s="16">
        <v>6197</v>
      </c>
      <c r="H1546" s="16">
        <f>IF(OR(Table13[[#This Row],[Order Value]]&gt;Answer!I$17,Table13[[#This Row],[Order Value]]&lt;Answer!I$18),1,0)</f>
        <v>0</v>
      </c>
      <c r="I1546" s="19">
        <v>45119</v>
      </c>
      <c r="J1546" s="20" t="str">
        <f>TEXT(Table13[[#This Row],[Order Datetime]],"HH:MM:SS")</f>
        <v>23:36:00</v>
      </c>
      <c r="K1546" s="20" t="str">
        <f>TEXT(Table13[[#This Row],[Order time]],"H")</f>
        <v>23</v>
      </c>
      <c r="L1546" s="16">
        <v>7</v>
      </c>
      <c r="M1546" s="16">
        <f>DAY(Table13[[#This Row],[Order Date]])</f>
        <v>12</v>
      </c>
      <c r="N1546" s="16" t="str">
        <f>TEXT(Table13[[#This Row],[Order Date]],"mmmm")</f>
        <v>July</v>
      </c>
      <c r="O1546" s="16" t="str">
        <f>TEXT(Table13[[#This Row],[Order Date]],"dddd")</f>
        <v>Wednesday</v>
      </c>
      <c r="P1546" s="16">
        <f>WEEKDAY(Table13[[#This Row],[Order Datetime]],2)</f>
        <v>3</v>
      </c>
      <c r="Q1546" s="30" t="str">
        <f>IF(Table13[[#This Row],[Customer Country]]="",VLOOKUP(Table13[[#This Row],[Customer ID]],Customers!$A$2:$E$2501,2,0),Table13[[#This Row],[Customer Country]])</f>
        <v>Spain</v>
      </c>
      <c r="R1546" s="16">
        <f>VLOOKUP(Table13[[#This Row],[Customer ID]],Table3[],6,0)</f>
        <v>24</v>
      </c>
    </row>
    <row r="1547" spans="1:18" x14ac:dyDescent="0.3">
      <c r="A1547" s="15">
        <v>1512442</v>
      </c>
      <c r="B1547" s="16">
        <v>1243</v>
      </c>
      <c r="C1547" s="17" t="s">
        <v>105</v>
      </c>
      <c r="D1547" s="21">
        <v>45095.024305555555</v>
      </c>
      <c r="E1547" s="16" t="s">
        <v>97</v>
      </c>
      <c r="F1547" s="16" t="s">
        <v>78</v>
      </c>
      <c r="G1547" s="16">
        <v>7379</v>
      </c>
      <c r="H1547" s="16">
        <f>IF(OR(Table13[[#This Row],[Order Value]]&gt;Answer!I$17,Table13[[#This Row],[Order Value]]&lt;Answer!I$18),1,0)</f>
        <v>0</v>
      </c>
      <c r="I1547" s="19">
        <v>45095</v>
      </c>
      <c r="J1547" s="20" t="str">
        <f>TEXT(Table13[[#This Row],[Order Datetime]],"HH:MM:SS")</f>
        <v>00:35:00</v>
      </c>
      <c r="K1547" s="20" t="str">
        <f>TEXT(Table13[[#This Row],[Order time]],"H")</f>
        <v>0</v>
      </c>
      <c r="L1547" s="16">
        <v>6</v>
      </c>
      <c r="M1547" s="16">
        <f>DAY(Table13[[#This Row],[Order Date]])</f>
        <v>18</v>
      </c>
      <c r="N1547" s="16" t="str">
        <f>TEXT(Table13[[#This Row],[Order Date]],"mmmm")</f>
        <v>June</v>
      </c>
      <c r="O1547" s="16" t="str">
        <f>TEXT(Table13[[#This Row],[Order Date]],"dddd")</f>
        <v>Sunday</v>
      </c>
      <c r="P1547" s="16">
        <f>WEEKDAY(Table13[[#This Row],[Order Datetime]],2)</f>
        <v>7</v>
      </c>
      <c r="Q1547" s="30" t="str">
        <f>IF(Table13[[#This Row],[Customer Country]]="",VLOOKUP(Table13[[#This Row],[Customer ID]],Customers!$A$2:$E$2501,2,0),Table13[[#This Row],[Customer Country]])</f>
        <v>Spain</v>
      </c>
      <c r="R1547" s="16">
        <f>VLOOKUP(Table13[[#This Row],[Customer ID]],Table3[],6,0)</f>
        <v>24</v>
      </c>
    </row>
    <row r="1548" spans="1:18" x14ac:dyDescent="0.3">
      <c r="A1548" s="15">
        <v>221857</v>
      </c>
      <c r="B1548" s="16">
        <v>1244</v>
      </c>
      <c r="C1548" s="17" t="s">
        <v>105</v>
      </c>
      <c r="D1548" s="18">
        <v>45124.051388888889</v>
      </c>
      <c r="E1548" s="16" t="s">
        <v>96</v>
      </c>
      <c r="F1548" s="16" t="s">
        <v>23</v>
      </c>
      <c r="G1548" s="16">
        <v>4142</v>
      </c>
      <c r="H1548" s="16">
        <f>IF(OR(Table13[[#This Row],[Order Value]]&gt;Answer!I$17,Table13[[#This Row],[Order Value]]&lt;Answer!I$18),1,0)</f>
        <v>0</v>
      </c>
      <c r="I1548" s="19">
        <v>45124</v>
      </c>
      <c r="J1548" s="20" t="str">
        <f>TEXT(Table13[[#This Row],[Order Datetime]],"HH:MM:SS")</f>
        <v>01:14:00</v>
      </c>
      <c r="K1548" s="20" t="str">
        <f>TEXT(Table13[[#This Row],[Order time]],"H")</f>
        <v>1</v>
      </c>
      <c r="L1548" s="16">
        <v>7</v>
      </c>
      <c r="M1548" s="16">
        <f>DAY(Table13[[#This Row],[Order Date]])</f>
        <v>17</v>
      </c>
      <c r="N1548" s="16" t="str">
        <f>TEXT(Table13[[#This Row],[Order Date]],"mmmm")</f>
        <v>July</v>
      </c>
      <c r="O1548" s="16" t="str">
        <f>TEXT(Table13[[#This Row],[Order Date]],"dddd")</f>
        <v>Monday</v>
      </c>
      <c r="P1548" s="16">
        <f>WEEKDAY(Table13[[#This Row],[Order Datetime]],2)</f>
        <v>1</v>
      </c>
      <c r="Q1548" s="30" t="str">
        <f>IF(Table13[[#This Row],[Customer Country]]="",VLOOKUP(Table13[[#This Row],[Customer ID]],Customers!$A$2:$E$2501,2,0),Table13[[#This Row],[Customer Country]])</f>
        <v>Spain</v>
      </c>
      <c r="R1548" s="16">
        <f>VLOOKUP(Table13[[#This Row],[Customer ID]],Table3[],6,0)</f>
        <v>20</v>
      </c>
    </row>
    <row r="1549" spans="1:18" x14ac:dyDescent="0.3">
      <c r="A1549" s="15">
        <v>1486426</v>
      </c>
      <c r="B1549" s="16">
        <v>1244</v>
      </c>
      <c r="C1549" s="17" t="s">
        <v>105</v>
      </c>
      <c r="D1549" s="21">
        <v>45229.984722222223</v>
      </c>
      <c r="E1549" s="16" t="s">
        <v>97</v>
      </c>
      <c r="F1549" s="16" t="s">
        <v>7</v>
      </c>
      <c r="G1549" s="16">
        <v>8227</v>
      </c>
      <c r="H1549" s="16">
        <f>IF(OR(Table13[[#This Row],[Order Value]]&gt;Answer!I$17,Table13[[#This Row],[Order Value]]&lt;Answer!I$18),1,0)</f>
        <v>0</v>
      </c>
      <c r="I1549" s="19">
        <v>45229</v>
      </c>
      <c r="J1549" s="20" t="str">
        <f>TEXT(Table13[[#This Row],[Order Datetime]],"HH:MM:SS")</f>
        <v>23:38:00</v>
      </c>
      <c r="K1549" s="20" t="str">
        <f>TEXT(Table13[[#This Row],[Order time]],"H")</f>
        <v>23</v>
      </c>
      <c r="L1549" s="16">
        <v>10</v>
      </c>
      <c r="M1549" s="16">
        <f>DAY(Table13[[#This Row],[Order Date]])</f>
        <v>30</v>
      </c>
      <c r="N1549" s="16" t="str">
        <f>TEXT(Table13[[#This Row],[Order Date]],"mmmm")</f>
        <v>October</v>
      </c>
      <c r="O1549" s="16" t="str">
        <f>TEXT(Table13[[#This Row],[Order Date]],"dddd")</f>
        <v>Monday</v>
      </c>
      <c r="P1549" s="16">
        <f>WEEKDAY(Table13[[#This Row],[Order Datetime]],2)</f>
        <v>1</v>
      </c>
      <c r="Q1549" s="30" t="str">
        <f>IF(Table13[[#This Row],[Customer Country]]="",VLOOKUP(Table13[[#This Row],[Customer ID]],Customers!$A$2:$E$2501,2,0),Table13[[#This Row],[Customer Country]])</f>
        <v>Spain</v>
      </c>
      <c r="R1549" s="16">
        <f>VLOOKUP(Table13[[#This Row],[Customer ID]],Table3[],6,0)</f>
        <v>20</v>
      </c>
    </row>
    <row r="1550" spans="1:18" x14ac:dyDescent="0.3">
      <c r="A1550" s="15">
        <v>889356</v>
      </c>
      <c r="B1550" s="16">
        <v>1246</v>
      </c>
      <c r="C1550" s="17" t="s">
        <v>100</v>
      </c>
      <c r="D1550" s="21">
        <v>45002.027083333334</v>
      </c>
      <c r="E1550" s="16" t="s">
        <v>96</v>
      </c>
      <c r="F1550" s="16" t="s">
        <v>46</v>
      </c>
      <c r="G1550" s="16">
        <v>2670</v>
      </c>
      <c r="H1550" s="16">
        <f>IF(OR(Table13[[#This Row],[Order Value]]&gt;Answer!I$17,Table13[[#This Row],[Order Value]]&lt;Answer!I$18),1,0)</f>
        <v>0</v>
      </c>
      <c r="I1550" s="19">
        <v>45002</v>
      </c>
      <c r="J1550" s="20" t="str">
        <f>TEXT(Table13[[#This Row],[Order Datetime]],"HH:MM:SS")</f>
        <v>00:39:00</v>
      </c>
      <c r="K1550" s="20" t="str">
        <f>TEXT(Table13[[#This Row],[Order time]],"H")</f>
        <v>0</v>
      </c>
      <c r="L1550" s="16">
        <v>3</v>
      </c>
      <c r="M1550" s="16">
        <f>DAY(Table13[[#This Row],[Order Date]])</f>
        <v>17</v>
      </c>
      <c r="N1550" s="16" t="str">
        <f>TEXT(Table13[[#This Row],[Order Date]],"mmmm")</f>
        <v>March</v>
      </c>
      <c r="O1550" s="16" t="str">
        <f>TEXT(Table13[[#This Row],[Order Date]],"dddd")</f>
        <v>Friday</v>
      </c>
      <c r="P1550" s="16">
        <f>WEEKDAY(Table13[[#This Row],[Order Datetime]],2)</f>
        <v>5</v>
      </c>
      <c r="Q1550" s="30" t="str">
        <f>IF(Table13[[#This Row],[Customer Country]]="",VLOOKUP(Table13[[#This Row],[Customer ID]],Customers!$A$2:$E$2501,2,0),Table13[[#This Row],[Customer Country]])</f>
        <v>France</v>
      </c>
      <c r="R1550" s="16">
        <f>VLOOKUP(Table13[[#This Row],[Customer ID]],Table3[],6,0)</f>
        <v>85</v>
      </c>
    </row>
    <row r="1551" spans="1:18" x14ac:dyDescent="0.3">
      <c r="A1551" s="15">
        <v>74485</v>
      </c>
      <c r="B1551" s="16">
        <v>1247</v>
      </c>
      <c r="C1551" s="17" t="s">
        <v>99</v>
      </c>
      <c r="D1551" s="18">
        <v>45274.013888888891</v>
      </c>
      <c r="E1551" s="16" t="s">
        <v>97</v>
      </c>
      <c r="F1551" s="16" t="s">
        <v>56</v>
      </c>
      <c r="G1551" s="16">
        <v>4523</v>
      </c>
      <c r="H1551" s="16">
        <f>IF(OR(Table13[[#This Row],[Order Value]]&gt;Answer!I$17,Table13[[#This Row],[Order Value]]&lt;Answer!I$18),1,0)</f>
        <v>0</v>
      </c>
      <c r="I1551" s="19">
        <v>45274</v>
      </c>
      <c r="J1551" s="20" t="str">
        <f>TEXT(Table13[[#This Row],[Order Datetime]],"HH:MM:SS")</f>
        <v>00:20:00</v>
      </c>
      <c r="K1551" s="20" t="str">
        <f>TEXT(Table13[[#This Row],[Order time]],"H")</f>
        <v>0</v>
      </c>
      <c r="L1551" s="16">
        <v>12</v>
      </c>
      <c r="M1551" s="16">
        <f>DAY(Table13[[#This Row],[Order Date]])</f>
        <v>14</v>
      </c>
      <c r="N1551" s="16" t="str">
        <f>TEXT(Table13[[#This Row],[Order Date]],"mmmm")</f>
        <v>December</v>
      </c>
      <c r="O1551" s="16" t="str">
        <f>TEXT(Table13[[#This Row],[Order Date]],"dddd")</f>
        <v>Thursday</v>
      </c>
      <c r="P1551" s="16">
        <f>WEEKDAY(Table13[[#This Row],[Order Datetime]],2)</f>
        <v>4</v>
      </c>
      <c r="Q1551" s="30" t="str">
        <f>IF(Table13[[#This Row],[Customer Country]]="",VLOOKUP(Table13[[#This Row],[Customer ID]],Customers!$A$2:$E$2501,2,0),Table13[[#This Row],[Customer Country]])</f>
        <v>USA</v>
      </c>
      <c r="R1551" s="16">
        <f>VLOOKUP(Table13[[#This Row],[Customer ID]],Table3[],6,0)</f>
        <v>24</v>
      </c>
    </row>
    <row r="1552" spans="1:18" x14ac:dyDescent="0.3">
      <c r="A1552" s="15">
        <v>1336827</v>
      </c>
      <c r="B1552" s="16">
        <v>1247</v>
      </c>
      <c r="C1552" s="17" t="s">
        <v>99</v>
      </c>
      <c r="D1552" s="21">
        <v>45033.986805555556</v>
      </c>
      <c r="E1552" s="16" t="s">
        <v>97</v>
      </c>
      <c r="F1552" s="16" t="s">
        <v>72</v>
      </c>
      <c r="G1552" s="16">
        <v>8526</v>
      </c>
      <c r="H1552" s="16">
        <f>IF(OR(Table13[[#This Row],[Order Value]]&gt;Answer!I$17,Table13[[#This Row],[Order Value]]&lt;Answer!I$18),1,0)</f>
        <v>0</v>
      </c>
      <c r="I1552" s="19">
        <v>45033</v>
      </c>
      <c r="J1552" s="20" t="str">
        <f>TEXT(Table13[[#This Row],[Order Datetime]],"HH:MM:SS")</f>
        <v>23:41:00</v>
      </c>
      <c r="K1552" s="20" t="str">
        <f>TEXT(Table13[[#This Row],[Order time]],"H")</f>
        <v>23</v>
      </c>
      <c r="L1552" s="16">
        <v>4</v>
      </c>
      <c r="M1552" s="16">
        <f>DAY(Table13[[#This Row],[Order Date]])</f>
        <v>17</v>
      </c>
      <c r="N1552" s="16" t="str">
        <f>TEXT(Table13[[#This Row],[Order Date]],"mmmm")</f>
        <v>April</v>
      </c>
      <c r="O1552" s="16" t="str">
        <f>TEXT(Table13[[#This Row],[Order Date]],"dddd")</f>
        <v>Monday</v>
      </c>
      <c r="P1552" s="16">
        <f>WEEKDAY(Table13[[#This Row],[Order Datetime]],2)</f>
        <v>1</v>
      </c>
      <c r="Q1552" s="30" t="str">
        <f>IF(Table13[[#This Row],[Customer Country]]="",VLOOKUP(Table13[[#This Row],[Customer ID]],Customers!$A$2:$E$2501,2,0),Table13[[#This Row],[Customer Country]])</f>
        <v>USA</v>
      </c>
      <c r="R1552" s="16">
        <f>VLOOKUP(Table13[[#This Row],[Customer ID]],Table3[],6,0)</f>
        <v>24</v>
      </c>
    </row>
    <row r="1553" spans="1:18" x14ac:dyDescent="0.3">
      <c r="A1553" s="15">
        <v>1062871</v>
      </c>
      <c r="B1553" s="16">
        <v>1248</v>
      </c>
      <c r="C1553" s="17" t="s">
        <v>99</v>
      </c>
      <c r="D1553" s="21">
        <v>44963.059027777781</v>
      </c>
      <c r="E1553" s="16" t="s">
        <v>98</v>
      </c>
      <c r="F1553" s="16" t="s">
        <v>60</v>
      </c>
      <c r="G1553" s="16">
        <v>6459</v>
      </c>
      <c r="H1553" s="16">
        <f>IF(OR(Table13[[#This Row],[Order Value]]&gt;Answer!I$17,Table13[[#This Row],[Order Value]]&lt;Answer!I$18),1,0)</f>
        <v>0</v>
      </c>
      <c r="I1553" s="19">
        <v>44963</v>
      </c>
      <c r="J1553" s="20" t="str">
        <f>TEXT(Table13[[#This Row],[Order Datetime]],"HH:MM:SS")</f>
        <v>01:25:00</v>
      </c>
      <c r="K1553" s="20" t="str">
        <f>TEXT(Table13[[#This Row],[Order time]],"H")</f>
        <v>1</v>
      </c>
      <c r="L1553" s="16">
        <v>2</v>
      </c>
      <c r="M1553" s="16">
        <f>DAY(Table13[[#This Row],[Order Date]])</f>
        <v>6</v>
      </c>
      <c r="N1553" s="16" t="str">
        <f>TEXT(Table13[[#This Row],[Order Date]],"mmmm")</f>
        <v>February</v>
      </c>
      <c r="O1553" s="16" t="str">
        <f>TEXT(Table13[[#This Row],[Order Date]],"dddd")</f>
        <v>Monday</v>
      </c>
      <c r="P1553" s="16">
        <f>WEEKDAY(Table13[[#This Row],[Order Datetime]],2)</f>
        <v>1</v>
      </c>
      <c r="Q1553" s="30" t="str">
        <f>IF(Table13[[#This Row],[Customer Country]]="",VLOOKUP(Table13[[#This Row],[Customer ID]],Customers!$A$2:$E$2501,2,0),Table13[[#This Row],[Customer Country]])</f>
        <v>USA</v>
      </c>
      <c r="R1553" s="16">
        <f>VLOOKUP(Table13[[#This Row],[Customer ID]],Table3[],6,0)</f>
        <v>87</v>
      </c>
    </row>
    <row r="1554" spans="1:18" x14ac:dyDescent="0.3">
      <c r="A1554" s="15">
        <v>489692</v>
      </c>
      <c r="B1554" s="16">
        <v>1249</v>
      </c>
      <c r="C1554" s="17" t="s">
        <v>99</v>
      </c>
      <c r="D1554" s="18">
        <v>45192.015972222223</v>
      </c>
      <c r="E1554" s="16" t="s">
        <v>191</v>
      </c>
      <c r="F1554" s="16" t="s">
        <v>81</v>
      </c>
      <c r="G1554" s="16">
        <v>9580</v>
      </c>
      <c r="H1554" s="16">
        <f>IF(OR(Table13[[#This Row],[Order Value]]&gt;Answer!I$17,Table13[[#This Row],[Order Value]]&lt;Answer!I$18),1,0)</f>
        <v>0</v>
      </c>
      <c r="I1554" s="19">
        <v>45192</v>
      </c>
      <c r="J1554" s="20" t="str">
        <f>TEXT(Table13[[#This Row],[Order Datetime]],"HH:MM:SS")</f>
        <v>00:23:00</v>
      </c>
      <c r="K1554" s="20" t="str">
        <f>TEXT(Table13[[#This Row],[Order time]],"H")</f>
        <v>0</v>
      </c>
      <c r="L1554" s="16">
        <v>9</v>
      </c>
      <c r="M1554" s="16">
        <f>DAY(Table13[[#This Row],[Order Date]])</f>
        <v>23</v>
      </c>
      <c r="N1554" s="16" t="str">
        <f>TEXT(Table13[[#This Row],[Order Date]],"mmmm")</f>
        <v>September</v>
      </c>
      <c r="O1554" s="16" t="str">
        <f>TEXT(Table13[[#This Row],[Order Date]],"dddd")</f>
        <v>Saturday</v>
      </c>
      <c r="P1554" s="16">
        <f>WEEKDAY(Table13[[#This Row],[Order Datetime]],2)</f>
        <v>6</v>
      </c>
      <c r="Q1554" s="30" t="str">
        <f>IF(Table13[[#This Row],[Customer Country]]="",VLOOKUP(Table13[[#This Row],[Customer ID]],Customers!$A$2:$E$2501,2,0),Table13[[#This Row],[Customer Country]])</f>
        <v>USA</v>
      </c>
      <c r="R1554" s="16">
        <f>VLOOKUP(Table13[[#This Row],[Customer ID]],Table3[],6,0)</f>
        <v>76</v>
      </c>
    </row>
    <row r="1555" spans="1:18" x14ac:dyDescent="0.3">
      <c r="A1555" s="15">
        <v>196872</v>
      </c>
      <c r="B1555" s="16">
        <v>1250</v>
      </c>
      <c r="C1555" s="17" t="s">
        <v>99</v>
      </c>
      <c r="D1555" s="18">
        <v>45194.050694444442</v>
      </c>
      <c r="E1555" s="16" t="s">
        <v>97</v>
      </c>
      <c r="F1555" s="16" t="s">
        <v>29</v>
      </c>
      <c r="G1555" s="16">
        <v>5888</v>
      </c>
      <c r="H1555" s="16">
        <f>IF(OR(Table13[[#This Row],[Order Value]]&gt;Answer!I$17,Table13[[#This Row],[Order Value]]&lt;Answer!I$18),1,0)</f>
        <v>0</v>
      </c>
      <c r="I1555" s="19">
        <v>45194</v>
      </c>
      <c r="J1555" s="20" t="str">
        <f>TEXT(Table13[[#This Row],[Order Datetime]],"HH:MM:SS")</f>
        <v>01:13:00</v>
      </c>
      <c r="K1555" s="20" t="str">
        <f>TEXT(Table13[[#This Row],[Order time]],"H")</f>
        <v>1</v>
      </c>
      <c r="L1555" s="16">
        <v>9</v>
      </c>
      <c r="M1555" s="16">
        <f>DAY(Table13[[#This Row],[Order Date]])</f>
        <v>25</v>
      </c>
      <c r="N1555" s="16" t="str">
        <f>TEXT(Table13[[#This Row],[Order Date]],"mmmm")</f>
        <v>September</v>
      </c>
      <c r="O1555" s="16" t="str">
        <f>TEXT(Table13[[#This Row],[Order Date]],"dddd")</f>
        <v>Monday</v>
      </c>
      <c r="P1555" s="16">
        <f>WEEKDAY(Table13[[#This Row],[Order Datetime]],2)</f>
        <v>1</v>
      </c>
      <c r="Q1555" s="30" t="str">
        <f>IF(Table13[[#This Row],[Customer Country]]="",VLOOKUP(Table13[[#This Row],[Customer ID]],Customers!$A$2:$E$2501,2,0),Table13[[#This Row],[Customer Country]])</f>
        <v>USA</v>
      </c>
      <c r="R1555" s="16">
        <f>VLOOKUP(Table13[[#This Row],[Customer ID]],Table3[],6,0)</f>
        <v>57</v>
      </c>
    </row>
    <row r="1556" spans="1:18" x14ac:dyDescent="0.3">
      <c r="A1556" s="15">
        <v>1129725</v>
      </c>
      <c r="B1556" s="16">
        <v>1250</v>
      </c>
      <c r="C1556" s="17" t="s">
        <v>99</v>
      </c>
      <c r="D1556" s="21">
        <v>45239.005555555559</v>
      </c>
      <c r="E1556" s="16" t="s">
        <v>191</v>
      </c>
      <c r="F1556" s="16" t="s">
        <v>44</v>
      </c>
      <c r="G1556" s="16">
        <v>9660</v>
      </c>
      <c r="H1556" s="16">
        <f>IF(OR(Table13[[#This Row],[Order Value]]&gt;Answer!I$17,Table13[[#This Row],[Order Value]]&lt;Answer!I$18),1,0)</f>
        <v>0</v>
      </c>
      <c r="I1556" s="19">
        <v>45239</v>
      </c>
      <c r="J1556" s="20" t="str">
        <f>TEXT(Table13[[#This Row],[Order Datetime]],"HH:MM:SS")</f>
        <v>00:08:00</v>
      </c>
      <c r="K1556" s="20" t="str">
        <f>TEXT(Table13[[#This Row],[Order time]],"H")</f>
        <v>0</v>
      </c>
      <c r="L1556" s="16">
        <v>11</v>
      </c>
      <c r="M1556" s="16">
        <f>DAY(Table13[[#This Row],[Order Date]])</f>
        <v>9</v>
      </c>
      <c r="N1556" s="16" t="str">
        <f>TEXT(Table13[[#This Row],[Order Date]],"mmmm")</f>
        <v>November</v>
      </c>
      <c r="O1556" s="16" t="str">
        <f>TEXT(Table13[[#This Row],[Order Date]],"dddd")</f>
        <v>Thursday</v>
      </c>
      <c r="P1556" s="16">
        <f>WEEKDAY(Table13[[#This Row],[Order Datetime]],2)</f>
        <v>4</v>
      </c>
      <c r="Q1556" s="30" t="str">
        <f>IF(Table13[[#This Row],[Customer Country]]="",VLOOKUP(Table13[[#This Row],[Customer ID]],Customers!$A$2:$E$2501,2,0),Table13[[#This Row],[Customer Country]])</f>
        <v>USA</v>
      </c>
      <c r="R1556" s="16">
        <f>VLOOKUP(Table13[[#This Row],[Customer ID]],Table3[],6,0)</f>
        <v>57</v>
      </c>
    </row>
    <row r="1557" spans="1:18" x14ac:dyDescent="0.3">
      <c r="A1557" s="15">
        <v>33963</v>
      </c>
      <c r="B1557" s="16">
        <v>1251</v>
      </c>
      <c r="C1557" s="17" t="s">
        <v>99</v>
      </c>
      <c r="D1557" s="18">
        <v>45205.986111111109</v>
      </c>
      <c r="E1557" s="16" t="s">
        <v>96</v>
      </c>
      <c r="F1557" s="16" t="s">
        <v>45</v>
      </c>
      <c r="G1557" s="16">
        <v>6147</v>
      </c>
      <c r="H1557" s="16">
        <f>IF(OR(Table13[[#This Row],[Order Value]]&gt;Answer!I$17,Table13[[#This Row],[Order Value]]&lt;Answer!I$18),1,0)</f>
        <v>0</v>
      </c>
      <c r="I1557" s="19">
        <v>45205</v>
      </c>
      <c r="J1557" s="20" t="str">
        <f>TEXT(Table13[[#This Row],[Order Datetime]],"HH:MM:SS")</f>
        <v>23:40:00</v>
      </c>
      <c r="K1557" s="20" t="str">
        <f>TEXT(Table13[[#This Row],[Order time]],"H")</f>
        <v>23</v>
      </c>
      <c r="L1557" s="16">
        <v>10</v>
      </c>
      <c r="M1557" s="16">
        <f>DAY(Table13[[#This Row],[Order Date]])</f>
        <v>6</v>
      </c>
      <c r="N1557" s="16" t="str">
        <f>TEXT(Table13[[#This Row],[Order Date]],"mmmm")</f>
        <v>October</v>
      </c>
      <c r="O1557" s="16" t="str">
        <f>TEXT(Table13[[#This Row],[Order Date]],"dddd")</f>
        <v>Friday</v>
      </c>
      <c r="P1557" s="16">
        <f>WEEKDAY(Table13[[#This Row],[Order Datetime]],2)</f>
        <v>5</v>
      </c>
      <c r="Q1557" s="30" t="str">
        <f>IF(Table13[[#This Row],[Customer Country]]="",VLOOKUP(Table13[[#This Row],[Customer ID]],Customers!$A$2:$E$2501,2,0),Table13[[#This Row],[Customer Country]])</f>
        <v>USA</v>
      </c>
      <c r="R1557" s="16">
        <f>VLOOKUP(Table13[[#This Row],[Customer ID]],Table3[],6,0)</f>
        <v>31</v>
      </c>
    </row>
    <row r="1558" spans="1:18" x14ac:dyDescent="0.3">
      <c r="A1558" s="15">
        <v>883228</v>
      </c>
      <c r="B1558" s="16">
        <v>1251</v>
      </c>
      <c r="C1558" s="17" t="s">
        <v>99</v>
      </c>
      <c r="D1558" s="21">
        <v>45035.058333333334</v>
      </c>
      <c r="E1558" s="16" t="s">
        <v>96</v>
      </c>
      <c r="F1558" s="16" t="s">
        <v>38</v>
      </c>
      <c r="G1558" s="16">
        <v>381</v>
      </c>
      <c r="H1558" s="16">
        <f>IF(OR(Table13[[#This Row],[Order Value]]&gt;Answer!I$17,Table13[[#This Row],[Order Value]]&lt;Answer!I$18),1,0)</f>
        <v>0</v>
      </c>
      <c r="I1558" s="19">
        <v>45035</v>
      </c>
      <c r="J1558" s="20" t="str">
        <f>TEXT(Table13[[#This Row],[Order Datetime]],"HH:MM:SS")</f>
        <v>01:24:00</v>
      </c>
      <c r="K1558" s="20" t="str">
        <f>TEXT(Table13[[#This Row],[Order time]],"H")</f>
        <v>1</v>
      </c>
      <c r="L1558" s="16">
        <v>4</v>
      </c>
      <c r="M1558" s="16">
        <f>DAY(Table13[[#This Row],[Order Date]])</f>
        <v>19</v>
      </c>
      <c r="N1558" s="16" t="str">
        <f>TEXT(Table13[[#This Row],[Order Date]],"mmmm")</f>
        <v>April</v>
      </c>
      <c r="O1558" s="16" t="str">
        <f>TEXT(Table13[[#This Row],[Order Date]],"dddd")</f>
        <v>Wednesday</v>
      </c>
      <c r="P1558" s="16">
        <f>WEEKDAY(Table13[[#This Row],[Order Datetime]],2)</f>
        <v>3</v>
      </c>
      <c r="Q1558" s="30" t="str">
        <f>IF(Table13[[#This Row],[Customer Country]]="",VLOOKUP(Table13[[#This Row],[Customer ID]],Customers!$A$2:$E$2501,2,0),Table13[[#This Row],[Customer Country]])</f>
        <v>USA</v>
      </c>
      <c r="R1558" s="16">
        <f>VLOOKUP(Table13[[#This Row],[Customer ID]],Table3[],6,0)</f>
        <v>31</v>
      </c>
    </row>
    <row r="1559" spans="1:18" x14ac:dyDescent="0.3">
      <c r="A1559" s="15">
        <v>1095387</v>
      </c>
      <c r="B1559" s="16">
        <v>1251</v>
      </c>
      <c r="C1559" s="17" t="s">
        <v>99</v>
      </c>
      <c r="D1559" s="21">
        <v>45246.089583333334</v>
      </c>
      <c r="E1559" s="16" t="s">
        <v>191</v>
      </c>
      <c r="F1559" s="16" t="s">
        <v>69</v>
      </c>
      <c r="G1559" s="16">
        <v>2942</v>
      </c>
      <c r="H1559" s="16">
        <f>IF(OR(Table13[[#This Row],[Order Value]]&gt;Answer!I$17,Table13[[#This Row],[Order Value]]&lt;Answer!I$18),1,0)</f>
        <v>0</v>
      </c>
      <c r="I1559" s="19">
        <v>45246</v>
      </c>
      <c r="J1559" s="20" t="str">
        <f>TEXT(Table13[[#This Row],[Order Datetime]],"HH:MM:SS")</f>
        <v>02:09:00</v>
      </c>
      <c r="K1559" s="20" t="str">
        <f>TEXT(Table13[[#This Row],[Order time]],"H")</f>
        <v>2</v>
      </c>
      <c r="L1559" s="16">
        <v>11</v>
      </c>
      <c r="M1559" s="16">
        <f>DAY(Table13[[#This Row],[Order Date]])</f>
        <v>16</v>
      </c>
      <c r="N1559" s="16" t="str">
        <f>TEXT(Table13[[#This Row],[Order Date]],"mmmm")</f>
        <v>November</v>
      </c>
      <c r="O1559" s="16" t="str">
        <f>TEXT(Table13[[#This Row],[Order Date]],"dddd")</f>
        <v>Thursday</v>
      </c>
      <c r="P1559" s="16">
        <f>WEEKDAY(Table13[[#This Row],[Order Datetime]],2)</f>
        <v>4</v>
      </c>
      <c r="Q1559" s="30" t="str">
        <f>IF(Table13[[#This Row],[Customer Country]]="",VLOOKUP(Table13[[#This Row],[Customer ID]],Customers!$A$2:$E$2501,2,0),Table13[[#This Row],[Customer Country]])</f>
        <v>USA</v>
      </c>
      <c r="R1559" s="16">
        <f>VLOOKUP(Table13[[#This Row],[Customer ID]],Table3[],6,0)</f>
        <v>31</v>
      </c>
    </row>
    <row r="1560" spans="1:18" x14ac:dyDescent="0.3">
      <c r="A1560" s="15">
        <v>1060684</v>
      </c>
      <c r="B1560" s="16">
        <v>1252</v>
      </c>
      <c r="C1560" s="17" t="s">
        <v>99</v>
      </c>
      <c r="D1560" s="21">
        <v>45023.993055555555</v>
      </c>
      <c r="E1560" s="16" t="s">
        <v>96</v>
      </c>
      <c r="F1560" s="16" t="s">
        <v>34</v>
      </c>
      <c r="G1560" s="16">
        <v>4684</v>
      </c>
      <c r="H1560" s="16">
        <f>IF(OR(Table13[[#This Row],[Order Value]]&gt;Answer!I$17,Table13[[#This Row],[Order Value]]&lt;Answer!I$18),1,0)</f>
        <v>0</v>
      </c>
      <c r="I1560" s="19">
        <v>45023</v>
      </c>
      <c r="J1560" s="20" t="str">
        <f>TEXT(Table13[[#This Row],[Order Datetime]],"HH:MM:SS")</f>
        <v>23:50:00</v>
      </c>
      <c r="K1560" s="20" t="str">
        <f>TEXT(Table13[[#This Row],[Order time]],"H")</f>
        <v>23</v>
      </c>
      <c r="L1560" s="16">
        <v>4</v>
      </c>
      <c r="M1560" s="16">
        <f>DAY(Table13[[#This Row],[Order Date]])</f>
        <v>7</v>
      </c>
      <c r="N1560" s="16" t="str">
        <f>TEXT(Table13[[#This Row],[Order Date]],"mmmm")</f>
        <v>April</v>
      </c>
      <c r="O1560" s="16" t="str">
        <f>TEXT(Table13[[#This Row],[Order Date]],"dddd")</f>
        <v>Friday</v>
      </c>
      <c r="P1560" s="16">
        <f>WEEKDAY(Table13[[#This Row],[Order Datetime]],2)</f>
        <v>5</v>
      </c>
      <c r="Q1560" s="30" t="str">
        <f>IF(Table13[[#This Row],[Customer Country]]="",VLOOKUP(Table13[[#This Row],[Customer ID]],Customers!$A$2:$E$2501,2,0),Table13[[#This Row],[Customer Country]])</f>
        <v>USA</v>
      </c>
      <c r="R1560" s="16">
        <f>VLOOKUP(Table13[[#This Row],[Customer ID]],Table3[],6,0)</f>
        <v>66</v>
      </c>
    </row>
    <row r="1561" spans="1:18" x14ac:dyDescent="0.3">
      <c r="A1561" s="15">
        <v>1241751</v>
      </c>
      <c r="B1561" s="16">
        <v>1252</v>
      </c>
      <c r="C1561" s="17" t="s">
        <v>99</v>
      </c>
      <c r="D1561" s="21">
        <v>45050.986111111109</v>
      </c>
      <c r="E1561" s="16" t="s">
        <v>191</v>
      </c>
      <c r="F1561" s="16" t="s">
        <v>78</v>
      </c>
      <c r="G1561" s="16">
        <v>6106</v>
      </c>
      <c r="H1561" s="16">
        <f>IF(OR(Table13[[#This Row],[Order Value]]&gt;Answer!I$17,Table13[[#This Row],[Order Value]]&lt;Answer!I$18),1,0)</f>
        <v>0</v>
      </c>
      <c r="I1561" s="19">
        <v>45050</v>
      </c>
      <c r="J1561" s="20" t="str">
        <f>TEXT(Table13[[#This Row],[Order Datetime]],"HH:MM:SS")</f>
        <v>23:40:00</v>
      </c>
      <c r="K1561" s="20" t="str">
        <f>TEXT(Table13[[#This Row],[Order time]],"H")</f>
        <v>23</v>
      </c>
      <c r="L1561" s="16">
        <v>5</v>
      </c>
      <c r="M1561" s="16">
        <f>DAY(Table13[[#This Row],[Order Date]])</f>
        <v>4</v>
      </c>
      <c r="N1561" s="16" t="str">
        <f>TEXT(Table13[[#This Row],[Order Date]],"mmmm")</f>
        <v>May</v>
      </c>
      <c r="O1561" s="16" t="str">
        <f>TEXT(Table13[[#This Row],[Order Date]],"dddd")</f>
        <v>Thursday</v>
      </c>
      <c r="P1561" s="16">
        <f>WEEKDAY(Table13[[#This Row],[Order Datetime]],2)</f>
        <v>4</v>
      </c>
      <c r="Q1561" s="30" t="str">
        <f>IF(Table13[[#This Row],[Customer Country]]="",VLOOKUP(Table13[[#This Row],[Customer ID]],Customers!$A$2:$E$2501,2,0),Table13[[#This Row],[Customer Country]])</f>
        <v>USA</v>
      </c>
      <c r="R1561" s="16">
        <f>VLOOKUP(Table13[[#This Row],[Customer ID]],Table3[],6,0)</f>
        <v>66</v>
      </c>
    </row>
    <row r="1562" spans="1:18" x14ac:dyDescent="0.3">
      <c r="A1562" s="15">
        <v>572221</v>
      </c>
      <c r="B1562" s="16">
        <v>1253</v>
      </c>
      <c r="C1562" s="17" t="s">
        <v>99</v>
      </c>
      <c r="D1562" s="18">
        <v>45132.977083333331</v>
      </c>
      <c r="E1562" s="16" t="s">
        <v>191</v>
      </c>
      <c r="F1562" s="16" t="s">
        <v>27</v>
      </c>
      <c r="G1562" s="16">
        <v>9800</v>
      </c>
      <c r="H1562" s="16">
        <f>IF(OR(Table13[[#This Row],[Order Value]]&gt;Answer!I$17,Table13[[#This Row],[Order Value]]&lt;Answer!I$18),1,0)</f>
        <v>0</v>
      </c>
      <c r="I1562" s="19">
        <v>45132</v>
      </c>
      <c r="J1562" s="20" t="str">
        <f>TEXT(Table13[[#This Row],[Order Datetime]],"HH:MM:SS")</f>
        <v>23:27:00</v>
      </c>
      <c r="K1562" s="20" t="str">
        <f>TEXT(Table13[[#This Row],[Order time]],"H")</f>
        <v>23</v>
      </c>
      <c r="L1562" s="16">
        <v>7</v>
      </c>
      <c r="M1562" s="16">
        <f>DAY(Table13[[#This Row],[Order Date]])</f>
        <v>25</v>
      </c>
      <c r="N1562" s="16" t="str">
        <f>TEXT(Table13[[#This Row],[Order Date]],"mmmm")</f>
        <v>July</v>
      </c>
      <c r="O1562" s="16" t="str">
        <f>TEXT(Table13[[#This Row],[Order Date]],"dddd")</f>
        <v>Tuesday</v>
      </c>
      <c r="P1562" s="16">
        <f>WEEKDAY(Table13[[#This Row],[Order Datetime]],2)</f>
        <v>2</v>
      </c>
      <c r="Q1562" s="30" t="str">
        <f>IF(Table13[[#This Row],[Customer Country]]="",VLOOKUP(Table13[[#This Row],[Customer ID]],Customers!$A$2:$E$2501,2,0),Table13[[#This Row],[Customer Country]])</f>
        <v>USA</v>
      </c>
      <c r="R1562" s="16">
        <f>VLOOKUP(Table13[[#This Row],[Customer ID]],Table3[],6,0)</f>
        <v>79</v>
      </c>
    </row>
    <row r="1563" spans="1:18" x14ac:dyDescent="0.3">
      <c r="A1563" s="15">
        <v>1012304</v>
      </c>
      <c r="B1563" s="16">
        <v>1253</v>
      </c>
      <c r="C1563" s="17" t="s">
        <v>99</v>
      </c>
      <c r="D1563" s="21">
        <v>44948.01666666667</v>
      </c>
      <c r="E1563" s="16" t="s">
        <v>98</v>
      </c>
      <c r="F1563" s="16" t="s">
        <v>65</v>
      </c>
      <c r="G1563" s="16">
        <v>6132</v>
      </c>
      <c r="H1563" s="16">
        <f>IF(OR(Table13[[#This Row],[Order Value]]&gt;Answer!I$17,Table13[[#This Row],[Order Value]]&lt;Answer!I$18),1,0)</f>
        <v>0</v>
      </c>
      <c r="I1563" s="19">
        <v>44948</v>
      </c>
      <c r="J1563" s="20" t="str">
        <f>TEXT(Table13[[#This Row],[Order Datetime]],"HH:MM:SS")</f>
        <v>00:24:00</v>
      </c>
      <c r="K1563" s="20" t="str">
        <f>TEXT(Table13[[#This Row],[Order time]],"H")</f>
        <v>0</v>
      </c>
      <c r="L1563" s="16">
        <v>1</v>
      </c>
      <c r="M1563" s="16">
        <f>DAY(Table13[[#This Row],[Order Date]])</f>
        <v>22</v>
      </c>
      <c r="N1563" s="16" t="str">
        <f>TEXT(Table13[[#This Row],[Order Date]],"mmmm")</f>
        <v>January</v>
      </c>
      <c r="O1563" s="16" t="str">
        <f>TEXT(Table13[[#This Row],[Order Date]],"dddd")</f>
        <v>Sunday</v>
      </c>
      <c r="P1563" s="16">
        <f>WEEKDAY(Table13[[#This Row],[Order Datetime]],2)</f>
        <v>7</v>
      </c>
      <c r="Q1563" s="30" t="str">
        <f>IF(Table13[[#This Row],[Customer Country]]="",VLOOKUP(Table13[[#This Row],[Customer ID]],Customers!$A$2:$E$2501,2,0),Table13[[#This Row],[Customer Country]])</f>
        <v>USA</v>
      </c>
      <c r="R1563" s="16">
        <f>VLOOKUP(Table13[[#This Row],[Customer ID]],Table3[],6,0)</f>
        <v>79</v>
      </c>
    </row>
    <row r="1564" spans="1:18" x14ac:dyDescent="0.3">
      <c r="A1564" s="15">
        <v>713425</v>
      </c>
      <c r="B1564" s="16">
        <v>1254</v>
      </c>
      <c r="C1564" s="17" t="s">
        <v>100</v>
      </c>
      <c r="D1564" s="21">
        <v>45258.038194444445</v>
      </c>
      <c r="E1564" s="16" t="s">
        <v>96</v>
      </c>
      <c r="F1564" s="16" t="s">
        <v>43</v>
      </c>
      <c r="G1564" s="16">
        <v>918</v>
      </c>
      <c r="H1564" s="16">
        <f>IF(OR(Table13[[#This Row],[Order Value]]&gt;Answer!I$17,Table13[[#This Row],[Order Value]]&lt;Answer!I$18),1,0)</f>
        <v>0</v>
      </c>
      <c r="I1564" s="19">
        <v>45258</v>
      </c>
      <c r="J1564" s="20" t="str">
        <f>TEXT(Table13[[#This Row],[Order Datetime]],"HH:MM:SS")</f>
        <v>00:55:00</v>
      </c>
      <c r="K1564" s="20" t="str">
        <f>TEXT(Table13[[#This Row],[Order time]],"H")</f>
        <v>0</v>
      </c>
      <c r="L1564" s="16">
        <v>11</v>
      </c>
      <c r="M1564" s="16">
        <f>DAY(Table13[[#This Row],[Order Date]])</f>
        <v>28</v>
      </c>
      <c r="N1564" s="16" t="str">
        <f>TEXT(Table13[[#This Row],[Order Date]],"mmmm")</f>
        <v>November</v>
      </c>
      <c r="O1564" s="16" t="str">
        <f>TEXT(Table13[[#This Row],[Order Date]],"dddd")</f>
        <v>Tuesday</v>
      </c>
      <c r="P1564" s="16">
        <f>WEEKDAY(Table13[[#This Row],[Order Datetime]],2)</f>
        <v>2</v>
      </c>
      <c r="Q1564" s="30" t="str">
        <f>IF(Table13[[#This Row],[Customer Country]]="",VLOOKUP(Table13[[#This Row],[Customer ID]],Customers!$A$2:$E$2501,2,0),Table13[[#This Row],[Customer Country]])</f>
        <v>France</v>
      </c>
      <c r="R1564" s="16">
        <f>VLOOKUP(Table13[[#This Row],[Customer ID]],Table3[],6,0)</f>
        <v>71</v>
      </c>
    </row>
    <row r="1565" spans="1:18" x14ac:dyDescent="0.3">
      <c r="A1565" s="15">
        <v>439986</v>
      </c>
      <c r="B1565" s="16">
        <v>1256</v>
      </c>
      <c r="C1565" s="17" t="s">
        <v>105</v>
      </c>
      <c r="D1565" s="18">
        <v>45129.036805555559</v>
      </c>
      <c r="E1565" s="16" t="s">
        <v>97</v>
      </c>
      <c r="F1565" s="16" t="s">
        <v>14</v>
      </c>
      <c r="G1565" s="16">
        <v>6038</v>
      </c>
      <c r="H1565" s="16">
        <f>IF(OR(Table13[[#This Row],[Order Value]]&gt;Answer!I$17,Table13[[#This Row],[Order Value]]&lt;Answer!I$18),1,0)</f>
        <v>0</v>
      </c>
      <c r="I1565" s="19">
        <v>45129</v>
      </c>
      <c r="J1565" s="20" t="str">
        <f>TEXT(Table13[[#This Row],[Order Datetime]],"HH:MM:SS")</f>
        <v>00:53:00</v>
      </c>
      <c r="K1565" s="20" t="str">
        <f>TEXT(Table13[[#This Row],[Order time]],"H")</f>
        <v>0</v>
      </c>
      <c r="L1565" s="16">
        <v>7</v>
      </c>
      <c r="M1565" s="16">
        <f>DAY(Table13[[#This Row],[Order Date]])</f>
        <v>22</v>
      </c>
      <c r="N1565" s="16" t="str">
        <f>TEXT(Table13[[#This Row],[Order Date]],"mmmm")</f>
        <v>July</v>
      </c>
      <c r="O1565" s="16" t="str">
        <f>TEXT(Table13[[#This Row],[Order Date]],"dddd")</f>
        <v>Saturday</v>
      </c>
      <c r="P1565" s="16">
        <f>WEEKDAY(Table13[[#This Row],[Order Datetime]],2)</f>
        <v>6</v>
      </c>
      <c r="Q1565" s="30" t="str">
        <f>IF(Table13[[#This Row],[Customer Country]]="",VLOOKUP(Table13[[#This Row],[Customer ID]],Customers!$A$2:$E$2501,2,0),Table13[[#This Row],[Customer Country]])</f>
        <v>Spain</v>
      </c>
      <c r="R1565" s="16">
        <f>VLOOKUP(Table13[[#This Row],[Customer ID]],Table3[],6,0)</f>
        <v>29</v>
      </c>
    </row>
    <row r="1566" spans="1:18" x14ac:dyDescent="0.3">
      <c r="A1566" s="15">
        <v>1016109</v>
      </c>
      <c r="B1566" s="16">
        <v>1256</v>
      </c>
      <c r="C1566" s="17" t="s">
        <v>105</v>
      </c>
      <c r="D1566" s="21">
        <v>45290.968055555553</v>
      </c>
      <c r="E1566" s="16" t="s">
        <v>96</v>
      </c>
      <c r="F1566" s="16" t="s">
        <v>90</v>
      </c>
      <c r="G1566" s="16">
        <v>8981</v>
      </c>
      <c r="H1566" s="16">
        <f>IF(OR(Table13[[#This Row],[Order Value]]&gt;Answer!I$17,Table13[[#This Row],[Order Value]]&lt;Answer!I$18),1,0)</f>
        <v>0</v>
      </c>
      <c r="I1566" s="19">
        <v>45290</v>
      </c>
      <c r="J1566" s="20" t="str">
        <f>TEXT(Table13[[#This Row],[Order Datetime]],"HH:MM:SS")</f>
        <v>23:14:00</v>
      </c>
      <c r="K1566" s="20" t="str">
        <f>TEXT(Table13[[#This Row],[Order time]],"H")</f>
        <v>23</v>
      </c>
      <c r="L1566" s="16">
        <v>12</v>
      </c>
      <c r="M1566" s="16">
        <f>DAY(Table13[[#This Row],[Order Date]])</f>
        <v>30</v>
      </c>
      <c r="N1566" s="16" t="str">
        <f>TEXT(Table13[[#This Row],[Order Date]],"mmmm")</f>
        <v>December</v>
      </c>
      <c r="O1566" s="16" t="str">
        <f>TEXT(Table13[[#This Row],[Order Date]],"dddd")</f>
        <v>Saturday</v>
      </c>
      <c r="P1566" s="16">
        <f>WEEKDAY(Table13[[#This Row],[Order Datetime]],2)</f>
        <v>6</v>
      </c>
      <c r="Q1566" s="30" t="str">
        <f>IF(Table13[[#This Row],[Customer Country]]="",VLOOKUP(Table13[[#This Row],[Customer ID]],Customers!$A$2:$E$2501,2,0),Table13[[#This Row],[Customer Country]])</f>
        <v>Spain</v>
      </c>
      <c r="R1566" s="16">
        <f>VLOOKUP(Table13[[#This Row],[Customer ID]],Table3[],6,0)</f>
        <v>29</v>
      </c>
    </row>
    <row r="1567" spans="1:18" x14ac:dyDescent="0.3">
      <c r="A1567" s="15">
        <v>53119</v>
      </c>
      <c r="B1567" s="16">
        <v>1257</v>
      </c>
      <c r="C1567" s="17" t="s">
        <v>99</v>
      </c>
      <c r="D1567" s="18">
        <v>45030.061111111114</v>
      </c>
      <c r="E1567" s="16" t="s">
        <v>97</v>
      </c>
      <c r="F1567" s="16" t="s">
        <v>4</v>
      </c>
      <c r="G1567" s="16">
        <v>6403</v>
      </c>
      <c r="H1567" s="16">
        <f>IF(OR(Table13[[#This Row],[Order Value]]&gt;Answer!I$17,Table13[[#This Row],[Order Value]]&lt;Answer!I$18),1,0)</f>
        <v>0</v>
      </c>
      <c r="I1567" s="19">
        <v>45030</v>
      </c>
      <c r="J1567" s="20" t="str">
        <f>TEXT(Table13[[#This Row],[Order Datetime]],"HH:MM:SS")</f>
        <v>01:28:00</v>
      </c>
      <c r="K1567" s="20" t="str">
        <f>TEXT(Table13[[#This Row],[Order time]],"H")</f>
        <v>1</v>
      </c>
      <c r="L1567" s="16">
        <v>4</v>
      </c>
      <c r="M1567" s="16">
        <f>DAY(Table13[[#This Row],[Order Date]])</f>
        <v>14</v>
      </c>
      <c r="N1567" s="16" t="str">
        <f>TEXT(Table13[[#This Row],[Order Date]],"mmmm")</f>
        <v>April</v>
      </c>
      <c r="O1567" s="16" t="str">
        <f>TEXT(Table13[[#This Row],[Order Date]],"dddd")</f>
        <v>Friday</v>
      </c>
      <c r="P1567" s="16">
        <f>WEEKDAY(Table13[[#This Row],[Order Datetime]],2)</f>
        <v>5</v>
      </c>
      <c r="Q1567" s="30" t="str">
        <f>IF(Table13[[#This Row],[Customer Country]]="",VLOOKUP(Table13[[#This Row],[Customer ID]],Customers!$A$2:$E$2501,2,0),Table13[[#This Row],[Customer Country]])</f>
        <v>USA</v>
      </c>
      <c r="R1567" s="16">
        <f>VLOOKUP(Table13[[#This Row],[Customer ID]],Table3[],6,0)</f>
        <v>69</v>
      </c>
    </row>
    <row r="1568" spans="1:18" x14ac:dyDescent="0.3">
      <c r="A1568" s="15">
        <v>383311</v>
      </c>
      <c r="B1568" s="16">
        <v>1257</v>
      </c>
      <c r="C1568" s="17" t="s">
        <v>99</v>
      </c>
      <c r="D1568" s="18">
        <v>45154.995138888888</v>
      </c>
      <c r="E1568" s="16" t="s">
        <v>191</v>
      </c>
      <c r="F1568" s="16" t="s">
        <v>11</v>
      </c>
      <c r="G1568" s="16">
        <v>362</v>
      </c>
      <c r="H1568" s="16">
        <f>IF(OR(Table13[[#This Row],[Order Value]]&gt;Answer!I$17,Table13[[#This Row],[Order Value]]&lt;Answer!I$18),1,0)</f>
        <v>0</v>
      </c>
      <c r="I1568" s="19">
        <v>45154</v>
      </c>
      <c r="J1568" s="20" t="str">
        <f>TEXT(Table13[[#This Row],[Order Datetime]],"HH:MM:SS")</f>
        <v>23:53:00</v>
      </c>
      <c r="K1568" s="20" t="str">
        <f>TEXT(Table13[[#This Row],[Order time]],"H")</f>
        <v>23</v>
      </c>
      <c r="L1568" s="16">
        <v>8</v>
      </c>
      <c r="M1568" s="16">
        <f>DAY(Table13[[#This Row],[Order Date]])</f>
        <v>16</v>
      </c>
      <c r="N1568" s="16" t="str">
        <f>TEXT(Table13[[#This Row],[Order Date]],"mmmm")</f>
        <v>August</v>
      </c>
      <c r="O1568" s="16" t="str">
        <f>TEXT(Table13[[#This Row],[Order Date]],"dddd")</f>
        <v>Wednesday</v>
      </c>
      <c r="P1568" s="16">
        <f>WEEKDAY(Table13[[#This Row],[Order Datetime]],2)</f>
        <v>3</v>
      </c>
      <c r="Q1568" s="30" t="str">
        <f>IF(Table13[[#This Row],[Customer Country]]="",VLOOKUP(Table13[[#This Row],[Customer ID]],Customers!$A$2:$E$2501,2,0),Table13[[#This Row],[Customer Country]])</f>
        <v>USA</v>
      </c>
      <c r="R1568" s="16">
        <f>VLOOKUP(Table13[[#This Row],[Customer ID]],Table3[],6,0)</f>
        <v>69</v>
      </c>
    </row>
    <row r="1569" spans="1:18" x14ac:dyDescent="0.3">
      <c r="A1569" s="15">
        <v>1226095</v>
      </c>
      <c r="B1569" s="16">
        <v>1257</v>
      </c>
      <c r="C1569" s="17" t="s">
        <v>99</v>
      </c>
      <c r="D1569" s="21">
        <v>45230.013888888891</v>
      </c>
      <c r="E1569" s="16" t="s">
        <v>191</v>
      </c>
      <c r="F1569" s="16" t="s">
        <v>34</v>
      </c>
      <c r="G1569" s="16">
        <v>782</v>
      </c>
      <c r="H1569" s="16">
        <f>IF(OR(Table13[[#This Row],[Order Value]]&gt;Answer!I$17,Table13[[#This Row],[Order Value]]&lt;Answer!I$18),1,0)</f>
        <v>0</v>
      </c>
      <c r="I1569" s="19">
        <v>45230</v>
      </c>
      <c r="J1569" s="20" t="str">
        <f>TEXT(Table13[[#This Row],[Order Datetime]],"HH:MM:SS")</f>
        <v>00:20:00</v>
      </c>
      <c r="K1569" s="20" t="str">
        <f>TEXT(Table13[[#This Row],[Order time]],"H")</f>
        <v>0</v>
      </c>
      <c r="L1569" s="16">
        <v>10</v>
      </c>
      <c r="M1569" s="16">
        <f>DAY(Table13[[#This Row],[Order Date]])</f>
        <v>31</v>
      </c>
      <c r="N1569" s="16" t="str">
        <f>TEXT(Table13[[#This Row],[Order Date]],"mmmm")</f>
        <v>October</v>
      </c>
      <c r="O1569" s="16" t="str">
        <f>TEXT(Table13[[#This Row],[Order Date]],"dddd")</f>
        <v>Tuesday</v>
      </c>
      <c r="P1569" s="16">
        <f>WEEKDAY(Table13[[#This Row],[Order Datetime]],2)</f>
        <v>2</v>
      </c>
      <c r="Q1569" s="30" t="str">
        <f>IF(Table13[[#This Row],[Customer Country]]="",VLOOKUP(Table13[[#This Row],[Customer ID]],Customers!$A$2:$E$2501,2,0),Table13[[#This Row],[Customer Country]])</f>
        <v>USA</v>
      </c>
      <c r="R1569" s="16">
        <f>VLOOKUP(Table13[[#This Row],[Customer ID]],Table3[],6,0)</f>
        <v>69</v>
      </c>
    </row>
    <row r="1570" spans="1:18" x14ac:dyDescent="0.3">
      <c r="A1570" s="15">
        <v>1046125</v>
      </c>
      <c r="B1570" s="16">
        <v>1258</v>
      </c>
      <c r="C1570" s="17" t="s">
        <v>99</v>
      </c>
      <c r="D1570" s="21">
        <v>45024.020138888889</v>
      </c>
      <c r="E1570" s="16" t="s">
        <v>96</v>
      </c>
      <c r="F1570" s="16" t="s">
        <v>14</v>
      </c>
      <c r="G1570" s="16">
        <v>9104</v>
      </c>
      <c r="H1570" s="16">
        <f>IF(OR(Table13[[#This Row],[Order Value]]&gt;Answer!I$17,Table13[[#This Row],[Order Value]]&lt;Answer!I$18),1,0)</f>
        <v>0</v>
      </c>
      <c r="I1570" s="19">
        <v>45024</v>
      </c>
      <c r="J1570" s="20" t="str">
        <f>TEXT(Table13[[#This Row],[Order Datetime]],"HH:MM:SS")</f>
        <v>00:29:00</v>
      </c>
      <c r="K1570" s="20" t="str">
        <f>TEXT(Table13[[#This Row],[Order time]],"H")</f>
        <v>0</v>
      </c>
      <c r="L1570" s="16">
        <v>4</v>
      </c>
      <c r="M1570" s="16">
        <f>DAY(Table13[[#This Row],[Order Date]])</f>
        <v>8</v>
      </c>
      <c r="N1570" s="16" t="str">
        <f>TEXT(Table13[[#This Row],[Order Date]],"mmmm")</f>
        <v>April</v>
      </c>
      <c r="O1570" s="16" t="str">
        <f>TEXT(Table13[[#This Row],[Order Date]],"dddd")</f>
        <v>Saturday</v>
      </c>
      <c r="P1570" s="16">
        <f>WEEKDAY(Table13[[#This Row],[Order Datetime]],2)</f>
        <v>6</v>
      </c>
      <c r="Q1570" s="30" t="str">
        <f>IF(Table13[[#This Row],[Customer Country]]="",VLOOKUP(Table13[[#This Row],[Customer ID]],Customers!$A$2:$E$2501,2,0),Table13[[#This Row],[Customer Country]])</f>
        <v>USA</v>
      </c>
      <c r="R1570" s="16">
        <f>VLOOKUP(Table13[[#This Row],[Customer ID]],Table3[],6,0)</f>
        <v>87</v>
      </c>
    </row>
    <row r="1571" spans="1:18" x14ac:dyDescent="0.3">
      <c r="A1571" s="15">
        <v>419676</v>
      </c>
      <c r="B1571" s="16">
        <v>1259</v>
      </c>
      <c r="C1571" s="17" t="s">
        <v>99</v>
      </c>
      <c r="D1571" s="18">
        <v>45060.069444444445</v>
      </c>
      <c r="E1571" s="16" t="s">
        <v>191</v>
      </c>
      <c r="F1571" s="16" t="s">
        <v>71</v>
      </c>
      <c r="G1571" s="16">
        <v>7702</v>
      </c>
      <c r="H1571" s="16">
        <f>IF(OR(Table13[[#This Row],[Order Value]]&gt;Answer!I$17,Table13[[#This Row],[Order Value]]&lt;Answer!I$18),1,0)</f>
        <v>0</v>
      </c>
      <c r="I1571" s="19">
        <v>45060</v>
      </c>
      <c r="J1571" s="20" t="str">
        <f>TEXT(Table13[[#This Row],[Order Datetime]],"HH:MM:SS")</f>
        <v>01:40:00</v>
      </c>
      <c r="K1571" s="20" t="str">
        <f>TEXT(Table13[[#This Row],[Order time]],"H")</f>
        <v>1</v>
      </c>
      <c r="L1571" s="16">
        <v>5</v>
      </c>
      <c r="M1571" s="16">
        <f>DAY(Table13[[#This Row],[Order Date]])</f>
        <v>14</v>
      </c>
      <c r="N1571" s="16" t="str">
        <f>TEXT(Table13[[#This Row],[Order Date]],"mmmm")</f>
        <v>May</v>
      </c>
      <c r="O1571" s="16" t="str">
        <f>TEXT(Table13[[#This Row],[Order Date]],"dddd")</f>
        <v>Sunday</v>
      </c>
      <c r="P1571" s="16">
        <f>WEEKDAY(Table13[[#This Row],[Order Datetime]],2)</f>
        <v>7</v>
      </c>
      <c r="Q1571" s="30" t="str">
        <f>IF(Table13[[#This Row],[Customer Country]]="",VLOOKUP(Table13[[#This Row],[Customer ID]],Customers!$A$2:$E$2501,2,0),Table13[[#This Row],[Customer Country]])</f>
        <v>USA</v>
      </c>
      <c r="R1571" s="16">
        <f>VLOOKUP(Table13[[#This Row],[Customer ID]],Table3[],6,0)</f>
        <v>45</v>
      </c>
    </row>
    <row r="1572" spans="1:18" x14ac:dyDescent="0.3">
      <c r="A1572" s="15">
        <v>1047821</v>
      </c>
      <c r="B1572" s="16">
        <v>1259</v>
      </c>
      <c r="C1572" s="17" t="s">
        <v>99</v>
      </c>
      <c r="D1572" s="21">
        <v>45104.961805555555</v>
      </c>
      <c r="E1572" s="16" t="s">
        <v>191</v>
      </c>
      <c r="F1572" s="16" t="s">
        <v>65</v>
      </c>
      <c r="G1572" s="16">
        <v>4812</v>
      </c>
      <c r="H1572" s="16">
        <f>IF(OR(Table13[[#This Row],[Order Value]]&gt;Answer!I$17,Table13[[#This Row],[Order Value]]&lt;Answer!I$18),1,0)</f>
        <v>0</v>
      </c>
      <c r="I1572" s="19">
        <v>45104</v>
      </c>
      <c r="J1572" s="20" t="str">
        <f>TEXT(Table13[[#This Row],[Order Datetime]],"HH:MM:SS")</f>
        <v>23:05:00</v>
      </c>
      <c r="K1572" s="20" t="str">
        <f>TEXT(Table13[[#This Row],[Order time]],"H")</f>
        <v>23</v>
      </c>
      <c r="L1572" s="16">
        <v>6</v>
      </c>
      <c r="M1572" s="16">
        <f>DAY(Table13[[#This Row],[Order Date]])</f>
        <v>27</v>
      </c>
      <c r="N1572" s="16" t="str">
        <f>TEXT(Table13[[#This Row],[Order Date]],"mmmm")</f>
        <v>June</v>
      </c>
      <c r="O1572" s="16" t="str">
        <f>TEXT(Table13[[#This Row],[Order Date]],"dddd")</f>
        <v>Tuesday</v>
      </c>
      <c r="P1572" s="16">
        <f>WEEKDAY(Table13[[#This Row],[Order Datetime]],2)</f>
        <v>2</v>
      </c>
      <c r="Q1572" s="30" t="str">
        <f>IF(Table13[[#This Row],[Customer Country]]="",VLOOKUP(Table13[[#This Row],[Customer ID]],Customers!$A$2:$E$2501,2,0),Table13[[#This Row],[Customer Country]])</f>
        <v>USA</v>
      </c>
      <c r="R1572" s="16">
        <f>VLOOKUP(Table13[[#This Row],[Customer ID]],Table3[],6,0)</f>
        <v>45</v>
      </c>
    </row>
    <row r="1573" spans="1:18" x14ac:dyDescent="0.3">
      <c r="A1573" s="15">
        <v>195704</v>
      </c>
      <c r="B1573" s="16">
        <v>1260</v>
      </c>
      <c r="C1573" s="17" t="s">
        <v>100</v>
      </c>
      <c r="D1573" s="18">
        <v>44973.017361111109</v>
      </c>
      <c r="E1573" s="16" t="s">
        <v>191</v>
      </c>
      <c r="F1573" s="16" t="s">
        <v>82</v>
      </c>
      <c r="G1573" s="16">
        <v>6946</v>
      </c>
      <c r="H1573" s="16">
        <f>IF(OR(Table13[[#This Row],[Order Value]]&gt;Answer!I$17,Table13[[#This Row],[Order Value]]&lt;Answer!I$18),1,0)</f>
        <v>0</v>
      </c>
      <c r="I1573" s="19">
        <v>44973</v>
      </c>
      <c r="J1573" s="20" t="str">
        <f>TEXT(Table13[[#This Row],[Order Datetime]],"HH:MM:SS")</f>
        <v>00:25:00</v>
      </c>
      <c r="K1573" s="20" t="str">
        <f>TEXT(Table13[[#This Row],[Order time]],"H")</f>
        <v>0</v>
      </c>
      <c r="L1573" s="16">
        <v>2</v>
      </c>
      <c r="M1573" s="16">
        <f>DAY(Table13[[#This Row],[Order Date]])</f>
        <v>16</v>
      </c>
      <c r="N1573" s="16" t="str">
        <f>TEXT(Table13[[#This Row],[Order Date]],"mmmm")</f>
        <v>February</v>
      </c>
      <c r="O1573" s="16" t="str">
        <f>TEXT(Table13[[#This Row],[Order Date]],"dddd")</f>
        <v>Thursday</v>
      </c>
      <c r="P1573" s="16">
        <f>WEEKDAY(Table13[[#This Row],[Order Datetime]],2)</f>
        <v>4</v>
      </c>
      <c r="Q1573" s="30" t="str">
        <f>IF(Table13[[#This Row],[Customer Country]]="",VLOOKUP(Table13[[#This Row],[Customer ID]],Customers!$A$2:$E$2501,2,0),Table13[[#This Row],[Customer Country]])</f>
        <v>France</v>
      </c>
      <c r="R1573" s="16">
        <f>VLOOKUP(Table13[[#This Row],[Customer ID]],Table3[],6,0)</f>
        <v>67</v>
      </c>
    </row>
    <row r="1574" spans="1:18" x14ac:dyDescent="0.3">
      <c r="A1574" s="15">
        <v>112919</v>
      </c>
      <c r="B1574" s="16">
        <v>1262</v>
      </c>
      <c r="C1574" s="17" t="s">
        <v>99</v>
      </c>
      <c r="D1574" s="18">
        <v>45141.006249999999</v>
      </c>
      <c r="E1574" s="16" t="s">
        <v>96</v>
      </c>
      <c r="F1574" s="16" t="s">
        <v>73</v>
      </c>
      <c r="G1574" s="16">
        <v>3155</v>
      </c>
      <c r="H1574" s="16">
        <f>IF(OR(Table13[[#This Row],[Order Value]]&gt;Answer!I$17,Table13[[#This Row],[Order Value]]&lt;Answer!I$18),1,0)</f>
        <v>0</v>
      </c>
      <c r="I1574" s="19">
        <v>45141</v>
      </c>
      <c r="J1574" s="20" t="str">
        <f>TEXT(Table13[[#This Row],[Order Datetime]],"HH:MM:SS")</f>
        <v>00:09:00</v>
      </c>
      <c r="K1574" s="20" t="str">
        <f>TEXT(Table13[[#This Row],[Order time]],"H")</f>
        <v>0</v>
      </c>
      <c r="L1574" s="16">
        <v>8</v>
      </c>
      <c r="M1574" s="16">
        <f>DAY(Table13[[#This Row],[Order Date]])</f>
        <v>3</v>
      </c>
      <c r="N1574" s="16" t="str">
        <f>TEXT(Table13[[#This Row],[Order Date]],"mmmm")</f>
        <v>August</v>
      </c>
      <c r="O1574" s="16" t="str">
        <f>TEXT(Table13[[#This Row],[Order Date]],"dddd")</f>
        <v>Thursday</v>
      </c>
      <c r="P1574" s="16">
        <f>WEEKDAY(Table13[[#This Row],[Order Datetime]],2)</f>
        <v>4</v>
      </c>
      <c r="Q1574" s="30" t="str">
        <f>IF(Table13[[#This Row],[Customer Country]]="",VLOOKUP(Table13[[#This Row],[Customer ID]],Customers!$A$2:$E$2501,2,0),Table13[[#This Row],[Customer Country]])</f>
        <v>USA</v>
      </c>
      <c r="R1574" s="16">
        <f>VLOOKUP(Table13[[#This Row],[Customer ID]],Table3[],6,0)</f>
        <v>41</v>
      </c>
    </row>
    <row r="1575" spans="1:18" x14ac:dyDescent="0.3">
      <c r="A1575" s="15">
        <v>1461194</v>
      </c>
      <c r="B1575" s="16">
        <v>1262</v>
      </c>
      <c r="C1575" s="17" t="s">
        <v>99</v>
      </c>
      <c r="D1575" s="21">
        <v>45045.067361111112</v>
      </c>
      <c r="E1575" s="16" t="s">
        <v>97</v>
      </c>
      <c r="F1575" s="16" t="s">
        <v>85</v>
      </c>
      <c r="G1575" s="16">
        <v>9700</v>
      </c>
      <c r="H1575" s="16">
        <f>IF(OR(Table13[[#This Row],[Order Value]]&gt;Answer!I$17,Table13[[#This Row],[Order Value]]&lt;Answer!I$18),1,0)</f>
        <v>0</v>
      </c>
      <c r="I1575" s="19">
        <v>45045</v>
      </c>
      <c r="J1575" s="20" t="str">
        <f>TEXT(Table13[[#This Row],[Order Datetime]],"HH:MM:SS")</f>
        <v>01:37:00</v>
      </c>
      <c r="K1575" s="20" t="str">
        <f>TEXT(Table13[[#This Row],[Order time]],"H")</f>
        <v>1</v>
      </c>
      <c r="L1575" s="16">
        <v>4</v>
      </c>
      <c r="M1575" s="16">
        <f>DAY(Table13[[#This Row],[Order Date]])</f>
        <v>29</v>
      </c>
      <c r="N1575" s="16" t="str">
        <f>TEXT(Table13[[#This Row],[Order Date]],"mmmm")</f>
        <v>April</v>
      </c>
      <c r="O1575" s="16" t="str">
        <f>TEXT(Table13[[#This Row],[Order Date]],"dddd")</f>
        <v>Saturday</v>
      </c>
      <c r="P1575" s="16">
        <f>WEEKDAY(Table13[[#This Row],[Order Datetime]],2)</f>
        <v>6</v>
      </c>
      <c r="Q1575" s="30" t="str">
        <f>IF(Table13[[#This Row],[Customer Country]]="",VLOOKUP(Table13[[#This Row],[Customer ID]],Customers!$A$2:$E$2501,2,0),Table13[[#This Row],[Customer Country]])</f>
        <v>USA</v>
      </c>
      <c r="R1575" s="16">
        <f>VLOOKUP(Table13[[#This Row],[Customer ID]],Table3[],6,0)</f>
        <v>41</v>
      </c>
    </row>
    <row r="1576" spans="1:18" x14ac:dyDescent="0.3">
      <c r="A1576" s="15">
        <v>942561</v>
      </c>
      <c r="B1576" s="16">
        <v>1263</v>
      </c>
      <c r="C1576" s="17" t="s">
        <v>99</v>
      </c>
      <c r="D1576" s="21">
        <v>45212.994444444441</v>
      </c>
      <c r="E1576" s="16" t="s">
        <v>96</v>
      </c>
      <c r="F1576" s="16" t="s">
        <v>81</v>
      </c>
      <c r="G1576" s="16">
        <v>1046</v>
      </c>
      <c r="H1576" s="16">
        <f>IF(OR(Table13[[#This Row],[Order Value]]&gt;Answer!I$17,Table13[[#This Row],[Order Value]]&lt;Answer!I$18),1,0)</f>
        <v>0</v>
      </c>
      <c r="I1576" s="19">
        <v>45212</v>
      </c>
      <c r="J1576" s="20" t="str">
        <f>TEXT(Table13[[#This Row],[Order Datetime]],"HH:MM:SS")</f>
        <v>23:52:00</v>
      </c>
      <c r="K1576" s="20" t="str">
        <f>TEXT(Table13[[#This Row],[Order time]],"H")</f>
        <v>23</v>
      </c>
      <c r="L1576" s="16">
        <v>10</v>
      </c>
      <c r="M1576" s="16">
        <f>DAY(Table13[[#This Row],[Order Date]])</f>
        <v>13</v>
      </c>
      <c r="N1576" s="16" t="str">
        <f>TEXT(Table13[[#This Row],[Order Date]],"mmmm")</f>
        <v>October</v>
      </c>
      <c r="O1576" s="16" t="str">
        <f>TEXT(Table13[[#This Row],[Order Date]],"dddd")</f>
        <v>Friday</v>
      </c>
      <c r="P1576" s="16">
        <f>WEEKDAY(Table13[[#This Row],[Order Datetime]],2)</f>
        <v>5</v>
      </c>
      <c r="Q1576" s="30" t="str">
        <f>IF(Table13[[#This Row],[Customer Country]]="",VLOOKUP(Table13[[#This Row],[Customer ID]],Customers!$A$2:$E$2501,2,0),Table13[[#This Row],[Customer Country]])</f>
        <v>USA</v>
      </c>
      <c r="R1576" s="16">
        <f>VLOOKUP(Table13[[#This Row],[Customer ID]],Table3[],6,0)</f>
        <v>78</v>
      </c>
    </row>
    <row r="1577" spans="1:18" x14ac:dyDescent="0.3">
      <c r="A1577" s="15">
        <v>1237283</v>
      </c>
      <c r="B1577" s="16">
        <v>1263</v>
      </c>
      <c r="C1577" s="17" t="s">
        <v>99</v>
      </c>
      <c r="D1577" s="21">
        <v>44978.054861111108</v>
      </c>
      <c r="E1577" s="16" t="s">
        <v>96</v>
      </c>
      <c r="F1577" s="16" t="s">
        <v>81</v>
      </c>
      <c r="G1577" s="16">
        <v>3809</v>
      </c>
      <c r="H1577" s="16">
        <f>IF(OR(Table13[[#This Row],[Order Value]]&gt;Answer!I$17,Table13[[#This Row],[Order Value]]&lt;Answer!I$18),1,0)</f>
        <v>0</v>
      </c>
      <c r="I1577" s="19">
        <v>44978</v>
      </c>
      <c r="J1577" s="20" t="str">
        <f>TEXT(Table13[[#This Row],[Order Datetime]],"HH:MM:SS")</f>
        <v>01:19:00</v>
      </c>
      <c r="K1577" s="20" t="str">
        <f>TEXT(Table13[[#This Row],[Order time]],"H")</f>
        <v>1</v>
      </c>
      <c r="L1577" s="16">
        <v>2</v>
      </c>
      <c r="M1577" s="16">
        <f>DAY(Table13[[#This Row],[Order Date]])</f>
        <v>21</v>
      </c>
      <c r="N1577" s="16" t="str">
        <f>TEXT(Table13[[#This Row],[Order Date]],"mmmm")</f>
        <v>February</v>
      </c>
      <c r="O1577" s="16" t="str">
        <f>TEXT(Table13[[#This Row],[Order Date]],"dddd")</f>
        <v>Tuesday</v>
      </c>
      <c r="P1577" s="16">
        <f>WEEKDAY(Table13[[#This Row],[Order Datetime]],2)</f>
        <v>2</v>
      </c>
      <c r="Q1577" s="30" t="str">
        <f>IF(Table13[[#This Row],[Customer Country]]="",VLOOKUP(Table13[[#This Row],[Customer ID]],Customers!$A$2:$E$2501,2,0),Table13[[#This Row],[Customer Country]])</f>
        <v>USA</v>
      </c>
      <c r="R1577" s="16">
        <f>VLOOKUP(Table13[[#This Row],[Customer ID]],Table3[],6,0)</f>
        <v>78</v>
      </c>
    </row>
    <row r="1578" spans="1:18" x14ac:dyDescent="0.3">
      <c r="A1578" s="15">
        <v>118960</v>
      </c>
      <c r="B1578" s="16">
        <v>1265</v>
      </c>
      <c r="C1578" s="17" t="s">
        <v>99</v>
      </c>
      <c r="D1578" s="18">
        <v>45004.018750000003</v>
      </c>
      <c r="E1578" s="16" t="s">
        <v>98</v>
      </c>
      <c r="F1578" s="16" t="s">
        <v>4</v>
      </c>
      <c r="G1578" s="16">
        <v>3942</v>
      </c>
      <c r="H1578" s="16">
        <f>IF(OR(Table13[[#This Row],[Order Value]]&gt;Answer!I$17,Table13[[#This Row],[Order Value]]&lt;Answer!I$18),1,0)</f>
        <v>0</v>
      </c>
      <c r="I1578" s="19">
        <v>45004</v>
      </c>
      <c r="J1578" s="20" t="str">
        <f>TEXT(Table13[[#This Row],[Order Datetime]],"HH:MM:SS")</f>
        <v>00:27:00</v>
      </c>
      <c r="K1578" s="20" t="str">
        <f>TEXT(Table13[[#This Row],[Order time]],"H")</f>
        <v>0</v>
      </c>
      <c r="L1578" s="16">
        <v>3</v>
      </c>
      <c r="M1578" s="16">
        <f>DAY(Table13[[#This Row],[Order Date]])</f>
        <v>19</v>
      </c>
      <c r="N1578" s="16" t="str">
        <f>TEXT(Table13[[#This Row],[Order Date]],"mmmm")</f>
        <v>March</v>
      </c>
      <c r="O1578" s="16" t="str">
        <f>TEXT(Table13[[#This Row],[Order Date]],"dddd")</f>
        <v>Sunday</v>
      </c>
      <c r="P1578" s="16">
        <f>WEEKDAY(Table13[[#This Row],[Order Datetime]],2)</f>
        <v>7</v>
      </c>
      <c r="Q1578" s="30" t="str">
        <f>IF(Table13[[#This Row],[Customer Country]]="",VLOOKUP(Table13[[#This Row],[Customer ID]],Customers!$A$2:$E$2501,2,0),Table13[[#This Row],[Customer Country]])</f>
        <v>USA</v>
      </c>
      <c r="R1578" s="16">
        <f>VLOOKUP(Table13[[#This Row],[Customer ID]],Table3[],6,0)</f>
        <v>72</v>
      </c>
    </row>
    <row r="1579" spans="1:18" x14ac:dyDescent="0.3">
      <c r="A1579" s="15">
        <v>570816</v>
      </c>
      <c r="B1579" s="16">
        <v>1266</v>
      </c>
      <c r="C1579" s="17" t="s">
        <v>99</v>
      </c>
      <c r="D1579" s="18">
        <v>44927.123611111114</v>
      </c>
      <c r="E1579" s="16" t="s">
        <v>98</v>
      </c>
      <c r="F1579" s="16" t="s">
        <v>91</v>
      </c>
      <c r="G1579" s="16">
        <v>1195</v>
      </c>
      <c r="H1579" s="16">
        <f>IF(OR(Table13[[#This Row],[Order Value]]&gt;Answer!I$17,Table13[[#This Row],[Order Value]]&lt;Answer!I$18),1,0)</f>
        <v>0</v>
      </c>
      <c r="I1579" s="19">
        <v>44927</v>
      </c>
      <c r="J1579" s="20" t="str">
        <f>TEXT(Table13[[#This Row],[Order Datetime]],"HH:MM:SS")</f>
        <v>02:58:00</v>
      </c>
      <c r="K1579" s="20" t="str">
        <f>TEXT(Table13[[#This Row],[Order time]],"H")</f>
        <v>2</v>
      </c>
      <c r="L1579" s="16">
        <v>1</v>
      </c>
      <c r="M1579" s="16">
        <f>DAY(Table13[[#This Row],[Order Date]])</f>
        <v>1</v>
      </c>
      <c r="N1579" s="16" t="str">
        <f>TEXT(Table13[[#This Row],[Order Date]],"mmmm")</f>
        <v>January</v>
      </c>
      <c r="O1579" s="16" t="str">
        <f>TEXT(Table13[[#This Row],[Order Date]],"dddd")</f>
        <v>Sunday</v>
      </c>
      <c r="P1579" s="16">
        <f>WEEKDAY(Table13[[#This Row],[Order Datetime]],2)</f>
        <v>7</v>
      </c>
      <c r="Q1579" s="30" t="str">
        <f>IF(Table13[[#This Row],[Customer Country]]="",VLOOKUP(Table13[[#This Row],[Customer ID]],Customers!$A$2:$E$2501,2,0),Table13[[#This Row],[Customer Country]])</f>
        <v>USA</v>
      </c>
      <c r="R1579" s="16">
        <f>VLOOKUP(Table13[[#This Row],[Customer ID]],Table3[],6,0)</f>
        <v>42</v>
      </c>
    </row>
    <row r="1580" spans="1:18" x14ac:dyDescent="0.3">
      <c r="A1580" s="15">
        <v>804031</v>
      </c>
      <c r="B1580" s="16">
        <v>1267</v>
      </c>
      <c r="C1580" s="17" t="s">
        <v>107</v>
      </c>
      <c r="D1580" s="21">
        <v>44928.054861111108</v>
      </c>
      <c r="E1580" s="16" t="s">
        <v>96</v>
      </c>
      <c r="F1580" s="16" t="s">
        <v>70</v>
      </c>
      <c r="G1580" s="16">
        <v>9935</v>
      </c>
      <c r="H1580" s="16">
        <f>IF(OR(Table13[[#This Row],[Order Value]]&gt;Answer!I$17,Table13[[#This Row],[Order Value]]&lt;Answer!I$18),1,0)</f>
        <v>0</v>
      </c>
      <c r="I1580" s="19">
        <v>44928</v>
      </c>
      <c r="J1580" s="20" t="str">
        <f>TEXT(Table13[[#This Row],[Order Datetime]],"HH:MM:SS")</f>
        <v>01:19:00</v>
      </c>
      <c r="K1580" s="20" t="str">
        <f>TEXT(Table13[[#This Row],[Order time]],"H")</f>
        <v>1</v>
      </c>
      <c r="L1580" s="16">
        <v>1</v>
      </c>
      <c r="M1580" s="16">
        <f>DAY(Table13[[#This Row],[Order Date]])</f>
        <v>2</v>
      </c>
      <c r="N1580" s="16" t="str">
        <f>TEXT(Table13[[#This Row],[Order Date]],"mmmm")</f>
        <v>January</v>
      </c>
      <c r="O1580" s="16" t="str">
        <f>TEXT(Table13[[#This Row],[Order Date]],"dddd")</f>
        <v>Monday</v>
      </c>
      <c r="P1580" s="16">
        <f>WEEKDAY(Table13[[#This Row],[Order Datetime]],2)</f>
        <v>1</v>
      </c>
      <c r="Q1580" s="30" t="str">
        <f>IF(Table13[[#This Row],[Customer Country]]="",VLOOKUP(Table13[[#This Row],[Customer ID]],Customers!$A$2:$E$2501,2,0),Table13[[#This Row],[Customer Country]])</f>
        <v>Italy</v>
      </c>
      <c r="R1580" s="16">
        <f>VLOOKUP(Table13[[#This Row],[Customer ID]],Table3[],6,0)</f>
        <v>62</v>
      </c>
    </row>
    <row r="1581" spans="1:18" x14ac:dyDescent="0.3">
      <c r="A1581" s="15">
        <v>935947</v>
      </c>
      <c r="B1581" s="16">
        <v>1267</v>
      </c>
      <c r="C1581" s="17" t="s">
        <v>107</v>
      </c>
      <c r="D1581" s="21">
        <v>45116.054861111108</v>
      </c>
      <c r="E1581" s="16" t="s">
        <v>97</v>
      </c>
      <c r="F1581" s="16" t="s">
        <v>87</v>
      </c>
      <c r="G1581" s="16">
        <v>5054</v>
      </c>
      <c r="H1581" s="16">
        <f>IF(OR(Table13[[#This Row],[Order Value]]&gt;Answer!I$17,Table13[[#This Row],[Order Value]]&lt;Answer!I$18),1,0)</f>
        <v>0</v>
      </c>
      <c r="I1581" s="19">
        <v>45116</v>
      </c>
      <c r="J1581" s="20" t="str">
        <f>TEXT(Table13[[#This Row],[Order Datetime]],"HH:MM:SS")</f>
        <v>01:19:00</v>
      </c>
      <c r="K1581" s="20" t="str">
        <f>TEXT(Table13[[#This Row],[Order time]],"H")</f>
        <v>1</v>
      </c>
      <c r="L1581" s="16">
        <v>7</v>
      </c>
      <c r="M1581" s="16">
        <f>DAY(Table13[[#This Row],[Order Date]])</f>
        <v>9</v>
      </c>
      <c r="N1581" s="16" t="str">
        <f>TEXT(Table13[[#This Row],[Order Date]],"mmmm")</f>
        <v>July</v>
      </c>
      <c r="O1581" s="16" t="str">
        <f>TEXT(Table13[[#This Row],[Order Date]],"dddd")</f>
        <v>Sunday</v>
      </c>
      <c r="P1581" s="16">
        <f>WEEKDAY(Table13[[#This Row],[Order Datetime]],2)</f>
        <v>7</v>
      </c>
      <c r="Q1581" s="30" t="str">
        <f>IF(Table13[[#This Row],[Customer Country]]="",VLOOKUP(Table13[[#This Row],[Customer ID]],Customers!$A$2:$E$2501,2,0),Table13[[#This Row],[Customer Country]])</f>
        <v>Italy</v>
      </c>
      <c r="R1581" s="16">
        <f>VLOOKUP(Table13[[#This Row],[Customer ID]],Table3[],6,0)</f>
        <v>62</v>
      </c>
    </row>
    <row r="1582" spans="1:18" x14ac:dyDescent="0.3">
      <c r="A1582" s="15">
        <v>1542373</v>
      </c>
      <c r="B1582" s="16">
        <v>1267</v>
      </c>
      <c r="C1582" s="17" t="s">
        <v>107</v>
      </c>
      <c r="D1582" s="21">
        <v>45059.027777777781</v>
      </c>
      <c r="E1582" s="16" t="s">
        <v>191</v>
      </c>
      <c r="F1582" s="16" t="s">
        <v>30</v>
      </c>
      <c r="G1582" s="16">
        <v>3468</v>
      </c>
      <c r="H1582" s="16">
        <f>IF(OR(Table13[[#This Row],[Order Value]]&gt;Answer!I$17,Table13[[#This Row],[Order Value]]&lt;Answer!I$18),1,0)</f>
        <v>0</v>
      </c>
      <c r="I1582" s="19">
        <v>45059</v>
      </c>
      <c r="J1582" s="20" t="str">
        <f>TEXT(Table13[[#This Row],[Order Datetime]],"HH:MM:SS")</f>
        <v>00:40:00</v>
      </c>
      <c r="K1582" s="20" t="str">
        <f>TEXT(Table13[[#This Row],[Order time]],"H")</f>
        <v>0</v>
      </c>
      <c r="L1582" s="16">
        <v>5</v>
      </c>
      <c r="M1582" s="16">
        <f>DAY(Table13[[#This Row],[Order Date]])</f>
        <v>13</v>
      </c>
      <c r="N1582" s="16" t="str">
        <f>TEXT(Table13[[#This Row],[Order Date]],"mmmm")</f>
        <v>May</v>
      </c>
      <c r="O1582" s="16" t="str">
        <f>TEXT(Table13[[#This Row],[Order Date]],"dddd")</f>
        <v>Saturday</v>
      </c>
      <c r="P1582" s="16">
        <f>WEEKDAY(Table13[[#This Row],[Order Datetime]],2)</f>
        <v>6</v>
      </c>
      <c r="Q1582" s="30" t="str">
        <f>IF(Table13[[#This Row],[Customer Country]]="",VLOOKUP(Table13[[#This Row],[Customer ID]],Customers!$A$2:$E$2501,2,0),Table13[[#This Row],[Customer Country]])</f>
        <v>Italy</v>
      </c>
      <c r="R1582" s="16">
        <f>VLOOKUP(Table13[[#This Row],[Customer ID]],Table3[],6,0)</f>
        <v>62</v>
      </c>
    </row>
    <row r="1583" spans="1:18" x14ac:dyDescent="0.3">
      <c r="A1583" s="15">
        <v>341522</v>
      </c>
      <c r="B1583" s="16">
        <v>1268</v>
      </c>
      <c r="C1583" s="17" t="s">
        <v>99</v>
      </c>
      <c r="D1583" s="18">
        <v>45150.023611111108</v>
      </c>
      <c r="E1583" s="16" t="s">
        <v>191</v>
      </c>
      <c r="F1583" s="16" t="s">
        <v>12</v>
      </c>
      <c r="G1583" s="16">
        <v>1649</v>
      </c>
      <c r="H1583" s="16">
        <f>IF(OR(Table13[[#This Row],[Order Value]]&gt;Answer!I$17,Table13[[#This Row],[Order Value]]&lt;Answer!I$18),1,0)</f>
        <v>0</v>
      </c>
      <c r="I1583" s="19">
        <v>45150</v>
      </c>
      <c r="J1583" s="20" t="str">
        <f>TEXT(Table13[[#This Row],[Order Datetime]],"HH:MM:SS")</f>
        <v>00:34:00</v>
      </c>
      <c r="K1583" s="20" t="str">
        <f>TEXT(Table13[[#This Row],[Order time]],"H")</f>
        <v>0</v>
      </c>
      <c r="L1583" s="16">
        <v>8</v>
      </c>
      <c r="M1583" s="16">
        <f>DAY(Table13[[#This Row],[Order Date]])</f>
        <v>12</v>
      </c>
      <c r="N1583" s="16" t="str">
        <f>TEXT(Table13[[#This Row],[Order Date]],"mmmm")</f>
        <v>August</v>
      </c>
      <c r="O1583" s="16" t="str">
        <f>TEXT(Table13[[#This Row],[Order Date]],"dddd")</f>
        <v>Saturday</v>
      </c>
      <c r="P1583" s="16">
        <f>WEEKDAY(Table13[[#This Row],[Order Datetime]],2)</f>
        <v>6</v>
      </c>
      <c r="Q1583" s="30" t="str">
        <f>IF(Table13[[#This Row],[Customer Country]]="",VLOOKUP(Table13[[#This Row],[Customer ID]],Customers!$A$2:$E$2501,2,0),Table13[[#This Row],[Customer Country]])</f>
        <v>USA</v>
      </c>
      <c r="R1583" s="16">
        <f>VLOOKUP(Table13[[#This Row],[Customer ID]],Table3[],6,0)</f>
        <v>48</v>
      </c>
    </row>
    <row r="1584" spans="1:18" x14ac:dyDescent="0.3">
      <c r="A1584" s="15">
        <v>232261</v>
      </c>
      <c r="B1584" s="16">
        <v>1269</v>
      </c>
      <c r="C1584" s="17" t="s">
        <v>110</v>
      </c>
      <c r="D1584" s="18">
        <v>45169.940972222219</v>
      </c>
      <c r="E1584" s="16" t="s">
        <v>191</v>
      </c>
      <c r="F1584" s="16" t="s">
        <v>79</v>
      </c>
      <c r="G1584" s="16">
        <v>434</v>
      </c>
      <c r="H1584" s="16">
        <f>IF(OR(Table13[[#This Row],[Order Value]]&gt;Answer!I$17,Table13[[#This Row],[Order Value]]&lt;Answer!I$18),1,0)</f>
        <v>0</v>
      </c>
      <c r="I1584" s="19">
        <v>45169</v>
      </c>
      <c r="J1584" s="20" t="str">
        <f>TEXT(Table13[[#This Row],[Order Datetime]],"HH:MM:SS")</f>
        <v>22:35:00</v>
      </c>
      <c r="K1584" s="20" t="str">
        <f>TEXT(Table13[[#This Row],[Order time]],"H")</f>
        <v>22</v>
      </c>
      <c r="L1584" s="16">
        <v>8</v>
      </c>
      <c r="M1584" s="16">
        <f>DAY(Table13[[#This Row],[Order Date]])</f>
        <v>31</v>
      </c>
      <c r="N1584" s="16" t="str">
        <f>TEXT(Table13[[#This Row],[Order Date]],"mmmm")</f>
        <v>August</v>
      </c>
      <c r="O1584" s="16" t="str">
        <f>TEXT(Table13[[#This Row],[Order Date]],"dddd")</f>
        <v>Thursday</v>
      </c>
      <c r="P1584" s="16">
        <f>WEEKDAY(Table13[[#This Row],[Order Datetime]],2)</f>
        <v>4</v>
      </c>
      <c r="Q1584" s="30" t="str">
        <f>IF(Table13[[#This Row],[Customer Country]]="",VLOOKUP(Table13[[#This Row],[Customer ID]],Customers!$A$2:$E$2501,2,0),Table13[[#This Row],[Customer Country]])</f>
        <v>Switzerland</v>
      </c>
      <c r="R1584" s="16">
        <f>VLOOKUP(Table13[[#This Row],[Customer ID]],Table3[],6,0)</f>
        <v>48</v>
      </c>
    </row>
    <row r="1585" spans="1:18" x14ac:dyDescent="0.3">
      <c r="A1585" s="15">
        <v>611976</v>
      </c>
      <c r="B1585" s="16">
        <v>1269</v>
      </c>
      <c r="C1585" s="17" t="s">
        <v>110</v>
      </c>
      <c r="D1585" s="18">
        <v>45241.968055555553</v>
      </c>
      <c r="E1585" s="16" t="s">
        <v>191</v>
      </c>
      <c r="F1585" s="16" t="s">
        <v>23</v>
      </c>
      <c r="G1585" s="16">
        <v>3073</v>
      </c>
      <c r="H1585" s="16">
        <f>IF(OR(Table13[[#This Row],[Order Value]]&gt;Answer!I$17,Table13[[#This Row],[Order Value]]&lt;Answer!I$18),1,0)</f>
        <v>0</v>
      </c>
      <c r="I1585" s="19">
        <v>45241</v>
      </c>
      <c r="J1585" s="20" t="str">
        <f>TEXT(Table13[[#This Row],[Order Datetime]],"HH:MM:SS")</f>
        <v>23:14:00</v>
      </c>
      <c r="K1585" s="20" t="str">
        <f>TEXT(Table13[[#This Row],[Order time]],"H")</f>
        <v>23</v>
      </c>
      <c r="L1585" s="16">
        <v>11</v>
      </c>
      <c r="M1585" s="16">
        <f>DAY(Table13[[#This Row],[Order Date]])</f>
        <v>11</v>
      </c>
      <c r="N1585" s="16" t="str">
        <f>TEXT(Table13[[#This Row],[Order Date]],"mmmm")</f>
        <v>November</v>
      </c>
      <c r="O1585" s="16" t="str">
        <f>TEXT(Table13[[#This Row],[Order Date]],"dddd")</f>
        <v>Saturday</v>
      </c>
      <c r="P1585" s="16">
        <f>WEEKDAY(Table13[[#This Row],[Order Datetime]],2)</f>
        <v>6</v>
      </c>
      <c r="Q1585" s="30" t="str">
        <f>IF(Table13[[#This Row],[Customer Country]]="",VLOOKUP(Table13[[#This Row],[Customer ID]],Customers!$A$2:$E$2501,2,0),Table13[[#This Row],[Customer Country]])</f>
        <v>Switzerland</v>
      </c>
      <c r="R1585" s="16">
        <f>VLOOKUP(Table13[[#This Row],[Customer ID]],Table3[],6,0)</f>
        <v>48</v>
      </c>
    </row>
    <row r="1586" spans="1:18" x14ac:dyDescent="0.3">
      <c r="A1586" s="15">
        <v>1003833</v>
      </c>
      <c r="B1586" s="16">
        <v>1270</v>
      </c>
      <c r="C1586" s="17" t="s">
        <v>99</v>
      </c>
      <c r="D1586" s="21">
        <v>44999.984027777777</v>
      </c>
      <c r="E1586" s="16" t="s">
        <v>97</v>
      </c>
      <c r="F1586" s="16" t="s">
        <v>27</v>
      </c>
      <c r="G1586" s="16">
        <v>5170</v>
      </c>
      <c r="H1586" s="16">
        <f>IF(OR(Table13[[#This Row],[Order Value]]&gt;Answer!I$17,Table13[[#This Row],[Order Value]]&lt;Answer!I$18),1,0)</f>
        <v>0</v>
      </c>
      <c r="I1586" s="19">
        <v>44999</v>
      </c>
      <c r="J1586" s="20" t="str">
        <f>TEXT(Table13[[#This Row],[Order Datetime]],"HH:MM:SS")</f>
        <v>23:37:00</v>
      </c>
      <c r="K1586" s="20" t="str">
        <f>TEXT(Table13[[#This Row],[Order time]],"H")</f>
        <v>23</v>
      </c>
      <c r="L1586" s="16">
        <v>3</v>
      </c>
      <c r="M1586" s="16">
        <f>DAY(Table13[[#This Row],[Order Date]])</f>
        <v>14</v>
      </c>
      <c r="N1586" s="16" t="str">
        <f>TEXT(Table13[[#This Row],[Order Date]],"mmmm")</f>
        <v>March</v>
      </c>
      <c r="O1586" s="16" t="str">
        <f>TEXT(Table13[[#This Row],[Order Date]],"dddd")</f>
        <v>Tuesday</v>
      </c>
      <c r="P1586" s="16">
        <f>WEEKDAY(Table13[[#This Row],[Order Datetime]],2)</f>
        <v>2</v>
      </c>
      <c r="Q1586" s="30" t="str">
        <f>IF(Table13[[#This Row],[Customer Country]]="",VLOOKUP(Table13[[#This Row],[Customer ID]],Customers!$A$2:$E$2501,2,0),Table13[[#This Row],[Customer Country]])</f>
        <v>USA</v>
      </c>
      <c r="R1586" s="16">
        <f>VLOOKUP(Table13[[#This Row],[Customer ID]],Table3[],6,0)</f>
        <v>48</v>
      </c>
    </row>
    <row r="1587" spans="1:18" x14ac:dyDescent="0.3">
      <c r="A1587" s="15">
        <v>846209</v>
      </c>
      <c r="B1587" s="16">
        <v>1271</v>
      </c>
      <c r="C1587" s="17" t="s">
        <v>100</v>
      </c>
      <c r="D1587" s="21">
        <v>44977.040277777778</v>
      </c>
      <c r="E1587" s="16" t="s">
        <v>98</v>
      </c>
      <c r="F1587" s="16" t="s">
        <v>8</v>
      </c>
      <c r="G1587" s="16">
        <v>9945</v>
      </c>
      <c r="H1587" s="16">
        <f>IF(OR(Table13[[#This Row],[Order Value]]&gt;Answer!I$17,Table13[[#This Row],[Order Value]]&lt;Answer!I$18),1,0)</f>
        <v>0</v>
      </c>
      <c r="I1587" s="19">
        <v>44977</v>
      </c>
      <c r="J1587" s="20" t="str">
        <f>TEXT(Table13[[#This Row],[Order Datetime]],"HH:MM:SS")</f>
        <v>00:58:00</v>
      </c>
      <c r="K1587" s="20" t="str">
        <f>TEXT(Table13[[#This Row],[Order time]],"H")</f>
        <v>0</v>
      </c>
      <c r="L1587" s="16">
        <v>2</v>
      </c>
      <c r="M1587" s="16">
        <f>DAY(Table13[[#This Row],[Order Date]])</f>
        <v>20</v>
      </c>
      <c r="N1587" s="16" t="str">
        <f>TEXT(Table13[[#This Row],[Order Date]],"mmmm")</f>
        <v>February</v>
      </c>
      <c r="O1587" s="16" t="str">
        <f>TEXT(Table13[[#This Row],[Order Date]],"dddd")</f>
        <v>Monday</v>
      </c>
      <c r="P1587" s="16">
        <f>WEEKDAY(Table13[[#This Row],[Order Datetime]],2)</f>
        <v>1</v>
      </c>
      <c r="Q1587" s="30" t="str">
        <f>IF(Table13[[#This Row],[Customer Country]]="",VLOOKUP(Table13[[#This Row],[Customer ID]],Customers!$A$2:$E$2501,2,0),Table13[[#This Row],[Customer Country]])</f>
        <v>France</v>
      </c>
      <c r="R1587" s="16">
        <f>VLOOKUP(Table13[[#This Row],[Customer ID]],Table3[],6,0)</f>
        <v>43</v>
      </c>
    </row>
    <row r="1588" spans="1:18" x14ac:dyDescent="0.3">
      <c r="A1588" s="15">
        <v>1446428</v>
      </c>
      <c r="B1588" s="16">
        <v>1271</v>
      </c>
      <c r="C1588" s="17" t="s">
        <v>100</v>
      </c>
      <c r="D1588" s="21">
        <v>45291.981944444444</v>
      </c>
      <c r="E1588" s="16" t="s">
        <v>96</v>
      </c>
      <c r="F1588" s="16" t="s">
        <v>52</v>
      </c>
      <c r="G1588" s="16">
        <v>4354</v>
      </c>
      <c r="H1588" s="16">
        <f>IF(OR(Table13[[#This Row],[Order Value]]&gt;Answer!I$17,Table13[[#This Row],[Order Value]]&lt;Answer!I$18),1,0)</f>
        <v>0</v>
      </c>
      <c r="I1588" s="19">
        <v>45291</v>
      </c>
      <c r="J1588" s="20" t="str">
        <f>TEXT(Table13[[#This Row],[Order Datetime]],"HH:MM:SS")</f>
        <v>23:34:00</v>
      </c>
      <c r="K1588" s="20" t="str">
        <f>TEXT(Table13[[#This Row],[Order time]],"H")</f>
        <v>23</v>
      </c>
      <c r="L1588" s="16">
        <v>12</v>
      </c>
      <c r="M1588" s="16">
        <f>DAY(Table13[[#This Row],[Order Date]])</f>
        <v>31</v>
      </c>
      <c r="N1588" s="16" t="str">
        <f>TEXT(Table13[[#This Row],[Order Date]],"mmmm")</f>
        <v>December</v>
      </c>
      <c r="O1588" s="16" t="str">
        <f>TEXT(Table13[[#This Row],[Order Date]],"dddd")</f>
        <v>Sunday</v>
      </c>
      <c r="P1588" s="16">
        <f>WEEKDAY(Table13[[#This Row],[Order Datetime]],2)</f>
        <v>7</v>
      </c>
      <c r="Q1588" s="30" t="str">
        <f>IF(Table13[[#This Row],[Customer Country]]="",VLOOKUP(Table13[[#This Row],[Customer ID]],Customers!$A$2:$E$2501,2,0),Table13[[#This Row],[Customer Country]])</f>
        <v>France</v>
      </c>
      <c r="R1588" s="16">
        <f>VLOOKUP(Table13[[#This Row],[Customer ID]],Table3[],6,0)</f>
        <v>43</v>
      </c>
    </row>
    <row r="1589" spans="1:18" x14ac:dyDescent="0.3">
      <c r="A1589" s="15">
        <v>1564843</v>
      </c>
      <c r="B1589" s="16">
        <v>1271</v>
      </c>
      <c r="C1589" s="17" t="s">
        <v>100</v>
      </c>
      <c r="D1589" s="21">
        <v>44973.078472222223</v>
      </c>
      <c r="E1589" s="16" t="s">
        <v>96</v>
      </c>
      <c r="F1589" s="16" t="s">
        <v>90</v>
      </c>
      <c r="G1589" s="16">
        <v>2114</v>
      </c>
      <c r="H1589" s="16">
        <f>IF(OR(Table13[[#This Row],[Order Value]]&gt;Answer!I$17,Table13[[#This Row],[Order Value]]&lt;Answer!I$18),1,0)</f>
        <v>0</v>
      </c>
      <c r="I1589" s="19">
        <v>44973</v>
      </c>
      <c r="J1589" s="20" t="str">
        <f>TEXT(Table13[[#This Row],[Order Datetime]],"HH:MM:SS")</f>
        <v>01:53:00</v>
      </c>
      <c r="K1589" s="20" t="str">
        <f>TEXT(Table13[[#This Row],[Order time]],"H")</f>
        <v>1</v>
      </c>
      <c r="L1589" s="16">
        <v>2</v>
      </c>
      <c r="M1589" s="16">
        <f>DAY(Table13[[#This Row],[Order Date]])</f>
        <v>16</v>
      </c>
      <c r="N1589" s="16" t="str">
        <f>TEXT(Table13[[#This Row],[Order Date]],"mmmm")</f>
        <v>February</v>
      </c>
      <c r="O1589" s="16" t="str">
        <f>TEXT(Table13[[#This Row],[Order Date]],"dddd")</f>
        <v>Thursday</v>
      </c>
      <c r="P1589" s="16">
        <f>WEEKDAY(Table13[[#This Row],[Order Datetime]],2)</f>
        <v>4</v>
      </c>
      <c r="Q1589" s="30" t="str">
        <f>IF(Table13[[#This Row],[Customer Country]]="",VLOOKUP(Table13[[#This Row],[Customer ID]],Customers!$A$2:$E$2501,2,0),Table13[[#This Row],[Customer Country]])</f>
        <v>France</v>
      </c>
      <c r="R1589" s="16">
        <f>VLOOKUP(Table13[[#This Row],[Customer ID]],Table3[],6,0)</f>
        <v>43</v>
      </c>
    </row>
    <row r="1590" spans="1:18" x14ac:dyDescent="0.3">
      <c r="A1590" s="15">
        <v>228177</v>
      </c>
      <c r="B1590" s="16">
        <v>1272</v>
      </c>
      <c r="C1590" s="17" t="s">
        <v>101</v>
      </c>
      <c r="D1590" s="18">
        <v>45054.036805555559</v>
      </c>
      <c r="E1590" s="16" t="s">
        <v>98</v>
      </c>
      <c r="F1590" s="16" t="s">
        <v>27</v>
      </c>
      <c r="G1590" s="16">
        <v>8567</v>
      </c>
      <c r="H1590" s="16">
        <f>IF(OR(Table13[[#This Row],[Order Value]]&gt;Answer!I$17,Table13[[#This Row],[Order Value]]&lt;Answer!I$18),1,0)</f>
        <v>0</v>
      </c>
      <c r="I1590" s="19">
        <v>45054</v>
      </c>
      <c r="J1590" s="20" t="str">
        <f>TEXT(Table13[[#This Row],[Order Datetime]],"HH:MM:SS")</f>
        <v>00:53:00</v>
      </c>
      <c r="K1590" s="20" t="str">
        <f>TEXT(Table13[[#This Row],[Order time]],"H")</f>
        <v>0</v>
      </c>
      <c r="L1590" s="16">
        <v>5</v>
      </c>
      <c r="M1590" s="16">
        <f>DAY(Table13[[#This Row],[Order Date]])</f>
        <v>8</v>
      </c>
      <c r="N1590" s="16" t="str">
        <f>TEXT(Table13[[#This Row],[Order Date]],"mmmm")</f>
        <v>May</v>
      </c>
      <c r="O1590" s="16" t="str">
        <f>TEXT(Table13[[#This Row],[Order Date]],"dddd")</f>
        <v>Monday</v>
      </c>
      <c r="P1590" s="16">
        <f>WEEKDAY(Table13[[#This Row],[Order Datetime]],2)</f>
        <v>1</v>
      </c>
      <c r="Q1590" s="30" t="str">
        <f>IF(Table13[[#This Row],[Customer Country]]="",VLOOKUP(Table13[[#This Row],[Customer ID]],Customers!$A$2:$E$2501,2,0),Table13[[#This Row],[Customer Country]])</f>
        <v>Australia</v>
      </c>
      <c r="R1590" s="16">
        <f>VLOOKUP(Table13[[#This Row],[Customer ID]],Table3[],6,0)</f>
        <v>39</v>
      </c>
    </row>
    <row r="1591" spans="1:18" x14ac:dyDescent="0.3">
      <c r="A1591" s="15">
        <v>861120</v>
      </c>
      <c r="B1591" s="16">
        <v>1274</v>
      </c>
      <c r="C1591" s="17" t="s">
        <v>99</v>
      </c>
      <c r="D1591" s="21">
        <v>45100.018055555556</v>
      </c>
      <c r="E1591" s="16" t="s">
        <v>191</v>
      </c>
      <c r="F1591" s="16" t="s">
        <v>24</v>
      </c>
      <c r="G1591" s="16">
        <v>6826</v>
      </c>
      <c r="H1591" s="16">
        <f>IF(OR(Table13[[#This Row],[Order Value]]&gt;Answer!I$17,Table13[[#This Row],[Order Value]]&lt;Answer!I$18),1,0)</f>
        <v>0</v>
      </c>
      <c r="I1591" s="19">
        <v>45100</v>
      </c>
      <c r="J1591" s="20" t="str">
        <f>TEXT(Table13[[#This Row],[Order Datetime]],"HH:MM:SS")</f>
        <v>00:26:00</v>
      </c>
      <c r="K1591" s="20" t="str">
        <f>TEXT(Table13[[#This Row],[Order time]],"H")</f>
        <v>0</v>
      </c>
      <c r="L1591" s="16">
        <v>6</v>
      </c>
      <c r="M1591" s="16">
        <f>DAY(Table13[[#This Row],[Order Date]])</f>
        <v>23</v>
      </c>
      <c r="N1591" s="16" t="str">
        <f>TEXT(Table13[[#This Row],[Order Date]],"mmmm")</f>
        <v>June</v>
      </c>
      <c r="O1591" s="16" t="str">
        <f>TEXT(Table13[[#This Row],[Order Date]],"dddd")</f>
        <v>Friday</v>
      </c>
      <c r="P1591" s="16">
        <f>WEEKDAY(Table13[[#This Row],[Order Datetime]],2)</f>
        <v>5</v>
      </c>
      <c r="Q1591" s="30" t="str">
        <f>IF(Table13[[#This Row],[Customer Country]]="",VLOOKUP(Table13[[#This Row],[Customer ID]],Customers!$A$2:$E$2501,2,0),Table13[[#This Row],[Customer Country]])</f>
        <v>USA</v>
      </c>
      <c r="R1591" s="16">
        <f>VLOOKUP(Table13[[#This Row],[Customer ID]],Table3[],6,0)</f>
        <v>78</v>
      </c>
    </row>
    <row r="1592" spans="1:18" x14ac:dyDescent="0.3">
      <c r="A1592" s="15">
        <v>1386601</v>
      </c>
      <c r="B1592" s="16">
        <v>1276</v>
      </c>
      <c r="C1592" s="17" t="s">
        <v>100</v>
      </c>
      <c r="D1592" s="21">
        <v>45026.027777777781</v>
      </c>
      <c r="E1592" s="16" t="s">
        <v>97</v>
      </c>
      <c r="F1592" s="16" t="s">
        <v>43</v>
      </c>
      <c r="G1592" s="16">
        <v>4677</v>
      </c>
      <c r="H1592" s="16">
        <f>IF(OR(Table13[[#This Row],[Order Value]]&gt;Answer!I$17,Table13[[#This Row],[Order Value]]&lt;Answer!I$18),1,0)</f>
        <v>0</v>
      </c>
      <c r="I1592" s="19">
        <v>45026</v>
      </c>
      <c r="J1592" s="20" t="str">
        <f>TEXT(Table13[[#This Row],[Order Datetime]],"HH:MM:SS")</f>
        <v>00:40:00</v>
      </c>
      <c r="K1592" s="20" t="str">
        <f>TEXT(Table13[[#This Row],[Order time]],"H")</f>
        <v>0</v>
      </c>
      <c r="L1592" s="16">
        <v>4</v>
      </c>
      <c r="M1592" s="16">
        <f>DAY(Table13[[#This Row],[Order Date]])</f>
        <v>10</v>
      </c>
      <c r="N1592" s="16" t="str">
        <f>TEXT(Table13[[#This Row],[Order Date]],"mmmm")</f>
        <v>April</v>
      </c>
      <c r="O1592" s="16" t="str">
        <f>TEXT(Table13[[#This Row],[Order Date]],"dddd")</f>
        <v>Monday</v>
      </c>
      <c r="P1592" s="16">
        <f>WEEKDAY(Table13[[#This Row],[Order Datetime]],2)</f>
        <v>1</v>
      </c>
      <c r="Q1592" s="30" t="str">
        <f>IF(Table13[[#This Row],[Customer Country]]="",VLOOKUP(Table13[[#This Row],[Customer ID]],Customers!$A$2:$E$2501,2,0),Table13[[#This Row],[Customer Country]])</f>
        <v>France</v>
      </c>
      <c r="R1592" s="16">
        <f>VLOOKUP(Table13[[#This Row],[Customer ID]],Table3[],6,0)</f>
        <v>88</v>
      </c>
    </row>
    <row r="1593" spans="1:18" x14ac:dyDescent="0.3">
      <c r="A1593" s="15">
        <v>1452251</v>
      </c>
      <c r="B1593" s="16">
        <v>1276</v>
      </c>
      <c r="C1593" s="17" t="s">
        <v>100</v>
      </c>
      <c r="D1593" s="21">
        <v>45009.95416666667</v>
      </c>
      <c r="E1593" s="16" t="s">
        <v>96</v>
      </c>
      <c r="F1593" s="16" t="s">
        <v>5</v>
      </c>
      <c r="G1593" s="16">
        <v>9140</v>
      </c>
      <c r="H1593" s="16">
        <f>IF(OR(Table13[[#This Row],[Order Value]]&gt;Answer!I$17,Table13[[#This Row],[Order Value]]&lt;Answer!I$18),1,0)</f>
        <v>0</v>
      </c>
      <c r="I1593" s="19">
        <v>45009</v>
      </c>
      <c r="J1593" s="20" t="str">
        <f>TEXT(Table13[[#This Row],[Order Datetime]],"HH:MM:SS")</f>
        <v>22:54:00</v>
      </c>
      <c r="K1593" s="20" t="str">
        <f>TEXT(Table13[[#This Row],[Order time]],"H")</f>
        <v>22</v>
      </c>
      <c r="L1593" s="16">
        <v>3</v>
      </c>
      <c r="M1593" s="16">
        <f>DAY(Table13[[#This Row],[Order Date]])</f>
        <v>24</v>
      </c>
      <c r="N1593" s="16" t="str">
        <f>TEXT(Table13[[#This Row],[Order Date]],"mmmm")</f>
        <v>March</v>
      </c>
      <c r="O1593" s="16" t="str">
        <f>TEXT(Table13[[#This Row],[Order Date]],"dddd")</f>
        <v>Friday</v>
      </c>
      <c r="P1593" s="16">
        <f>WEEKDAY(Table13[[#This Row],[Order Datetime]],2)</f>
        <v>5</v>
      </c>
      <c r="Q1593" s="30" t="str">
        <f>IF(Table13[[#This Row],[Customer Country]]="",VLOOKUP(Table13[[#This Row],[Customer ID]],Customers!$A$2:$E$2501,2,0),Table13[[#This Row],[Customer Country]])</f>
        <v>France</v>
      </c>
      <c r="R1593" s="16">
        <f>VLOOKUP(Table13[[#This Row],[Customer ID]],Table3[],6,0)</f>
        <v>88</v>
      </c>
    </row>
    <row r="1594" spans="1:18" x14ac:dyDescent="0.3">
      <c r="A1594" s="15">
        <v>748997</v>
      </c>
      <c r="B1594" s="16">
        <v>1277</v>
      </c>
      <c r="C1594" s="17" t="s">
        <v>110</v>
      </c>
      <c r="D1594" s="21">
        <v>45091.009027777778</v>
      </c>
      <c r="E1594" s="16" t="s">
        <v>96</v>
      </c>
      <c r="F1594" s="16" t="s">
        <v>95</v>
      </c>
      <c r="G1594" s="16">
        <v>9873</v>
      </c>
      <c r="H1594" s="16">
        <f>IF(OR(Table13[[#This Row],[Order Value]]&gt;Answer!I$17,Table13[[#This Row],[Order Value]]&lt;Answer!I$18),1,0)</f>
        <v>0</v>
      </c>
      <c r="I1594" s="19">
        <v>45091</v>
      </c>
      <c r="J1594" s="20" t="str">
        <f>TEXT(Table13[[#This Row],[Order Datetime]],"HH:MM:SS")</f>
        <v>00:13:00</v>
      </c>
      <c r="K1594" s="20" t="str">
        <f>TEXT(Table13[[#This Row],[Order time]],"H")</f>
        <v>0</v>
      </c>
      <c r="L1594" s="16">
        <v>6</v>
      </c>
      <c r="M1594" s="16">
        <f>DAY(Table13[[#This Row],[Order Date]])</f>
        <v>14</v>
      </c>
      <c r="N1594" s="16" t="str">
        <f>TEXT(Table13[[#This Row],[Order Date]],"mmmm")</f>
        <v>June</v>
      </c>
      <c r="O1594" s="16" t="str">
        <f>TEXT(Table13[[#This Row],[Order Date]],"dddd")</f>
        <v>Wednesday</v>
      </c>
      <c r="P1594" s="16">
        <f>WEEKDAY(Table13[[#This Row],[Order Datetime]],2)</f>
        <v>3</v>
      </c>
      <c r="Q1594" s="30" t="str">
        <f>IF(Table13[[#This Row],[Customer Country]]="",VLOOKUP(Table13[[#This Row],[Customer ID]],Customers!$A$2:$E$2501,2,0),Table13[[#This Row],[Customer Country]])</f>
        <v>Switzerland</v>
      </c>
      <c r="R1594" s="16">
        <f>VLOOKUP(Table13[[#This Row],[Customer ID]],Table3[],6,0)</f>
        <v>73</v>
      </c>
    </row>
    <row r="1595" spans="1:18" x14ac:dyDescent="0.3">
      <c r="A1595" s="15">
        <v>623935</v>
      </c>
      <c r="B1595" s="16">
        <v>1278</v>
      </c>
      <c r="C1595" s="17" t="s">
        <v>99</v>
      </c>
      <c r="D1595" s="18">
        <v>45027.058333333334</v>
      </c>
      <c r="E1595" s="16" t="s">
        <v>96</v>
      </c>
      <c r="F1595" s="16" t="s">
        <v>41</v>
      </c>
      <c r="G1595" s="16">
        <v>7665</v>
      </c>
      <c r="H1595" s="16">
        <f>IF(OR(Table13[[#This Row],[Order Value]]&gt;Answer!I$17,Table13[[#This Row],[Order Value]]&lt;Answer!I$18),1,0)</f>
        <v>0</v>
      </c>
      <c r="I1595" s="19">
        <v>45027</v>
      </c>
      <c r="J1595" s="20" t="str">
        <f>TEXT(Table13[[#This Row],[Order Datetime]],"HH:MM:SS")</f>
        <v>01:24:00</v>
      </c>
      <c r="K1595" s="20" t="str">
        <f>TEXT(Table13[[#This Row],[Order time]],"H")</f>
        <v>1</v>
      </c>
      <c r="L1595" s="16">
        <v>4</v>
      </c>
      <c r="M1595" s="16">
        <f>DAY(Table13[[#This Row],[Order Date]])</f>
        <v>11</v>
      </c>
      <c r="N1595" s="16" t="str">
        <f>TEXT(Table13[[#This Row],[Order Date]],"mmmm")</f>
        <v>April</v>
      </c>
      <c r="O1595" s="16" t="str">
        <f>TEXT(Table13[[#This Row],[Order Date]],"dddd")</f>
        <v>Tuesday</v>
      </c>
      <c r="P1595" s="16">
        <f>WEEKDAY(Table13[[#This Row],[Order Datetime]],2)</f>
        <v>2</v>
      </c>
      <c r="Q1595" s="30" t="str">
        <f>IF(Table13[[#This Row],[Customer Country]]="",VLOOKUP(Table13[[#This Row],[Customer ID]],Customers!$A$2:$E$2501,2,0),Table13[[#This Row],[Customer Country]])</f>
        <v>USA</v>
      </c>
      <c r="R1595" s="16">
        <f>VLOOKUP(Table13[[#This Row],[Customer ID]],Table3[],6,0)</f>
        <v>69</v>
      </c>
    </row>
    <row r="1596" spans="1:18" x14ac:dyDescent="0.3">
      <c r="A1596" s="15">
        <v>680722</v>
      </c>
      <c r="B1596" s="16">
        <v>1278</v>
      </c>
      <c r="C1596" s="17" t="s">
        <v>99</v>
      </c>
      <c r="D1596" s="21">
        <v>45032.083333333336</v>
      </c>
      <c r="E1596" s="16" t="s">
        <v>98</v>
      </c>
      <c r="F1596" s="16" t="s">
        <v>47</v>
      </c>
      <c r="G1596" s="16">
        <v>421</v>
      </c>
      <c r="H1596" s="16">
        <f>IF(OR(Table13[[#This Row],[Order Value]]&gt;Answer!I$17,Table13[[#This Row],[Order Value]]&lt;Answer!I$18),1,0)</f>
        <v>0</v>
      </c>
      <c r="I1596" s="19">
        <v>45032</v>
      </c>
      <c r="J1596" s="20" t="str">
        <f>TEXT(Table13[[#This Row],[Order Datetime]],"HH:MM:SS")</f>
        <v>02:00:00</v>
      </c>
      <c r="K1596" s="20" t="str">
        <f>TEXT(Table13[[#This Row],[Order time]],"H")</f>
        <v>2</v>
      </c>
      <c r="L1596" s="16">
        <v>4</v>
      </c>
      <c r="M1596" s="16">
        <f>DAY(Table13[[#This Row],[Order Date]])</f>
        <v>16</v>
      </c>
      <c r="N1596" s="16" t="str">
        <f>TEXT(Table13[[#This Row],[Order Date]],"mmmm")</f>
        <v>April</v>
      </c>
      <c r="O1596" s="16" t="str">
        <f>TEXT(Table13[[#This Row],[Order Date]],"dddd")</f>
        <v>Sunday</v>
      </c>
      <c r="P1596" s="16">
        <f>WEEKDAY(Table13[[#This Row],[Order Datetime]],2)</f>
        <v>7</v>
      </c>
      <c r="Q1596" s="30" t="str">
        <f>IF(Table13[[#This Row],[Customer Country]]="",VLOOKUP(Table13[[#This Row],[Customer ID]],Customers!$A$2:$E$2501,2,0),Table13[[#This Row],[Customer Country]])</f>
        <v>USA</v>
      </c>
      <c r="R1596" s="16">
        <f>VLOOKUP(Table13[[#This Row],[Customer ID]],Table3[],6,0)</f>
        <v>69</v>
      </c>
    </row>
    <row r="1597" spans="1:18" x14ac:dyDescent="0.3">
      <c r="A1597" s="15">
        <v>471691</v>
      </c>
      <c r="B1597" s="16">
        <v>1279</v>
      </c>
      <c r="C1597" s="17" t="s">
        <v>99</v>
      </c>
      <c r="D1597" s="18">
        <v>45026.072916666664</v>
      </c>
      <c r="E1597" s="16" t="s">
        <v>98</v>
      </c>
      <c r="F1597" s="16" t="s">
        <v>69</v>
      </c>
      <c r="G1597" s="16">
        <v>1314</v>
      </c>
      <c r="H1597" s="16">
        <f>IF(OR(Table13[[#This Row],[Order Value]]&gt;Answer!I$17,Table13[[#This Row],[Order Value]]&lt;Answer!I$18),1,0)</f>
        <v>0</v>
      </c>
      <c r="I1597" s="19">
        <v>45026</v>
      </c>
      <c r="J1597" s="20" t="str">
        <f>TEXT(Table13[[#This Row],[Order Datetime]],"HH:MM:SS")</f>
        <v>01:45:00</v>
      </c>
      <c r="K1597" s="20" t="str">
        <f>TEXT(Table13[[#This Row],[Order time]],"H")</f>
        <v>1</v>
      </c>
      <c r="L1597" s="16">
        <v>4</v>
      </c>
      <c r="M1597" s="16">
        <f>DAY(Table13[[#This Row],[Order Date]])</f>
        <v>10</v>
      </c>
      <c r="N1597" s="16" t="str">
        <f>TEXT(Table13[[#This Row],[Order Date]],"mmmm")</f>
        <v>April</v>
      </c>
      <c r="O1597" s="16" t="str">
        <f>TEXT(Table13[[#This Row],[Order Date]],"dddd")</f>
        <v>Monday</v>
      </c>
      <c r="P1597" s="16">
        <f>WEEKDAY(Table13[[#This Row],[Order Datetime]],2)</f>
        <v>1</v>
      </c>
      <c r="Q1597" s="30" t="str">
        <f>IF(Table13[[#This Row],[Customer Country]]="",VLOOKUP(Table13[[#This Row],[Customer ID]],Customers!$A$2:$E$2501,2,0),Table13[[#This Row],[Customer Country]])</f>
        <v>USA</v>
      </c>
      <c r="R1597" s="16">
        <f>VLOOKUP(Table13[[#This Row],[Customer ID]],Table3[],6,0)</f>
        <v>52</v>
      </c>
    </row>
    <row r="1598" spans="1:18" x14ac:dyDescent="0.3">
      <c r="A1598" s="15">
        <v>103462</v>
      </c>
      <c r="B1598" s="16">
        <v>1280</v>
      </c>
      <c r="C1598" s="17" t="s">
        <v>99</v>
      </c>
      <c r="D1598" s="18">
        <v>45212.024305555555</v>
      </c>
      <c r="E1598" s="16" t="s">
        <v>191</v>
      </c>
      <c r="F1598" s="16" t="s">
        <v>8</v>
      </c>
      <c r="G1598" s="16">
        <v>9693</v>
      </c>
      <c r="H1598" s="16">
        <f>IF(OR(Table13[[#This Row],[Order Value]]&gt;Answer!I$17,Table13[[#This Row],[Order Value]]&lt;Answer!I$18),1,0)</f>
        <v>0</v>
      </c>
      <c r="I1598" s="19">
        <v>45212</v>
      </c>
      <c r="J1598" s="20" t="str">
        <f>TEXT(Table13[[#This Row],[Order Datetime]],"HH:MM:SS")</f>
        <v>00:35:00</v>
      </c>
      <c r="K1598" s="20" t="str">
        <f>TEXT(Table13[[#This Row],[Order time]],"H")</f>
        <v>0</v>
      </c>
      <c r="L1598" s="16">
        <v>10</v>
      </c>
      <c r="M1598" s="16">
        <f>DAY(Table13[[#This Row],[Order Date]])</f>
        <v>13</v>
      </c>
      <c r="N1598" s="16" t="str">
        <f>TEXT(Table13[[#This Row],[Order Date]],"mmmm")</f>
        <v>October</v>
      </c>
      <c r="O1598" s="16" t="str">
        <f>TEXT(Table13[[#This Row],[Order Date]],"dddd")</f>
        <v>Friday</v>
      </c>
      <c r="P1598" s="16">
        <f>WEEKDAY(Table13[[#This Row],[Order Datetime]],2)</f>
        <v>5</v>
      </c>
      <c r="Q1598" s="30" t="str">
        <f>IF(Table13[[#This Row],[Customer Country]]="",VLOOKUP(Table13[[#This Row],[Customer ID]],Customers!$A$2:$E$2501,2,0),Table13[[#This Row],[Customer Country]])</f>
        <v>USA</v>
      </c>
      <c r="R1598" s="16">
        <f>VLOOKUP(Table13[[#This Row],[Customer ID]],Table3[],6,0)</f>
        <v>69</v>
      </c>
    </row>
    <row r="1599" spans="1:18" x14ac:dyDescent="0.3">
      <c r="A1599" s="15">
        <v>264917</v>
      </c>
      <c r="B1599" s="16">
        <v>1281</v>
      </c>
      <c r="C1599" s="17" t="s">
        <v>105</v>
      </c>
      <c r="D1599" s="18">
        <v>45130.010416666664</v>
      </c>
      <c r="E1599" s="16" t="s">
        <v>98</v>
      </c>
      <c r="F1599" s="16" t="s">
        <v>78</v>
      </c>
      <c r="G1599" s="16">
        <v>1214</v>
      </c>
      <c r="H1599" s="16">
        <f>IF(OR(Table13[[#This Row],[Order Value]]&gt;Answer!I$17,Table13[[#This Row],[Order Value]]&lt;Answer!I$18),1,0)</f>
        <v>0</v>
      </c>
      <c r="I1599" s="19">
        <v>45130</v>
      </c>
      <c r="J1599" s="20" t="str">
        <f>TEXT(Table13[[#This Row],[Order Datetime]],"HH:MM:SS")</f>
        <v>00:15:00</v>
      </c>
      <c r="K1599" s="20" t="str">
        <f>TEXT(Table13[[#This Row],[Order time]],"H")</f>
        <v>0</v>
      </c>
      <c r="L1599" s="16">
        <v>7</v>
      </c>
      <c r="M1599" s="16">
        <f>DAY(Table13[[#This Row],[Order Date]])</f>
        <v>23</v>
      </c>
      <c r="N1599" s="16" t="str">
        <f>TEXT(Table13[[#This Row],[Order Date]],"mmmm")</f>
        <v>July</v>
      </c>
      <c r="O1599" s="16" t="str">
        <f>TEXT(Table13[[#This Row],[Order Date]],"dddd")</f>
        <v>Sunday</v>
      </c>
      <c r="P1599" s="16">
        <f>WEEKDAY(Table13[[#This Row],[Order Datetime]],2)</f>
        <v>7</v>
      </c>
      <c r="Q1599" s="30" t="str">
        <f>IF(Table13[[#This Row],[Customer Country]]="",VLOOKUP(Table13[[#This Row],[Customer ID]],Customers!$A$2:$E$2501,2,0),Table13[[#This Row],[Customer Country]])</f>
        <v>Spain</v>
      </c>
      <c r="R1599" s="16">
        <f>VLOOKUP(Table13[[#This Row],[Customer ID]],Table3[],6,0)</f>
        <v>61</v>
      </c>
    </row>
    <row r="1600" spans="1:18" x14ac:dyDescent="0.3">
      <c r="A1600" s="15">
        <v>52659</v>
      </c>
      <c r="B1600" s="16">
        <v>1282</v>
      </c>
      <c r="C1600" s="17" t="s">
        <v>100</v>
      </c>
      <c r="D1600" s="18">
        <v>45084.038194444445</v>
      </c>
      <c r="E1600" s="16" t="s">
        <v>191</v>
      </c>
      <c r="F1600" s="16" t="s">
        <v>27</v>
      </c>
      <c r="G1600" s="16">
        <v>3865</v>
      </c>
      <c r="H1600" s="16">
        <f>IF(OR(Table13[[#This Row],[Order Value]]&gt;Answer!I$17,Table13[[#This Row],[Order Value]]&lt;Answer!I$18),1,0)</f>
        <v>0</v>
      </c>
      <c r="I1600" s="19">
        <v>45084</v>
      </c>
      <c r="J1600" s="20" t="str">
        <f>TEXT(Table13[[#This Row],[Order Datetime]],"HH:MM:SS")</f>
        <v>00:55:00</v>
      </c>
      <c r="K1600" s="20" t="str">
        <f>TEXT(Table13[[#This Row],[Order time]],"H")</f>
        <v>0</v>
      </c>
      <c r="L1600" s="16">
        <v>6</v>
      </c>
      <c r="M1600" s="16">
        <f>DAY(Table13[[#This Row],[Order Date]])</f>
        <v>7</v>
      </c>
      <c r="N1600" s="16" t="str">
        <f>TEXT(Table13[[#This Row],[Order Date]],"mmmm")</f>
        <v>June</v>
      </c>
      <c r="O1600" s="16" t="str">
        <f>TEXT(Table13[[#This Row],[Order Date]],"dddd")</f>
        <v>Wednesday</v>
      </c>
      <c r="P1600" s="16">
        <f>WEEKDAY(Table13[[#This Row],[Order Datetime]],2)</f>
        <v>3</v>
      </c>
      <c r="Q1600" s="30" t="str">
        <f>IF(Table13[[#This Row],[Customer Country]]="",VLOOKUP(Table13[[#This Row],[Customer ID]],Customers!$A$2:$E$2501,2,0),Table13[[#This Row],[Customer Country]])</f>
        <v>France</v>
      </c>
      <c r="R1600" s="16">
        <f>VLOOKUP(Table13[[#This Row],[Customer ID]],Table3[],6,0)</f>
        <v>35</v>
      </c>
    </row>
    <row r="1601" spans="1:18" x14ac:dyDescent="0.3">
      <c r="A1601" s="15">
        <v>1350840</v>
      </c>
      <c r="B1601" s="16">
        <v>1282</v>
      </c>
      <c r="C1601" s="17" t="s">
        <v>100</v>
      </c>
      <c r="D1601" s="21">
        <v>45108.952777777777</v>
      </c>
      <c r="E1601" s="16" t="s">
        <v>98</v>
      </c>
      <c r="F1601" s="16" t="s">
        <v>48</v>
      </c>
      <c r="G1601" s="16">
        <v>6519</v>
      </c>
      <c r="H1601" s="16">
        <f>IF(OR(Table13[[#This Row],[Order Value]]&gt;Answer!I$17,Table13[[#This Row],[Order Value]]&lt;Answer!I$18),1,0)</f>
        <v>0</v>
      </c>
      <c r="I1601" s="19">
        <v>45108</v>
      </c>
      <c r="J1601" s="20" t="str">
        <f>TEXT(Table13[[#This Row],[Order Datetime]],"HH:MM:SS")</f>
        <v>22:52:00</v>
      </c>
      <c r="K1601" s="20" t="str">
        <f>TEXT(Table13[[#This Row],[Order time]],"H")</f>
        <v>22</v>
      </c>
      <c r="L1601" s="16">
        <v>7</v>
      </c>
      <c r="M1601" s="16">
        <f>DAY(Table13[[#This Row],[Order Date]])</f>
        <v>1</v>
      </c>
      <c r="N1601" s="16" t="str">
        <f>TEXT(Table13[[#This Row],[Order Date]],"mmmm")</f>
        <v>July</v>
      </c>
      <c r="O1601" s="16" t="str">
        <f>TEXT(Table13[[#This Row],[Order Date]],"dddd")</f>
        <v>Saturday</v>
      </c>
      <c r="P1601" s="16">
        <f>WEEKDAY(Table13[[#This Row],[Order Datetime]],2)</f>
        <v>6</v>
      </c>
      <c r="Q1601" s="30" t="str">
        <f>IF(Table13[[#This Row],[Customer Country]]="",VLOOKUP(Table13[[#This Row],[Customer ID]],Customers!$A$2:$E$2501,2,0),Table13[[#This Row],[Customer Country]])</f>
        <v>France</v>
      </c>
      <c r="R1601" s="16">
        <f>VLOOKUP(Table13[[#This Row],[Customer ID]],Table3[],6,0)</f>
        <v>35</v>
      </c>
    </row>
    <row r="1602" spans="1:18" x14ac:dyDescent="0.3">
      <c r="A1602" s="15">
        <v>577243</v>
      </c>
      <c r="B1602" s="16">
        <v>1283</v>
      </c>
      <c r="C1602" s="17" t="s">
        <v>99</v>
      </c>
      <c r="D1602" s="18">
        <v>44957.058333333334</v>
      </c>
      <c r="E1602" s="16" t="s">
        <v>96</v>
      </c>
      <c r="F1602" s="16" t="s">
        <v>49</v>
      </c>
      <c r="G1602" s="16">
        <v>4138</v>
      </c>
      <c r="H1602" s="16">
        <f>IF(OR(Table13[[#This Row],[Order Value]]&gt;Answer!I$17,Table13[[#This Row],[Order Value]]&lt;Answer!I$18),1,0)</f>
        <v>0</v>
      </c>
      <c r="I1602" s="19">
        <v>44957</v>
      </c>
      <c r="J1602" s="20" t="str">
        <f>TEXT(Table13[[#This Row],[Order Datetime]],"HH:MM:SS")</f>
        <v>01:24:00</v>
      </c>
      <c r="K1602" s="20" t="str">
        <f>TEXT(Table13[[#This Row],[Order time]],"H")</f>
        <v>1</v>
      </c>
      <c r="L1602" s="16">
        <v>1</v>
      </c>
      <c r="M1602" s="16">
        <f>DAY(Table13[[#This Row],[Order Date]])</f>
        <v>31</v>
      </c>
      <c r="N1602" s="16" t="str">
        <f>TEXT(Table13[[#This Row],[Order Date]],"mmmm")</f>
        <v>January</v>
      </c>
      <c r="O1602" s="16" t="str">
        <f>TEXT(Table13[[#This Row],[Order Date]],"dddd")</f>
        <v>Tuesday</v>
      </c>
      <c r="P1602" s="16">
        <f>WEEKDAY(Table13[[#This Row],[Order Datetime]],2)</f>
        <v>2</v>
      </c>
      <c r="Q1602" s="30" t="str">
        <f>IF(Table13[[#This Row],[Customer Country]]="",VLOOKUP(Table13[[#This Row],[Customer ID]],Customers!$A$2:$E$2501,2,0),Table13[[#This Row],[Customer Country]])</f>
        <v>USA</v>
      </c>
      <c r="R1602" s="16">
        <f>VLOOKUP(Table13[[#This Row],[Customer ID]],Table3[],6,0)</f>
        <v>30</v>
      </c>
    </row>
    <row r="1603" spans="1:18" x14ac:dyDescent="0.3">
      <c r="A1603" s="15">
        <v>267881</v>
      </c>
      <c r="B1603" s="16">
        <v>1284</v>
      </c>
      <c r="C1603" s="17" t="s">
        <v>105</v>
      </c>
      <c r="D1603" s="18">
        <v>45222.011805555558</v>
      </c>
      <c r="E1603" s="16" t="s">
        <v>191</v>
      </c>
      <c r="F1603" s="16" t="s">
        <v>64</v>
      </c>
      <c r="G1603" s="16">
        <v>395</v>
      </c>
      <c r="H1603" s="16">
        <f>IF(OR(Table13[[#This Row],[Order Value]]&gt;Answer!I$17,Table13[[#This Row],[Order Value]]&lt;Answer!I$18),1,0)</f>
        <v>0</v>
      </c>
      <c r="I1603" s="19">
        <v>45222</v>
      </c>
      <c r="J1603" s="20" t="str">
        <f>TEXT(Table13[[#This Row],[Order Datetime]],"HH:MM:SS")</f>
        <v>00:17:00</v>
      </c>
      <c r="K1603" s="20" t="str">
        <f>TEXT(Table13[[#This Row],[Order time]],"H")</f>
        <v>0</v>
      </c>
      <c r="L1603" s="16">
        <v>10</v>
      </c>
      <c r="M1603" s="16">
        <f>DAY(Table13[[#This Row],[Order Date]])</f>
        <v>23</v>
      </c>
      <c r="N1603" s="16" t="str">
        <f>TEXT(Table13[[#This Row],[Order Date]],"mmmm")</f>
        <v>October</v>
      </c>
      <c r="O1603" s="16" t="str">
        <f>TEXT(Table13[[#This Row],[Order Date]],"dddd")</f>
        <v>Monday</v>
      </c>
      <c r="P1603" s="16">
        <f>WEEKDAY(Table13[[#This Row],[Order Datetime]],2)</f>
        <v>1</v>
      </c>
      <c r="Q1603" s="30" t="str">
        <f>IF(Table13[[#This Row],[Customer Country]]="",VLOOKUP(Table13[[#This Row],[Customer ID]],Customers!$A$2:$E$2501,2,0),Table13[[#This Row],[Customer Country]])</f>
        <v>Spain</v>
      </c>
      <c r="R1603" s="16">
        <f>VLOOKUP(Table13[[#This Row],[Customer ID]],Table3[],6,0)</f>
        <v>73</v>
      </c>
    </row>
    <row r="1604" spans="1:18" x14ac:dyDescent="0.3">
      <c r="A1604" s="15">
        <v>325939</v>
      </c>
      <c r="B1604" s="16">
        <v>1285</v>
      </c>
      <c r="C1604" s="17" t="s">
        <v>105</v>
      </c>
      <c r="D1604" s="18">
        <v>45284.953472222223</v>
      </c>
      <c r="E1604" s="16" t="s">
        <v>191</v>
      </c>
      <c r="F1604" s="16" t="s">
        <v>73</v>
      </c>
      <c r="G1604" s="16">
        <v>4569</v>
      </c>
      <c r="H1604" s="16">
        <f>IF(OR(Table13[[#This Row],[Order Value]]&gt;Answer!I$17,Table13[[#This Row],[Order Value]]&lt;Answer!I$18),1,0)</f>
        <v>0</v>
      </c>
      <c r="I1604" s="19">
        <v>45284</v>
      </c>
      <c r="J1604" s="20" t="str">
        <f>TEXT(Table13[[#This Row],[Order Datetime]],"HH:MM:SS")</f>
        <v>22:53:00</v>
      </c>
      <c r="K1604" s="20" t="str">
        <f>TEXT(Table13[[#This Row],[Order time]],"H")</f>
        <v>22</v>
      </c>
      <c r="L1604" s="16">
        <v>12</v>
      </c>
      <c r="M1604" s="16">
        <f>DAY(Table13[[#This Row],[Order Date]])</f>
        <v>24</v>
      </c>
      <c r="N1604" s="16" t="str">
        <f>TEXT(Table13[[#This Row],[Order Date]],"mmmm")</f>
        <v>December</v>
      </c>
      <c r="O1604" s="16" t="str">
        <f>TEXT(Table13[[#This Row],[Order Date]],"dddd")</f>
        <v>Sunday</v>
      </c>
      <c r="P1604" s="16">
        <f>WEEKDAY(Table13[[#This Row],[Order Datetime]],2)</f>
        <v>7</v>
      </c>
      <c r="Q1604" s="30" t="str">
        <f>IF(Table13[[#This Row],[Customer Country]]="",VLOOKUP(Table13[[#This Row],[Customer ID]],Customers!$A$2:$E$2501,2,0),Table13[[#This Row],[Customer Country]])</f>
        <v>Spain</v>
      </c>
      <c r="R1604" s="16">
        <f>VLOOKUP(Table13[[#This Row],[Customer ID]],Table3[],6,0)</f>
        <v>56</v>
      </c>
    </row>
    <row r="1605" spans="1:18" x14ac:dyDescent="0.3">
      <c r="A1605" s="15">
        <v>1470933</v>
      </c>
      <c r="B1605" s="16">
        <v>1285</v>
      </c>
      <c r="C1605" s="17" t="s">
        <v>105</v>
      </c>
      <c r="D1605" s="21">
        <v>45140.038194444445</v>
      </c>
      <c r="E1605" s="16" t="s">
        <v>96</v>
      </c>
      <c r="F1605" s="16" t="s">
        <v>29</v>
      </c>
      <c r="G1605" s="16">
        <v>5249</v>
      </c>
      <c r="H1605" s="16">
        <f>IF(OR(Table13[[#This Row],[Order Value]]&gt;Answer!I$17,Table13[[#This Row],[Order Value]]&lt;Answer!I$18),1,0)</f>
        <v>0</v>
      </c>
      <c r="I1605" s="19">
        <v>45140</v>
      </c>
      <c r="J1605" s="20" t="str">
        <f>TEXT(Table13[[#This Row],[Order Datetime]],"HH:MM:SS")</f>
        <v>00:55:00</v>
      </c>
      <c r="K1605" s="20" t="str">
        <f>TEXT(Table13[[#This Row],[Order time]],"H")</f>
        <v>0</v>
      </c>
      <c r="L1605" s="16">
        <v>8</v>
      </c>
      <c r="M1605" s="16">
        <f>DAY(Table13[[#This Row],[Order Date]])</f>
        <v>2</v>
      </c>
      <c r="N1605" s="16" t="str">
        <f>TEXT(Table13[[#This Row],[Order Date]],"mmmm")</f>
        <v>August</v>
      </c>
      <c r="O1605" s="16" t="str">
        <f>TEXT(Table13[[#This Row],[Order Date]],"dddd")</f>
        <v>Wednesday</v>
      </c>
      <c r="P1605" s="16">
        <f>WEEKDAY(Table13[[#This Row],[Order Datetime]],2)</f>
        <v>3</v>
      </c>
      <c r="Q1605" s="30" t="str">
        <f>IF(Table13[[#This Row],[Customer Country]]="",VLOOKUP(Table13[[#This Row],[Customer ID]],Customers!$A$2:$E$2501,2,0),Table13[[#This Row],[Customer Country]])</f>
        <v>Spain</v>
      </c>
      <c r="R1605" s="16">
        <f>VLOOKUP(Table13[[#This Row],[Customer ID]],Table3[],6,0)</f>
        <v>56</v>
      </c>
    </row>
    <row r="1606" spans="1:18" x14ac:dyDescent="0.3">
      <c r="A1606" s="15">
        <v>926690</v>
      </c>
      <c r="B1606" s="16">
        <v>1286</v>
      </c>
      <c r="C1606" s="17" t="s">
        <v>99</v>
      </c>
      <c r="D1606" s="21">
        <v>45058.00277777778</v>
      </c>
      <c r="E1606" s="16" t="s">
        <v>98</v>
      </c>
      <c r="F1606" s="16" t="s">
        <v>27</v>
      </c>
      <c r="G1606" s="16">
        <v>197</v>
      </c>
      <c r="H1606" s="16">
        <f>IF(OR(Table13[[#This Row],[Order Value]]&gt;Answer!I$17,Table13[[#This Row],[Order Value]]&lt;Answer!I$18),1,0)</f>
        <v>0</v>
      </c>
      <c r="I1606" s="19">
        <v>45058</v>
      </c>
      <c r="J1606" s="20" t="str">
        <f>TEXT(Table13[[#This Row],[Order Datetime]],"HH:MM:SS")</f>
        <v>00:04:00</v>
      </c>
      <c r="K1606" s="20" t="str">
        <f>TEXT(Table13[[#This Row],[Order time]],"H")</f>
        <v>0</v>
      </c>
      <c r="L1606" s="16">
        <v>5</v>
      </c>
      <c r="M1606" s="16">
        <f>DAY(Table13[[#This Row],[Order Date]])</f>
        <v>12</v>
      </c>
      <c r="N1606" s="16" t="str">
        <f>TEXT(Table13[[#This Row],[Order Date]],"mmmm")</f>
        <v>May</v>
      </c>
      <c r="O1606" s="16" t="str">
        <f>TEXT(Table13[[#This Row],[Order Date]],"dddd")</f>
        <v>Friday</v>
      </c>
      <c r="P1606" s="16">
        <f>WEEKDAY(Table13[[#This Row],[Order Datetime]],2)</f>
        <v>5</v>
      </c>
      <c r="Q1606" s="30" t="str">
        <f>IF(Table13[[#This Row],[Customer Country]]="",VLOOKUP(Table13[[#This Row],[Customer ID]],Customers!$A$2:$E$2501,2,0),Table13[[#This Row],[Customer Country]])</f>
        <v>USA</v>
      </c>
      <c r="R1606" s="16">
        <f>VLOOKUP(Table13[[#This Row],[Customer ID]],Table3[],6,0)</f>
        <v>61</v>
      </c>
    </row>
    <row r="1607" spans="1:18" x14ac:dyDescent="0.3">
      <c r="A1607" s="15">
        <v>472645</v>
      </c>
      <c r="B1607" s="16">
        <v>1290</v>
      </c>
      <c r="C1607" s="17" t="s">
        <v>99</v>
      </c>
      <c r="D1607" s="18">
        <v>45243.058333333334</v>
      </c>
      <c r="E1607" s="16" t="s">
        <v>96</v>
      </c>
      <c r="F1607" s="16" t="s">
        <v>4</v>
      </c>
      <c r="G1607" s="16">
        <v>3018</v>
      </c>
      <c r="H1607" s="16">
        <f>IF(OR(Table13[[#This Row],[Order Value]]&gt;Answer!I$17,Table13[[#This Row],[Order Value]]&lt;Answer!I$18),1,0)</f>
        <v>0</v>
      </c>
      <c r="I1607" s="19">
        <v>45243</v>
      </c>
      <c r="J1607" s="20" t="str">
        <f>TEXT(Table13[[#This Row],[Order Datetime]],"HH:MM:SS")</f>
        <v>01:24:00</v>
      </c>
      <c r="K1607" s="20" t="str">
        <f>TEXT(Table13[[#This Row],[Order time]],"H")</f>
        <v>1</v>
      </c>
      <c r="L1607" s="16">
        <v>11</v>
      </c>
      <c r="M1607" s="16">
        <f>DAY(Table13[[#This Row],[Order Date]])</f>
        <v>13</v>
      </c>
      <c r="N1607" s="16" t="str">
        <f>TEXT(Table13[[#This Row],[Order Date]],"mmmm")</f>
        <v>November</v>
      </c>
      <c r="O1607" s="16" t="str">
        <f>TEXT(Table13[[#This Row],[Order Date]],"dddd")</f>
        <v>Monday</v>
      </c>
      <c r="P1607" s="16">
        <f>WEEKDAY(Table13[[#This Row],[Order Datetime]],2)</f>
        <v>1</v>
      </c>
      <c r="Q1607" s="30" t="str">
        <f>IF(Table13[[#This Row],[Customer Country]]="",VLOOKUP(Table13[[#This Row],[Customer ID]],Customers!$A$2:$E$2501,2,0),Table13[[#This Row],[Customer Country]])</f>
        <v>USA</v>
      </c>
      <c r="R1607" s="16">
        <f>VLOOKUP(Table13[[#This Row],[Customer ID]],Table3[],6,0)</f>
        <v>31</v>
      </c>
    </row>
    <row r="1608" spans="1:18" x14ac:dyDescent="0.3">
      <c r="A1608" s="15">
        <v>624499</v>
      </c>
      <c r="B1608" s="16">
        <v>1290</v>
      </c>
      <c r="C1608" s="17" t="s">
        <v>99</v>
      </c>
      <c r="D1608" s="18">
        <v>44932.027777777781</v>
      </c>
      <c r="E1608" s="16" t="s">
        <v>96</v>
      </c>
      <c r="F1608" s="16" t="s">
        <v>55</v>
      </c>
      <c r="G1608" s="16">
        <v>4403</v>
      </c>
      <c r="H1608" s="16">
        <f>IF(OR(Table13[[#This Row],[Order Value]]&gt;Answer!I$17,Table13[[#This Row],[Order Value]]&lt;Answer!I$18),1,0)</f>
        <v>0</v>
      </c>
      <c r="I1608" s="19">
        <v>44932</v>
      </c>
      <c r="J1608" s="20" t="str">
        <f>TEXT(Table13[[#This Row],[Order Datetime]],"HH:MM:SS")</f>
        <v>00:40:00</v>
      </c>
      <c r="K1608" s="20" t="str">
        <f>TEXT(Table13[[#This Row],[Order time]],"H")</f>
        <v>0</v>
      </c>
      <c r="L1608" s="16">
        <v>1</v>
      </c>
      <c r="M1608" s="16">
        <f>DAY(Table13[[#This Row],[Order Date]])</f>
        <v>6</v>
      </c>
      <c r="N1608" s="16" t="str">
        <f>TEXT(Table13[[#This Row],[Order Date]],"mmmm")</f>
        <v>January</v>
      </c>
      <c r="O1608" s="16" t="str">
        <f>TEXT(Table13[[#This Row],[Order Date]],"dddd")</f>
        <v>Friday</v>
      </c>
      <c r="P1608" s="16">
        <f>WEEKDAY(Table13[[#This Row],[Order Datetime]],2)</f>
        <v>5</v>
      </c>
      <c r="Q1608" s="30" t="str">
        <f>IF(Table13[[#This Row],[Customer Country]]="",VLOOKUP(Table13[[#This Row],[Customer ID]],Customers!$A$2:$E$2501,2,0),Table13[[#This Row],[Customer Country]])</f>
        <v>USA</v>
      </c>
      <c r="R1608" s="16">
        <f>VLOOKUP(Table13[[#This Row],[Customer ID]],Table3[],6,0)</f>
        <v>31</v>
      </c>
    </row>
    <row r="1609" spans="1:18" x14ac:dyDescent="0.3">
      <c r="A1609" s="15">
        <v>726616</v>
      </c>
      <c r="B1609" s="16">
        <v>1290</v>
      </c>
      <c r="C1609" s="17" t="s">
        <v>99</v>
      </c>
      <c r="D1609" s="21">
        <v>45144.984722222223</v>
      </c>
      <c r="E1609" s="16" t="s">
        <v>191</v>
      </c>
      <c r="F1609" s="16" t="s">
        <v>13</v>
      </c>
      <c r="G1609" s="16">
        <v>6697</v>
      </c>
      <c r="H1609" s="16">
        <f>IF(OR(Table13[[#This Row],[Order Value]]&gt;Answer!I$17,Table13[[#This Row],[Order Value]]&lt;Answer!I$18),1,0)</f>
        <v>0</v>
      </c>
      <c r="I1609" s="19">
        <v>45144</v>
      </c>
      <c r="J1609" s="20" t="str">
        <f>TEXT(Table13[[#This Row],[Order Datetime]],"HH:MM:SS")</f>
        <v>23:38:00</v>
      </c>
      <c r="K1609" s="20" t="str">
        <f>TEXT(Table13[[#This Row],[Order time]],"H")</f>
        <v>23</v>
      </c>
      <c r="L1609" s="16">
        <v>8</v>
      </c>
      <c r="M1609" s="16">
        <f>DAY(Table13[[#This Row],[Order Date]])</f>
        <v>6</v>
      </c>
      <c r="N1609" s="16" t="str">
        <f>TEXT(Table13[[#This Row],[Order Date]],"mmmm")</f>
        <v>August</v>
      </c>
      <c r="O1609" s="16" t="str">
        <f>TEXT(Table13[[#This Row],[Order Date]],"dddd")</f>
        <v>Sunday</v>
      </c>
      <c r="P1609" s="16">
        <f>WEEKDAY(Table13[[#This Row],[Order Datetime]],2)</f>
        <v>7</v>
      </c>
      <c r="Q1609" s="30" t="str">
        <f>IF(Table13[[#This Row],[Customer Country]]="",VLOOKUP(Table13[[#This Row],[Customer ID]],Customers!$A$2:$E$2501,2,0),Table13[[#This Row],[Customer Country]])</f>
        <v>USA</v>
      </c>
      <c r="R1609" s="16">
        <f>VLOOKUP(Table13[[#This Row],[Customer ID]],Table3[],6,0)</f>
        <v>31</v>
      </c>
    </row>
    <row r="1610" spans="1:18" x14ac:dyDescent="0.3">
      <c r="A1610" s="15">
        <v>1587760</v>
      </c>
      <c r="B1610" s="16">
        <v>1290</v>
      </c>
      <c r="C1610" s="17" t="s">
        <v>99</v>
      </c>
      <c r="D1610" s="21">
        <v>45262.026388888888</v>
      </c>
      <c r="E1610" s="16" t="s">
        <v>97</v>
      </c>
      <c r="F1610" s="16" t="s">
        <v>54</v>
      </c>
      <c r="G1610" s="16">
        <v>9238</v>
      </c>
      <c r="H1610" s="16">
        <f>IF(OR(Table13[[#This Row],[Order Value]]&gt;Answer!I$17,Table13[[#This Row],[Order Value]]&lt;Answer!I$18),1,0)</f>
        <v>0</v>
      </c>
      <c r="I1610" s="19">
        <v>45262</v>
      </c>
      <c r="J1610" s="20" t="str">
        <f>TEXT(Table13[[#This Row],[Order Datetime]],"HH:MM:SS")</f>
        <v>00:38:00</v>
      </c>
      <c r="K1610" s="20" t="str">
        <f>TEXT(Table13[[#This Row],[Order time]],"H")</f>
        <v>0</v>
      </c>
      <c r="L1610" s="16">
        <v>12</v>
      </c>
      <c r="M1610" s="16">
        <f>DAY(Table13[[#This Row],[Order Date]])</f>
        <v>2</v>
      </c>
      <c r="N1610" s="16" t="str">
        <f>TEXT(Table13[[#This Row],[Order Date]],"mmmm")</f>
        <v>December</v>
      </c>
      <c r="O1610" s="16" t="str">
        <f>TEXT(Table13[[#This Row],[Order Date]],"dddd")</f>
        <v>Saturday</v>
      </c>
      <c r="P1610" s="16">
        <f>WEEKDAY(Table13[[#This Row],[Order Datetime]],2)</f>
        <v>6</v>
      </c>
      <c r="Q1610" s="30" t="str">
        <f>IF(Table13[[#This Row],[Customer Country]]="",VLOOKUP(Table13[[#This Row],[Customer ID]],Customers!$A$2:$E$2501,2,0),Table13[[#This Row],[Customer Country]])</f>
        <v>USA</v>
      </c>
      <c r="R1610" s="16">
        <f>VLOOKUP(Table13[[#This Row],[Customer ID]],Table3[],6,0)</f>
        <v>31</v>
      </c>
    </row>
    <row r="1611" spans="1:18" x14ac:dyDescent="0.3">
      <c r="A1611" s="15">
        <v>75315</v>
      </c>
      <c r="B1611" s="16">
        <v>1291</v>
      </c>
      <c r="C1611" s="17" t="s">
        <v>99</v>
      </c>
      <c r="D1611" s="18">
        <v>45138.032638888886</v>
      </c>
      <c r="E1611" s="16" t="s">
        <v>98</v>
      </c>
      <c r="F1611" s="16" t="s">
        <v>58</v>
      </c>
      <c r="G1611" s="16">
        <v>7931</v>
      </c>
      <c r="H1611" s="16">
        <f>IF(OR(Table13[[#This Row],[Order Value]]&gt;Answer!I$17,Table13[[#This Row],[Order Value]]&lt;Answer!I$18),1,0)</f>
        <v>0</v>
      </c>
      <c r="I1611" s="19">
        <v>45138</v>
      </c>
      <c r="J1611" s="20" t="str">
        <f>TEXT(Table13[[#This Row],[Order Datetime]],"HH:MM:SS")</f>
        <v>00:47:00</v>
      </c>
      <c r="K1611" s="20" t="str">
        <f>TEXT(Table13[[#This Row],[Order time]],"H")</f>
        <v>0</v>
      </c>
      <c r="L1611" s="16">
        <v>7</v>
      </c>
      <c r="M1611" s="16">
        <f>DAY(Table13[[#This Row],[Order Date]])</f>
        <v>31</v>
      </c>
      <c r="N1611" s="16" t="str">
        <f>TEXT(Table13[[#This Row],[Order Date]],"mmmm")</f>
        <v>July</v>
      </c>
      <c r="O1611" s="16" t="str">
        <f>TEXT(Table13[[#This Row],[Order Date]],"dddd")</f>
        <v>Monday</v>
      </c>
      <c r="P1611" s="16">
        <f>WEEKDAY(Table13[[#This Row],[Order Datetime]],2)</f>
        <v>1</v>
      </c>
      <c r="Q1611" s="30" t="str">
        <f>IF(Table13[[#This Row],[Customer Country]]="",VLOOKUP(Table13[[#This Row],[Customer ID]],Customers!$A$2:$E$2501,2,0),Table13[[#This Row],[Customer Country]])</f>
        <v>USA</v>
      </c>
      <c r="R1611" s="16">
        <f>VLOOKUP(Table13[[#This Row],[Customer ID]],Table3[],6,0)</f>
        <v>72</v>
      </c>
    </row>
    <row r="1612" spans="1:18" x14ac:dyDescent="0.3">
      <c r="A1612" s="15">
        <v>1024270</v>
      </c>
      <c r="B1612" s="16">
        <v>1292</v>
      </c>
      <c r="C1612" s="17" t="s">
        <v>99</v>
      </c>
      <c r="D1612" s="21">
        <v>45050.077777777777</v>
      </c>
      <c r="E1612" s="16" t="s">
        <v>191</v>
      </c>
      <c r="F1612" s="16" t="s">
        <v>8</v>
      </c>
      <c r="G1612" s="16">
        <v>114</v>
      </c>
      <c r="H1612" s="16">
        <f>IF(OR(Table13[[#This Row],[Order Value]]&gt;Answer!I$17,Table13[[#This Row],[Order Value]]&lt;Answer!I$18),1,0)</f>
        <v>0</v>
      </c>
      <c r="I1612" s="19">
        <v>45050</v>
      </c>
      <c r="J1612" s="20" t="str">
        <f>TEXT(Table13[[#This Row],[Order Datetime]],"HH:MM:SS")</f>
        <v>01:52:00</v>
      </c>
      <c r="K1612" s="20" t="str">
        <f>TEXT(Table13[[#This Row],[Order time]],"H")</f>
        <v>1</v>
      </c>
      <c r="L1612" s="16">
        <v>5</v>
      </c>
      <c r="M1612" s="16">
        <f>DAY(Table13[[#This Row],[Order Date]])</f>
        <v>4</v>
      </c>
      <c r="N1612" s="16" t="str">
        <f>TEXT(Table13[[#This Row],[Order Date]],"mmmm")</f>
        <v>May</v>
      </c>
      <c r="O1612" s="16" t="str">
        <f>TEXT(Table13[[#This Row],[Order Date]],"dddd")</f>
        <v>Thursday</v>
      </c>
      <c r="P1612" s="16">
        <f>WEEKDAY(Table13[[#This Row],[Order Datetime]],2)</f>
        <v>4</v>
      </c>
      <c r="Q1612" s="30" t="str">
        <f>IF(Table13[[#This Row],[Customer Country]]="",VLOOKUP(Table13[[#This Row],[Customer ID]],Customers!$A$2:$E$2501,2,0),Table13[[#This Row],[Customer Country]])</f>
        <v>USA</v>
      </c>
      <c r="R1612" s="16">
        <f>VLOOKUP(Table13[[#This Row],[Customer ID]],Table3[],6,0)</f>
        <v>38</v>
      </c>
    </row>
    <row r="1613" spans="1:18" x14ac:dyDescent="0.3">
      <c r="A1613" s="15">
        <v>191639</v>
      </c>
      <c r="B1613" s="16">
        <v>1293</v>
      </c>
      <c r="C1613" s="17" t="s">
        <v>99</v>
      </c>
      <c r="D1613" s="18">
        <v>45042.986111111109</v>
      </c>
      <c r="E1613" s="16" t="s">
        <v>97</v>
      </c>
      <c r="F1613" s="16" t="s">
        <v>77</v>
      </c>
      <c r="G1613" s="16">
        <v>957</v>
      </c>
      <c r="H1613" s="16">
        <f>IF(OR(Table13[[#This Row],[Order Value]]&gt;Answer!I$17,Table13[[#This Row],[Order Value]]&lt;Answer!I$18),1,0)</f>
        <v>0</v>
      </c>
      <c r="I1613" s="19">
        <v>45042</v>
      </c>
      <c r="J1613" s="20" t="str">
        <f>TEXT(Table13[[#This Row],[Order Datetime]],"HH:MM:SS")</f>
        <v>23:40:00</v>
      </c>
      <c r="K1613" s="20" t="str">
        <f>TEXT(Table13[[#This Row],[Order time]],"H")</f>
        <v>23</v>
      </c>
      <c r="L1613" s="16">
        <v>4</v>
      </c>
      <c r="M1613" s="16">
        <f>DAY(Table13[[#This Row],[Order Date]])</f>
        <v>26</v>
      </c>
      <c r="N1613" s="16" t="str">
        <f>TEXT(Table13[[#This Row],[Order Date]],"mmmm")</f>
        <v>April</v>
      </c>
      <c r="O1613" s="16" t="str">
        <f>TEXT(Table13[[#This Row],[Order Date]],"dddd")</f>
        <v>Wednesday</v>
      </c>
      <c r="P1613" s="16">
        <f>WEEKDAY(Table13[[#This Row],[Order Datetime]],2)</f>
        <v>3</v>
      </c>
      <c r="Q1613" s="30" t="str">
        <f>IF(Table13[[#This Row],[Customer Country]]="",VLOOKUP(Table13[[#This Row],[Customer ID]],Customers!$A$2:$E$2501,2,0),Table13[[#This Row],[Customer Country]])</f>
        <v>USA</v>
      </c>
      <c r="R1613" s="16">
        <f>VLOOKUP(Table13[[#This Row],[Customer ID]],Table3[],6,0)</f>
        <v>38</v>
      </c>
    </row>
    <row r="1614" spans="1:18" x14ac:dyDescent="0.3">
      <c r="A1614" s="15">
        <v>408798</v>
      </c>
      <c r="B1614" s="16">
        <v>1293</v>
      </c>
      <c r="C1614" s="17" t="s">
        <v>99</v>
      </c>
      <c r="D1614" s="18">
        <v>44957.063888888886</v>
      </c>
      <c r="E1614" s="16" t="s">
        <v>191</v>
      </c>
      <c r="F1614" s="16" t="s">
        <v>44</v>
      </c>
      <c r="G1614" s="16">
        <v>9889</v>
      </c>
      <c r="H1614" s="16">
        <f>IF(OR(Table13[[#This Row],[Order Value]]&gt;Answer!I$17,Table13[[#This Row],[Order Value]]&lt;Answer!I$18),1,0)</f>
        <v>0</v>
      </c>
      <c r="I1614" s="19">
        <v>44957</v>
      </c>
      <c r="J1614" s="20" t="str">
        <f>TEXT(Table13[[#This Row],[Order Datetime]],"HH:MM:SS")</f>
        <v>01:32:00</v>
      </c>
      <c r="K1614" s="20" t="str">
        <f>TEXT(Table13[[#This Row],[Order time]],"H")</f>
        <v>1</v>
      </c>
      <c r="L1614" s="16">
        <v>1</v>
      </c>
      <c r="M1614" s="16">
        <f>DAY(Table13[[#This Row],[Order Date]])</f>
        <v>31</v>
      </c>
      <c r="N1614" s="16" t="str">
        <f>TEXT(Table13[[#This Row],[Order Date]],"mmmm")</f>
        <v>January</v>
      </c>
      <c r="O1614" s="16" t="str">
        <f>TEXT(Table13[[#This Row],[Order Date]],"dddd")</f>
        <v>Tuesday</v>
      </c>
      <c r="P1614" s="16">
        <f>WEEKDAY(Table13[[#This Row],[Order Datetime]],2)</f>
        <v>2</v>
      </c>
      <c r="Q1614" s="30" t="str">
        <f>IF(Table13[[#This Row],[Customer Country]]="",VLOOKUP(Table13[[#This Row],[Customer ID]],Customers!$A$2:$E$2501,2,0),Table13[[#This Row],[Customer Country]])</f>
        <v>USA</v>
      </c>
      <c r="R1614" s="16">
        <f>VLOOKUP(Table13[[#This Row],[Customer ID]],Table3[],6,0)</f>
        <v>38</v>
      </c>
    </row>
    <row r="1615" spans="1:18" x14ac:dyDescent="0.3">
      <c r="A1615" s="15">
        <v>492855</v>
      </c>
      <c r="B1615" s="16">
        <v>1294</v>
      </c>
      <c r="C1615" s="17" t="s">
        <v>100</v>
      </c>
      <c r="D1615" s="18">
        <v>45285.959722222222</v>
      </c>
      <c r="E1615" s="16" t="s">
        <v>97</v>
      </c>
      <c r="F1615" s="16" t="s">
        <v>65</v>
      </c>
      <c r="G1615" s="16">
        <v>9532</v>
      </c>
      <c r="H1615" s="16">
        <f>IF(OR(Table13[[#This Row],[Order Value]]&gt;Answer!I$17,Table13[[#This Row],[Order Value]]&lt;Answer!I$18),1,0)</f>
        <v>0</v>
      </c>
      <c r="I1615" s="19">
        <v>45285</v>
      </c>
      <c r="J1615" s="20" t="str">
        <f>TEXT(Table13[[#This Row],[Order Datetime]],"HH:MM:SS")</f>
        <v>23:02:00</v>
      </c>
      <c r="K1615" s="20" t="str">
        <f>TEXT(Table13[[#This Row],[Order time]],"H")</f>
        <v>23</v>
      </c>
      <c r="L1615" s="16">
        <v>12</v>
      </c>
      <c r="M1615" s="16">
        <f>DAY(Table13[[#This Row],[Order Date]])</f>
        <v>25</v>
      </c>
      <c r="N1615" s="16" t="str">
        <f>TEXT(Table13[[#This Row],[Order Date]],"mmmm")</f>
        <v>December</v>
      </c>
      <c r="O1615" s="16" t="str">
        <f>TEXT(Table13[[#This Row],[Order Date]],"dddd")</f>
        <v>Monday</v>
      </c>
      <c r="P1615" s="16">
        <f>WEEKDAY(Table13[[#This Row],[Order Datetime]],2)</f>
        <v>1</v>
      </c>
      <c r="Q1615" s="30" t="str">
        <f>IF(Table13[[#This Row],[Customer Country]]="",VLOOKUP(Table13[[#This Row],[Customer ID]],Customers!$A$2:$E$2501,2,0),Table13[[#This Row],[Customer Country]])</f>
        <v>France</v>
      </c>
      <c r="R1615" s="16">
        <f>VLOOKUP(Table13[[#This Row],[Customer ID]],Table3[],6,0)</f>
        <v>54</v>
      </c>
    </row>
    <row r="1616" spans="1:18" x14ac:dyDescent="0.3">
      <c r="A1616" s="15">
        <v>829148</v>
      </c>
      <c r="B1616" s="16">
        <v>1294</v>
      </c>
      <c r="C1616" s="17" t="s">
        <v>100</v>
      </c>
      <c r="D1616" s="21">
        <v>44943.023611111108</v>
      </c>
      <c r="E1616" s="16" t="s">
        <v>191</v>
      </c>
      <c r="F1616" s="16" t="s">
        <v>91</v>
      </c>
      <c r="G1616" s="16">
        <v>2908</v>
      </c>
      <c r="H1616" s="16">
        <f>IF(OR(Table13[[#This Row],[Order Value]]&gt;Answer!I$17,Table13[[#This Row],[Order Value]]&lt;Answer!I$18),1,0)</f>
        <v>0</v>
      </c>
      <c r="I1616" s="19">
        <v>44943</v>
      </c>
      <c r="J1616" s="20" t="str">
        <f>TEXT(Table13[[#This Row],[Order Datetime]],"HH:MM:SS")</f>
        <v>00:34:00</v>
      </c>
      <c r="K1616" s="20" t="str">
        <f>TEXT(Table13[[#This Row],[Order time]],"H")</f>
        <v>0</v>
      </c>
      <c r="L1616" s="16">
        <v>1</v>
      </c>
      <c r="M1616" s="16">
        <f>DAY(Table13[[#This Row],[Order Date]])</f>
        <v>17</v>
      </c>
      <c r="N1616" s="16" t="str">
        <f>TEXT(Table13[[#This Row],[Order Date]],"mmmm")</f>
        <v>January</v>
      </c>
      <c r="O1616" s="16" t="str">
        <f>TEXT(Table13[[#This Row],[Order Date]],"dddd")</f>
        <v>Tuesday</v>
      </c>
      <c r="P1616" s="16">
        <f>WEEKDAY(Table13[[#This Row],[Order Datetime]],2)</f>
        <v>2</v>
      </c>
      <c r="Q1616" s="30" t="str">
        <f>IF(Table13[[#This Row],[Customer Country]]="",VLOOKUP(Table13[[#This Row],[Customer ID]],Customers!$A$2:$E$2501,2,0),Table13[[#This Row],[Customer Country]])</f>
        <v>France</v>
      </c>
      <c r="R1616" s="16">
        <f>VLOOKUP(Table13[[#This Row],[Customer ID]],Table3[],6,0)</f>
        <v>54</v>
      </c>
    </row>
    <row r="1617" spans="1:18" x14ac:dyDescent="0.3">
      <c r="A1617" s="15">
        <v>1013492</v>
      </c>
      <c r="B1617" s="16">
        <v>1294</v>
      </c>
      <c r="C1617" s="17" t="s">
        <v>100</v>
      </c>
      <c r="D1617" s="21">
        <v>45253.98541666667</v>
      </c>
      <c r="E1617" s="16" t="s">
        <v>97</v>
      </c>
      <c r="F1617" s="16" t="s">
        <v>18</v>
      </c>
      <c r="G1617" s="16">
        <v>4442</v>
      </c>
      <c r="H1617" s="16">
        <f>IF(OR(Table13[[#This Row],[Order Value]]&gt;Answer!I$17,Table13[[#This Row],[Order Value]]&lt;Answer!I$18),1,0)</f>
        <v>0</v>
      </c>
      <c r="I1617" s="19">
        <v>45253</v>
      </c>
      <c r="J1617" s="20" t="str">
        <f>TEXT(Table13[[#This Row],[Order Datetime]],"HH:MM:SS")</f>
        <v>23:39:00</v>
      </c>
      <c r="K1617" s="20" t="str">
        <f>TEXT(Table13[[#This Row],[Order time]],"H")</f>
        <v>23</v>
      </c>
      <c r="L1617" s="16">
        <v>11</v>
      </c>
      <c r="M1617" s="16">
        <f>DAY(Table13[[#This Row],[Order Date]])</f>
        <v>23</v>
      </c>
      <c r="N1617" s="16" t="str">
        <f>TEXT(Table13[[#This Row],[Order Date]],"mmmm")</f>
        <v>November</v>
      </c>
      <c r="O1617" s="16" t="str">
        <f>TEXT(Table13[[#This Row],[Order Date]],"dddd")</f>
        <v>Thursday</v>
      </c>
      <c r="P1617" s="16">
        <f>WEEKDAY(Table13[[#This Row],[Order Datetime]],2)</f>
        <v>4</v>
      </c>
      <c r="Q1617" s="30" t="str">
        <f>IF(Table13[[#This Row],[Customer Country]]="",VLOOKUP(Table13[[#This Row],[Customer ID]],Customers!$A$2:$E$2501,2,0),Table13[[#This Row],[Customer Country]])</f>
        <v>France</v>
      </c>
      <c r="R1617" s="16">
        <f>VLOOKUP(Table13[[#This Row],[Customer ID]],Table3[],6,0)</f>
        <v>54</v>
      </c>
    </row>
    <row r="1618" spans="1:18" x14ac:dyDescent="0.3">
      <c r="A1618" s="15">
        <v>1091560</v>
      </c>
      <c r="B1618" s="16">
        <v>1294</v>
      </c>
      <c r="C1618" s="17" t="s">
        <v>100</v>
      </c>
      <c r="D1618" s="21">
        <v>45070.970833333333</v>
      </c>
      <c r="E1618" s="16" t="s">
        <v>97</v>
      </c>
      <c r="F1618" s="16" t="s">
        <v>34</v>
      </c>
      <c r="G1618" s="16">
        <v>8903</v>
      </c>
      <c r="H1618" s="16">
        <f>IF(OR(Table13[[#This Row],[Order Value]]&gt;Answer!I$17,Table13[[#This Row],[Order Value]]&lt;Answer!I$18),1,0)</f>
        <v>0</v>
      </c>
      <c r="I1618" s="19">
        <v>45070</v>
      </c>
      <c r="J1618" s="20" t="str">
        <f>TEXT(Table13[[#This Row],[Order Datetime]],"HH:MM:SS")</f>
        <v>23:18:00</v>
      </c>
      <c r="K1618" s="20" t="str">
        <f>TEXT(Table13[[#This Row],[Order time]],"H")</f>
        <v>23</v>
      </c>
      <c r="L1618" s="16">
        <v>5</v>
      </c>
      <c r="M1618" s="16">
        <f>DAY(Table13[[#This Row],[Order Date]])</f>
        <v>24</v>
      </c>
      <c r="N1618" s="16" t="str">
        <f>TEXT(Table13[[#This Row],[Order Date]],"mmmm")</f>
        <v>May</v>
      </c>
      <c r="O1618" s="16" t="str">
        <f>TEXT(Table13[[#This Row],[Order Date]],"dddd")</f>
        <v>Wednesday</v>
      </c>
      <c r="P1618" s="16">
        <f>WEEKDAY(Table13[[#This Row],[Order Datetime]],2)</f>
        <v>3</v>
      </c>
      <c r="Q1618" s="30" t="str">
        <f>IF(Table13[[#This Row],[Customer Country]]="",VLOOKUP(Table13[[#This Row],[Customer ID]],Customers!$A$2:$E$2501,2,0),Table13[[#This Row],[Customer Country]])</f>
        <v>France</v>
      </c>
      <c r="R1618" s="16">
        <f>VLOOKUP(Table13[[#This Row],[Customer ID]],Table3[],6,0)</f>
        <v>54</v>
      </c>
    </row>
    <row r="1619" spans="1:18" x14ac:dyDescent="0.3">
      <c r="A1619" s="15">
        <v>748106</v>
      </c>
      <c r="B1619" s="16">
        <v>1295</v>
      </c>
      <c r="C1619" s="17" t="s">
        <v>102</v>
      </c>
      <c r="D1619" s="21">
        <v>45226.998611111114</v>
      </c>
      <c r="E1619" s="16" t="s">
        <v>98</v>
      </c>
      <c r="F1619" s="16" t="s">
        <v>65</v>
      </c>
      <c r="G1619" s="16">
        <v>5025</v>
      </c>
      <c r="H1619" s="16">
        <f>IF(OR(Table13[[#This Row],[Order Value]]&gt;Answer!I$17,Table13[[#This Row],[Order Value]]&lt;Answer!I$18),1,0)</f>
        <v>0</v>
      </c>
      <c r="I1619" s="19">
        <v>45226</v>
      </c>
      <c r="J1619" s="20" t="str">
        <f>TEXT(Table13[[#This Row],[Order Datetime]],"HH:MM:SS")</f>
        <v>23:58:00</v>
      </c>
      <c r="K1619" s="20" t="str">
        <f>TEXT(Table13[[#This Row],[Order time]],"H")</f>
        <v>23</v>
      </c>
      <c r="L1619" s="16">
        <v>10</v>
      </c>
      <c r="M1619" s="16">
        <f>DAY(Table13[[#This Row],[Order Date]])</f>
        <v>27</v>
      </c>
      <c r="N1619" s="16" t="str">
        <f>TEXT(Table13[[#This Row],[Order Date]],"mmmm")</f>
        <v>October</v>
      </c>
      <c r="O1619" s="16" t="str">
        <f>TEXT(Table13[[#This Row],[Order Date]],"dddd")</f>
        <v>Friday</v>
      </c>
      <c r="P1619" s="16">
        <f>WEEKDAY(Table13[[#This Row],[Order Datetime]],2)</f>
        <v>5</v>
      </c>
      <c r="Q1619" s="30" t="str">
        <f>IF(Table13[[#This Row],[Customer Country]]="",VLOOKUP(Table13[[#This Row],[Customer ID]],Customers!$A$2:$E$2501,2,0),Table13[[#This Row],[Customer Country]])</f>
        <v>Finland</v>
      </c>
      <c r="R1619" s="16">
        <f>VLOOKUP(Table13[[#This Row],[Customer ID]],Table3[],6,0)</f>
        <v>86</v>
      </c>
    </row>
    <row r="1620" spans="1:18" x14ac:dyDescent="0.3">
      <c r="A1620" s="15">
        <v>1122327</v>
      </c>
      <c r="B1620" s="16">
        <v>1295</v>
      </c>
      <c r="C1620" s="17" t="s">
        <v>102</v>
      </c>
      <c r="D1620" s="21">
        <v>45140.697222222225</v>
      </c>
      <c r="E1620" s="16" t="s">
        <v>97</v>
      </c>
      <c r="F1620" s="16" t="s">
        <v>23</v>
      </c>
      <c r="G1620" s="16">
        <v>6240</v>
      </c>
      <c r="H1620" s="16">
        <f>IF(OR(Table13[[#This Row],[Order Value]]&gt;Answer!I$17,Table13[[#This Row],[Order Value]]&lt;Answer!I$18),1,0)</f>
        <v>0</v>
      </c>
      <c r="I1620" s="19">
        <v>45140</v>
      </c>
      <c r="J1620" s="20" t="str">
        <f>TEXT(Table13[[#This Row],[Order Datetime]],"HH:MM:SS")</f>
        <v>16:44:00</v>
      </c>
      <c r="K1620" s="20" t="str">
        <f>TEXT(Table13[[#This Row],[Order time]],"H")</f>
        <v>16</v>
      </c>
      <c r="L1620" s="16">
        <v>8</v>
      </c>
      <c r="M1620" s="16">
        <f>DAY(Table13[[#This Row],[Order Date]])</f>
        <v>2</v>
      </c>
      <c r="N1620" s="16" t="str">
        <f>TEXT(Table13[[#This Row],[Order Date]],"mmmm")</f>
        <v>August</v>
      </c>
      <c r="O1620" s="16" t="str">
        <f>TEXT(Table13[[#This Row],[Order Date]],"dddd")</f>
        <v>Wednesday</v>
      </c>
      <c r="P1620" s="16">
        <f>WEEKDAY(Table13[[#This Row],[Order Datetime]],2)</f>
        <v>3</v>
      </c>
      <c r="Q1620" s="30" t="str">
        <f>IF(Table13[[#This Row],[Customer Country]]="",VLOOKUP(Table13[[#This Row],[Customer ID]],Customers!$A$2:$E$2501,2,0),Table13[[#This Row],[Customer Country]])</f>
        <v>Finland</v>
      </c>
      <c r="R1620" s="16">
        <f>VLOOKUP(Table13[[#This Row],[Customer ID]],Table3[],6,0)</f>
        <v>86</v>
      </c>
    </row>
    <row r="1621" spans="1:18" x14ac:dyDescent="0.3">
      <c r="A1621" s="15">
        <v>568908</v>
      </c>
      <c r="B1621" s="16">
        <v>1297</v>
      </c>
      <c r="C1621" s="17" t="s">
        <v>99</v>
      </c>
      <c r="D1621" s="18">
        <v>45073.952777777777</v>
      </c>
      <c r="E1621" s="16" t="s">
        <v>96</v>
      </c>
      <c r="F1621" s="16" t="s">
        <v>86</v>
      </c>
      <c r="G1621" s="16">
        <v>3377</v>
      </c>
      <c r="H1621" s="16">
        <f>IF(OR(Table13[[#This Row],[Order Value]]&gt;Answer!I$17,Table13[[#This Row],[Order Value]]&lt;Answer!I$18),1,0)</f>
        <v>0</v>
      </c>
      <c r="I1621" s="19">
        <v>45073</v>
      </c>
      <c r="J1621" s="20" t="str">
        <f>TEXT(Table13[[#This Row],[Order Datetime]],"HH:MM:SS")</f>
        <v>22:52:00</v>
      </c>
      <c r="K1621" s="20" t="str">
        <f>TEXT(Table13[[#This Row],[Order time]],"H")</f>
        <v>22</v>
      </c>
      <c r="L1621" s="16">
        <v>5</v>
      </c>
      <c r="M1621" s="16">
        <f>DAY(Table13[[#This Row],[Order Date]])</f>
        <v>27</v>
      </c>
      <c r="N1621" s="16" t="str">
        <f>TEXT(Table13[[#This Row],[Order Date]],"mmmm")</f>
        <v>May</v>
      </c>
      <c r="O1621" s="16" t="str">
        <f>TEXT(Table13[[#This Row],[Order Date]],"dddd")</f>
        <v>Saturday</v>
      </c>
      <c r="P1621" s="16">
        <f>WEEKDAY(Table13[[#This Row],[Order Datetime]],2)</f>
        <v>6</v>
      </c>
      <c r="Q1621" s="30" t="str">
        <f>IF(Table13[[#This Row],[Customer Country]]="",VLOOKUP(Table13[[#This Row],[Customer ID]],Customers!$A$2:$E$2501,2,0),Table13[[#This Row],[Customer Country]])</f>
        <v>USA</v>
      </c>
      <c r="R1621" s="16">
        <f>VLOOKUP(Table13[[#This Row],[Customer ID]],Table3[],6,0)</f>
        <v>86</v>
      </c>
    </row>
    <row r="1622" spans="1:18" x14ac:dyDescent="0.3">
      <c r="A1622" s="15">
        <v>723357</v>
      </c>
      <c r="B1622" s="16">
        <v>1297</v>
      </c>
      <c r="C1622" s="17" t="s">
        <v>99</v>
      </c>
      <c r="D1622" s="21">
        <v>44989.045138888891</v>
      </c>
      <c r="E1622" s="16" t="s">
        <v>98</v>
      </c>
      <c r="F1622" s="16" t="s">
        <v>71</v>
      </c>
      <c r="G1622" s="16">
        <v>4674</v>
      </c>
      <c r="H1622" s="16">
        <f>IF(OR(Table13[[#This Row],[Order Value]]&gt;Answer!I$17,Table13[[#This Row],[Order Value]]&lt;Answer!I$18),1,0)</f>
        <v>0</v>
      </c>
      <c r="I1622" s="19">
        <v>44989</v>
      </c>
      <c r="J1622" s="20" t="str">
        <f>TEXT(Table13[[#This Row],[Order Datetime]],"HH:MM:SS")</f>
        <v>01:05:00</v>
      </c>
      <c r="K1622" s="20" t="str">
        <f>TEXT(Table13[[#This Row],[Order time]],"H")</f>
        <v>1</v>
      </c>
      <c r="L1622" s="16">
        <v>3</v>
      </c>
      <c r="M1622" s="16">
        <f>DAY(Table13[[#This Row],[Order Date]])</f>
        <v>4</v>
      </c>
      <c r="N1622" s="16" t="str">
        <f>TEXT(Table13[[#This Row],[Order Date]],"mmmm")</f>
        <v>March</v>
      </c>
      <c r="O1622" s="16" t="str">
        <f>TEXT(Table13[[#This Row],[Order Date]],"dddd")</f>
        <v>Saturday</v>
      </c>
      <c r="P1622" s="16">
        <f>WEEKDAY(Table13[[#This Row],[Order Datetime]],2)</f>
        <v>6</v>
      </c>
      <c r="Q1622" s="30" t="str">
        <f>IF(Table13[[#This Row],[Customer Country]]="",VLOOKUP(Table13[[#This Row],[Customer ID]],Customers!$A$2:$E$2501,2,0),Table13[[#This Row],[Customer Country]])</f>
        <v>USA</v>
      </c>
      <c r="R1622" s="16">
        <f>VLOOKUP(Table13[[#This Row],[Customer ID]],Table3[],6,0)</f>
        <v>86</v>
      </c>
    </row>
    <row r="1623" spans="1:18" x14ac:dyDescent="0.3">
      <c r="A1623" s="15">
        <v>1260670</v>
      </c>
      <c r="B1623" s="16">
        <v>1301</v>
      </c>
      <c r="C1623" s="17" t="s">
        <v>105</v>
      </c>
      <c r="D1623" s="21">
        <v>44934.047222222223</v>
      </c>
      <c r="E1623" s="16" t="s">
        <v>191</v>
      </c>
      <c r="F1623" s="16" t="s">
        <v>49</v>
      </c>
      <c r="G1623" s="16">
        <v>1655</v>
      </c>
      <c r="H1623" s="16">
        <f>IF(OR(Table13[[#This Row],[Order Value]]&gt;Answer!I$17,Table13[[#This Row],[Order Value]]&lt;Answer!I$18),1,0)</f>
        <v>0</v>
      </c>
      <c r="I1623" s="19">
        <v>44934</v>
      </c>
      <c r="J1623" s="20" t="str">
        <f>TEXT(Table13[[#This Row],[Order Datetime]],"HH:MM:SS")</f>
        <v>01:08:00</v>
      </c>
      <c r="K1623" s="20" t="str">
        <f>TEXT(Table13[[#This Row],[Order time]],"H")</f>
        <v>1</v>
      </c>
      <c r="L1623" s="16">
        <v>1</v>
      </c>
      <c r="M1623" s="16">
        <f>DAY(Table13[[#This Row],[Order Date]])</f>
        <v>8</v>
      </c>
      <c r="N1623" s="16" t="str">
        <f>TEXT(Table13[[#This Row],[Order Date]],"mmmm")</f>
        <v>January</v>
      </c>
      <c r="O1623" s="16" t="str">
        <f>TEXT(Table13[[#This Row],[Order Date]],"dddd")</f>
        <v>Sunday</v>
      </c>
      <c r="P1623" s="16">
        <f>WEEKDAY(Table13[[#This Row],[Order Datetime]],2)</f>
        <v>7</v>
      </c>
      <c r="Q1623" s="30" t="str">
        <f>IF(Table13[[#This Row],[Customer Country]]="",VLOOKUP(Table13[[#This Row],[Customer ID]],Customers!$A$2:$E$2501,2,0),Table13[[#This Row],[Customer Country]])</f>
        <v>Spain</v>
      </c>
      <c r="R1623" s="16">
        <f>VLOOKUP(Table13[[#This Row],[Customer ID]],Table3[],6,0)</f>
        <v>84</v>
      </c>
    </row>
    <row r="1624" spans="1:18" x14ac:dyDescent="0.3">
      <c r="A1624" s="15">
        <v>174998</v>
      </c>
      <c r="B1624" s="16">
        <v>1303</v>
      </c>
      <c r="C1624" s="17" t="s">
        <v>105</v>
      </c>
      <c r="D1624" s="18">
        <v>44986.994444444441</v>
      </c>
      <c r="E1624" s="16" t="s">
        <v>191</v>
      </c>
      <c r="F1624" s="16" t="s">
        <v>75</v>
      </c>
      <c r="G1624" s="16">
        <v>5209</v>
      </c>
      <c r="H1624" s="16">
        <f>IF(OR(Table13[[#This Row],[Order Value]]&gt;Answer!I$17,Table13[[#This Row],[Order Value]]&lt;Answer!I$18),1,0)</f>
        <v>0</v>
      </c>
      <c r="I1624" s="19">
        <v>44986</v>
      </c>
      <c r="J1624" s="20" t="str">
        <f>TEXT(Table13[[#This Row],[Order Datetime]],"HH:MM:SS")</f>
        <v>23:52:00</v>
      </c>
      <c r="K1624" s="20" t="str">
        <f>TEXT(Table13[[#This Row],[Order time]],"H")</f>
        <v>23</v>
      </c>
      <c r="L1624" s="16">
        <v>3</v>
      </c>
      <c r="M1624" s="16">
        <f>DAY(Table13[[#This Row],[Order Date]])</f>
        <v>1</v>
      </c>
      <c r="N1624" s="16" t="str">
        <f>TEXT(Table13[[#This Row],[Order Date]],"mmmm")</f>
        <v>March</v>
      </c>
      <c r="O1624" s="16" t="str">
        <f>TEXT(Table13[[#This Row],[Order Date]],"dddd")</f>
        <v>Wednesday</v>
      </c>
      <c r="P1624" s="16">
        <f>WEEKDAY(Table13[[#This Row],[Order Datetime]],2)</f>
        <v>3</v>
      </c>
      <c r="Q1624" s="30" t="str">
        <f>IF(Table13[[#This Row],[Customer Country]]="",VLOOKUP(Table13[[#This Row],[Customer ID]],Customers!$A$2:$E$2501,2,0),Table13[[#This Row],[Customer Country]])</f>
        <v>Spain</v>
      </c>
      <c r="R1624" s="16">
        <f>VLOOKUP(Table13[[#This Row],[Customer ID]],Table3[],6,0)</f>
        <v>81</v>
      </c>
    </row>
    <row r="1625" spans="1:18" x14ac:dyDescent="0.3">
      <c r="A1625" s="15">
        <v>1001825</v>
      </c>
      <c r="B1625" s="16">
        <v>1304</v>
      </c>
      <c r="C1625" s="17" t="s">
        <v>107</v>
      </c>
      <c r="D1625" s="21">
        <v>45078.960416666669</v>
      </c>
      <c r="E1625" s="16" t="s">
        <v>98</v>
      </c>
      <c r="F1625" s="16" t="s">
        <v>5</v>
      </c>
      <c r="G1625" s="16">
        <v>7174</v>
      </c>
      <c r="H1625" s="16">
        <f>IF(OR(Table13[[#This Row],[Order Value]]&gt;Answer!I$17,Table13[[#This Row],[Order Value]]&lt;Answer!I$18),1,0)</f>
        <v>0</v>
      </c>
      <c r="I1625" s="19">
        <v>45078</v>
      </c>
      <c r="J1625" s="20" t="str">
        <f>TEXT(Table13[[#This Row],[Order Datetime]],"HH:MM:SS")</f>
        <v>23:03:00</v>
      </c>
      <c r="K1625" s="20" t="str">
        <f>TEXT(Table13[[#This Row],[Order time]],"H")</f>
        <v>23</v>
      </c>
      <c r="L1625" s="16">
        <v>6</v>
      </c>
      <c r="M1625" s="16">
        <f>DAY(Table13[[#This Row],[Order Date]])</f>
        <v>1</v>
      </c>
      <c r="N1625" s="16" t="str">
        <f>TEXT(Table13[[#This Row],[Order Date]],"mmmm")</f>
        <v>June</v>
      </c>
      <c r="O1625" s="16" t="str">
        <f>TEXT(Table13[[#This Row],[Order Date]],"dddd")</f>
        <v>Thursday</v>
      </c>
      <c r="P1625" s="16">
        <f>WEEKDAY(Table13[[#This Row],[Order Datetime]],2)</f>
        <v>4</v>
      </c>
      <c r="Q1625" s="30" t="str">
        <f>IF(Table13[[#This Row],[Customer Country]]="",VLOOKUP(Table13[[#This Row],[Customer ID]],Customers!$A$2:$E$2501,2,0),Table13[[#This Row],[Customer Country]])</f>
        <v>Italy</v>
      </c>
      <c r="R1625" s="16">
        <f>VLOOKUP(Table13[[#This Row],[Customer ID]],Table3[],6,0)</f>
        <v>18</v>
      </c>
    </row>
    <row r="1626" spans="1:18" x14ac:dyDescent="0.3">
      <c r="A1626" s="15">
        <v>1680806</v>
      </c>
      <c r="B1626" s="16">
        <v>1304</v>
      </c>
      <c r="C1626" s="17" t="s">
        <v>107</v>
      </c>
      <c r="D1626" s="21">
        <v>45100.020138888889</v>
      </c>
      <c r="E1626" s="16" t="s">
        <v>97</v>
      </c>
      <c r="F1626" s="16" t="s">
        <v>18</v>
      </c>
      <c r="G1626" s="16">
        <v>3072</v>
      </c>
      <c r="H1626" s="16">
        <f>IF(OR(Table13[[#This Row],[Order Value]]&gt;Answer!I$17,Table13[[#This Row],[Order Value]]&lt;Answer!I$18),1,0)</f>
        <v>0</v>
      </c>
      <c r="I1626" s="19">
        <v>45100</v>
      </c>
      <c r="J1626" s="20" t="str">
        <f>TEXT(Table13[[#This Row],[Order Datetime]],"HH:MM:SS")</f>
        <v>00:29:00</v>
      </c>
      <c r="K1626" s="20" t="str">
        <f>TEXT(Table13[[#This Row],[Order time]],"H")</f>
        <v>0</v>
      </c>
      <c r="L1626" s="16">
        <v>6</v>
      </c>
      <c r="M1626" s="16">
        <f>DAY(Table13[[#This Row],[Order Date]])</f>
        <v>23</v>
      </c>
      <c r="N1626" s="16" t="str">
        <f>TEXT(Table13[[#This Row],[Order Date]],"mmmm")</f>
        <v>June</v>
      </c>
      <c r="O1626" s="16" t="str">
        <f>TEXT(Table13[[#This Row],[Order Date]],"dddd")</f>
        <v>Friday</v>
      </c>
      <c r="P1626" s="16">
        <f>WEEKDAY(Table13[[#This Row],[Order Datetime]],2)</f>
        <v>5</v>
      </c>
      <c r="Q1626" s="30" t="str">
        <f>IF(Table13[[#This Row],[Customer Country]]="",VLOOKUP(Table13[[#This Row],[Customer ID]],Customers!$A$2:$E$2501,2,0),Table13[[#This Row],[Customer Country]])</f>
        <v>Italy</v>
      </c>
      <c r="R1626" s="16">
        <f>VLOOKUP(Table13[[#This Row],[Customer ID]],Table3[],6,0)</f>
        <v>18</v>
      </c>
    </row>
    <row r="1627" spans="1:18" x14ac:dyDescent="0.3">
      <c r="A1627" s="15">
        <v>508989</v>
      </c>
      <c r="B1627" s="16">
        <v>1307</v>
      </c>
      <c r="C1627" s="17" t="s">
        <v>100</v>
      </c>
      <c r="D1627" s="18">
        <v>44988.04583333333</v>
      </c>
      <c r="E1627" s="16" t="s">
        <v>96</v>
      </c>
      <c r="F1627" s="16" t="s">
        <v>76</v>
      </c>
      <c r="G1627" s="16">
        <v>3733</v>
      </c>
      <c r="H1627" s="16">
        <f>IF(OR(Table13[[#This Row],[Order Value]]&gt;Answer!I$17,Table13[[#This Row],[Order Value]]&lt;Answer!I$18),1,0)</f>
        <v>0</v>
      </c>
      <c r="I1627" s="19">
        <v>44988</v>
      </c>
      <c r="J1627" s="20" t="str">
        <f>TEXT(Table13[[#This Row],[Order Datetime]],"HH:MM:SS")</f>
        <v>01:06:00</v>
      </c>
      <c r="K1627" s="20" t="str">
        <f>TEXT(Table13[[#This Row],[Order time]],"H")</f>
        <v>1</v>
      </c>
      <c r="L1627" s="16">
        <v>3</v>
      </c>
      <c r="M1627" s="16">
        <f>DAY(Table13[[#This Row],[Order Date]])</f>
        <v>3</v>
      </c>
      <c r="N1627" s="16" t="str">
        <f>TEXT(Table13[[#This Row],[Order Date]],"mmmm")</f>
        <v>March</v>
      </c>
      <c r="O1627" s="16" t="str">
        <f>TEXT(Table13[[#This Row],[Order Date]],"dddd")</f>
        <v>Friday</v>
      </c>
      <c r="P1627" s="16">
        <f>WEEKDAY(Table13[[#This Row],[Order Datetime]],2)</f>
        <v>5</v>
      </c>
      <c r="Q1627" s="30" t="str">
        <f>IF(Table13[[#This Row],[Customer Country]]="",VLOOKUP(Table13[[#This Row],[Customer ID]],Customers!$A$2:$E$2501,2,0),Table13[[#This Row],[Customer Country]])</f>
        <v>France</v>
      </c>
      <c r="R1627" s="16">
        <f>VLOOKUP(Table13[[#This Row],[Customer ID]],Table3[],6,0)</f>
        <v>78</v>
      </c>
    </row>
    <row r="1628" spans="1:18" x14ac:dyDescent="0.3">
      <c r="A1628" s="15">
        <v>1666083</v>
      </c>
      <c r="B1628" s="16">
        <v>1307</v>
      </c>
      <c r="C1628" s="17" t="s">
        <v>100</v>
      </c>
      <c r="D1628" s="21">
        <v>44945.047222222223</v>
      </c>
      <c r="E1628" s="16" t="s">
        <v>96</v>
      </c>
      <c r="F1628" s="16" t="s">
        <v>34</v>
      </c>
      <c r="G1628" s="16">
        <v>4117</v>
      </c>
      <c r="H1628" s="16">
        <f>IF(OR(Table13[[#This Row],[Order Value]]&gt;Answer!I$17,Table13[[#This Row],[Order Value]]&lt;Answer!I$18),1,0)</f>
        <v>0</v>
      </c>
      <c r="I1628" s="19">
        <v>44945</v>
      </c>
      <c r="J1628" s="20" t="str">
        <f>TEXT(Table13[[#This Row],[Order Datetime]],"HH:MM:SS")</f>
        <v>01:08:00</v>
      </c>
      <c r="K1628" s="20" t="str">
        <f>TEXT(Table13[[#This Row],[Order time]],"H")</f>
        <v>1</v>
      </c>
      <c r="L1628" s="16">
        <v>1</v>
      </c>
      <c r="M1628" s="16">
        <f>DAY(Table13[[#This Row],[Order Date]])</f>
        <v>19</v>
      </c>
      <c r="N1628" s="16" t="str">
        <f>TEXT(Table13[[#This Row],[Order Date]],"mmmm")</f>
        <v>January</v>
      </c>
      <c r="O1628" s="16" t="str">
        <f>TEXT(Table13[[#This Row],[Order Date]],"dddd")</f>
        <v>Thursday</v>
      </c>
      <c r="P1628" s="16">
        <f>WEEKDAY(Table13[[#This Row],[Order Datetime]],2)</f>
        <v>4</v>
      </c>
      <c r="Q1628" s="30" t="str">
        <f>IF(Table13[[#This Row],[Customer Country]]="",VLOOKUP(Table13[[#This Row],[Customer ID]],Customers!$A$2:$E$2501,2,0),Table13[[#This Row],[Customer Country]])</f>
        <v>France</v>
      </c>
      <c r="R1628" s="16">
        <f>VLOOKUP(Table13[[#This Row],[Customer ID]],Table3[],6,0)</f>
        <v>78</v>
      </c>
    </row>
    <row r="1629" spans="1:18" x14ac:dyDescent="0.3">
      <c r="A1629" s="15">
        <v>769005</v>
      </c>
      <c r="B1629" s="16">
        <v>1308</v>
      </c>
      <c r="C1629" s="17" t="s">
        <v>105</v>
      </c>
      <c r="D1629" s="21">
        <v>45291.07708333333</v>
      </c>
      <c r="E1629" s="16" t="s">
        <v>96</v>
      </c>
      <c r="F1629" s="16" t="s">
        <v>27</v>
      </c>
      <c r="G1629" s="16">
        <v>6183</v>
      </c>
      <c r="H1629" s="16">
        <f>IF(OR(Table13[[#This Row],[Order Value]]&gt;Answer!I$17,Table13[[#This Row],[Order Value]]&lt;Answer!I$18),1,0)</f>
        <v>0</v>
      </c>
      <c r="I1629" s="19">
        <v>45291</v>
      </c>
      <c r="J1629" s="20" t="str">
        <f>TEXT(Table13[[#This Row],[Order Datetime]],"HH:MM:SS")</f>
        <v>01:51:00</v>
      </c>
      <c r="K1629" s="20" t="str">
        <f>TEXT(Table13[[#This Row],[Order time]],"H")</f>
        <v>1</v>
      </c>
      <c r="L1629" s="16">
        <v>12</v>
      </c>
      <c r="M1629" s="16">
        <f>DAY(Table13[[#This Row],[Order Date]])</f>
        <v>31</v>
      </c>
      <c r="N1629" s="16" t="str">
        <f>TEXT(Table13[[#This Row],[Order Date]],"mmmm")</f>
        <v>December</v>
      </c>
      <c r="O1629" s="16" t="str">
        <f>TEXT(Table13[[#This Row],[Order Date]],"dddd")</f>
        <v>Sunday</v>
      </c>
      <c r="P1629" s="16">
        <f>WEEKDAY(Table13[[#This Row],[Order Datetime]],2)</f>
        <v>7</v>
      </c>
      <c r="Q1629" s="30" t="str">
        <f>IF(Table13[[#This Row],[Customer Country]]="",VLOOKUP(Table13[[#This Row],[Customer ID]],Customers!$A$2:$E$2501,2,0),Table13[[#This Row],[Customer Country]])</f>
        <v>Spain</v>
      </c>
      <c r="R1629" s="16">
        <f>VLOOKUP(Table13[[#This Row],[Customer ID]],Table3[],6,0)</f>
        <v>56</v>
      </c>
    </row>
    <row r="1630" spans="1:18" x14ac:dyDescent="0.3">
      <c r="A1630" s="15">
        <v>867108</v>
      </c>
      <c r="B1630" s="16">
        <v>1310</v>
      </c>
      <c r="C1630" s="17" t="s">
        <v>105</v>
      </c>
      <c r="D1630" s="21">
        <v>45147.052777777775</v>
      </c>
      <c r="E1630" s="16" t="s">
        <v>96</v>
      </c>
      <c r="F1630" s="16" t="s">
        <v>4</v>
      </c>
      <c r="G1630" s="16">
        <v>9531</v>
      </c>
      <c r="H1630" s="16">
        <f>IF(OR(Table13[[#This Row],[Order Value]]&gt;Answer!I$17,Table13[[#This Row],[Order Value]]&lt;Answer!I$18),1,0)</f>
        <v>0</v>
      </c>
      <c r="I1630" s="19">
        <v>45147</v>
      </c>
      <c r="J1630" s="20" t="str">
        <f>TEXT(Table13[[#This Row],[Order Datetime]],"HH:MM:SS")</f>
        <v>01:16:00</v>
      </c>
      <c r="K1630" s="20" t="str">
        <f>TEXT(Table13[[#This Row],[Order time]],"H")</f>
        <v>1</v>
      </c>
      <c r="L1630" s="16">
        <v>8</v>
      </c>
      <c r="M1630" s="16">
        <f>DAY(Table13[[#This Row],[Order Date]])</f>
        <v>9</v>
      </c>
      <c r="N1630" s="16" t="str">
        <f>TEXT(Table13[[#This Row],[Order Date]],"mmmm")</f>
        <v>August</v>
      </c>
      <c r="O1630" s="16" t="str">
        <f>TEXT(Table13[[#This Row],[Order Date]],"dddd")</f>
        <v>Wednesday</v>
      </c>
      <c r="P1630" s="16">
        <f>WEEKDAY(Table13[[#This Row],[Order Datetime]],2)</f>
        <v>3</v>
      </c>
      <c r="Q1630" s="30" t="str">
        <f>IF(Table13[[#This Row],[Customer Country]]="",VLOOKUP(Table13[[#This Row],[Customer ID]],Customers!$A$2:$E$2501,2,0),Table13[[#This Row],[Customer Country]])</f>
        <v>Spain</v>
      </c>
      <c r="R1630" s="16">
        <f>VLOOKUP(Table13[[#This Row],[Customer ID]],Table3[],6,0)</f>
        <v>70</v>
      </c>
    </row>
    <row r="1631" spans="1:18" x14ac:dyDescent="0.3">
      <c r="A1631" s="15">
        <v>941028</v>
      </c>
      <c r="B1631" s="16">
        <v>1311</v>
      </c>
      <c r="C1631" s="17" t="s">
        <v>99</v>
      </c>
      <c r="D1631" s="21">
        <v>45188.977083333331</v>
      </c>
      <c r="E1631" s="16" t="s">
        <v>97</v>
      </c>
      <c r="F1631" s="16" t="s">
        <v>7</v>
      </c>
      <c r="G1631" s="16">
        <v>9422</v>
      </c>
      <c r="H1631" s="16">
        <f>IF(OR(Table13[[#This Row],[Order Value]]&gt;Answer!I$17,Table13[[#This Row],[Order Value]]&lt;Answer!I$18),1,0)</f>
        <v>0</v>
      </c>
      <c r="I1631" s="19">
        <v>45188</v>
      </c>
      <c r="J1631" s="20" t="str">
        <f>TEXT(Table13[[#This Row],[Order Datetime]],"HH:MM:SS")</f>
        <v>23:27:00</v>
      </c>
      <c r="K1631" s="20" t="str">
        <f>TEXT(Table13[[#This Row],[Order time]],"H")</f>
        <v>23</v>
      </c>
      <c r="L1631" s="16">
        <v>9</v>
      </c>
      <c r="M1631" s="16">
        <f>DAY(Table13[[#This Row],[Order Date]])</f>
        <v>19</v>
      </c>
      <c r="N1631" s="16" t="str">
        <f>TEXT(Table13[[#This Row],[Order Date]],"mmmm")</f>
        <v>September</v>
      </c>
      <c r="O1631" s="16" t="str">
        <f>TEXT(Table13[[#This Row],[Order Date]],"dddd")</f>
        <v>Tuesday</v>
      </c>
      <c r="P1631" s="16">
        <f>WEEKDAY(Table13[[#This Row],[Order Datetime]],2)</f>
        <v>2</v>
      </c>
      <c r="Q1631" s="30" t="str">
        <f>IF(Table13[[#This Row],[Customer Country]]="",VLOOKUP(Table13[[#This Row],[Customer ID]],Customers!$A$2:$E$2501,2,0),Table13[[#This Row],[Customer Country]])</f>
        <v>USA</v>
      </c>
      <c r="R1631" s="16">
        <f>VLOOKUP(Table13[[#This Row],[Customer ID]],Table3[],6,0)</f>
        <v>20</v>
      </c>
    </row>
    <row r="1632" spans="1:18" x14ac:dyDescent="0.3">
      <c r="A1632" s="15">
        <v>381897</v>
      </c>
      <c r="B1632" s="16">
        <v>1314</v>
      </c>
      <c r="C1632" s="17" t="s">
        <v>99</v>
      </c>
      <c r="D1632" s="18">
        <v>45120.995138888888</v>
      </c>
      <c r="E1632" s="16" t="s">
        <v>191</v>
      </c>
      <c r="F1632" s="16" t="s">
        <v>5</v>
      </c>
      <c r="G1632" s="16">
        <v>3916</v>
      </c>
      <c r="H1632" s="16">
        <f>IF(OR(Table13[[#This Row],[Order Value]]&gt;Answer!I$17,Table13[[#This Row],[Order Value]]&lt;Answer!I$18),1,0)</f>
        <v>0</v>
      </c>
      <c r="I1632" s="19">
        <v>45120</v>
      </c>
      <c r="J1632" s="20" t="str">
        <f>TEXT(Table13[[#This Row],[Order Datetime]],"HH:MM:SS")</f>
        <v>23:53:00</v>
      </c>
      <c r="K1632" s="20" t="str">
        <f>TEXT(Table13[[#This Row],[Order time]],"H")</f>
        <v>23</v>
      </c>
      <c r="L1632" s="16">
        <v>7</v>
      </c>
      <c r="M1632" s="16">
        <f>DAY(Table13[[#This Row],[Order Date]])</f>
        <v>13</v>
      </c>
      <c r="N1632" s="16" t="str">
        <f>TEXT(Table13[[#This Row],[Order Date]],"mmmm")</f>
        <v>July</v>
      </c>
      <c r="O1632" s="16" t="str">
        <f>TEXT(Table13[[#This Row],[Order Date]],"dddd")</f>
        <v>Thursday</v>
      </c>
      <c r="P1632" s="16">
        <f>WEEKDAY(Table13[[#This Row],[Order Datetime]],2)</f>
        <v>4</v>
      </c>
      <c r="Q1632" s="30" t="str">
        <f>IF(Table13[[#This Row],[Customer Country]]="",VLOOKUP(Table13[[#This Row],[Customer ID]],Customers!$A$2:$E$2501,2,0),Table13[[#This Row],[Customer Country]])</f>
        <v>USA</v>
      </c>
      <c r="R1632" s="16">
        <f>VLOOKUP(Table13[[#This Row],[Customer ID]],Table3[],6,0)</f>
        <v>86</v>
      </c>
    </row>
    <row r="1633" spans="1:18" x14ac:dyDescent="0.3">
      <c r="A1633" s="15">
        <v>22486</v>
      </c>
      <c r="B1633" s="16">
        <v>1315</v>
      </c>
      <c r="C1633" s="17" t="s">
        <v>99</v>
      </c>
      <c r="D1633" s="18">
        <v>45110.03125</v>
      </c>
      <c r="E1633" s="16" t="s">
        <v>97</v>
      </c>
      <c r="F1633" s="16" t="s">
        <v>33</v>
      </c>
      <c r="G1633" s="16">
        <v>2819</v>
      </c>
      <c r="H1633" s="16">
        <f>IF(OR(Table13[[#This Row],[Order Value]]&gt;Answer!I$17,Table13[[#This Row],[Order Value]]&lt;Answer!I$18),1,0)</f>
        <v>0</v>
      </c>
      <c r="I1633" s="19">
        <v>45110</v>
      </c>
      <c r="J1633" s="20" t="str">
        <f>TEXT(Table13[[#This Row],[Order Datetime]],"HH:MM:SS")</f>
        <v>00:45:00</v>
      </c>
      <c r="K1633" s="20" t="str">
        <f>TEXT(Table13[[#This Row],[Order time]],"H")</f>
        <v>0</v>
      </c>
      <c r="L1633" s="16">
        <v>7</v>
      </c>
      <c r="M1633" s="16">
        <f>DAY(Table13[[#This Row],[Order Date]])</f>
        <v>3</v>
      </c>
      <c r="N1633" s="16" t="str">
        <f>TEXT(Table13[[#This Row],[Order Date]],"mmmm")</f>
        <v>July</v>
      </c>
      <c r="O1633" s="16" t="str">
        <f>TEXT(Table13[[#This Row],[Order Date]],"dddd")</f>
        <v>Monday</v>
      </c>
      <c r="P1633" s="16">
        <f>WEEKDAY(Table13[[#This Row],[Order Datetime]],2)</f>
        <v>1</v>
      </c>
      <c r="Q1633" s="30" t="str">
        <f>IF(Table13[[#This Row],[Customer Country]]="",VLOOKUP(Table13[[#This Row],[Customer ID]],Customers!$A$2:$E$2501,2,0),Table13[[#This Row],[Customer Country]])</f>
        <v>USA</v>
      </c>
      <c r="R1633" s="16">
        <f>VLOOKUP(Table13[[#This Row],[Customer ID]],Table3[],6,0)</f>
        <v>76</v>
      </c>
    </row>
    <row r="1634" spans="1:18" x14ac:dyDescent="0.3">
      <c r="A1634" s="15">
        <v>1355679</v>
      </c>
      <c r="B1634" s="16">
        <v>1315</v>
      </c>
      <c r="C1634" s="17" t="s">
        <v>99</v>
      </c>
      <c r="D1634" s="21">
        <v>45202.045138888891</v>
      </c>
      <c r="E1634" s="16" t="s">
        <v>191</v>
      </c>
      <c r="F1634" s="16" t="s">
        <v>93</v>
      </c>
      <c r="G1634" s="16">
        <v>8855</v>
      </c>
      <c r="H1634" s="16">
        <f>IF(OR(Table13[[#This Row],[Order Value]]&gt;Answer!I$17,Table13[[#This Row],[Order Value]]&lt;Answer!I$18),1,0)</f>
        <v>0</v>
      </c>
      <c r="I1634" s="19">
        <v>45202</v>
      </c>
      <c r="J1634" s="20" t="str">
        <f>TEXT(Table13[[#This Row],[Order Datetime]],"HH:MM:SS")</f>
        <v>01:05:00</v>
      </c>
      <c r="K1634" s="20" t="str">
        <f>TEXT(Table13[[#This Row],[Order time]],"H")</f>
        <v>1</v>
      </c>
      <c r="L1634" s="16">
        <v>10</v>
      </c>
      <c r="M1634" s="16">
        <f>DAY(Table13[[#This Row],[Order Date]])</f>
        <v>3</v>
      </c>
      <c r="N1634" s="16" t="str">
        <f>TEXT(Table13[[#This Row],[Order Date]],"mmmm")</f>
        <v>October</v>
      </c>
      <c r="O1634" s="16" t="str">
        <f>TEXT(Table13[[#This Row],[Order Date]],"dddd")</f>
        <v>Tuesday</v>
      </c>
      <c r="P1634" s="16">
        <f>WEEKDAY(Table13[[#This Row],[Order Datetime]],2)</f>
        <v>2</v>
      </c>
      <c r="Q1634" s="30" t="str">
        <f>IF(Table13[[#This Row],[Customer Country]]="",VLOOKUP(Table13[[#This Row],[Customer ID]],Customers!$A$2:$E$2501,2,0),Table13[[#This Row],[Customer Country]])</f>
        <v>USA</v>
      </c>
      <c r="R1634" s="16">
        <f>VLOOKUP(Table13[[#This Row],[Customer ID]],Table3[],6,0)</f>
        <v>76</v>
      </c>
    </row>
    <row r="1635" spans="1:18" x14ac:dyDescent="0.3">
      <c r="A1635" s="15">
        <v>474847</v>
      </c>
      <c r="B1635" s="16">
        <v>1316</v>
      </c>
      <c r="C1635" s="17" t="s">
        <v>101</v>
      </c>
      <c r="D1635" s="18">
        <v>45202.017361111109</v>
      </c>
      <c r="E1635" s="16" t="s">
        <v>98</v>
      </c>
      <c r="F1635" s="16" t="s">
        <v>15</v>
      </c>
      <c r="G1635" s="16">
        <v>4155</v>
      </c>
      <c r="H1635" s="16">
        <f>IF(OR(Table13[[#This Row],[Order Value]]&gt;Answer!I$17,Table13[[#This Row],[Order Value]]&lt;Answer!I$18),1,0)</f>
        <v>0</v>
      </c>
      <c r="I1635" s="19">
        <v>45202</v>
      </c>
      <c r="J1635" s="20" t="str">
        <f>TEXT(Table13[[#This Row],[Order Datetime]],"HH:MM:SS")</f>
        <v>00:25:00</v>
      </c>
      <c r="K1635" s="20" t="str">
        <f>TEXT(Table13[[#This Row],[Order time]],"H")</f>
        <v>0</v>
      </c>
      <c r="L1635" s="16">
        <v>10</v>
      </c>
      <c r="M1635" s="16">
        <f>DAY(Table13[[#This Row],[Order Date]])</f>
        <v>3</v>
      </c>
      <c r="N1635" s="16" t="str">
        <f>TEXT(Table13[[#This Row],[Order Date]],"mmmm")</f>
        <v>October</v>
      </c>
      <c r="O1635" s="16" t="str">
        <f>TEXT(Table13[[#This Row],[Order Date]],"dddd")</f>
        <v>Tuesday</v>
      </c>
      <c r="P1635" s="16">
        <f>WEEKDAY(Table13[[#This Row],[Order Datetime]],2)</f>
        <v>2</v>
      </c>
      <c r="Q1635" s="30" t="str">
        <f>IF(Table13[[#This Row],[Customer Country]]="",VLOOKUP(Table13[[#This Row],[Customer ID]],Customers!$A$2:$E$2501,2,0),Table13[[#This Row],[Customer Country]])</f>
        <v>Australia</v>
      </c>
      <c r="R1635" s="16">
        <f>VLOOKUP(Table13[[#This Row],[Customer ID]],Table3[],6,0)</f>
        <v>70</v>
      </c>
    </row>
    <row r="1636" spans="1:18" x14ac:dyDescent="0.3">
      <c r="A1636" s="15">
        <v>1268060</v>
      </c>
      <c r="B1636" s="16">
        <v>1316</v>
      </c>
      <c r="C1636" s="17" t="s">
        <v>101</v>
      </c>
      <c r="D1636" s="21">
        <v>44930.076388888891</v>
      </c>
      <c r="E1636" s="16" t="s">
        <v>191</v>
      </c>
      <c r="F1636" s="16" t="s">
        <v>23</v>
      </c>
      <c r="G1636" s="16">
        <v>3876</v>
      </c>
      <c r="H1636" s="16">
        <f>IF(OR(Table13[[#This Row],[Order Value]]&gt;Answer!I$17,Table13[[#This Row],[Order Value]]&lt;Answer!I$18),1,0)</f>
        <v>0</v>
      </c>
      <c r="I1636" s="19">
        <v>44930</v>
      </c>
      <c r="J1636" s="20" t="str">
        <f>TEXT(Table13[[#This Row],[Order Datetime]],"HH:MM:SS")</f>
        <v>01:50:00</v>
      </c>
      <c r="K1636" s="20" t="str">
        <f>TEXT(Table13[[#This Row],[Order time]],"H")</f>
        <v>1</v>
      </c>
      <c r="L1636" s="16">
        <v>1</v>
      </c>
      <c r="M1636" s="16">
        <f>DAY(Table13[[#This Row],[Order Date]])</f>
        <v>4</v>
      </c>
      <c r="N1636" s="16" t="str">
        <f>TEXT(Table13[[#This Row],[Order Date]],"mmmm")</f>
        <v>January</v>
      </c>
      <c r="O1636" s="16" t="str">
        <f>TEXT(Table13[[#This Row],[Order Date]],"dddd")</f>
        <v>Wednesday</v>
      </c>
      <c r="P1636" s="16">
        <f>WEEKDAY(Table13[[#This Row],[Order Datetime]],2)</f>
        <v>3</v>
      </c>
      <c r="Q1636" s="30" t="str">
        <f>IF(Table13[[#This Row],[Customer Country]]="",VLOOKUP(Table13[[#This Row],[Customer ID]],Customers!$A$2:$E$2501,2,0),Table13[[#This Row],[Customer Country]])</f>
        <v>Australia</v>
      </c>
      <c r="R1636" s="16">
        <f>VLOOKUP(Table13[[#This Row],[Customer ID]],Table3[],6,0)</f>
        <v>70</v>
      </c>
    </row>
    <row r="1637" spans="1:18" x14ac:dyDescent="0.3">
      <c r="A1637" s="15">
        <v>500116</v>
      </c>
      <c r="B1637" s="16">
        <v>1317</v>
      </c>
      <c r="C1637" s="17" t="s">
        <v>100</v>
      </c>
      <c r="D1637" s="18">
        <v>45072.044444444444</v>
      </c>
      <c r="E1637" s="16" t="s">
        <v>96</v>
      </c>
      <c r="F1637" s="16" t="s">
        <v>43</v>
      </c>
      <c r="G1637" s="16">
        <v>4269</v>
      </c>
      <c r="H1637" s="16">
        <f>IF(OR(Table13[[#This Row],[Order Value]]&gt;Answer!I$17,Table13[[#This Row],[Order Value]]&lt;Answer!I$18),1,0)</f>
        <v>0</v>
      </c>
      <c r="I1637" s="19">
        <v>45072</v>
      </c>
      <c r="J1637" s="20" t="str">
        <f>TEXT(Table13[[#This Row],[Order Datetime]],"HH:MM:SS")</f>
        <v>01:04:00</v>
      </c>
      <c r="K1637" s="20" t="str">
        <f>TEXT(Table13[[#This Row],[Order time]],"H")</f>
        <v>1</v>
      </c>
      <c r="L1637" s="16">
        <v>5</v>
      </c>
      <c r="M1637" s="16">
        <f>DAY(Table13[[#This Row],[Order Date]])</f>
        <v>26</v>
      </c>
      <c r="N1637" s="16" t="str">
        <f>TEXT(Table13[[#This Row],[Order Date]],"mmmm")</f>
        <v>May</v>
      </c>
      <c r="O1637" s="16" t="str">
        <f>TEXT(Table13[[#This Row],[Order Date]],"dddd")</f>
        <v>Friday</v>
      </c>
      <c r="P1637" s="16">
        <f>WEEKDAY(Table13[[#This Row],[Order Datetime]],2)</f>
        <v>5</v>
      </c>
      <c r="Q1637" s="30" t="str">
        <f>IF(Table13[[#This Row],[Customer Country]]="",VLOOKUP(Table13[[#This Row],[Customer ID]],Customers!$A$2:$E$2501,2,0),Table13[[#This Row],[Customer Country]])</f>
        <v>France</v>
      </c>
      <c r="R1637" s="16">
        <f>VLOOKUP(Table13[[#This Row],[Customer ID]],Table3[],6,0)</f>
        <v>54</v>
      </c>
    </row>
    <row r="1638" spans="1:18" x14ac:dyDescent="0.3">
      <c r="A1638" s="15">
        <v>368229</v>
      </c>
      <c r="B1638" s="16">
        <v>1318</v>
      </c>
      <c r="C1638" s="17" t="s">
        <v>99</v>
      </c>
      <c r="D1638" s="18">
        <v>45249.984027777777</v>
      </c>
      <c r="E1638" s="16" t="s">
        <v>97</v>
      </c>
      <c r="F1638" s="16" t="s">
        <v>27</v>
      </c>
      <c r="G1638" s="16">
        <v>4702</v>
      </c>
      <c r="H1638" s="16">
        <f>IF(OR(Table13[[#This Row],[Order Value]]&gt;Answer!I$17,Table13[[#This Row],[Order Value]]&lt;Answer!I$18),1,0)</f>
        <v>0</v>
      </c>
      <c r="I1638" s="19">
        <v>45249</v>
      </c>
      <c r="J1638" s="20" t="str">
        <f>TEXT(Table13[[#This Row],[Order Datetime]],"HH:MM:SS")</f>
        <v>23:37:00</v>
      </c>
      <c r="K1638" s="20" t="str">
        <f>TEXT(Table13[[#This Row],[Order time]],"H")</f>
        <v>23</v>
      </c>
      <c r="L1638" s="16">
        <v>11</v>
      </c>
      <c r="M1638" s="16">
        <f>DAY(Table13[[#This Row],[Order Date]])</f>
        <v>19</v>
      </c>
      <c r="N1638" s="16" t="str">
        <f>TEXT(Table13[[#This Row],[Order Date]],"mmmm")</f>
        <v>November</v>
      </c>
      <c r="O1638" s="16" t="str">
        <f>TEXT(Table13[[#This Row],[Order Date]],"dddd")</f>
        <v>Sunday</v>
      </c>
      <c r="P1638" s="16">
        <f>WEEKDAY(Table13[[#This Row],[Order Datetime]],2)</f>
        <v>7</v>
      </c>
      <c r="Q1638" s="30" t="str">
        <f>IF(Table13[[#This Row],[Customer Country]]="",VLOOKUP(Table13[[#This Row],[Customer ID]],Customers!$A$2:$E$2501,2,0),Table13[[#This Row],[Customer Country]])</f>
        <v>USA</v>
      </c>
      <c r="R1638" s="16">
        <f>VLOOKUP(Table13[[#This Row],[Customer ID]],Table3[],6,0)</f>
        <v>24</v>
      </c>
    </row>
    <row r="1639" spans="1:18" x14ac:dyDescent="0.3">
      <c r="A1639" s="15">
        <v>447240</v>
      </c>
      <c r="B1639" s="16">
        <v>1318</v>
      </c>
      <c r="C1639" s="17" t="s">
        <v>99</v>
      </c>
      <c r="D1639" s="18">
        <v>45246.963888888888</v>
      </c>
      <c r="E1639" s="16" t="s">
        <v>96</v>
      </c>
      <c r="F1639" s="16" t="s">
        <v>44</v>
      </c>
      <c r="G1639" s="16">
        <v>6512</v>
      </c>
      <c r="H1639" s="16">
        <f>IF(OR(Table13[[#This Row],[Order Value]]&gt;Answer!I$17,Table13[[#This Row],[Order Value]]&lt;Answer!I$18),1,0)</f>
        <v>0</v>
      </c>
      <c r="I1639" s="19">
        <v>45246</v>
      </c>
      <c r="J1639" s="20" t="str">
        <f>TEXT(Table13[[#This Row],[Order Datetime]],"HH:MM:SS")</f>
        <v>23:08:00</v>
      </c>
      <c r="K1639" s="20" t="str">
        <f>TEXT(Table13[[#This Row],[Order time]],"H")</f>
        <v>23</v>
      </c>
      <c r="L1639" s="16">
        <v>11</v>
      </c>
      <c r="M1639" s="16">
        <f>DAY(Table13[[#This Row],[Order Date]])</f>
        <v>16</v>
      </c>
      <c r="N1639" s="16" t="str">
        <f>TEXT(Table13[[#This Row],[Order Date]],"mmmm")</f>
        <v>November</v>
      </c>
      <c r="O1639" s="16" t="str">
        <f>TEXT(Table13[[#This Row],[Order Date]],"dddd")</f>
        <v>Thursday</v>
      </c>
      <c r="P1639" s="16">
        <f>WEEKDAY(Table13[[#This Row],[Order Datetime]],2)</f>
        <v>4</v>
      </c>
      <c r="Q1639" s="30" t="str">
        <f>IF(Table13[[#This Row],[Customer Country]]="",VLOOKUP(Table13[[#This Row],[Customer ID]],Customers!$A$2:$E$2501,2,0),Table13[[#This Row],[Customer Country]])</f>
        <v>USA</v>
      </c>
      <c r="R1639" s="16">
        <f>VLOOKUP(Table13[[#This Row],[Customer ID]],Table3[],6,0)</f>
        <v>24</v>
      </c>
    </row>
    <row r="1640" spans="1:18" x14ac:dyDescent="0.3">
      <c r="A1640" s="15">
        <v>662950</v>
      </c>
      <c r="B1640" s="16">
        <v>1320</v>
      </c>
      <c r="C1640" s="17" t="s">
        <v>109</v>
      </c>
      <c r="D1640" s="18">
        <v>45098.981944444444</v>
      </c>
      <c r="E1640" s="16" t="s">
        <v>97</v>
      </c>
      <c r="F1640" s="16" t="s">
        <v>60</v>
      </c>
      <c r="G1640" s="16">
        <v>8477</v>
      </c>
      <c r="H1640" s="16">
        <f>IF(OR(Table13[[#This Row],[Order Value]]&gt;Answer!I$17,Table13[[#This Row],[Order Value]]&lt;Answer!I$18),1,0)</f>
        <v>0</v>
      </c>
      <c r="I1640" s="19">
        <v>45098</v>
      </c>
      <c r="J1640" s="20" t="str">
        <f>TEXT(Table13[[#This Row],[Order Datetime]],"HH:MM:SS")</f>
        <v>23:34:00</v>
      </c>
      <c r="K1640" s="20" t="str">
        <f>TEXT(Table13[[#This Row],[Order time]],"H")</f>
        <v>23</v>
      </c>
      <c r="L1640" s="16">
        <v>6</v>
      </c>
      <c r="M1640" s="16">
        <f>DAY(Table13[[#This Row],[Order Date]])</f>
        <v>21</v>
      </c>
      <c r="N1640" s="16" t="str">
        <f>TEXT(Table13[[#This Row],[Order Date]],"mmmm")</f>
        <v>June</v>
      </c>
      <c r="O1640" s="16" t="str">
        <f>TEXT(Table13[[#This Row],[Order Date]],"dddd")</f>
        <v>Wednesday</v>
      </c>
      <c r="P1640" s="16">
        <f>WEEKDAY(Table13[[#This Row],[Order Datetime]],2)</f>
        <v>3</v>
      </c>
      <c r="Q1640" s="30" t="str">
        <f>IF(Table13[[#This Row],[Customer Country]]="",VLOOKUP(Table13[[#This Row],[Customer ID]],Customers!$A$2:$E$2501,2,0),Table13[[#This Row],[Customer Country]])</f>
        <v>Germany</v>
      </c>
      <c r="R1640" s="16">
        <f>VLOOKUP(Table13[[#This Row],[Customer ID]],Table3[],6,0)</f>
        <v>71</v>
      </c>
    </row>
    <row r="1641" spans="1:18" x14ac:dyDescent="0.3">
      <c r="A1641" s="15">
        <v>1024120</v>
      </c>
      <c r="B1641" s="16">
        <v>1323</v>
      </c>
      <c r="C1641" s="17" t="s">
        <v>110</v>
      </c>
      <c r="D1641" s="21">
        <v>44964.033333333333</v>
      </c>
      <c r="E1641" s="16" t="s">
        <v>98</v>
      </c>
      <c r="F1641" s="16" t="s">
        <v>86</v>
      </c>
      <c r="G1641" s="16">
        <v>2228</v>
      </c>
      <c r="H1641" s="16">
        <f>IF(OR(Table13[[#This Row],[Order Value]]&gt;Answer!I$17,Table13[[#This Row],[Order Value]]&lt;Answer!I$18),1,0)</f>
        <v>0</v>
      </c>
      <c r="I1641" s="19">
        <v>44964</v>
      </c>
      <c r="J1641" s="20" t="str">
        <f>TEXT(Table13[[#This Row],[Order Datetime]],"HH:MM:SS")</f>
        <v>00:48:00</v>
      </c>
      <c r="K1641" s="20" t="str">
        <f>TEXT(Table13[[#This Row],[Order time]],"H")</f>
        <v>0</v>
      </c>
      <c r="L1641" s="16">
        <v>2</v>
      </c>
      <c r="M1641" s="16">
        <f>DAY(Table13[[#This Row],[Order Date]])</f>
        <v>7</v>
      </c>
      <c r="N1641" s="16" t="str">
        <f>TEXT(Table13[[#This Row],[Order Date]],"mmmm")</f>
        <v>February</v>
      </c>
      <c r="O1641" s="16" t="str">
        <f>TEXT(Table13[[#This Row],[Order Date]],"dddd")</f>
        <v>Tuesday</v>
      </c>
      <c r="P1641" s="16">
        <f>WEEKDAY(Table13[[#This Row],[Order Datetime]],2)</f>
        <v>2</v>
      </c>
      <c r="Q1641" s="30" t="str">
        <f>IF(Table13[[#This Row],[Customer Country]]="",VLOOKUP(Table13[[#This Row],[Customer ID]],Customers!$A$2:$E$2501,2,0),Table13[[#This Row],[Customer Country]])</f>
        <v>Switzerland</v>
      </c>
      <c r="R1641" s="16">
        <f>VLOOKUP(Table13[[#This Row],[Customer ID]],Table3[],6,0)</f>
        <v>81</v>
      </c>
    </row>
    <row r="1642" spans="1:18" x14ac:dyDescent="0.3">
      <c r="A1642" s="15">
        <v>169945</v>
      </c>
      <c r="B1642" s="16">
        <v>1325</v>
      </c>
      <c r="C1642" s="17" t="s">
        <v>105</v>
      </c>
      <c r="D1642" s="18">
        <v>45111.037499999999</v>
      </c>
      <c r="E1642" s="16" t="s">
        <v>191</v>
      </c>
      <c r="F1642" s="16" t="s">
        <v>8</v>
      </c>
      <c r="G1642" s="16">
        <v>9136</v>
      </c>
      <c r="H1642" s="16">
        <f>IF(OR(Table13[[#This Row],[Order Value]]&gt;Answer!I$17,Table13[[#This Row],[Order Value]]&lt;Answer!I$18),1,0)</f>
        <v>0</v>
      </c>
      <c r="I1642" s="19">
        <v>45111</v>
      </c>
      <c r="J1642" s="20" t="str">
        <f>TEXT(Table13[[#This Row],[Order Datetime]],"HH:MM:SS")</f>
        <v>00:54:00</v>
      </c>
      <c r="K1642" s="20" t="str">
        <f>TEXT(Table13[[#This Row],[Order time]],"H")</f>
        <v>0</v>
      </c>
      <c r="L1642" s="16">
        <v>7</v>
      </c>
      <c r="M1642" s="16">
        <f>DAY(Table13[[#This Row],[Order Date]])</f>
        <v>4</v>
      </c>
      <c r="N1642" s="16" t="str">
        <f>TEXT(Table13[[#This Row],[Order Date]],"mmmm")</f>
        <v>July</v>
      </c>
      <c r="O1642" s="16" t="str">
        <f>TEXT(Table13[[#This Row],[Order Date]],"dddd")</f>
        <v>Tuesday</v>
      </c>
      <c r="P1642" s="16">
        <f>WEEKDAY(Table13[[#This Row],[Order Datetime]],2)</f>
        <v>2</v>
      </c>
      <c r="Q1642" s="30" t="str">
        <f>IF(Table13[[#This Row],[Customer Country]]="",VLOOKUP(Table13[[#This Row],[Customer ID]],Customers!$A$2:$E$2501,2,0),Table13[[#This Row],[Customer Country]])</f>
        <v>Spain</v>
      </c>
      <c r="R1642" s="16">
        <f>VLOOKUP(Table13[[#This Row],[Customer ID]],Table3[],6,0)</f>
        <v>29</v>
      </c>
    </row>
    <row r="1643" spans="1:18" x14ac:dyDescent="0.3">
      <c r="A1643" s="15">
        <v>1313997</v>
      </c>
      <c r="B1643" s="16">
        <v>1327</v>
      </c>
      <c r="C1643" s="17" t="s">
        <v>100</v>
      </c>
      <c r="D1643" s="21">
        <v>44984.00277777778</v>
      </c>
      <c r="E1643" s="16" t="s">
        <v>98</v>
      </c>
      <c r="F1643" s="16" t="s">
        <v>33</v>
      </c>
      <c r="G1643" s="16">
        <v>8609</v>
      </c>
      <c r="H1643" s="16">
        <f>IF(OR(Table13[[#This Row],[Order Value]]&gt;Answer!I$17,Table13[[#This Row],[Order Value]]&lt;Answer!I$18),1,0)</f>
        <v>0</v>
      </c>
      <c r="I1643" s="19">
        <v>44984</v>
      </c>
      <c r="J1643" s="20" t="str">
        <f>TEXT(Table13[[#This Row],[Order Datetime]],"HH:MM:SS")</f>
        <v>00:04:00</v>
      </c>
      <c r="K1643" s="20" t="str">
        <f>TEXT(Table13[[#This Row],[Order time]],"H")</f>
        <v>0</v>
      </c>
      <c r="L1643" s="16">
        <v>2</v>
      </c>
      <c r="M1643" s="16">
        <f>DAY(Table13[[#This Row],[Order Date]])</f>
        <v>27</v>
      </c>
      <c r="N1643" s="16" t="str">
        <f>TEXT(Table13[[#This Row],[Order Date]],"mmmm")</f>
        <v>February</v>
      </c>
      <c r="O1643" s="16" t="str">
        <f>TEXT(Table13[[#This Row],[Order Date]],"dddd")</f>
        <v>Monday</v>
      </c>
      <c r="P1643" s="16">
        <f>WEEKDAY(Table13[[#This Row],[Order Datetime]],2)</f>
        <v>1</v>
      </c>
      <c r="Q1643" s="30" t="str">
        <f>IF(Table13[[#This Row],[Customer Country]]="",VLOOKUP(Table13[[#This Row],[Customer ID]],Customers!$A$2:$E$2501,2,0),Table13[[#This Row],[Customer Country]])</f>
        <v>France</v>
      </c>
      <c r="R1643" s="16">
        <f>VLOOKUP(Table13[[#This Row],[Customer ID]],Table3[],6,0)</f>
        <v>34</v>
      </c>
    </row>
    <row r="1644" spans="1:18" x14ac:dyDescent="0.3">
      <c r="A1644" s="15">
        <v>1000225</v>
      </c>
      <c r="B1644" s="16">
        <v>1329</v>
      </c>
      <c r="C1644" s="17" t="s">
        <v>99</v>
      </c>
      <c r="D1644" s="21">
        <v>45163.961111111108</v>
      </c>
      <c r="E1644" s="16" t="s">
        <v>98</v>
      </c>
      <c r="F1644" s="16" t="s">
        <v>69</v>
      </c>
      <c r="G1644" s="16">
        <v>3066</v>
      </c>
      <c r="H1644" s="16">
        <f>IF(OR(Table13[[#This Row],[Order Value]]&gt;Answer!I$17,Table13[[#This Row],[Order Value]]&lt;Answer!I$18),1,0)</f>
        <v>0</v>
      </c>
      <c r="I1644" s="19">
        <v>45163</v>
      </c>
      <c r="J1644" s="20" t="str">
        <f>TEXT(Table13[[#This Row],[Order Datetime]],"HH:MM:SS")</f>
        <v>23:04:00</v>
      </c>
      <c r="K1644" s="20" t="str">
        <f>TEXT(Table13[[#This Row],[Order time]],"H")</f>
        <v>23</v>
      </c>
      <c r="L1644" s="16">
        <v>8</v>
      </c>
      <c r="M1644" s="16">
        <f>DAY(Table13[[#This Row],[Order Date]])</f>
        <v>25</v>
      </c>
      <c r="N1644" s="16" t="str">
        <f>TEXT(Table13[[#This Row],[Order Date]],"mmmm")</f>
        <v>August</v>
      </c>
      <c r="O1644" s="16" t="str">
        <f>TEXT(Table13[[#This Row],[Order Date]],"dddd")</f>
        <v>Friday</v>
      </c>
      <c r="P1644" s="16">
        <f>WEEKDAY(Table13[[#This Row],[Order Datetime]],2)</f>
        <v>5</v>
      </c>
      <c r="Q1644" s="30" t="str">
        <f>IF(Table13[[#This Row],[Customer Country]]="",VLOOKUP(Table13[[#This Row],[Customer ID]],Customers!$A$2:$E$2501,2,0),Table13[[#This Row],[Customer Country]])</f>
        <v>USA</v>
      </c>
      <c r="R1644" s="16">
        <f>VLOOKUP(Table13[[#This Row],[Customer ID]],Table3[],6,0)</f>
        <v>62</v>
      </c>
    </row>
    <row r="1645" spans="1:18" x14ac:dyDescent="0.3">
      <c r="A1645" s="15">
        <v>690697</v>
      </c>
      <c r="B1645" s="16">
        <v>1330</v>
      </c>
      <c r="C1645" s="17" t="s">
        <v>101</v>
      </c>
      <c r="D1645" s="21">
        <v>44987.008333333331</v>
      </c>
      <c r="E1645" s="16" t="s">
        <v>98</v>
      </c>
      <c r="F1645" s="16" t="s">
        <v>69</v>
      </c>
      <c r="G1645" s="16">
        <v>2726</v>
      </c>
      <c r="H1645" s="16">
        <f>IF(OR(Table13[[#This Row],[Order Value]]&gt;Answer!I$17,Table13[[#This Row],[Order Value]]&lt;Answer!I$18),1,0)</f>
        <v>0</v>
      </c>
      <c r="I1645" s="19">
        <v>44987</v>
      </c>
      <c r="J1645" s="20" t="str">
        <f>TEXT(Table13[[#This Row],[Order Datetime]],"HH:MM:SS")</f>
        <v>00:12:00</v>
      </c>
      <c r="K1645" s="20" t="str">
        <f>TEXT(Table13[[#This Row],[Order time]],"H")</f>
        <v>0</v>
      </c>
      <c r="L1645" s="16">
        <v>3</v>
      </c>
      <c r="M1645" s="16">
        <f>DAY(Table13[[#This Row],[Order Date]])</f>
        <v>2</v>
      </c>
      <c r="N1645" s="16" t="str">
        <f>TEXT(Table13[[#This Row],[Order Date]],"mmmm")</f>
        <v>March</v>
      </c>
      <c r="O1645" s="16" t="str">
        <f>TEXT(Table13[[#This Row],[Order Date]],"dddd")</f>
        <v>Thursday</v>
      </c>
      <c r="P1645" s="16">
        <f>WEEKDAY(Table13[[#This Row],[Order Datetime]],2)</f>
        <v>4</v>
      </c>
      <c r="Q1645" s="30" t="str">
        <f>IF(Table13[[#This Row],[Customer Country]]="",VLOOKUP(Table13[[#This Row],[Customer ID]],Customers!$A$2:$E$2501,2,0),Table13[[#This Row],[Customer Country]])</f>
        <v>Australia</v>
      </c>
      <c r="R1645" s="16">
        <f>VLOOKUP(Table13[[#This Row],[Customer ID]],Table3[],6,0)</f>
        <v>59</v>
      </c>
    </row>
    <row r="1646" spans="1:18" x14ac:dyDescent="0.3">
      <c r="A1646" s="15">
        <v>1586073</v>
      </c>
      <c r="B1646" s="16">
        <v>1330</v>
      </c>
      <c r="C1646" s="17" t="s">
        <v>101</v>
      </c>
      <c r="D1646" s="21">
        <v>45179.027777777781</v>
      </c>
      <c r="E1646" s="16" t="s">
        <v>97</v>
      </c>
      <c r="F1646" s="16" t="s">
        <v>49</v>
      </c>
      <c r="G1646" s="16">
        <v>9985</v>
      </c>
      <c r="H1646" s="16">
        <f>IF(OR(Table13[[#This Row],[Order Value]]&gt;Answer!I$17,Table13[[#This Row],[Order Value]]&lt;Answer!I$18),1,0)</f>
        <v>0</v>
      </c>
      <c r="I1646" s="19">
        <v>45179</v>
      </c>
      <c r="J1646" s="20" t="str">
        <f>TEXT(Table13[[#This Row],[Order Datetime]],"HH:MM:SS")</f>
        <v>00:40:00</v>
      </c>
      <c r="K1646" s="20" t="str">
        <f>TEXT(Table13[[#This Row],[Order time]],"H")</f>
        <v>0</v>
      </c>
      <c r="L1646" s="16">
        <v>9</v>
      </c>
      <c r="M1646" s="16">
        <f>DAY(Table13[[#This Row],[Order Date]])</f>
        <v>10</v>
      </c>
      <c r="N1646" s="16" t="str">
        <f>TEXT(Table13[[#This Row],[Order Date]],"mmmm")</f>
        <v>September</v>
      </c>
      <c r="O1646" s="16" t="str">
        <f>TEXT(Table13[[#This Row],[Order Date]],"dddd")</f>
        <v>Sunday</v>
      </c>
      <c r="P1646" s="16">
        <f>WEEKDAY(Table13[[#This Row],[Order Datetime]],2)</f>
        <v>7</v>
      </c>
      <c r="Q1646" s="30" t="str">
        <f>IF(Table13[[#This Row],[Customer Country]]="",VLOOKUP(Table13[[#This Row],[Customer ID]],Customers!$A$2:$E$2501,2,0),Table13[[#This Row],[Customer Country]])</f>
        <v>Australia</v>
      </c>
      <c r="R1646" s="16">
        <f>VLOOKUP(Table13[[#This Row],[Customer ID]],Table3[],6,0)</f>
        <v>59</v>
      </c>
    </row>
    <row r="1647" spans="1:18" x14ac:dyDescent="0.3">
      <c r="A1647" s="15">
        <v>84351</v>
      </c>
      <c r="B1647" s="16">
        <v>1331</v>
      </c>
      <c r="C1647" s="17" t="s">
        <v>99</v>
      </c>
      <c r="D1647" s="18">
        <v>45035.009027777778</v>
      </c>
      <c r="E1647" s="16" t="s">
        <v>191</v>
      </c>
      <c r="F1647" s="16" t="s">
        <v>8</v>
      </c>
      <c r="G1647" s="16">
        <v>4824</v>
      </c>
      <c r="H1647" s="16">
        <f>IF(OR(Table13[[#This Row],[Order Value]]&gt;Answer!I$17,Table13[[#This Row],[Order Value]]&lt;Answer!I$18),1,0)</f>
        <v>0</v>
      </c>
      <c r="I1647" s="19">
        <v>45035</v>
      </c>
      <c r="J1647" s="20" t="str">
        <f>TEXT(Table13[[#This Row],[Order Datetime]],"HH:MM:SS")</f>
        <v>00:13:00</v>
      </c>
      <c r="K1647" s="20" t="str">
        <f>TEXT(Table13[[#This Row],[Order time]],"H")</f>
        <v>0</v>
      </c>
      <c r="L1647" s="16">
        <v>4</v>
      </c>
      <c r="M1647" s="16">
        <f>DAY(Table13[[#This Row],[Order Date]])</f>
        <v>19</v>
      </c>
      <c r="N1647" s="16" t="str">
        <f>TEXT(Table13[[#This Row],[Order Date]],"mmmm")</f>
        <v>April</v>
      </c>
      <c r="O1647" s="16" t="str">
        <f>TEXT(Table13[[#This Row],[Order Date]],"dddd")</f>
        <v>Wednesday</v>
      </c>
      <c r="P1647" s="16">
        <f>WEEKDAY(Table13[[#This Row],[Order Datetime]],2)</f>
        <v>3</v>
      </c>
      <c r="Q1647" s="30" t="str">
        <f>IF(Table13[[#This Row],[Customer Country]]="",VLOOKUP(Table13[[#This Row],[Customer ID]],Customers!$A$2:$E$2501,2,0),Table13[[#This Row],[Customer Country]])</f>
        <v>USA</v>
      </c>
      <c r="R1647" s="16">
        <f>VLOOKUP(Table13[[#This Row],[Customer ID]],Table3[],6,0)</f>
        <v>84</v>
      </c>
    </row>
    <row r="1648" spans="1:18" x14ac:dyDescent="0.3">
      <c r="A1648" s="15">
        <v>1279393</v>
      </c>
      <c r="B1648" s="16">
        <v>1340</v>
      </c>
      <c r="C1648" s="17" t="s">
        <v>107</v>
      </c>
      <c r="D1648" s="21">
        <v>45177.042361111111</v>
      </c>
      <c r="E1648" s="16" t="s">
        <v>96</v>
      </c>
      <c r="F1648" s="16" t="s">
        <v>63</v>
      </c>
      <c r="G1648" s="16">
        <v>9753</v>
      </c>
      <c r="H1648" s="16">
        <f>IF(OR(Table13[[#This Row],[Order Value]]&gt;Answer!I$17,Table13[[#This Row],[Order Value]]&lt;Answer!I$18),1,0)</f>
        <v>0</v>
      </c>
      <c r="I1648" s="19">
        <v>45177</v>
      </c>
      <c r="J1648" s="20" t="str">
        <f>TEXT(Table13[[#This Row],[Order Datetime]],"HH:MM:SS")</f>
        <v>01:01:00</v>
      </c>
      <c r="K1648" s="20" t="str">
        <f>TEXT(Table13[[#This Row],[Order time]],"H")</f>
        <v>1</v>
      </c>
      <c r="L1648" s="16">
        <v>9</v>
      </c>
      <c r="M1648" s="16">
        <f>DAY(Table13[[#This Row],[Order Date]])</f>
        <v>8</v>
      </c>
      <c r="N1648" s="16" t="str">
        <f>TEXT(Table13[[#This Row],[Order Date]],"mmmm")</f>
        <v>September</v>
      </c>
      <c r="O1648" s="16" t="str">
        <f>TEXT(Table13[[#This Row],[Order Date]],"dddd")</f>
        <v>Friday</v>
      </c>
      <c r="P1648" s="16">
        <f>WEEKDAY(Table13[[#This Row],[Order Datetime]],2)</f>
        <v>5</v>
      </c>
      <c r="Q1648" s="30" t="str">
        <f>IF(Table13[[#This Row],[Customer Country]]="",VLOOKUP(Table13[[#This Row],[Customer ID]],Customers!$A$2:$E$2501,2,0),Table13[[#This Row],[Customer Country]])</f>
        <v>Italy</v>
      </c>
      <c r="R1648" s="16">
        <f>VLOOKUP(Table13[[#This Row],[Customer ID]],Table3[],6,0)</f>
        <v>40</v>
      </c>
    </row>
    <row r="1649" spans="1:18" x14ac:dyDescent="0.3">
      <c r="A1649" s="15">
        <v>1201138</v>
      </c>
      <c r="B1649" s="16">
        <v>1342</v>
      </c>
      <c r="C1649" s="17" t="s">
        <v>99</v>
      </c>
      <c r="D1649" s="21">
        <v>44999.039583333331</v>
      </c>
      <c r="E1649" s="16" t="s">
        <v>98</v>
      </c>
      <c r="F1649" s="16" t="s">
        <v>58</v>
      </c>
      <c r="G1649" s="16">
        <v>6081</v>
      </c>
      <c r="H1649" s="16">
        <f>IF(OR(Table13[[#This Row],[Order Value]]&gt;Answer!I$17,Table13[[#This Row],[Order Value]]&lt;Answer!I$18),1,0)</f>
        <v>0</v>
      </c>
      <c r="I1649" s="19">
        <v>44999</v>
      </c>
      <c r="J1649" s="20" t="str">
        <f>TEXT(Table13[[#This Row],[Order Datetime]],"HH:MM:SS")</f>
        <v>00:57:00</v>
      </c>
      <c r="K1649" s="20" t="str">
        <f>TEXT(Table13[[#This Row],[Order time]],"H")</f>
        <v>0</v>
      </c>
      <c r="L1649" s="16">
        <v>3</v>
      </c>
      <c r="M1649" s="16">
        <f>DAY(Table13[[#This Row],[Order Date]])</f>
        <v>14</v>
      </c>
      <c r="N1649" s="16" t="str">
        <f>TEXT(Table13[[#This Row],[Order Date]],"mmmm")</f>
        <v>March</v>
      </c>
      <c r="O1649" s="16" t="str">
        <f>TEXT(Table13[[#This Row],[Order Date]],"dddd")</f>
        <v>Tuesday</v>
      </c>
      <c r="P1649" s="16">
        <f>WEEKDAY(Table13[[#This Row],[Order Datetime]],2)</f>
        <v>2</v>
      </c>
      <c r="Q1649" s="30" t="str">
        <f>IF(Table13[[#This Row],[Customer Country]]="",VLOOKUP(Table13[[#This Row],[Customer ID]],Customers!$A$2:$E$2501,2,0),Table13[[#This Row],[Customer Country]])</f>
        <v>USA</v>
      </c>
      <c r="R1649" s="16">
        <f>VLOOKUP(Table13[[#This Row],[Customer ID]],Table3[],6,0)</f>
        <v>24</v>
      </c>
    </row>
    <row r="1650" spans="1:18" x14ac:dyDescent="0.3">
      <c r="A1650" s="15">
        <v>1229877</v>
      </c>
      <c r="B1650" s="16">
        <v>1342</v>
      </c>
      <c r="C1650" s="17" t="s">
        <v>99</v>
      </c>
      <c r="D1650" s="21">
        <v>45144.959027777775</v>
      </c>
      <c r="E1650" s="16" t="s">
        <v>96</v>
      </c>
      <c r="F1650" s="16" t="s">
        <v>4</v>
      </c>
      <c r="G1650" s="16">
        <v>3454</v>
      </c>
      <c r="H1650" s="16">
        <f>IF(OR(Table13[[#This Row],[Order Value]]&gt;Answer!I$17,Table13[[#This Row],[Order Value]]&lt;Answer!I$18),1,0)</f>
        <v>0</v>
      </c>
      <c r="I1650" s="19">
        <v>45144</v>
      </c>
      <c r="J1650" s="20" t="str">
        <f>TEXT(Table13[[#This Row],[Order Datetime]],"HH:MM:SS")</f>
        <v>23:01:00</v>
      </c>
      <c r="K1650" s="20" t="str">
        <f>TEXT(Table13[[#This Row],[Order time]],"H")</f>
        <v>23</v>
      </c>
      <c r="L1650" s="16">
        <v>8</v>
      </c>
      <c r="M1650" s="16">
        <f>DAY(Table13[[#This Row],[Order Date]])</f>
        <v>6</v>
      </c>
      <c r="N1650" s="16" t="str">
        <f>TEXT(Table13[[#This Row],[Order Date]],"mmmm")</f>
        <v>August</v>
      </c>
      <c r="O1650" s="16" t="str">
        <f>TEXT(Table13[[#This Row],[Order Date]],"dddd")</f>
        <v>Sunday</v>
      </c>
      <c r="P1650" s="16">
        <f>WEEKDAY(Table13[[#This Row],[Order Datetime]],2)</f>
        <v>7</v>
      </c>
      <c r="Q1650" s="30" t="str">
        <f>IF(Table13[[#This Row],[Customer Country]]="",VLOOKUP(Table13[[#This Row],[Customer ID]],Customers!$A$2:$E$2501,2,0),Table13[[#This Row],[Customer Country]])</f>
        <v>USA</v>
      </c>
      <c r="R1650" s="16">
        <f>VLOOKUP(Table13[[#This Row],[Customer ID]],Table3[],6,0)</f>
        <v>24</v>
      </c>
    </row>
    <row r="1651" spans="1:18" x14ac:dyDescent="0.3">
      <c r="A1651" s="15">
        <v>1477405</v>
      </c>
      <c r="B1651" s="16">
        <v>1342</v>
      </c>
      <c r="C1651" s="17" t="s">
        <v>99</v>
      </c>
      <c r="D1651" s="21">
        <v>45203.063888888886</v>
      </c>
      <c r="E1651" s="16" t="s">
        <v>191</v>
      </c>
      <c r="F1651" s="16" t="s">
        <v>61</v>
      </c>
      <c r="G1651" s="16">
        <v>6068</v>
      </c>
      <c r="H1651" s="16">
        <f>IF(OR(Table13[[#This Row],[Order Value]]&gt;Answer!I$17,Table13[[#This Row],[Order Value]]&lt;Answer!I$18),1,0)</f>
        <v>0</v>
      </c>
      <c r="I1651" s="19">
        <v>45203</v>
      </c>
      <c r="J1651" s="20" t="str">
        <f>TEXT(Table13[[#This Row],[Order Datetime]],"HH:MM:SS")</f>
        <v>01:32:00</v>
      </c>
      <c r="K1651" s="20" t="str">
        <f>TEXT(Table13[[#This Row],[Order time]],"H")</f>
        <v>1</v>
      </c>
      <c r="L1651" s="16">
        <v>10</v>
      </c>
      <c r="M1651" s="16">
        <f>DAY(Table13[[#This Row],[Order Date]])</f>
        <v>4</v>
      </c>
      <c r="N1651" s="16" t="str">
        <f>TEXT(Table13[[#This Row],[Order Date]],"mmmm")</f>
        <v>October</v>
      </c>
      <c r="O1651" s="16" t="str">
        <f>TEXT(Table13[[#This Row],[Order Date]],"dddd")</f>
        <v>Wednesday</v>
      </c>
      <c r="P1651" s="16">
        <f>WEEKDAY(Table13[[#This Row],[Order Datetime]],2)</f>
        <v>3</v>
      </c>
      <c r="Q1651" s="30" t="str">
        <f>IF(Table13[[#This Row],[Customer Country]]="",VLOOKUP(Table13[[#This Row],[Customer ID]],Customers!$A$2:$E$2501,2,0),Table13[[#This Row],[Customer Country]])</f>
        <v>USA</v>
      </c>
      <c r="R1651" s="16">
        <f>VLOOKUP(Table13[[#This Row],[Customer ID]],Table3[],6,0)</f>
        <v>24</v>
      </c>
    </row>
    <row r="1652" spans="1:18" x14ac:dyDescent="0.3">
      <c r="A1652" s="15">
        <v>479363</v>
      </c>
      <c r="B1652" s="16">
        <v>1343</v>
      </c>
      <c r="C1652" s="17" t="s">
        <v>99</v>
      </c>
      <c r="D1652" s="18">
        <v>45115.001388888886</v>
      </c>
      <c r="E1652" s="16" t="s">
        <v>96</v>
      </c>
      <c r="F1652" s="16" t="s">
        <v>18</v>
      </c>
      <c r="G1652" s="16">
        <v>1941</v>
      </c>
      <c r="H1652" s="16">
        <f>IF(OR(Table13[[#This Row],[Order Value]]&gt;Answer!I$17,Table13[[#This Row],[Order Value]]&lt;Answer!I$18),1,0)</f>
        <v>0</v>
      </c>
      <c r="I1652" s="19">
        <v>45115</v>
      </c>
      <c r="J1652" s="20" t="str">
        <f>TEXT(Table13[[#This Row],[Order Datetime]],"HH:MM:SS")</f>
        <v>00:02:00</v>
      </c>
      <c r="K1652" s="20" t="str">
        <f>TEXT(Table13[[#This Row],[Order time]],"H")</f>
        <v>0</v>
      </c>
      <c r="L1652" s="16">
        <v>7</v>
      </c>
      <c r="M1652" s="16">
        <f>DAY(Table13[[#This Row],[Order Date]])</f>
        <v>8</v>
      </c>
      <c r="N1652" s="16" t="str">
        <f>TEXT(Table13[[#This Row],[Order Date]],"mmmm")</f>
        <v>July</v>
      </c>
      <c r="O1652" s="16" t="str">
        <f>TEXT(Table13[[#This Row],[Order Date]],"dddd")</f>
        <v>Saturday</v>
      </c>
      <c r="P1652" s="16">
        <f>WEEKDAY(Table13[[#This Row],[Order Datetime]],2)</f>
        <v>6</v>
      </c>
      <c r="Q1652" s="30" t="str">
        <f>IF(Table13[[#This Row],[Customer Country]]="",VLOOKUP(Table13[[#This Row],[Customer ID]],Customers!$A$2:$E$2501,2,0),Table13[[#This Row],[Customer Country]])</f>
        <v>USA</v>
      </c>
      <c r="R1652" s="16">
        <f>VLOOKUP(Table13[[#This Row],[Customer ID]],Table3[],6,0)</f>
        <v>32</v>
      </c>
    </row>
    <row r="1653" spans="1:18" x14ac:dyDescent="0.3">
      <c r="A1653" s="15">
        <v>944561</v>
      </c>
      <c r="B1653" s="16">
        <v>1343</v>
      </c>
      <c r="C1653" s="17" t="s">
        <v>99</v>
      </c>
      <c r="D1653" s="21">
        <v>44981.958333333336</v>
      </c>
      <c r="E1653" s="16" t="s">
        <v>97</v>
      </c>
      <c r="F1653" s="16" t="s">
        <v>82</v>
      </c>
      <c r="G1653" s="16">
        <v>439</v>
      </c>
      <c r="H1653" s="16">
        <f>IF(OR(Table13[[#This Row],[Order Value]]&gt;Answer!I$17,Table13[[#This Row],[Order Value]]&lt;Answer!I$18),1,0)</f>
        <v>0</v>
      </c>
      <c r="I1653" s="19">
        <v>44981</v>
      </c>
      <c r="J1653" s="20" t="str">
        <f>TEXT(Table13[[#This Row],[Order Datetime]],"HH:MM:SS")</f>
        <v>23:00:00</v>
      </c>
      <c r="K1653" s="20" t="str">
        <f>TEXT(Table13[[#This Row],[Order time]],"H")</f>
        <v>23</v>
      </c>
      <c r="L1653" s="16">
        <v>2</v>
      </c>
      <c r="M1653" s="16">
        <f>DAY(Table13[[#This Row],[Order Date]])</f>
        <v>24</v>
      </c>
      <c r="N1653" s="16" t="str">
        <f>TEXT(Table13[[#This Row],[Order Date]],"mmmm")</f>
        <v>February</v>
      </c>
      <c r="O1653" s="16" t="str">
        <f>TEXT(Table13[[#This Row],[Order Date]],"dddd")</f>
        <v>Friday</v>
      </c>
      <c r="P1653" s="16">
        <f>WEEKDAY(Table13[[#This Row],[Order Datetime]],2)</f>
        <v>5</v>
      </c>
      <c r="Q1653" s="30" t="str">
        <f>IF(Table13[[#This Row],[Customer Country]]="",VLOOKUP(Table13[[#This Row],[Customer ID]],Customers!$A$2:$E$2501,2,0),Table13[[#This Row],[Customer Country]])</f>
        <v>USA</v>
      </c>
      <c r="R1653" s="16">
        <f>VLOOKUP(Table13[[#This Row],[Customer ID]],Table3[],6,0)</f>
        <v>32</v>
      </c>
    </row>
    <row r="1654" spans="1:18" x14ac:dyDescent="0.3">
      <c r="A1654" s="15">
        <v>137231</v>
      </c>
      <c r="B1654" s="16">
        <v>1344</v>
      </c>
      <c r="C1654" s="17" t="s">
        <v>105</v>
      </c>
      <c r="D1654" s="18">
        <v>45216</v>
      </c>
      <c r="E1654" s="16" t="s">
        <v>191</v>
      </c>
      <c r="F1654" s="16" t="s">
        <v>77</v>
      </c>
      <c r="G1654" s="16">
        <v>6898</v>
      </c>
      <c r="H1654" s="16">
        <f>IF(OR(Table13[[#This Row],[Order Value]]&gt;Answer!I$17,Table13[[#This Row],[Order Value]]&lt;Answer!I$18),1,0)</f>
        <v>0</v>
      </c>
      <c r="I1654" s="19">
        <v>45216</v>
      </c>
      <c r="J1654" s="20" t="str">
        <f>TEXT(Table13[[#This Row],[Order Datetime]],"HH:MM:SS")</f>
        <v>00:00:00</v>
      </c>
      <c r="K1654" s="20" t="str">
        <f>TEXT(Table13[[#This Row],[Order time]],"H")</f>
        <v>0</v>
      </c>
      <c r="L1654" s="16">
        <v>10</v>
      </c>
      <c r="M1654" s="16">
        <f>DAY(Table13[[#This Row],[Order Date]])</f>
        <v>17</v>
      </c>
      <c r="N1654" s="16" t="str">
        <f>TEXT(Table13[[#This Row],[Order Date]],"mmmm")</f>
        <v>October</v>
      </c>
      <c r="O1654" s="16" t="str">
        <f>TEXT(Table13[[#This Row],[Order Date]],"dddd")</f>
        <v>Tuesday</v>
      </c>
      <c r="P1654" s="16">
        <f>WEEKDAY(Table13[[#This Row],[Order Datetime]],2)</f>
        <v>2</v>
      </c>
      <c r="Q1654" s="30" t="str">
        <f>IF(Table13[[#This Row],[Customer Country]]="",VLOOKUP(Table13[[#This Row],[Customer ID]],Customers!$A$2:$E$2501,2,0),Table13[[#This Row],[Customer Country]])</f>
        <v>Spain</v>
      </c>
      <c r="R1654" s="16">
        <f>VLOOKUP(Table13[[#This Row],[Customer ID]],Table3[],6,0)</f>
        <v>40</v>
      </c>
    </row>
    <row r="1655" spans="1:18" x14ac:dyDescent="0.3">
      <c r="A1655" s="15">
        <v>213254</v>
      </c>
      <c r="B1655" s="16">
        <v>1344</v>
      </c>
      <c r="C1655" s="17" t="s">
        <v>105</v>
      </c>
      <c r="D1655" s="18">
        <v>45135.024305555555</v>
      </c>
      <c r="E1655" s="16" t="s">
        <v>97</v>
      </c>
      <c r="F1655" s="16" t="s">
        <v>26</v>
      </c>
      <c r="G1655" s="16">
        <v>3943</v>
      </c>
      <c r="H1655" s="16">
        <f>IF(OR(Table13[[#This Row],[Order Value]]&gt;Answer!I$17,Table13[[#This Row],[Order Value]]&lt;Answer!I$18),1,0)</f>
        <v>0</v>
      </c>
      <c r="I1655" s="19">
        <v>45135</v>
      </c>
      <c r="J1655" s="20" t="str">
        <f>TEXT(Table13[[#This Row],[Order Datetime]],"HH:MM:SS")</f>
        <v>00:35:00</v>
      </c>
      <c r="K1655" s="20" t="str">
        <f>TEXT(Table13[[#This Row],[Order time]],"H")</f>
        <v>0</v>
      </c>
      <c r="L1655" s="16">
        <v>7</v>
      </c>
      <c r="M1655" s="16">
        <f>DAY(Table13[[#This Row],[Order Date]])</f>
        <v>28</v>
      </c>
      <c r="N1655" s="16" t="str">
        <f>TEXT(Table13[[#This Row],[Order Date]],"mmmm")</f>
        <v>July</v>
      </c>
      <c r="O1655" s="16" t="str">
        <f>TEXT(Table13[[#This Row],[Order Date]],"dddd")</f>
        <v>Friday</v>
      </c>
      <c r="P1655" s="16">
        <f>WEEKDAY(Table13[[#This Row],[Order Datetime]],2)</f>
        <v>5</v>
      </c>
      <c r="Q1655" s="30" t="str">
        <f>IF(Table13[[#This Row],[Customer Country]]="",VLOOKUP(Table13[[#This Row],[Customer ID]],Customers!$A$2:$E$2501,2,0),Table13[[#This Row],[Customer Country]])</f>
        <v>Spain</v>
      </c>
      <c r="R1655" s="16">
        <f>VLOOKUP(Table13[[#This Row],[Customer ID]],Table3[],6,0)</f>
        <v>40</v>
      </c>
    </row>
    <row r="1656" spans="1:18" x14ac:dyDescent="0.3">
      <c r="A1656" s="15">
        <v>711681</v>
      </c>
      <c r="B1656" s="16">
        <v>1344</v>
      </c>
      <c r="C1656" s="17" t="s">
        <v>105</v>
      </c>
      <c r="D1656" s="21">
        <v>45068.024305555555</v>
      </c>
      <c r="E1656" s="16" t="s">
        <v>98</v>
      </c>
      <c r="F1656" s="16" t="s">
        <v>4</v>
      </c>
      <c r="G1656" s="16">
        <v>3885</v>
      </c>
      <c r="H1656" s="16">
        <f>IF(OR(Table13[[#This Row],[Order Value]]&gt;Answer!I$17,Table13[[#This Row],[Order Value]]&lt;Answer!I$18),1,0)</f>
        <v>0</v>
      </c>
      <c r="I1656" s="19">
        <v>45068</v>
      </c>
      <c r="J1656" s="20" t="str">
        <f>TEXT(Table13[[#This Row],[Order Datetime]],"HH:MM:SS")</f>
        <v>00:35:00</v>
      </c>
      <c r="K1656" s="20" t="str">
        <f>TEXT(Table13[[#This Row],[Order time]],"H")</f>
        <v>0</v>
      </c>
      <c r="L1656" s="16">
        <v>5</v>
      </c>
      <c r="M1656" s="16">
        <f>DAY(Table13[[#This Row],[Order Date]])</f>
        <v>22</v>
      </c>
      <c r="N1656" s="16" t="str">
        <f>TEXT(Table13[[#This Row],[Order Date]],"mmmm")</f>
        <v>May</v>
      </c>
      <c r="O1656" s="16" t="str">
        <f>TEXT(Table13[[#This Row],[Order Date]],"dddd")</f>
        <v>Monday</v>
      </c>
      <c r="P1656" s="16">
        <f>WEEKDAY(Table13[[#This Row],[Order Datetime]],2)</f>
        <v>1</v>
      </c>
      <c r="Q1656" s="30" t="str">
        <f>IF(Table13[[#This Row],[Customer Country]]="",VLOOKUP(Table13[[#This Row],[Customer ID]],Customers!$A$2:$E$2501,2,0),Table13[[#This Row],[Customer Country]])</f>
        <v>Spain</v>
      </c>
      <c r="R1656" s="16">
        <f>VLOOKUP(Table13[[#This Row],[Customer ID]],Table3[],6,0)</f>
        <v>40</v>
      </c>
    </row>
    <row r="1657" spans="1:18" x14ac:dyDescent="0.3">
      <c r="A1657" s="15">
        <v>1000578</v>
      </c>
      <c r="B1657" s="16">
        <v>1344</v>
      </c>
      <c r="C1657" s="17" t="s">
        <v>105</v>
      </c>
      <c r="D1657" s="21">
        <v>45070.980555555558</v>
      </c>
      <c r="E1657" s="16" t="s">
        <v>97</v>
      </c>
      <c r="F1657" s="16" t="s">
        <v>89</v>
      </c>
      <c r="G1657" s="16">
        <v>2515</v>
      </c>
      <c r="H1657" s="16">
        <f>IF(OR(Table13[[#This Row],[Order Value]]&gt;Answer!I$17,Table13[[#This Row],[Order Value]]&lt;Answer!I$18),1,0)</f>
        <v>0</v>
      </c>
      <c r="I1657" s="19">
        <v>45070</v>
      </c>
      <c r="J1657" s="20" t="str">
        <f>TEXT(Table13[[#This Row],[Order Datetime]],"HH:MM:SS")</f>
        <v>23:32:00</v>
      </c>
      <c r="K1657" s="20" t="str">
        <f>TEXT(Table13[[#This Row],[Order time]],"H")</f>
        <v>23</v>
      </c>
      <c r="L1657" s="16">
        <v>5</v>
      </c>
      <c r="M1657" s="16">
        <f>DAY(Table13[[#This Row],[Order Date]])</f>
        <v>24</v>
      </c>
      <c r="N1657" s="16" t="str">
        <f>TEXT(Table13[[#This Row],[Order Date]],"mmmm")</f>
        <v>May</v>
      </c>
      <c r="O1657" s="16" t="str">
        <f>TEXT(Table13[[#This Row],[Order Date]],"dddd")</f>
        <v>Wednesday</v>
      </c>
      <c r="P1657" s="16">
        <f>WEEKDAY(Table13[[#This Row],[Order Datetime]],2)</f>
        <v>3</v>
      </c>
      <c r="Q1657" s="30" t="str">
        <f>IF(Table13[[#This Row],[Customer Country]]="",VLOOKUP(Table13[[#This Row],[Customer ID]],Customers!$A$2:$E$2501,2,0),Table13[[#This Row],[Customer Country]])</f>
        <v>Spain</v>
      </c>
      <c r="R1657" s="16">
        <f>VLOOKUP(Table13[[#This Row],[Customer ID]],Table3[],6,0)</f>
        <v>40</v>
      </c>
    </row>
    <row r="1658" spans="1:18" x14ac:dyDescent="0.3">
      <c r="A1658" s="15">
        <v>353572</v>
      </c>
      <c r="B1658" s="16">
        <v>1346</v>
      </c>
      <c r="C1658" s="17" t="s">
        <v>99</v>
      </c>
      <c r="D1658" s="18">
        <v>44981.98333333333</v>
      </c>
      <c r="E1658" s="16" t="s">
        <v>191</v>
      </c>
      <c r="F1658" s="16" t="s">
        <v>44</v>
      </c>
      <c r="G1658" s="16">
        <v>4976</v>
      </c>
      <c r="H1658" s="16">
        <f>IF(OR(Table13[[#This Row],[Order Value]]&gt;Answer!I$17,Table13[[#This Row],[Order Value]]&lt;Answer!I$18),1,0)</f>
        <v>0</v>
      </c>
      <c r="I1658" s="19">
        <v>44981</v>
      </c>
      <c r="J1658" s="20" t="str">
        <f>TEXT(Table13[[#This Row],[Order Datetime]],"HH:MM:SS")</f>
        <v>23:36:00</v>
      </c>
      <c r="K1658" s="20" t="str">
        <f>TEXT(Table13[[#This Row],[Order time]],"H")</f>
        <v>23</v>
      </c>
      <c r="L1658" s="16">
        <v>2</v>
      </c>
      <c r="M1658" s="16">
        <f>DAY(Table13[[#This Row],[Order Date]])</f>
        <v>24</v>
      </c>
      <c r="N1658" s="16" t="str">
        <f>TEXT(Table13[[#This Row],[Order Date]],"mmmm")</f>
        <v>February</v>
      </c>
      <c r="O1658" s="16" t="str">
        <f>TEXT(Table13[[#This Row],[Order Date]],"dddd")</f>
        <v>Friday</v>
      </c>
      <c r="P1658" s="16">
        <f>WEEKDAY(Table13[[#This Row],[Order Datetime]],2)</f>
        <v>5</v>
      </c>
      <c r="Q1658" s="30" t="str">
        <f>IF(Table13[[#This Row],[Customer Country]]="",VLOOKUP(Table13[[#This Row],[Customer ID]],Customers!$A$2:$E$2501,2,0),Table13[[#This Row],[Customer Country]])</f>
        <v>USA</v>
      </c>
      <c r="R1658" s="16">
        <f>VLOOKUP(Table13[[#This Row],[Customer ID]],Table3[],6,0)</f>
        <v>81</v>
      </c>
    </row>
    <row r="1659" spans="1:18" x14ac:dyDescent="0.3">
      <c r="A1659" s="15">
        <v>723244</v>
      </c>
      <c r="B1659" s="16">
        <v>1347</v>
      </c>
      <c r="C1659" s="17" t="s">
        <v>100</v>
      </c>
      <c r="D1659" s="21">
        <v>45161.007638888892</v>
      </c>
      <c r="E1659" s="16" t="s">
        <v>191</v>
      </c>
      <c r="F1659" s="16" t="s">
        <v>70</v>
      </c>
      <c r="G1659" s="16">
        <v>6759</v>
      </c>
      <c r="H1659" s="16">
        <f>IF(OR(Table13[[#This Row],[Order Value]]&gt;Answer!I$17,Table13[[#This Row],[Order Value]]&lt;Answer!I$18),1,0)</f>
        <v>0</v>
      </c>
      <c r="I1659" s="19">
        <v>45161</v>
      </c>
      <c r="J1659" s="20" t="str">
        <f>TEXT(Table13[[#This Row],[Order Datetime]],"HH:MM:SS")</f>
        <v>00:11:00</v>
      </c>
      <c r="K1659" s="20" t="str">
        <f>TEXT(Table13[[#This Row],[Order time]],"H")</f>
        <v>0</v>
      </c>
      <c r="L1659" s="16">
        <v>8</v>
      </c>
      <c r="M1659" s="16">
        <f>DAY(Table13[[#This Row],[Order Date]])</f>
        <v>23</v>
      </c>
      <c r="N1659" s="16" t="str">
        <f>TEXT(Table13[[#This Row],[Order Date]],"mmmm")</f>
        <v>August</v>
      </c>
      <c r="O1659" s="16" t="str">
        <f>TEXT(Table13[[#This Row],[Order Date]],"dddd")</f>
        <v>Wednesday</v>
      </c>
      <c r="P1659" s="16">
        <f>WEEKDAY(Table13[[#This Row],[Order Datetime]],2)</f>
        <v>3</v>
      </c>
      <c r="Q1659" s="30" t="str">
        <f>IF(Table13[[#This Row],[Customer Country]]="",VLOOKUP(Table13[[#This Row],[Customer ID]],Customers!$A$2:$E$2501,2,0),Table13[[#This Row],[Customer Country]])</f>
        <v>France</v>
      </c>
      <c r="R1659" s="16">
        <f>VLOOKUP(Table13[[#This Row],[Customer ID]],Table3[],6,0)</f>
        <v>55</v>
      </c>
    </row>
    <row r="1660" spans="1:18" x14ac:dyDescent="0.3">
      <c r="A1660" s="15">
        <v>289906</v>
      </c>
      <c r="B1660" s="16">
        <v>1349</v>
      </c>
      <c r="C1660" s="17" t="s">
        <v>101</v>
      </c>
      <c r="D1660" s="18">
        <v>45031.995833333334</v>
      </c>
      <c r="E1660" s="16" t="s">
        <v>96</v>
      </c>
      <c r="F1660" s="16" t="s">
        <v>30</v>
      </c>
      <c r="G1660" s="16">
        <v>2771</v>
      </c>
      <c r="H1660" s="16">
        <f>IF(OR(Table13[[#This Row],[Order Value]]&gt;Answer!I$17,Table13[[#This Row],[Order Value]]&lt;Answer!I$18),1,0)</f>
        <v>0</v>
      </c>
      <c r="I1660" s="19">
        <v>45031</v>
      </c>
      <c r="J1660" s="20" t="str">
        <f>TEXT(Table13[[#This Row],[Order Datetime]],"HH:MM:SS")</f>
        <v>23:54:00</v>
      </c>
      <c r="K1660" s="20" t="str">
        <f>TEXT(Table13[[#This Row],[Order time]],"H")</f>
        <v>23</v>
      </c>
      <c r="L1660" s="16">
        <v>4</v>
      </c>
      <c r="M1660" s="16">
        <f>DAY(Table13[[#This Row],[Order Date]])</f>
        <v>15</v>
      </c>
      <c r="N1660" s="16" t="str">
        <f>TEXT(Table13[[#This Row],[Order Date]],"mmmm")</f>
        <v>April</v>
      </c>
      <c r="O1660" s="16" t="str">
        <f>TEXT(Table13[[#This Row],[Order Date]],"dddd")</f>
        <v>Saturday</v>
      </c>
      <c r="P1660" s="16">
        <f>WEEKDAY(Table13[[#This Row],[Order Datetime]],2)</f>
        <v>6</v>
      </c>
      <c r="Q1660" s="30" t="str">
        <f>IF(Table13[[#This Row],[Customer Country]]="",VLOOKUP(Table13[[#This Row],[Customer ID]],Customers!$A$2:$E$2501,2,0),Table13[[#This Row],[Customer Country]])</f>
        <v>Australia</v>
      </c>
      <c r="R1660" s="16">
        <f>VLOOKUP(Table13[[#This Row],[Customer ID]],Table3[],6,0)</f>
        <v>66</v>
      </c>
    </row>
    <row r="1661" spans="1:18" x14ac:dyDescent="0.3">
      <c r="A1661" s="15">
        <v>1153425</v>
      </c>
      <c r="B1661" s="16">
        <v>1349</v>
      </c>
      <c r="C1661" s="17" t="s">
        <v>101</v>
      </c>
      <c r="D1661" s="21">
        <v>45112.04583333333</v>
      </c>
      <c r="E1661" s="16" t="s">
        <v>96</v>
      </c>
      <c r="F1661" s="16" t="s">
        <v>27</v>
      </c>
      <c r="G1661" s="16">
        <v>4412</v>
      </c>
      <c r="H1661" s="16">
        <f>IF(OR(Table13[[#This Row],[Order Value]]&gt;Answer!I$17,Table13[[#This Row],[Order Value]]&lt;Answer!I$18),1,0)</f>
        <v>0</v>
      </c>
      <c r="I1661" s="19">
        <v>45112</v>
      </c>
      <c r="J1661" s="20" t="str">
        <f>TEXT(Table13[[#This Row],[Order Datetime]],"HH:MM:SS")</f>
        <v>01:06:00</v>
      </c>
      <c r="K1661" s="20" t="str">
        <f>TEXT(Table13[[#This Row],[Order time]],"H")</f>
        <v>1</v>
      </c>
      <c r="L1661" s="16">
        <v>7</v>
      </c>
      <c r="M1661" s="16">
        <f>DAY(Table13[[#This Row],[Order Date]])</f>
        <v>5</v>
      </c>
      <c r="N1661" s="16" t="str">
        <f>TEXT(Table13[[#This Row],[Order Date]],"mmmm")</f>
        <v>July</v>
      </c>
      <c r="O1661" s="16" t="str">
        <f>TEXT(Table13[[#This Row],[Order Date]],"dddd")</f>
        <v>Wednesday</v>
      </c>
      <c r="P1661" s="16">
        <f>WEEKDAY(Table13[[#This Row],[Order Datetime]],2)</f>
        <v>3</v>
      </c>
      <c r="Q1661" s="30" t="str">
        <f>IF(Table13[[#This Row],[Customer Country]]="",VLOOKUP(Table13[[#This Row],[Customer ID]],Customers!$A$2:$E$2501,2,0),Table13[[#This Row],[Customer Country]])</f>
        <v>Australia</v>
      </c>
      <c r="R1661" s="16">
        <f>VLOOKUP(Table13[[#This Row],[Customer ID]],Table3[],6,0)</f>
        <v>66</v>
      </c>
    </row>
    <row r="1662" spans="1:18" x14ac:dyDescent="0.3">
      <c r="A1662" s="15">
        <v>841079</v>
      </c>
      <c r="B1662" s="16">
        <v>1350</v>
      </c>
      <c r="C1662" s="17" t="s">
        <v>105</v>
      </c>
      <c r="D1662" s="21">
        <v>45110.056944444441</v>
      </c>
      <c r="E1662" s="16" t="s">
        <v>96</v>
      </c>
      <c r="F1662" s="16" t="s">
        <v>31</v>
      </c>
      <c r="G1662" s="16">
        <v>9133</v>
      </c>
      <c r="H1662" s="16">
        <f>IF(OR(Table13[[#This Row],[Order Value]]&gt;Answer!I$17,Table13[[#This Row],[Order Value]]&lt;Answer!I$18),1,0)</f>
        <v>0</v>
      </c>
      <c r="I1662" s="19">
        <v>45110</v>
      </c>
      <c r="J1662" s="20" t="str">
        <f>TEXT(Table13[[#This Row],[Order Datetime]],"HH:MM:SS")</f>
        <v>01:22:00</v>
      </c>
      <c r="K1662" s="20" t="str">
        <f>TEXT(Table13[[#This Row],[Order time]],"H")</f>
        <v>1</v>
      </c>
      <c r="L1662" s="16">
        <v>7</v>
      </c>
      <c r="M1662" s="16">
        <f>DAY(Table13[[#This Row],[Order Date]])</f>
        <v>3</v>
      </c>
      <c r="N1662" s="16" t="str">
        <f>TEXT(Table13[[#This Row],[Order Date]],"mmmm")</f>
        <v>July</v>
      </c>
      <c r="O1662" s="16" t="str">
        <f>TEXT(Table13[[#This Row],[Order Date]],"dddd")</f>
        <v>Monday</v>
      </c>
      <c r="P1662" s="16">
        <f>WEEKDAY(Table13[[#This Row],[Order Datetime]],2)</f>
        <v>1</v>
      </c>
      <c r="Q1662" s="30" t="str">
        <f>IF(Table13[[#This Row],[Customer Country]]="",VLOOKUP(Table13[[#This Row],[Customer ID]],Customers!$A$2:$E$2501,2,0),Table13[[#This Row],[Customer Country]])</f>
        <v>Spain</v>
      </c>
      <c r="R1662" s="16">
        <f>VLOOKUP(Table13[[#This Row],[Customer ID]],Table3[],6,0)</f>
        <v>51</v>
      </c>
    </row>
    <row r="1663" spans="1:18" x14ac:dyDescent="0.3">
      <c r="A1663" s="15">
        <v>1361969</v>
      </c>
      <c r="B1663" s="16">
        <v>1350</v>
      </c>
      <c r="C1663" s="17" t="s">
        <v>105</v>
      </c>
      <c r="D1663" s="21">
        <v>45051.083333333336</v>
      </c>
      <c r="E1663" s="16" t="s">
        <v>191</v>
      </c>
      <c r="F1663" s="16" t="s">
        <v>44</v>
      </c>
      <c r="G1663" s="16">
        <v>3695</v>
      </c>
      <c r="H1663" s="16">
        <f>IF(OR(Table13[[#This Row],[Order Value]]&gt;Answer!I$17,Table13[[#This Row],[Order Value]]&lt;Answer!I$18),1,0)</f>
        <v>0</v>
      </c>
      <c r="I1663" s="19">
        <v>45051</v>
      </c>
      <c r="J1663" s="20" t="str">
        <f>TEXT(Table13[[#This Row],[Order Datetime]],"HH:MM:SS")</f>
        <v>02:00:00</v>
      </c>
      <c r="K1663" s="20" t="str">
        <f>TEXT(Table13[[#This Row],[Order time]],"H")</f>
        <v>2</v>
      </c>
      <c r="L1663" s="16">
        <v>5</v>
      </c>
      <c r="M1663" s="16">
        <f>DAY(Table13[[#This Row],[Order Date]])</f>
        <v>5</v>
      </c>
      <c r="N1663" s="16" t="str">
        <f>TEXT(Table13[[#This Row],[Order Date]],"mmmm")</f>
        <v>May</v>
      </c>
      <c r="O1663" s="16" t="str">
        <f>TEXT(Table13[[#This Row],[Order Date]],"dddd")</f>
        <v>Friday</v>
      </c>
      <c r="P1663" s="16">
        <f>WEEKDAY(Table13[[#This Row],[Order Datetime]],2)</f>
        <v>5</v>
      </c>
      <c r="Q1663" s="30" t="str">
        <f>IF(Table13[[#This Row],[Customer Country]]="",VLOOKUP(Table13[[#This Row],[Customer ID]],Customers!$A$2:$E$2501,2,0),Table13[[#This Row],[Customer Country]])</f>
        <v>Spain</v>
      </c>
      <c r="R1663" s="16">
        <f>VLOOKUP(Table13[[#This Row],[Customer ID]],Table3[],6,0)</f>
        <v>51</v>
      </c>
    </row>
    <row r="1664" spans="1:18" x14ac:dyDescent="0.3">
      <c r="A1664" s="15">
        <v>521015</v>
      </c>
      <c r="B1664" s="16">
        <v>1351</v>
      </c>
      <c r="C1664" s="17" t="s">
        <v>105</v>
      </c>
      <c r="D1664" s="18">
        <v>45020.04791666667</v>
      </c>
      <c r="E1664" s="16" t="s">
        <v>98</v>
      </c>
      <c r="F1664" s="16" t="s">
        <v>27</v>
      </c>
      <c r="G1664" s="16">
        <v>9200</v>
      </c>
      <c r="H1664" s="16">
        <f>IF(OR(Table13[[#This Row],[Order Value]]&gt;Answer!I$17,Table13[[#This Row],[Order Value]]&lt;Answer!I$18),1,0)</f>
        <v>0</v>
      </c>
      <c r="I1664" s="19">
        <v>45020</v>
      </c>
      <c r="J1664" s="20" t="str">
        <f>TEXT(Table13[[#This Row],[Order Datetime]],"HH:MM:SS")</f>
        <v>01:09:00</v>
      </c>
      <c r="K1664" s="20" t="str">
        <f>TEXT(Table13[[#This Row],[Order time]],"H")</f>
        <v>1</v>
      </c>
      <c r="L1664" s="16">
        <v>4</v>
      </c>
      <c r="M1664" s="16">
        <f>DAY(Table13[[#This Row],[Order Date]])</f>
        <v>4</v>
      </c>
      <c r="N1664" s="16" t="str">
        <f>TEXT(Table13[[#This Row],[Order Date]],"mmmm")</f>
        <v>April</v>
      </c>
      <c r="O1664" s="16" t="str">
        <f>TEXT(Table13[[#This Row],[Order Date]],"dddd")</f>
        <v>Tuesday</v>
      </c>
      <c r="P1664" s="16">
        <f>WEEKDAY(Table13[[#This Row],[Order Datetime]],2)</f>
        <v>2</v>
      </c>
      <c r="Q1664" s="30" t="str">
        <f>IF(Table13[[#This Row],[Customer Country]]="",VLOOKUP(Table13[[#This Row],[Customer ID]],Customers!$A$2:$E$2501,2,0),Table13[[#This Row],[Customer Country]])</f>
        <v>Spain</v>
      </c>
      <c r="R1664" s="16">
        <f>VLOOKUP(Table13[[#This Row],[Customer ID]],Table3[],6,0)</f>
        <v>42</v>
      </c>
    </row>
    <row r="1665" spans="1:18" x14ac:dyDescent="0.3">
      <c r="A1665" s="15">
        <v>184958</v>
      </c>
      <c r="B1665" s="16">
        <v>1354</v>
      </c>
      <c r="C1665" s="17" t="s">
        <v>106</v>
      </c>
      <c r="D1665" s="18">
        <v>45150.040277777778</v>
      </c>
      <c r="E1665" s="16" t="s">
        <v>96</v>
      </c>
      <c r="F1665" s="16" t="s">
        <v>30</v>
      </c>
      <c r="G1665" s="16">
        <v>39</v>
      </c>
      <c r="H1665" s="16">
        <f>IF(OR(Table13[[#This Row],[Order Value]]&gt;Answer!I$17,Table13[[#This Row],[Order Value]]&lt;Answer!I$18),1,0)</f>
        <v>0</v>
      </c>
      <c r="I1665" s="19">
        <v>45150</v>
      </c>
      <c r="J1665" s="20" t="str">
        <f>TEXT(Table13[[#This Row],[Order Datetime]],"HH:MM:SS")</f>
        <v>00:58:00</v>
      </c>
      <c r="K1665" s="20" t="str">
        <f>TEXT(Table13[[#This Row],[Order time]],"H")</f>
        <v>0</v>
      </c>
      <c r="L1665" s="16">
        <v>8</v>
      </c>
      <c r="M1665" s="16">
        <f>DAY(Table13[[#This Row],[Order Date]])</f>
        <v>12</v>
      </c>
      <c r="N1665" s="16" t="str">
        <f>TEXT(Table13[[#This Row],[Order Date]],"mmmm")</f>
        <v>August</v>
      </c>
      <c r="O1665" s="16" t="str">
        <f>TEXT(Table13[[#This Row],[Order Date]],"dddd")</f>
        <v>Saturday</v>
      </c>
      <c r="P1665" s="16">
        <f>WEEKDAY(Table13[[#This Row],[Order Datetime]],2)</f>
        <v>6</v>
      </c>
      <c r="Q1665" s="30" t="str">
        <f>IF(Table13[[#This Row],[Customer Country]]="",VLOOKUP(Table13[[#This Row],[Customer ID]],Customers!$A$2:$E$2501,2,0),Table13[[#This Row],[Customer Country]])</f>
        <v>Singapore</v>
      </c>
      <c r="R1665" s="16">
        <f>VLOOKUP(Table13[[#This Row],[Customer ID]],Table3[],6,0)</f>
        <v>68</v>
      </c>
    </row>
    <row r="1666" spans="1:18" x14ac:dyDescent="0.3">
      <c r="A1666" s="15">
        <v>367308</v>
      </c>
      <c r="B1666" s="16">
        <v>1355</v>
      </c>
      <c r="C1666" s="17" t="s">
        <v>105</v>
      </c>
      <c r="D1666" s="18">
        <v>44941.098611111112</v>
      </c>
      <c r="E1666" s="16" t="s">
        <v>96</v>
      </c>
      <c r="F1666" s="16" t="s">
        <v>34</v>
      </c>
      <c r="G1666" s="16">
        <v>6648</v>
      </c>
      <c r="H1666" s="16">
        <f>IF(OR(Table13[[#This Row],[Order Value]]&gt;Answer!I$17,Table13[[#This Row],[Order Value]]&lt;Answer!I$18),1,0)</f>
        <v>0</v>
      </c>
      <c r="I1666" s="19">
        <v>44941</v>
      </c>
      <c r="J1666" s="20" t="str">
        <f>TEXT(Table13[[#This Row],[Order Datetime]],"HH:MM:SS")</f>
        <v>02:22:00</v>
      </c>
      <c r="K1666" s="20" t="str">
        <f>TEXT(Table13[[#This Row],[Order time]],"H")</f>
        <v>2</v>
      </c>
      <c r="L1666" s="16">
        <v>1</v>
      </c>
      <c r="M1666" s="16">
        <f>DAY(Table13[[#This Row],[Order Date]])</f>
        <v>15</v>
      </c>
      <c r="N1666" s="16" t="str">
        <f>TEXT(Table13[[#This Row],[Order Date]],"mmmm")</f>
        <v>January</v>
      </c>
      <c r="O1666" s="16" t="str">
        <f>TEXT(Table13[[#This Row],[Order Date]],"dddd")</f>
        <v>Sunday</v>
      </c>
      <c r="P1666" s="16">
        <f>WEEKDAY(Table13[[#This Row],[Order Datetime]],2)</f>
        <v>7</v>
      </c>
      <c r="Q1666" s="30" t="str">
        <f>IF(Table13[[#This Row],[Customer Country]]="",VLOOKUP(Table13[[#This Row],[Customer ID]],Customers!$A$2:$E$2501,2,0),Table13[[#This Row],[Customer Country]])</f>
        <v>Spain</v>
      </c>
      <c r="R1666" s="16">
        <f>VLOOKUP(Table13[[#This Row],[Customer ID]],Table3[],6,0)</f>
        <v>83</v>
      </c>
    </row>
    <row r="1667" spans="1:18" x14ac:dyDescent="0.3">
      <c r="A1667" s="15">
        <v>931763</v>
      </c>
      <c r="B1667" s="16">
        <v>1355</v>
      </c>
      <c r="C1667" s="17" t="s">
        <v>105</v>
      </c>
      <c r="D1667" s="21">
        <v>45072.008333333331</v>
      </c>
      <c r="E1667" s="16" t="s">
        <v>96</v>
      </c>
      <c r="F1667" s="16" t="s">
        <v>43</v>
      </c>
      <c r="G1667" s="16">
        <v>2372</v>
      </c>
      <c r="H1667" s="16">
        <f>IF(OR(Table13[[#This Row],[Order Value]]&gt;Answer!I$17,Table13[[#This Row],[Order Value]]&lt;Answer!I$18),1,0)</f>
        <v>0</v>
      </c>
      <c r="I1667" s="19">
        <v>45072</v>
      </c>
      <c r="J1667" s="20" t="str">
        <f>TEXT(Table13[[#This Row],[Order Datetime]],"HH:MM:SS")</f>
        <v>00:12:00</v>
      </c>
      <c r="K1667" s="20" t="str">
        <f>TEXT(Table13[[#This Row],[Order time]],"H")</f>
        <v>0</v>
      </c>
      <c r="L1667" s="16">
        <v>5</v>
      </c>
      <c r="M1667" s="16">
        <f>DAY(Table13[[#This Row],[Order Date]])</f>
        <v>26</v>
      </c>
      <c r="N1667" s="16" t="str">
        <f>TEXT(Table13[[#This Row],[Order Date]],"mmmm")</f>
        <v>May</v>
      </c>
      <c r="O1667" s="16" t="str">
        <f>TEXT(Table13[[#This Row],[Order Date]],"dddd")</f>
        <v>Friday</v>
      </c>
      <c r="P1667" s="16">
        <f>WEEKDAY(Table13[[#This Row],[Order Datetime]],2)</f>
        <v>5</v>
      </c>
      <c r="Q1667" s="30" t="str">
        <f>IF(Table13[[#This Row],[Customer Country]]="",VLOOKUP(Table13[[#This Row],[Customer ID]],Customers!$A$2:$E$2501,2,0),Table13[[#This Row],[Customer Country]])</f>
        <v>Spain</v>
      </c>
      <c r="R1667" s="16">
        <f>VLOOKUP(Table13[[#This Row],[Customer ID]],Table3[],6,0)</f>
        <v>83</v>
      </c>
    </row>
    <row r="1668" spans="1:18" x14ac:dyDescent="0.3">
      <c r="A1668" s="15">
        <v>995410</v>
      </c>
      <c r="B1668" s="16">
        <v>1355</v>
      </c>
      <c r="C1668" s="17" t="s">
        <v>105</v>
      </c>
      <c r="D1668" s="21">
        <v>45045.041666666664</v>
      </c>
      <c r="E1668" s="16" t="s">
        <v>98</v>
      </c>
      <c r="F1668" s="16" t="s">
        <v>82</v>
      </c>
      <c r="G1668" s="16">
        <v>114</v>
      </c>
      <c r="H1668" s="16">
        <f>IF(OR(Table13[[#This Row],[Order Value]]&gt;Answer!I$17,Table13[[#This Row],[Order Value]]&lt;Answer!I$18),1,0)</f>
        <v>0</v>
      </c>
      <c r="I1668" s="19">
        <v>45045</v>
      </c>
      <c r="J1668" s="20" t="str">
        <f>TEXT(Table13[[#This Row],[Order Datetime]],"HH:MM:SS")</f>
        <v>01:00:00</v>
      </c>
      <c r="K1668" s="20" t="str">
        <f>TEXT(Table13[[#This Row],[Order time]],"H")</f>
        <v>1</v>
      </c>
      <c r="L1668" s="16">
        <v>4</v>
      </c>
      <c r="M1668" s="16">
        <f>DAY(Table13[[#This Row],[Order Date]])</f>
        <v>29</v>
      </c>
      <c r="N1668" s="16" t="str">
        <f>TEXT(Table13[[#This Row],[Order Date]],"mmmm")</f>
        <v>April</v>
      </c>
      <c r="O1668" s="16" t="str">
        <f>TEXT(Table13[[#This Row],[Order Date]],"dddd")</f>
        <v>Saturday</v>
      </c>
      <c r="P1668" s="16">
        <f>WEEKDAY(Table13[[#This Row],[Order Datetime]],2)</f>
        <v>6</v>
      </c>
      <c r="Q1668" s="30" t="str">
        <f>IF(Table13[[#This Row],[Customer Country]]="",VLOOKUP(Table13[[#This Row],[Customer ID]],Customers!$A$2:$E$2501,2,0),Table13[[#This Row],[Customer Country]])</f>
        <v>Spain</v>
      </c>
      <c r="R1668" s="16">
        <f>VLOOKUP(Table13[[#This Row],[Customer ID]],Table3[],6,0)</f>
        <v>83</v>
      </c>
    </row>
    <row r="1669" spans="1:18" x14ac:dyDescent="0.3">
      <c r="A1669" s="15">
        <v>1112646</v>
      </c>
      <c r="B1669" s="16">
        <v>1355</v>
      </c>
      <c r="C1669" s="17" t="s">
        <v>105</v>
      </c>
      <c r="D1669" s="21">
        <v>45196.018750000003</v>
      </c>
      <c r="E1669" s="16" t="s">
        <v>191</v>
      </c>
      <c r="F1669" s="16" t="s">
        <v>10</v>
      </c>
      <c r="G1669" s="16">
        <v>8949</v>
      </c>
      <c r="H1669" s="16">
        <f>IF(OR(Table13[[#This Row],[Order Value]]&gt;Answer!I$17,Table13[[#This Row],[Order Value]]&lt;Answer!I$18),1,0)</f>
        <v>0</v>
      </c>
      <c r="I1669" s="19">
        <v>45196</v>
      </c>
      <c r="J1669" s="20" t="str">
        <f>TEXT(Table13[[#This Row],[Order Datetime]],"HH:MM:SS")</f>
        <v>00:27:00</v>
      </c>
      <c r="K1669" s="20" t="str">
        <f>TEXT(Table13[[#This Row],[Order time]],"H")</f>
        <v>0</v>
      </c>
      <c r="L1669" s="16">
        <v>9</v>
      </c>
      <c r="M1669" s="16">
        <f>DAY(Table13[[#This Row],[Order Date]])</f>
        <v>27</v>
      </c>
      <c r="N1669" s="16" t="str">
        <f>TEXT(Table13[[#This Row],[Order Date]],"mmmm")</f>
        <v>September</v>
      </c>
      <c r="O1669" s="16" t="str">
        <f>TEXT(Table13[[#This Row],[Order Date]],"dddd")</f>
        <v>Wednesday</v>
      </c>
      <c r="P1669" s="16">
        <f>WEEKDAY(Table13[[#This Row],[Order Datetime]],2)</f>
        <v>3</v>
      </c>
      <c r="Q1669" s="30" t="str">
        <f>IF(Table13[[#This Row],[Customer Country]]="",VLOOKUP(Table13[[#This Row],[Customer ID]],Customers!$A$2:$E$2501,2,0),Table13[[#This Row],[Customer Country]])</f>
        <v>Spain</v>
      </c>
      <c r="R1669" s="16">
        <f>VLOOKUP(Table13[[#This Row],[Customer ID]],Table3[],6,0)</f>
        <v>83</v>
      </c>
    </row>
    <row r="1670" spans="1:18" x14ac:dyDescent="0.3">
      <c r="A1670" s="15">
        <v>276403</v>
      </c>
      <c r="B1670" s="16">
        <v>1356</v>
      </c>
      <c r="C1670" s="17" t="s">
        <v>99</v>
      </c>
      <c r="D1670" s="18">
        <v>45183.998611111114</v>
      </c>
      <c r="E1670" s="16" t="s">
        <v>98</v>
      </c>
      <c r="F1670" s="16" t="s">
        <v>15</v>
      </c>
      <c r="G1670" s="16">
        <v>8633</v>
      </c>
      <c r="H1670" s="16">
        <f>IF(OR(Table13[[#This Row],[Order Value]]&gt;Answer!I$17,Table13[[#This Row],[Order Value]]&lt;Answer!I$18),1,0)</f>
        <v>0</v>
      </c>
      <c r="I1670" s="19">
        <v>45183</v>
      </c>
      <c r="J1670" s="20" t="str">
        <f>TEXT(Table13[[#This Row],[Order Datetime]],"HH:MM:SS")</f>
        <v>23:58:00</v>
      </c>
      <c r="K1670" s="20" t="str">
        <f>TEXT(Table13[[#This Row],[Order time]],"H")</f>
        <v>23</v>
      </c>
      <c r="L1670" s="16">
        <v>9</v>
      </c>
      <c r="M1670" s="16">
        <f>DAY(Table13[[#This Row],[Order Date]])</f>
        <v>14</v>
      </c>
      <c r="N1670" s="16" t="str">
        <f>TEXT(Table13[[#This Row],[Order Date]],"mmmm")</f>
        <v>September</v>
      </c>
      <c r="O1670" s="16" t="str">
        <f>TEXT(Table13[[#This Row],[Order Date]],"dddd")</f>
        <v>Thursday</v>
      </c>
      <c r="P1670" s="16">
        <f>WEEKDAY(Table13[[#This Row],[Order Datetime]],2)</f>
        <v>4</v>
      </c>
      <c r="Q1670" s="30" t="str">
        <f>IF(Table13[[#This Row],[Customer Country]]="",VLOOKUP(Table13[[#This Row],[Customer ID]],Customers!$A$2:$E$2501,2,0),Table13[[#This Row],[Customer Country]])</f>
        <v>USA</v>
      </c>
      <c r="R1670" s="16">
        <f>VLOOKUP(Table13[[#This Row],[Customer ID]],Table3[],6,0)</f>
        <v>26</v>
      </c>
    </row>
    <row r="1671" spans="1:18" x14ac:dyDescent="0.3">
      <c r="A1671" s="15">
        <v>254795</v>
      </c>
      <c r="B1671" s="16">
        <v>1357</v>
      </c>
      <c r="C1671" s="17" t="s">
        <v>111</v>
      </c>
      <c r="D1671" s="18">
        <v>45074.057638888888</v>
      </c>
      <c r="E1671" s="16" t="s">
        <v>96</v>
      </c>
      <c r="F1671" s="16" t="s">
        <v>73</v>
      </c>
      <c r="G1671" s="16">
        <v>7938</v>
      </c>
      <c r="H1671" s="16">
        <f>IF(OR(Table13[[#This Row],[Order Value]]&gt;Answer!I$17,Table13[[#This Row],[Order Value]]&lt;Answer!I$18),1,0)</f>
        <v>0</v>
      </c>
      <c r="I1671" s="19">
        <v>45074</v>
      </c>
      <c r="J1671" s="20" t="str">
        <f>TEXT(Table13[[#This Row],[Order Datetime]],"HH:MM:SS")</f>
        <v>01:23:00</v>
      </c>
      <c r="K1671" s="20" t="str">
        <f>TEXT(Table13[[#This Row],[Order time]],"H")</f>
        <v>1</v>
      </c>
      <c r="L1671" s="16">
        <v>5</v>
      </c>
      <c r="M1671" s="16">
        <f>DAY(Table13[[#This Row],[Order Date]])</f>
        <v>28</v>
      </c>
      <c r="N1671" s="16" t="str">
        <f>TEXT(Table13[[#This Row],[Order Date]],"mmmm")</f>
        <v>May</v>
      </c>
      <c r="O1671" s="16" t="str">
        <f>TEXT(Table13[[#This Row],[Order Date]],"dddd")</f>
        <v>Sunday</v>
      </c>
      <c r="P1671" s="16">
        <f>WEEKDAY(Table13[[#This Row],[Order Datetime]],2)</f>
        <v>7</v>
      </c>
      <c r="Q1671" s="30" t="str">
        <f>IF(Table13[[#This Row],[Customer Country]]="",VLOOKUP(Table13[[#This Row],[Customer ID]],Customers!$A$2:$E$2501,2,0),Table13[[#This Row],[Customer Country]])</f>
        <v>Ireland</v>
      </c>
      <c r="R1671" s="16">
        <f>VLOOKUP(Table13[[#This Row],[Customer ID]],Table3[],6,0)</f>
        <v>43</v>
      </c>
    </row>
    <row r="1672" spans="1:18" x14ac:dyDescent="0.3">
      <c r="A1672" s="15">
        <v>302110</v>
      </c>
      <c r="B1672" s="16">
        <v>1357</v>
      </c>
      <c r="C1672" s="17" t="s">
        <v>111</v>
      </c>
      <c r="D1672" s="18">
        <v>45214.05972222222</v>
      </c>
      <c r="E1672" s="16" t="s">
        <v>97</v>
      </c>
      <c r="F1672" s="16" t="s">
        <v>23</v>
      </c>
      <c r="G1672" s="16">
        <v>4576</v>
      </c>
      <c r="H1672" s="16">
        <f>IF(OR(Table13[[#This Row],[Order Value]]&gt;Answer!I$17,Table13[[#This Row],[Order Value]]&lt;Answer!I$18),1,0)</f>
        <v>0</v>
      </c>
      <c r="I1672" s="19">
        <v>45214</v>
      </c>
      <c r="J1672" s="20" t="str">
        <f>TEXT(Table13[[#This Row],[Order Datetime]],"HH:MM:SS")</f>
        <v>01:26:00</v>
      </c>
      <c r="K1672" s="20" t="str">
        <f>TEXT(Table13[[#This Row],[Order time]],"H")</f>
        <v>1</v>
      </c>
      <c r="L1672" s="16">
        <v>10</v>
      </c>
      <c r="M1672" s="16">
        <f>DAY(Table13[[#This Row],[Order Date]])</f>
        <v>15</v>
      </c>
      <c r="N1672" s="16" t="str">
        <f>TEXT(Table13[[#This Row],[Order Date]],"mmmm")</f>
        <v>October</v>
      </c>
      <c r="O1672" s="16" t="str">
        <f>TEXT(Table13[[#This Row],[Order Date]],"dddd")</f>
        <v>Sunday</v>
      </c>
      <c r="P1672" s="16">
        <f>WEEKDAY(Table13[[#This Row],[Order Datetime]],2)</f>
        <v>7</v>
      </c>
      <c r="Q1672" s="30" t="str">
        <f>IF(Table13[[#This Row],[Customer Country]]="",VLOOKUP(Table13[[#This Row],[Customer ID]],Customers!$A$2:$E$2501,2,0),Table13[[#This Row],[Customer Country]])</f>
        <v>Ireland</v>
      </c>
      <c r="R1672" s="16">
        <f>VLOOKUP(Table13[[#This Row],[Customer ID]],Table3[],6,0)</f>
        <v>43</v>
      </c>
    </row>
    <row r="1673" spans="1:18" x14ac:dyDescent="0.3">
      <c r="A1673" s="15">
        <v>493043</v>
      </c>
      <c r="B1673" s="16">
        <v>1357</v>
      </c>
      <c r="C1673" s="17" t="s">
        <v>111</v>
      </c>
      <c r="D1673" s="18">
        <v>45181.954861111109</v>
      </c>
      <c r="E1673" s="16" t="s">
        <v>96</v>
      </c>
      <c r="F1673" s="16" t="s">
        <v>27</v>
      </c>
      <c r="G1673" s="16">
        <v>852</v>
      </c>
      <c r="H1673" s="16">
        <f>IF(OR(Table13[[#This Row],[Order Value]]&gt;Answer!I$17,Table13[[#This Row],[Order Value]]&lt;Answer!I$18),1,0)</f>
        <v>0</v>
      </c>
      <c r="I1673" s="19">
        <v>45181</v>
      </c>
      <c r="J1673" s="20" t="str">
        <f>TEXT(Table13[[#This Row],[Order Datetime]],"HH:MM:SS")</f>
        <v>22:55:00</v>
      </c>
      <c r="K1673" s="20" t="str">
        <f>TEXT(Table13[[#This Row],[Order time]],"H")</f>
        <v>22</v>
      </c>
      <c r="L1673" s="16">
        <v>9</v>
      </c>
      <c r="M1673" s="16">
        <f>DAY(Table13[[#This Row],[Order Date]])</f>
        <v>12</v>
      </c>
      <c r="N1673" s="16" t="str">
        <f>TEXT(Table13[[#This Row],[Order Date]],"mmmm")</f>
        <v>September</v>
      </c>
      <c r="O1673" s="16" t="str">
        <f>TEXT(Table13[[#This Row],[Order Date]],"dddd")</f>
        <v>Tuesday</v>
      </c>
      <c r="P1673" s="16">
        <f>WEEKDAY(Table13[[#This Row],[Order Datetime]],2)</f>
        <v>2</v>
      </c>
      <c r="Q1673" s="30" t="str">
        <f>IF(Table13[[#This Row],[Customer Country]]="",VLOOKUP(Table13[[#This Row],[Customer ID]],Customers!$A$2:$E$2501,2,0),Table13[[#This Row],[Customer Country]])</f>
        <v>Ireland</v>
      </c>
      <c r="R1673" s="16">
        <f>VLOOKUP(Table13[[#This Row],[Customer ID]],Table3[],6,0)</f>
        <v>43</v>
      </c>
    </row>
    <row r="1674" spans="1:18" x14ac:dyDescent="0.3">
      <c r="A1674" s="15">
        <v>611621</v>
      </c>
      <c r="B1674" s="16">
        <v>1357</v>
      </c>
      <c r="C1674" s="17" t="s">
        <v>111</v>
      </c>
      <c r="D1674" s="18">
        <v>45077.003472222219</v>
      </c>
      <c r="E1674" s="16" t="s">
        <v>98</v>
      </c>
      <c r="F1674" s="16" t="s">
        <v>27</v>
      </c>
      <c r="G1674" s="16">
        <v>9926</v>
      </c>
      <c r="H1674" s="16">
        <f>IF(OR(Table13[[#This Row],[Order Value]]&gt;Answer!I$17,Table13[[#This Row],[Order Value]]&lt;Answer!I$18),1,0)</f>
        <v>0</v>
      </c>
      <c r="I1674" s="19">
        <v>45077</v>
      </c>
      <c r="J1674" s="20" t="str">
        <f>TEXT(Table13[[#This Row],[Order Datetime]],"HH:MM:SS")</f>
        <v>00:05:00</v>
      </c>
      <c r="K1674" s="20" t="str">
        <f>TEXT(Table13[[#This Row],[Order time]],"H")</f>
        <v>0</v>
      </c>
      <c r="L1674" s="16">
        <v>5</v>
      </c>
      <c r="M1674" s="16">
        <f>DAY(Table13[[#This Row],[Order Date]])</f>
        <v>31</v>
      </c>
      <c r="N1674" s="16" t="str">
        <f>TEXT(Table13[[#This Row],[Order Date]],"mmmm")</f>
        <v>May</v>
      </c>
      <c r="O1674" s="16" t="str">
        <f>TEXT(Table13[[#This Row],[Order Date]],"dddd")</f>
        <v>Wednesday</v>
      </c>
      <c r="P1674" s="16">
        <f>WEEKDAY(Table13[[#This Row],[Order Datetime]],2)</f>
        <v>3</v>
      </c>
      <c r="Q1674" s="30" t="str">
        <f>IF(Table13[[#This Row],[Customer Country]]="",VLOOKUP(Table13[[#This Row],[Customer ID]],Customers!$A$2:$E$2501,2,0),Table13[[#This Row],[Customer Country]])</f>
        <v>Ireland</v>
      </c>
      <c r="R1674" s="16">
        <f>VLOOKUP(Table13[[#This Row],[Customer ID]],Table3[],6,0)</f>
        <v>43</v>
      </c>
    </row>
    <row r="1675" spans="1:18" x14ac:dyDescent="0.3">
      <c r="A1675" s="15">
        <v>1314159</v>
      </c>
      <c r="B1675" s="16">
        <v>1357</v>
      </c>
      <c r="C1675" s="17" t="s">
        <v>111</v>
      </c>
      <c r="D1675" s="21">
        <v>45130.018055555556</v>
      </c>
      <c r="E1675" s="16" t="s">
        <v>97</v>
      </c>
      <c r="F1675" s="16" t="s">
        <v>63</v>
      </c>
      <c r="G1675" s="16">
        <v>3684</v>
      </c>
      <c r="H1675" s="16">
        <f>IF(OR(Table13[[#This Row],[Order Value]]&gt;Answer!I$17,Table13[[#This Row],[Order Value]]&lt;Answer!I$18),1,0)</f>
        <v>0</v>
      </c>
      <c r="I1675" s="19">
        <v>45130</v>
      </c>
      <c r="J1675" s="20" t="str">
        <f>TEXT(Table13[[#This Row],[Order Datetime]],"HH:MM:SS")</f>
        <v>00:26:00</v>
      </c>
      <c r="K1675" s="20" t="str">
        <f>TEXT(Table13[[#This Row],[Order time]],"H")</f>
        <v>0</v>
      </c>
      <c r="L1675" s="16">
        <v>7</v>
      </c>
      <c r="M1675" s="16">
        <f>DAY(Table13[[#This Row],[Order Date]])</f>
        <v>23</v>
      </c>
      <c r="N1675" s="16" t="str">
        <f>TEXT(Table13[[#This Row],[Order Date]],"mmmm")</f>
        <v>July</v>
      </c>
      <c r="O1675" s="16" t="str">
        <f>TEXT(Table13[[#This Row],[Order Date]],"dddd")</f>
        <v>Sunday</v>
      </c>
      <c r="P1675" s="16">
        <f>WEEKDAY(Table13[[#This Row],[Order Datetime]],2)</f>
        <v>7</v>
      </c>
      <c r="Q1675" s="30" t="str">
        <f>IF(Table13[[#This Row],[Customer Country]]="",VLOOKUP(Table13[[#This Row],[Customer ID]],Customers!$A$2:$E$2501,2,0),Table13[[#This Row],[Customer Country]])</f>
        <v>Ireland</v>
      </c>
      <c r="R1675" s="16">
        <f>VLOOKUP(Table13[[#This Row],[Customer ID]],Table3[],6,0)</f>
        <v>43</v>
      </c>
    </row>
    <row r="1676" spans="1:18" x14ac:dyDescent="0.3">
      <c r="A1676" s="15">
        <v>1558891</v>
      </c>
      <c r="B1676" s="16">
        <v>1358</v>
      </c>
      <c r="C1676" s="17" t="s">
        <v>101</v>
      </c>
      <c r="D1676" s="21">
        <v>44948.019444444442</v>
      </c>
      <c r="E1676" s="16" t="s">
        <v>96</v>
      </c>
      <c r="F1676" s="16" t="s">
        <v>48</v>
      </c>
      <c r="G1676" s="16">
        <v>9227</v>
      </c>
      <c r="H1676" s="16">
        <f>IF(OR(Table13[[#This Row],[Order Value]]&gt;Answer!I$17,Table13[[#This Row],[Order Value]]&lt;Answer!I$18),1,0)</f>
        <v>0</v>
      </c>
      <c r="I1676" s="19">
        <v>44948</v>
      </c>
      <c r="J1676" s="20" t="str">
        <f>TEXT(Table13[[#This Row],[Order Datetime]],"HH:MM:SS")</f>
        <v>00:28:00</v>
      </c>
      <c r="K1676" s="20" t="str">
        <f>TEXT(Table13[[#This Row],[Order time]],"H")</f>
        <v>0</v>
      </c>
      <c r="L1676" s="16">
        <v>1</v>
      </c>
      <c r="M1676" s="16">
        <f>DAY(Table13[[#This Row],[Order Date]])</f>
        <v>22</v>
      </c>
      <c r="N1676" s="16" t="str">
        <f>TEXT(Table13[[#This Row],[Order Date]],"mmmm")</f>
        <v>January</v>
      </c>
      <c r="O1676" s="16" t="str">
        <f>TEXT(Table13[[#This Row],[Order Date]],"dddd")</f>
        <v>Sunday</v>
      </c>
      <c r="P1676" s="16">
        <f>WEEKDAY(Table13[[#This Row],[Order Datetime]],2)</f>
        <v>7</v>
      </c>
      <c r="Q1676" s="30" t="str">
        <f>IF(Table13[[#This Row],[Customer Country]]="",VLOOKUP(Table13[[#This Row],[Customer ID]],Customers!$A$2:$E$2501,2,0),Table13[[#This Row],[Customer Country]])</f>
        <v>Australia</v>
      </c>
      <c r="R1676" s="16">
        <f>VLOOKUP(Table13[[#This Row],[Customer ID]],Table3[],6,0)</f>
        <v>60</v>
      </c>
    </row>
    <row r="1677" spans="1:18" x14ac:dyDescent="0.3">
      <c r="A1677" s="15">
        <v>1014185</v>
      </c>
      <c r="B1677" s="16">
        <v>1359</v>
      </c>
      <c r="C1677" s="17" t="s">
        <v>99</v>
      </c>
      <c r="D1677" s="21">
        <v>45245.017361111109</v>
      </c>
      <c r="E1677" s="16" t="s">
        <v>97</v>
      </c>
      <c r="F1677" s="16" t="s">
        <v>89</v>
      </c>
      <c r="G1677" s="16">
        <v>2585</v>
      </c>
      <c r="H1677" s="16">
        <f>IF(OR(Table13[[#This Row],[Order Value]]&gt;Answer!I$17,Table13[[#This Row],[Order Value]]&lt;Answer!I$18),1,0)</f>
        <v>0</v>
      </c>
      <c r="I1677" s="19">
        <v>45245</v>
      </c>
      <c r="J1677" s="20" t="str">
        <f>TEXT(Table13[[#This Row],[Order Datetime]],"HH:MM:SS")</f>
        <v>00:25:00</v>
      </c>
      <c r="K1677" s="20" t="str">
        <f>TEXT(Table13[[#This Row],[Order time]],"H")</f>
        <v>0</v>
      </c>
      <c r="L1677" s="16">
        <v>11</v>
      </c>
      <c r="M1677" s="16">
        <f>DAY(Table13[[#This Row],[Order Date]])</f>
        <v>15</v>
      </c>
      <c r="N1677" s="16" t="str">
        <f>TEXT(Table13[[#This Row],[Order Date]],"mmmm")</f>
        <v>November</v>
      </c>
      <c r="O1677" s="16" t="str">
        <f>TEXT(Table13[[#This Row],[Order Date]],"dddd")</f>
        <v>Wednesday</v>
      </c>
      <c r="P1677" s="16">
        <f>WEEKDAY(Table13[[#This Row],[Order Datetime]],2)</f>
        <v>3</v>
      </c>
      <c r="Q1677" s="30" t="str">
        <f>IF(Table13[[#This Row],[Customer Country]]="",VLOOKUP(Table13[[#This Row],[Customer ID]],Customers!$A$2:$E$2501,2,0),Table13[[#This Row],[Customer Country]])</f>
        <v>USA</v>
      </c>
      <c r="R1677" s="16">
        <f>VLOOKUP(Table13[[#This Row],[Customer ID]],Table3[],6,0)</f>
        <v>78</v>
      </c>
    </row>
    <row r="1678" spans="1:18" x14ac:dyDescent="0.3">
      <c r="A1678" s="15">
        <v>1441631</v>
      </c>
      <c r="B1678" s="16">
        <v>1359</v>
      </c>
      <c r="C1678" s="17" t="s">
        <v>99</v>
      </c>
      <c r="D1678" s="21">
        <v>45063.035416666666</v>
      </c>
      <c r="E1678" s="16" t="s">
        <v>98</v>
      </c>
      <c r="F1678" s="16" t="s">
        <v>43</v>
      </c>
      <c r="G1678" s="16">
        <v>6438</v>
      </c>
      <c r="H1678" s="16">
        <f>IF(OR(Table13[[#This Row],[Order Value]]&gt;Answer!I$17,Table13[[#This Row],[Order Value]]&lt;Answer!I$18),1,0)</f>
        <v>0</v>
      </c>
      <c r="I1678" s="19">
        <v>45063</v>
      </c>
      <c r="J1678" s="20" t="str">
        <f>TEXT(Table13[[#This Row],[Order Datetime]],"HH:MM:SS")</f>
        <v>00:51:00</v>
      </c>
      <c r="K1678" s="20" t="str">
        <f>TEXT(Table13[[#This Row],[Order time]],"H")</f>
        <v>0</v>
      </c>
      <c r="L1678" s="16">
        <v>5</v>
      </c>
      <c r="M1678" s="16">
        <f>DAY(Table13[[#This Row],[Order Date]])</f>
        <v>17</v>
      </c>
      <c r="N1678" s="16" t="str">
        <f>TEXT(Table13[[#This Row],[Order Date]],"mmmm")</f>
        <v>May</v>
      </c>
      <c r="O1678" s="16" t="str">
        <f>TEXT(Table13[[#This Row],[Order Date]],"dddd")</f>
        <v>Wednesday</v>
      </c>
      <c r="P1678" s="16">
        <f>WEEKDAY(Table13[[#This Row],[Order Datetime]],2)</f>
        <v>3</v>
      </c>
      <c r="Q1678" s="30" t="str">
        <f>IF(Table13[[#This Row],[Customer Country]]="",VLOOKUP(Table13[[#This Row],[Customer ID]],Customers!$A$2:$E$2501,2,0),Table13[[#This Row],[Customer Country]])</f>
        <v>USA</v>
      </c>
      <c r="R1678" s="16">
        <f>VLOOKUP(Table13[[#This Row],[Customer ID]],Table3[],6,0)</f>
        <v>78</v>
      </c>
    </row>
    <row r="1679" spans="1:18" x14ac:dyDescent="0.3">
      <c r="A1679" s="15">
        <v>389648</v>
      </c>
      <c r="B1679" s="16">
        <v>1360</v>
      </c>
      <c r="C1679" s="17" t="s">
        <v>105</v>
      </c>
      <c r="D1679" s="18">
        <v>44940.011805555558</v>
      </c>
      <c r="E1679" s="16" t="s">
        <v>97</v>
      </c>
      <c r="F1679" s="16" t="s">
        <v>27</v>
      </c>
      <c r="G1679" s="16">
        <v>6153</v>
      </c>
      <c r="H1679" s="16">
        <f>IF(OR(Table13[[#This Row],[Order Value]]&gt;Answer!I$17,Table13[[#This Row],[Order Value]]&lt;Answer!I$18),1,0)</f>
        <v>0</v>
      </c>
      <c r="I1679" s="19">
        <v>44940</v>
      </c>
      <c r="J1679" s="20" t="str">
        <f>TEXT(Table13[[#This Row],[Order Datetime]],"HH:MM:SS")</f>
        <v>00:17:00</v>
      </c>
      <c r="K1679" s="20" t="str">
        <f>TEXT(Table13[[#This Row],[Order time]],"H")</f>
        <v>0</v>
      </c>
      <c r="L1679" s="16">
        <v>1</v>
      </c>
      <c r="M1679" s="16">
        <f>DAY(Table13[[#This Row],[Order Date]])</f>
        <v>14</v>
      </c>
      <c r="N1679" s="16" t="str">
        <f>TEXT(Table13[[#This Row],[Order Date]],"mmmm")</f>
        <v>January</v>
      </c>
      <c r="O1679" s="16" t="str">
        <f>TEXT(Table13[[#This Row],[Order Date]],"dddd")</f>
        <v>Saturday</v>
      </c>
      <c r="P1679" s="16">
        <f>WEEKDAY(Table13[[#This Row],[Order Datetime]],2)</f>
        <v>6</v>
      </c>
      <c r="Q1679" s="30" t="str">
        <f>IF(Table13[[#This Row],[Customer Country]]="",VLOOKUP(Table13[[#This Row],[Customer ID]],Customers!$A$2:$E$2501,2,0),Table13[[#This Row],[Customer Country]])</f>
        <v>Spain</v>
      </c>
      <c r="R1679" s="16">
        <f>VLOOKUP(Table13[[#This Row],[Customer ID]],Table3[],6,0)</f>
        <v>40</v>
      </c>
    </row>
    <row r="1680" spans="1:18" x14ac:dyDescent="0.3">
      <c r="A1680" s="15">
        <v>800248</v>
      </c>
      <c r="B1680" s="16">
        <v>1360</v>
      </c>
      <c r="C1680" s="17" t="s">
        <v>105</v>
      </c>
      <c r="D1680" s="21">
        <v>45130.056250000001</v>
      </c>
      <c r="E1680" s="16" t="s">
        <v>98</v>
      </c>
      <c r="F1680" s="16" t="s">
        <v>66</v>
      </c>
      <c r="G1680" s="16">
        <v>4265</v>
      </c>
      <c r="H1680" s="16">
        <f>IF(OR(Table13[[#This Row],[Order Value]]&gt;Answer!I$17,Table13[[#This Row],[Order Value]]&lt;Answer!I$18),1,0)</f>
        <v>0</v>
      </c>
      <c r="I1680" s="19">
        <v>45130</v>
      </c>
      <c r="J1680" s="20" t="str">
        <f>TEXT(Table13[[#This Row],[Order Datetime]],"HH:MM:SS")</f>
        <v>01:21:00</v>
      </c>
      <c r="K1680" s="20" t="str">
        <f>TEXT(Table13[[#This Row],[Order time]],"H")</f>
        <v>1</v>
      </c>
      <c r="L1680" s="16">
        <v>7</v>
      </c>
      <c r="M1680" s="16">
        <f>DAY(Table13[[#This Row],[Order Date]])</f>
        <v>23</v>
      </c>
      <c r="N1680" s="16" t="str">
        <f>TEXT(Table13[[#This Row],[Order Date]],"mmmm")</f>
        <v>July</v>
      </c>
      <c r="O1680" s="16" t="str">
        <f>TEXT(Table13[[#This Row],[Order Date]],"dddd")</f>
        <v>Sunday</v>
      </c>
      <c r="P1680" s="16">
        <f>WEEKDAY(Table13[[#This Row],[Order Datetime]],2)</f>
        <v>7</v>
      </c>
      <c r="Q1680" s="30" t="str">
        <f>IF(Table13[[#This Row],[Customer Country]]="",VLOOKUP(Table13[[#This Row],[Customer ID]],Customers!$A$2:$E$2501,2,0),Table13[[#This Row],[Customer Country]])</f>
        <v>Spain</v>
      </c>
      <c r="R1680" s="16">
        <f>VLOOKUP(Table13[[#This Row],[Customer ID]],Table3[],6,0)</f>
        <v>40</v>
      </c>
    </row>
    <row r="1681" spans="1:18" x14ac:dyDescent="0.3">
      <c r="A1681" s="15">
        <v>151991</v>
      </c>
      <c r="B1681" s="16">
        <v>1361</v>
      </c>
      <c r="C1681" s="17" t="s">
        <v>105</v>
      </c>
      <c r="D1681" s="18">
        <v>44949.974999999999</v>
      </c>
      <c r="E1681" s="16" t="s">
        <v>191</v>
      </c>
      <c r="F1681" s="16" t="s">
        <v>32</v>
      </c>
      <c r="G1681" s="16">
        <v>1045</v>
      </c>
      <c r="H1681" s="16">
        <f>IF(OR(Table13[[#This Row],[Order Value]]&gt;Answer!I$17,Table13[[#This Row],[Order Value]]&lt;Answer!I$18),1,0)</f>
        <v>0</v>
      </c>
      <c r="I1681" s="19">
        <v>44949</v>
      </c>
      <c r="J1681" s="20" t="str">
        <f>TEXT(Table13[[#This Row],[Order Datetime]],"HH:MM:SS")</f>
        <v>23:24:00</v>
      </c>
      <c r="K1681" s="20" t="str">
        <f>TEXT(Table13[[#This Row],[Order time]],"H")</f>
        <v>23</v>
      </c>
      <c r="L1681" s="16">
        <v>1</v>
      </c>
      <c r="M1681" s="16">
        <f>DAY(Table13[[#This Row],[Order Date]])</f>
        <v>23</v>
      </c>
      <c r="N1681" s="16" t="str">
        <f>TEXT(Table13[[#This Row],[Order Date]],"mmmm")</f>
        <v>January</v>
      </c>
      <c r="O1681" s="16" t="str">
        <f>TEXT(Table13[[#This Row],[Order Date]],"dddd")</f>
        <v>Monday</v>
      </c>
      <c r="P1681" s="16">
        <f>WEEKDAY(Table13[[#This Row],[Order Datetime]],2)</f>
        <v>1</v>
      </c>
      <c r="Q1681" s="30" t="str">
        <f>IF(Table13[[#This Row],[Customer Country]]="",VLOOKUP(Table13[[#This Row],[Customer ID]],Customers!$A$2:$E$2501,2,0),Table13[[#This Row],[Customer Country]])</f>
        <v>Spain</v>
      </c>
      <c r="R1681" s="16">
        <f>VLOOKUP(Table13[[#This Row],[Customer ID]],Table3[],6,0)</f>
        <v>50</v>
      </c>
    </row>
    <row r="1682" spans="1:18" x14ac:dyDescent="0.3">
      <c r="A1682" s="15">
        <v>1055810</v>
      </c>
      <c r="B1682" s="16">
        <v>1362</v>
      </c>
      <c r="C1682" s="17" t="s">
        <v>102</v>
      </c>
      <c r="D1682" s="21">
        <v>44935.992361111108</v>
      </c>
      <c r="E1682" s="16" t="s">
        <v>97</v>
      </c>
      <c r="F1682" s="16" t="s">
        <v>74</v>
      </c>
      <c r="G1682" s="16">
        <v>563</v>
      </c>
      <c r="H1682" s="16">
        <f>IF(OR(Table13[[#This Row],[Order Value]]&gt;Answer!I$17,Table13[[#This Row],[Order Value]]&lt;Answer!I$18),1,0)</f>
        <v>0</v>
      </c>
      <c r="I1682" s="19">
        <v>44935</v>
      </c>
      <c r="J1682" s="20" t="str">
        <f>TEXT(Table13[[#This Row],[Order Datetime]],"HH:MM:SS")</f>
        <v>23:49:00</v>
      </c>
      <c r="K1682" s="20" t="str">
        <f>TEXT(Table13[[#This Row],[Order time]],"H")</f>
        <v>23</v>
      </c>
      <c r="L1682" s="16">
        <v>1</v>
      </c>
      <c r="M1682" s="16">
        <f>DAY(Table13[[#This Row],[Order Date]])</f>
        <v>9</v>
      </c>
      <c r="N1682" s="16" t="str">
        <f>TEXT(Table13[[#This Row],[Order Date]],"mmmm")</f>
        <v>January</v>
      </c>
      <c r="O1682" s="16" t="str">
        <f>TEXT(Table13[[#This Row],[Order Date]],"dddd")</f>
        <v>Monday</v>
      </c>
      <c r="P1682" s="16">
        <f>WEEKDAY(Table13[[#This Row],[Order Datetime]],2)</f>
        <v>1</v>
      </c>
      <c r="Q1682" s="30" t="str">
        <f>IF(Table13[[#This Row],[Customer Country]]="",VLOOKUP(Table13[[#This Row],[Customer ID]],Customers!$A$2:$E$2501,2,0),Table13[[#This Row],[Customer Country]])</f>
        <v>Finland</v>
      </c>
      <c r="R1682" s="16">
        <f>VLOOKUP(Table13[[#This Row],[Customer ID]],Table3[],6,0)</f>
        <v>40</v>
      </c>
    </row>
    <row r="1683" spans="1:18" x14ac:dyDescent="0.3">
      <c r="A1683" s="15">
        <v>425554</v>
      </c>
      <c r="B1683" s="16">
        <v>1363</v>
      </c>
      <c r="C1683" s="17" t="s">
        <v>100</v>
      </c>
      <c r="D1683" s="18">
        <v>45171.977083333331</v>
      </c>
      <c r="E1683" s="16" t="s">
        <v>98</v>
      </c>
      <c r="F1683" s="16" t="s">
        <v>67</v>
      </c>
      <c r="G1683" s="16">
        <v>6327</v>
      </c>
      <c r="H1683" s="16">
        <f>IF(OR(Table13[[#This Row],[Order Value]]&gt;Answer!I$17,Table13[[#This Row],[Order Value]]&lt;Answer!I$18),1,0)</f>
        <v>0</v>
      </c>
      <c r="I1683" s="19">
        <v>45171</v>
      </c>
      <c r="J1683" s="20" t="str">
        <f>TEXT(Table13[[#This Row],[Order Datetime]],"HH:MM:SS")</f>
        <v>23:27:00</v>
      </c>
      <c r="K1683" s="20" t="str">
        <f>TEXT(Table13[[#This Row],[Order time]],"H")</f>
        <v>23</v>
      </c>
      <c r="L1683" s="16">
        <v>9</v>
      </c>
      <c r="M1683" s="16">
        <f>DAY(Table13[[#This Row],[Order Date]])</f>
        <v>2</v>
      </c>
      <c r="N1683" s="16" t="str">
        <f>TEXT(Table13[[#This Row],[Order Date]],"mmmm")</f>
        <v>September</v>
      </c>
      <c r="O1683" s="16" t="str">
        <f>TEXT(Table13[[#This Row],[Order Date]],"dddd")</f>
        <v>Saturday</v>
      </c>
      <c r="P1683" s="16">
        <f>WEEKDAY(Table13[[#This Row],[Order Datetime]],2)</f>
        <v>6</v>
      </c>
      <c r="Q1683" s="30" t="str">
        <f>IF(Table13[[#This Row],[Customer Country]]="",VLOOKUP(Table13[[#This Row],[Customer ID]],Customers!$A$2:$E$2501,2,0),Table13[[#This Row],[Customer Country]])</f>
        <v>France</v>
      </c>
      <c r="R1683" s="16">
        <f>VLOOKUP(Table13[[#This Row],[Customer ID]],Table3[],6,0)</f>
        <v>81</v>
      </c>
    </row>
    <row r="1684" spans="1:18" x14ac:dyDescent="0.3">
      <c r="A1684" s="15">
        <v>547283</v>
      </c>
      <c r="B1684" s="16">
        <v>1363</v>
      </c>
      <c r="C1684" s="17" t="s">
        <v>100</v>
      </c>
      <c r="D1684" s="18">
        <v>45040.00277777778</v>
      </c>
      <c r="E1684" s="16" t="s">
        <v>191</v>
      </c>
      <c r="F1684" s="16" t="s">
        <v>92</v>
      </c>
      <c r="G1684" s="16">
        <v>2149</v>
      </c>
      <c r="H1684" s="16">
        <f>IF(OR(Table13[[#This Row],[Order Value]]&gt;Answer!I$17,Table13[[#This Row],[Order Value]]&lt;Answer!I$18),1,0)</f>
        <v>0</v>
      </c>
      <c r="I1684" s="19">
        <v>45040</v>
      </c>
      <c r="J1684" s="20" t="str">
        <f>TEXT(Table13[[#This Row],[Order Datetime]],"HH:MM:SS")</f>
        <v>00:04:00</v>
      </c>
      <c r="K1684" s="20" t="str">
        <f>TEXT(Table13[[#This Row],[Order time]],"H")</f>
        <v>0</v>
      </c>
      <c r="L1684" s="16">
        <v>4</v>
      </c>
      <c r="M1684" s="16">
        <f>DAY(Table13[[#This Row],[Order Date]])</f>
        <v>24</v>
      </c>
      <c r="N1684" s="16" t="str">
        <f>TEXT(Table13[[#This Row],[Order Date]],"mmmm")</f>
        <v>April</v>
      </c>
      <c r="O1684" s="16" t="str">
        <f>TEXT(Table13[[#This Row],[Order Date]],"dddd")</f>
        <v>Monday</v>
      </c>
      <c r="P1684" s="16">
        <f>WEEKDAY(Table13[[#This Row],[Order Datetime]],2)</f>
        <v>1</v>
      </c>
      <c r="Q1684" s="30" t="str">
        <f>IF(Table13[[#This Row],[Customer Country]]="",VLOOKUP(Table13[[#This Row],[Customer ID]],Customers!$A$2:$E$2501,2,0),Table13[[#This Row],[Customer Country]])</f>
        <v>France</v>
      </c>
      <c r="R1684" s="16">
        <f>VLOOKUP(Table13[[#This Row],[Customer ID]],Table3[],6,0)</f>
        <v>81</v>
      </c>
    </row>
    <row r="1685" spans="1:18" x14ac:dyDescent="0.3">
      <c r="A1685" s="15">
        <v>1479736</v>
      </c>
      <c r="B1685" s="16">
        <v>1363</v>
      </c>
      <c r="C1685" s="17" t="s">
        <v>100</v>
      </c>
      <c r="D1685" s="21">
        <v>45206.030555555553</v>
      </c>
      <c r="E1685" s="16" t="s">
        <v>96</v>
      </c>
      <c r="F1685" s="16" t="s">
        <v>19</v>
      </c>
      <c r="G1685" s="16">
        <v>2193</v>
      </c>
      <c r="H1685" s="16">
        <f>IF(OR(Table13[[#This Row],[Order Value]]&gt;Answer!I$17,Table13[[#This Row],[Order Value]]&lt;Answer!I$18),1,0)</f>
        <v>0</v>
      </c>
      <c r="I1685" s="19">
        <v>45206</v>
      </c>
      <c r="J1685" s="20" t="str">
        <f>TEXT(Table13[[#This Row],[Order Datetime]],"HH:MM:SS")</f>
        <v>00:44:00</v>
      </c>
      <c r="K1685" s="20" t="str">
        <f>TEXT(Table13[[#This Row],[Order time]],"H")</f>
        <v>0</v>
      </c>
      <c r="L1685" s="16">
        <v>10</v>
      </c>
      <c r="M1685" s="16">
        <f>DAY(Table13[[#This Row],[Order Date]])</f>
        <v>7</v>
      </c>
      <c r="N1685" s="16" t="str">
        <f>TEXT(Table13[[#This Row],[Order Date]],"mmmm")</f>
        <v>October</v>
      </c>
      <c r="O1685" s="16" t="str">
        <f>TEXT(Table13[[#This Row],[Order Date]],"dddd")</f>
        <v>Saturday</v>
      </c>
      <c r="P1685" s="16">
        <f>WEEKDAY(Table13[[#This Row],[Order Datetime]],2)</f>
        <v>6</v>
      </c>
      <c r="Q1685" s="30" t="str">
        <f>IF(Table13[[#This Row],[Customer Country]]="",VLOOKUP(Table13[[#This Row],[Customer ID]],Customers!$A$2:$E$2501,2,0),Table13[[#This Row],[Customer Country]])</f>
        <v>France</v>
      </c>
      <c r="R1685" s="16">
        <f>VLOOKUP(Table13[[#This Row],[Customer ID]],Table3[],6,0)</f>
        <v>81</v>
      </c>
    </row>
    <row r="1686" spans="1:18" x14ac:dyDescent="0.3">
      <c r="A1686" s="15">
        <v>1191785</v>
      </c>
      <c r="B1686" s="16">
        <v>1364</v>
      </c>
      <c r="C1686" s="17" t="s">
        <v>100</v>
      </c>
      <c r="D1686" s="21">
        <v>45247.998611111114</v>
      </c>
      <c r="E1686" s="16" t="s">
        <v>191</v>
      </c>
      <c r="F1686" s="16" t="s">
        <v>27</v>
      </c>
      <c r="G1686" s="16">
        <v>8977</v>
      </c>
      <c r="H1686" s="16">
        <f>IF(OR(Table13[[#This Row],[Order Value]]&gt;Answer!I$17,Table13[[#This Row],[Order Value]]&lt;Answer!I$18),1,0)</f>
        <v>0</v>
      </c>
      <c r="I1686" s="19">
        <v>45247</v>
      </c>
      <c r="J1686" s="20" t="str">
        <f>TEXT(Table13[[#This Row],[Order Datetime]],"HH:MM:SS")</f>
        <v>23:58:00</v>
      </c>
      <c r="K1686" s="20" t="str">
        <f>TEXT(Table13[[#This Row],[Order time]],"H")</f>
        <v>23</v>
      </c>
      <c r="L1686" s="16">
        <v>11</v>
      </c>
      <c r="M1686" s="16">
        <f>DAY(Table13[[#This Row],[Order Date]])</f>
        <v>17</v>
      </c>
      <c r="N1686" s="16" t="str">
        <f>TEXT(Table13[[#This Row],[Order Date]],"mmmm")</f>
        <v>November</v>
      </c>
      <c r="O1686" s="16" t="str">
        <f>TEXT(Table13[[#This Row],[Order Date]],"dddd")</f>
        <v>Friday</v>
      </c>
      <c r="P1686" s="16">
        <f>WEEKDAY(Table13[[#This Row],[Order Datetime]],2)</f>
        <v>5</v>
      </c>
      <c r="Q1686" s="30" t="str">
        <f>IF(Table13[[#This Row],[Customer Country]]="",VLOOKUP(Table13[[#This Row],[Customer ID]],Customers!$A$2:$E$2501,2,0),Table13[[#This Row],[Customer Country]])</f>
        <v>France</v>
      </c>
      <c r="R1686" s="16">
        <f>VLOOKUP(Table13[[#This Row],[Customer ID]],Table3[],6,0)</f>
        <v>82</v>
      </c>
    </row>
    <row r="1687" spans="1:18" x14ac:dyDescent="0.3">
      <c r="A1687" s="15">
        <v>1536890</v>
      </c>
      <c r="B1687" s="16">
        <v>1364</v>
      </c>
      <c r="C1687" s="17" t="s">
        <v>100</v>
      </c>
      <c r="D1687" s="21">
        <v>45154.056944444441</v>
      </c>
      <c r="E1687" s="16" t="s">
        <v>97</v>
      </c>
      <c r="F1687" s="16" t="s">
        <v>27</v>
      </c>
      <c r="G1687" s="16">
        <v>7711</v>
      </c>
      <c r="H1687" s="16">
        <f>IF(OR(Table13[[#This Row],[Order Value]]&gt;Answer!I$17,Table13[[#This Row],[Order Value]]&lt;Answer!I$18),1,0)</f>
        <v>0</v>
      </c>
      <c r="I1687" s="19">
        <v>45154</v>
      </c>
      <c r="J1687" s="20" t="str">
        <f>TEXT(Table13[[#This Row],[Order Datetime]],"HH:MM:SS")</f>
        <v>01:22:00</v>
      </c>
      <c r="K1687" s="20" t="str">
        <f>TEXT(Table13[[#This Row],[Order time]],"H")</f>
        <v>1</v>
      </c>
      <c r="L1687" s="16">
        <v>8</v>
      </c>
      <c r="M1687" s="16">
        <f>DAY(Table13[[#This Row],[Order Date]])</f>
        <v>16</v>
      </c>
      <c r="N1687" s="16" t="str">
        <f>TEXT(Table13[[#This Row],[Order Date]],"mmmm")</f>
        <v>August</v>
      </c>
      <c r="O1687" s="16" t="str">
        <f>TEXT(Table13[[#This Row],[Order Date]],"dddd")</f>
        <v>Wednesday</v>
      </c>
      <c r="P1687" s="16">
        <f>WEEKDAY(Table13[[#This Row],[Order Datetime]],2)</f>
        <v>3</v>
      </c>
      <c r="Q1687" s="30" t="str">
        <f>IF(Table13[[#This Row],[Customer Country]]="",VLOOKUP(Table13[[#This Row],[Customer ID]],Customers!$A$2:$E$2501,2,0),Table13[[#This Row],[Customer Country]])</f>
        <v>France</v>
      </c>
      <c r="R1687" s="16">
        <f>VLOOKUP(Table13[[#This Row],[Customer ID]],Table3[],6,0)</f>
        <v>82</v>
      </c>
    </row>
    <row r="1688" spans="1:18" x14ac:dyDescent="0.3">
      <c r="A1688" s="15">
        <v>541737</v>
      </c>
      <c r="B1688" s="16">
        <v>1365</v>
      </c>
      <c r="C1688" s="17" t="s">
        <v>99</v>
      </c>
      <c r="D1688" s="18">
        <v>45283.015972222223</v>
      </c>
      <c r="E1688" s="16" t="s">
        <v>191</v>
      </c>
      <c r="F1688" s="16" t="s">
        <v>7</v>
      </c>
      <c r="G1688" s="16">
        <v>1362</v>
      </c>
      <c r="H1688" s="16">
        <f>IF(OR(Table13[[#This Row],[Order Value]]&gt;Answer!I$17,Table13[[#This Row],[Order Value]]&lt;Answer!I$18),1,0)</f>
        <v>0</v>
      </c>
      <c r="I1688" s="19">
        <v>45283</v>
      </c>
      <c r="J1688" s="20" t="str">
        <f>TEXT(Table13[[#This Row],[Order Datetime]],"HH:MM:SS")</f>
        <v>00:23:00</v>
      </c>
      <c r="K1688" s="20" t="str">
        <f>TEXT(Table13[[#This Row],[Order time]],"H")</f>
        <v>0</v>
      </c>
      <c r="L1688" s="16">
        <v>12</v>
      </c>
      <c r="M1688" s="16">
        <f>DAY(Table13[[#This Row],[Order Date]])</f>
        <v>23</v>
      </c>
      <c r="N1688" s="16" t="str">
        <f>TEXT(Table13[[#This Row],[Order Date]],"mmmm")</f>
        <v>December</v>
      </c>
      <c r="O1688" s="16" t="str">
        <f>TEXT(Table13[[#This Row],[Order Date]],"dddd")</f>
        <v>Saturday</v>
      </c>
      <c r="P1688" s="16">
        <f>WEEKDAY(Table13[[#This Row],[Order Datetime]],2)</f>
        <v>6</v>
      </c>
      <c r="Q1688" s="30" t="str">
        <f>IF(Table13[[#This Row],[Customer Country]]="",VLOOKUP(Table13[[#This Row],[Customer ID]],Customers!$A$2:$E$2501,2,0),Table13[[#This Row],[Customer Country]])</f>
        <v>USA</v>
      </c>
      <c r="R1688" s="16">
        <f>VLOOKUP(Table13[[#This Row],[Customer ID]],Table3[],6,0)</f>
        <v>53</v>
      </c>
    </row>
    <row r="1689" spans="1:18" x14ac:dyDescent="0.3">
      <c r="A1689" s="15">
        <v>731345</v>
      </c>
      <c r="B1689" s="16">
        <v>1365</v>
      </c>
      <c r="C1689" s="17" t="s">
        <v>99</v>
      </c>
      <c r="D1689" s="21">
        <v>45013.957638888889</v>
      </c>
      <c r="E1689" s="16" t="s">
        <v>98</v>
      </c>
      <c r="F1689" s="16" t="s">
        <v>75</v>
      </c>
      <c r="G1689" s="16">
        <v>5198</v>
      </c>
      <c r="H1689" s="16">
        <f>IF(OR(Table13[[#This Row],[Order Value]]&gt;Answer!I$17,Table13[[#This Row],[Order Value]]&lt;Answer!I$18),1,0)</f>
        <v>0</v>
      </c>
      <c r="I1689" s="19">
        <v>45013</v>
      </c>
      <c r="J1689" s="20" t="str">
        <f>TEXT(Table13[[#This Row],[Order Datetime]],"HH:MM:SS")</f>
        <v>22:59:00</v>
      </c>
      <c r="K1689" s="20" t="str">
        <f>TEXT(Table13[[#This Row],[Order time]],"H")</f>
        <v>22</v>
      </c>
      <c r="L1689" s="16">
        <v>3</v>
      </c>
      <c r="M1689" s="16">
        <f>DAY(Table13[[#This Row],[Order Date]])</f>
        <v>28</v>
      </c>
      <c r="N1689" s="16" t="str">
        <f>TEXT(Table13[[#This Row],[Order Date]],"mmmm")</f>
        <v>March</v>
      </c>
      <c r="O1689" s="16" t="str">
        <f>TEXT(Table13[[#This Row],[Order Date]],"dddd")</f>
        <v>Tuesday</v>
      </c>
      <c r="P1689" s="16">
        <f>WEEKDAY(Table13[[#This Row],[Order Datetime]],2)</f>
        <v>2</v>
      </c>
      <c r="Q1689" s="30" t="str">
        <f>IF(Table13[[#This Row],[Customer Country]]="",VLOOKUP(Table13[[#This Row],[Customer ID]],Customers!$A$2:$E$2501,2,0),Table13[[#This Row],[Customer Country]])</f>
        <v>USA</v>
      </c>
      <c r="R1689" s="16">
        <f>VLOOKUP(Table13[[#This Row],[Customer ID]],Table3[],6,0)</f>
        <v>53</v>
      </c>
    </row>
    <row r="1690" spans="1:18" x14ac:dyDescent="0.3">
      <c r="A1690" s="15">
        <v>710669</v>
      </c>
      <c r="B1690" s="16">
        <v>1366</v>
      </c>
      <c r="C1690" s="17" t="s">
        <v>99</v>
      </c>
      <c r="D1690" s="21">
        <v>45275.00277777778</v>
      </c>
      <c r="E1690" s="16" t="s">
        <v>98</v>
      </c>
      <c r="F1690" s="16" t="s">
        <v>34</v>
      </c>
      <c r="G1690" s="16">
        <v>5405</v>
      </c>
      <c r="H1690" s="16">
        <f>IF(OR(Table13[[#This Row],[Order Value]]&gt;Answer!I$17,Table13[[#This Row],[Order Value]]&lt;Answer!I$18),1,0)</f>
        <v>0</v>
      </c>
      <c r="I1690" s="19">
        <v>45275</v>
      </c>
      <c r="J1690" s="20" t="str">
        <f>TEXT(Table13[[#This Row],[Order Datetime]],"HH:MM:SS")</f>
        <v>00:04:00</v>
      </c>
      <c r="K1690" s="20" t="str">
        <f>TEXT(Table13[[#This Row],[Order time]],"H")</f>
        <v>0</v>
      </c>
      <c r="L1690" s="16">
        <v>12</v>
      </c>
      <c r="M1690" s="16">
        <f>DAY(Table13[[#This Row],[Order Date]])</f>
        <v>15</v>
      </c>
      <c r="N1690" s="16" t="str">
        <f>TEXT(Table13[[#This Row],[Order Date]],"mmmm")</f>
        <v>December</v>
      </c>
      <c r="O1690" s="16" t="str">
        <f>TEXT(Table13[[#This Row],[Order Date]],"dddd")</f>
        <v>Friday</v>
      </c>
      <c r="P1690" s="16">
        <f>WEEKDAY(Table13[[#This Row],[Order Datetime]],2)</f>
        <v>5</v>
      </c>
      <c r="Q1690" s="30" t="str">
        <f>IF(Table13[[#This Row],[Customer Country]]="",VLOOKUP(Table13[[#This Row],[Customer ID]],Customers!$A$2:$E$2501,2,0),Table13[[#This Row],[Customer Country]])</f>
        <v>USA</v>
      </c>
      <c r="R1690" s="16">
        <f>VLOOKUP(Table13[[#This Row],[Customer ID]],Table3[],6,0)</f>
        <v>44</v>
      </c>
    </row>
    <row r="1691" spans="1:18" x14ac:dyDescent="0.3">
      <c r="A1691" s="15">
        <v>1398659</v>
      </c>
      <c r="B1691" s="16">
        <v>1366</v>
      </c>
      <c r="C1691" s="17" t="s">
        <v>99</v>
      </c>
      <c r="D1691" s="21">
        <v>45259.000694444447</v>
      </c>
      <c r="E1691" s="16" t="s">
        <v>97</v>
      </c>
      <c r="F1691" s="16" t="s">
        <v>12</v>
      </c>
      <c r="G1691" s="16">
        <v>1845</v>
      </c>
      <c r="H1691" s="16">
        <f>IF(OR(Table13[[#This Row],[Order Value]]&gt;Answer!I$17,Table13[[#This Row],[Order Value]]&lt;Answer!I$18),1,0)</f>
        <v>0</v>
      </c>
      <c r="I1691" s="19">
        <v>45259</v>
      </c>
      <c r="J1691" s="20" t="str">
        <f>TEXT(Table13[[#This Row],[Order Datetime]],"HH:MM:SS")</f>
        <v>00:01:00</v>
      </c>
      <c r="K1691" s="20" t="str">
        <f>TEXT(Table13[[#This Row],[Order time]],"H")</f>
        <v>0</v>
      </c>
      <c r="L1691" s="16">
        <v>11</v>
      </c>
      <c r="M1691" s="16">
        <f>DAY(Table13[[#This Row],[Order Date]])</f>
        <v>29</v>
      </c>
      <c r="N1691" s="16" t="str">
        <f>TEXT(Table13[[#This Row],[Order Date]],"mmmm")</f>
        <v>November</v>
      </c>
      <c r="O1691" s="16" t="str">
        <f>TEXT(Table13[[#This Row],[Order Date]],"dddd")</f>
        <v>Wednesday</v>
      </c>
      <c r="P1691" s="16">
        <f>WEEKDAY(Table13[[#This Row],[Order Datetime]],2)</f>
        <v>3</v>
      </c>
      <c r="Q1691" s="30" t="str">
        <f>IF(Table13[[#This Row],[Customer Country]]="",VLOOKUP(Table13[[#This Row],[Customer ID]],Customers!$A$2:$E$2501,2,0),Table13[[#This Row],[Customer Country]])</f>
        <v>USA</v>
      </c>
      <c r="R1691" s="16">
        <f>VLOOKUP(Table13[[#This Row],[Customer ID]],Table3[],6,0)</f>
        <v>44</v>
      </c>
    </row>
    <row r="1692" spans="1:18" x14ac:dyDescent="0.3">
      <c r="A1692" s="15">
        <v>4111</v>
      </c>
      <c r="B1692" s="16">
        <v>1367</v>
      </c>
      <c r="C1692" s="17" t="s">
        <v>107</v>
      </c>
      <c r="D1692" s="18">
        <v>44993.952777777777</v>
      </c>
      <c r="E1692" s="16" t="s">
        <v>97</v>
      </c>
      <c r="F1692" s="16" t="s">
        <v>9</v>
      </c>
      <c r="G1692" s="16">
        <v>7800</v>
      </c>
      <c r="H1692" s="16">
        <f>IF(OR(Table13[[#This Row],[Order Value]]&gt;Answer!I$17,Table13[[#This Row],[Order Value]]&lt;Answer!I$18),1,0)</f>
        <v>0</v>
      </c>
      <c r="I1692" s="19">
        <v>44993</v>
      </c>
      <c r="J1692" s="20" t="str">
        <f>TEXT(Table13[[#This Row],[Order Datetime]],"HH:MM:SS")</f>
        <v>22:52:00</v>
      </c>
      <c r="K1692" s="20" t="str">
        <f>TEXT(Table13[[#This Row],[Order time]],"H")</f>
        <v>22</v>
      </c>
      <c r="L1692" s="16">
        <v>3</v>
      </c>
      <c r="M1692" s="16">
        <f>DAY(Table13[[#This Row],[Order Date]])</f>
        <v>8</v>
      </c>
      <c r="N1692" s="16" t="str">
        <f>TEXT(Table13[[#This Row],[Order Date]],"mmmm")</f>
        <v>March</v>
      </c>
      <c r="O1692" s="16" t="str">
        <f>TEXT(Table13[[#This Row],[Order Date]],"dddd")</f>
        <v>Wednesday</v>
      </c>
      <c r="P1692" s="16">
        <f>WEEKDAY(Table13[[#This Row],[Order Datetime]],2)</f>
        <v>3</v>
      </c>
      <c r="Q1692" s="30" t="str">
        <f>IF(Table13[[#This Row],[Customer Country]]="",VLOOKUP(Table13[[#This Row],[Customer ID]],Customers!$A$2:$E$2501,2,0),Table13[[#This Row],[Customer Country]])</f>
        <v>Italy</v>
      </c>
      <c r="R1692" s="16">
        <f>VLOOKUP(Table13[[#This Row],[Customer ID]],Table3[],6,0)</f>
        <v>25</v>
      </c>
    </row>
    <row r="1693" spans="1:18" x14ac:dyDescent="0.3">
      <c r="A1693" s="15">
        <v>234705</v>
      </c>
      <c r="B1693" s="16">
        <v>1367</v>
      </c>
      <c r="C1693" s="17" t="s">
        <v>107</v>
      </c>
      <c r="D1693" s="18">
        <v>45184.000694444447</v>
      </c>
      <c r="E1693" s="16" t="s">
        <v>96</v>
      </c>
      <c r="F1693" s="16" t="s">
        <v>43</v>
      </c>
      <c r="G1693" s="16">
        <v>1662</v>
      </c>
      <c r="H1693" s="16">
        <f>IF(OR(Table13[[#This Row],[Order Value]]&gt;Answer!I$17,Table13[[#This Row],[Order Value]]&lt;Answer!I$18),1,0)</f>
        <v>0</v>
      </c>
      <c r="I1693" s="19">
        <v>45184</v>
      </c>
      <c r="J1693" s="20" t="str">
        <f>TEXT(Table13[[#This Row],[Order Datetime]],"HH:MM:SS")</f>
        <v>00:01:00</v>
      </c>
      <c r="K1693" s="20" t="str">
        <f>TEXT(Table13[[#This Row],[Order time]],"H")</f>
        <v>0</v>
      </c>
      <c r="L1693" s="16">
        <v>9</v>
      </c>
      <c r="M1693" s="16">
        <f>DAY(Table13[[#This Row],[Order Date]])</f>
        <v>15</v>
      </c>
      <c r="N1693" s="16" t="str">
        <f>TEXT(Table13[[#This Row],[Order Date]],"mmmm")</f>
        <v>September</v>
      </c>
      <c r="O1693" s="16" t="str">
        <f>TEXT(Table13[[#This Row],[Order Date]],"dddd")</f>
        <v>Friday</v>
      </c>
      <c r="P1693" s="16">
        <f>WEEKDAY(Table13[[#This Row],[Order Datetime]],2)</f>
        <v>5</v>
      </c>
      <c r="Q1693" s="30" t="str">
        <f>IF(Table13[[#This Row],[Customer Country]]="",VLOOKUP(Table13[[#This Row],[Customer ID]],Customers!$A$2:$E$2501,2,0),Table13[[#This Row],[Customer Country]])</f>
        <v>Italy</v>
      </c>
      <c r="R1693" s="16">
        <f>VLOOKUP(Table13[[#This Row],[Customer ID]],Table3[],6,0)</f>
        <v>25</v>
      </c>
    </row>
    <row r="1694" spans="1:18" x14ac:dyDescent="0.3">
      <c r="A1694" s="15">
        <v>341838</v>
      </c>
      <c r="B1694" s="16">
        <v>1367</v>
      </c>
      <c r="C1694" s="17" t="s">
        <v>107</v>
      </c>
      <c r="D1694" s="18">
        <v>45248.067361111112</v>
      </c>
      <c r="E1694" s="16" t="s">
        <v>98</v>
      </c>
      <c r="F1694" s="16" t="s">
        <v>14</v>
      </c>
      <c r="G1694" s="16">
        <v>7477</v>
      </c>
      <c r="H1694" s="16">
        <f>IF(OR(Table13[[#This Row],[Order Value]]&gt;Answer!I$17,Table13[[#This Row],[Order Value]]&lt;Answer!I$18),1,0)</f>
        <v>0</v>
      </c>
      <c r="I1694" s="19">
        <v>45248</v>
      </c>
      <c r="J1694" s="20" t="str">
        <f>TEXT(Table13[[#This Row],[Order Datetime]],"HH:MM:SS")</f>
        <v>01:37:00</v>
      </c>
      <c r="K1694" s="20" t="str">
        <f>TEXT(Table13[[#This Row],[Order time]],"H")</f>
        <v>1</v>
      </c>
      <c r="L1694" s="16">
        <v>11</v>
      </c>
      <c r="M1694" s="16">
        <f>DAY(Table13[[#This Row],[Order Date]])</f>
        <v>18</v>
      </c>
      <c r="N1694" s="16" t="str">
        <f>TEXT(Table13[[#This Row],[Order Date]],"mmmm")</f>
        <v>November</v>
      </c>
      <c r="O1694" s="16" t="str">
        <f>TEXT(Table13[[#This Row],[Order Date]],"dddd")</f>
        <v>Saturday</v>
      </c>
      <c r="P1694" s="16">
        <f>WEEKDAY(Table13[[#This Row],[Order Datetime]],2)</f>
        <v>6</v>
      </c>
      <c r="Q1694" s="30" t="str">
        <f>IF(Table13[[#This Row],[Customer Country]]="",VLOOKUP(Table13[[#This Row],[Customer ID]],Customers!$A$2:$E$2501,2,0),Table13[[#This Row],[Customer Country]])</f>
        <v>Italy</v>
      </c>
      <c r="R1694" s="16">
        <f>VLOOKUP(Table13[[#This Row],[Customer ID]],Table3[],6,0)</f>
        <v>25</v>
      </c>
    </row>
    <row r="1695" spans="1:18" x14ac:dyDescent="0.3">
      <c r="A1695" s="15">
        <v>731161</v>
      </c>
      <c r="B1695" s="16">
        <v>1367</v>
      </c>
      <c r="C1695" s="17" t="s">
        <v>107</v>
      </c>
      <c r="D1695" s="21">
        <v>45079.006249999999</v>
      </c>
      <c r="E1695" s="16" t="s">
        <v>96</v>
      </c>
      <c r="F1695" s="16" t="s">
        <v>91</v>
      </c>
      <c r="G1695" s="16">
        <v>3548</v>
      </c>
      <c r="H1695" s="16">
        <f>IF(OR(Table13[[#This Row],[Order Value]]&gt;Answer!I$17,Table13[[#This Row],[Order Value]]&lt;Answer!I$18),1,0)</f>
        <v>0</v>
      </c>
      <c r="I1695" s="19">
        <v>45079</v>
      </c>
      <c r="J1695" s="20" t="str">
        <f>TEXT(Table13[[#This Row],[Order Datetime]],"HH:MM:SS")</f>
        <v>00:09:00</v>
      </c>
      <c r="K1695" s="20" t="str">
        <f>TEXT(Table13[[#This Row],[Order time]],"H")</f>
        <v>0</v>
      </c>
      <c r="L1695" s="16">
        <v>6</v>
      </c>
      <c r="M1695" s="16">
        <f>DAY(Table13[[#This Row],[Order Date]])</f>
        <v>2</v>
      </c>
      <c r="N1695" s="16" t="str">
        <f>TEXT(Table13[[#This Row],[Order Date]],"mmmm")</f>
        <v>June</v>
      </c>
      <c r="O1695" s="16" t="str">
        <f>TEXT(Table13[[#This Row],[Order Date]],"dddd")</f>
        <v>Friday</v>
      </c>
      <c r="P1695" s="16">
        <f>WEEKDAY(Table13[[#This Row],[Order Datetime]],2)</f>
        <v>5</v>
      </c>
      <c r="Q1695" s="30" t="str">
        <f>IF(Table13[[#This Row],[Customer Country]]="",VLOOKUP(Table13[[#This Row],[Customer ID]],Customers!$A$2:$E$2501,2,0),Table13[[#This Row],[Customer Country]])</f>
        <v>Italy</v>
      </c>
      <c r="R1695" s="16">
        <f>VLOOKUP(Table13[[#This Row],[Customer ID]],Table3[],6,0)</f>
        <v>25</v>
      </c>
    </row>
    <row r="1696" spans="1:18" x14ac:dyDescent="0.3">
      <c r="A1696" s="15">
        <v>1071701</v>
      </c>
      <c r="B1696" s="16">
        <v>1367</v>
      </c>
      <c r="C1696" s="17" t="s">
        <v>107</v>
      </c>
      <c r="D1696" s="21">
        <v>44942.036805555559</v>
      </c>
      <c r="E1696" s="16" t="s">
        <v>98</v>
      </c>
      <c r="F1696" s="16" t="s">
        <v>8</v>
      </c>
      <c r="G1696" s="16">
        <v>1445</v>
      </c>
      <c r="H1696" s="16">
        <f>IF(OR(Table13[[#This Row],[Order Value]]&gt;Answer!I$17,Table13[[#This Row],[Order Value]]&lt;Answer!I$18),1,0)</f>
        <v>0</v>
      </c>
      <c r="I1696" s="19">
        <v>44942</v>
      </c>
      <c r="J1696" s="20" t="str">
        <f>TEXT(Table13[[#This Row],[Order Datetime]],"HH:MM:SS")</f>
        <v>00:53:00</v>
      </c>
      <c r="K1696" s="20" t="str">
        <f>TEXT(Table13[[#This Row],[Order time]],"H")</f>
        <v>0</v>
      </c>
      <c r="L1696" s="16">
        <v>1</v>
      </c>
      <c r="M1696" s="16">
        <f>DAY(Table13[[#This Row],[Order Date]])</f>
        <v>16</v>
      </c>
      <c r="N1696" s="16" t="str">
        <f>TEXT(Table13[[#This Row],[Order Date]],"mmmm")</f>
        <v>January</v>
      </c>
      <c r="O1696" s="16" t="str">
        <f>TEXT(Table13[[#This Row],[Order Date]],"dddd")</f>
        <v>Monday</v>
      </c>
      <c r="P1696" s="16">
        <f>WEEKDAY(Table13[[#This Row],[Order Datetime]],2)</f>
        <v>1</v>
      </c>
      <c r="Q1696" s="30" t="str">
        <f>IF(Table13[[#This Row],[Customer Country]]="",VLOOKUP(Table13[[#This Row],[Customer ID]],Customers!$A$2:$E$2501,2,0),Table13[[#This Row],[Customer Country]])</f>
        <v>Italy</v>
      </c>
      <c r="R1696" s="16">
        <f>VLOOKUP(Table13[[#This Row],[Customer ID]],Table3[],6,0)</f>
        <v>25</v>
      </c>
    </row>
    <row r="1697" spans="1:18" x14ac:dyDescent="0.3">
      <c r="A1697" s="15">
        <v>1254071</v>
      </c>
      <c r="B1697" s="16">
        <v>1367</v>
      </c>
      <c r="C1697" s="17" t="s">
        <v>107</v>
      </c>
      <c r="D1697" s="21">
        <v>44983.018055555556</v>
      </c>
      <c r="E1697" s="16" t="s">
        <v>191</v>
      </c>
      <c r="F1697" s="16" t="s">
        <v>8</v>
      </c>
      <c r="G1697" s="16">
        <v>3090</v>
      </c>
      <c r="H1697" s="16">
        <f>IF(OR(Table13[[#This Row],[Order Value]]&gt;Answer!I$17,Table13[[#This Row],[Order Value]]&lt;Answer!I$18),1,0)</f>
        <v>0</v>
      </c>
      <c r="I1697" s="19">
        <v>44983</v>
      </c>
      <c r="J1697" s="20" t="str">
        <f>TEXT(Table13[[#This Row],[Order Datetime]],"HH:MM:SS")</f>
        <v>00:26:00</v>
      </c>
      <c r="K1697" s="20" t="str">
        <f>TEXT(Table13[[#This Row],[Order time]],"H")</f>
        <v>0</v>
      </c>
      <c r="L1697" s="16">
        <v>2</v>
      </c>
      <c r="M1697" s="16">
        <f>DAY(Table13[[#This Row],[Order Date]])</f>
        <v>26</v>
      </c>
      <c r="N1697" s="16" t="str">
        <f>TEXT(Table13[[#This Row],[Order Date]],"mmmm")</f>
        <v>February</v>
      </c>
      <c r="O1697" s="16" t="str">
        <f>TEXT(Table13[[#This Row],[Order Date]],"dddd")</f>
        <v>Sunday</v>
      </c>
      <c r="P1697" s="16">
        <f>WEEKDAY(Table13[[#This Row],[Order Datetime]],2)</f>
        <v>7</v>
      </c>
      <c r="Q1697" s="30" t="str">
        <f>IF(Table13[[#This Row],[Customer Country]]="",VLOOKUP(Table13[[#This Row],[Customer ID]],Customers!$A$2:$E$2501,2,0),Table13[[#This Row],[Customer Country]])</f>
        <v>Italy</v>
      </c>
      <c r="R1697" s="16">
        <f>VLOOKUP(Table13[[#This Row],[Customer ID]],Table3[],6,0)</f>
        <v>25</v>
      </c>
    </row>
    <row r="1698" spans="1:18" x14ac:dyDescent="0.3">
      <c r="A1698" s="15">
        <v>1079090</v>
      </c>
      <c r="B1698" s="16">
        <v>1368</v>
      </c>
      <c r="C1698" s="17" t="s">
        <v>99</v>
      </c>
      <c r="D1698" s="21">
        <v>45018.010416666664</v>
      </c>
      <c r="E1698" s="16" t="s">
        <v>98</v>
      </c>
      <c r="F1698" s="16" t="s">
        <v>43</v>
      </c>
      <c r="G1698" s="16">
        <v>6597</v>
      </c>
      <c r="H1698" s="16">
        <f>IF(OR(Table13[[#This Row],[Order Value]]&gt;Answer!I$17,Table13[[#This Row],[Order Value]]&lt;Answer!I$18),1,0)</f>
        <v>0</v>
      </c>
      <c r="I1698" s="19">
        <v>45018</v>
      </c>
      <c r="J1698" s="20" t="str">
        <f>TEXT(Table13[[#This Row],[Order Datetime]],"HH:MM:SS")</f>
        <v>00:15:00</v>
      </c>
      <c r="K1698" s="20" t="str">
        <f>TEXT(Table13[[#This Row],[Order time]],"H")</f>
        <v>0</v>
      </c>
      <c r="L1698" s="16">
        <v>4</v>
      </c>
      <c r="M1698" s="16">
        <f>DAY(Table13[[#This Row],[Order Date]])</f>
        <v>2</v>
      </c>
      <c r="N1698" s="16" t="str">
        <f>TEXT(Table13[[#This Row],[Order Date]],"mmmm")</f>
        <v>April</v>
      </c>
      <c r="O1698" s="16" t="str">
        <f>TEXT(Table13[[#This Row],[Order Date]],"dddd")</f>
        <v>Sunday</v>
      </c>
      <c r="P1698" s="16">
        <f>WEEKDAY(Table13[[#This Row],[Order Datetime]],2)</f>
        <v>7</v>
      </c>
      <c r="Q1698" s="30" t="str">
        <f>IF(Table13[[#This Row],[Customer Country]]="",VLOOKUP(Table13[[#This Row],[Customer ID]],Customers!$A$2:$E$2501,2,0),Table13[[#This Row],[Customer Country]])</f>
        <v>USA</v>
      </c>
      <c r="R1698" s="16">
        <f>VLOOKUP(Table13[[#This Row],[Customer ID]],Table3[],6,0)</f>
        <v>54</v>
      </c>
    </row>
    <row r="1699" spans="1:18" x14ac:dyDescent="0.3">
      <c r="A1699" s="15">
        <v>1666856</v>
      </c>
      <c r="B1699" s="16">
        <v>1370</v>
      </c>
      <c r="C1699" s="17" t="s">
        <v>111</v>
      </c>
      <c r="D1699" s="21">
        <v>45203.055555555555</v>
      </c>
      <c r="E1699" s="16" t="s">
        <v>96</v>
      </c>
      <c r="F1699" s="16" t="s">
        <v>4</v>
      </c>
      <c r="G1699" s="16">
        <v>148</v>
      </c>
      <c r="H1699" s="16">
        <f>IF(OR(Table13[[#This Row],[Order Value]]&gt;Answer!I$17,Table13[[#This Row],[Order Value]]&lt;Answer!I$18),1,0)</f>
        <v>0</v>
      </c>
      <c r="I1699" s="19">
        <v>45203</v>
      </c>
      <c r="J1699" s="20" t="str">
        <f>TEXT(Table13[[#This Row],[Order Datetime]],"HH:MM:SS")</f>
        <v>01:20:00</v>
      </c>
      <c r="K1699" s="20" t="str">
        <f>TEXT(Table13[[#This Row],[Order time]],"H")</f>
        <v>1</v>
      </c>
      <c r="L1699" s="16">
        <v>10</v>
      </c>
      <c r="M1699" s="16">
        <f>DAY(Table13[[#This Row],[Order Date]])</f>
        <v>4</v>
      </c>
      <c r="N1699" s="16" t="str">
        <f>TEXT(Table13[[#This Row],[Order Date]],"mmmm")</f>
        <v>October</v>
      </c>
      <c r="O1699" s="16" t="str">
        <f>TEXT(Table13[[#This Row],[Order Date]],"dddd")</f>
        <v>Wednesday</v>
      </c>
      <c r="P1699" s="16">
        <f>WEEKDAY(Table13[[#This Row],[Order Datetime]],2)</f>
        <v>3</v>
      </c>
      <c r="Q1699" s="30" t="str">
        <f>IF(Table13[[#This Row],[Customer Country]]="",VLOOKUP(Table13[[#This Row],[Customer ID]],Customers!$A$2:$E$2501,2,0),Table13[[#This Row],[Customer Country]])</f>
        <v>Ireland</v>
      </c>
      <c r="R1699" s="16">
        <f>VLOOKUP(Table13[[#This Row],[Customer ID]],Table3[],6,0)</f>
        <v>89</v>
      </c>
    </row>
    <row r="1700" spans="1:18" x14ac:dyDescent="0.3">
      <c r="A1700" s="15">
        <v>1249517</v>
      </c>
      <c r="B1700" s="16">
        <v>1371</v>
      </c>
      <c r="C1700" s="17" t="s">
        <v>99</v>
      </c>
      <c r="D1700" s="21">
        <v>44963.025000000001</v>
      </c>
      <c r="E1700" s="16" t="s">
        <v>191</v>
      </c>
      <c r="F1700" s="16" t="s">
        <v>27</v>
      </c>
      <c r="G1700" s="16">
        <v>985</v>
      </c>
      <c r="H1700" s="16">
        <f>IF(OR(Table13[[#This Row],[Order Value]]&gt;Answer!I$17,Table13[[#This Row],[Order Value]]&lt;Answer!I$18),1,0)</f>
        <v>0</v>
      </c>
      <c r="I1700" s="19">
        <v>44963</v>
      </c>
      <c r="J1700" s="20" t="str">
        <f>TEXT(Table13[[#This Row],[Order Datetime]],"HH:MM:SS")</f>
        <v>00:36:00</v>
      </c>
      <c r="K1700" s="20" t="str">
        <f>TEXT(Table13[[#This Row],[Order time]],"H")</f>
        <v>0</v>
      </c>
      <c r="L1700" s="16">
        <v>2</v>
      </c>
      <c r="M1700" s="16">
        <f>DAY(Table13[[#This Row],[Order Date]])</f>
        <v>6</v>
      </c>
      <c r="N1700" s="16" t="str">
        <f>TEXT(Table13[[#This Row],[Order Date]],"mmmm")</f>
        <v>February</v>
      </c>
      <c r="O1700" s="16" t="str">
        <f>TEXT(Table13[[#This Row],[Order Date]],"dddd")</f>
        <v>Monday</v>
      </c>
      <c r="P1700" s="16">
        <f>WEEKDAY(Table13[[#This Row],[Order Datetime]],2)</f>
        <v>1</v>
      </c>
      <c r="Q1700" s="30" t="str">
        <f>IF(Table13[[#This Row],[Customer Country]]="",VLOOKUP(Table13[[#This Row],[Customer ID]],Customers!$A$2:$E$2501,2,0),Table13[[#This Row],[Customer Country]])</f>
        <v>USA</v>
      </c>
      <c r="R1700" s="16">
        <f>VLOOKUP(Table13[[#This Row],[Customer ID]],Table3[],6,0)</f>
        <v>29</v>
      </c>
    </row>
    <row r="1701" spans="1:18" x14ac:dyDescent="0.3">
      <c r="A1701" s="15">
        <v>698175</v>
      </c>
      <c r="B1701" s="16">
        <v>1372</v>
      </c>
      <c r="C1701" s="17" t="s">
        <v>100</v>
      </c>
      <c r="D1701" s="21">
        <v>45094.064583333333</v>
      </c>
      <c r="E1701" s="16" t="s">
        <v>98</v>
      </c>
      <c r="F1701" s="16" t="s">
        <v>94</v>
      </c>
      <c r="G1701" s="16">
        <v>6322</v>
      </c>
      <c r="H1701" s="16">
        <f>IF(OR(Table13[[#This Row],[Order Value]]&gt;Answer!I$17,Table13[[#This Row],[Order Value]]&lt;Answer!I$18),1,0)</f>
        <v>0</v>
      </c>
      <c r="I1701" s="19">
        <v>45094</v>
      </c>
      <c r="J1701" s="20" t="str">
        <f>TEXT(Table13[[#This Row],[Order Datetime]],"HH:MM:SS")</f>
        <v>01:33:00</v>
      </c>
      <c r="K1701" s="20" t="str">
        <f>TEXT(Table13[[#This Row],[Order time]],"H")</f>
        <v>1</v>
      </c>
      <c r="L1701" s="16">
        <v>6</v>
      </c>
      <c r="M1701" s="16">
        <f>DAY(Table13[[#This Row],[Order Date]])</f>
        <v>17</v>
      </c>
      <c r="N1701" s="16" t="str">
        <f>TEXT(Table13[[#This Row],[Order Date]],"mmmm")</f>
        <v>June</v>
      </c>
      <c r="O1701" s="16" t="str">
        <f>TEXT(Table13[[#This Row],[Order Date]],"dddd")</f>
        <v>Saturday</v>
      </c>
      <c r="P1701" s="16">
        <f>WEEKDAY(Table13[[#This Row],[Order Datetime]],2)</f>
        <v>6</v>
      </c>
      <c r="Q1701" s="30" t="str">
        <f>IF(Table13[[#This Row],[Customer Country]]="",VLOOKUP(Table13[[#This Row],[Customer ID]],Customers!$A$2:$E$2501,2,0),Table13[[#This Row],[Customer Country]])</f>
        <v>France</v>
      </c>
      <c r="R1701" s="16">
        <f>VLOOKUP(Table13[[#This Row],[Customer ID]],Table3[],6,0)</f>
        <v>28</v>
      </c>
    </row>
    <row r="1702" spans="1:18" x14ac:dyDescent="0.3">
      <c r="A1702" s="15">
        <v>241257</v>
      </c>
      <c r="B1702" s="16">
        <v>1374</v>
      </c>
      <c r="C1702" s="17" t="s">
        <v>100</v>
      </c>
      <c r="D1702" s="18">
        <v>45027.06527777778</v>
      </c>
      <c r="E1702" s="16" t="s">
        <v>96</v>
      </c>
      <c r="F1702" s="16" t="s">
        <v>5</v>
      </c>
      <c r="G1702" s="16">
        <v>6819</v>
      </c>
      <c r="H1702" s="16">
        <f>IF(OR(Table13[[#This Row],[Order Value]]&gt;Answer!I$17,Table13[[#This Row],[Order Value]]&lt;Answer!I$18),1,0)</f>
        <v>0</v>
      </c>
      <c r="I1702" s="19">
        <v>45027</v>
      </c>
      <c r="J1702" s="20" t="str">
        <f>TEXT(Table13[[#This Row],[Order Datetime]],"HH:MM:SS")</f>
        <v>01:34:00</v>
      </c>
      <c r="K1702" s="20" t="str">
        <f>TEXT(Table13[[#This Row],[Order time]],"H")</f>
        <v>1</v>
      </c>
      <c r="L1702" s="16">
        <v>4</v>
      </c>
      <c r="M1702" s="16">
        <f>DAY(Table13[[#This Row],[Order Date]])</f>
        <v>11</v>
      </c>
      <c r="N1702" s="16" t="str">
        <f>TEXT(Table13[[#This Row],[Order Date]],"mmmm")</f>
        <v>April</v>
      </c>
      <c r="O1702" s="16" t="str">
        <f>TEXT(Table13[[#This Row],[Order Date]],"dddd")</f>
        <v>Tuesday</v>
      </c>
      <c r="P1702" s="16">
        <f>WEEKDAY(Table13[[#This Row],[Order Datetime]],2)</f>
        <v>2</v>
      </c>
      <c r="Q1702" s="30" t="str">
        <f>IF(Table13[[#This Row],[Customer Country]]="",VLOOKUP(Table13[[#This Row],[Customer ID]],Customers!$A$2:$E$2501,2,0),Table13[[#This Row],[Customer Country]])</f>
        <v>France</v>
      </c>
      <c r="R1702" s="16">
        <f>VLOOKUP(Table13[[#This Row],[Customer ID]],Table3[],6,0)</f>
        <v>80</v>
      </c>
    </row>
    <row r="1703" spans="1:18" x14ac:dyDescent="0.3">
      <c r="A1703" s="15">
        <v>660187</v>
      </c>
      <c r="B1703" s="16">
        <v>1374</v>
      </c>
      <c r="C1703" s="17" t="s">
        <v>100</v>
      </c>
      <c r="D1703" s="18">
        <v>45130.959722222222</v>
      </c>
      <c r="E1703" s="16" t="s">
        <v>96</v>
      </c>
      <c r="F1703" s="16" t="s">
        <v>25</v>
      </c>
      <c r="G1703" s="16">
        <v>6369</v>
      </c>
      <c r="H1703" s="16">
        <f>IF(OR(Table13[[#This Row],[Order Value]]&gt;Answer!I$17,Table13[[#This Row],[Order Value]]&lt;Answer!I$18),1,0)</f>
        <v>0</v>
      </c>
      <c r="I1703" s="19">
        <v>45130</v>
      </c>
      <c r="J1703" s="20" t="str">
        <f>TEXT(Table13[[#This Row],[Order Datetime]],"HH:MM:SS")</f>
        <v>23:02:00</v>
      </c>
      <c r="K1703" s="20" t="str">
        <f>TEXT(Table13[[#This Row],[Order time]],"H")</f>
        <v>23</v>
      </c>
      <c r="L1703" s="16">
        <v>7</v>
      </c>
      <c r="M1703" s="16">
        <f>DAY(Table13[[#This Row],[Order Date]])</f>
        <v>23</v>
      </c>
      <c r="N1703" s="16" t="str">
        <f>TEXT(Table13[[#This Row],[Order Date]],"mmmm")</f>
        <v>July</v>
      </c>
      <c r="O1703" s="16" t="str">
        <f>TEXT(Table13[[#This Row],[Order Date]],"dddd")</f>
        <v>Sunday</v>
      </c>
      <c r="P1703" s="16">
        <f>WEEKDAY(Table13[[#This Row],[Order Datetime]],2)</f>
        <v>7</v>
      </c>
      <c r="Q1703" s="30" t="str">
        <f>IF(Table13[[#This Row],[Customer Country]]="",VLOOKUP(Table13[[#This Row],[Customer ID]],Customers!$A$2:$E$2501,2,0),Table13[[#This Row],[Customer Country]])</f>
        <v>France</v>
      </c>
      <c r="R1703" s="16">
        <f>VLOOKUP(Table13[[#This Row],[Customer ID]],Table3[],6,0)</f>
        <v>80</v>
      </c>
    </row>
    <row r="1704" spans="1:18" x14ac:dyDescent="0.3">
      <c r="A1704" s="15">
        <v>894938</v>
      </c>
      <c r="B1704" s="16">
        <v>1376</v>
      </c>
      <c r="C1704" s="17" t="s">
        <v>99</v>
      </c>
      <c r="D1704" s="21">
        <v>44945.978472222225</v>
      </c>
      <c r="E1704" s="16" t="s">
        <v>97</v>
      </c>
      <c r="F1704" s="16" t="s">
        <v>30</v>
      </c>
      <c r="G1704" s="16">
        <v>7358</v>
      </c>
      <c r="H1704" s="16">
        <f>IF(OR(Table13[[#This Row],[Order Value]]&gt;Answer!I$17,Table13[[#This Row],[Order Value]]&lt;Answer!I$18),1,0)</f>
        <v>0</v>
      </c>
      <c r="I1704" s="19">
        <v>44945</v>
      </c>
      <c r="J1704" s="20" t="str">
        <f>TEXT(Table13[[#This Row],[Order Datetime]],"HH:MM:SS")</f>
        <v>23:29:00</v>
      </c>
      <c r="K1704" s="20" t="str">
        <f>TEXT(Table13[[#This Row],[Order time]],"H")</f>
        <v>23</v>
      </c>
      <c r="L1704" s="16">
        <v>1</v>
      </c>
      <c r="M1704" s="16">
        <f>DAY(Table13[[#This Row],[Order Date]])</f>
        <v>19</v>
      </c>
      <c r="N1704" s="16" t="str">
        <f>TEXT(Table13[[#This Row],[Order Date]],"mmmm")</f>
        <v>January</v>
      </c>
      <c r="O1704" s="16" t="str">
        <f>TEXT(Table13[[#This Row],[Order Date]],"dddd")</f>
        <v>Thursday</v>
      </c>
      <c r="P1704" s="16">
        <f>WEEKDAY(Table13[[#This Row],[Order Datetime]],2)</f>
        <v>4</v>
      </c>
      <c r="Q1704" s="30" t="str">
        <f>IF(Table13[[#This Row],[Customer Country]]="",VLOOKUP(Table13[[#This Row],[Customer ID]],Customers!$A$2:$E$2501,2,0),Table13[[#This Row],[Customer Country]])</f>
        <v>USA</v>
      </c>
      <c r="R1704" s="16">
        <f>VLOOKUP(Table13[[#This Row],[Customer ID]],Table3[],6,0)</f>
        <v>74</v>
      </c>
    </row>
    <row r="1705" spans="1:18" x14ac:dyDescent="0.3">
      <c r="A1705" s="15">
        <v>781771</v>
      </c>
      <c r="B1705" s="16">
        <v>1377</v>
      </c>
      <c r="C1705" s="17" t="s">
        <v>109</v>
      </c>
      <c r="D1705" s="21">
        <v>44969.006944444445</v>
      </c>
      <c r="E1705" s="16" t="s">
        <v>96</v>
      </c>
      <c r="F1705" s="16" t="s">
        <v>88</v>
      </c>
      <c r="G1705" s="16">
        <v>9605</v>
      </c>
      <c r="H1705" s="16">
        <f>IF(OR(Table13[[#This Row],[Order Value]]&gt;Answer!I$17,Table13[[#This Row],[Order Value]]&lt;Answer!I$18),1,0)</f>
        <v>0</v>
      </c>
      <c r="I1705" s="19">
        <v>44969</v>
      </c>
      <c r="J1705" s="20" t="str">
        <f>TEXT(Table13[[#This Row],[Order Datetime]],"HH:MM:SS")</f>
        <v>00:10:00</v>
      </c>
      <c r="K1705" s="20" t="str">
        <f>TEXT(Table13[[#This Row],[Order time]],"H")</f>
        <v>0</v>
      </c>
      <c r="L1705" s="16">
        <v>2</v>
      </c>
      <c r="M1705" s="16">
        <f>DAY(Table13[[#This Row],[Order Date]])</f>
        <v>12</v>
      </c>
      <c r="N1705" s="16" t="str">
        <f>TEXT(Table13[[#This Row],[Order Date]],"mmmm")</f>
        <v>February</v>
      </c>
      <c r="O1705" s="16" t="str">
        <f>TEXT(Table13[[#This Row],[Order Date]],"dddd")</f>
        <v>Sunday</v>
      </c>
      <c r="P1705" s="16">
        <f>WEEKDAY(Table13[[#This Row],[Order Datetime]],2)</f>
        <v>7</v>
      </c>
      <c r="Q1705" s="30" t="str">
        <f>IF(Table13[[#This Row],[Customer Country]]="",VLOOKUP(Table13[[#This Row],[Customer ID]],Customers!$A$2:$E$2501,2,0),Table13[[#This Row],[Customer Country]])</f>
        <v>Germany</v>
      </c>
      <c r="R1705" s="16">
        <f>VLOOKUP(Table13[[#This Row],[Customer ID]],Table3[],6,0)</f>
        <v>33</v>
      </c>
    </row>
    <row r="1706" spans="1:18" x14ac:dyDescent="0.3">
      <c r="A1706" s="15">
        <v>69918</v>
      </c>
      <c r="B1706" s="16">
        <v>1378</v>
      </c>
      <c r="C1706" s="17" t="s">
        <v>105</v>
      </c>
      <c r="D1706" s="18">
        <v>44992.006249999999</v>
      </c>
      <c r="E1706" s="16" t="s">
        <v>97</v>
      </c>
      <c r="F1706" s="16" t="s">
        <v>25</v>
      </c>
      <c r="G1706" s="16">
        <v>8657</v>
      </c>
      <c r="H1706" s="16">
        <f>IF(OR(Table13[[#This Row],[Order Value]]&gt;Answer!I$17,Table13[[#This Row],[Order Value]]&lt;Answer!I$18),1,0)</f>
        <v>0</v>
      </c>
      <c r="I1706" s="19">
        <v>44992</v>
      </c>
      <c r="J1706" s="20" t="str">
        <f>TEXT(Table13[[#This Row],[Order Datetime]],"HH:MM:SS")</f>
        <v>00:09:00</v>
      </c>
      <c r="K1706" s="20" t="str">
        <f>TEXT(Table13[[#This Row],[Order time]],"H")</f>
        <v>0</v>
      </c>
      <c r="L1706" s="16">
        <v>3</v>
      </c>
      <c r="M1706" s="16">
        <f>DAY(Table13[[#This Row],[Order Date]])</f>
        <v>7</v>
      </c>
      <c r="N1706" s="16" t="str">
        <f>TEXT(Table13[[#This Row],[Order Date]],"mmmm")</f>
        <v>March</v>
      </c>
      <c r="O1706" s="16" t="str">
        <f>TEXT(Table13[[#This Row],[Order Date]],"dddd")</f>
        <v>Tuesday</v>
      </c>
      <c r="P1706" s="16">
        <f>WEEKDAY(Table13[[#This Row],[Order Datetime]],2)</f>
        <v>2</v>
      </c>
      <c r="Q1706" s="30" t="str">
        <f>IF(Table13[[#This Row],[Customer Country]]="",VLOOKUP(Table13[[#This Row],[Customer ID]],Customers!$A$2:$E$2501,2,0),Table13[[#This Row],[Customer Country]])</f>
        <v>Spain</v>
      </c>
      <c r="R1706" s="16">
        <f>VLOOKUP(Table13[[#This Row],[Customer ID]],Table3[],6,0)</f>
        <v>31</v>
      </c>
    </row>
    <row r="1707" spans="1:18" x14ac:dyDescent="0.3">
      <c r="A1707" s="15">
        <v>33662</v>
      </c>
      <c r="B1707" s="16">
        <v>1381</v>
      </c>
      <c r="C1707" s="17" t="s">
        <v>99</v>
      </c>
      <c r="D1707" s="18">
        <v>44945.963194444441</v>
      </c>
      <c r="E1707" s="16" t="s">
        <v>98</v>
      </c>
      <c r="F1707" s="16" t="s">
        <v>43</v>
      </c>
      <c r="G1707" s="16">
        <v>8214</v>
      </c>
      <c r="H1707" s="16">
        <f>IF(OR(Table13[[#This Row],[Order Value]]&gt;Answer!I$17,Table13[[#This Row],[Order Value]]&lt;Answer!I$18),1,0)</f>
        <v>0</v>
      </c>
      <c r="I1707" s="19">
        <v>44945</v>
      </c>
      <c r="J1707" s="20" t="str">
        <f>TEXT(Table13[[#This Row],[Order Datetime]],"HH:MM:SS")</f>
        <v>23:07:00</v>
      </c>
      <c r="K1707" s="20" t="str">
        <f>TEXT(Table13[[#This Row],[Order time]],"H")</f>
        <v>23</v>
      </c>
      <c r="L1707" s="16">
        <v>1</v>
      </c>
      <c r="M1707" s="16">
        <f>DAY(Table13[[#This Row],[Order Date]])</f>
        <v>19</v>
      </c>
      <c r="N1707" s="16" t="str">
        <f>TEXT(Table13[[#This Row],[Order Date]],"mmmm")</f>
        <v>January</v>
      </c>
      <c r="O1707" s="16" t="str">
        <f>TEXT(Table13[[#This Row],[Order Date]],"dddd")</f>
        <v>Thursday</v>
      </c>
      <c r="P1707" s="16">
        <f>WEEKDAY(Table13[[#This Row],[Order Datetime]],2)</f>
        <v>4</v>
      </c>
      <c r="Q1707" s="30" t="str">
        <f>IF(Table13[[#This Row],[Customer Country]]="",VLOOKUP(Table13[[#This Row],[Customer ID]],Customers!$A$2:$E$2501,2,0),Table13[[#This Row],[Customer Country]])</f>
        <v>USA</v>
      </c>
      <c r="R1707" s="16">
        <f>VLOOKUP(Table13[[#This Row],[Customer ID]],Table3[],6,0)</f>
        <v>28</v>
      </c>
    </row>
    <row r="1708" spans="1:18" x14ac:dyDescent="0.3">
      <c r="A1708" s="15">
        <v>1589059</v>
      </c>
      <c r="B1708" s="16">
        <v>1381</v>
      </c>
      <c r="C1708" s="17" t="s">
        <v>99</v>
      </c>
      <c r="D1708" s="21">
        <v>45029.033333333333</v>
      </c>
      <c r="E1708" s="16" t="s">
        <v>98</v>
      </c>
      <c r="F1708" s="16" t="s">
        <v>14</v>
      </c>
      <c r="G1708" s="16">
        <v>8578</v>
      </c>
      <c r="H1708" s="16">
        <f>IF(OR(Table13[[#This Row],[Order Value]]&gt;Answer!I$17,Table13[[#This Row],[Order Value]]&lt;Answer!I$18),1,0)</f>
        <v>0</v>
      </c>
      <c r="I1708" s="19">
        <v>45029</v>
      </c>
      <c r="J1708" s="20" t="str">
        <f>TEXT(Table13[[#This Row],[Order Datetime]],"HH:MM:SS")</f>
        <v>00:48:00</v>
      </c>
      <c r="K1708" s="20" t="str">
        <f>TEXT(Table13[[#This Row],[Order time]],"H")</f>
        <v>0</v>
      </c>
      <c r="L1708" s="16">
        <v>4</v>
      </c>
      <c r="M1708" s="16">
        <f>DAY(Table13[[#This Row],[Order Date]])</f>
        <v>13</v>
      </c>
      <c r="N1708" s="16" t="str">
        <f>TEXT(Table13[[#This Row],[Order Date]],"mmmm")</f>
        <v>April</v>
      </c>
      <c r="O1708" s="16" t="str">
        <f>TEXT(Table13[[#This Row],[Order Date]],"dddd")</f>
        <v>Thursday</v>
      </c>
      <c r="P1708" s="16">
        <f>WEEKDAY(Table13[[#This Row],[Order Datetime]],2)</f>
        <v>4</v>
      </c>
      <c r="Q1708" s="30" t="str">
        <f>IF(Table13[[#This Row],[Customer Country]]="",VLOOKUP(Table13[[#This Row],[Customer ID]],Customers!$A$2:$E$2501,2,0),Table13[[#This Row],[Customer Country]])</f>
        <v>USA</v>
      </c>
      <c r="R1708" s="16">
        <f>VLOOKUP(Table13[[#This Row],[Customer ID]],Table3[],6,0)</f>
        <v>28</v>
      </c>
    </row>
    <row r="1709" spans="1:18" x14ac:dyDescent="0.3">
      <c r="A1709" s="15">
        <v>899461</v>
      </c>
      <c r="B1709" s="16">
        <v>1382</v>
      </c>
      <c r="C1709" s="17" t="s">
        <v>105</v>
      </c>
      <c r="D1709" s="21">
        <v>45006.012499999997</v>
      </c>
      <c r="E1709" s="16" t="s">
        <v>97</v>
      </c>
      <c r="F1709" s="16" t="s">
        <v>36</v>
      </c>
      <c r="G1709" s="16">
        <v>6071</v>
      </c>
      <c r="H1709" s="16">
        <f>IF(OR(Table13[[#This Row],[Order Value]]&gt;Answer!I$17,Table13[[#This Row],[Order Value]]&lt;Answer!I$18),1,0)</f>
        <v>0</v>
      </c>
      <c r="I1709" s="19">
        <v>45006</v>
      </c>
      <c r="J1709" s="20" t="str">
        <f>TEXT(Table13[[#This Row],[Order Datetime]],"HH:MM:SS")</f>
        <v>00:18:00</v>
      </c>
      <c r="K1709" s="20" t="str">
        <f>TEXT(Table13[[#This Row],[Order time]],"H")</f>
        <v>0</v>
      </c>
      <c r="L1709" s="16">
        <v>3</v>
      </c>
      <c r="M1709" s="16">
        <f>DAY(Table13[[#This Row],[Order Date]])</f>
        <v>21</v>
      </c>
      <c r="N1709" s="16" t="str">
        <f>TEXT(Table13[[#This Row],[Order Date]],"mmmm")</f>
        <v>March</v>
      </c>
      <c r="O1709" s="16" t="str">
        <f>TEXT(Table13[[#This Row],[Order Date]],"dddd")</f>
        <v>Tuesday</v>
      </c>
      <c r="P1709" s="16">
        <f>WEEKDAY(Table13[[#This Row],[Order Datetime]],2)</f>
        <v>2</v>
      </c>
      <c r="Q1709" s="30" t="str">
        <f>IF(Table13[[#This Row],[Customer Country]]="",VLOOKUP(Table13[[#This Row],[Customer ID]],Customers!$A$2:$E$2501,2,0),Table13[[#This Row],[Customer Country]])</f>
        <v>Spain</v>
      </c>
      <c r="R1709" s="16">
        <f>VLOOKUP(Table13[[#This Row],[Customer ID]],Table3[],6,0)</f>
        <v>69</v>
      </c>
    </row>
    <row r="1710" spans="1:18" x14ac:dyDescent="0.3">
      <c r="A1710" s="15">
        <v>1127861</v>
      </c>
      <c r="B1710" s="16">
        <v>1385</v>
      </c>
      <c r="C1710" s="17" t="s">
        <v>99</v>
      </c>
      <c r="D1710" s="21">
        <v>45127.052083333336</v>
      </c>
      <c r="E1710" s="16" t="s">
        <v>97</v>
      </c>
      <c r="F1710" s="16" t="s">
        <v>46</v>
      </c>
      <c r="G1710" s="16">
        <v>8302</v>
      </c>
      <c r="H1710" s="16">
        <f>IF(OR(Table13[[#This Row],[Order Value]]&gt;Answer!I$17,Table13[[#This Row],[Order Value]]&lt;Answer!I$18),1,0)</f>
        <v>0</v>
      </c>
      <c r="I1710" s="19">
        <v>45127</v>
      </c>
      <c r="J1710" s="20" t="str">
        <f>TEXT(Table13[[#This Row],[Order Datetime]],"HH:MM:SS")</f>
        <v>01:15:00</v>
      </c>
      <c r="K1710" s="20" t="str">
        <f>TEXT(Table13[[#This Row],[Order time]],"H")</f>
        <v>1</v>
      </c>
      <c r="L1710" s="16">
        <v>7</v>
      </c>
      <c r="M1710" s="16">
        <f>DAY(Table13[[#This Row],[Order Date]])</f>
        <v>20</v>
      </c>
      <c r="N1710" s="16" t="str">
        <f>TEXT(Table13[[#This Row],[Order Date]],"mmmm")</f>
        <v>July</v>
      </c>
      <c r="O1710" s="16" t="str">
        <f>TEXT(Table13[[#This Row],[Order Date]],"dddd")</f>
        <v>Thursday</v>
      </c>
      <c r="P1710" s="16">
        <f>WEEKDAY(Table13[[#This Row],[Order Datetime]],2)</f>
        <v>4</v>
      </c>
      <c r="Q1710" s="30" t="str">
        <f>IF(Table13[[#This Row],[Customer Country]]="",VLOOKUP(Table13[[#This Row],[Customer ID]],Customers!$A$2:$E$2501,2,0),Table13[[#This Row],[Customer Country]])</f>
        <v>USA</v>
      </c>
      <c r="R1710" s="16">
        <f>VLOOKUP(Table13[[#This Row],[Customer ID]],Table3[],6,0)</f>
        <v>32</v>
      </c>
    </row>
    <row r="1711" spans="1:18" x14ac:dyDescent="0.3">
      <c r="A1711" s="15">
        <v>1576077</v>
      </c>
      <c r="B1711" s="16">
        <v>1385</v>
      </c>
      <c r="C1711" s="17" t="s">
        <v>99</v>
      </c>
      <c r="D1711" s="21">
        <v>45240.961805555555</v>
      </c>
      <c r="E1711" s="16" t="s">
        <v>98</v>
      </c>
      <c r="F1711" s="16" t="s">
        <v>5</v>
      </c>
      <c r="G1711" s="16">
        <v>9058</v>
      </c>
      <c r="H1711" s="16">
        <f>IF(OR(Table13[[#This Row],[Order Value]]&gt;Answer!I$17,Table13[[#This Row],[Order Value]]&lt;Answer!I$18),1,0)</f>
        <v>0</v>
      </c>
      <c r="I1711" s="19">
        <v>45240</v>
      </c>
      <c r="J1711" s="20" t="str">
        <f>TEXT(Table13[[#This Row],[Order Datetime]],"HH:MM:SS")</f>
        <v>23:05:00</v>
      </c>
      <c r="K1711" s="20" t="str">
        <f>TEXT(Table13[[#This Row],[Order time]],"H")</f>
        <v>23</v>
      </c>
      <c r="L1711" s="16">
        <v>11</v>
      </c>
      <c r="M1711" s="16">
        <f>DAY(Table13[[#This Row],[Order Date]])</f>
        <v>10</v>
      </c>
      <c r="N1711" s="16" t="str">
        <f>TEXT(Table13[[#This Row],[Order Date]],"mmmm")</f>
        <v>November</v>
      </c>
      <c r="O1711" s="16" t="str">
        <f>TEXT(Table13[[#This Row],[Order Date]],"dddd")</f>
        <v>Friday</v>
      </c>
      <c r="P1711" s="16">
        <f>WEEKDAY(Table13[[#This Row],[Order Datetime]],2)</f>
        <v>5</v>
      </c>
      <c r="Q1711" s="30" t="str">
        <f>IF(Table13[[#This Row],[Customer Country]]="",VLOOKUP(Table13[[#This Row],[Customer ID]],Customers!$A$2:$E$2501,2,0),Table13[[#This Row],[Customer Country]])</f>
        <v>USA</v>
      </c>
      <c r="R1711" s="16">
        <f>VLOOKUP(Table13[[#This Row],[Customer ID]],Table3[],6,0)</f>
        <v>32</v>
      </c>
    </row>
    <row r="1712" spans="1:18" x14ac:dyDescent="0.3">
      <c r="A1712" s="15">
        <v>592435</v>
      </c>
      <c r="B1712" s="16">
        <v>1386</v>
      </c>
      <c r="C1712" s="17" t="s">
        <v>104</v>
      </c>
      <c r="D1712" s="18">
        <v>44963.994444444441</v>
      </c>
      <c r="E1712" s="16" t="s">
        <v>191</v>
      </c>
      <c r="F1712" s="16" t="s">
        <v>29</v>
      </c>
      <c r="G1712" s="16">
        <v>2381</v>
      </c>
      <c r="H1712" s="16">
        <f>IF(OR(Table13[[#This Row],[Order Value]]&gt;Answer!I$17,Table13[[#This Row],[Order Value]]&lt;Answer!I$18),1,0)</f>
        <v>0</v>
      </c>
      <c r="I1712" s="19">
        <v>44963</v>
      </c>
      <c r="J1712" s="20" t="str">
        <f>TEXT(Table13[[#This Row],[Order Datetime]],"HH:MM:SS")</f>
        <v>23:52:00</v>
      </c>
      <c r="K1712" s="20" t="str">
        <f>TEXT(Table13[[#This Row],[Order time]],"H")</f>
        <v>23</v>
      </c>
      <c r="L1712" s="16">
        <v>2</v>
      </c>
      <c r="M1712" s="16">
        <f>DAY(Table13[[#This Row],[Order Date]])</f>
        <v>6</v>
      </c>
      <c r="N1712" s="16" t="str">
        <f>TEXT(Table13[[#This Row],[Order Date]],"mmmm")</f>
        <v>February</v>
      </c>
      <c r="O1712" s="16" t="str">
        <f>TEXT(Table13[[#This Row],[Order Date]],"dddd")</f>
        <v>Monday</v>
      </c>
      <c r="P1712" s="16">
        <f>WEEKDAY(Table13[[#This Row],[Order Datetime]],2)</f>
        <v>1</v>
      </c>
      <c r="Q1712" s="30" t="str">
        <f>IF(Table13[[#This Row],[Customer Country]]="",VLOOKUP(Table13[[#This Row],[Customer ID]],Customers!$A$2:$E$2501,2,0),Table13[[#This Row],[Customer Country]])</f>
        <v>Austria</v>
      </c>
      <c r="R1712" s="16">
        <f>VLOOKUP(Table13[[#This Row],[Customer ID]],Table3[],6,0)</f>
        <v>18</v>
      </c>
    </row>
    <row r="1713" spans="1:18" x14ac:dyDescent="0.3">
      <c r="A1713" s="15">
        <v>1666521</v>
      </c>
      <c r="B1713" s="16">
        <v>1386</v>
      </c>
      <c r="C1713" s="17" t="s">
        <v>104</v>
      </c>
      <c r="D1713" s="21">
        <v>45137.988194444442</v>
      </c>
      <c r="E1713" s="16" t="s">
        <v>98</v>
      </c>
      <c r="F1713" s="16" t="s">
        <v>16</v>
      </c>
      <c r="G1713" s="16">
        <v>4645</v>
      </c>
      <c r="H1713" s="16">
        <f>IF(OR(Table13[[#This Row],[Order Value]]&gt;Answer!I$17,Table13[[#This Row],[Order Value]]&lt;Answer!I$18),1,0)</f>
        <v>0</v>
      </c>
      <c r="I1713" s="19">
        <v>45137</v>
      </c>
      <c r="J1713" s="20" t="str">
        <f>TEXT(Table13[[#This Row],[Order Datetime]],"HH:MM:SS")</f>
        <v>23:43:00</v>
      </c>
      <c r="K1713" s="20" t="str">
        <f>TEXT(Table13[[#This Row],[Order time]],"H")</f>
        <v>23</v>
      </c>
      <c r="L1713" s="16">
        <v>7</v>
      </c>
      <c r="M1713" s="16">
        <f>DAY(Table13[[#This Row],[Order Date]])</f>
        <v>30</v>
      </c>
      <c r="N1713" s="16" t="str">
        <f>TEXT(Table13[[#This Row],[Order Date]],"mmmm")</f>
        <v>July</v>
      </c>
      <c r="O1713" s="16" t="str">
        <f>TEXT(Table13[[#This Row],[Order Date]],"dddd")</f>
        <v>Sunday</v>
      </c>
      <c r="P1713" s="16">
        <f>WEEKDAY(Table13[[#This Row],[Order Datetime]],2)</f>
        <v>7</v>
      </c>
      <c r="Q1713" s="30" t="str">
        <f>IF(Table13[[#This Row],[Customer Country]]="",VLOOKUP(Table13[[#This Row],[Customer ID]],Customers!$A$2:$E$2501,2,0),Table13[[#This Row],[Customer Country]])</f>
        <v>Austria</v>
      </c>
      <c r="R1713" s="16">
        <f>VLOOKUP(Table13[[#This Row],[Customer ID]],Table3[],6,0)</f>
        <v>18</v>
      </c>
    </row>
    <row r="1714" spans="1:18" x14ac:dyDescent="0.3">
      <c r="A1714" s="15">
        <v>862127</v>
      </c>
      <c r="B1714" s="16">
        <v>1388</v>
      </c>
      <c r="C1714" s="17" t="s">
        <v>106</v>
      </c>
      <c r="D1714" s="21">
        <v>45140.057638888888</v>
      </c>
      <c r="E1714" s="16" t="s">
        <v>191</v>
      </c>
      <c r="F1714" s="16" t="s">
        <v>30</v>
      </c>
      <c r="G1714" s="16">
        <v>891</v>
      </c>
      <c r="H1714" s="16">
        <f>IF(OR(Table13[[#This Row],[Order Value]]&gt;Answer!I$17,Table13[[#This Row],[Order Value]]&lt;Answer!I$18),1,0)</f>
        <v>0</v>
      </c>
      <c r="I1714" s="19">
        <v>45140</v>
      </c>
      <c r="J1714" s="20" t="str">
        <f>TEXT(Table13[[#This Row],[Order Datetime]],"HH:MM:SS")</f>
        <v>01:23:00</v>
      </c>
      <c r="K1714" s="20" t="str">
        <f>TEXT(Table13[[#This Row],[Order time]],"H")</f>
        <v>1</v>
      </c>
      <c r="L1714" s="16">
        <v>8</v>
      </c>
      <c r="M1714" s="16">
        <f>DAY(Table13[[#This Row],[Order Date]])</f>
        <v>2</v>
      </c>
      <c r="N1714" s="16" t="str">
        <f>TEXT(Table13[[#This Row],[Order Date]],"mmmm")</f>
        <v>August</v>
      </c>
      <c r="O1714" s="16" t="str">
        <f>TEXT(Table13[[#This Row],[Order Date]],"dddd")</f>
        <v>Wednesday</v>
      </c>
      <c r="P1714" s="16">
        <f>WEEKDAY(Table13[[#This Row],[Order Datetime]],2)</f>
        <v>3</v>
      </c>
      <c r="Q1714" s="30" t="str">
        <f>IF(Table13[[#This Row],[Customer Country]]="",VLOOKUP(Table13[[#This Row],[Customer ID]],Customers!$A$2:$E$2501,2,0),Table13[[#This Row],[Customer Country]])</f>
        <v>Singapore</v>
      </c>
      <c r="R1714" s="16">
        <f>VLOOKUP(Table13[[#This Row],[Customer ID]],Table3[],6,0)</f>
        <v>65</v>
      </c>
    </row>
    <row r="1715" spans="1:18" x14ac:dyDescent="0.3">
      <c r="A1715" s="15">
        <v>1438232</v>
      </c>
      <c r="B1715" s="16">
        <v>1388</v>
      </c>
      <c r="C1715" s="17" t="s">
        <v>106</v>
      </c>
      <c r="D1715" s="21">
        <v>45016.033333333333</v>
      </c>
      <c r="E1715" s="16" t="s">
        <v>191</v>
      </c>
      <c r="F1715" s="16" t="s">
        <v>18</v>
      </c>
      <c r="G1715" s="16">
        <v>8781</v>
      </c>
      <c r="H1715" s="16">
        <f>IF(OR(Table13[[#This Row],[Order Value]]&gt;Answer!I$17,Table13[[#This Row],[Order Value]]&lt;Answer!I$18),1,0)</f>
        <v>0</v>
      </c>
      <c r="I1715" s="19">
        <v>45016</v>
      </c>
      <c r="J1715" s="20" t="str">
        <f>TEXT(Table13[[#This Row],[Order Datetime]],"HH:MM:SS")</f>
        <v>00:48:00</v>
      </c>
      <c r="K1715" s="20" t="str">
        <f>TEXT(Table13[[#This Row],[Order time]],"H")</f>
        <v>0</v>
      </c>
      <c r="L1715" s="16">
        <v>3</v>
      </c>
      <c r="M1715" s="16">
        <f>DAY(Table13[[#This Row],[Order Date]])</f>
        <v>31</v>
      </c>
      <c r="N1715" s="16" t="str">
        <f>TEXT(Table13[[#This Row],[Order Date]],"mmmm")</f>
        <v>March</v>
      </c>
      <c r="O1715" s="16" t="str">
        <f>TEXT(Table13[[#This Row],[Order Date]],"dddd")</f>
        <v>Friday</v>
      </c>
      <c r="P1715" s="16">
        <f>WEEKDAY(Table13[[#This Row],[Order Datetime]],2)</f>
        <v>5</v>
      </c>
      <c r="Q1715" s="30" t="str">
        <f>IF(Table13[[#This Row],[Customer Country]]="",VLOOKUP(Table13[[#This Row],[Customer ID]],Customers!$A$2:$E$2501,2,0),Table13[[#This Row],[Customer Country]])</f>
        <v>Singapore</v>
      </c>
      <c r="R1715" s="16">
        <f>VLOOKUP(Table13[[#This Row],[Customer ID]],Table3[],6,0)</f>
        <v>65</v>
      </c>
    </row>
    <row r="1716" spans="1:18" x14ac:dyDescent="0.3">
      <c r="A1716" s="15">
        <v>1585483</v>
      </c>
      <c r="B1716" s="16">
        <v>1389</v>
      </c>
      <c r="C1716" s="17" t="s">
        <v>99</v>
      </c>
      <c r="D1716" s="21">
        <v>45242.023611111108</v>
      </c>
      <c r="E1716" s="16" t="s">
        <v>97</v>
      </c>
      <c r="F1716" s="16" t="s">
        <v>83</v>
      </c>
      <c r="G1716" s="16">
        <v>521</v>
      </c>
      <c r="H1716" s="16">
        <f>IF(OR(Table13[[#This Row],[Order Value]]&gt;Answer!I$17,Table13[[#This Row],[Order Value]]&lt;Answer!I$18),1,0)</f>
        <v>0</v>
      </c>
      <c r="I1716" s="19">
        <v>45242</v>
      </c>
      <c r="J1716" s="20" t="str">
        <f>TEXT(Table13[[#This Row],[Order Datetime]],"HH:MM:SS")</f>
        <v>00:34:00</v>
      </c>
      <c r="K1716" s="20" t="str">
        <f>TEXT(Table13[[#This Row],[Order time]],"H")</f>
        <v>0</v>
      </c>
      <c r="L1716" s="16">
        <v>11</v>
      </c>
      <c r="M1716" s="16">
        <f>DAY(Table13[[#This Row],[Order Date]])</f>
        <v>12</v>
      </c>
      <c r="N1716" s="16" t="str">
        <f>TEXT(Table13[[#This Row],[Order Date]],"mmmm")</f>
        <v>November</v>
      </c>
      <c r="O1716" s="16" t="str">
        <f>TEXT(Table13[[#This Row],[Order Date]],"dddd")</f>
        <v>Sunday</v>
      </c>
      <c r="P1716" s="16">
        <f>WEEKDAY(Table13[[#This Row],[Order Datetime]],2)</f>
        <v>7</v>
      </c>
      <c r="Q1716" s="30" t="str">
        <f>IF(Table13[[#This Row],[Customer Country]]="",VLOOKUP(Table13[[#This Row],[Customer ID]],Customers!$A$2:$E$2501,2,0),Table13[[#This Row],[Customer Country]])</f>
        <v>USA</v>
      </c>
      <c r="R1716" s="16">
        <f>VLOOKUP(Table13[[#This Row],[Customer ID]],Table3[],6,0)</f>
        <v>29</v>
      </c>
    </row>
    <row r="1717" spans="1:18" x14ac:dyDescent="0.3">
      <c r="A1717" s="15">
        <v>595284</v>
      </c>
      <c r="B1717" s="16">
        <v>1391</v>
      </c>
      <c r="C1717" s="17" t="s">
        <v>99</v>
      </c>
      <c r="D1717" s="18">
        <v>45223.023611111108</v>
      </c>
      <c r="E1717" s="16" t="s">
        <v>98</v>
      </c>
      <c r="F1717" s="16" t="s">
        <v>35</v>
      </c>
      <c r="G1717" s="16">
        <v>8604</v>
      </c>
      <c r="H1717" s="16">
        <f>IF(OR(Table13[[#This Row],[Order Value]]&gt;Answer!I$17,Table13[[#This Row],[Order Value]]&lt;Answer!I$18),1,0)</f>
        <v>0</v>
      </c>
      <c r="I1717" s="19">
        <v>45223</v>
      </c>
      <c r="J1717" s="20" t="str">
        <f>TEXT(Table13[[#This Row],[Order Datetime]],"HH:MM:SS")</f>
        <v>00:34:00</v>
      </c>
      <c r="K1717" s="20" t="str">
        <f>TEXT(Table13[[#This Row],[Order time]],"H")</f>
        <v>0</v>
      </c>
      <c r="L1717" s="16">
        <v>10</v>
      </c>
      <c r="M1717" s="16">
        <f>DAY(Table13[[#This Row],[Order Date]])</f>
        <v>24</v>
      </c>
      <c r="N1717" s="16" t="str">
        <f>TEXT(Table13[[#This Row],[Order Date]],"mmmm")</f>
        <v>October</v>
      </c>
      <c r="O1717" s="16" t="str">
        <f>TEXT(Table13[[#This Row],[Order Date]],"dddd")</f>
        <v>Tuesday</v>
      </c>
      <c r="P1717" s="16">
        <f>WEEKDAY(Table13[[#This Row],[Order Datetime]],2)</f>
        <v>2</v>
      </c>
      <c r="Q1717" s="30" t="str">
        <f>IF(Table13[[#This Row],[Customer Country]]="",VLOOKUP(Table13[[#This Row],[Customer ID]],Customers!$A$2:$E$2501,2,0),Table13[[#This Row],[Customer Country]])</f>
        <v>USA</v>
      </c>
      <c r="R1717" s="16">
        <f>VLOOKUP(Table13[[#This Row],[Customer ID]],Table3[],6,0)</f>
        <v>61</v>
      </c>
    </row>
    <row r="1718" spans="1:18" x14ac:dyDescent="0.3">
      <c r="A1718" s="15">
        <v>602342</v>
      </c>
      <c r="B1718" s="16">
        <v>1391</v>
      </c>
      <c r="C1718" s="17" t="s">
        <v>99</v>
      </c>
      <c r="D1718" s="18">
        <v>45274.990972222222</v>
      </c>
      <c r="E1718" s="16" t="s">
        <v>97</v>
      </c>
      <c r="F1718" s="16" t="s">
        <v>12</v>
      </c>
      <c r="G1718" s="16">
        <v>4602</v>
      </c>
      <c r="H1718" s="16">
        <f>IF(OR(Table13[[#This Row],[Order Value]]&gt;Answer!I$17,Table13[[#This Row],[Order Value]]&lt;Answer!I$18),1,0)</f>
        <v>0</v>
      </c>
      <c r="I1718" s="19">
        <v>45274</v>
      </c>
      <c r="J1718" s="20" t="str">
        <f>TEXT(Table13[[#This Row],[Order Datetime]],"HH:MM:SS")</f>
        <v>23:47:00</v>
      </c>
      <c r="K1718" s="20" t="str">
        <f>TEXT(Table13[[#This Row],[Order time]],"H")</f>
        <v>23</v>
      </c>
      <c r="L1718" s="16">
        <v>12</v>
      </c>
      <c r="M1718" s="16">
        <f>DAY(Table13[[#This Row],[Order Date]])</f>
        <v>14</v>
      </c>
      <c r="N1718" s="16" t="str">
        <f>TEXT(Table13[[#This Row],[Order Date]],"mmmm")</f>
        <v>December</v>
      </c>
      <c r="O1718" s="16" t="str">
        <f>TEXT(Table13[[#This Row],[Order Date]],"dddd")</f>
        <v>Thursday</v>
      </c>
      <c r="P1718" s="16">
        <f>WEEKDAY(Table13[[#This Row],[Order Datetime]],2)</f>
        <v>4</v>
      </c>
      <c r="Q1718" s="30" t="str">
        <f>IF(Table13[[#This Row],[Customer Country]]="",VLOOKUP(Table13[[#This Row],[Customer ID]],Customers!$A$2:$E$2501,2,0),Table13[[#This Row],[Customer Country]])</f>
        <v>USA</v>
      </c>
      <c r="R1718" s="16">
        <f>VLOOKUP(Table13[[#This Row],[Customer ID]],Table3[],6,0)</f>
        <v>61</v>
      </c>
    </row>
    <row r="1719" spans="1:18" x14ac:dyDescent="0.3">
      <c r="A1719" s="15">
        <v>908702</v>
      </c>
      <c r="B1719" s="16">
        <v>1392</v>
      </c>
      <c r="C1719" s="17" t="s">
        <v>111</v>
      </c>
      <c r="D1719" s="21">
        <v>45183.970833333333</v>
      </c>
      <c r="E1719" s="16" t="s">
        <v>98</v>
      </c>
      <c r="F1719" s="16" t="s">
        <v>15</v>
      </c>
      <c r="G1719" s="16">
        <v>8379</v>
      </c>
      <c r="H1719" s="16">
        <f>IF(OR(Table13[[#This Row],[Order Value]]&gt;Answer!I$17,Table13[[#This Row],[Order Value]]&lt;Answer!I$18),1,0)</f>
        <v>0</v>
      </c>
      <c r="I1719" s="19">
        <v>45183</v>
      </c>
      <c r="J1719" s="20" t="str">
        <f>TEXT(Table13[[#This Row],[Order Datetime]],"HH:MM:SS")</f>
        <v>23:18:00</v>
      </c>
      <c r="K1719" s="20" t="str">
        <f>TEXT(Table13[[#This Row],[Order time]],"H")</f>
        <v>23</v>
      </c>
      <c r="L1719" s="16">
        <v>9</v>
      </c>
      <c r="M1719" s="16">
        <f>DAY(Table13[[#This Row],[Order Date]])</f>
        <v>14</v>
      </c>
      <c r="N1719" s="16" t="str">
        <f>TEXT(Table13[[#This Row],[Order Date]],"mmmm")</f>
        <v>September</v>
      </c>
      <c r="O1719" s="16" t="str">
        <f>TEXT(Table13[[#This Row],[Order Date]],"dddd")</f>
        <v>Thursday</v>
      </c>
      <c r="P1719" s="16">
        <f>WEEKDAY(Table13[[#This Row],[Order Datetime]],2)</f>
        <v>4</v>
      </c>
      <c r="Q1719" s="30" t="str">
        <f>IF(Table13[[#This Row],[Customer Country]]="",VLOOKUP(Table13[[#This Row],[Customer ID]],Customers!$A$2:$E$2501,2,0),Table13[[#This Row],[Customer Country]])</f>
        <v>Ireland</v>
      </c>
      <c r="R1719" s="16">
        <f>VLOOKUP(Table13[[#This Row],[Customer ID]],Table3[],6,0)</f>
        <v>81</v>
      </c>
    </row>
    <row r="1720" spans="1:18" x14ac:dyDescent="0.3">
      <c r="A1720" s="15">
        <v>233409</v>
      </c>
      <c r="B1720" s="16">
        <v>1393</v>
      </c>
      <c r="C1720" s="17" t="s">
        <v>107</v>
      </c>
      <c r="D1720" s="18">
        <v>45231.961805555555</v>
      </c>
      <c r="E1720" s="16" t="s">
        <v>98</v>
      </c>
      <c r="F1720" s="16" t="s">
        <v>77</v>
      </c>
      <c r="G1720" s="16">
        <v>9750</v>
      </c>
      <c r="H1720" s="16">
        <f>IF(OR(Table13[[#This Row],[Order Value]]&gt;Answer!I$17,Table13[[#This Row],[Order Value]]&lt;Answer!I$18),1,0)</f>
        <v>0</v>
      </c>
      <c r="I1720" s="19">
        <v>45231</v>
      </c>
      <c r="J1720" s="20" t="str">
        <f>TEXT(Table13[[#This Row],[Order Datetime]],"HH:MM:SS")</f>
        <v>23:05:00</v>
      </c>
      <c r="K1720" s="20" t="str">
        <f>TEXT(Table13[[#This Row],[Order time]],"H")</f>
        <v>23</v>
      </c>
      <c r="L1720" s="16">
        <v>11</v>
      </c>
      <c r="M1720" s="16">
        <f>DAY(Table13[[#This Row],[Order Date]])</f>
        <v>1</v>
      </c>
      <c r="N1720" s="16" t="str">
        <f>TEXT(Table13[[#This Row],[Order Date]],"mmmm")</f>
        <v>November</v>
      </c>
      <c r="O1720" s="16" t="str">
        <f>TEXT(Table13[[#This Row],[Order Date]],"dddd")</f>
        <v>Wednesday</v>
      </c>
      <c r="P1720" s="16">
        <f>WEEKDAY(Table13[[#This Row],[Order Datetime]],2)</f>
        <v>3</v>
      </c>
      <c r="Q1720" s="30" t="str">
        <f>IF(Table13[[#This Row],[Customer Country]]="",VLOOKUP(Table13[[#This Row],[Customer ID]],Customers!$A$2:$E$2501,2,0),Table13[[#This Row],[Customer Country]])</f>
        <v>Italy</v>
      </c>
      <c r="R1720" s="16">
        <f>VLOOKUP(Table13[[#This Row],[Customer ID]],Table3[],6,0)</f>
        <v>76</v>
      </c>
    </row>
    <row r="1721" spans="1:18" x14ac:dyDescent="0.3">
      <c r="A1721" s="15">
        <v>543688</v>
      </c>
      <c r="B1721" s="16">
        <v>1393</v>
      </c>
      <c r="C1721" s="17" t="s">
        <v>107</v>
      </c>
      <c r="D1721" s="18">
        <v>45146.023611111108</v>
      </c>
      <c r="E1721" s="16" t="s">
        <v>98</v>
      </c>
      <c r="F1721" s="16" t="s">
        <v>17</v>
      </c>
      <c r="G1721" s="16">
        <v>9836</v>
      </c>
      <c r="H1721" s="16">
        <f>IF(OR(Table13[[#This Row],[Order Value]]&gt;Answer!I$17,Table13[[#This Row],[Order Value]]&lt;Answer!I$18),1,0)</f>
        <v>0</v>
      </c>
      <c r="I1721" s="19">
        <v>45146</v>
      </c>
      <c r="J1721" s="20" t="str">
        <f>TEXT(Table13[[#This Row],[Order Datetime]],"HH:MM:SS")</f>
        <v>00:34:00</v>
      </c>
      <c r="K1721" s="20" t="str">
        <f>TEXT(Table13[[#This Row],[Order time]],"H")</f>
        <v>0</v>
      </c>
      <c r="L1721" s="16">
        <v>8</v>
      </c>
      <c r="M1721" s="16">
        <f>DAY(Table13[[#This Row],[Order Date]])</f>
        <v>8</v>
      </c>
      <c r="N1721" s="16" t="str">
        <f>TEXT(Table13[[#This Row],[Order Date]],"mmmm")</f>
        <v>August</v>
      </c>
      <c r="O1721" s="16" t="str">
        <f>TEXT(Table13[[#This Row],[Order Date]],"dddd")</f>
        <v>Tuesday</v>
      </c>
      <c r="P1721" s="16">
        <f>WEEKDAY(Table13[[#This Row],[Order Datetime]],2)</f>
        <v>2</v>
      </c>
      <c r="Q1721" s="30" t="str">
        <f>IF(Table13[[#This Row],[Customer Country]]="",VLOOKUP(Table13[[#This Row],[Customer ID]],Customers!$A$2:$E$2501,2,0),Table13[[#This Row],[Customer Country]])</f>
        <v>Italy</v>
      </c>
      <c r="R1721" s="16">
        <f>VLOOKUP(Table13[[#This Row],[Customer ID]],Table3[],6,0)</f>
        <v>76</v>
      </c>
    </row>
    <row r="1722" spans="1:18" x14ac:dyDescent="0.3">
      <c r="A1722" s="15">
        <v>1079225</v>
      </c>
      <c r="B1722" s="16">
        <v>1393</v>
      </c>
      <c r="C1722" s="17" t="s">
        <v>107</v>
      </c>
      <c r="D1722" s="21">
        <v>44981.963888888888</v>
      </c>
      <c r="E1722" s="16" t="s">
        <v>96</v>
      </c>
      <c r="F1722" s="16" t="s">
        <v>44</v>
      </c>
      <c r="G1722" s="16">
        <v>3345</v>
      </c>
      <c r="H1722" s="16">
        <f>IF(OR(Table13[[#This Row],[Order Value]]&gt;Answer!I$17,Table13[[#This Row],[Order Value]]&lt;Answer!I$18),1,0)</f>
        <v>0</v>
      </c>
      <c r="I1722" s="19">
        <v>44981</v>
      </c>
      <c r="J1722" s="20" t="str">
        <f>TEXT(Table13[[#This Row],[Order Datetime]],"HH:MM:SS")</f>
        <v>23:08:00</v>
      </c>
      <c r="K1722" s="20" t="str">
        <f>TEXT(Table13[[#This Row],[Order time]],"H")</f>
        <v>23</v>
      </c>
      <c r="L1722" s="16">
        <v>2</v>
      </c>
      <c r="M1722" s="16">
        <f>DAY(Table13[[#This Row],[Order Date]])</f>
        <v>24</v>
      </c>
      <c r="N1722" s="16" t="str">
        <f>TEXT(Table13[[#This Row],[Order Date]],"mmmm")</f>
        <v>February</v>
      </c>
      <c r="O1722" s="16" t="str">
        <f>TEXT(Table13[[#This Row],[Order Date]],"dddd")</f>
        <v>Friday</v>
      </c>
      <c r="P1722" s="16">
        <f>WEEKDAY(Table13[[#This Row],[Order Datetime]],2)</f>
        <v>5</v>
      </c>
      <c r="Q1722" s="30" t="str">
        <f>IF(Table13[[#This Row],[Customer Country]]="",VLOOKUP(Table13[[#This Row],[Customer ID]],Customers!$A$2:$E$2501,2,0),Table13[[#This Row],[Customer Country]])</f>
        <v>Italy</v>
      </c>
      <c r="R1722" s="16">
        <f>VLOOKUP(Table13[[#This Row],[Customer ID]],Table3[],6,0)</f>
        <v>76</v>
      </c>
    </row>
    <row r="1723" spans="1:18" x14ac:dyDescent="0.3">
      <c r="A1723" s="15">
        <v>1546802</v>
      </c>
      <c r="B1723" s="16">
        <v>1394</v>
      </c>
      <c r="C1723" s="17" t="s">
        <v>99</v>
      </c>
      <c r="D1723" s="21">
        <v>45170.018055555556</v>
      </c>
      <c r="E1723" s="16" t="s">
        <v>98</v>
      </c>
      <c r="F1723" s="16" t="s">
        <v>38</v>
      </c>
      <c r="G1723" s="16">
        <v>8149</v>
      </c>
      <c r="H1723" s="16">
        <f>IF(OR(Table13[[#This Row],[Order Value]]&gt;Answer!I$17,Table13[[#This Row],[Order Value]]&lt;Answer!I$18),1,0)</f>
        <v>0</v>
      </c>
      <c r="I1723" s="19">
        <v>45170</v>
      </c>
      <c r="J1723" s="20" t="str">
        <f>TEXT(Table13[[#This Row],[Order Datetime]],"HH:MM:SS")</f>
        <v>00:26:00</v>
      </c>
      <c r="K1723" s="20" t="str">
        <f>TEXT(Table13[[#This Row],[Order time]],"H")</f>
        <v>0</v>
      </c>
      <c r="L1723" s="16">
        <v>9</v>
      </c>
      <c r="M1723" s="16">
        <f>DAY(Table13[[#This Row],[Order Date]])</f>
        <v>1</v>
      </c>
      <c r="N1723" s="16" t="str">
        <f>TEXT(Table13[[#This Row],[Order Date]],"mmmm")</f>
        <v>September</v>
      </c>
      <c r="O1723" s="16" t="str">
        <f>TEXT(Table13[[#This Row],[Order Date]],"dddd")</f>
        <v>Friday</v>
      </c>
      <c r="P1723" s="16">
        <f>WEEKDAY(Table13[[#This Row],[Order Datetime]],2)</f>
        <v>5</v>
      </c>
      <c r="Q1723" s="30" t="str">
        <f>IF(Table13[[#This Row],[Customer Country]]="",VLOOKUP(Table13[[#This Row],[Customer ID]],Customers!$A$2:$E$2501,2,0),Table13[[#This Row],[Customer Country]])</f>
        <v>USA</v>
      </c>
      <c r="R1723" s="16">
        <f>VLOOKUP(Table13[[#This Row],[Customer ID]],Table3[],6,0)</f>
        <v>58</v>
      </c>
    </row>
    <row r="1724" spans="1:18" x14ac:dyDescent="0.3">
      <c r="A1724" s="15">
        <v>631614</v>
      </c>
      <c r="B1724" s="16">
        <v>1395</v>
      </c>
      <c r="C1724" s="17" t="s">
        <v>99</v>
      </c>
      <c r="D1724" s="18">
        <v>45238.989583333336</v>
      </c>
      <c r="E1724" s="16" t="s">
        <v>191</v>
      </c>
      <c r="F1724" s="16" t="s">
        <v>5</v>
      </c>
      <c r="G1724" s="16">
        <v>4587</v>
      </c>
      <c r="H1724" s="16">
        <f>IF(OR(Table13[[#This Row],[Order Value]]&gt;Answer!I$17,Table13[[#This Row],[Order Value]]&lt;Answer!I$18),1,0)</f>
        <v>0</v>
      </c>
      <c r="I1724" s="19">
        <v>45238</v>
      </c>
      <c r="J1724" s="20" t="str">
        <f>TEXT(Table13[[#This Row],[Order Datetime]],"HH:MM:SS")</f>
        <v>23:45:00</v>
      </c>
      <c r="K1724" s="20" t="str">
        <f>TEXT(Table13[[#This Row],[Order time]],"H")</f>
        <v>23</v>
      </c>
      <c r="L1724" s="16">
        <v>11</v>
      </c>
      <c r="M1724" s="16">
        <f>DAY(Table13[[#This Row],[Order Date]])</f>
        <v>8</v>
      </c>
      <c r="N1724" s="16" t="str">
        <f>TEXT(Table13[[#This Row],[Order Date]],"mmmm")</f>
        <v>November</v>
      </c>
      <c r="O1724" s="16" t="str">
        <f>TEXT(Table13[[#This Row],[Order Date]],"dddd")</f>
        <v>Wednesday</v>
      </c>
      <c r="P1724" s="16">
        <f>WEEKDAY(Table13[[#This Row],[Order Datetime]],2)</f>
        <v>3</v>
      </c>
      <c r="Q1724" s="30" t="str">
        <f>IF(Table13[[#This Row],[Customer Country]]="",VLOOKUP(Table13[[#This Row],[Customer ID]],Customers!$A$2:$E$2501,2,0),Table13[[#This Row],[Customer Country]])</f>
        <v>USA</v>
      </c>
      <c r="R1724" s="16">
        <f>VLOOKUP(Table13[[#This Row],[Customer ID]],Table3[],6,0)</f>
        <v>63</v>
      </c>
    </row>
    <row r="1725" spans="1:18" x14ac:dyDescent="0.3">
      <c r="A1725" s="15">
        <v>833957</v>
      </c>
      <c r="B1725" s="16">
        <v>1398</v>
      </c>
      <c r="C1725" s="17" t="s">
        <v>108</v>
      </c>
      <c r="D1725" s="21">
        <v>45284.012499999997</v>
      </c>
      <c r="E1725" s="16" t="s">
        <v>98</v>
      </c>
      <c r="F1725" s="16" t="s">
        <v>38</v>
      </c>
      <c r="G1725" s="16">
        <v>4953</v>
      </c>
      <c r="H1725" s="16">
        <f>IF(OR(Table13[[#This Row],[Order Value]]&gt;Answer!I$17,Table13[[#This Row],[Order Value]]&lt;Answer!I$18),1,0)</f>
        <v>0</v>
      </c>
      <c r="I1725" s="19">
        <v>45284</v>
      </c>
      <c r="J1725" s="20" t="str">
        <f>TEXT(Table13[[#This Row],[Order Datetime]],"HH:MM:SS")</f>
        <v>00:18:00</v>
      </c>
      <c r="K1725" s="20" t="str">
        <f>TEXT(Table13[[#This Row],[Order time]],"H")</f>
        <v>0</v>
      </c>
      <c r="L1725" s="16">
        <v>12</v>
      </c>
      <c r="M1725" s="16">
        <f>DAY(Table13[[#This Row],[Order Date]])</f>
        <v>24</v>
      </c>
      <c r="N1725" s="16" t="str">
        <f>TEXT(Table13[[#This Row],[Order Date]],"mmmm")</f>
        <v>December</v>
      </c>
      <c r="O1725" s="16" t="str">
        <f>TEXT(Table13[[#This Row],[Order Date]],"dddd")</f>
        <v>Sunday</v>
      </c>
      <c r="P1725" s="16">
        <f>WEEKDAY(Table13[[#This Row],[Order Datetime]],2)</f>
        <v>7</v>
      </c>
      <c r="Q1725" s="30" t="str">
        <f>IF(Table13[[#This Row],[Customer Country]]="",VLOOKUP(Table13[[#This Row],[Customer ID]],Customers!$A$2:$E$2501,2,0),Table13[[#This Row],[Customer Country]])</f>
        <v>Denmark</v>
      </c>
      <c r="R1725" s="16">
        <f>VLOOKUP(Table13[[#This Row],[Customer ID]],Table3[],6,0)</f>
        <v>44</v>
      </c>
    </row>
    <row r="1726" spans="1:18" x14ac:dyDescent="0.3">
      <c r="A1726" s="15">
        <v>861875</v>
      </c>
      <c r="B1726" s="16">
        <v>1398</v>
      </c>
      <c r="C1726" s="17" t="s">
        <v>108</v>
      </c>
      <c r="D1726" s="21">
        <v>45058.030555555553</v>
      </c>
      <c r="E1726" s="16" t="s">
        <v>191</v>
      </c>
      <c r="F1726" s="16" t="s">
        <v>52</v>
      </c>
      <c r="G1726" s="16">
        <v>3774</v>
      </c>
      <c r="H1726" s="16">
        <f>IF(OR(Table13[[#This Row],[Order Value]]&gt;Answer!I$17,Table13[[#This Row],[Order Value]]&lt;Answer!I$18),1,0)</f>
        <v>0</v>
      </c>
      <c r="I1726" s="19">
        <v>45058</v>
      </c>
      <c r="J1726" s="20" t="str">
        <f>TEXT(Table13[[#This Row],[Order Datetime]],"HH:MM:SS")</f>
        <v>00:44:00</v>
      </c>
      <c r="K1726" s="20" t="str">
        <f>TEXT(Table13[[#This Row],[Order time]],"H")</f>
        <v>0</v>
      </c>
      <c r="L1726" s="16">
        <v>5</v>
      </c>
      <c r="M1726" s="16">
        <f>DAY(Table13[[#This Row],[Order Date]])</f>
        <v>12</v>
      </c>
      <c r="N1726" s="16" t="str">
        <f>TEXT(Table13[[#This Row],[Order Date]],"mmmm")</f>
        <v>May</v>
      </c>
      <c r="O1726" s="16" t="str">
        <f>TEXT(Table13[[#This Row],[Order Date]],"dddd")</f>
        <v>Friday</v>
      </c>
      <c r="P1726" s="16">
        <f>WEEKDAY(Table13[[#This Row],[Order Datetime]],2)</f>
        <v>5</v>
      </c>
      <c r="Q1726" s="30" t="str">
        <f>IF(Table13[[#This Row],[Customer Country]]="",VLOOKUP(Table13[[#This Row],[Customer ID]],Customers!$A$2:$E$2501,2,0),Table13[[#This Row],[Customer Country]])</f>
        <v>Denmark</v>
      </c>
      <c r="R1726" s="16">
        <f>VLOOKUP(Table13[[#This Row],[Customer ID]],Table3[],6,0)</f>
        <v>44</v>
      </c>
    </row>
    <row r="1727" spans="1:18" x14ac:dyDescent="0.3">
      <c r="A1727" s="15">
        <v>479407</v>
      </c>
      <c r="B1727" s="16">
        <v>1399</v>
      </c>
      <c r="C1727" s="17" t="s">
        <v>101</v>
      </c>
      <c r="D1727" s="18">
        <v>45263.943749999999</v>
      </c>
      <c r="E1727" s="16" t="s">
        <v>97</v>
      </c>
      <c r="F1727" s="16" t="s">
        <v>44</v>
      </c>
      <c r="G1727" s="16">
        <v>1351</v>
      </c>
      <c r="H1727" s="16">
        <f>IF(OR(Table13[[#This Row],[Order Value]]&gt;Answer!I$17,Table13[[#This Row],[Order Value]]&lt;Answer!I$18),1,0)</f>
        <v>0</v>
      </c>
      <c r="I1727" s="19">
        <v>45263</v>
      </c>
      <c r="J1727" s="20" t="str">
        <f>TEXT(Table13[[#This Row],[Order Datetime]],"HH:MM:SS")</f>
        <v>22:39:00</v>
      </c>
      <c r="K1727" s="20" t="str">
        <f>TEXT(Table13[[#This Row],[Order time]],"H")</f>
        <v>22</v>
      </c>
      <c r="L1727" s="16">
        <v>12</v>
      </c>
      <c r="M1727" s="16">
        <f>DAY(Table13[[#This Row],[Order Date]])</f>
        <v>3</v>
      </c>
      <c r="N1727" s="16" t="str">
        <f>TEXT(Table13[[#This Row],[Order Date]],"mmmm")</f>
        <v>December</v>
      </c>
      <c r="O1727" s="16" t="str">
        <f>TEXT(Table13[[#This Row],[Order Date]],"dddd")</f>
        <v>Sunday</v>
      </c>
      <c r="P1727" s="16">
        <f>WEEKDAY(Table13[[#This Row],[Order Datetime]],2)</f>
        <v>7</v>
      </c>
      <c r="Q1727" s="30" t="str">
        <f>IF(Table13[[#This Row],[Customer Country]]="",VLOOKUP(Table13[[#This Row],[Customer ID]],Customers!$A$2:$E$2501,2,0),Table13[[#This Row],[Customer Country]])</f>
        <v>Australia</v>
      </c>
      <c r="R1727" s="16">
        <f>VLOOKUP(Table13[[#This Row],[Customer ID]],Table3[],6,0)</f>
        <v>24</v>
      </c>
    </row>
    <row r="1728" spans="1:18" x14ac:dyDescent="0.3">
      <c r="A1728" s="15">
        <v>984155</v>
      </c>
      <c r="B1728" s="16">
        <v>1399</v>
      </c>
      <c r="C1728" s="17" t="s">
        <v>101</v>
      </c>
      <c r="D1728" s="21">
        <v>45224.005555555559</v>
      </c>
      <c r="E1728" s="16" t="s">
        <v>191</v>
      </c>
      <c r="F1728" s="16" t="s">
        <v>16</v>
      </c>
      <c r="G1728" s="16">
        <v>5521</v>
      </c>
      <c r="H1728" s="16">
        <f>IF(OR(Table13[[#This Row],[Order Value]]&gt;Answer!I$17,Table13[[#This Row],[Order Value]]&lt;Answer!I$18),1,0)</f>
        <v>0</v>
      </c>
      <c r="I1728" s="19">
        <v>45224</v>
      </c>
      <c r="J1728" s="20" t="str">
        <f>TEXT(Table13[[#This Row],[Order Datetime]],"HH:MM:SS")</f>
        <v>00:08:00</v>
      </c>
      <c r="K1728" s="20" t="str">
        <f>TEXT(Table13[[#This Row],[Order time]],"H")</f>
        <v>0</v>
      </c>
      <c r="L1728" s="16">
        <v>10</v>
      </c>
      <c r="M1728" s="16">
        <f>DAY(Table13[[#This Row],[Order Date]])</f>
        <v>25</v>
      </c>
      <c r="N1728" s="16" t="str">
        <f>TEXT(Table13[[#This Row],[Order Date]],"mmmm")</f>
        <v>October</v>
      </c>
      <c r="O1728" s="16" t="str">
        <f>TEXT(Table13[[#This Row],[Order Date]],"dddd")</f>
        <v>Wednesday</v>
      </c>
      <c r="P1728" s="16">
        <f>WEEKDAY(Table13[[#This Row],[Order Datetime]],2)</f>
        <v>3</v>
      </c>
      <c r="Q1728" s="30" t="str">
        <f>IF(Table13[[#This Row],[Customer Country]]="",VLOOKUP(Table13[[#This Row],[Customer ID]],Customers!$A$2:$E$2501,2,0),Table13[[#This Row],[Customer Country]])</f>
        <v>Australia</v>
      </c>
      <c r="R1728" s="16">
        <f>VLOOKUP(Table13[[#This Row],[Customer ID]],Table3[],6,0)</f>
        <v>24</v>
      </c>
    </row>
    <row r="1729" spans="1:18" x14ac:dyDescent="0.3">
      <c r="A1729" s="15">
        <v>609243</v>
      </c>
      <c r="B1729" s="16">
        <v>1400</v>
      </c>
      <c r="C1729" s="17" t="s">
        <v>99</v>
      </c>
      <c r="D1729" s="18">
        <v>45183.025694444441</v>
      </c>
      <c r="E1729" s="16" t="s">
        <v>97</v>
      </c>
      <c r="F1729" s="16" t="s">
        <v>31</v>
      </c>
      <c r="G1729" s="16">
        <v>7072</v>
      </c>
      <c r="H1729" s="16">
        <f>IF(OR(Table13[[#This Row],[Order Value]]&gt;Answer!I$17,Table13[[#This Row],[Order Value]]&lt;Answer!I$18),1,0)</f>
        <v>0</v>
      </c>
      <c r="I1729" s="19">
        <v>45183</v>
      </c>
      <c r="J1729" s="20" t="str">
        <f>TEXT(Table13[[#This Row],[Order Datetime]],"HH:MM:SS")</f>
        <v>00:37:00</v>
      </c>
      <c r="K1729" s="20" t="str">
        <f>TEXT(Table13[[#This Row],[Order time]],"H")</f>
        <v>0</v>
      </c>
      <c r="L1729" s="16">
        <v>9</v>
      </c>
      <c r="M1729" s="16">
        <f>DAY(Table13[[#This Row],[Order Date]])</f>
        <v>14</v>
      </c>
      <c r="N1729" s="16" t="str">
        <f>TEXT(Table13[[#This Row],[Order Date]],"mmmm")</f>
        <v>September</v>
      </c>
      <c r="O1729" s="16" t="str">
        <f>TEXT(Table13[[#This Row],[Order Date]],"dddd")</f>
        <v>Thursday</v>
      </c>
      <c r="P1729" s="16">
        <f>WEEKDAY(Table13[[#This Row],[Order Datetime]],2)</f>
        <v>4</v>
      </c>
      <c r="Q1729" s="30" t="str">
        <f>IF(Table13[[#This Row],[Customer Country]]="",VLOOKUP(Table13[[#This Row],[Customer ID]],Customers!$A$2:$E$2501,2,0),Table13[[#This Row],[Customer Country]])</f>
        <v>USA</v>
      </c>
      <c r="R1729" s="16">
        <f>VLOOKUP(Table13[[#This Row],[Customer ID]],Table3[],6,0)</f>
        <v>34</v>
      </c>
    </row>
    <row r="1730" spans="1:18" x14ac:dyDescent="0.3">
      <c r="A1730" s="15">
        <v>1343925</v>
      </c>
      <c r="B1730" s="16">
        <v>1400</v>
      </c>
      <c r="C1730" s="17" t="s">
        <v>99</v>
      </c>
      <c r="D1730" s="21">
        <v>45016.034722222219</v>
      </c>
      <c r="E1730" s="16" t="s">
        <v>98</v>
      </c>
      <c r="F1730" s="16" t="s">
        <v>87</v>
      </c>
      <c r="G1730" s="16">
        <v>9178</v>
      </c>
      <c r="H1730" s="16">
        <f>IF(OR(Table13[[#This Row],[Order Value]]&gt;Answer!I$17,Table13[[#This Row],[Order Value]]&lt;Answer!I$18),1,0)</f>
        <v>0</v>
      </c>
      <c r="I1730" s="19">
        <v>45016</v>
      </c>
      <c r="J1730" s="20" t="str">
        <f>TEXT(Table13[[#This Row],[Order Datetime]],"HH:MM:SS")</f>
        <v>00:50:00</v>
      </c>
      <c r="K1730" s="20" t="str">
        <f>TEXT(Table13[[#This Row],[Order time]],"H")</f>
        <v>0</v>
      </c>
      <c r="L1730" s="16">
        <v>3</v>
      </c>
      <c r="M1730" s="16">
        <f>DAY(Table13[[#This Row],[Order Date]])</f>
        <v>31</v>
      </c>
      <c r="N1730" s="16" t="str">
        <f>TEXT(Table13[[#This Row],[Order Date]],"mmmm")</f>
        <v>March</v>
      </c>
      <c r="O1730" s="16" t="str">
        <f>TEXT(Table13[[#This Row],[Order Date]],"dddd")</f>
        <v>Friday</v>
      </c>
      <c r="P1730" s="16">
        <f>WEEKDAY(Table13[[#This Row],[Order Datetime]],2)</f>
        <v>5</v>
      </c>
      <c r="Q1730" s="30" t="str">
        <f>IF(Table13[[#This Row],[Customer Country]]="",VLOOKUP(Table13[[#This Row],[Customer ID]],Customers!$A$2:$E$2501,2,0),Table13[[#This Row],[Customer Country]])</f>
        <v>USA</v>
      </c>
      <c r="R1730" s="16">
        <f>VLOOKUP(Table13[[#This Row],[Customer ID]],Table3[],6,0)</f>
        <v>34</v>
      </c>
    </row>
    <row r="1731" spans="1:18" x14ac:dyDescent="0.3">
      <c r="A1731" s="15">
        <v>1644988</v>
      </c>
      <c r="B1731" s="16">
        <v>1400</v>
      </c>
      <c r="C1731" s="17" t="s">
        <v>99</v>
      </c>
      <c r="D1731" s="21">
        <v>45226.024305555555</v>
      </c>
      <c r="E1731" s="16" t="s">
        <v>98</v>
      </c>
      <c r="F1731" s="16" t="s">
        <v>27</v>
      </c>
      <c r="G1731" s="16">
        <v>523</v>
      </c>
      <c r="H1731" s="16">
        <f>IF(OR(Table13[[#This Row],[Order Value]]&gt;Answer!I$17,Table13[[#This Row],[Order Value]]&lt;Answer!I$18),1,0)</f>
        <v>0</v>
      </c>
      <c r="I1731" s="19">
        <v>45226</v>
      </c>
      <c r="J1731" s="20" t="str">
        <f>TEXT(Table13[[#This Row],[Order Datetime]],"HH:MM:SS")</f>
        <v>00:35:00</v>
      </c>
      <c r="K1731" s="20" t="str">
        <f>TEXT(Table13[[#This Row],[Order time]],"H")</f>
        <v>0</v>
      </c>
      <c r="L1731" s="16">
        <v>10</v>
      </c>
      <c r="M1731" s="16">
        <f>DAY(Table13[[#This Row],[Order Date]])</f>
        <v>27</v>
      </c>
      <c r="N1731" s="16" t="str">
        <f>TEXT(Table13[[#This Row],[Order Date]],"mmmm")</f>
        <v>October</v>
      </c>
      <c r="O1731" s="16" t="str">
        <f>TEXT(Table13[[#This Row],[Order Date]],"dddd")</f>
        <v>Friday</v>
      </c>
      <c r="P1731" s="16">
        <f>WEEKDAY(Table13[[#This Row],[Order Datetime]],2)</f>
        <v>5</v>
      </c>
      <c r="Q1731" s="30" t="str">
        <f>IF(Table13[[#This Row],[Customer Country]]="",VLOOKUP(Table13[[#This Row],[Customer ID]],Customers!$A$2:$E$2501,2,0),Table13[[#This Row],[Customer Country]])</f>
        <v>USA</v>
      </c>
      <c r="R1731" s="16">
        <f>VLOOKUP(Table13[[#This Row],[Customer ID]],Table3[],6,0)</f>
        <v>34</v>
      </c>
    </row>
    <row r="1732" spans="1:18" x14ac:dyDescent="0.3">
      <c r="A1732" s="15">
        <v>283610</v>
      </c>
      <c r="B1732" s="16">
        <v>1401</v>
      </c>
      <c r="C1732" s="17" t="s">
        <v>102</v>
      </c>
      <c r="D1732" s="18">
        <v>44956.994444444441</v>
      </c>
      <c r="E1732" s="16" t="s">
        <v>191</v>
      </c>
      <c r="F1732" s="16" t="s">
        <v>67</v>
      </c>
      <c r="G1732" s="16">
        <v>3862</v>
      </c>
      <c r="H1732" s="16">
        <f>IF(OR(Table13[[#This Row],[Order Value]]&gt;Answer!I$17,Table13[[#This Row],[Order Value]]&lt;Answer!I$18),1,0)</f>
        <v>0</v>
      </c>
      <c r="I1732" s="19">
        <v>44956</v>
      </c>
      <c r="J1732" s="20" t="str">
        <f>TEXT(Table13[[#This Row],[Order Datetime]],"HH:MM:SS")</f>
        <v>23:52:00</v>
      </c>
      <c r="K1732" s="20" t="str">
        <f>TEXT(Table13[[#This Row],[Order time]],"H")</f>
        <v>23</v>
      </c>
      <c r="L1732" s="16">
        <v>1</v>
      </c>
      <c r="M1732" s="16">
        <f>DAY(Table13[[#This Row],[Order Date]])</f>
        <v>30</v>
      </c>
      <c r="N1732" s="16" t="str">
        <f>TEXT(Table13[[#This Row],[Order Date]],"mmmm")</f>
        <v>January</v>
      </c>
      <c r="O1732" s="16" t="str">
        <f>TEXT(Table13[[#This Row],[Order Date]],"dddd")</f>
        <v>Monday</v>
      </c>
      <c r="P1732" s="16">
        <f>WEEKDAY(Table13[[#This Row],[Order Datetime]],2)</f>
        <v>1</v>
      </c>
      <c r="Q1732" s="30" t="str">
        <f>IF(Table13[[#This Row],[Customer Country]]="",VLOOKUP(Table13[[#This Row],[Customer ID]],Customers!$A$2:$E$2501,2,0),Table13[[#This Row],[Customer Country]])</f>
        <v>Finland</v>
      </c>
      <c r="R1732" s="16">
        <f>VLOOKUP(Table13[[#This Row],[Customer ID]],Table3[],6,0)</f>
        <v>53</v>
      </c>
    </row>
    <row r="1733" spans="1:18" x14ac:dyDescent="0.3">
      <c r="A1733" s="15">
        <v>338722</v>
      </c>
      <c r="B1733" s="16">
        <v>1401</v>
      </c>
      <c r="C1733" s="17" t="s">
        <v>102</v>
      </c>
      <c r="D1733" s="18">
        <v>45109.044444444444</v>
      </c>
      <c r="E1733" s="16" t="s">
        <v>96</v>
      </c>
      <c r="F1733" s="16" t="s">
        <v>43</v>
      </c>
      <c r="G1733" s="16">
        <v>8554</v>
      </c>
      <c r="H1733" s="16">
        <f>IF(OR(Table13[[#This Row],[Order Value]]&gt;Answer!I$17,Table13[[#This Row],[Order Value]]&lt;Answer!I$18),1,0)</f>
        <v>0</v>
      </c>
      <c r="I1733" s="19">
        <v>45109</v>
      </c>
      <c r="J1733" s="20" t="str">
        <f>TEXT(Table13[[#This Row],[Order Datetime]],"HH:MM:SS")</f>
        <v>01:04:00</v>
      </c>
      <c r="K1733" s="20" t="str">
        <f>TEXT(Table13[[#This Row],[Order time]],"H")</f>
        <v>1</v>
      </c>
      <c r="L1733" s="16">
        <v>7</v>
      </c>
      <c r="M1733" s="16">
        <f>DAY(Table13[[#This Row],[Order Date]])</f>
        <v>2</v>
      </c>
      <c r="N1733" s="16" t="str">
        <f>TEXT(Table13[[#This Row],[Order Date]],"mmmm")</f>
        <v>July</v>
      </c>
      <c r="O1733" s="16" t="str">
        <f>TEXT(Table13[[#This Row],[Order Date]],"dddd")</f>
        <v>Sunday</v>
      </c>
      <c r="P1733" s="16">
        <f>WEEKDAY(Table13[[#This Row],[Order Datetime]],2)</f>
        <v>7</v>
      </c>
      <c r="Q1733" s="30" t="str">
        <f>IF(Table13[[#This Row],[Customer Country]]="",VLOOKUP(Table13[[#This Row],[Customer ID]],Customers!$A$2:$E$2501,2,0),Table13[[#This Row],[Customer Country]])</f>
        <v>Finland</v>
      </c>
      <c r="R1733" s="16">
        <f>VLOOKUP(Table13[[#This Row],[Customer ID]],Table3[],6,0)</f>
        <v>53</v>
      </c>
    </row>
    <row r="1734" spans="1:18" x14ac:dyDescent="0.3">
      <c r="A1734" s="15">
        <v>933463</v>
      </c>
      <c r="B1734" s="16">
        <v>1401</v>
      </c>
      <c r="C1734" s="17" t="s">
        <v>102</v>
      </c>
      <c r="D1734" s="21">
        <v>45115.994444444441</v>
      </c>
      <c r="E1734" s="16" t="s">
        <v>98</v>
      </c>
      <c r="F1734" s="16" t="s">
        <v>91</v>
      </c>
      <c r="G1734" s="16">
        <v>7754</v>
      </c>
      <c r="H1734" s="16">
        <f>IF(OR(Table13[[#This Row],[Order Value]]&gt;Answer!I$17,Table13[[#This Row],[Order Value]]&lt;Answer!I$18),1,0)</f>
        <v>0</v>
      </c>
      <c r="I1734" s="19">
        <v>45115</v>
      </c>
      <c r="J1734" s="20" t="str">
        <f>TEXT(Table13[[#This Row],[Order Datetime]],"HH:MM:SS")</f>
        <v>23:52:00</v>
      </c>
      <c r="K1734" s="20" t="str">
        <f>TEXT(Table13[[#This Row],[Order time]],"H")</f>
        <v>23</v>
      </c>
      <c r="L1734" s="16">
        <v>7</v>
      </c>
      <c r="M1734" s="16">
        <f>DAY(Table13[[#This Row],[Order Date]])</f>
        <v>8</v>
      </c>
      <c r="N1734" s="16" t="str">
        <f>TEXT(Table13[[#This Row],[Order Date]],"mmmm")</f>
        <v>July</v>
      </c>
      <c r="O1734" s="16" t="str">
        <f>TEXT(Table13[[#This Row],[Order Date]],"dddd")</f>
        <v>Saturday</v>
      </c>
      <c r="P1734" s="16">
        <f>WEEKDAY(Table13[[#This Row],[Order Datetime]],2)</f>
        <v>6</v>
      </c>
      <c r="Q1734" s="30" t="str">
        <f>IF(Table13[[#This Row],[Customer Country]]="",VLOOKUP(Table13[[#This Row],[Customer ID]],Customers!$A$2:$E$2501,2,0),Table13[[#This Row],[Customer Country]])</f>
        <v>Finland</v>
      </c>
      <c r="R1734" s="16">
        <f>VLOOKUP(Table13[[#This Row],[Customer ID]],Table3[],6,0)</f>
        <v>53</v>
      </c>
    </row>
    <row r="1735" spans="1:18" x14ac:dyDescent="0.3">
      <c r="A1735" s="15">
        <v>1162874</v>
      </c>
      <c r="B1735" s="16">
        <v>1403</v>
      </c>
      <c r="C1735" s="17" t="s">
        <v>99</v>
      </c>
      <c r="D1735" s="21">
        <v>45085.954861111109</v>
      </c>
      <c r="E1735" s="16" t="s">
        <v>191</v>
      </c>
      <c r="F1735" s="16" t="s">
        <v>27</v>
      </c>
      <c r="G1735" s="16">
        <v>2610</v>
      </c>
      <c r="H1735" s="16">
        <f>IF(OR(Table13[[#This Row],[Order Value]]&gt;Answer!I$17,Table13[[#This Row],[Order Value]]&lt;Answer!I$18),1,0)</f>
        <v>0</v>
      </c>
      <c r="I1735" s="19">
        <v>45085</v>
      </c>
      <c r="J1735" s="20" t="str">
        <f>TEXT(Table13[[#This Row],[Order Datetime]],"HH:MM:SS")</f>
        <v>22:55:00</v>
      </c>
      <c r="K1735" s="20" t="str">
        <f>TEXT(Table13[[#This Row],[Order time]],"H")</f>
        <v>22</v>
      </c>
      <c r="L1735" s="16">
        <v>6</v>
      </c>
      <c r="M1735" s="16">
        <f>DAY(Table13[[#This Row],[Order Date]])</f>
        <v>8</v>
      </c>
      <c r="N1735" s="16" t="str">
        <f>TEXT(Table13[[#This Row],[Order Date]],"mmmm")</f>
        <v>June</v>
      </c>
      <c r="O1735" s="16" t="str">
        <f>TEXT(Table13[[#This Row],[Order Date]],"dddd")</f>
        <v>Thursday</v>
      </c>
      <c r="P1735" s="16">
        <f>WEEKDAY(Table13[[#This Row],[Order Datetime]],2)</f>
        <v>4</v>
      </c>
      <c r="Q1735" s="30" t="str">
        <f>IF(Table13[[#This Row],[Customer Country]]="",VLOOKUP(Table13[[#This Row],[Customer ID]],Customers!$A$2:$E$2501,2,0),Table13[[#This Row],[Customer Country]])</f>
        <v>USA</v>
      </c>
      <c r="R1735" s="16">
        <f>VLOOKUP(Table13[[#This Row],[Customer ID]],Table3[],6,0)</f>
        <v>81</v>
      </c>
    </row>
    <row r="1736" spans="1:18" x14ac:dyDescent="0.3">
      <c r="A1736" s="15">
        <v>660830</v>
      </c>
      <c r="B1736" s="16">
        <v>1404</v>
      </c>
      <c r="C1736" s="17" t="s">
        <v>99</v>
      </c>
      <c r="D1736" s="18">
        <v>44932.000694444447</v>
      </c>
      <c r="E1736" s="16" t="s">
        <v>191</v>
      </c>
      <c r="F1736" s="16" t="s">
        <v>80</v>
      </c>
      <c r="G1736" s="16">
        <v>7643</v>
      </c>
      <c r="H1736" s="16">
        <f>IF(OR(Table13[[#This Row],[Order Value]]&gt;Answer!I$17,Table13[[#This Row],[Order Value]]&lt;Answer!I$18),1,0)</f>
        <v>0</v>
      </c>
      <c r="I1736" s="19">
        <v>44932</v>
      </c>
      <c r="J1736" s="20" t="str">
        <f>TEXT(Table13[[#This Row],[Order Datetime]],"HH:MM:SS")</f>
        <v>00:01:00</v>
      </c>
      <c r="K1736" s="20" t="str">
        <f>TEXT(Table13[[#This Row],[Order time]],"H")</f>
        <v>0</v>
      </c>
      <c r="L1736" s="16">
        <v>1</v>
      </c>
      <c r="M1736" s="16">
        <f>DAY(Table13[[#This Row],[Order Date]])</f>
        <v>6</v>
      </c>
      <c r="N1736" s="16" t="str">
        <f>TEXT(Table13[[#This Row],[Order Date]],"mmmm")</f>
        <v>January</v>
      </c>
      <c r="O1736" s="16" t="str">
        <f>TEXT(Table13[[#This Row],[Order Date]],"dddd")</f>
        <v>Friday</v>
      </c>
      <c r="P1736" s="16">
        <f>WEEKDAY(Table13[[#This Row],[Order Datetime]],2)</f>
        <v>5</v>
      </c>
      <c r="Q1736" s="30" t="str">
        <f>IF(Table13[[#This Row],[Customer Country]]="",VLOOKUP(Table13[[#This Row],[Customer ID]],Customers!$A$2:$E$2501,2,0),Table13[[#This Row],[Customer Country]])</f>
        <v>USA</v>
      </c>
      <c r="R1736" s="16">
        <f>VLOOKUP(Table13[[#This Row],[Customer ID]],Table3[],6,0)</f>
        <v>59</v>
      </c>
    </row>
    <row r="1737" spans="1:18" x14ac:dyDescent="0.3">
      <c r="A1737" s="15">
        <v>566436</v>
      </c>
      <c r="B1737" s="16">
        <v>1406</v>
      </c>
      <c r="C1737" s="17" t="s">
        <v>101</v>
      </c>
      <c r="D1737" s="18">
        <v>45277.938888888886</v>
      </c>
      <c r="E1737" s="16" t="s">
        <v>96</v>
      </c>
      <c r="F1737" s="16" t="s">
        <v>27</v>
      </c>
      <c r="G1737" s="16">
        <v>806</v>
      </c>
      <c r="H1737" s="16">
        <f>IF(OR(Table13[[#This Row],[Order Value]]&gt;Answer!I$17,Table13[[#This Row],[Order Value]]&lt;Answer!I$18),1,0)</f>
        <v>0</v>
      </c>
      <c r="I1737" s="19">
        <v>45277</v>
      </c>
      <c r="J1737" s="20" t="str">
        <f>TEXT(Table13[[#This Row],[Order Datetime]],"HH:MM:SS")</f>
        <v>22:32:00</v>
      </c>
      <c r="K1737" s="20" t="str">
        <f>TEXT(Table13[[#This Row],[Order time]],"H")</f>
        <v>22</v>
      </c>
      <c r="L1737" s="16">
        <v>12</v>
      </c>
      <c r="M1737" s="16">
        <f>DAY(Table13[[#This Row],[Order Date]])</f>
        <v>17</v>
      </c>
      <c r="N1737" s="16" t="str">
        <f>TEXT(Table13[[#This Row],[Order Date]],"mmmm")</f>
        <v>December</v>
      </c>
      <c r="O1737" s="16" t="str">
        <f>TEXT(Table13[[#This Row],[Order Date]],"dddd")</f>
        <v>Sunday</v>
      </c>
      <c r="P1737" s="16">
        <f>WEEKDAY(Table13[[#This Row],[Order Datetime]],2)</f>
        <v>7</v>
      </c>
      <c r="Q1737" s="30" t="str">
        <f>IF(Table13[[#This Row],[Customer Country]]="",VLOOKUP(Table13[[#This Row],[Customer ID]],Customers!$A$2:$E$2501,2,0),Table13[[#This Row],[Customer Country]])</f>
        <v>Australia</v>
      </c>
      <c r="R1737" s="16">
        <f>VLOOKUP(Table13[[#This Row],[Customer ID]],Table3[],6,0)</f>
        <v>18</v>
      </c>
    </row>
    <row r="1738" spans="1:18" x14ac:dyDescent="0.3">
      <c r="A1738" s="15">
        <v>1371917</v>
      </c>
      <c r="B1738" s="16">
        <v>1407</v>
      </c>
      <c r="C1738" s="17" t="s">
        <v>99</v>
      </c>
      <c r="D1738" s="21">
        <v>45132.03402777778</v>
      </c>
      <c r="E1738" s="16" t="s">
        <v>97</v>
      </c>
      <c r="F1738" s="16" t="s">
        <v>81</v>
      </c>
      <c r="G1738" s="16">
        <v>7060</v>
      </c>
      <c r="H1738" s="16">
        <f>IF(OR(Table13[[#This Row],[Order Value]]&gt;Answer!I$17,Table13[[#This Row],[Order Value]]&lt;Answer!I$18),1,0)</f>
        <v>0</v>
      </c>
      <c r="I1738" s="19">
        <v>45132</v>
      </c>
      <c r="J1738" s="20" t="str">
        <f>TEXT(Table13[[#This Row],[Order Datetime]],"HH:MM:SS")</f>
        <v>00:49:00</v>
      </c>
      <c r="K1738" s="20" t="str">
        <f>TEXT(Table13[[#This Row],[Order time]],"H")</f>
        <v>0</v>
      </c>
      <c r="L1738" s="16">
        <v>7</v>
      </c>
      <c r="M1738" s="16">
        <f>DAY(Table13[[#This Row],[Order Date]])</f>
        <v>25</v>
      </c>
      <c r="N1738" s="16" t="str">
        <f>TEXT(Table13[[#This Row],[Order Date]],"mmmm")</f>
        <v>July</v>
      </c>
      <c r="O1738" s="16" t="str">
        <f>TEXT(Table13[[#This Row],[Order Date]],"dddd")</f>
        <v>Tuesday</v>
      </c>
      <c r="P1738" s="16">
        <f>WEEKDAY(Table13[[#This Row],[Order Datetime]],2)</f>
        <v>2</v>
      </c>
      <c r="Q1738" s="30" t="str">
        <f>IF(Table13[[#This Row],[Customer Country]]="",VLOOKUP(Table13[[#This Row],[Customer ID]],Customers!$A$2:$E$2501,2,0),Table13[[#This Row],[Customer Country]])</f>
        <v>USA</v>
      </c>
      <c r="R1738" s="16">
        <f>VLOOKUP(Table13[[#This Row],[Customer ID]],Table3[],6,0)</f>
        <v>37</v>
      </c>
    </row>
    <row r="1739" spans="1:18" x14ac:dyDescent="0.3">
      <c r="A1739" s="15">
        <v>1384019</v>
      </c>
      <c r="B1739" s="16">
        <v>1408</v>
      </c>
      <c r="C1739" s="17" t="s">
        <v>99</v>
      </c>
      <c r="D1739" s="21">
        <v>45251.074999999997</v>
      </c>
      <c r="E1739" s="16" t="s">
        <v>191</v>
      </c>
      <c r="F1739" s="16" t="s">
        <v>68</v>
      </c>
      <c r="G1739" s="16">
        <v>4853</v>
      </c>
      <c r="H1739" s="16">
        <f>IF(OR(Table13[[#This Row],[Order Value]]&gt;Answer!I$17,Table13[[#This Row],[Order Value]]&lt;Answer!I$18),1,0)</f>
        <v>0</v>
      </c>
      <c r="I1739" s="19">
        <v>45251</v>
      </c>
      <c r="J1739" s="20" t="str">
        <f>TEXT(Table13[[#This Row],[Order Datetime]],"HH:MM:SS")</f>
        <v>01:48:00</v>
      </c>
      <c r="K1739" s="20" t="str">
        <f>TEXT(Table13[[#This Row],[Order time]],"H")</f>
        <v>1</v>
      </c>
      <c r="L1739" s="16">
        <v>11</v>
      </c>
      <c r="M1739" s="16">
        <f>DAY(Table13[[#This Row],[Order Date]])</f>
        <v>21</v>
      </c>
      <c r="N1739" s="16" t="str">
        <f>TEXT(Table13[[#This Row],[Order Date]],"mmmm")</f>
        <v>November</v>
      </c>
      <c r="O1739" s="16" t="str">
        <f>TEXT(Table13[[#This Row],[Order Date]],"dddd")</f>
        <v>Tuesday</v>
      </c>
      <c r="P1739" s="16">
        <f>WEEKDAY(Table13[[#This Row],[Order Datetime]],2)</f>
        <v>2</v>
      </c>
      <c r="Q1739" s="30" t="str">
        <f>IF(Table13[[#This Row],[Customer Country]]="",VLOOKUP(Table13[[#This Row],[Customer ID]],Customers!$A$2:$E$2501,2,0),Table13[[#This Row],[Customer Country]])</f>
        <v>USA</v>
      </c>
      <c r="R1739" s="16">
        <f>VLOOKUP(Table13[[#This Row],[Customer ID]],Table3[],6,0)</f>
        <v>68</v>
      </c>
    </row>
    <row r="1740" spans="1:18" x14ac:dyDescent="0.3">
      <c r="A1740" s="15">
        <v>1508738</v>
      </c>
      <c r="B1740" s="16">
        <v>1408</v>
      </c>
      <c r="C1740" s="17" t="s">
        <v>99</v>
      </c>
      <c r="D1740" s="21">
        <v>45164.034722222219</v>
      </c>
      <c r="E1740" s="16" t="s">
        <v>96</v>
      </c>
      <c r="F1740" s="16" t="s">
        <v>19</v>
      </c>
      <c r="G1740" s="16">
        <v>8503</v>
      </c>
      <c r="H1740" s="16">
        <f>IF(OR(Table13[[#This Row],[Order Value]]&gt;Answer!I$17,Table13[[#This Row],[Order Value]]&lt;Answer!I$18),1,0)</f>
        <v>0</v>
      </c>
      <c r="I1740" s="19">
        <v>45164</v>
      </c>
      <c r="J1740" s="20" t="str">
        <f>TEXT(Table13[[#This Row],[Order Datetime]],"HH:MM:SS")</f>
        <v>00:50:00</v>
      </c>
      <c r="K1740" s="20" t="str">
        <f>TEXT(Table13[[#This Row],[Order time]],"H")</f>
        <v>0</v>
      </c>
      <c r="L1740" s="16">
        <v>8</v>
      </c>
      <c r="M1740" s="16">
        <f>DAY(Table13[[#This Row],[Order Date]])</f>
        <v>26</v>
      </c>
      <c r="N1740" s="16" t="str">
        <f>TEXT(Table13[[#This Row],[Order Date]],"mmmm")</f>
        <v>August</v>
      </c>
      <c r="O1740" s="16" t="str">
        <f>TEXT(Table13[[#This Row],[Order Date]],"dddd")</f>
        <v>Saturday</v>
      </c>
      <c r="P1740" s="16">
        <f>WEEKDAY(Table13[[#This Row],[Order Datetime]],2)</f>
        <v>6</v>
      </c>
      <c r="Q1740" s="30" t="str">
        <f>IF(Table13[[#This Row],[Customer Country]]="",VLOOKUP(Table13[[#This Row],[Customer ID]],Customers!$A$2:$E$2501,2,0),Table13[[#This Row],[Customer Country]])</f>
        <v>USA</v>
      </c>
      <c r="R1740" s="16">
        <f>VLOOKUP(Table13[[#This Row],[Customer ID]],Table3[],6,0)</f>
        <v>68</v>
      </c>
    </row>
    <row r="1741" spans="1:18" x14ac:dyDescent="0.3">
      <c r="A1741" s="15">
        <v>1625859</v>
      </c>
      <c r="B1741" s="16">
        <v>1409</v>
      </c>
      <c r="C1741" s="17" t="s">
        <v>99</v>
      </c>
      <c r="D1741" s="21">
        <v>45124.994444444441</v>
      </c>
      <c r="E1741" s="16" t="s">
        <v>97</v>
      </c>
      <c r="F1741" s="16" t="s">
        <v>27</v>
      </c>
      <c r="G1741" s="16">
        <v>3766</v>
      </c>
      <c r="H1741" s="16">
        <f>IF(OR(Table13[[#This Row],[Order Value]]&gt;Answer!I$17,Table13[[#This Row],[Order Value]]&lt;Answer!I$18),1,0)</f>
        <v>0</v>
      </c>
      <c r="I1741" s="19">
        <v>45124</v>
      </c>
      <c r="J1741" s="20" t="str">
        <f>TEXT(Table13[[#This Row],[Order Datetime]],"HH:MM:SS")</f>
        <v>23:52:00</v>
      </c>
      <c r="K1741" s="20" t="str">
        <f>TEXT(Table13[[#This Row],[Order time]],"H")</f>
        <v>23</v>
      </c>
      <c r="L1741" s="16">
        <v>7</v>
      </c>
      <c r="M1741" s="16">
        <f>DAY(Table13[[#This Row],[Order Date]])</f>
        <v>17</v>
      </c>
      <c r="N1741" s="16" t="str">
        <f>TEXT(Table13[[#This Row],[Order Date]],"mmmm")</f>
        <v>July</v>
      </c>
      <c r="O1741" s="16" t="str">
        <f>TEXT(Table13[[#This Row],[Order Date]],"dddd")</f>
        <v>Monday</v>
      </c>
      <c r="P1741" s="16">
        <f>WEEKDAY(Table13[[#This Row],[Order Datetime]],2)</f>
        <v>1</v>
      </c>
      <c r="Q1741" s="30" t="str">
        <f>IF(Table13[[#This Row],[Customer Country]]="",VLOOKUP(Table13[[#This Row],[Customer ID]],Customers!$A$2:$E$2501,2,0),Table13[[#This Row],[Customer Country]])</f>
        <v>USA</v>
      </c>
      <c r="R1741" s="16">
        <f>VLOOKUP(Table13[[#This Row],[Customer ID]],Table3[],6,0)</f>
        <v>63</v>
      </c>
    </row>
    <row r="1742" spans="1:18" x14ac:dyDescent="0.3">
      <c r="A1742" s="15">
        <v>612088</v>
      </c>
      <c r="B1742" s="16">
        <v>1411</v>
      </c>
      <c r="C1742" s="17" t="s">
        <v>105</v>
      </c>
      <c r="D1742" s="18">
        <v>45209.070138888892</v>
      </c>
      <c r="E1742" s="16" t="s">
        <v>191</v>
      </c>
      <c r="F1742" s="16" t="s">
        <v>40</v>
      </c>
      <c r="G1742" s="16">
        <v>2946</v>
      </c>
      <c r="H1742" s="16">
        <f>IF(OR(Table13[[#This Row],[Order Value]]&gt;Answer!I$17,Table13[[#This Row],[Order Value]]&lt;Answer!I$18),1,0)</f>
        <v>0</v>
      </c>
      <c r="I1742" s="19">
        <v>45209</v>
      </c>
      <c r="J1742" s="20" t="str">
        <f>TEXT(Table13[[#This Row],[Order Datetime]],"HH:MM:SS")</f>
        <v>01:41:00</v>
      </c>
      <c r="K1742" s="20" t="str">
        <f>TEXT(Table13[[#This Row],[Order time]],"H")</f>
        <v>1</v>
      </c>
      <c r="L1742" s="16">
        <v>10</v>
      </c>
      <c r="M1742" s="16">
        <f>DAY(Table13[[#This Row],[Order Date]])</f>
        <v>10</v>
      </c>
      <c r="N1742" s="16" t="str">
        <f>TEXT(Table13[[#This Row],[Order Date]],"mmmm")</f>
        <v>October</v>
      </c>
      <c r="O1742" s="16" t="str">
        <f>TEXT(Table13[[#This Row],[Order Date]],"dddd")</f>
        <v>Tuesday</v>
      </c>
      <c r="P1742" s="16">
        <f>WEEKDAY(Table13[[#This Row],[Order Datetime]],2)</f>
        <v>2</v>
      </c>
      <c r="Q1742" s="30" t="str">
        <f>IF(Table13[[#This Row],[Customer Country]]="",VLOOKUP(Table13[[#This Row],[Customer ID]],Customers!$A$2:$E$2501,2,0),Table13[[#This Row],[Customer Country]])</f>
        <v>Spain</v>
      </c>
      <c r="R1742" s="16">
        <f>VLOOKUP(Table13[[#This Row],[Customer ID]],Table3[],6,0)</f>
        <v>52</v>
      </c>
    </row>
    <row r="1743" spans="1:18" x14ac:dyDescent="0.3">
      <c r="A1743" s="15">
        <v>1665843</v>
      </c>
      <c r="B1743" s="16">
        <v>1411</v>
      </c>
      <c r="C1743" s="17" t="s">
        <v>105</v>
      </c>
      <c r="D1743" s="21">
        <v>45108.073611111111</v>
      </c>
      <c r="E1743" s="16" t="s">
        <v>97</v>
      </c>
      <c r="F1743" s="16" t="s">
        <v>54</v>
      </c>
      <c r="G1743" s="16">
        <v>687</v>
      </c>
      <c r="H1743" s="16">
        <f>IF(OR(Table13[[#This Row],[Order Value]]&gt;Answer!I$17,Table13[[#This Row],[Order Value]]&lt;Answer!I$18),1,0)</f>
        <v>0</v>
      </c>
      <c r="I1743" s="19">
        <v>45108</v>
      </c>
      <c r="J1743" s="20" t="str">
        <f>TEXT(Table13[[#This Row],[Order Datetime]],"HH:MM:SS")</f>
        <v>01:46:00</v>
      </c>
      <c r="K1743" s="20" t="str">
        <f>TEXT(Table13[[#This Row],[Order time]],"H")</f>
        <v>1</v>
      </c>
      <c r="L1743" s="16">
        <v>7</v>
      </c>
      <c r="M1743" s="16">
        <f>DAY(Table13[[#This Row],[Order Date]])</f>
        <v>1</v>
      </c>
      <c r="N1743" s="16" t="str">
        <f>TEXT(Table13[[#This Row],[Order Date]],"mmmm")</f>
        <v>July</v>
      </c>
      <c r="O1743" s="16" t="str">
        <f>TEXT(Table13[[#This Row],[Order Date]],"dddd")</f>
        <v>Saturday</v>
      </c>
      <c r="P1743" s="16">
        <f>WEEKDAY(Table13[[#This Row],[Order Datetime]],2)</f>
        <v>6</v>
      </c>
      <c r="Q1743" s="30" t="str">
        <f>IF(Table13[[#This Row],[Customer Country]]="",VLOOKUP(Table13[[#This Row],[Customer ID]],Customers!$A$2:$E$2501,2,0),Table13[[#This Row],[Customer Country]])</f>
        <v>Spain</v>
      </c>
      <c r="R1743" s="16">
        <f>VLOOKUP(Table13[[#This Row],[Customer ID]],Table3[],6,0)</f>
        <v>52</v>
      </c>
    </row>
    <row r="1744" spans="1:18" x14ac:dyDescent="0.3">
      <c r="A1744" s="15">
        <v>281454</v>
      </c>
      <c r="B1744" s="16">
        <v>1413</v>
      </c>
      <c r="C1744" s="17" t="s">
        <v>105</v>
      </c>
      <c r="D1744" s="18">
        <v>45186.993750000001</v>
      </c>
      <c r="E1744" s="16" t="s">
        <v>96</v>
      </c>
      <c r="F1744" s="16" t="s">
        <v>71</v>
      </c>
      <c r="G1744" s="16">
        <v>5802</v>
      </c>
      <c r="H1744" s="16">
        <f>IF(OR(Table13[[#This Row],[Order Value]]&gt;Answer!I$17,Table13[[#This Row],[Order Value]]&lt;Answer!I$18),1,0)</f>
        <v>0</v>
      </c>
      <c r="I1744" s="19">
        <v>45186</v>
      </c>
      <c r="J1744" s="20" t="str">
        <f>TEXT(Table13[[#This Row],[Order Datetime]],"HH:MM:SS")</f>
        <v>23:51:00</v>
      </c>
      <c r="K1744" s="20" t="str">
        <f>TEXT(Table13[[#This Row],[Order time]],"H")</f>
        <v>23</v>
      </c>
      <c r="L1744" s="16">
        <v>9</v>
      </c>
      <c r="M1744" s="16">
        <f>DAY(Table13[[#This Row],[Order Date]])</f>
        <v>17</v>
      </c>
      <c r="N1744" s="16" t="str">
        <f>TEXT(Table13[[#This Row],[Order Date]],"mmmm")</f>
        <v>September</v>
      </c>
      <c r="O1744" s="16" t="str">
        <f>TEXT(Table13[[#This Row],[Order Date]],"dddd")</f>
        <v>Sunday</v>
      </c>
      <c r="P1744" s="16">
        <f>WEEKDAY(Table13[[#This Row],[Order Datetime]],2)</f>
        <v>7</v>
      </c>
      <c r="Q1744" s="30" t="str">
        <f>IF(Table13[[#This Row],[Customer Country]]="",VLOOKUP(Table13[[#This Row],[Customer ID]],Customers!$A$2:$E$2501,2,0),Table13[[#This Row],[Customer Country]])</f>
        <v>Spain</v>
      </c>
      <c r="R1744" s="16">
        <f>VLOOKUP(Table13[[#This Row],[Customer ID]],Table3[],6,0)</f>
        <v>26</v>
      </c>
    </row>
    <row r="1745" spans="1:18" x14ac:dyDescent="0.3">
      <c r="A1745" s="15">
        <v>8568</v>
      </c>
      <c r="B1745" s="16">
        <v>1414</v>
      </c>
      <c r="C1745" s="17" t="s">
        <v>99</v>
      </c>
      <c r="D1745" s="18">
        <v>45133.007638888892</v>
      </c>
      <c r="E1745" s="16" t="s">
        <v>97</v>
      </c>
      <c r="F1745" s="16" t="s">
        <v>14</v>
      </c>
      <c r="G1745" s="16">
        <v>8969</v>
      </c>
      <c r="H1745" s="16">
        <f>IF(OR(Table13[[#This Row],[Order Value]]&gt;Answer!I$17,Table13[[#This Row],[Order Value]]&lt;Answer!I$18),1,0)</f>
        <v>0</v>
      </c>
      <c r="I1745" s="19">
        <v>45133</v>
      </c>
      <c r="J1745" s="20" t="str">
        <f>TEXT(Table13[[#This Row],[Order Datetime]],"HH:MM:SS")</f>
        <v>00:11:00</v>
      </c>
      <c r="K1745" s="20" t="str">
        <f>TEXT(Table13[[#This Row],[Order time]],"H")</f>
        <v>0</v>
      </c>
      <c r="L1745" s="16">
        <v>7</v>
      </c>
      <c r="M1745" s="16">
        <f>DAY(Table13[[#This Row],[Order Date]])</f>
        <v>26</v>
      </c>
      <c r="N1745" s="16" t="str">
        <f>TEXT(Table13[[#This Row],[Order Date]],"mmmm")</f>
        <v>July</v>
      </c>
      <c r="O1745" s="16" t="str">
        <f>TEXT(Table13[[#This Row],[Order Date]],"dddd")</f>
        <v>Wednesday</v>
      </c>
      <c r="P1745" s="16">
        <f>WEEKDAY(Table13[[#This Row],[Order Datetime]],2)</f>
        <v>3</v>
      </c>
      <c r="Q1745" s="30" t="str">
        <f>IF(Table13[[#This Row],[Customer Country]]="",VLOOKUP(Table13[[#This Row],[Customer ID]],Customers!$A$2:$E$2501,2,0),Table13[[#This Row],[Customer Country]])</f>
        <v>USA</v>
      </c>
      <c r="R1745" s="16">
        <f>VLOOKUP(Table13[[#This Row],[Customer ID]],Table3[],6,0)</f>
        <v>28</v>
      </c>
    </row>
    <row r="1746" spans="1:18" x14ac:dyDescent="0.3">
      <c r="A1746" s="15">
        <v>365117</v>
      </c>
      <c r="B1746" s="16">
        <v>1415</v>
      </c>
      <c r="C1746" s="17" t="s">
        <v>100</v>
      </c>
      <c r="D1746" s="18">
        <v>45063.980555555558</v>
      </c>
      <c r="E1746" s="16" t="s">
        <v>97</v>
      </c>
      <c r="F1746" s="16" t="s">
        <v>90</v>
      </c>
      <c r="G1746" s="16">
        <v>5905</v>
      </c>
      <c r="H1746" s="16">
        <f>IF(OR(Table13[[#This Row],[Order Value]]&gt;Answer!I$17,Table13[[#This Row],[Order Value]]&lt;Answer!I$18),1,0)</f>
        <v>0</v>
      </c>
      <c r="I1746" s="19">
        <v>45063</v>
      </c>
      <c r="J1746" s="20" t="str">
        <f>TEXT(Table13[[#This Row],[Order Datetime]],"HH:MM:SS")</f>
        <v>23:32:00</v>
      </c>
      <c r="K1746" s="20" t="str">
        <f>TEXT(Table13[[#This Row],[Order time]],"H")</f>
        <v>23</v>
      </c>
      <c r="L1746" s="16">
        <v>5</v>
      </c>
      <c r="M1746" s="16">
        <f>DAY(Table13[[#This Row],[Order Date]])</f>
        <v>17</v>
      </c>
      <c r="N1746" s="16" t="str">
        <f>TEXT(Table13[[#This Row],[Order Date]],"mmmm")</f>
        <v>May</v>
      </c>
      <c r="O1746" s="16" t="str">
        <f>TEXT(Table13[[#This Row],[Order Date]],"dddd")</f>
        <v>Wednesday</v>
      </c>
      <c r="P1746" s="16">
        <f>WEEKDAY(Table13[[#This Row],[Order Datetime]],2)</f>
        <v>3</v>
      </c>
      <c r="Q1746" s="30" t="str">
        <f>IF(Table13[[#This Row],[Customer Country]]="",VLOOKUP(Table13[[#This Row],[Customer ID]],Customers!$A$2:$E$2501,2,0),Table13[[#This Row],[Customer Country]])</f>
        <v>France</v>
      </c>
      <c r="R1746" s="16">
        <f>VLOOKUP(Table13[[#This Row],[Customer ID]],Table3[],6,0)</f>
        <v>71</v>
      </c>
    </row>
    <row r="1747" spans="1:18" x14ac:dyDescent="0.3">
      <c r="A1747" s="15">
        <v>1677048</v>
      </c>
      <c r="B1747" s="16">
        <v>1415</v>
      </c>
      <c r="C1747" s="17" t="s">
        <v>100</v>
      </c>
      <c r="D1747" s="21">
        <v>45218.103472222225</v>
      </c>
      <c r="E1747" s="16" t="s">
        <v>191</v>
      </c>
      <c r="F1747" s="16" t="s">
        <v>9</v>
      </c>
      <c r="G1747" s="16">
        <v>598</v>
      </c>
      <c r="H1747" s="16">
        <f>IF(OR(Table13[[#This Row],[Order Value]]&gt;Answer!I$17,Table13[[#This Row],[Order Value]]&lt;Answer!I$18),1,0)</f>
        <v>0</v>
      </c>
      <c r="I1747" s="19">
        <v>45218</v>
      </c>
      <c r="J1747" s="20" t="str">
        <f>TEXT(Table13[[#This Row],[Order Datetime]],"HH:MM:SS")</f>
        <v>02:29:00</v>
      </c>
      <c r="K1747" s="20" t="str">
        <f>TEXT(Table13[[#This Row],[Order time]],"H")</f>
        <v>2</v>
      </c>
      <c r="L1747" s="16">
        <v>10</v>
      </c>
      <c r="M1747" s="16">
        <f>DAY(Table13[[#This Row],[Order Date]])</f>
        <v>19</v>
      </c>
      <c r="N1747" s="16" t="str">
        <f>TEXT(Table13[[#This Row],[Order Date]],"mmmm")</f>
        <v>October</v>
      </c>
      <c r="O1747" s="16" t="str">
        <f>TEXT(Table13[[#This Row],[Order Date]],"dddd")</f>
        <v>Thursday</v>
      </c>
      <c r="P1747" s="16">
        <f>WEEKDAY(Table13[[#This Row],[Order Datetime]],2)</f>
        <v>4</v>
      </c>
      <c r="Q1747" s="30" t="str">
        <f>IF(Table13[[#This Row],[Customer Country]]="",VLOOKUP(Table13[[#This Row],[Customer ID]],Customers!$A$2:$E$2501,2,0),Table13[[#This Row],[Customer Country]])</f>
        <v>France</v>
      </c>
      <c r="R1747" s="16">
        <f>VLOOKUP(Table13[[#This Row],[Customer ID]],Table3[],6,0)</f>
        <v>71</v>
      </c>
    </row>
    <row r="1748" spans="1:18" x14ac:dyDescent="0.3">
      <c r="A1748" s="15">
        <v>996729</v>
      </c>
      <c r="B1748" s="16">
        <v>1416</v>
      </c>
      <c r="C1748" s="17" t="s">
        <v>99</v>
      </c>
      <c r="D1748" s="21">
        <v>45015.01666666667</v>
      </c>
      <c r="E1748" s="16" t="s">
        <v>98</v>
      </c>
      <c r="F1748" s="16" t="s">
        <v>17</v>
      </c>
      <c r="G1748" s="16">
        <v>3726</v>
      </c>
      <c r="H1748" s="16">
        <f>IF(OR(Table13[[#This Row],[Order Value]]&gt;Answer!I$17,Table13[[#This Row],[Order Value]]&lt;Answer!I$18),1,0)</f>
        <v>0</v>
      </c>
      <c r="I1748" s="19">
        <v>45015</v>
      </c>
      <c r="J1748" s="20" t="str">
        <f>TEXT(Table13[[#This Row],[Order Datetime]],"HH:MM:SS")</f>
        <v>00:24:00</v>
      </c>
      <c r="K1748" s="20" t="str">
        <f>TEXT(Table13[[#This Row],[Order time]],"H")</f>
        <v>0</v>
      </c>
      <c r="L1748" s="16">
        <v>3</v>
      </c>
      <c r="M1748" s="16">
        <f>DAY(Table13[[#This Row],[Order Date]])</f>
        <v>30</v>
      </c>
      <c r="N1748" s="16" t="str">
        <f>TEXT(Table13[[#This Row],[Order Date]],"mmmm")</f>
        <v>March</v>
      </c>
      <c r="O1748" s="16" t="str">
        <f>TEXT(Table13[[#This Row],[Order Date]],"dddd")</f>
        <v>Thursday</v>
      </c>
      <c r="P1748" s="16">
        <f>WEEKDAY(Table13[[#This Row],[Order Datetime]],2)</f>
        <v>4</v>
      </c>
      <c r="Q1748" s="30" t="str">
        <f>IF(Table13[[#This Row],[Customer Country]]="",VLOOKUP(Table13[[#This Row],[Customer ID]],Customers!$A$2:$E$2501,2,0),Table13[[#This Row],[Customer Country]])</f>
        <v>USA</v>
      </c>
      <c r="R1748" s="16">
        <f>VLOOKUP(Table13[[#This Row],[Customer ID]],Table3[],6,0)</f>
        <v>84</v>
      </c>
    </row>
    <row r="1749" spans="1:18" x14ac:dyDescent="0.3">
      <c r="A1749" s="15">
        <v>1411455</v>
      </c>
      <c r="B1749" s="16">
        <v>1416</v>
      </c>
      <c r="C1749" s="17" t="s">
        <v>99</v>
      </c>
      <c r="D1749" s="21">
        <v>45010.982638888891</v>
      </c>
      <c r="E1749" s="16" t="s">
        <v>96</v>
      </c>
      <c r="F1749" s="16" t="s">
        <v>42</v>
      </c>
      <c r="G1749" s="16">
        <v>8932</v>
      </c>
      <c r="H1749" s="16">
        <f>IF(OR(Table13[[#This Row],[Order Value]]&gt;Answer!I$17,Table13[[#This Row],[Order Value]]&lt;Answer!I$18),1,0)</f>
        <v>0</v>
      </c>
      <c r="I1749" s="19">
        <v>45010</v>
      </c>
      <c r="J1749" s="20" t="str">
        <f>TEXT(Table13[[#This Row],[Order Datetime]],"HH:MM:SS")</f>
        <v>23:35:00</v>
      </c>
      <c r="K1749" s="20" t="str">
        <f>TEXT(Table13[[#This Row],[Order time]],"H")</f>
        <v>23</v>
      </c>
      <c r="L1749" s="16">
        <v>3</v>
      </c>
      <c r="M1749" s="16">
        <f>DAY(Table13[[#This Row],[Order Date]])</f>
        <v>25</v>
      </c>
      <c r="N1749" s="16" t="str">
        <f>TEXT(Table13[[#This Row],[Order Date]],"mmmm")</f>
        <v>March</v>
      </c>
      <c r="O1749" s="16" t="str">
        <f>TEXT(Table13[[#This Row],[Order Date]],"dddd")</f>
        <v>Saturday</v>
      </c>
      <c r="P1749" s="16">
        <f>WEEKDAY(Table13[[#This Row],[Order Datetime]],2)</f>
        <v>6</v>
      </c>
      <c r="Q1749" s="30" t="str">
        <f>IF(Table13[[#This Row],[Customer Country]]="",VLOOKUP(Table13[[#This Row],[Customer ID]],Customers!$A$2:$E$2501,2,0),Table13[[#This Row],[Customer Country]])</f>
        <v>USA</v>
      </c>
      <c r="R1749" s="16">
        <f>VLOOKUP(Table13[[#This Row],[Customer ID]],Table3[],6,0)</f>
        <v>84</v>
      </c>
    </row>
    <row r="1750" spans="1:18" x14ac:dyDescent="0.3">
      <c r="A1750" s="15">
        <v>71722</v>
      </c>
      <c r="B1750" s="16">
        <v>1420</v>
      </c>
      <c r="C1750" s="17" t="s">
        <v>99</v>
      </c>
      <c r="D1750" s="18">
        <v>45184.023611111108</v>
      </c>
      <c r="E1750" s="16" t="s">
        <v>97</v>
      </c>
      <c r="F1750" s="16" t="s">
        <v>23</v>
      </c>
      <c r="G1750" s="16">
        <v>8556</v>
      </c>
      <c r="H1750" s="16">
        <f>IF(OR(Table13[[#This Row],[Order Value]]&gt;Answer!I$17,Table13[[#This Row],[Order Value]]&lt;Answer!I$18),1,0)</f>
        <v>0</v>
      </c>
      <c r="I1750" s="19">
        <v>45184</v>
      </c>
      <c r="J1750" s="20" t="str">
        <f>TEXT(Table13[[#This Row],[Order Datetime]],"HH:MM:SS")</f>
        <v>00:34:00</v>
      </c>
      <c r="K1750" s="20" t="str">
        <f>TEXT(Table13[[#This Row],[Order time]],"H")</f>
        <v>0</v>
      </c>
      <c r="L1750" s="16">
        <v>9</v>
      </c>
      <c r="M1750" s="16">
        <f>DAY(Table13[[#This Row],[Order Date]])</f>
        <v>15</v>
      </c>
      <c r="N1750" s="16" t="str">
        <f>TEXT(Table13[[#This Row],[Order Date]],"mmmm")</f>
        <v>September</v>
      </c>
      <c r="O1750" s="16" t="str">
        <f>TEXT(Table13[[#This Row],[Order Date]],"dddd")</f>
        <v>Friday</v>
      </c>
      <c r="P1750" s="16">
        <f>WEEKDAY(Table13[[#This Row],[Order Datetime]],2)</f>
        <v>5</v>
      </c>
      <c r="Q1750" s="30" t="str">
        <f>IF(Table13[[#This Row],[Customer Country]]="",VLOOKUP(Table13[[#This Row],[Customer ID]],Customers!$A$2:$E$2501,2,0),Table13[[#This Row],[Customer Country]])</f>
        <v>USA</v>
      </c>
      <c r="R1750" s="16">
        <f>VLOOKUP(Table13[[#This Row],[Customer ID]],Table3[],6,0)</f>
        <v>28</v>
      </c>
    </row>
    <row r="1751" spans="1:18" x14ac:dyDescent="0.3">
      <c r="A1751" s="15">
        <v>1070438</v>
      </c>
      <c r="B1751" s="16">
        <v>1420</v>
      </c>
      <c r="C1751" s="17" t="s">
        <v>99</v>
      </c>
      <c r="D1751" s="21">
        <v>45196.099305555559</v>
      </c>
      <c r="E1751" s="16" t="s">
        <v>98</v>
      </c>
      <c r="F1751" s="16" t="s">
        <v>86</v>
      </c>
      <c r="G1751" s="16">
        <v>9991</v>
      </c>
      <c r="H1751" s="16">
        <f>IF(OR(Table13[[#This Row],[Order Value]]&gt;Answer!I$17,Table13[[#This Row],[Order Value]]&lt;Answer!I$18),1,0)</f>
        <v>0</v>
      </c>
      <c r="I1751" s="19">
        <v>45196</v>
      </c>
      <c r="J1751" s="20" t="str">
        <f>TEXT(Table13[[#This Row],[Order Datetime]],"HH:MM:SS")</f>
        <v>02:23:00</v>
      </c>
      <c r="K1751" s="20" t="str">
        <f>TEXT(Table13[[#This Row],[Order time]],"H")</f>
        <v>2</v>
      </c>
      <c r="L1751" s="16">
        <v>9</v>
      </c>
      <c r="M1751" s="16">
        <f>DAY(Table13[[#This Row],[Order Date]])</f>
        <v>27</v>
      </c>
      <c r="N1751" s="16" t="str">
        <f>TEXT(Table13[[#This Row],[Order Date]],"mmmm")</f>
        <v>September</v>
      </c>
      <c r="O1751" s="16" t="str">
        <f>TEXT(Table13[[#This Row],[Order Date]],"dddd")</f>
        <v>Wednesday</v>
      </c>
      <c r="P1751" s="16">
        <f>WEEKDAY(Table13[[#This Row],[Order Datetime]],2)</f>
        <v>3</v>
      </c>
      <c r="Q1751" s="30" t="str">
        <f>IF(Table13[[#This Row],[Customer Country]]="",VLOOKUP(Table13[[#This Row],[Customer ID]],Customers!$A$2:$E$2501,2,0),Table13[[#This Row],[Customer Country]])</f>
        <v>USA</v>
      </c>
      <c r="R1751" s="16">
        <f>VLOOKUP(Table13[[#This Row],[Customer ID]],Table3[],6,0)</f>
        <v>28</v>
      </c>
    </row>
    <row r="1752" spans="1:18" x14ac:dyDescent="0.3">
      <c r="A1752" s="15">
        <v>347036</v>
      </c>
      <c r="B1752" s="16">
        <v>1424</v>
      </c>
      <c r="C1752" s="17" t="s">
        <v>105</v>
      </c>
      <c r="D1752" s="18">
        <v>44971.949305555558</v>
      </c>
      <c r="E1752" s="16" t="s">
        <v>98</v>
      </c>
      <c r="F1752" s="16" t="s">
        <v>91</v>
      </c>
      <c r="G1752" s="16">
        <v>1632</v>
      </c>
      <c r="H1752" s="16">
        <f>IF(OR(Table13[[#This Row],[Order Value]]&gt;Answer!I$17,Table13[[#This Row],[Order Value]]&lt;Answer!I$18),1,0)</f>
        <v>0</v>
      </c>
      <c r="I1752" s="19">
        <v>44971</v>
      </c>
      <c r="J1752" s="20" t="str">
        <f>TEXT(Table13[[#This Row],[Order Datetime]],"HH:MM:SS")</f>
        <v>22:47:00</v>
      </c>
      <c r="K1752" s="20" t="str">
        <f>TEXT(Table13[[#This Row],[Order time]],"H")</f>
        <v>22</v>
      </c>
      <c r="L1752" s="16">
        <v>2</v>
      </c>
      <c r="M1752" s="16">
        <f>DAY(Table13[[#This Row],[Order Date]])</f>
        <v>14</v>
      </c>
      <c r="N1752" s="16" t="str">
        <f>TEXT(Table13[[#This Row],[Order Date]],"mmmm")</f>
        <v>February</v>
      </c>
      <c r="O1752" s="16" t="str">
        <f>TEXT(Table13[[#This Row],[Order Date]],"dddd")</f>
        <v>Tuesday</v>
      </c>
      <c r="P1752" s="16">
        <f>WEEKDAY(Table13[[#This Row],[Order Datetime]],2)</f>
        <v>2</v>
      </c>
      <c r="Q1752" s="30" t="str">
        <f>IF(Table13[[#This Row],[Customer Country]]="",VLOOKUP(Table13[[#This Row],[Customer ID]],Customers!$A$2:$E$2501,2,0),Table13[[#This Row],[Customer Country]])</f>
        <v>Spain</v>
      </c>
      <c r="R1752" s="16">
        <f>VLOOKUP(Table13[[#This Row],[Customer ID]],Table3[],6,0)</f>
        <v>39</v>
      </c>
    </row>
    <row r="1753" spans="1:18" x14ac:dyDescent="0.3">
      <c r="A1753" s="15">
        <v>971900</v>
      </c>
      <c r="B1753" s="16">
        <v>1424</v>
      </c>
      <c r="C1753" s="17" t="s">
        <v>105</v>
      </c>
      <c r="D1753" s="21">
        <v>45004.011111111111</v>
      </c>
      <c r="E1753" s="16" t="s">
        <v>191</v>
      </c>
      <c r="F1753" s="16" t="s">
        <v>27</v>
      </c>
      <c r="G1753" s="16">
        <v>4454</v>
      </c>
      <c r="H1753" s="16">
        <f>IF(OR(Table13[[#This Row],[Order Value]]&gt;Answer!I$17,Table13[[#This Row],[Order Value]]&lt;Answer!I$18),1,0)</f>
        <v>0</v>
      </c>
      <c r="I1753" s="19">
        <v>45004</v>
      </c>
      <c r="J1753" s="20" t="str">
        <f>TEXT(Table13[[#This Row],[Order Datetime]],"HH:MM:SS")</f>
        <v>00:16:00</v>
      </c>
      <c r="K1753" s="20" t="str">
        <f>TEXT(Table13[[#This Row],[Order time]],"H")</f>
        <v>0</v>
      </c>
      <c r="L1753" s="16">
        <v>3</v>
      </c>
      <c r="M1753" s="16">
        <f>DAY(Table13[[#This Row],[Order Date]])</f>
        <v>19</v>
      </c>
      <c r="N1753" s="16" t="str">
        <f>TEXT(Table13[[#This Row],[Order Date]],"mmmm")</f>
        <v>March</v>
      </c>
      <c r="O1753" s="16" t="str">
        <f>TEXT(Table13[[#This Row],[Order Date]],"dddd")</f>
        <v>Sunday</v>
      </c>
      <c r="P1753" s="16">
        <f>WEEKDAY(Table13[[#This Row],[Order Datetime]],2)</f>
        <v>7</v>
      </c>
      <c r="Q1753" s="30" t="str">
        <f>IF(Table13[[#This Row],[Customer Country]]="",VLOOKUP(Table13[[#This Row],[Customer ID]],Customers!$A$2:$E$2501,2,0),Table13[[#This Row],[Customer Country]])</f>
        <v>Spain</v>
      </c>
      <c r="R1753" s="16">
        <f>VLOOKUP(Table13[[#This Row],[Customer ID]],Table3[],6,0)</f>
        <v>39</v>
      </c>
    </row>
    <row r="1754" spans="1:18" x14ac:dyDescent="0.3">
      <c r="A1754" s="15">
        <v>66118</v>
      </c>
      <c r="B1754" s="16">
        <v>1425</v>
      </c>
      <c r="C1754" s="17" t="s">
        <v>101</v>
      </c>
      <c r="D1754" s="18">
        <v>44982.007638888892</v>
      </c>
      <c r="E1754" s="16" t="s">
        <v>96</v>
      </c>
      <c r="F1754" s="16" t="s">
        <v>39</v>
      </c>
      <c r="G1754" s="16">
        <v>1282</v>
      </c>
      <c r="H1754" s="16">
        <f>IF(OR(Table13[[#This Row],[Order Value]]&gt;Answer!I$17,Table13[[#This Row],[Order Value]]&lt;Answer!I$18),1,0)</f>
        <v>0</v>
      </c>
      <c r="I1754" s="19">
        <v>44982</v>
      </c>
      <c r="J1754" s="20" t="str">
        <f>TEXT(Table13[[#This Row],[Order Datetime]],"HH:MM:SS")</f>
        <v>00:11:00</v>
      </c>
      <c r="K1754" s="20" t="str">
        <f>TEXT(Table13[[#This Row],[Order time]],"H")</f>
        <v>0</v>
      </c>
      <c r="L1754" s="16">
        <v>2</v>
      </c>
      <c r="M1754" s="16">
        <f>DAY(Table13[[#This Row],[Order Date]])</f>
        <v>25</v>
      </c>
      <c r="N1754" s="16" t="str">
        <f>TEXT(Table13[[#This Row],[Order Date]],"mmmm")</f>
        <v>February</v>
      </c>
      <c r="O1754" s="16" t="str">
        <f>TEXT(Table13[[#This Row],[Order Date]],"dddd")</f>
        <v>Saturday</v>
      </c>
      <c r="P1754" s="16">
        <f>WEEKDAY(Table13[[#This Row],[Order Datetime]],2)</f>
        <v>6</v>
      </c>
      <c r="Q1754" s="30" t="str">
        <f>IF(Table13[[#This Row],[Customer Country]]="",VLOOKUP(Table13[[#This Row],[Customer ID]],Customers!$A$2:$E$2501,2,0),Table13[[#This Row],[Customer Country]])</f>
        <v>Australia</v>
      </c>
      <c r="R1754" s="16">
        <f>VLOOKUP(Table13[[#This Row],[Customer ID]],Table3[],6,0)</f>
        <v>79</v>
      </c>
    </row>
    <row r="1755" spans="1:18" x14ac:dyDescent="0.3">
      <c r="A1755" s="15">
        <v>1424531</v>
      </c>
      <c r="B1755" s="16">
        <v>1425</v>
      </c>
      <c r="C1755" s="17" t="s">
        <v>101</v>
      </c>
      <c r="D1755" s="21">
        <v>45024.957638888889</v>
      </c>
      <c r="E1755" s="16" t="s">
        <v>97</v>
      </c>
      <c r="F1755" s="16" t="s">
        <v>14</v>
      </c>
      <c r="G1755" s="16">
        <v>5390</v>
      </c>
      <c r="H1755" s="16">
        <f>IF(OR(Table13[[#This Row],[Order Value]]&gt;Answer!I$17,Table13[[#This Row],[Order Value]]&lt;Answer!I$18),1,0)</f>
        <v>0</v>
      </c>
      <c r="I1755" s="19">
        <v>45024</v>
      </c>
      <c r="J1755" s="20" t="str">
        <f>TEXT(Table13[[#This Row],[Order Datetime]],"HH:MM:SS")</f>
        <v>22:59:00</v>
      </c>
      <c r="K1755" s="20" t="str">
        <f>TEXT(Table13[[#This Row],[Order time]],"H")</f>
        <v>22</v>
      </c>
      <c r="L1755" s="16">
        <v>4</v>
      </c>
      <c r="M1755" s="16">
        <f>DAY(Table13[[#This Row],[Order Date]])</f>
        <v>8</v>
      </c>
      <c r="N1755" s="16" t="str">
        <f>TEXT(Table13[[#This Row],[Order Date]],"mmmm")</f>
        <v>April</v>
      </c>
      <c r="O1755" s="16" t="str">
        <f>TEXT(Table13[[#This Row],[Order Date]],"dddd")</f>
        <v>Saturday</v>
      </c>
      <c r="P1755" s="16">
        <f>WEEKDAY(Table13[[#This Row],[Order Datetime]],2)</f>
        <v>6</v>
      </c>
      <c r="Q1755" s="30" t="str">
        <f>IF(Table13[[#This Row],[Customer Country]]="",VLOOKUP(Table13[[#This Row],[Customer ID]],Customers!$A$2:$E$2501,2,0),Table13[[#This Row],[Customer Country]])</f>
        <v>Australia</v>
      </c>
      <c r="R1755" s="16">
        <f>VLOOKUP(Table13[[#This Row],[Customer ID]],Table3[],6,0)</f>
        <v>79</v>
      </c>
    </row>
    <row r="1756" spans="1:18" x14ac:dyDescent="0.3">
      <c r="A1756" s="15">
        <v>661163</v>
      </c>
      <c r="B1756" s="16">
        <v>1426</v>
      </c>
      <c r="C1756" s="17" t="s">
        <v>99</v>
      </c>
      <c r="D1756" s="18">
        <v>45001.034722222219</v>
      </c>
      <c r="E1756" s="16" t="s">
        <v>191</v>
      </c>
      <c r="F1756" s="16" t="s">
        <v>54</v>
      </c>
      <c r="G1756" s="16">
        <v>5069</v>
      </c>
      <c r="H1756" s="16">
        <f>IF(OR(Table13[[#This Row],[Order Value]]&gt;Answer!I$17,Table13[[#This Row],[Order Value]]&lt;Answer!I$18),1,0)</f>
        <v>0</v>
      </c>
      <c r="I1756" s="19">
        <v>45001</v>
      </c>
      <c r="J1756" s="20" t="str">
        <f>TEXT(Table13[[#This Row],[Order Datetime]],"HH:MM:SS")</f>
        <v>00:50:00</v>
      </c>
      <c r="K1756" s="20" t="str">
        <f>TEXT(Table13[[#This Row],[Order time]],"H")</f>
        <v>0</v>
      </c>
      <c r="L1756" s="16">
        <v>3</v>
      </c>
      <c r="M1756" s="16">
        <f>DAY(Table13[[#This Row],[Order Date]])</f>
        <v>16</v>
      </c>
      <c r="N1756" s="16" t="str">
        <f>TEXT(Table13[[#This Row],[Order Date]],"mmmm")</f>
        <v>March</v>
      </c>
      <c r="O1756" s="16" t="str">
        <f>TEXT(Table13[[#This Row],[Order Date]],"dddd")</f>
        <v>Thursday</v>
      </c>
      <c r="P1756" s="16">
        <f>WEEKDAY(Table13[[#This Row],[Order Datetime]],2)</f>
        <v>4</v>
      </c>
      <c r="Q1756" s="30" t="str">
        <f>IF(Table13[[#This Row],[Customer Country]]="",VLOOKUP(Table13[[#This Row],[Customer ID]],Customers!$A$2:$E$2501,2,0),Table13[[#This Row],[Customer Country]])</f>
        <v>USA</v>
      </c>
      <c r="R1756" s="16">
        <f>VLOOKUP(Table13[[#This Row],[Customer ID]],Table3[],6,0)</f>
        <v>37</v>
      </c>
    </row>
    <row r="1757" spans="1:18" x14ac:dyDescent="0.3">
      <c r="A1757" s="15">
        <v>673915</v>
      </c>
      <c r="B1757" s="16">
        <v>1426</v>
      </c>
      <c r="C1757" s="17" t="s">
        <v>99</v>
      </c>
      <c r="D1757" s="21">
        <v>45250.952777777777</v>
      </c>
      <c r="E1757" s="16" t="s">
        <v>98</v>
      </c>
      <c r="F1757" s="16" t="s">
        <v>71</v>
      </c>
      <c r="G1757" s="16">
        <v>1043</v>
      </c>
      <c r="H1757" s="16">
        <f>IF(OR(Table13[[#This Row],[Order Value]]&gt;Answer!I$17,Table13[[#This Row],[Order Value]]&lt;Answer!I$18),1,0)</f>
        <v>0</v>
      </c>
      <c r="I1757" s="19">
        <v>45250</v>
      </c>
      <c r="J1757" s="20" t="str">
        <f>TEXT(Table13[[#This Row],[Order Datetime]],"HH:MM:SS")</f>
        <v>22:52:00</v>
      </c>
      <c r="K1757" s="20" t="str">
        <f>TEXT(Table13[[#This Row],[Order time]],"H")</f>
        <v>22</v>
      </c>
      <c r="L1757" s="16">
        <v>11</v>
      </c>
      <c r="M1757" s="16">
        <f>DAY(Table13[[#This Row],[Order Date]])</f>
        <v>20</v>
      </c>
      <c r="N1757" s="16" t="str">
        <f>TEXT(Table13[[#This Row],[Order Date]],"mmmm")</f>
        <v>November</v>
      </c>
      <c r="O1757" s="16" t="str">
        <f>TEXT(Table13[[#This Row],[Order Date]],"dddd")</f>
        <v>Monday</v>
      </c>
      <c r="P1757" s="16">
        <f>WEEKDAY(Table13[[#This Row],[Order Datetime]],2)</f>
        <v>1</v>
      </c>
      <c r="Q1757" s="30" t="str">
        <f>IF(Table13[[#This Row],[Customer Country]]="",VLOOKUP(Table13[[#This Row],[Customer ID]],Customers!$A$2:$E$2501,2,0),Table13[[#This Row],[Customer Country]])</f>
        <v>USA</v>
      </c>
      <c r="R1757" s="16">
        <f>VLOOKUP(Table13[[#This Row],[Customer ID]],Table3[],6,0)</f>
        <v>37</v>
      </c>
    </row>
    <row r="1758" spans="1:18" x14ac:dyDescent="0.3">
      <c r="A1758" s="15">
        <v>1119400</v>
      </c>
      <c r="B1758" s="16">
        <v>1428</v>
      </c>
      <c r="C1758" s="17" t="s">
        <v>100</v>
      </c>
      <c r="D1758" s="21">
        <v>45084.963888888888</v>
      </c>
      <c r="E1758" s="16" t="s">
        <v>191</v>
      </c>
      <c r="F1758" s="16" t="s">
        <v>83</v>
      </c>
      <c r="G1758" s="16">
        <v>1558</v>
      </c>
      <c r="H1758" s="16">
        <f>IF(OR(Table13[[#This Row],[Order Value]]&gt;Answer!I$17,Table13[[#This Row],[Order Value]]&lt;Answer!I$18),1,0)</f>
        <v>0</v>
      </c>
      <c r="I1758" s="19">
        <v>45084</v>
      </c>
      <c r="J1758" s="20" t="str">
        <f>TEXT(Table13[[#This Row],[Order Datetime]],"HH:MM:SS")</f>
        <v>23:08:00</v>
      </c>
      <c r="K1758" s="20" t="str">
        <f>TEXT(Table13[[#This Row],[Order time]],"H")</f>
        <v>23</v>
      </c>
      <c r="L1758" s="16">
        <v>6</v>
      </c>
      <c r="M1758" s="16">
        <f>DAY(Table13[[#This Row],[Order Date]])</f>
        <v>7</v>
      </c>
      <c r="N1758" s="16" t="str">
        <f>TEXT(Table13[[#This Row],[Order Date]],"mmmm")</f>
        <v>June</v>
      </c>
      <c r="O1758" s="16" t="str">
        <f>TEXT(Table13[[#This Row],[Order Date]],"dddd")</f>
        <v>Wednesday</v>
      </c>
      <c r="P1758" s="16">
        <f>WEEKDAY(Table13[[#This Row],[Order Datetime]],2)</f>
        <v>3</v>
      </c>
      <c r="Q1758" s="30" t="str">
        <f>IF(Table13[[#This Row],[Customer Country]]="",VLOOKUP(Table13[[#This Row],[Customer ID]],Customers!$A$2:$E$2501,2,0),Table13[[#This Row],[Customer Country]])</f>
        <v>France</v>
      </c>
      <c r="R1758" s="16">
        <f>VLOOKUP(Table13[[#This Row],[Customer ID]],Table3[],6,0)</f>
        <v>57</v>
      </c>
    </row>
    <row r="1759" spans="1:18" x14ac:dyDescent="0.3">
      <c r="A1759" s="15">
        <v>568799</v>
      </c>
      <c r="B1759" s="16">
        <v>1429</v>
      </c>
      <c r="C1759" s="17" t="s">
        <v>104</v>
      </c>
      <c r="D1759" s="18">
        <v>45210.993750000001</v>
      </c>
      <c r="E1759" s="16" t="s">
        <v>96</v>
      </c>
      <c r="F1759" s="16" t="s">
        <v>14</v>
      </c>
      <c r="G1759" s="16">
        <v>9085</v>
      </c>
      <c r="H1759" s="16">
        <f>IF(OR(Table13[[#This Row],[Order Value]]&gt;Answer!I$17,Table13[[#This Row],[Order Value]]&lt;Answer!I$18),1,0)</f>
        <v>0</v>
      </c>
      <c r="I1759" s="19">
        <v>45210</v>
      </c>
      <c r="J1759" s="20" t="str">
        <f>TEXT(Table13[[#This Row],[Order Datetime]],"HH:MM:SS")</f>
        <v>23:51:00</v>
      </c>
      <c r="K1759" s="20" t="str">
        <f>TEXT(Table13[[#This Row],[Order time]],"H")</f>
        <v>23</v>
      </c>
      <c r="L1759" s="16">
        <v>10</v>
      </c>
      <c r="M1759" s="16">
        <f>DAY(Table13[[#This Row],[Order Date]])</f>
        <v>11</v>
      </c>
      <c r="N1759" s="16" t="str">
        <f>TEXT(Table13[[#This Row],[Order Date]],"mmmm")</f>
        <v>October</v>
      </c>
      <c r="O1759" s="16" t="str">
        <f>TEXT(Table13[[#This Row],[Order Date]],"dddd")</f>
        <v>Wednesday</v>
      </c>
      <c r="P1759" s="16">
        <f>WEEKDAY(Table13[[#This Row],[Order Datetime]],2)</f>
        <v>3</v>
      </c>
      <c r="Q1759" s="30" t="str">
        <f>IF(Table13[[#This Row],[Customer Country]]="",VLOOKUP(Table13[[#This Row],[Customer ID]],Customers!$A$2:$E$2501,2,0),Table13[[#This Row],[Customer Country]])</f>
        <v>Austria</v>
      </c>
      <c r="R1759" s="16">
        <f>VLOOKUP(Table13[[#This Row],[Customer ID]],Table3[],6,0)</f>
        <v>47</v>
      </c>
    </row>
    <row r="1760" spans="1:18" x14ac:dyDescent="0.3">
      <c r="A1760" s="15">
        <v>1213103</v>
      </c>
      <c r="B1760" s="16">
        <v>1429</v>
      </c>
      <c r="C1760" s="17" t="s">
        <v>104</v>
      </c>
      <c r="D1760" s="21">
        <v>45113.002083333333</v>
      </c>
      <c r="E1760" s="16" t="s">
        <v>191</v>
      </c>
      <c r="F1760" s="16" t="s">
        <v>89</v>
      </c>
      <c r="G1760" s="16">
        <v>9678</v>
      </c>
      <c r="H1760" s="16">
        <f>IF(OR(Table13[[#This Row],[Order Value]]&gt;Answer!I$17,Table13[[#This Row],[Order Value]]&lt;Answer!I$18),1,0)</f>
        <v>0</v>
      </c>
      <c r="I1760" s="19">
        <v>45113</v>
      </c>
      <c r="J1760" s="20" t="str">
        <f>TEXT(Table13[[#This Row],[Order Datetime]],"HH:MM:SS")</f>
        <v>00:03:00</v>
      </c>
      <c r="K1760" s="20" t="str">
        <f>TEXT(Table13[[#This Row],[Order time]],"H")</f>
        <v>0</v>
      </c>
      <c r="L1760" s="16">
        <v>7</v>
      </c>
      <c r="M1760" s="16">
        <f>DAY(Table13[[#This Row],[Order Date]])</f>
        <v>6</v>
      </c>
      <c r="N1760" s="16" t="str">
        <f>TEXT(Table13[[#This Row],[Order Date]],"mmmm")</f>
        <v>July</v>
      </c>
      <c r="O1760" s="16" t="str">
        <f>TEXT(Table13[[#This Row],[Order Date]],"dddd")</f>
        <v>Thursday</v>
      </c>
      <c r="P1760" s="16">
        <f>WEEKDAY(Table13[[#This Row],[Order Datetime]],2)</f>
        <v>4</v>
      </c>
      <c r="Q1760" s="30" t="str">
        <f>IF(Table13[[#This Row],[Customer Country]]="",VLOOKUP(Table13[[#This Row],[Customer ID]],Customers!$A$2:$E$2501,2,0),Table13[[#This Row],[Customer Country]])</f>
        <v>Austria</v>
      </c>
      <c r="R1760" s="16">
        <f>VLOOKUP(Table13[[#This Row],[Customer ID]],Table3[],6,0)</f>
        <v>47</v>
      </c>
    </row>
    <row r="1761" spans="1:18" x14ac:dyDescent="0.3">
      <c r="A1761" s="15">
        <v>1376427</v>
      </c>
      <c r="B1761" s="16">
        <v>1430</v>
      </c>
      <c r="C1761" s="17" t="s">
        <v>99</v>
      </c>
      <c r="D1761" s="21">
        <v>45176.963194444441</v>
      </c>
      <c r="E1761" s="16" t="s">
        <v>96</v>
      </c>
      <c r="F1761" s="16" t="s">
        <v>78</v>
      </c>
      <c r="G1761" s="16">
        <v>9138</v>
      </c>
      <c r="H1761" s="16">
        <f>IF(OR(Table13[[#This Row],[Order Value]]&gt;Answer!I$17,Table13[[#This Row],[Order Value]]&lt;Answer!I$18),1,0)</f>
        <v>0</v>
      </c>
      <c r="I1761" s="19">
        <v>45176</v>
      </c>
      <c r="J1761" s="20" t="str">
        <f>TEXT(Table13[[#This Row],[Order Datetime]],"HH:MM:SS")</f>
        <v>23:07:00</v>
      </c>
      <c r="K1761" s="20" t="str">
        <f>TEXT(Table13[[#This Row],[Order time]],"H")</f>
        <v>23</v>
      </c>
      <c r="L1761" s="16">
        <v>9</v>
      </c>
      <c r="M1761" s="16">
        <f>DAY(Table13[[#This Row],[Order Date]])</f>
        <v>7</v>
      </c>
      <c r="N1761" s="16" t="str">
        <f>TEXT(Table13[[#This Row],[Order Date]],"mmmm")</f>
        <v>September</v>
      </c>
      <c r="O1761" s="16" t="str">
        <f>TEXT(Table13[[#This Row],[Order Date]],"dddd")</f>
        <v>Thursday</v>
      </c>
      <c r="P1761" s="16">
        <f>WEEKDAY(Table13[[#This Row],[Order Datetime]],2)</f>
        <v>4</v>
      </c>
      <c r="Q1761" s="30" t="str">
        <f>IF(Table13[[#This Row],[Customer Country]]="",VLOOKUP(Table13[[#This Row],[Customer ID]],Customers!$A$2:$E$2501,2,0),Table13[[#This Row],[Customer Country]])</f>
        <v>USA</v>
      </c>
      <c r="R1761" s="16">
        <f>VLOOKUP(Table13[[#This Row],[Customer ID]],Table3[],6,0)</f>
        <v>82</v>
      </c>
    </row>
    <row r="1762" spans="1:18" x14ac:dyDescent="0.3">
      <c r="A1762" s="15">
        <v>455153</v>
      </c>
      <c r="B1762" s="16">
        <v>1431</v>
      </c>
      <c r="C1762" s="17" t="s">
        <v>99</v>
      </c>
      <c r="D1762" s="18">
        <v>45072.025694444441</v>
      </c>
      <c r="E1762" s="16" t="s">
        <v>191</v>
      </c>
      <c r="F1762" s="16" t="s">
        <v>6</v>
      </c>
      <c r="G1762" s="16">
        <v>4088</v>
      </c>
      <c r="H1762" s="16">
        <f>IF(OR(Table13[[#This Row],[Order Value]]&gt;Answer!I$17,Table13[[#This Row],[Order Value]]&lt;Answer!I$18),1,0)</f>
        <v>0</v>
      </c>
      <c r="I1762" s="19">
        <v>45072</v>
      </c>
      <c r="J1762" s="20" t="str">
        <f>TEXT(Table13[[#This Row],[Order Datetime]],"HH:MM:SS")</f>
        <v>00:37:00</v>
      </c>
      <c r="K1762" s="20" t="str">
        <f>TEXT(Table13[[#This Row],[Order time]],"H")</f>
        <v>0</v>
      </c>
      <c r="L1762" s="16">
        <v>5</v>
      </c>
      <c r="M1762" s="16">
        <f>DAY(Table13[[#This Row],[Order Date]])</f>
        <v>26</v>
      </c>
      <c r="N1762" s="16" t="str">
        <f>TEXT(Table13[[#This Row],[Order Date]],"mmmm")</f>
        <v>May</v>
      </c>
      <c r="O1762" s="16" t="str">
        <f>TEXT(Table13[[#This Row],[Order Date]],"dddd")</f>
        <v>Friday</v>
      </c>
      <c r="P1762" s="16">
        <f>WEEKDAY(Table13[[#This Row],[Order Datetime]],2)</f>
        <v>5</v>
      </c>
      <c r="Q1762" s="30" t="str">
        <f>IF(Table13[[#This Row],[Customer Country]]="",VLOOKUP(Table13[[#This Row],[Customer ID]],Customers!$A$2:$E$2501,2,0),Table13[[#This Row],[Customer Country]])</f>
        <v>USA</v>
      </c>
      <c r="R1762" s="16">
        <f>VLOOKUP(Table13[[#This Row],[Customer ID]],Table3[],6,0)</f>
        <v>63</v>
      </c>
    </row>
    <row r="1763" spans="1:18" x14ac:dyDescent="0.3">
      <c r="A1763" s="15">
        <v>1078820</v>
      </c>
      <c r="B1763" s="16">
        <v>1431</v>
      </c>
      <c r="C1763" s="17" t="s">
        <v>99</v>
      </c>
      <c r="D1763" s="21">
        <v>45147.043055555558</v>
      </c>
      <c r="E1763" s="16" t="s">
        <v>97</v>
      </c>
      <c r="F1763" s="16" t="s">
        <v>42</v>
      </c>
      <c r="G1763" s="16">
        <v>5495</v>
      </c>
      <c r="H1763" s="16">
        <f>IF(OR(Table13[[#This Row],[Order Value]]&gt;Answer!I$17,Table13[[#This Row],[Order Value]]&lt;Answer!I$18),1,0)</f>
        <v>0</v>
      </c>
      <c r="I1763" s="19">
        <v>45147</v>
      </c>
      <c r="J1763" s="20" t="str">
        <f>TEXT(Table13[[#This Row],[Order Datetime]],"HH:MM:SS")</f>
        <v>01:02:00</v>
      </c>
      <c r="K1763" s="20" t="str">
        <f>TEXT(Table13[[#This Row],[Order time]],"H")</f>
        <v>1</v>
      </c>
      <c r="L1763" s="16">
        <v>8</v>
      </c>
      <c r="M1763" s="16">
        <f>DAY(Table13[[#This Row],[Order Date]])</f>
        <v>9</v>
      </c>
      <c r="N1763" s="16" t="str">
        <f>TEXT(Table13[[#This Row],[Order Date]],"mmmm")</f>
        <v>August</v>
      </c>
      <c r="O1763" s="16" t="str">
        <f>TEXT(Table13[[#This Row],[Order Date]],"dddd")</f>
        <v>Wednesday</v>
      </c>
      <c r="P1763" s="16">
        <f>WEEKDAY(Table13[[#This Row],[Order Datetime]],2)</f>
        <v>3</v>
      </c>
      <c r="Q1763" s="30" t="str">
        <f>IF(Table13[[#This Row],[Customer Country]]="",VLOOKUP(Table13[[#This Row],[Customer ID]],Customers!$A$2:$E$2501,2,0),Table13[[#This Row],[Customer Country]])</f>
        <v>USA</v>
      </c>
      <c r="R1763" s="16">
        <f>VLOOKUP(Table13[[#This Row],[Customer ID]],Table3[],6,0)</f>
        <v>63</v>
      </c>
    </row>
    <row r="1764" spans="1:18" x14ac:dyDescent="0.3">
      <c r="A1764" s="15">
        <v>799277</v>
      </c>
      <c r="B1764" s="16">
        <v>1432</v>
      </c>
      <c r="C1764" s="17" t="s">
        <v>99</v>
      </c>
      <c r="D1764" s="21">
        <v>45258.979861111111</v>
      </c>
      <c r="E1764" s="16" t="s">
        <v>97</v>
      </c>
      <c r="F1764" s="16" t="s">
        <v>62</v>
      </c>
      <c r="G1764" s="16">
        <v>9518</v>
      </c>
      <c r="H1764" s="16">
        <f>IF(OR(Table13[[#This Row],[Order Value]]&gt;Answer!I$17,Table13[[#This Row],[Order Value]]&lt;Answer!I$18),1,0)</f>
        <v>0</v>
      </c>
      <c r="I1764" s="19">
        <v>45258</v>
      </c>
      <c r="J1764" s="20" t="str">
        <f>TEXT(Table13[[#This Row],[Order Datetime]],"HH:MM:SS")</f>
        <v>23:31:00</v>
      </c>
      <c r="K1764" s="20" t="str">
        <f>TEXT(Table13[[#This Row],[Order time]],"H")</f>
        <v>23</v>
      </c>
      <c r="L1764" s="16">
        <v>11</v>
      </c>
      <c r="M1764" s="16">
        <f>DAY(Table13[[#This Row],[Order Date]])</f>
        <v>28</v>
      </c>
      <c r="N1764" s="16" t="str">
        <f>TEXT(Table13[[#This Row],[Order Date]],"mmmm")</f>
        <v>November</v>
      </c>
      <c r="O1764" s="16" t="str">
        <f>TEXT(Table13[[#This Row],[Order Date]],"dddd")</f>
        <v>Tuesday</v>
      </c>
      <c r="P1764" s="16">
        <f>WEEKDAY(Table13[[#This Row],[Order Datetime]],2)</f>
        <v>2</v>
      </c>
      <c r="Q1764" s="30" t="str">
        <f>IF(Table13[[#This Row],[Customer Country]]="",VLOOKUP(Table13[[#This Row],[Customer ID]],Customers!$A$2:$E$2501,2,0),Table13[[#This Row],[Customer Country]])</f>
        <v>USA</v>
      </c>
      <c r="R1764" s="16">
        <f>VLOOKUP(Table13[[#This Row],[Customer ID]],Table3[],6,0)</f>
        <v>30</v>
      </c>
    </row>
    <row r="1765" spans="1:18" x14ac:dyDescent="0.3">
      <c r="A1765" s="15">
        <v>1565544</v>
      </c>
      <c r="B1765" s="16">
        <v>1432</v>
      </c>
      <c r="C1765" s="17" t="s">
        <v>99</v>
      </c>
      <c r="D1765" s="21">
        <v>44936.036805555559</v>
      </c>
      <c r="E1765" s="16" t="s">
        <v>191</v>
      </c>
      <c r="F1765" s="16" t="s">
        <v>92</v>
      </c>
      <c r="G1765" s="16">
        <v>1232</v>
      </c>
      <c r="H1765" s="16">
        <f>IF(OR(Table13[[#This Row],[Order Value]]&gt;Answer!I$17,Table13[[#This Row],[Order Value]]&lt;Answer!I$18),1,0)</f>
        <v>0</v>
      </c>
      <c r="I1765" s="19">
        <v>44936</v>
      </c>
      <c r="J1765" s="20" t="str">
        <f>TEXT(Table13[[#This Row],[Order Datetime]],"HH:MM:SS")</f>
        <v>00:53:00</v>
      </c>
      <c r="K1765" s="20" t="str">
        <f>TEXT(Table13[[#This Row],[Order time]],"H")</f>
        <v>0</v>
      </c>
      <c r="L1765" s="16">
        <v>1</v>
      </c>
      <c r="M1765" s="16">
        <f>DAY(Table13[[#This Row],[Order Date]])</f>
        <v>10</v>
      </c>
      <c r="N1765" s="16" t="str">
        <f>TEXT(Table13[[#This Row],[Order Date]],"mmmm")</f>
        <v>January</v>
      </c>
      <c r="O1765" s="16" t="str">
        <f>TEXT(Table13[[#This Row],[Order Date]],"dddd")</f>
        <v>Tuesday</v>
      </c>
      <c r="P1765" s="16">
        <f>WEEKDAY(Table13[[#This Row],[Order Datetime]],2)</f>
        <v>2</v>
      </c>
      <c r="Q1765" s="30" t="str">
        <f>IF(Table13[[#This Row],[Customer Country]]="",VLOOKUP(Table13[[#This Row],[Customer ID]],Customers!$A$2:$E$2501,2,0),Table13[[#This Row],[Customer Country]])</f>
        <v>USA</v>
      </c>
      <c r="R1765" s="16">
        <f>VLOOKUP(Table13[[#This Row],[Customer ID]],Table3[],6,0)</f>
        <v>30</v>
      </c>
    </row>
    <row r="1766" spans="1:18" x14ac:dyDescent="0.3">
      <c r="A1766" s="15">
        <v>1332449</v>
      </c>
      <c r="B1766" s="16">
        <v>1433</v>
      </c>
      <c r="C1766" s="17" t="s">
        <v>101</v>
      </c>
      <c r="D1766" s="21">
        <v>45269.026388888888</v>
      </c>
      <c r="E1766" s="16" t="s">
        <v>97</v>
      </c>
      <c r="F1766" s="16" t="s">
        <v>27</v>
      </c>
      <c r="G1766" s="16">
        <v>4463</v>
      </c>
      <c r="H1766" s="16">
        <f>IF(OR(Table13[[#This Row],[Order Value]]&gt;Answer!I$17,Table13[[#This Row],[Order Value]]&lt;Answer!I$18),1,0)</f>
        <v>0</v>
      </c>
      <c r="I1766" s="19">
        <v>45269</v>
      </c>
      <c r="J1766" s="20" t="str">
        <f>TEXT(Table13[[#This Row],[Order Datetime]],"HH:MM:SS")</f>
        <v>00:38:00</v>
      </c>
      <c r="K1766" s="20" t="str">
        <f>TEXT(Table13[[#This Row],[Order time]],"H")</f>
        <v>0</v>
      </c>
      <c r="L1766" s="16">
        <v>12</v>
      </c>
      <c r="M1766" s="16">
        <f>DAY(Table13[[#This Row],[Order Date]])</f>
        <v>9</v>
      </c>
      <c r="N1766" s="16" t="str">
        <f>TEXT(Table13[[#This Row],[Order Date]],"mmmm")</f>
        <v>December</v>
      </c>
      <c r="O1766" s="16" t="str">
        <f>TEXT(Table13[[#This Row],[Order Date]],"dddd")</f>
        <v>Saturday</v>
      </c>
      <c r="P1766" s="16">
        <f>WEEKDAY(Table13[[#This Row],[Order Datetime]],2)</f>
        <v>6</v>
      </c>
      <c r="Q1766" s="30" t="str">
        <f>IF(Table13[[#This Row],[Customer Country]]="",VLOOKUP(Table13[[#This Row],[Customer ID]],Customers!$A$2:$E$2501,2,0),Table13[[#This Row],[Customer Country]])</f>
        <v>Australia</v>
      </c>
      <c r="R1766" s="16">
        <f>VLOOKUP(Table13[[#This Row],[Customer ID]],Table3[],6,0)</f>
        <v>28</v>
      </c>
    </row>
    <row r="1767" spans="1:18" x14ac:dyDescent="0.3">
      <c r="A1767" s="15">
        <v>1366848</v>
      </c>
      <c r="B1767" s="16">
        <v>1433</v>
      </c>
      <c r="C1767" s="17" t="s">
        <v>101</v>
      </c>
      <c r="D1767" s="21">
        <v>45090.040277777778</v>
      </c>
      <c r="E1767" s="16" t="s">
        <v>191</v>
      </c>
      <c r="F1767" s="16" t="s">
        <v>91</v>
      </c>
      <c r="G1767" s="16">
        <v>2562</v>
      </c>
      <c r="H1767" s="16">
        <f>IF(OR(Table13[[#This Row],[Order Value]]&gt;Answer!I$17,Table13[[#This Row],[Order Value]]&lt;Answer!I$18),1,0)</f>
        <v>0</v>
      </c>
      <c r="I1767" s="19">
        <v>45090</v>
      </c>
      <c r="J1767" s="20" t="str">
        <f>TEXT(Table13[[#This Row],[Order Datetime]],"HH:MM:SS")</f>
        <v>00:58:00</v>
      </c>
      <c r="K1767" s="20" t="str">
        <f>TEXT(Table13[[#This Row],[Order time]],"H")</f>
        <v>0</v>
      </c>
      <c r="L1767" s="16">
        <v>6</v>
      </c>
      <c r="M1767" s="16">
        <f>DAY(Table13[[#This Row],[Order Date]])</f>
        <v>13</v>
      </c>
      <c r="N1767" s="16" t="str">
        <f>TEXT(Table13[[#This Row],[Order Date]],"mmmm")</f>
        <v>June</v>
      </c>
      <c r="O1767" s="16" t="str">
        <f>TEXT(Table13[[#This Row],[Order Date]],"dddd")</f>
        <v>Tuesday</v>
      </c>
      <c r="P1767" s="16">
        <f>WEEKDAY(Table13[[#This Row],[Order Datetime]],2)</f>
        <v>2</v>
      </c>
      <c r="Q1767" s="30" t="str">
        <f>IF(Table13[[#This Row],[Customer Country]]="",VLOOKUP(Table13[[#This Row],[Customer ID]],Customers!$A$2:$E$2501,2,0),Table13[[#This Row],[Customer Country]])</f>
        <v>Australia</v>
      </c>
      <c r="R1767" s="16">
        <f>VLOOKUP(Table13[[#This Row],[Customer ID]],Table3[],6,0)</f>
        <v>28</v>
      </c>
    </row>
    <row r="1768" spans="1:18" x14ac:dyDescent="0.3">
      <c r="A1768" s="15">
        <v>995268</v>
      </c>
      <c r="B1768" s="16">
        <v>1434</v>
      </c>
      <c r="C1768" s="17" t="s">
        <v>99</v>
      </c>
      <c r="D1768" s="21">
        <v>45080.020138888889</v>
      </c>
      <c r="E1768" s="16" t="s">
        <v>98</v>
      </c>
      <c r="F1768" s="16" t="s">
        <v>46</v>
      </c>
      <c r="G1768" s="16">
        <v>3688</v>
      </c>
      <c r="H1768" s="16">
        <f>IF(OR(Table13[[#This Row],[Order Value]]&gt;Answer!I$17,Table13[[#This Row],[Order Value]]&lt;Answer!I$18),1,0)</f>
        <v>0</v>
      </c>
      <c r="I1768" s="19">
        <v>45080</v>
      </c>
      <c r="J1768" s="20" t="str">
        <f>TEXT(Table13[[#This Row],[Order Datetime]],"HH:MM:SS")</f>
        <v>00:29:00</v>
      </c>
      <c r="K1768" s="20" t="str">
        <f>TEXT(Table13[[#This Row],[Order time]],"H")</f>
        <v>0</v>
      </c>
      <c r="L1768" s="16">
        <v>6</v>
      </c>
      <c r="M1768" s="16">
        <f>DAY(Table13[[#This Row],[Order Date]])</f>
        <v>3</v>
      </c>
      <c r="N1768" s="16" t="str">
        <f>TEXT(Table13[[#This Row],[Order Date]],"mmmm")</f>
        <v>June</v>
      </c>
      <c r="O1768" s="16" t="str">
        <f>TEXT(Table13[[#This Row],[Order Date]],"dddd")</f>
        <v>Saturday</v>
      </c>
      <c r="P1768" s="16">
        <f>WEEKDAY(Table13[[#This Row],[Order Datetime]],2)</f>
        <v>6</v>
      </c>
      <c r="Q1768" s="30" t="str">
        <f>IF(Table13[[#This Row],[Customer Country]]="",VLOOKUP(Table13[[#This Row],[Customer ID]],Customers!$A$2:$E$2501,2,0),Table13[[#This Row],[Customer Country]])</f>
        <v>USA</v>
      </c>
      <c r="R1768" s="16">
        <f>VLOOKUP(Table13[[#This Row],[Customer ID]],Table3[],6,0)</f>
        <v>65</v>
      </c>
    </row>
    <row r="1769" spans="1:18" x14ac:dyDescent="0.3">
      <c r="A1769" s="15">
        <v>1673913</v>
      </c>
      <c r="B1769" s="16">
        <v>1434</v>
      </c>
      <c r="C1769" s="17" t="s">
        <v>99</v>
      </c>
      <c r="D1769" s="21">
        <v>45103.052777777775</v>
      </c>
      <c r="E1769" s="16" t="s">
        <v>96</v>
      </c>
      <c r="F1769" s="16" t="s">
        <v>43</v>
      </c>
      <c r="G1769" s="16">
        <v>4928</v>
      </c>
      <c r="H1769" s="16">
        <f>IF(OR(Table13[[#This Row],[Order Value]]&gt;Answer!I$17,Table13[[#This Row],[Order Value]]&lt;Answer!I$18),1,0)</f>
        <v>0</v>
      </c>
      <c r="I1769" s="19">
        <v>45103</v>
      </c>
      <c r="J1769" s="20" t="str">
        <f>TEXT(Table13[[#This Row],[Order Datetime]],"HH:MM:SS")</f>
        <v>01:16:00</v>
      </c>
      <c r="K1769" s="20" t="str">
        <f>TEXT(Table13[[#This Row],[Order time]],"H")</f>
        <v>1</v>
      </c>
      <c r="L1769" s="16">
        <v>6</v>
      </c>
      <c r="M1769" s="16">
        <f>DAY(Table13[[#This Row],[Order Date]])</f>
        <v>26</v>
      </c>
      <c r="N1769" s="16" t="str">
        <f>TEXT(Table13[[#This Row],[Order Date]],"mmmm")</f>
        <v>June</v>
      </c>
      <c r="O1769" s="16" t="str">
        <f>TEXT(Table13[[#This Row],[Order Date]],"dddd")</f>
        <v>Monday</v>
      </c>
      <c r="P1769" s="16">
        <f>WEEKDAY(Table13[[#This Row],[Order Datetime]],2)</f>
        <v>1</v>
      </c>
      <c r="Q1769" s="30" t="str">
        <f>IF(Table13[[#This Row],[Customer Country]]="",VLOOKUP(Table13[[#This Row],[Customer ID]],Customers!$A$2:$E$2501,2,0),Table13[[#This Row],[Customer Country]])</f>
        <v>USA</v>
      </c>
      <c r="R1769" s="16">
        <f>VLOOKUP(Table13[[#This Row],[Customer ID]],Table3[],6,0)</f>
        <v>65</v>
      </c>
    </row>
    <row r="1770" spans="1:18" x14ac:dyDescent="0.3">
      <c r="A1770" s="15">
        <v>1003235</v>
      </c>
      <c r="B1770" s="16">
        <v>1435</v>
      </c>
      <c r="C1770" s="17" t="s">
        <v>100</v>
      </c>
      <c r="D1770" s="21">
        <v>45021.098611111112</v>
      </c>
      <c r="E1770" s="16" t="s">
        <v>191</v>
      </c>
      <c r="F1770" s="16" t="s">
        <v>7</v>
      </c>
      <c r="G1770" s="16">
        <v>9029</v>
      </c>
      <c r="H1770" s="16">
        <f>IF(OR(Table13[[#This Row],[Order Value]]&gt;Answer!I$17,Table13[[#This Row],[Order Value]]&lt;Answer!I$18),1,0)</f>
        <v>0</v>
      </c>
      <c r="I1770" s="19">
        <v>45021</v>
      </c>
      <c r="J1770" s="20" t="str">
        <f>TEXT(Table13[[#This Row],[Order Datetime]],"HH:MM:SS")</f>
        <v>02:22:00</v>
      </c>
      <c r="K1770" s="20" t="str">
        <f>TEXT(Table13[[#This Row],[Order time]],"H")</f>
        <v>2</v>
      </c>
      <c r="L1770" s="16">
        <v>4</v>
      </c>
      <c r="M1770" s="16">
        <f>DAY(Table13[[#This Row],[Order Date]])</f>
        <v>5</v>
      </c>
      <c r="N1770" s="16" t="str">
        <f>TEXT(Table13[[#This Row],[Order Date]],"mmmm")</f>
        <v>April</v>
      </c>
      <c r="O1770" s="16" t="str">
        <f>TEXT(Table13[[#This Row],[Order Date]],"dddd")</f>
        <v>Wednesday</v>
      </c>
      <c r="P1770" s="16">
        <f>WEEKDAY(Table13[[#This Row],[Order Datetime]],2)</f>
        <v>3</v>
      </c>
      <c r="Q1770" s="30" t="str">
        <f>IF(Table13[[#This Row],[Customer Country]]="",VLOOKUP(Table13[[#This Row],[Customer ID]],Customers!$A$2:$E$2501,2,0),Table13[[#This Row],[Customer Country]])</f>
        <v>France</v>
      </c>
      <c r="R1770" s="16">
        <f>VLOOKUP(Table13[[#This Row],[Customer ID]],Table3[],6,0)</f>
        <v>45</v>
      </c>
    </row>
    <row r="1771" spans="1:18" x14ac:dyDescent="0.3">
      <c r="A1771" s="15">
        <v>141024</v>
      </c>
      <c r="B1771" s="16">
        <v>1436</v>
      </c>
      <c r="C1771" s="17" t="s">
        <v>105</v>
      </c>
      <c r="D1771" s="18">
        <v>44993.083333333336</v>
      </c>
      <c r="E1771" s="16" t="s">
        <v>96</v>
      </c>
      <c r="F1771" s="16" t="s">
        <v>66</v>
      </c>
      <c r="G1771" s="16">
        <v>9491</v>
      </c>
      <c r="H1771" s="16">
        <f>IF(OR(Table13[[#This Row],[Order Value]]&gt;Answer!I$17,Table13[[#This Row],[Order Value]]&lt;Answer!I$18),1,0)</f>
        <v>0</v>
      </c>
      <c r="I1771" s="19">
        <v>44993</v>
      </c>
      <c r="J1771" s="20" t="str">
        <f>TEXT(Table13[[#This Row],[Order Datetime]],"HH:MM:SS")</f>
        <v>02:00:00</v>
      </c>
      <c r="K1771" s="20" t="str">
        <f>TEXT(Table13[[#This Row],[Order time]],"H")</f>
        <v>2</v>
      </c>
      <c r="L1771" s="16">
        <v>3</v>
      </c>
      <c r="M1771" s="16">
        <f>DAY(Table13[[#This Row],[Order Date]])</f>
        <v>8</v>
      </c>
      <c r="N1771" s="16" t="str">
        <f>TEXT(Table13[[#This Row],[Order Date]],"mmmm")</f>
        <v>March</v>
      </c>
      <c r="O1771" s="16" t="str">
        <f>TEXT(Table13[[#This Row],[Order Date]],"dddd")</f>
        <v>Wednesday</v>
      </c>
      <c r="P1771" s="16">
        <f>WEEKDAY(Table13[[#This Row],[Order Datetime]],2)</f>
        <v>3</v>
      </c>
      <c r="Q1771" s="30" t="str">
        <f>IF(Table13[[#This Row],[Customer Country]]="",VLOOKUP(Table13[[#This Row],[Customer ID]],Customers!$A$2:$E$2501,2,0),Table13[[#This Row],[Customer Country]])</f>
        <v>Spain</v>
      </c>
      <c r="R1771" s="16">
        <f>VLOOKUP(Table13[[#This Row],[Customer ID]],Table3[],6,0)</f>
        <v>40</v>
      </c>
    </row>
    <row r="1772" spans="1:18" x14ac:dyDescent="0.3">
      <c r="A1772" s="15">
        <v>509663</v>
      </c>
      <c r="B1772" s="16">
        <v>1437</v>
      </c>
      <c r="C1772" s="17" t="s">
        <v>99</v>
      </c>
      <c r="D1772" s="18">
        <v>45102.002083333333</v>
      </c>
      <c r="E1772" s="16" t="s">
        <v>97</v>
      </c>
      <c r="F1772" s="16" t="s">
        <v>81</v>
      </c>
      <c r="G1772" s="16">
        <v>6211</v>
      </c>
      <c r="H1772" s="16">
        <f>IF(OR(Table13[[#This Row],[Order Value]]&gt;Answer!I$17,Table13[[#This Row],[Order Value]]&lt;Answer!I$18),1,0)</f>
        <v>0</v>
      </c>
      <c r="I1772" s="19">
        <v>45102</v>
      </c>
      <c r="J1772" s="20" t="str">
        <f>TEXT(Table13[[#This Row],[Order Datetime]],"HH:MM:SS")</f>
        <v>00:03:00</v>
      </c>
      <c r="K1772" s="20" t="str">
        <f>TEXT(Table13[[#This Row],[Order time]],"H")</f>
        <v>0</v>
      </c>
      <c r="L1772" s="16">
        <v>6</v>
      </c>
      <c r="M1772" s="16">
        <f>DAY(Table13[[#This Row],[Order Date]])</f>
        <v>25</v>
      </c>
      <c r="N1772" s="16" t="str">
        <f>TEXT(Table13[[#This Row],[Order Date]],"mmmm")</f>
        <v>June</v>
      </c>
      <c r="O1772" s="16" t="str">
        <f>TEXT(Table13[[#This Row],[Order Date]],"dddd")</f>
        <v>Sunday</v>
      </c>
      <c r="P1772" s="16">
        <f>WEEKDAY(Table13[[#This Row],[Order Datetime]],2)</f>
        <v>7</v>
      </c>
      <c r="Q1772" s="30" t="str">
        <f>IF(Table13[[#This Row],[Customer Country]]="",VLOOKUP(Table13[[#This Row],[Customer ID]],Customers!$A$2:$E$2501,2,0),Table13[[#This Row],[Customer Country]])</f>
        <v>USA</v>
      </c>
      <c r="R1772" s="16">
        <f>VLOOKUP(Table13[[#This Row],[Customer ID]],Table3[],6,0)</f>
        <v>80</v>
      </c>
    </row>
    <row r="1773" spans="1:18" x14ac:dyDescent="0.3">
      <c r="A1773" s="15">
        <v>341171</v>
      </c>
      <c r="B1773" s="16">
        <v>1438</v>
      </c>
      <c r="C1773" s="17" t="s">
        <v>106</v>
      </c>
      <c r="D1773" s="18">
        <v>45231.077777777777</v>
      </c>
      <c r="E1773" s="16" t="s">
        <v>97</v>
      </c>
      <c r="F1773" s="16" t="s">
        <v>15</v>
      </c>
      <c r="G1773" s="16">
        <v>1596</v>
      </c>
      <c r="H1773" s="16">
        <f>IF(OR(Table13[[#This Row],[Order Value]]&gt;Answer!I$17,Table13[[#This Row],[Order Value]]&lt;Answer!I$18),1,0)</f>
        <v>0</v>
      </c>
      <c r="I1773" s="19">
        <v>45231</v>
      </c>
      <c r="J1773" s="20" t="str">
        <f>TEXT(Table13[[#This Row],[Order Datetime]],"HH:MM:SS")</f>
        <v>01:52:00</v>
      </c>
      <c r="K1773" s="20" t="str">
        <f>TEXT(Table13[[#This Row],[Order time]],"H")</f>
        <v>1</v>
      </c>
      <c r="L1773" s="16">
        <v>11</v>
      </c>
      <c r="M1773" s="16">
        <f>DAY(Table13[[#This Row],[Order Date]])</f>
        <v>1</v>
      </c>
      <c r="N1773" s="16" t="str">
        <f>TEXT(Table13[[#This Row],[Order Date]],"mmmm")</f>
        <v>November</v>
      </c>
      <c r="O1773" s="16" t="str">
        <f>TEXT(Table13[[#This Row],[Order Date]],"dddd")</f>
        <v>Wednesday</v>
      </c>
      <c r="P1773" s="16">
        <f>WEEKDAY(Table13[[#This Row],[Order Datetime]],2)</f>
        <v>3</v>
      </c>
      <c r="Q1773" s="30" t="str">
        <f>IF(Table13[[#This Row],[Customer Country]]="",VLOOKUP(Table13[[#This Row],[Customer ID]],Customers!$A$2:$E$2501,2,0),Table13[[#This Row],[Customer Country]])</f>
        <v>Singapore</v>
      </c>
      <c r="R1773" s="16">
        <f>VLOOKUP(Table13[[#This Row],[Customer ID]],Table3[],6,0)</f>
        <v>35</v>
      </c>
    </row>
    <row r="1774" spans="1:18" x14ac:dyDescent="0.3">
      <c r="A1774" s="15">
        <v>1110547</v>
      </c>
      <c r="B1774" s="16">
        <v>1438</v>
      </c>
      <c r="C1774" s="17" t="s">
        <v>106</v>
      </c>
      <c r="D1774" s="21">
        <v>44971.954861111109</v>
      </c>
      <c r="E1774" s="16" t="s">
        <v>191</v>
      </c>
      <c r="F1774" s="16" t="s">
        <v>27</v>
      </c>
      <c r="G1774" s="16">
        <v>8840</v>
      </c>
      <c r="H1774" s="16">
        <f>IF(OR(Table13[[#This Row],[Order Value]]&gt;Answer!I$17,Table13[[#This Row],[Order Value]]&lt;Answer!I$18),1,0)</f>
        <v>0</v>
      </c>
      <c r="I1774" s="19">
        <v>44971</v>
      </c>
      <c r="J1774" s="20" t="str">
        <f>TEXT(Table13[[#This Row],[Order Datetime]],"HH:MM:SS")</f>
        <v>22:55:00</v>
      </c>
      <c r="K1774" s="20" t="str">
        <f>TEXT(Table13[[#This Row],[Order time]],"H")</f>
        <v>22</v>
      </c>
      <c r="L1774" s="16">
        <v>2</v>
      </c>
      <c r="M1774" s="16">
        <f>DAY(Table13[[#This Row],[Order Date]])</f>
        <v>14</v>
      </c>
      <c r="N1774" s="16" t="str">
        <f>TEXT(Table13[[#This Row],[Order Date]],"mmmm")</f>
        <v>February</v>
      </c>
      <c r="O1774" s="16" t="str">
        <f>TEXT(Table13[[#This Row],[Order Date]],"dddd")</f>
        <v>Tuesday</v>
      </c>
      <c r="P1774" s="16">
        <f>WEEKDAY(Table13[[#This Row],[Order Datetime]],2)</f>
        <v>2</v>
      </c>
      <c r="Q1774" s="30" t="str">
        <f>IF(Table13[[#This Row],[Customer Country]]="",VLOOKUP(Table13[[#This Row],[Customer ID]],Customers!$A$2:$E$2501,2,0),Table13[[#This Row],[Customer Country]])</f>
        <v>Singapore</v>
      </c>
      <c r="R1774" s="16">
        <f>VLOOKUP(Table13[[#This Row],[Customer ID]],Table3[],6,0)</f>
        <v>35</v>
      </c>
    </row>
    <row r="1775" spans="1:18" x14ac:dyDescent="0.3">
      <c r="A1775" s="15">
        <v>1182826</v>
      </c>
      <c r="B1775" s="16">
        <v>1439</v>
      </c>
      <c r="C1775" s="17" t="s">
        <v>105</v>
      </c>
      <c r="D1775" s="21">
        <v>45239.998611111114</v>
      </c>
      <c r="E1775" s="16" t="s">
        <v>98</v>
      </c>
      <c r="F1775" s="16" t="s">
        <v>43</v>
      </c>
      <c r="G1775" s="16">
        <v>3629</v>
      </c>
      <c r="H1775" s="16">
        <f>IF(OR(Table13[[#This Row],[Order Value]]&gt;Answer!I$17,Table13[[#This Row],[Order Value]]&lt;Answer!I$18),1,0)</f>
        <v>0</v>
      </c>
      <c r="I1775" s="19">
        <v>45239</v>
      </c>
      <c r="J1775" s="20" t="str">
        <f>TEXT(Table13[[#This Row],[Order Datetime]],"HH:MM:SS")</f>
        <v>23:58:00</v>
      </c>
      <c r="K1775" s="20" t="str">
        <f>TEXT(Table13[[#This Row],[Order time]],"H")</f>
        <v>23</v>
      </c>
      <c r="L1775" s="16">
        <v>11</v>
      </c>
      <c r="M1775" s="16">
        <f>DAY(Table13[[#This Row],[Order Date]])</f>
        <v>9</v>
      </c>
      <c r="N1775" s="16" t="str">
        <f>TEXT(Table13[[#This Row],[Order Date]],"mmmm")</f>
        <v>November</v>
      </c>
      <c r="O1775" s="16" t="str">
        <f>TEXT(Table13[[#This Row],[Order Date]],"dddd")</f>
        <v>Thursday</v>
      </c>
      <c r="P1775" s="16">
        <f>WEEKDAY(Table13[[#This Row],[Order Datetime]],2)</f>
        <v>4</v>
      </c>
      <c r="Q1775" s="30" t="str">
        <f>IF(Table13[[#This Row],[Customer Country]]="",VLOOKUP(Table13[[#This Row],[Customer ID]],Customers!$A$2:$E$2501,2,0),Table13[[#This Row],[Customer Country]])</f>
        <v>Spain</v>
      </c>
      <c r="R1775" s="16">
        <f>VLOOKUP(Table13[[#This Row],[Customer ID]],Table3[],6,0)</f>
        <v>40</v>
      </c>
    </row>
    <row r="1776" spans="1:18" x14ac:dyDescent="0.3">
      <c r="A1776" s="15">
        <v>1672350</v>
      </c>
      <c r="B1776" s="16">
        <v>1440</v>
      </c>
      <c r="C1776" s="17" t="s">
        <v>105</v>
      </c>
      <c r="D1776" s="21">
        <v>45006.036805555559</v>
      </c>
      <c r="E1776" s="16" t="s">
        <v>98</v>
      </c>
      <c r="F1776" s="16" t="s">
        <v>64</v>
      </c>
      <c r="G1776" s="16">
        <v>4066</v>
      </c>
      <c r="H1776" s="16">
        <f>IF(OR(Table13[[#This Row],[Order Value]]&gt;Answer!I$17,Table13[[#This Row],[Order Value]]&lt;Answer!I$18),1,0)</f>
        <v>0</v>
      </c>
      <c r="I1776" s="19">
        <v>45006</v>
      </c>
      <c r="J1776" s="20" t="str">
        <f>TEXT(Table13[[#This Row],[Order Datetime]],"HH:MM:SS")</f>
        <v>00:53:00</v>
      </c>
      <c r="K1776" s="20" t="str">
        <f>TEXT(Table13[[#This Row],[Order time]],"H")</f>
        <v>0</v>
      </c>
      <c r="L1776" s="16">
        <v>3</v>
      </c>
      <c r="M1776" s="16">
        <f>DAY(Table13[[#This Row],[Order Date]])</f>
        <v>21</v>
      </c>
      <c r="N1776" s="16" t="str">
        <f>TEXT(Table13[[#This Row],[Order Date]],"mmmm")</f>
        <v>March</v>
      </c>
      <c r="O1776" s="16" t="str">
        <f>TEXT(Table13[[#This Row],[Order Date]],"dddd")</f>
        <v>Tuesday</v>
      </c>
      <c r="P1776" s="16">
        <f>WEEKDAY(Table13[[#This Row],[Order Datetime]],2)</f>
        <v>2</v>
      </c>
      <c r="Q1776" s="30" t="str">
        <f>IF(Table13[[#This Row],[Customer Country]]="",VLOOKUP(Table13[[#This Row],[Customer ID]],Customers!$A$2:$E$2501,2,0),Table13[[#This Row],[Customer Country]])</f>
        <v>Spain</v>
      </c>
      <c r="R1776" s="16">
        <f>VLOOKUP(Table13[[#This Row],[Customer ID]],Table3[],6,0)</f>
        <v>60</v>
      </c>
    </row>
    <row r="1777" spans="1:18" x14ac:dyDescent="0.3">
      <c r="A1777" s="15">
        <v>133922</v>
      </c>
      <c r="B1777" s="16">
        <v>1441</v>
      </c>
      <c r="C1777" s="17" t="s">
        <v>101</v>
      </c>
      <c r="D1777" s="18">
        <v>45156.006249999999</v>
      </c>
      <c r="E1777" s="16" t="s">
        <v>96</v>
      </c>
      <c r="F1777" s="16" t="s">
        <v>79</v>
      </c>
      <c r="G1777" s="16">
        <v>4932</v>
      </c>
      <c r="H1777" s="16">
        <f>IF(OR(Table13[[#This Row],[Order Value]]&gt;Answer!I$17,Table13[[#This Row],[Order Value]]&lt;Answer!I$18),1,0)</f>
        <v>0</v>
      </c>
      <c r="I1777" s="19">
        <v>45156</v>
      </c>
      <c r="J1777" s="20" t="str">
        <f>TEXT(Table13[[#This Row],[Order Datetime]],"HH:MM:SS")</f>
        <v>00:09:00</v>
      </c>
      <c r="K1777" s="20" t="str">
        <f>TEXT(Table13[[#This Row],[Order time]],"H")</f>
        <v>0</v>
      </c>
      <c r="L1777" s="16">
        <v>8</v>
      </c>
      <c r="M1777" s="16">
        <f>DAY(Table13[[#This Row],[Order Date]])</f>
        <v>18</v>
      </c>
      <c r="N1777" s="16" t="str">
        <f>TEXT(Table13[[#This Row],[Order Date]],"mmmm")</f>
        <v>August</v>
      </c>
      <c r="O1777" s="16" t="str">
        <f>TEXT(Table13[[#This Row],[Order Date]],"dddd")</f>
        <v>Friday</v>
      </c>
      <c r="P1777" s="16">
        <f>WEEKDAY(Table13[[#This Row],[Order Datetime]],2)</f>
        <v>5</v>
      </c>
      <c r="Q1777" s="30" t="str">
        <f>IF(Table13[[#This Row],[Customer Country]]="",VLOOKUP(Table13[[#This Row],[Customer ID]],Customers!$A$2:$E$2501,2,0),Table13[[#This Row],[Customer Country]])</f>
        <v>Australia</v>
      </c>
      <c r="R1777" s="16">
        <f>VLOOKUP(Table13[[#This Row],[Customer ID]],Table3[],6,0)</f>
        <v>65</v>
      </c>
    </row>
    <row r="1778" spans="1:18" x14ac:dyDescent="0.3">
      <c r="A1778" s="15">
        <v>276276</v>
      </c>
      <c r="B1778" s="16">
        <v>1442</v>
      </c>
      <c r="C1778" s="17" t="s">
        <v>99</v>
      </c>
      <c r="D1778" s="18">
        <v>45174.061805555553</v>
      </c>
      <c r="E1778" s="16" t="s">
        <v>98</v>
      </c>
      <c r="F1778" s="16" t="s">
        <v>82</v>
      </c>
      <c r="G1778" s="16">
        <v>5165</v>
      </c>
      <c r="H1778" s="16">
        <f>IF(OR(Table13[[#This Row],[Order Value]]&gt;Answer!I$17,Table13[[#This Row],[Order Value]]&lt;Answer!I$18),1,0)</f>
        <v>0</v>
      </c>
      <c r="I1778" s="19">
        <v>45174</v>
      </c>
      <c r="J1778" s="20" t="str">
        <f>TEXT(Table13[[#This Row],[Order Datetime]],"HH:MM:SS")</f>
        <v>01:29:00</v>
      </c>
      <c r="K1778" s="20" t="str">
        <f>TEXT(Table13[[#This Row],[Order time]],"H")</f>
        <v>1</v>
      </c>
      <c r="L1778" s="16">
        <v>9</v>
      </c>
      <c r="M1778" s="16">
        <f>DAY(Table13[[#This Row],[Order Date]])</f>
        <v>5</v>
      </c>
      <c r="N1778" s="16" t="str">
        <f>TEXT(Table13[[#This Row],[Order Date]],"mmmm")</f>
        <v>September</v>
      </c>
      <c r="O1778" s="16" t="str">
        <f>TEXT(Table13[[#This Row],[Order Date]],"dddd")</f>
        <v>Tuesday</v>
      </c>
      <c r="P1778" s="16">
        <f>WEEKDAY(Table13[[#This Row],[Order Datetime]],2)</f>
        <v>2</v>
      </c>
      <c r="Q1778" s="30" t="str">
        <f>IF(Table13[[#This Row],[Customer Country]]="",VLOOKUP(Table13[[#This Row],[Customer ID]],Customers!$A$2:$E$2501,2,0),Table13[[#This Row],[Customer Country]])</f>
        <v>USA</v>
      </c>
      <c r="R1778" s="16">
        <f>VLOOKUP(Table13[[#This Row],[Customer ID]],Table3[],6,0)</f>
        <v>82</v>
      </c>
    </row>
    <row r="1779" spans="1:18" x14ac:dyDescent="0.3">
      <c r="A1779" s="15">
        <v>503957</v>
      </c>
      <c r="B1779" s="16">
        <v>1442</v>
      </c>
      <c r="C1779" s="17" t="s">
        <v>99</v>
      </c>
      <c r="D1779" s="18">
        <v>45187.04583333333</v>
      </c>
      <c r="E1779" s="16" t="s">
        <v>97</v>
      </c>
      <c r="F1779" s="16" t="s">
        <v>35</v>
      </c>
      <c r="G1779" s="16">
        <v>2938</v>
      </c>
      <c r="H1779" s="16">
        <f>IF(OR(Table13[[#This Row],[Order Value]]&gt;Answer!I$17,Table13[[#This Row],[Order Value]]&lt;Answer!I$18),1,0)</f>
        <v>0</v>
      </c>
      <c r="I1779" s="19">
        <v>45187</v>
      </c>
      <c r="J1779" s="20" t="str">
        <f>TEXT(Table13[[#This Row],[Order Datetime]],"HH:MM:SS")</f>
        <v>01:06:00</v>
      </c>
      <c r="K1779" s="20" t="str">
        <f>TEXT(Table13[[#This Row],[Order time]],"H")</f>
        <v>1</v>
      </c>
      <c r="L1779" s="16">
        <v>9</v>
      </c>
      <c r="M1779" s="16">
        <f>DAY(Table13[[#This Row],[Order Date]])</f>
        <v>18</v>
      </c>
      <c r="N1779" s="16" t="str">
        <f>TEXT(Table13[[#This Row],[Order Date]],"mmmm")</f>
        <v>September</v>
      </c>
      <c r="O1779" s="16" t="str">
        <f>TEXT(Table13[[#This Row],[Order Date]],"dddd")</f>
        <v>Monday</v>
      </c>
      <c r="P1779" s="16">
        <f>WEEKDAY(Table13[[#This Row],[Order Datetime]],2)</f>
        <v>1</v>
      </c>
      <c r="Q1779" s="30" t="str">
        <f>IF(Table13[[#This Row],[Customer Country]]="",VLOOKUP(Table13[[#This Row],[Customer ID]],Customers!$A$2:$E$2501,2,0),Table13[[#This Row],[Customer Country]])</f>
        <v>USA</v>
      </c>
      <c r="R1779" s="16">
        <f>VLOOKUP(Table13[[#This Row],[Customer ID]],Table3[],6,0)</f>
        <v>82</v>
      </c>
    </row>
    <row r="1780" spans="1:18" x14ac:dyDescent="0.3">
      <c r="A1780" s="15">
        <v>864174</v>
      </c>
      <c r="B1780" s="16">
        <v>1442</v>
      </c>
      <c r="C1780" s="17" t="s">
        <v>99</v>
      </c>
      <c r="D1780" s="21">
        <v>45027.072916666664</v>
      </c>
      <c r="E1780" s="16" t="s">
        <v>98</v>
      </c>
      <c r="F1780" s="16" t="s">
        <v>80</v>
      </c>
      <c r="G1780" s="16">
        <v>1523</v>
      </c>
      <c r="H1780" s="16">
        <f>IF(OR(Table13[[#This Row],[Order Value]]&gt;Answer!I$17,Table13[[#This Row],[Order Value]]&lt;Answer!I$18),1,0)</f>
        <v>0</v>
      </c>
      <c r="I1780" s="19">
        <v>45027</v>
      </c>
      <c r="J1780" s="20" t="str">
        <f>TEXT(Table13[[#This Row],[Order Datetime]],"HH:MM:SS")</f>
        <v>01:45:00</v>
      </c>
      <c r="K1780" s="20" t="str">
        <f>TEXT(Table13[[#This Row],[Order time]],"H")</f>
        <v>1</v>
      </c>
      <c r="L1780" s="16">
        <v>4</v>
      </c>
      <c r="M1780" s="16">
        <f>DAY(Table13[[#This Row],[Order Date]])</f>
        <v>11</v>
      </c>
      <c r="N1780" s="16" t="str">
        <f>TEXT(Table13[[#This Row],[Order Date]],"mmmm")</f>
        <v>April</v>
      </c>
      <c r="O1780" s="16" t="str">
        <f>TEXT(Table13[[#This Row],[Order Date]],"dddd")</f>
        <v>Tuesday</v>
      </c>
      <c r="P1780" s="16">
        <f>WEEKDAY(Table13[[#This Row],[Order Datetime]],2)</f>
        <v>2</v>
      </c>
      <c r="Q1780" s="30" t="str">
        <f>IF(Table13[[#This Row],[Customer Country]]="",VLOOKUP(Table13[[#This Row],[Customer ID]],Customers!$A$2:$E$2501,2,0),Table13[[#This Row],[Customer Country]])</f>
        <v>USA</v>
      </c>
      <c r="R1780" s="16">
        <f>VLOOKUP(Table13[[#This Row],[Customer ID]],Table3[],6,0)</f>
        <v>82</v>
      </c>
    </row>
    <row r="1781" spans="1:18" x14ac:dyDescent="0.3">
      <c r="A1781" s="15">
        <v>1175716</v>
      </c>
      <c r="B1781" s="16">
        <v>1442</v>
      </c>
      <c r="C1781" s="17" t="s">
        <v>99</v>
      </c>
      <c r="D1781" s="21">
        <v>45035.033333333333</v>
      </c>
      <c r="E1781" s="16" t="s">
        <v>98</v>
      </c>
      <c r="F1781" s="16" t="s">
        <v>39</v>
      </c>
      <c r="G1781" s="16">
        <v>9617</v>
      </c>
      <c r="H1781" s="16">
        <f>IF(OR(Table13[[#This Row],[Order Value]]&gt;Answer!I$17,Table13[[#This Row],[Order Value]]&lt;Answer!I$18),1,0)</f>
        <v>0</v>
      </c>
      <c r="I1781" s="19">
        <v>45035</v>
      </c>
      <c r="J1781" s="20" t="str">
        <f>TEXT(Table13[[#This Row],[Order Datetime]],"HH:MM:SS")</f>
        <v>00:48:00</v>
      </c>
      <c r="K1781" s="20" t="str">
        <f>TEXT(Table13[[#This Row],[Order time]],"H")</f>
        <v>0</v>
      </c>
      <c r="L1781" s="16">
        <v>4</v>
      </c>
      <c r="M1781" s="16">
        <f>DAY(Table13[[#This Row],[Order Date]])</f>
        <v>19</v>
      </c>
      <c r="N1781" s="16" t="str">
        <f>TEXT(Table13[[#This Row],[Order Date]],"mmmm")</f>
        <v>April</v>
      </c>
      <c r="O1781" s="16" t="str">
        <f>TEXT(Table13[[#This Row],[Order Date]],"dddd")</f>
        <v>Wednesday</v>
      </c>
      <c r="P1781" s="16">
        <f>WEEKDAY(Table13[[#This Row],[Order Datetime]],2)</f>
        <v>3</v>
      </c>
      <c r="Q1781" s="30" t="str">
        <f>IF(Table13[[#This Row],[Customer Country]]="",VLOOKUP(Table13[[#This Row],[Customer ID]],Customers!$A$2:$E$2501,2,0),Table13[[#This Row],[Customer Country]])</f>
        <v>USA</v>
      </c>
      <c r="R1781" s="16">
        <f>VLOOKUP(Table13[[#This Row],[Customer ID]],Table3[],6,0)</f>
        <v>82</v>
      </c>
    </row>
    <row r="1782" spans="1:18" x14ac:dyDescent="0.3">
      <c r="A1782" s="15">
        <v>56130</v>
      </c>
      <c r="B1782" s="16">
        <v>1446</v>
      </c>
      <c r="C1782" s="17" t="s">
        <v>109</v>
      </c>
      <c r="D1782" s="18">
        <v>45168.978472222225</v>
      </c>
      <c r="E1782" s="16" t="s">
        <v>98</v>
      </c>
      <c r="F1782" s="16" t="s">
        <v>8</v>
      </c>
      <c r="G1782" s="16">
        <v>9631</v>
      </c>
      <c r="H1782" s="16">
        <f>IF(OR(Table13[[#This Row],[Order Value]]&gt;Answer!I$17,Table13[[#This Row],[Order Value]]&lt;Answer!I$18),1,0)</f>
        <v>0</v>
      </c>
      <c r="I1782" s="19">
        <v>45168</v>
      </c>
      <c r="J1782" s="20" t="str">
        <f>TEXT(Table13[[#This Row],[Order Datetime]],"HH:MM:SS")</f>
        <v>23:29:00</v>
      </c>
      <c r="K1782" s="20" t="str">
        <f>TEXT(Table13[[#This Row],[Order time]],"H")</f>
        <v>23</v>
      </c>
      <c r="L1782" s="16">
        <v>8</v>
      </c>
      <c r="M1782" s="16">
        <f>DAY(Table13[[#This Row],[Order Date]])</f>
        <v>30</v>
      </c>
      <c r="N1782" s="16" t="str">
        <f>TEXT(Table13[[#This Row],[Order Date]],"mmmm")</f>
        <v>August</v>
      </c>
      <c r="O1782" s="16" t="str">
        <f>TEXT(Table13[[#This Row],[Order Date]],"dddd")</f>
        <v>Wednesday</v>
      </c>
      <c r="P1782" s="16">
        <f>WEEKDAY(Table13[[#This Row],[Order Datetime]],2)</f>
        <v>3</v>
      </c>
      <c r="Q1782" s="30" t="str">
        <f>IF(Table13[[#This Row],[Customer Country]]="",VLOOKUP(Table13[[#This Row],[Customer ID]],Customers!$A$2:$E$2501,2,0),Table13[[#This Row],[Customer Country]])</f>
        <v>Germany</v>
      </c>
      <c r="R1782" s="16">
        <f>VLOOKUP(Table13[[#This Row],[Customer ID]],Table3[],6,0)</f>
        <v>52</v>
      </c>
    </row>
    <row r="1783" spans="1:18" x14ac:dyDescent="0.3">
      <c r="A1783" s="15">
        <v>585596</v>
      </c>
      <c r="B1783" s="16">
        <v>1447</v>
      </c>
      <c r="C1783" s="17" t="s">
        <v>106</v>
      </c>
      <c r="D1783" s="18">
        <v>45205.025000000001</v>
      </c>
      <c r="E1783" s="16" t="s">
        <v>191</v>
      </c>
      <c r="F1783" s="16" t="s">
        <v>27</v>
      </c>
      <c r="G1783" s="16">
        <v>8848</v>
      </c>
      <c r="H1783" s="16">
        <f>IF(OR(Table13[[#This Row],[Order Value]]&gt;Answer!I$17,Table13[[#This Row],[Order Value]]&lt;Answer!I$18),1,0)</f>
        <v>0</v>
      </c>
      <c r="I1783" s="19">
        <v>45205</v>
      </c>
      <c r="J1783" s="20" t="str">
        <f>TEXT(Table13[[#This Row],[Order Datetime]],"HH:MM:SS")</f>
        <v>00:36:00</v>
      </c>
      <c r="K1783" s="20" t="str">
        <f>TEXT(Table13[[#This Row],[Order time]],"H")</f>
        <v>0</v>
      </c>
      <c r="L1783" s="16">
        <v>10</v>
      </c>
      <c r="M1783" s="16">
        <f>DAY(Table13[[#This Row],[Order Date]])</f>
        <v>6</v>
      </c>
      <c r="N1783" s="16" t="str">
        <f>TEXT(Table13[[#This Row],[Order Date]],"mmmm")</f>
        <v>October</v>
      </c>
      <c r="O1783" s="16" t="str">
        <f>TEXT(Table13[[#This Row],[Order Date]],"dddd")</f>
        <v>Friday</v>
      </c>
      <c r="P1783" s="16">
        <f>WEEKDAY(Table13[[#This Row],[Order Datetime]],2)</f>
        <v>5</v>
      </c>
      <c r="Q1783" s="30" t="str">
        <f>IF(Table13[[#This Row],[Customer Country]]="",VLOOKUP(Table13[[#This Row],[Customer ID]],Customers!$A$2:$E$2501,2,0),Table13[[#This Row],[Customer Country]])</f>
        <v>Singapore</v>
      </c>
      <c r="R1783" s="16">
        <f>VLOOKUP(Table13[[#This Row],[Customer ID]],Table3[],6,0)</f>
        <v>20</v>
      </c>
    </row>
    <row r="1784" spans="1:18" x14ac:dyDescent="0.3">
      <c r="A1784" s="15">
        <v>1137891</v>
      </c>
      <c r="B1784" s="16">
        <v>1447</v>
      </c>
      <c r="C1784" s="17" t="s">
        <v>106</v>
      </c>
      <c r="D1784" s="21">
        <v>45279.95416666667</v>
      </c>
      <c r="E1784" s="16" t="s">
        <v>191</v>
      </c>
      <c r="F1784" s="16" t="s">
        <v>43</v>
      </c>
      <c r="G1784" s="16">
        <v>1289</v>
      </c>
      <c r="H1784" s="16">
        <f>IF(OR(Table13[[#This Row],[Order Value]]&gt;Answer!I$17,Table13[[#This Row],[Order Value]]&lt;Answer!I$18),1,0)</f>
        <v>0</v>
      </c>
      <c r="I1784" s="19">
        <v>45279</v>
      </c>
      <c r="J1784" s="20" t="str">
        <f>TEXT(Table13[[#This Row],[Order Datetime]],"HH:MM:SS")</f>
        <v>22:54:00</v>
      </c>
      <c r="K1784" s="20" t="str">
        <f>TEXT(Table13[[#This Row],[Order time]],"H")</f>
        <v>22</v>
      </c>
      <c r="L1784" s="16">
        <v>12</v>
      </c>
      <c r="M1784" s="16">
        <f>DAY(Table13[[#This Row],[Order Date]])</f>
        <v>19</v>
      </c>
      <c r="N1784" s="16" t="str">
        <f>TEXT(Table13[[#This Row],[Order Date]],"mmmm")</f>
        <v>December</v>
      </c>
      <c r="O1784" s="16" t="str">
        <f>TEXT(Table13[[#This Row],[Order Date]],"dddd")</f>
        <v>Tuesday</v>
      </c>
      <c r="P1784" s="16">
        <f>WEEKDAY(Table13[[#This Row],[Order Datetime]],2)</f>
        <v>2</v>
      </c>
      <c r="Q1784" s="30" t="str">
        <f>IF(Table13[[#This Row],[Customer Country]]="",VLOOKUP(Table13[[#This Row],[Customer ID]],Customers!$A$2:$E$2501,2,0),Table13[[#This Row],[Customer Country]])</f>
        <v>Singapore</v>
      </c>
      <c r="R1784" s="16">
        <f>VLOOKUP(Table13[[#This Row],[Customer ID]],Table3[],6,0)</f>
        <v>20</v>
      </c>
    </row>
    <row r="1785" spans="1:18" x14ac:dyDescent="0.3">
      <c r="A1785" s="15">
        <v>1225156</v>
      </c>
      <c r="B1785" s="16">
        <v>1447</v>
      </c>
      <c r="C1785" s="17" t="s">
        <v>106</v>
      </c>
      <c r="D1785" s="21">
        <v>45206.972916666666</v>
      </c>
      <c r="E1785" s="16" t="s">
        <v>191</v>
      </c>
      <c r="F1785" s="16" t="s">
        <v>57</v>
      </c>
      <c r="G1785" s="16">
        <v>520</v>
      </c>
      <c r="H1785" s="16">
        <f>IF(OR(Table13[[#This Row],[Order Value]]&gt;Answer!I$17,Table13[[#This Row],[Order Value]]&lt;Answer!I$18),1,0)</f>
        <v>0</v>
      </c>
      <c r="I1785" s="19">
        <v>45206</v>
      </c>
      <c r="J1785" s="20" t="str">
        <f>TEXT(Table13[[#This Row],[Order Datetime]],"HH:MM:SS")</f>
        <v>23:21:00</v>
      </c>
      <c r="K1785" s="20" t="str">
        <f>TEXT(Table13[[#This Row],[Order time]],"H")</f>
        <v>23</v>
      </c>
      <c r="L1785" s="16">
        <v>10</v>
      </c>
      <c r="M1785" s="16">
        <f>DAY(Table13[[#This Row],[Order Date]])</f>
        <v>7</v>
      </c>
      <c r="N1785" s="16" t="str">
        <f>TEXT(Table13[[#This Row],[Order Date]],"mmmm")</f>
        <v>October</v>
      </c>
      <c r="O1785" s="16" t="str">
        <f>TEXT(Table13[[#This Row],[Order Date]],"dddd")</f>
        <v>Saturday</v>
      </c>
      <c r="P1785" s="16">
        <f>WEEKDAY(Table13[[#This Row],[Order Datetime]],2)</f>
        <v>6</v>
      </c>
      <c r="Q1785" s="30" t="str">
        <f>IF(Table13[[#This Row],[Customer Country]]="",VLOOKUP(Table13[[#This Row],[Customer ID]],Customers!$A$2:$E$2501,2,0),Table13[[#This Row],[Customer Country]])</f>
        <v>Singapore</v>
      </c>
      <c r="R1785" s="16">
        <f>VLOOKUP(Table13[[#This Row],[Customer ID]],Table3[],6,0)</f>
        <v>20</v>
      </c>
    </row>
    <row r="1786" spans="1:18" x14ac:dyDescent="0.3">
      <c r="A1786" s="15">
        <v>1592825</v>
      </c>
      <c r="B1786" s="16">
        <v>1447</v>
      </c>
      <c r="C1786" s="17" t="s">
        <v>106</v>
      </c>
      <c r="D1786" s="21">
        <v>45113.057638888888</v>
      </c>
      <c r="E1786" s="16" t="s">
        <v>97</v>
      </c>
      <c r="F1786" s="16" t="s">
        <v>9</v>
      </c>
      <c r="G1786" s="16">
        <v>7216</v>
      </c>
      <c r="H1786" s="16">
        <f>IF(OR(Table13[[#This Row],[Order Value]]&gt;Answer!I$17,Table13[[#This Row],[Order Value]]&lt;Answer!I$18),1,0)</f>
        <v>0</v>
      </c>
      <c r="I1786" s="19">
        <v>45113</v>
      </c>
      <c r="J1786" s="20" t="str">
        <f>TEXT(Table13[[#This Row],[Order Datetime]],"HH:MM:SS")</f>
        <v>01:23:00</v>
      </c>
      <c r="K1786" s="20" t="str">
        <f>TEXT(Table13[[#This Row],[Order time]],"H")</f>
        <v>1</v>
      </c>
      <c r="L1786" s="16">
        <v>7</v>
      </c>
      <c r="M1786" s="16">
        <f>DAY(Table13[[#This Row],[Order Date]])</f>
        <v>6</v>
      </c>
      <c r="N1786" s="16" t="str">
        <f>TEXT(Table13[[#This Row],[Order Date]],"mmmm")</f>
        <v>July</v>
      </c>
      <c r="O1786" s="16" t="str">
        <f>TEXT(Table13[[#This Row],[Order Date]],"dddd")</f>
        <v>Thursday</v>
      </c>
      <c r="P1786" s="16">
        <f>WEEKDAY(Table13[[#This Row],[Order Datetime]],2)</f>
        <v>4</v>
      </c>
      <c r="Q1786" s="30" t="str">
        <f>IF(Table13[[#This Row],[Customer Country]]="",VLOOKUP(Table13[[#This Row],[Customer ID]],Customers!$A$2:$E$2501,2,0),Table13[[#This Row],[Customer Country]])</f>
        <v>Singapore</v>
      </c>
      <c r="R1786" s="16">
        <f>VLOOKUP(Table13[[#This Row],[Customer ID]],Table3[],6,0)</f>
        <v>20</v>
      </c>
    </row>
    <row r="1787" spans="1:18" x14ac:dyDescent="0.3">
      <c r="A1787" s="15">
        <v>434591</v>
      </c>
      <c r="B1787" s="16">
        <v>1450</v>
      </c>
      <c r="C1787" s="17" t="s">
        <v>100</v>
      </c>
      <c r="D1787" s="18">
        <v>44984.041666666664</v>
      </c>
      <c r="E1787" s="16" t="s">
        <v>96</v>
      </c>
      <c r="F1787" s="16" t="s">
        <v>76</v>
      </c>
      <c r="G1787" s="16">
        <v>4060</v>
      </c>
      <c r="H1787" s="16">
        <f>IF(OR(Table13[[#This Row],[Order Value]]&gt;Answer!I$17,Table13[[#This Row],[Order Value]]&lt;Answer!I$18),1,0)</f>
        <v>0</v>
      </c>
      <c r="I1787" s="19">
        <v>44984</v>
      </c>
      <c r="J1787" s="20" t="str">
        <f>TEXT(Table13[[#This Row],[Order Datetime]],"HH:MM:SS")</f>
        <v>01:00:00</v>
      </c>
      <c r="K1787" s="20" t="str">
        <f>TEXT(Table13[[#This Row],[Order time]],"H")</f>
        <v>1</v>
      </c>
      <c r="L1787" s="16">
        <v>2</v>
      </c>
      <c r="M1787" s="16">
        <f>DAY(Table13[[#This Row],[Order Date]])</f>
        <v>27</v>
      </c>
      <c r="N1787" s="16" t="str">
        <f>TEXT(Table13[[#This Row],[Order Date]],"mmmm")</f>
        <v>February</v>
      </c>
      <c r="O1787" s="16" t="str">
        <f>TEXT(Table13[[#This Row],[Order Date]],"dddd")</f>
        <v>Monday</v>
      </c>
      <c r="P1787" s="16">
        <f>WEEKDAY(Table13[[#This Row],[Order Datetime]],2)</f>
        <v>1</v>
      </c>
      <c r="Q1787" s="30" t="str">
        <f>IF(Table13[[#This Row],[Customer Country]]="",VLOOKUP(Table13[[#This Row],[Customer ID]],Customers!$A$2:$E$2501,2,0),Table13[[#This Row],[Customer Country]])</f>
        <v>France</v>
      </c>
      <c r="R1787" s="16">
        <f>VLOOKUP(Table13[[#This Row],[Customer ID]],Table3[],6,0)</f>
        <v>27</v>
      </c>
    </row>
    <row r="1788" spans="1:18" x14ac:dyDescent="0.3">
      <c r="A1788" s="15">
        <v>1647290</v>
      </c>
      <c r="B1788" s="16">
        <v>1451</v>
      </c>
      <c r="C1788" s="17" t="s">
        <v>99</v>
      </c>
      <c r="D1788" s="21">
        <v>45236.00277777778</v>
      </c>
      <c r="E1788" s="16" t="s">
        <v>96</v>
      </c>
      <c r="F1788" s="16" t="s">
        <v>5</v>
      </c>
      <c r="G1788" s="16">
        <v>4573</v>
      </c>
      <c r="H1788" s="16">
        <f>IF(OR(Table13[[#This Row],[Order Value]]&gt;Answer!I$17,Table13[[#This Row],[Order Value]]&lt;Answer!I$18),1,0)</f>
        <v>0</v>
      </c>
      <c r="I1788" s="19">
        <v>45236</v>
      </c>
      <c r="J1788" s="20" t="str">
        <f>TEXT(Table13[[#This Row],[Order Datetime]],"HH:MM:SS")</f>
        <v>00:04:00</v>
      </c>
      <c r="K1788" s="20" t="str">
        <f>TEXT(Table13[[#This Row],[Order time]],"H")</f>
        <v>0</v>
      </c>
      <c r="L1788" s="16">
        <v>11</v>
      </c>
      <c r="M1788" s="16">
        <f>DAY(Table13[[#This Row],[Order Date]])</f>
        <v>6</v>
      </c>
      <c r="N1788" s="16" t="str">
        <f>TEXT(Table13[[#This Row],[Order Date]],"mmmm")</f>
        <v>November</v>
      </c>
      <c r="O1788" s="16" t="str">
        <f>TEXT(Table13[[#This Row],[Order Date]],"dddd")</f>
        <v>Monday</v>
      </c>
      <c r="P1788" s="16">
        <f>WEEKDAY(Table13[[#This Row],[Order Datetime]],2)</f>
        <v>1</v>
      </c>
      <c r="Q1788" s="30" t="str">
        <f>IF(Table13[[#This Row],[Customer Country]]="",VLOOKUP(Table13[[#This Row],[Customer ID]],Customers!$A$2:$E$2501,2,0),Table13[[#This Row],[Customer Country]])</f>
        <v>USA</v>
      </c>
      <c r="R1788" s="16">
        <f>VLOOKUP(Table13[[#This Row],[Customer ID]],Table3[],6,0)</f>
        <v>51</v>
      </c>
    </row>
    <row r="1789" spans="1:18" x14ac:dyDescent="0.3">
      <c r="A1789" s="15">
        <v>361590</v>
      </c>
      <c r="B1789" s="16">
        <v>1452</v>
      </c>
      <c r="C1789" s="17" t="s">
        <v>100</v>
      </c>
      <c r="D1789" s="18">
        <v>45223.97152777778</v>
      </c>
      <c r="E1789" s="16" t="s">
        <v>191</v>
      </c>
      <c r="F1789" s="16" t="s">
        <v>46</v>
      </c>
      <c r="G1789" s="16">
        <v>2425</v>
      </c>
      <c r="H1789" s="16">
        <f>IF(OR(Table13[[#This Row],[Order Value]]&gt;Answer!I$17,Table13[[#This Row],[Order Value]]&lt;Answer!I$18),1,0)</f>
        <v>0</v>
      </c>
      <c r="I1789" s="19">
        <v>45223</v>
      </c>
      <c r="J1789" s="20" t="str">
        <f>TEXT(Table13[[#This Row],[Order Datetime]],"HH:MM:SS")</f>
        <v>23:19:00</v>
      </c>
      <c r="K1789" s="20" t="str">
        <f>TEXT(Table13[[#This Row],[Order time]],"H")</f>
        <v>23</v>
      </c>
      <c r="L1789" s="16">
        <v>10</v>
      </c>
      <c r="M1789" s="16">
        <f>DAY(Table13[[#This Row],[Order Date]])</f>
        <v>24</v>
      </c>
      <c r="N1789" s="16" t="str">
        <f>TEXT(Table13[[#This Row],[Order Date]],"mmmm")</f>
        <v>October</v>
      </c>
      <c r="O1789" s="16" t="str">
        <f>TEXT(Table13[[#This Row],[Order Date]],"dddd")</f>
        <v>Tuesday</v>
      </c>
      <c r="P1789" s="16">
        <f>WEEKDAY(Table13[[#This Row],[Order Datetime]],2)</f>
        <v>2</v>
      </c>
      <c r="Q1789" s="30" t="str">
        <f>IF(Table13[[#This Row],[Customer Country]]="",VLOOKUP(Table13[[#This Row],[Customer ID]],Customers!$A$2:$E$2501,2,0),Table13[[#This Row],[Customer Country]])</f>
        <v>France</v>
      </c>
      <c r="R1789" s="16">
        <f>VLOOKUP(Table13[[#This Row],[Customer ID]],Table3[],6,0)</f>
        <v>22</v>
      </c>
    </row>
    <row r="1790" spans="1:18" x14ac:dyDescent="0.3">
      <c r="A1790" s="15">
        <v>621177</v>
      </c>
      <c r="B1790" s="16">
        <v>1452</v>
      </c>
      <c r="C1790" s="17" t="s">
        <v>100</v>
      </c>
      <c r="D1790" s="18">
        <v>44954.02847222222</v>
      </c>
      <c r="E1790" s="16" t="s">
        <v>97</v>
      </c>
      <c r="F1790" s="16" t="s">
        <v>60</v>
      </c>
      <c r="G1790" s="16">
        <v>2907</v>
      </c>
      <c r="H1790" s="16">
        <f>IF(OR(Table13[[#This Row],[Order Value]]&gt;Answer!I$17,Table13[[#This Row],[Order Value]]&lt;Answer!I$18),1,0)</f>
        <v>0</v>
      </c>
      <c r="I1790" s="19">
        <v>44954</v>
      </c>
      <c r="J1790" s="20" t="str">
        <f>TEXT(Table13[[#This Row],[Order Datetime]],"HH:MM:SS")</f>
        <v>00:41:00</v>
      </c>
      <c r="K1790" s="20" t="str">
        <f>TEXT(Table13[[#This Row],[Order time]],"H")</f>
        <v>0</v>
      </c>
      <c r="L1790" s="16">
        <v>1</v>
      </c>
      <c r="M1790" s="16">
        <f>DAY(Table13[[#This Row],[Order Date]])</f>
        <v>28</v>
      </c>
      <c r="N1790" s="16" t="str">
        <f>TEXT(Table13[[#This Row],[Order Date]],"mmmm")</f>
        <v>January</v>
      </c>
      <c r="O1790" s="16" t="str">
        <f>TEXT(Table13[[#This Row],[Order Date]],"dddd")</f>
        <v>Saturday</v>
      </c>
      <c r="P1790" s="16">
        <f>WEEKDAY(Table13[[#This Row],[Order Datetime]],2)</f>
        <v>6</v>
      </c>
      <c r="Q1790" s="30" t="str">
        <f>IF(Table13[[#This Row],[Customer Country]]="",VLOOKUP(Table13[[#This Row],[Customer ID]],Customers!$A$2:$E$2501,2,0),Table13[[#This Row],[Customer Country]])</f>
        <v>France</v>
      </c>
      <c r="R1790" s="16">
        <f>VLOOKUP(Table13[[#This Row],[Customer ID]],Table3[],6,0)</f>
        <v>22</v>
      </c>
    </row>
    <row r="1791" spans="1:18" x14ac:dyDescent="0.3">
      <c r="A1791" s="15">
        <v>993369</v>
      </c>
      <c r="B1791" s="16">
        <v>1454</v>
      </c>
      <c r="C1791" s="17" t="s">
        <v>105</v>
      </c>
      <c r="D1791" s="21">
        <v>45150.031944444447</v>
      </c>
      <c r="E1791" s="16" t="s">
        <v>96</v>
      </c>
      <c r="F1791" s="16" t="s">
        <v>81</v>
      </c>
      <c r="G1791" s="16">
        <v>8577</v>
      </c>
      <c r="H1791" s="16">
        <f>IF(OR(Table13[[#This Row],[Order Value]]&gt;Answer!I$17,Table13[[#This Row],[Order Value]]&lt;Answer!I$18),1,0)</f>
        <v>0</v>
      </c>
      <c r="I1791" s="19">
        <v>45150</v>
      </c>
      <c r="J1791" s="20" t="str">
        <f>TEXT(Table13[[#This Row],[Order Datetime]],"HH:MM:SS")</f>
        <v>00:46:00</v>
      </c>
      <c r="K1791" s="20" t="str">
        <f>TEXT(Table13[[#This Row],[Order time]],"H")</f>
        <v>0</v>
      </c>
      <c r="L1791" s="16">
        <v>8</v>
      </c>
      <c r="M1791" s="16">
        <f>DAY(Table13[[#This Row],[Order Date]])</f>
        <v>12</v>
      </c>
      <c r="N1791" s="16" t="str">
        <f>TEXT(Table13[[#This Row],[Order Date]],"mmmm")</f>
        <v>August</v>
      </c>
      <c r="O1791" s="16" t="str">
        <f>TEXT(Table13[[#This Row],[Order Date]],"dddd")</f>
        <v>Saturday</v>
      </c>
      <c r="P1791" s="16">
        <f>WEEKDAY(Table13[[#This Row],[Order Datetime]],2)</f>
        <v>6</v>
      </c>
      <c r="Q1791" s="30" t="str">
        <f>IF(Table13[[#This Row],[Customer Country]]="",VLOOKUP(Table13[[#This Row],[Customer ID]],Customers!$A$2:$E$2501,2,0),Table13[[#This Row],[Customer Country]])</f>
        <v>Spain</v>
      </c>
      <c r="R1791" s="16">
        <f>VLOOKUP(Table13[[#This Row],[Customer ID]],Table3[],6,0)</f>
        <v>71</v>
      </c>
    </row>
    <row r="1792" spans="1:18" x14ac:dyDescent="0.3">
      <c r="A1792" s="15">
        <v>1137562</v>
      </c>
      <c r="B1792" s="16">
        <v>1456</v>
      </c>
      <c r="C1792" s="17" t="s">
        <v>105</v>
      </c>
      <c r="D1792" s="21">
        <v>45227.006249999999</v>
      </c>
      <c r="E1792" s="16" t="s">
        <v>97</v>
      </c>
      <c r="F1792" s="16" t="s">
        <v>88</v>
      </c>
      <c r="G1792" s="16">
        <v>9253</v>
      </c>
      <c r="H1792" s="16">
        <f>IF(OR(Table13[[#This Row],[Order Value]]&gt;Answer!I$17,Table13[[#This Row],[Order Value]]&lt;Answer!I$18),1,0)</f>
        <v>0</v>
      </c>
      <c r="I1792" s="19">
        <v>45227</v>
      </c>
      <c r="J1792" s="20" t="str">
        <f>TEXT(Table13[[#This Row],[Order Datetime]],"HH:MM:SS")</f>
        <v>00:09:00</v>
      </c>
      <c r="K1792" s="20" t="str">
        <f>TEXT(Table13[[#This Row],[Order time]],"H")</f>
        <v>0</v>
      </c>
      <c r="L1792" s="16">
        <v>10</v>
      </c>
      <c r="M1792" s="16">
        <f>DAY(Table13[[#This Row],[Order Date]])</f>
        <v>28</v>
      </c>
      <c r="N1792" s="16" t="str">
        <f>TEXT(Table13[[#This Row],[Order Date]],"mmmm")</f>
        <v>October</v>
      </c>
      <c r="O1792" s="16" t="str">
        <f>TEXT(Table13[[#This Row],[Order Date]],"dddd")</f>
        <v>Saturday</v>
      </c>
      <c r="P1792" s="16">
        <f>WEEKDAY(Table13[[#This Row],[Order Datetime]],2)</f>
        <v>6</v>
      </c>
      <c r="Q1792" s="30" t="str">
        <f>IF(Table13[[#This Row],[Customer Country]]="",VLOOKUP(Table13[[#This Row],[Customer ID]],Customers!$A$2:$E$2501,2,0),Table13[[#This Row],[Customer Country]])</f>
        <v>Spain</v>
      </c>
      <c r="R1792" s="16">
        <f>VLOOKUP(Table13[[#This Row],[Customer ID]],Table3[],6,0)</f>
        <v>35</v>
      </c>
    </row>
    <row r="1793" spans="1:18" x14ac:dyDescent="0.3">
      <c r="A1793" s="15">
        <v>1552540</v>
      </c>
      <c r="B1793" s="16">
        <v>1457</v>
      </c>
      <c r="C1793" s="17" t="s">
        <v>101</v>
      </c>
      <c r="D1793" s="21">
        <v>45161.991666666669</v>
      </c>
      <c r="E1793" s="16" t="s">
        <v>96</v>
      </c>
      <c r="F1793" s="16" t="s">
        <v>46</v>
      </c>
      <c r="G1793" s="16">
        <v>9266</v>
      </c>
      <c r="H1793" s="16">
        <f>IF(OR(Table13[[#This Row],[Order Value]]&gt;Answer!I$17,Table13[[#This Row],[Order Value]]&lt;Answer!I$18),1,0)</f>
        <v>0</v>
      </c>
      <c r="I1793" s="19">
        <v>45161</v>
      </c>
      <c r="J1793" s="20" t="str">
        <f>TEXT(Table13[[#This Row],[Order Datetime]],"HH:MM:SS")</f>
        <v>23:48:00</v>
      </c>
      <c r="K1793" s="20" t="str">
        <f>TEXT(Table13[[#This Row],[Order time]],"H")</f>
        <v>23</v>
      </c>
      <c r="L1793" s="16">
        <v>8</v>
      </c>
      <c r="M1793" s="16">
        <f>DAY(Table13[[#This Row],[Order Date]])</f>
        <v>23</v>
      </c>
      <c r="N1793" s="16" t="str">
        <f>TEXT(Table13[[#This Row],[Order Date]],"mmmm")</f>
        <v>August</v>
      </c>
      <c r="O1793" s="16" t="str">
        <f>TEXT(Table13[[#This Row],[Order Date]],"dddd")</f>
        <v>Wednesday</v>
      </c>
      <c r="P1793" s="16">
        <f>WEEKDAY(Table13[[#This Row],[Order Datetime]],2)</f>
        <v>3</v>
      </c>
      <c r="Q1793" s="30" t="str">
        <f>IF(Table13[[#This Row],[Customer Country]]="",VLOOKUP(Table13[[#This Row],[Customer ID]],Customers!$A$2:$E$2501,2,0),Table13[[#This Row],[Customer Country]])</f>
        <v>Australia</v>
      </c>
      <c r="R1793" s="16">
        <f>VLOOKUP(Table13[[#This Row],[Customer ID]],Table3[],6,0)</f>
        <v>49</v>
      </c>
    </row>
    <row r="1794" spans="1:18" x14ac:dyDescent="0.3">
      <c r="A1794" s="15">
        <v>618986</v>
      </c>
      <c r="B1794" s="16">
        <v>1458</v>
      </c>
      <c r="C1794" s="17" t="s">
        <v>100</v>
      </c>
      <c r="D1794" s="18">
        <v>45229.036805555559</v>
      </c>
      <c r="E1794" s="16" t="s">
        <v>98</v>
      </c>
      <c r="F1794" s="16" t="s">
        <v>43</v>
      </c>
      <c r="G1794" s="16">
        <v>3216</v>
      </c>
      <c r="H1794" s="16">
        <f>IF(OR(Table13[[#This Row],[Order Value]]&gt;Answer!I$17,Table13[[#This Row],[Order Value]]&lt;Answer!I$18),1,0)</f>
        <v>0</v>
      </c>
      <c r="I1794" s="19">
        <v>45229</v>
      </c>
      <c r="J1794" s="20" t="str">
        <f>TEXT(Table13[[#This Row],[Order Datetime]],"HH:MM:SS")</f>
        <v>00:53:00</v>
      </c>
      <c r="K1794" s="20" t="str">
        <f>TEXT(Table13[[#This Row],[Order time]],"H")</f>
        <v>0</v>
      </c>
      <c r="L1794" s="16">
        <v>10</v>
      </c>
      <c r="M1794" s="16">
        <f>DAY(Table13[[#This Row],[Order Date]])</f>
        <v>30</v>
      </c>
      <c r="N1794" s="16" t="str">
        <f>TEXT(Table13[[#This Row],[Order Date]],"mmmm")</f>
        <v>October</v>
      </c>
      <c r="O1794" s="16" t="str">
        <f>TEXT(Table13[[#This Row],[Order Date]],"dddd")</f>
        <v>Monday</v>
      </c>
      <c r="P1794" s="16">
        <f>WEEKDAY(Table13[[#This Row],[Order Datetime]],2)</f>
        <v>1</v>
      </c>
      <c r="Q1794" s="30" t="str">
        <f>IF(Table13[[#This Row],[Customer Country]]="",VLOOKUP(Table13[[#This Row],[Customer ID]],Customers!$A$2:$E$2501,2,0),Table13[[#This Row],[Customer Country]])</f>
        <v>France</v>
      </c>
      <c r="R1794" s="16">
        <f>VLOOKUP(Table13[[#This Row],[Customer ID]],Table3[],6,0)</f>
        <v>67</v>
      </c>
    </row>
    <row r="1795" spans="1:18" x14ac:dyDescent="0.3">
      <c r="A1795" s="15">
        <v>1309217</v>
      </c>
      <c r="B1795" s="16">
        <v>1458</v>
      </c>
      <c r="C1795" s="17" t="s">
        <v>100</v>
      </c>
      <c r="D1795" s="21">
        <v>45103.029166666667</v>
      </c>
      <c r="E1795" s="16" t="s">
        <v>97</v>
      </c>
      <c r="F1795" s="16" t="s">
        <v>20</v>
      </c>
      <c r="G1795" s="16">
        <v>5635</v>
      </c>
      <c r="H1795" s="16">
        <f>IF(OR(Table13[[#This Row],[Order Value]]&gt;Answer!I$17,Table13[[#This Row],[Order Value]]&lt;Answer!I$18),1,0)</f>
        <v>0</v>
      </c>
      <c r="I1795" s="19">
        <v>45103</v>
      </c>
      <c r="J1795" s="20" t="str">
        <f>TEXT(Table13[[#This Row],[Order Datetime]],"HH:MM:SS")</f>
        <v>00:42:00</v>
      </c>
      <c r="K1795" s="20" t="str">
        <f>TEXT(Table13[[#This Row],[Order time]],"H")</f>
        <v>0</v>
      </c>
      <c r="L1795" s="16">
        <v>6</v>
      </c>
      <c r="M1795" s="16">
        <f>DAY(Table13[[#This Row],[Order Date]])</f>
        <v>26</v>
      </c>
      <c r="N1795" s="16" t="str">
        <f>TEXT(Table13[[#This Row],[Order Date]],"mmmm")</f>
        <v>June</v>
      </c>
      <c r="O1795" s="16" t="str">
        <f>TEXT(Table13[[#This Row],[Order Date]],"dddd")</f>
        <v>Monday</v>
      </c>
      <c r="P1795" s="16">
        <f>WEEKDAY(Table13[[#This Row],[Order Datetime]],2)</f>
        <v>1</v>
      </c>
      <c r="Q1795" s="30" t="str">
        <f>IF(Table13[[#This Row],[Customer Country]]="",VLOOKUP(Table13[[#This Row],[Customer ID]],Customers!$A$2:$E$2501,2,0),Table13[[#This Row],[Customer Country]])</f>
        <v>France</v>
      </c>
      <c r="R1795" s="16">
        <f>VLOOKUP(Table13[[#This Row],[Customer ID]],Table3[],6,0)</f>
        <v>67</v>
      </c>
    </row>
    <row r="1796" spans="1:18" x14ac:dyDescent="0.3">
      <c r="A1796" s="15">
        <v>1359265</v>
      </c>
      <c r="B1796" s="16">
        <v>1458</v>
      </c>
      <c r="C1796" s="17" t="s">
        <v>100</v>
      </c>
      <c r="D1796" s="21">
        <v>45140.939583333333</v>
      </c>
      <c r="E1796" s="16" t="s">
        <v>97</v>
      </c>
      <c r="F1796" s="16" t="s">
        <v>24</v>
      </c>
      <c r="G1796" s="16">
        <v>7400</v>
      </c>
      <c r="H1796" s="16">
        <f>IF(OR(Table13[[#This Row],[Order Value]]&gt;Answer!I$17,Table13[[#This Row],[Order Value]]&lt;Answer!I$18),1,0)</f>
        <v>0</v>
      </c>
      <c r="I1796" s="19">
        <v>45140</v>
      </c>
      <c r="J1796" s="20" t="str">
        <f>TEXT(Table13[[#This Row],[Order Datetime]],"HH:MM:SS")</f>
        <v>22:33:00</v>
      </c>
      <c r="K1796" s="20" t="str">
        <f>TEXT(Table13[[#This Row],[Order time]],"H")</f>
        <v>22</v>
      </c>
      <c r="L1796" s="16">
        <v>8</v>
      </c>
      <c r="M1796" s="16">
        <f>DAY(Table13[[#This Row],[Order Date]])</f>
        <v>2</v>
      </c>
      <c r="N1796" s="16" t="str">
        <f>TEXT(Table13[[#This Row],[Order Date]],"mmmm")</f>
        <v>August</v>
      </c>
      <c r="O1796" s="16" t="str">
        <f>TEXT(Table13[[#This Row],[Order Date]],"dddd")</f>
        <v>Wednesday</v>
      </c>
      <c r="P1796" s="16">
        <f>WEEKDAY(Table13[[#This Row],[Order Datetime]],2)</f>
        <v>3</v>
      </c>
      <c r="Q1796" s="30" t="str">
        <f>IF(Table13[[#This Row],[Customer Country]]="",VLOOKUP(Table13[[#This Row],[Customer ID]],Customers!$A$2:$E$2501,2,0),Table13[[#This Row],[Customer Country]])</f>
        <v>France</v>
      </c>
      <c r="R1796" s="16">
        <f>VLOOKUP(Table13[[#This Row],[Customer ID]],Table3[],6,0)</f>
        <v>67</v>
      </c>
    </row>
    <row r="1797" spans="1:18" x14ac:dyDescent="0.3">
      <c r="A1797" s="15">
        <v>153648</v>
      </c>
      <c r="B1797" s="16">
        <v>1459</v>
      </c>
      <c r="C1797" s="17" t="s">
        <v>100</v>
      </c>
      <c r="D1797" s="18">
        <v>45209.038194444445</v>
      </c>
      <c r="E1797" s="16" t="s">
        <v>98</v>
      </c>
      <c r="F1797" s="16" t="s">
        <v>39</v>
      </c>
      <c r="G1797" s="16">
        <v>7435</v>
      </c>
      <c r="H1797" s="16">
        <f>IF(OR(Table13[[#This Row],[Order Value]]&gt;Answer!I$17,Table13[[#This Row],[Order Value]]&lt;Answer!I$18),1,0)</f>
        <v>0</v>
      </c>
      <c r="I1797" s="19">
        <v>45209</v>
      </c>
      <c r="J1797" s="20" t="str">
        <f>TEXT(Table13[[#This Row],[Order Datetime]],"HH:MM:SS")</f>
        <v>00:55:00</v>
      </c>
      <c r="K1797" s="20" t="str">
        <f>TEXT(Table13[[#This Row],[Order time]],"H")</f>
        <v>0</v>
      </c>
      <c r="L1797" s="16">
        <v>10</v>
      </c>
      <c r="M1797" s="16">
        <f>DAY(Table13[[#This Row],[Order Date]])</f>
        <v>10</v>
      </c>
      <c r="N1797" s="16" t="str">
        <f>TEXT(Table13[[#This Row],[Order Date]],"mmmm")</f>
        <v>October</v>
      </c>
      <c r="O1797" s="16" t="str">
        <f>TEXT(Table13[[#This Row],[Order Date]],"dddd")</f>
        <v>Tuesday</v>
      </c>
      <c r="P1797" s="16">
        <f>WEEKDAY(Table13[[#This Row],[Order Datetime]],2)</f>
        <v>2</v>
      </c>
      <c r="Q1797" s="30" t="str">
        <f>IF(Table13[[#This Row],[Customer Country]]="",VLOOKUP(Table13[[#This Row],[Customer ID]],Customers!$A$2:$E$2501,2,0),Table13[[#This Row],[Customer Country]])</f>
        <v>France</v>
      </c>
      <c r="R1797" s="16">
        <f>VLOOKUP(Table13[[#This Row],[Customer ID]],Table3[],6,0)</f>
        <v>59</v>
      </c>
    </row>
    <row r="1798" spans="1:18" x14ac:dyDescent="0.3">
      <c r="A1798" s="15">
        <v>180507</v>
      </c>
      <c r="B1798" s="16">
        <v>1459</v>
      </c>
      <c r="C1798" s="17" t="s">
        <v>100</v>
      </c>
      <c r="D1798" s="18">
        <v>45061.940972222219</v>
      </c>
      <c r="E1798" s="16" t="s">
        <v>98</v>
      </c>
      <c r="F1798" s="16" t="s">
        <v>25</v>
      </c>
      <c r="G1798" s="16">
        <v>1697</v>
      </c>
      <c r="H1798" s="16">
        <f>IF(OR(Table13[[#This Row],[Order Value]]&gt;Answer!I$17,Table13[[#This Row],[Order Value]]&lt;Answer!I$18),1,0)</f>
        <v>0</v>
      </c>
      <c r="I1798" s="19">
        <v>45061</v>
      </c>
      <c r="J1798" s="20" t="str">
        <f>TEXT(Table13[[#This Row],[Order Datetime]],"HH:MM:SS")</f>
        <v>22:35:00</v>
      </c>
      <c r="K1798" s="20" t="str">
        <f>TEXT(Table13[[#This Row],[Order time]],"H")</f>
        <v>22</v>
      </c>
      <c r="L1798" s="16">
        <v>5</v>
      </c>
      <c r="M1798" s="16">
        <f>DAY(Table13[[#This Row],[Order Date]])</f>
        <v>15</v>
      </c>
      <c r="N1798" s="16" t="str">
        <f>TEXT(Table13[[#This Row],[Order Date]],"mmmm")</f>
        <v>May</v>
      </c>
      <c r="O1798" s="16" t="str">
        <f>TEXT(Table13[[#This Row],[Order Date]],"dddd")</f>
        <v>Monday</v>
      </c>
      <c r="P1798" s="16">
        <f>WEEKDAY(Table13[[#This Row],[Order Datetime]],2)</f>
        <v>1</v>
      </c>
      <c r="Q1798" s="30" t="str">
        <f>IF(Table13[[#This Row],[Customer Country]]="",VLOOKUP(Table13[[#This Row],[Customer ID]],Customers!$A$2:$E$2501,2,0),Table13[[#This Row],[Customer Country]])</f>
        <v>France</v>
      </c>
      <c r="R1798" s="16">
        <f>VLOOKUP(Table13[[#This Row],[Customer ID]],Table3[],6,0)</f>
        <v>59</v>
      </c>
    </row>
    <row r="1799" spans="1:18" x14ac:dyDescent="0.3">
      <c r="A1799" s="15">
        <v>510910</v>
      </c>
      <c r="B1799" s="16">
        <v>1461</v>
      </c>
      <c r="C1799" s="17" t="s">
        <v>99</v>
      </c>
      <c r="D1799" s="18">
        <v>44929.981944444444</v>
      </c>
      <c r="E1799" s="16" t="s">
        <v>191</v>
      </c>
      <c r="F1799" s="16" t="s">
        <v>8</v>
      </c>
      <c r="G1799" s="16">
        <v>1323</v>
      </c>
      <c r="H1799" s="16">
        <f>IF(OR(Table13[[#This Row],[Order Value]]&gt;Answer!I$17,Table13[[#This Row],[Order Value]]&lt;Answer!I$18),1,0)</f>
        <v>0</v>
      </c>
      <c r="I1799" s="19">
        <v>44929</v>
      </c>
      <c r="J1799" s="20" t="str">
        <f>TEXT(Table13[[#This Row],[Order Datetime]],"HH:MM:SS")</f>
        <v>23:34:00</v>
      </c>
      <c r="K1799" s="20" t="str">
        <f>TEXT(Table13[[#This Row],[Order time]],"H")</f>
        <v>23</v>
      </c>
      <c r="L1799" s="16">
        <v>1</v>
      </c>
      <c r="M1799" s="16">
        <f>DAY(Table13[[#This Row],[Order Date]])</f>
        <v>3</v>
      </c>
      <c r="N1799" s="16" t="str">
        <f>TEXT(Table13[[#This Row],[Order Date]],"mmmm")</f>
        <v>January</v>
      </c>
      <c r="O1799" s="16" t="str">
        <f>TEXT(Table13[[#This Row],[Order Date]],"dddd")</f>
        <v>Tuesday</v>
      </c>
      <c r="P1799" s="16">
        <f>WEEKDAY(Table13[[#This Row],[Order Datetime]],2)</f>
        <v>2</v>
      </c>
      <c r="Q1799" s="30" t="str">
        <f>IF(Table13[[#This Row],[Customer Country]]="",VLOOKUP(Table13[[#This Row],[Customer ID]],Customers!$A$2:$E$2501,2,0),Table13[[#This Row],[Customer Country]])</f>
        <v>USA</v>
      </c>
      <c r="R1799" s="16">
        <f>VLOOKUP(Table13[[#This Row],[Customer ID]],Table3[],6,0)</f>
        <v>77</v>
      </c>
    </row>
    <row r="1800" spans="1:18" x14ac:dyDescent="0.3">
      <c r="A1800" s="15">
        <v>656865</v>
      </c>
      <c r="B1800" s="16">
        <v>1462</v>
      </c>
      <c r="C1800" s="17" t="s">
        <v>99</v>
      </c>
      <c r="D1800" s="18">
        <v>45079.012499999997</v>
      </c>
      <c r="E1800" s="16" t="s">
        <v>191</v>
      </c>
      <c r="F1800" s="16" t="s">
        <v>67</v>
      </c>
      <c r="G1800" s="16">
        <v>7427</v>
      </c>
      <c r="H1800" s="16">
        <f>IF(OR(Table13[[#This Row],[Order Value]]&gt;Answer!I$17,Table13[[#This Row],[Order Value]]&lt;Answer!I$18),1,0)</f>
        <v>0</v>
      </c>
      <c r="I1800" s="19">
        <v>45079</v>
      </c>
      <c r="J1800" s="20" t="str">
        <f>TEXT(Table13[[#This Row],[Order Datetime]],"HH:MM:SS")</f>
        <v>00:18:00</v>
      </c>
      <c r="K1800" s="20" t="str">
        <f>TEXT(Table13[[#This Row],[Order time]],"H")</f>
        <v>0</v>
      </c>
      <c r="L1800" s="16">
        <v>6</v>
      </c>
      <c r="M1800" s="16">
        <f>DAY(Table13[[#This Row],[Order Date]])</f>
        <v>2</v>
      </c>
      <c r="N1800" s="16" t="str">
        <f>TEXT(Table13[[#This Row],[Order Date]],"mmmm")</f>
        <v>June</v>
      </c>
      <c r="O1800" s="16" t="str">
        <f>TEXT(Table13[[#This Row],[Order Date]],"dddd")</f>
        <v>Friday</v>
      </c>
      <c r="P1800" s="16">
        <f>WEEKDAY(Table13[[#This Row],[Order Datetime]],2)</f>
        <v>5</v>
      </c>
      <c r="Q1800" s="30" t="str">
        <f>IF(Table13[[#This Row],[Customer Country]]="",VLOOKUP(Table13[[#This Row],[Customer ID]],Customers!$A$2:$E$2501,2,0),Table13[[#This Row],[Customer Country]])</f>
        <v>USA</v>
      </c>
      <c r="R1800" s="16">
        <f>VLOOKUP(Table13[[#This Row],[Customer ID]],Table3[],6,0)</f>
        <v>65</v>
      </c>
    </row>
    <row r="1801" spans="1:18" x14ac:dyDescent="0.3">
      <c r="A1801" s="15">
        <v>447970</v>
      </c>
      <c r="B1801" s="16">
        <v>1464</v>
      </c>
      <c r="C1801" s="17" t="s">
        <v>100</v>
      </c>
      <c r="D1801" s="18">
        <v>45181.05</v>
      </c>
      <c r="E1801" s="16" t="s">
        <v>96</v>
      </c>
      <c r="F1801" s="16" t="s">
        <v>27</v>
      </c>
      <c r="G1801" s="16">
        <v>2974</v>
      </c>
      <c r="H1801" s="16">
        <f>IF(OR(Table13[[#This Row],[Order Value]]&gt;Answer!I$17,Table13[[#This Row],[Order Value]]&lt;Answer!I$18),1,0)</f>
        <v>0</v>
      </c>
      <c r="I1801" s="19">
        <v>45181</v>
      </c>
      <c r="J1801" s="20" t="str">
        <f>TEXT(Table13[[#This Row],[Order Datetime]],"HH:MM:SS")</f>
        <v>01:12:00</v>
      </c>
      <c r="K1801" s="20" t="str">
        <f>TEXT(Table13[[#This Row],[Order time]],"H")</f>
        <v>1</v>
      </c>
      <c r="L1801" s="16">
        <v>9</v>
      </c>
      <c r="M1801" s="16">
        <f>DAY(Table13[[#This Row],[Order Date]])</f>
        <v>12</v>
      </c>
      <c r="N1801" s="16" t="str">
        <f>TEXT(Table13[[#This Row],[Order Date]],"mmmm")</f>
        <v>September</v>
      </c>
      <c r="O1801" s="16" t="str">
        <f>TEXT(Table13[[#This Row],[Order Date]],"dddd")</f>
        <v>Tuesday</v>
      </c>
      <c r="P1801" s="16">
        <f>WEEKDAY(Table13[[#This Row],[Order Datetime]],2)</f>
        <v>2</v>
      </c>
      <c r="Q1801" s="30" t="str">
        <f>IF(Table13[[#This Row],[Customer Country]]="",VLOOKUP(Table13[[#This Row],[Customer ID]],Customers!$A$2:$E$2501,2,0),Table13[[#This Row],[Customer Country]])</f>
        <v>France</v>
      </c>
      <c r="R1801" s="16">
        <f>VLOOKUP(Table13[[#This Row],[Customer ID]],Table3[],6,0)</f>
        <v>73</v>
      </c>
    </row>
    <row r="1802" spans="1:18" x14ac:dyDescent="0.3">
      <c r="A1802" s="15">
        <v>1670797</v>
      </c>
      <c r="B1802" s="16">
        <v>1465</v>
      </c>
      <c r="C1802" s="17" t="s">
        <v>100</v>
      </c>
      <c r="D1802" s="21">
        <v>45096.067361111112</v>
      </c>
      <c r="E1802" s="16" t="s">
        <v>96</v>
      </c>
      <c r="F1802" s="16" t="s">
        <v>39</v>
      </c>
      <c r="G1802" s="16">
        <v>556</v>
      </c>
      <c r="H1802" s="16">
        <f>IF(OR(Table13[[#This Row],[Order Value]]&gt;Answer!I$17,Table13[[#This Row],[Order Value]]&lt;Answer!I$18),1,0)</f>
        <v>0</v>
      </c>
      <c r="I1802" s="19">
        <v>45096</v>
      </c>
      <c r="J1802" s="20" t="str">
        <f>TEXT(Table13[[#This Row],[Order Datetime]],"HH:MM:SS")</f>
        <v>01:37:00</v>
      </c>
      <c r="K1802" s="20" t="str">
        <f>TEXT(Table13[[#This Row],[Order time]],"H")</f>
        <v>1</v>
      </c>
      <c r="L1802" s="16">
        <v>6</v>
      </c>
      <c r="M1802" s="16">
        <f>DAY(Table13[[#This Row],[Order Date]])</f>
        <v>19</v>
      </c>
      <c r="N1802" s="16" t="str">
        <f>TEXT(Table13[[#This Row],[Order Date]],"mmmm")</f>
        <v>June</v>
      </c>
      <c r="O1802" s="16" t="str">
        <f>TEXT(Table13[[#This Row],[Order Date]],"dddd")</f>
        <v>Monday</v>
      </c>
      <c r="P1802" s="16">
        <f>WEEKDAY(Table13[[#This Row],[Order Datetime]],2)</f>
        <v>1</v>
      </c>
      <c r="Q1802" s="30" t="str">
        <f>IF(Table13[[#This Row],[Customer Country]]="",VLOOKUP(Table13[[#This Row],[Customer ID]],Customers!$A$2:$E$2501,2,0),Table13[[#This Row],[Customer Country]])</f>
        <v>France</v>
      </c>
      <c r="R1802" s="16">
        <f>VLOOKUP(Table13[[#This Row],[Customer ID]],Table3[],6,0)</f>
        <v>71</v>
      </c>
    </row>
    <row r="1803" spans="1:18" x14ac:dyDescent="0.3">
      <c r="A1803" s="15">
        <v>47050</v>
      </c>
      <c r="B1803" s="16">
        <v>1466</v>
      </c>
      <c r="C1803" s="17" t="s">
        <v>111</v>
      </c>
      <c r="D1803" s="18">
        <v>45248.011111111111</v>
      </c>
      <c r="E1803" s="16" t="s">
        <v>98</v>
      </c>
      <c r="F1803" s="16" t="s">
        <v>50</v>
      </c>
      <c r="G1803" s="16">
        <v>6692</v>
      </c>
      <c r="H1803" s="16">
        <f>IF(OR(Table13[[#This Row],[Order Value]]&gt;Answer!I$17,Table13[[#This Row],[Order Value]]&lt;Answer!I$18),1,0)</f>
        <v>0</v>
      </c>
      <c r="I1803" s="19">
        <v>45248</v>
      </c>
      <c r="J1803" s="20" t="str">
        <f>TEXT(Table13[[#This Row],[Order Datetime]],"HH:MM:SS")</f>
        <v>00:16:00</v>
      </c>
      <c r="K1803" s="20" t="str">
        <f>TEXT(Table13[[#This Row],[Order time]],"H")</f>
        <v>0</v>
      </c>
      <c r="L1803" s="16">
        <v>11</v>
      </c>
      <c r="M1803" s="16">
        <f>DAY(Table13[[#This Row],[Order Date]])</f>
        <v>18</v>
      </c>
      <c r="N1803" s="16" t="str">
        <f>TEXT(Table13[[#This Row],[Order Date]],"mmmm")</f>
        <v>November</v>
      </c>
      <c r="O1803" s="16" t="str">
        <f>TEXT(Table13[[#This Row],[Order Date]],"dddd")</f>
        <v>Saturday</v>
      </c>
      <c r="P1803" s="16">
        <f>WEEKDAY(Table13[[#This Row],[Order Datetime]],2)</f>
        <v>6</v>
      </c>
      <c r="Q1803" s="30" t="str">
        <f>IF(Table13[[#This Row],[Customer Country]]="",VLOOKUP(Table13[[#This Row],[Customer ID]],Customers!$A$2:$E$2501,2,0),Table13[[#This Row],[Customer Country]])</f>
        <v>Ireland</v>
      </c>
      <c r="R1803" s="16">
        <f>VLOOKUP(Table13[[#This Row],[Customer ID]],Table3[],6,0)</f>
        <v>39</v>
      </c>
    </row>
    <row r="1804" spans="1:18" x14ac:dyDescent="0.3">
      <c r="A1804" s="15">
        <v>823294</v>
      </c>
      <c r="B1804" s="16">
        <v>1466</v>
      </c>
      <c r="C1804" s="17" t="s">
        <v>111</v>
      </c>
      <c r="D1804" s="21">
        <v>45261.96875</v>
      </c>
      <c r="E1804" s="16" t="s">
        <v>97</v>
      </c>
      <c r="F1804" s="16" t="s">
        <v>90</v>
      </c>
      <c r="G1804" s="16">
        <v>255</v>
      </c>
      <c r="H1804" s="16">
        <f>IF(OR(Table13[[#This Row],[Order Value]]&gt;Answer!I$17,Table13[[#This Row],[Order Value]]&lt;Answer!I$18),1,0)</f>
        <v>0</v>
      </c>
      <c r="I1804" s="19">
        <v>45261</v>
      </c>
      <c r="J1804" s="20" t="str">
        <f>TEXT(Table13[[#This Row],[Order Datetime]],"HH:MM:SS")</f>
        <v>23:15:00</v>
      </c>
      <c r="K1804" s="20" t="str">
        <f>TEXT(Table13[[#This Row],[Order time]],"H")</f>
        <v>23</v>
      </c>
      <c r="L1804" s="16">
        <v>12</v>
      </c>
      <c r="M1804" s="16">
        <f>DAY(Table13[[#This Row],[Order Date]])</f>
        <v>1</v>
      </c>
      <c r="N1804" s="16" t="str">
        <f>TEXT(Table13[[#This Row],[Order Date]],"mmmm")</f>
        <v>December</v>
      </c>
      <c r="O1804" s="16" t="str">
        <f>TEXT(Table13[[#This Row],[Order Date]],"dddd")</f>
        <v>Friday</v>
      </c>
      <c r="P1804" s="16">
        <f>WEEKDAY(Table13[[#This Row],[Order Datetime]],2)</f>
        <v>5</v>
      </c>
      <c r="Q1804" s="30" t="str">
        <f>IF(Table13[[#This Row],[Customer Country]]="",VLOOKUP(Table13[[#This Row],[Customer ID]],Customers!$A$2:$E$2501,2,0),Table13[[#This Row],[Customer Country]])</f>
        <v>Ireland</v>
      </c>
      <c r="R1804" s="16">
        <f>VLOOKUP(Table13[[#This Row],[Customer ID]],Table3[],6,0)</f>
        <v>39</v>
      </c>
    </row>
    <row r="1805" spans="1:18" x14ac:dyDescent="0.3">
      <c r="A1805" s="15">
        <v>1587900</v>
      </c>
      <c r="B1805" s="16">
        <v>1466</v>
      </c>
      <c r="C1805" s="17" t="s">
        <v>111</v>
      </c>
      <c r="D1805" s="21">
        <v>45072.012499999997</v>
      </c>
      <c r="E1805" s="16" t="s">
        <v>191</v>
      </c>
      <c r="F1805" s="16" t="s">
        <v>90</v>
      </c>
      <c r="G1805" s="16">
        <v>465</v>
      </c>
      <c r="H1805" s="16">
        <f>IF(OR(Table13[[#This Row],[Order Value]]&gt;Answer!I$17,Table13[[#This Row],[Order Value]]&lt;Answer!I$18),1,0)</f>
        <v>0</v>
      </c>
      <c r="I1805" s="19">
        <v>45072</v>
      </c>
      <c r="J1805" s="20" t="str">
        <f>TEXT(Table13[[#This Row],[Order Datetime]],"HH:MM:SS")</f>
        <v>00:18:00</v>
      </c>
      <c r="K1805" s="20" t="str">
        <f>TEXT(Table13[[#This Row],[Order time]],"H")</f>
        <v>0</v>
      </c>
      <c r="L1805" s="16">
        <v>5</v>
      </c>
      <c r="M1805" s="16">
        <f>DAY(Table13[[#This Row],[Order Date]])</f>
        <v>26</v>
      </c>
      <c r="N1805" s="16" t="str">
        <f>TEXT(Table13[[#This Row],[Order Date]],"mmmm")</f>
        <v>May</v>
      </c>
      <c r="O1805" s="16" t="str">
        <f>TEXT(Table13[[#This Row],[Order Date]],"dddd")</f>
        <v>Friday</v>
      </c>
      <c r="P1805" s="16">
        <f>WEEKDAY(Table13[[#This Row],[Order Datetime]],2)</f>
        <v>5</v>
      </c>
      <c r="Q1805" s="30" t="str">
        <f>IF(Table13[[#This Row],[Customer Country]]="",VLOOKUP(Table13[[#This Row],[Customer ID]],Customers!$A$2:$E$2501,2,0),Table13[[#This Row],[Customer Country]])</f>
        <v>Ireland</v>
      </c>
      <c r="R1805" s="16">
        <f>VLOOKUP(Table13[[#This Row],[Customer ID]],Table3[],6,0)</f>
        <v>39</v>
      </c>
    </row>
    <row r="1806" spans="1:18" x14ac:dyDescent="0.3">
      <c r="A1806" s="15">
        <v>457874</v>
      </c>
      <c r="B1806" s="16">
        <v>1467</v>
      </c>
      <c r="C1806" s="17" t="s">
        <v>99</v>
      </c>
      <c r="D1806" s="18">
        <v>44973.044444444444</v>
      </c>
      <c r="E1806" s="16" t="s">
        <v>191</v>
      </c>
      <c r="F1806" s="16" t="s">
        <v>43</v>
      </c>
      <c r="G1806" s="16">
        <v>3337</v>
      </c>
      <c r="H1806" s="16">
        <f>IF(OR(Table13[[#This Row],[Order Value]]&gt;Answer!I$17,Table13[[#This Row],[Order Value]]&lt;Answer!I$18),1,0)</f>
        <v>0</v>
      </c>
      <c r="I1806" s="19">
        <v>44973</v>
      </c>
      <c r="J1806" s="20" t="str">
        <f>TEXT(Table13[[#This Row],[Order Datetime]],"HH:MM:SS")</f>
        <v>01:04:00</v>
      </c>
      <c r="K1806" s="20" t="str">
        <f>TEXT(Table13[[#This Row],[Order time]],"H")</f>
        <v>1</v>
      </c>
      <c r="L1806" s="16">
        <v>2</v>
      </c>
      <c r="M1806" s="16">
        <f>DAY(Table13[[#This Row],[Order Date]])</f>
        <v>16</v>
      </c>
      <c r="N1806" s="16" t="str">
        <f>TEXT(Table13[[#This Row],[Order Date]],"mmmm")</f>
        <v>February</v>
      </c>
      <c r="O1806" s="16" t="str">
        <f>TEXT(Table13[[#This Row],[Order Date]],"dddd")</f>
        <v>Thursday</v>
      </c>
      <c r="P1806" s="16">
        <f>WEEKDAY(Table13[[#This Row],[Order Datetime]],2)</f>
        <v>4</v>
      </c>
      <c r="Q1806" s="30" t="str">
        <f>IF(Table13[[#This Row],[Customer Country]]="",VLOOKUP(Table13[[#This Row],[Customer ID]],Customers!$A$2:$E$2501,2,0),Table13[[#This Row],[Customer Country]])</f>
        <v>USA</v>
      </c>
      <c r="R1806" s="16">
        <f>VLOOKUP(Table13[[#This Row],[Customer ID]],Table3[],6,0)</f>
        <v>18</v>
      </c>
    </row>
    <row r="1807" spans="1:18" x14ac:dyDescent="0.3">
      <c r="A1807" s="15">
        <v>1204548</v>
      </c>
      <c r="B1807" s="16">
        <v>1467</v>
      </c>
      <c r="C1807" s="17" t="s">
        <v>99</v>
      </c>
      <c r="D1807" s="21">
        <v>45118.982638888891</v>
      </c>
      <c r="E1807" s="16" t="s">
        <v>191</v>
      </c>
      <c r="F1807" s="16" t="s">
        <v>73</v>
      </c>
      <c r="G1807" s="16">
        <v>5832</v>
      </c>
      <c r="H1807" s="16">
        <f>IF(OR(Table13[[#This Row],[Order Value]]&gt;Answer!I$17,Table13[[#This Row],[Order Value]]&lt;Answer!I$18),1,0)</f>
        <v>0</v>
      </c>
      <c r="I1807" s="19">
        <v>45118</v>
      </c>
      <c r="J1807" s="20" t="str">
        <f>TEXT(Table13[[#This Row],[Order Datetime]],"HH:MM:SS")</f>
        <v>23:35:00</v>
      </c>
      <c r="K1807" s="20" t="str">
        <f>TEXT(Table13[[#This Row],[Order time]],"H")</f>
        <v>23</v>
      </c>
      <c r="L1807" s="16">
        <v>7</v>
      </c>
      <c r="M1807" s="16">
        <f>DAY(Table13[[#This Row],[Order Date]])</f>
        <v>11</v>
      </c>
      <c r="N1807" s="16" t="str">
        <f>TEXT(Table13[[#This Row],[Order Date]],"mmmm")</f>
        <v>July</v>
      </c>
      <c r="O1807" s="16" t="str">
        <f>TEXT(Table13[[#This Row],[Order Date]],"dddd")</f>
        <v>Tuesday</v>
      </c>
      <c r="P1807" s="16">
        <f>WEEKDAY(Table13[[#This Row],[Order Datetime]],2)</f>
        <v>2</v>
      </c>
      <c r="Q1807" s="30" t="str">
        <f>IF(Table13[[#This Row],[Customer Country]]="",VLOOKUP(Table13[[#This Row],[Customer ID]],Customers!$A$2:$E$2501,2,0),Table13[[#This Row],[Customer Country]])</f>
        <v>USA</v>
      </c>
      <c r="R1807" s="16">
        <f>VLOOKUP(Table13[[#This Row],[Customer ID]],Table3[],6,0)</f>
        <v>18</v>
      </c>
    </row>
    <row r="1808" spans="1:18" x14ac:dyDescent="0.3">
      <c r="A1808" s="15">
        <v>1015146</v>
      </c>
      <c r="B1808" s="16">
        <v>1469</v>
      </c>
      <c r="C1808" s="17" t="s">
        <v>107</v>
      </c>
      <c r="D1808" s="21">
        <v>45027.056944444441</v>
      </c>
      <c r="E1808" s="16" t="s">
        <v>98</v>
      </c>
      <c r="F1808" s="16" t="s">
        <v>63</v>
      </c>
      <c r="G1808" s="16">
        <v>9395</v>
      </c>
      <c r="H1808" s="16">
        <f>IF(OR(Table13[[#This Row],[Order Value]]&gt;Answer!I$17,Table13[[#This Row],[Order Value]]&lt;Answer!I$18),1,0)</f>
        <v>0</v>
      </c>
      <c r="I1808" s="19">
        <v>45027</v>
      </c>
      <c r="J1808" s="20" t="str">
        <f>TEXT(Table13[[#This Row],[Order Datetime]],"HH:MM:SS")</f>
        <v>01:22:00</v>
      </c>
      <c r="K1808" s="20" t="str">
        <f>TEXT(Table13[[#This Row],[Order time]],"H")</f>
        <v>1</v>
      </c>
      <c r="L1808" s="16">
        <v>4</v>
      </c>
      <c r="M1808" s="16">
        <f>DAY(Table13[[#This Row],[Order Date]])</f>
        <v>11</v>
      </c>
      <c r="N1808" s="16" t="str">
        <f>TEXT(Table13[[#This Row],[Order Date]],"mmmm")</f>
        <v>April</v>
      </c>
      <c r="O1808" s="16" t="str">
        <f>TEXT(Table13[[#This Row],[Order Date]],"dddd")</f>
        <v>Tuesday</v>
      </c>
      <c r="P1808" s="16">
        <f>WEEKDAY(Table13[[#This Row],[Order Datetime]],2)</f>
        <v>2</v>
      </c>
      <c r="Q1808" s="30" t="str">
        <f>IF(Table13[[#This Row],[Customer Country]]="",VLOOKUP(Table13[[#This Row],[Customer ID]],Customers!$A$2:$E$2501,2,0),Table13[[#This Row],[Customer Country]])</f>
        <v>Italy</v>
      </c>
      <c r="R1808" s="16">
        <f>VLOOKUP(Table13[[#This Row],[Customer ID]],Table3[],6,0)</f>
        <v>38</v>
      </c>
    </row>
    <row r="1809" spans="1:18" x14ac:dyDescent="0.3">
      <c r="A1809" s="15">
        <v>1079355</v>
      </c>
      <c r="B1809" s="16">
        <v>1469</v>
      </c>
      <c r="C1809" s="17" t="s">
        <v>107</v>
      </c>
      <c r="D1809" s="21">
        <v>45004.990277777775</v>
      </c>
      <c r="E1809" s="16" t="s">
        <v>98</v>
      </c>
      <c r="F1809" s="16" t="s">
        <v>81</v>
      </c>
      <c r="G1809" s="16">
        <v>3196</v>
      </c>
      <c r="H1809" s="16">
        <f>IF(OR(Table13[[#This Row],[Order Value]]&gt;Answer!I$17,Table13[[#This Row],[Order Value]]&lt;Answer!I$18),1,0)</f>
        <v>0</v>
      </c>
      <c r="I1809" s="19">
        <v>45004</v>
      </c>
      <c r="J1809" s="20" t="str">
        <f>TEXT(Table13[[#This Row],[Order Datetime]],"HH:MM:SS")</f>
        <v>23:46:00</v>
      </c>
      <c r="K1809" s="20" t="str">
        <f>TEXT(Table13[[#This Row],[Order time]],"H")</f>
        <v>23</v>
      </c>
      <c r="L1809" s="16">
        <v>3</v>
      </c>
      <c r="M1809" s="16">
        <f>DAY(Table13[[#This Row],[Order Date]])</f>
        <v>19</v>
      </c>
      <c r="N1809" s="16" t="str">
        <f>TEXT(Table13[[#This Row],[Order Date]],"mmmm")</f>
        <v>March</v>
      </c>
      <c r="O1809" s="16" t="str">
        <f>TEXT(Table13[[#This Row],[Order Date]],"dddd")</f>
        <v>Sunday</v>
      </c>
      <c r="P1809" s="16">
        <f>WEEKDAY(Table13[[#This Row],[Order Datetime]],2)</f>
        <v>7</v>
      </c>
      <c r="Q1809" s="30" t="str">
        <f>IF(Table13[[#This Row],[Customer Country]]="",VLOOKUP(Table13[[#This Row],[Customer ID]],Customers!$A$2:$E$2501,2,0),Table13[[#This Row],[Customer Country]])</f>
        <v>Italy</v>
      </c>
      <c r="R1809" s="16">
        <f>VLOOKUP(Table13[[#This Row],[Customer ID]],Table3[],6,0)</f>
        <v>38</v>
      </c>
    </row>
    <row r="1810" spans="1:18" x14ac:dyDescent="0.3">
      <c r="A1810" s="15">
        <v>1404328</v>
      </c>
      <c r="B1810" s="16">
        <v>1469</v>
      </c>
      <c r="C1810" s="17" t="s">
        <v>107</v>
      </c>
      <c r="D1810" s="21">
        <v>44980.013888888891</v>
      </c>
      <c r="E1810" s="16" t="s">
        <v>97</v>
      </c>
      <c r="F1810" s="16" t="s">
        <v>90</v>
      </c>
      <c r="G1810" s="16">
        <v>4532</v>
      </c>
      <c r="H1810" s="16">
        <f>IF(OR(Table13[[#This Row],[Order Value]]&gt;Answer!I$17,Table13[[#This Row],[Order Value]]&lt;Answer!I$18),1,0)</f>
        <v>0</v>
      </c>
      <c r="I1810" s="19">
        <v>44980</v>
      </c>
      <c r="J1810" s="20" t="str">
        <f>TEXT(Table13[[#This Row],[Order Datetime]],"HH:MM:SS")</f>
        <v>00:20:00</v>
      </c>
      <c r="K1810" s="20" t="str">
        <f>TEXT(Table13[[#This Row],[Order time]],"H")</f>
        <v>0</v>
      </c>
      <c r="L1810" s="16">
        <v>2</v>
      </c>
      <c r="M1810" s="16">
        <f>DAY(Table13[[#This Row],[Order Date]])</f>
        <v>23</v>
      </c>
      <c r="N1810" s="16" t="str">
        <f>TEXT(Table13[[#This Row],[Order Date]],"mmmm")</f>
        <v>February</v>
      </c>
      <c r="O1810" s="16" t="str">
        <f>TEXT(Table13[[#This Row],[Order Date]],"dddd")</f>
        <v>Thursday</v>
      </c>
      <c r="P1810" s="16">
        <f>WEEKDAY(Table13[[#This Row],[Order Datetime]],2)</f>
        <v>4</v>
      </c>
      <c r="Q1810" s="30" t="str">
        <f>IF(Table13[[#This Row],[Customer Country]]="",VLOOKUP(Table13[[#This Row],[Customer ID]],Customers!$A$2:$E$2501,2,0),Table13[[#This Row],[Customer Country]])</f>
        <v>Italy</v>
      </c>
      <c r="R1810" s="16">
        <f>VLOOKUP(Table13[[#This Row],[Customer ID]],Table3[],6,0)</f>
        <v>38</v>
      </c>
    </row>
    <row r="1811" spans="1:18" x14ac:dyDescent="0.3">
      <c r="A1811" s="15">
        <v>439833</v>
      </c>
      <c r="B1811" s="16">
        <v>1472</v>
      </c>
      <c r="C1811" s="17" t="s">
        <v>99</v>
      </c>
      <c r="D1811" s="18">
        <v>45081.099305555559</v>
      </c>
      <c r="E1811" s="16" t="s">
        <v>98</v>
      </c>
      <c r="F1811" s="16" t="s">
        <v>4</v>
      </c>
      <c r="G1811" s="16">
        <v>3338</v>
      </c>
      <c r="H1811" s="16">
        <f>IF(OR(Table13[[#This Row],[Order Value]]&gt;Answer!I$17,Table13[[#This Row],[Order Value]]&lt;Answer!I$18),1,0)</f>
        <v>0</v>
      </c>
      <c r="I1811" s="19">
        <v>45081</v>
      </c>
      <c r="J1811" s="20" t="str">
        <f>TEXT(Table13[[#This Row],[Order Datetime]],"HH:MM:SS")</f>
        <v>02:23:00</v>
      </c>
      <c r="K1811" s="20" t="str">
        <f>TEXT(Table13[[#This Row],[Order time]],"H")</f>
        <v>2</v>
      </c>
      <c r="L1811" s="16">
        <v>6</v>
      </c>
      <c r="M1811" s="16">
        <f>DAY(Table13[[#This Row],[Order Date]])</f>
        <v>4</v>
      </c>
      <c r="N1811" s="16" t="str">
        <f>TEXT(Table13[[#This Row],[Order Date]],"mmmm")</f>
        <v>June</v>
      </c>
      <c r="O1811" s="16" t="str">
        <f>TEXT(Table13[[#This Row],[Order Date]],"dddd")</f>
        <v>Sunday</v>
      </c>
      <c r="P1811" s="16">
        <f>WEEKDAY(Table13[[#This Row],[Order Datetime]],2)</f>
        <v>7</v>
      </c>
      <c r="Q1811" s="30" t="str">
        <f>IF(Table13[[#This Row],[Customer Country]]="",VLOOKUP(Table13[[#This Row],[Customer ID]],Customers!$A$2:$E$2501,2,0),Table13[[#This Row],[Customer Country]])</f>
        <v>USA</v>
      </c>
      <c r="R1811" s="16">
        <f>VLOOKUP(Table13[[#This Row],[Customer ID]],Table3[],6,0)</f>
        <v>83</v>
      </c>
    </row>
    <row r="1812" spans="1:18" x14ac:dyDescent="0.3">
      <c r="A1812" s="15">
        <v>1376137</v>
      </c>
      <c r="B1812" s="16">
        <v>1472</v>
      </c>
      <c r="C1812" s="17" t="s">
        <v>99</v>
      </c>
      <c r="D1812" s="21">
        <v>45235.019444444442</v>
      </c>
      <c r="E1812" s="16" t="s">
        <v>191</v>
      </c>
      <c r="F1812" s="16" t="s">
        <v>24</v>
      </c>
      <c r="G1812" s="16">
        <v>7325</v>
      </c>
      <c r="H1812" s="16">
        <f>IF(OR(Table13[[#This Row],[Order Value]]&gt;Answer!I$17,Table13[[#This Row],[Order Value]]&lt;Answer!I$18),1,0)</f>
        <v>0</v>
      </c>
      <c r="I1812" s="19">
        <v>45235</v>
      </c>
      <c r="J1812" s="20" t="str">
        <f>TEXT(Table13[[#This Row],[Order Datetime]],"HH:MM:SS")</f>
        <v>00:28:00</v>
      </c>
      <c r="K1812" s="20" t="str">
        <f>TEXT(Table13[[#This Row],[Order time]],"H")</f>
        <v>0</v>
      </c>
      <c r="L1812" s="16">
        <v>11</v>
      </c>
      <c r="M1812" s="16">
        <f>DAY(Table13[[#This Row],[Order Date]])</f>
        <v>5</v>
      </c>
      <c r="N1812" s="16" t="str">
        <f>TEXT(Table13[[#This Row],[Order Date]],"mmmm")</f>
        <v>November</v>
      </c>
      <c r="O1812" s="16" t="str">
        <f>TEXT(Table13[[#This Row],[Order Date]],"dddd")</f>
        <v>Sunday</v>
      </c>
      <c r="P1812" s="16">
        <f>WEEKDAY(Table13[[#This Row],[Order Datetime]],2)</f>
        <v>7</v>
      </c>
      <c r="Q1812" s="30" t="str">
        <f>IF(Table13[[#This Row],[Customer Country]]="",VLOOKUP(Table13[[#This Row],[Customer ID]],Customers!$A$2:$E$2501,2,0),Table13[[#This Row],[Customer Country]])</f>
        <v>USA</v>
      </c>
      <c r="R1812" s="16">
        <f>VLOOKUP(Table13[[#This Row],[Customer ID]],Table3[],6,0)</f>
        <v>83</v>
      </c>
    </row>
    <row r="1813" spans="1:18" x14ac:dyDescent="0.3">
      <c r="A1813" s="15">
        <v>1586243</v>
      </c>
      <c r="B1813" s="16">
        <v>1472</v>
      </c>
      <c r="C1813" s="17" t="s">
        <v>99</v>
      </c>
      <c r="D1813" s="21">
        <v>45115.070833333331</v>
      </c>
      <c r="E1813" s="16" t="s">
        <v>98</v>
      </c>
      <c r="F1813" s="16" t="s">
        <v>27</v>
      </c>
      <c r="G1813" s="16">
        <v>2468</v>
      </c>
      <c r="H1813" s="16">
        <f>IF(OR(Table13[[#This Row],[Order Value]]&gt;Answer!I$17,Table13[[#This Row],[Order Value]]&lt;Answer!I$18),1,0)</f>
        <v>0</v>
      </c>
      <c r="I1813" s="19">
        <v>45115</v>
      </c>
      <c r="J1813" s="20" t="str">
        <f>TEXT(Table13[[#This Row],[Order Datetime]],"HH:MM:SS")</f>
        <v>01:42:00</v>
      </c>
      <c r="K1813" s="20" t="str">
        <f>TEXT(Table13[[#This Row],[Order time]],"H")</f>
        <v>1</v>
      </c>
      <c r="L1813" s="16">
        <v>7</v>
      </c>
      <c r="M1813" s="16">
        <f>DAY(Table13[[#This Row],[Order Date]])</f>
        <v>8</v>
      </c>
      <c r="N1813" s="16" t="str">
        <f>TEXT(Table13[[#This Row],[Order Date]],"mmmm")</f>
        <v>July</v>
      </c>
      <c r="O1813" s="16" t="str">
        <f>TEXT(Table13[[#This Row],[Order Date]],"dddd")</f>
        <v>Saturday</v>
      </c>
      <c r="P1813" s="16">
        <f>WEEKDAY(Table13[[#This Row],[Order Datetime]],2)</f>
        <v>6</v>
      </c>
      <c r="Q1813" s="30" t="str">
        <f>IF(Table13[[#This Row],[Customer Country]]="",VLOOKUP(Table13[[#This Row],[Customer ID]],Customers!$A$2:$E$2501,2,0),Table13[[#This Row],[Customer Country]])</f>
        <v>USA</v>
      </c>
      <c r="R1813" s="16">
        <f>VLOOKUP(Table13[[#This Row],[Customer ID]],Table3[],6,0)</f>
        <v>83</v>
      </c>
    </row>
    <row r="1814" spans="1:18" x14ac:dyDescent="0.3">
      <c r="A1814" s="15">
        <v>213804</v>
      </c>
      <c r="B1814" s="16">
        <v>1473</v>
      </c>
      <c r="C1814" s="17" t="s">
        <v>99</v>
      </c>
      <c r="D1814" s="18">
        <v>45115.03402777778</v>
      </c>
      <c r="E1814" s="16" t="s">
        <v>97</v>
      </c>
      <c r="F1814" s="16" t="s">
        <v>74</v>
      </c>
      <c r="G1814" s="16">
        <v>7453</v>
      </c>
      <c r="H1814" s="16">
        <f>IF(OR(Table13[[#This Row],[Order Value]]&gt;Answer!I$17,Table13[[#This Row],[Order Value]]&lt;Answer!I$18),1,0)</f>
        <v>0</v>
      </c>
      <c r="I1814" s="19">
        <v>45115</v>
      </c>
      <c r="J1814" s="20" t="str">
        <f>TEXT(Table13[[#This Row],[Order Datetime]],"HH:MM:SS")</f>
        <v>00:49:00</v>
      </c>
      <c r="K1814" s="20" t="str">
        <f>TEXT(Table13[[#This Row],[Order time]],"H")</f>
        <v>0</v>
      </c>
      <c r="L1814" s="16">
        <v>7</v>
      </c>
      <c r="M1814" s="16">
        <f>DAY(Table13[[#This Row],[Order Date]])</f>
        <v>8</v>
      </c>
      <c r="N1814" s="16" t="str">
        <f>TEXT(Table13[[#This Row],[Order Date]],"mmmm")</f>
        <v>July</v>
      </c>
      <c r="O1814" s="16" t="str">
        <f>TEXT(Table13[[#This Row],[Order Date]],"dddd")</f>
        <v>Saturday</v>
      </c>
      <c r="P1814" s="16">
        <f>WEEKDAY(Table13[[#This Row],[Order Datetime]],2)</f>
        <v>6</v>
      </c>
      <c r="Q1814" s="30" t="str">
        <f>IF(Table13[[#This Row],[Customer Country]]="",VLOOKUP(Table13[[#This Row],[Customer ID]],Customers!$A$2:$E$2501,2,0),Table13[[#This Row],[Customer Country]])</f>
        <v>USA</v>
      </c>
      <c r="R1814" s="16">
        <f>VLOOKUP(Table13[[#This Row],[Customer ID]],Table3[],6,0)</f>
        <v>40</v>
      </c>
    </row>
    <row r="1815" spans="1:18" x14ac:dyDescent="0.3">
      <c r="A1815" s="15">
        <v>417779</v>
      </c>
      <c r="B1815" s="16">
        <v>1473</v>
      </c>
      <c r="C1815" s="17" t="s">
        <v>99</v>
      </c>
      <c r="D1815" s="18">
        <v>44957.027777777781</v>
      </c>
      <c r="E1815" s="16" t="s">
        <v>96</v>
      </c>
      <c r="F1815" s="16" t="s">
        <v>43</v>
      </c>
      <c r="G1815" s="16">
        <v>9335</v>
      </c>
      <c r="H1815" s="16">
        <f>IF(OR(Table13[[#This Row],[Order Value]]&gt;Answer!I$17,Table13[[#This Row],[Order Value]]&lt;Answer!I$18),1,0)</f>
        <v>0</v>
      </c>
      <c r="I1815" s="19">
        <v>44957</v>
      </c>
      <c r="J1815" s="20" t="str">
        <f>TEXT(Table13[[#This Row],[Order Datetime]],"HH:MM:SS")</f>
        <v>00:40:00</v>
      </c>
      <c r="K1815" s="20" t="str">
        <f>TEXT(Table13[[#This Row],[Order time]],"H")</f>
        <v>0</v>
      </c>
      <c r="L1815" s="16">
        <v>1</v>
      </c>
      <c r="M1815" s="16">
        <f>DAY(Table13[[#This Row],[Order Date]])</f>
        <v>31</v>
      </c>
      <c r="N1815" s="16" t="str">
        <f>TEXT(Table13[[#This Row],[Order Date]],"mmmm")</f>
        <v>January</v>
      </c>
      <c r="O1815" s="16" t="str">
        <f>TEXT(Table13[[#This Row],[Order Date]],"dddd")</f>
        <v>Tuesday</v>
      </c>
      <c r="P1815" s="16">
        <f>WEEKDAY(Table13[[#This Row],[Order Datetime]],2)</f>
        <v>2</v>
      </c>
      <c r="Q1815" s="30" t="str">
        <f>IF(Table13[[#This Row],[Customer Country]]="",VLOOKUP(Table13[[#This Row],[Customer ID]],Customers!$A$2:$E$2501,2,0),Table13[[#This Row],[Customer Country]])</f>
        <v>USA</v>
      </c>
      <c r="R1815" s="16">
        <f>VLOOKUP(Table13[[#This Row],[Customer ID]],Table3[],6,0)</f>
        <v>40</v>
      </c>
    </row>
    <row r="1816" spans="1:18" x14ac:dyDescent="0.3">
      <c r="A1816" s="15">
        <v>1054349</v>
      </c>
      <c r="B1816" s="16">
        <v>1473</v>
      </c>
      <c r="C1816" s="17" t="s">
        <v>99</v>
      </c>
      <c r="D1816" s="21">
        <v>45026.978472222225</v>
      </c>
      <c r="E1816" s="16" t="s">
        <v>96</v>
      </c>
      <c r="F1816" s="16" t="s">
        <v>18</v>
      </c>
      <c r="G1816" s="16">
        <v>4060</v>
      </c>
      <c r="H1816" s="16">
        <f>IF(OR(Table13[[#This Row],[Order Value]]&gt;Answer!I$17,Table13[[#This Row],[Order Value]]&lt;Answer!I$18),1,0)</f>
        <v>0</v>
      </c>
      <c r="I1816" s="19">
        <v>45026</v>
      </c>
      <c r="J1816" s="20" t="str">
        <f>TEXT(Table13[[#This Row],[Order Datetime]],"HH:MM:SS")</f>
        <v>23:29:00</v>
      </c>
      <c r="K1816" s="20" t="str">
        <f>TEXT(Table13[[#This Row],[Order time]],"H")</f>
        <v>23</v>
      </c>
      <c r="L1816" s="16">
        <v>4</v>
      </c>
      <c r="M1816" s="16">
        <f>DAY(Table13[[#This Row],[Order Date]])</f>
        <v>10</v>
      </c>
      <c r="N1816" s="16" t="str">
        <f>TEXT(Table13[[#This Row],[Order Date]],"mmmm")</f>
        <v>April</v>
      </c>
      <c r="O1816" s="16" t="str">
        <f>TEXT(Table13[[#This Row],[Order Date]],"dddd")</f>
        <v>Monday</v>
      </c>
      <c r="P1816" s="16">
        <f>WEEKDAY(Table13[[#This Row],[Order Datetime]],2)</f>
        <v>1</v>
      </c>
      <c r="Q1816" s="30" t="str">
        <f>IF(Table13[[#This Row],[Customer Country]]="",VLOOKUP(Table13[[#This Row],[Customer ID]],Customers!$A$2:$E$2501,2,0),Table13[[#This Row],[Customer Country]])</f>
        <v>USA</v>
      </c>
      <c r="R1816" s="16">
        <f>VLOOKUP(Table13[[#This Row],[Customer ID]],Table3[],6,0)</f>
        <v>40</v>
      </c>
    </row>
    <row r="1817" spans="1:18" x14ac:dyDescent="0.3">
      <c r="A1817" s="15">
        <v>394773</v>
      </c>
      <c r="B1817" s="16">
        <v>1474</v>
      </c>
      <c r="C1817" s="17" t="s">
        <v>99</v>
      </c>
      <c r="D1817" s="18">
        <v>45231.030555555553</v>
      </c>
      <c r="E1817" s="16" t="s">
        <v>191</v>
      </c>
      <c r="F1817" s="16" t="s">
        <v>54</v>
      </c>
      <c r="G1817" s="16">
        <v>9148</v>
      </c>
      <c r="H1817" s="16">
        <f>IF(OR(Table13[[#This Row],[Order Value]]&gt;Answer!I$17,Table13[[#This Row],[Order Value]]&lt;Answer!I$18),1,0)</f>
        <v>0</v>
      </c>
      <c r="I1817" s="19">
        <v>45231</v>
      </c>
      <c r="J1817" s="20" t="str">
        <f>TEXT(Table13[[#This Row],[Order Datetime]],"HH:MM:SS")</f>
        <v>00:44:00</v>
      </c>
      <c r="K1817" s="20" t="str">
        <f>TEXT(Table13[[#This Row],[Order time]],"H")</f>
        <v>0</v>
      </c>
      <c r="L1817" s="16">
        <v>11</v>
      </c>
      <c r="M1817" s="16">
        <f>DAY(Table13[[#This Row],[Order Date]])</f>
        <v>1</v>
      </c>
      <c r="N1817" s="16" t="str">
        <f>TEXT(Table13[[#This Row],[Order Date]],"mmmm")</f>
        <v>November</v>
      </c>
      <c r="O1817" s="16" t="str">
        <f>TEXT(Table13[[#This Row],[Order Date]],"dddd")</f>
        <v>Wednesday</v>
      </c>
      <c r="P1817" s="16">
        <f>WEEKDAY(Table13[[#This Row],[Order Datetime]],2)</f>
        <v>3</v>
      </c>
      <c r="Q1817" s="30" t="str">
        <f>IF(Table13[[#This Row],[Customer Country]]="",VLOOKUP(Table13[[#This Row],[Customer ID]],Customers!$A$2:$E$2501,2,0),Table13[[#This Row],[Customer Country]])</f>
        <v>USA</v>
      </c>
      <c r="R1817" s="16">
        <f>VLOOKUP(Table13[[#This Row],[Customer ID]],Table3[],6,0)</f>
        <v>25</v>
      </c>
    </row>
    <row r="1818" spans="1:18" x14ac:dyDescent="0.3">
      <c r="A1818" s="15">
        <v>1628939</v>
      </c>
      <c r="B1818" s="16">
        <v>1474</v>
      </c>
      <c r="C1818" s="17" t="s">
        <v>99</v>
      </c>
      <c r="D1818" s="21">
        <v>45174.037499999999</v>
      </c>
      <c r="E1818" s="16" t="s">
        <v>98</v>
      </c>
      <c r="F1818" s="16" t="s">
        <v>27</v>
      </c>
      <c r="G1818" s="16">
        <v>4675</v>
      </c>
      <c r="H1818" s="16">
        <f>IF(OR(Table13[[#This Row],[Order Value]]&gt;Answer!I$17,Table13[[#This Row],[Order Value]]&lt;Answer!I$18),1,0)</f>
        <v>0</v>
      </c>
      <c r="I1818" s="19">
        <v>45174</v>
      </c>
      <c r="J1818" s="20" t="str">
        <f>TEXT(Table13[[#This Row],[Order Datetime]],"HH:MM:SS")</f>
        <v>00:54:00</v>
      </c>
      <c r="K1818" s="20" t="str">
        <f>TEXT(Table13[[#This Row],[Order time]],"H")</f>
        <v>0</v>
      </c>
      <c r="L1818" s="16">
        <v>9</v>
      </c>
      <c r="M1818" s="16">
        <f>DAY(Table13[[#This Row],[Order Date]])</f>
        <v>5</v>
      </c>
      <c r="N1818" s="16" t="str">
        <f>TEXT(Table13[[#This Row],[Order Date]],"mmmm")</f>
        <v>September</v>
      </c>
      <c r="O1818" s="16" t="str">
        <f>TEXT(Table13[[#This Row],[Order Date]],"dddd")</f>
        <v>Tuesday</v>
      </c>
      <c r="P1818" s="16">
        <f>WEEKDAY(Table13[[#This Row],[Order Datetime]],2)</f>
        <v>2</v>
      </c>
      <c r="Q1818" s="30" t="str">
        <f>IF(Table13[[#This Row],[Customer Country]]="",VLOOKUP(Table13[[#This Row],[Customer ID]],Customers!$A$2:$E$2501,2,0),Table13[[#This Row],[Customer Country]])</f>
        <v>USA</v>
      </c>
      <c r="R1818" s="16">
        <f>VLOOKUP(Table13[[#This Row],[Customer ID]],Table3[],6,0)</f>
        <v>25</v>
      </c>
    </row>
    <row r="1819" spans="1:18" x14ac:dyDescent="0.3">
      <c r="A1819" s="15">
        <v>365101</v>
      </c>
      <c r="B1819" s="16">
        <v>1475</v>
      </c>
      <c r="C1819" s="17" t="s">
        <v>105</v>
      </c>
      <c r="D1819" s="18">
        <v>44971.961111111108</v>
      </c>
      <c r="E1819" s="16" t="s">
        <v>97</v>
      </c>
      <c r="F1819" s="16" t="s">
        <v>8</v>
      </c>
      <c r="G1819" s="16">
        <v>433</v>
      </c>
      <c r="H1819" s="16">
        <f>IF(OR(Table13[[#This Row],[Order Value]]&gt;Answer!I$17,Table13[[#This Row],[Order Value]]&lt;Answer!I$18),1,0)</f>
        <v>0</v>
      </c>
      <c r="I1819" s="19">
        <v>44971</v>
      </c>
      <c r="J1819" s="20" t="str">
        <f>TEXT(Table13[[#This Row],[Order Datetime]],"HH:MM:SS")</f>
        <v>23:04:00</v>
      </c>
      <c r="K1819" s="20" t="str">
        <f>TEXT(Table13[[#This Row],[Order time]],"H")</f>
        <v>23</v>
      </c>
      <c r="L1819" s="16">
        <v>2</v>
      </c>
      <c r="M1819" s="16">
        <f>DAY(Table13[[#This Row],[Order Date]])</f>
        <v>14</v>
      </c>
      <c r="N1819" s="16" t="str">
        <f>TEXT(Table13[[#This Row],[Order Date]],"mmmm")</f>
        <v>February</v>
      </c>
      <c r="O1819" s="16" t="str">
        <f>TEXT(Table13[[#This Row],[Order Date]],"dddd")</f>
        <v>Tuesday</v>
      </c>
      <c r="P1819" s="16">
        <f>WEEKDAY(Table13[[#This Row],[Order Datetime]],2)</f>
        <v>2</v>
      </c>
      <c r="Q1819" s="30" t="str">
        <f>IF(Table13[[#This Row],[Customer Country]]="",VLOOKUP(Table13[[#This Row],[Customer ID]],Customers!$A$2:$E$2501,2,0),Table13[[#This Row],[Customer Country]])</f>
        <v>Spain</v>
      </c>
      <c r="R1819" s="16">
        <f>VLOOKUP(Table13[[#This Row],[Customer ID]],Table3[],6,0)</f>
        <v>25</v>
      </c>
    </row>
    <row r="1820" spans="1:18" x14ac:dyDescent="0.3">
      <c r="A1820" s="15">
        <v>498746</v>
      </c>
      <c r="B1820" s="16">
        <v>1475</v>
      </c>
      <c r="C1820" s="17" t="s">
        <v>105</v>
      </c>
      <c r="D1820" s="18">
        <v>45080.006249999999</v>
      </c>
      <c r="E1820" s="16" t="s">
        <v>97</v>
      </c>
      <c r="F1820" s="16" t="s">
        <v>68</v>
      </c>
      <c r="G1820" s="16">
        <v>6335</v>
      </c>
      <c r="H1820" s="16">
        <f>IF(OR(Table13[[#This Row],[Order Value]]&gt;Answer!I$17,Table13[[#This Row],[Order Value]]&lt;Answer!I$18),1,0)</f>
        <v>0</v>
      </c>
      <c r="I1820" s="19">
        <v>45080</v>
      </c>
      <c r="J1820" s="20" t="str">
        <f>TEXT(Table13[[#This Row],[Order Datetime]],"HH:MM:SS")</f>
        <v>00:09:00</v>
      </c>
      <c r="K1820" s="20" t="str">
        <f>TEXT(Table13[[#This Row],[Order time]],"H")</f>
        <v>0</v>
      </c>
      <c r="L1820" s="16">
        <v>6</v>
      </c>
      <c r="M1820" s="16">
        <f>DAY(Table13[[#This Row],[Order Date]])</f>
        <v>3</v>
      </c>
      <c r="N1820" s="16" t="str">
        <f>TEXT(Table13[[#This Row],[Order Date]],"mmmm")</f>
        <v>June</v>
      </c>
      <c r="O1820" s="16" t="str">
        <f>TEXT(Table13[[#This Row],[Order Date]],"dddd")</f>
        <v>Saturday</v>
      </c>
      <c r="P1820" s="16">
        <f>WEEKDAY(Table13[[#This Row],[Order Datetime]],2)</f>
        <v>6</v>
      </c>
      <c r="Q1820" s="30" t="str">
        <f>IF(Table13[[#This Row],[Customer Country]]="",VLOOKUP(Table13[[#This Row],[Customer ID]],Customers!$A$2:$E$2501,2,0),Table13[[#This Row],[Customer Country]])</f>
        <v>Spain</v>
      </c>
      <c r="R1820" s="16">
        <f>VLOOKUP(Table13[[#This Row],[Customer ID]],Table3[],6,0)</f>
        <v>25</v>
      </c>
    </row>
    <row r="1821" spans="1:18" x14ac:dyDescent="0.3">
      <c r="A1821" s="15">
        <v>517568</v>
      </c>
      <c r="B1821" s="16">
        <v>1475</v>
      </c>
      <c r="C1821" s="17" t="s">
        <v>105</v>
      </c>
      <c r="D1821" s="18">
        <v>45200.020833333336</v>
      </c>
      <c r="E1821" s="16" t="s">
        <v>96</v>
      </c>
      <c r="F1821" s="16" t="s">
        <v>43</v>
      </c>
      <c r="G1821" s="16">
        <v>794</v>
      </c>
      <c r="H1821" s="16">
        <f>IF(OR(Table13[[#This Row],[Order Value]]&gt;Answer!I$17,Table13[[#This Row],[Order Value]]&lt;Answer!I$18),1,0)</f>
        <v>0</v>
      </c>
      <c r="I1821" s="19">
        <v>45200</v>
      </c>
      <c r="J1821" s="20" t="str">
        <f>TEXT(Table13[[#This Row],[Order Datetime]],"HH:MM:SS")</f>
        <v>00:30:00</v>
      </c>
      <c r="K1821" s="20" t="str">
        <f>TEXT(Table13[[#This Row],[Order time]],"H")</f>
        <v>0</v>
      </c>
      <c r="L1821" s="16">
        <v>10</v>
      </c>
      <c r="M1821" s="16">
        <f>DAY(Table13[[#This Row],[Order Date]])</f>
        <v>1</v>
      </c>
      <c r="N1821" s="16" t="str">
        <f>TEXT(Table13[[#This Row],[Order Date]],"mmmm")</f>
        <v>October</v>
      </c>
      <c r="O1821" s="16" t="str">
        <f>TEXT(Table13[[#This Row],[Order Date]],"dddd")</f>
        <v>Sunday</v>
      </c>
      <c r="P1821" s="16">
        <f>WEEKDAY(Table13[[#This Row],[Order Datetime]],2)</f>
        <v>7</v>
      </c>
      <c r="Q1821" s="30" t="str">
        <f>IF(Table13[[#This Row],[Customer Country]]="",VLOOKUP(Table13[[#This Row],[Customer ID]],Customers!$A$2:$E$2501,2,0),Table13[[#This Row],[Customer Country]])</f>
        <v>Spain</v>
      </c>
      <c r="R1821" s="16">
        <f>VLOOKUP(Table13[[#This Row],[Customer ID]],Table3[],6,0)</f>
        <v>25</v>
      </c>
    </row>
    <row r="1822" spans="1:18" x14ac:dyDescent="0.3">
      <c r="A1822" s="15">
        <v>1272986</v>
      </c>
      <c r="B1822" s="16">
        <v>1475</v>
      </c>
      <c r="C1822" s="17" t="s">
        <v>105</v>
      </c>
      <c r="D1822" s="21">
        <v>44965.068055555559</v>
      </c>
      <c r="E1822" s="16" t="s">
        <v>97</v>
      </c>
      <c r="F1822" s="16" t="s">
        <v>41</v>
      </c>
      <c r="G1822" s="16">
        <v>4629</v>
      </c>
      <c r="H1822" s="16">
        <f>IF(OR(Table13[[#This Row],[Order Value]]&gt;Answer!I$17,Table13[[#This Row],[Order Value]]&lt;Answer!I$18),1,0)</f>
        <v>0</v>
      </c>
      <c r="I1822" s="19">
        <v>44965</v>
      </c>
      <c r="J1822" s="20" t="str">
        <f>TEXT(Table13[[#This Row],[Order Datetime]],"HH:MM:SS")</f>
        <v>01:38:00</v>
      </c>
      <c r="K1822" s="20" t="str">
        <f>TEXT(Table13[[#This Row],[Order time]],"H")</f>
        <v>1</v>
      </c>
      <c r="L1822" s="16">
        <v>2</v>
      </c>
      <c r="M1822" s="16">
        <f>DAY(Table13[[#This Row],[Order Date]])</f>
        <v>8</v>
      </c>
      <c r="N1822" s="16" t="str">
        <f>TEXT(Table13[[#This Row],[Order Date]],"mmmm")</f>
        <v>February</v>
      </c>
      <c r="O1822" s="16" t="str">
        <f>TEXT(Table13[[#This Row],[Order Date]],"dddd")</f>
        <v>Wednesday</v>
      </c>
      <c r="P1822" s="16">
        <f>WEEKDAY(Table13[[#This Row],[Order Datetime]],2)</f>
        <v>3</v>
      </c>
      <c r="Q1822" s="30" t="str">
        <f>IF(Table13[[#This Row],[Customer Country]]="",VLOOKUP(Table13[[#This Row],[Customer ID]],Customers!$A$2:$E$2501,2,0),Table13[[#This Row],[Customer Country]])</f>
        <v>Spain</v>
      </c>
      <c r="R1822" s="16">
        <f>VLOOKUP(Table13[[#This Row],[Customer ID]],Table3[],6,0)</f>
        <v>25</v>
      </c>
    </row>
    <row r="1823" spans="1:18" x14ac:dyDescent="0.3">
      <c r="A1823" s="15">
        <v>1409687</v>
      </c>
      <c r="B1823" s="16">
        <v>1475</v>
      </c>
      <c r="C1823" s="17" t="s">
        <v>105</v>
      </c>
      <c r="D1823" s="21">
        <v>45019.037499999999</v>
      </c>
      <c r="E1823" s="16" t="s">
        <v>191</v>
      </c>
      <c r="F1823" s="16" t="s">
        <v>40</v>
      </c>
      <c r="G1823" s="16">
        <v>3268</v>
      </c>
      <c r="H1823" s="16">
        <f>IF(OR(Table13[[#This Row],[Order Value]]&gt;Answer!I$17,Table13[[#This Row],[Order Value]]&lt;Answer!I$18),1,0)</f>
        <v>0</v>
      </c>
      <c r="I1823" s="19">
        <v>45019</v>
      </c>
      <c r="J1823" s="20" t="str">
        <f>TEXT(Table13[[#This Row],[Order Datetime]],"HH:MM:SS")</f>
        <v>00:54:00</v>
      </c>
      <c r="K1823" s="20" t="str">
        <f>TEXT(Table13[[#This Row],[Order time]],"H")</f>
        <v>0</v>
      </c>
      <c r="L1823" s="16">
        <v>4</v>
      </c>
      <c r="M1823" s="16">
        <f>DAY(Table13[[#This Row],[Order Date]])</f>
        <v>3</v>
      </c>
      <c r="N1823" s="16" t="str">
        <f>TEXT(Table13[[#This Row],[Order Date]],"mmmm")</f>
        <v>April</v>
      </c>
      <c r="O1823" s="16" t="str">
        <f>TEXT(Table13[[#This Row],[Order Date]],"dddd")</f>
        <v>Monday</v>
      </c>
      <c r="P1823" s="16">
        <f>WEEKDAY(Table13[[#This Row],[Order Datetime]],2)</f>
        <v>1</v>
      </c>
      <c r="Q1823" s="30" t="str">
        <f>IF(Table13[[#This Row],[Customer Country]]="",VLOOKUP(Table13[[#This Row],[Customer ID]],Customers!$A$2:$E$2501,2,0),Table13[[#This Row],[Customer Country]])</f>
        <v>Spain</v>
      </c>
      <c r="R1823" s="16">
        <f>VLOOKUP(Table13[[#This Row],[Customer ID]],Table3[],6,0)</f>
        <v>25</v>
      </c>
    </row>
    <row r="1824" spans="1:18" x14ac:dyDescent="0.3">
      <c r="A1824" s="15">
        <v>307999</v>
      </c>
      <c r="B1824" s="16">
        <v>1476</v>
      </c>
      <c r="C1824" s="17" t="s">
        <v>107</v>
      </c>
      <c r="D1824" s="18">
        <v>45111.981249999997</v>
      </c>
      <c r="E1824" s="16" t="s">
        <v>96</v>
      </c>
      <c r="F1824" s="16" t="s">
        <v>36</v>
      </c>
      <c r="G1824" s="16">
        <v>5434</v>
      </c>
      <c r="H1824" s="16">
        <f>IF(OR(Table13[[#This Row],[Order Value]]&gt;Answer!I$17,Table13[[#This Row],[Order Value]]&lt;Answer!I$18),1,0)</f>
        <v>0</v>
      </c>
      <c r="I1824" s="19">
        <v>45111</v>
      </c>
      <c r="J1824" s="20" t="str">
        <f>TEXT(Table13[[#This Row],[Order Datetime]],"HH:MM:SS")</f>
        <v>23:33:00</v>
      </c>
      <c r="K1824" s="20" t="str">
        <f>TEXT(Table13[[#This Row],[Order time]],"H")</f>
        <v>23</v>
      </c>
      <c r="L1824" s="16">
        <v>7</v>
      </c>
      <c r="M1824" s="16">
        <f>DAY(Table13[[#This Row],[Order Date]])</f>
        <v>4</v>
      </c>
      <c r="N1824" s="16" t="str">
        <f>TEXT(Table13[[#This Row],[Order Date]],"mmmm")</f>
        <v>July</v>
      </c>
      <c r="O1824" s="16" t="str">
        <f>TEXT(Table13[[#This Row],[Order Date]],"dddd")</f>
        <v>Tuesday</v>
      </c>
      <c r="P1824" s="16">
        <f>WEEKDAY(Table13[[#This Row],[Order Datetime]],2)</f>
        <v>2</v>
      </c>
      <c r="Q1824" s="30" t="str">
        <f>IF(Table13[[#This Row],[Customer Country]]="",VLOOKUP(Table13[[#This Row],[Customer ID]],Customers!$A$2:$E$2501,2,0),Table13[[#This Row],[Customer Country]])</f>
        <v>Italy</v>
      </c>
      <c r="R1824" s="16">
        <f>VLOOKUP(Table13[[#This Row],[Customer ID]],Table3[],6,0)</f>
        <v>23</v>
      </c>
    </row>
    <row r="1825" spans="1:18" x14ac:dyDescent="0.3">
      <c r="A1825" s="15">
        <v>573613</v>
      </c>
      <c r="B1825" s="16">
        <v>1477</v>
      </c>
      <c r="C1825" s="17" t="s">
        <v>105</v>
      </c>
      <c r="D1825" s="18">
        <v>45156.053472222222</v>
      </c>
      <c r="E1825" s="16" t="s">
        <v>97</v>
      </c>
      <c r="F1825" s="16" t="s">
        <v>81</v>
      </c>
      <c r="G1825" s="16">
        <v>7954</v>
      </c>
      <c r="H1825" s="16">
        <f>IF(OR(Table13[[#This Row],[Order Value]]&gt;Answer!I$17,Table13[[#This Row],[Order Value]]&lt;Answer!I$18),1,0)</f>
        <v>0</v>
      </c>
      <c r="I1825" s="19">
        <v>45156</v>
      </c>
      <c r="J1825" s="20" t="str">
        <f>TEXT(Table13[[#This Row],[Order Datetime]],"HH:MM:SS")</f>
        <v>01:17:00</v>
      </c>
      <c r="K1825" s="20" t="str">
        <f>TEXT(Table13[[#This Row],[Order time]],"H")</f>
        <v>1</v>
      </c>
      <c r="L1825" s="16">
        <v>8</v>
      </c>
      <c r="M1825" s="16">
        <f>DAY(Table13[[#This Row],[Order Date]])</f>
        <v>18</v>
      </c>
      <c r="N1825" s="16" t="str">
        <f>TEXT(Table13[[#This Row],[Order Date]],"mmmm")</f>
        <v>August</v>
      </c>
      <c r="O1825" s="16" t="str">
        <f>TEXT(Table13[[#This Row],[Order Date]],"dddd")</f>
        <v>Friday</v>
      </c>
      <c r="P1825" s="16">
        <f>WEEKDAY(Table13[[#This Row],[Order Datetime]],2)</f>
        <v>5</v>
      </c>
      <c r="Q1825" s="30" t="str">
        <f>IF(Table13[[#This Row],[Customer Country]]="",VLOOKUP(Table13[[#This Row],[Customer ID]],Customers!$A$2:$E$2501,2,0),Table13[[#This Row],[Customer Country]])</f>
        <v>Spain</v>
      </c>
      <c r="R1825" s="16">
        <f>VLOOKUP(Table13[[#This Row],[Customer ID]],Table3[],6,0)</f>
        <v>73</v>
      </c>
    </row>
    <row r="1826" spans="1:18" x14ac:dyDescent="0.3">
      <c r="A1826" s="15">
        <v>746060</v>
      </c>
      <c r="B1826" s="16">
        <v>1477</v>
      </c>
      <c r="C1826" s="17" t="s">
        <v>105</v>
      </c>
      <c r="D1826" s="21">
        <v>45016.994444444441</v>
      </c>
      <c r="E1826" s="16" t="s">
        <v>97</v>
      </c>
      <c r="F1826" s="16" t="s">
        <v>34</v>
      </c>
      <c r="G1826" s="16">
        <v>1387</v>
      </c>
      <c r="H1826" s="16">
        <f>IF(OR(Table13[[#This Row],[Order Value]]&gt;Answer!I$17,Table13[[#This Row],[Order Value]]&lt;Answer!I$18),1,0)</f>
        <v>0</v>
      </c>
      <c r="I1826" s="19">
        <v>45016</v>
      </c>
      <c r="J1826" s="20" t="str">
        <f>TEXT(Table13[[#This Row],[Order Datetime]],"HH:MM:SS")</f>
        <v>23:52:00</v>
      </c>
      <c r="K1826" s="20" t="str">
        <f>TEXT(Table13[[#This Row],[Order time]],"H")</f>
        <v>23</v>
      </c>
      <c r="L1826" s="16">
        <v>3</v>
      </c>
      <c r="M1826" s="16">
        <f>DAY(Table13[[#This Row],[Order Date]])</f>
        <v>31</v>
      </c>
      <c r="N1826" s="16" t="str">
        <f>TEXT(Table13[[#This Row],[Order Date]],"mmmm")</f>
        <v>March</v>
      </c>
      <c r="O1826" s="16" t="str">
        <f>TEXT(Table13[[#This Row],[Order Date]],"dddd")</f>
        <v>Friday</v>
      </c>
      <c r="P1826" s="16">
        <f>WEEKDAY(Table13[[#This Row],[Order Datetime]],2)</f>
        <v>5</v>
      </c>
      <c r="Q1826" s="30" t="str">
        <f>IF(Table13[[#This Row],[Customer Country]]="",VLOOKUP(Table13[[#This Row],[Customer ID]],Customers!$A$2:$E$2501,2,0),Table13[[#This Row],[Customer Country]])</f>
        <v>Spain</v>
      </c>
      <c r="R1826" s="16">
        <f>VLOOKUP(Table13[[#This Row],[Customer ID]],Table3[],6,0)</f>
        <v>73</v>
      </c>
    </row>
    <row r="1827" spans="1:18" x14ac:dyDescent="0.3">
      <c r="A1827" s="15">
        <v>1258064</v>
      </c>
      <c r="B1827" s="16">
        <v>1478</v>
      </c>
      <c r="C1827" s="17" t="s">
        <v>104</v>
      </c>
      <c r="D1827" s="21">
        <v>45042.019444444442</v>
      </c>
      <c r="E1827" s="16" t="s">
        <v>191</v>
      </c>
      <c r="F1827" s="16" t="s">
        <v>75</v>
      </c>
      <c r="G1827" s="16">
        <v>6527</v>
      </c>
      <c r="H1827" s="16">
        <f>IF(OR(Table13[[#This Row],[Order Value]]&gt;Answer!I$17,Table13[[#This Row],[Order Value]]&lt;Answer!I$18),1,0)</f>
        <v>0</v>
      </c>
      <c r="I1827" s="19">
        <v>45042</v>
      </c>
      <c r="J1827" s="20" t="str">
        <f>TEXT(Table13[[#This Row],[Order Datetime]],"HH:MM:SS")</f>
        <v>00:28:00</v>
      </c>
      <c r="K1827" s="20" t="str">
        <f>TEXT(Table13[[#This Row],[Order time]],"H")</f>
        <v>0</v>
      </c>
      <c r="L1827" s="16">
        <v>4</v>
      </c>
      <c r="M1827" s="16">
        <f>DAY(Table13[[#This Row],[Order Date]])</f>
        <v>26</v>
      </c>
      <c r="N1827" s="16" t="str">
        <f>TEXT(Table13[[#This Row],[Order Date]],"mmmm")</f>
        <v>April</v>
      </c>
      <c r="O1827" s="16" t="str">
        <f>TEXT(Table13[[#This Row],[Order Date]],"dddd")</f>
        <v>Wednesday</v>
      </c>
      <c r="P1827" s="16">
        <f>WEEKDAY(Table13[[#This Row],[Order Datetime]],2)</f>
        <v>3</v>
      </c>
      <c r="Q1827" s="30" t="str">
        <f>IF(Table13[[#This Row],[Customer Country]]="",VLOOKUP(Table13[[#This Row],[Customer ID]],Customers!$A$2:$E$2501,2,0),Table13[[#This Row],[Customer Country]])</f>
        <v>Austria</v>
      </c>
      <c r="R1827" s="16">
        <f>VLOOKUP(Table13[[#This Row],[Customer ID]],Table3[],6,0)</f>
        <v>43</v>
      </c>
    </row>
    <row r="1828" spans="1:18" x14ac:dyDescent="0.3">
      <c r="A1828" s="15">
        <v>757855</v>
      </c>
      <c r="B1828" s="16">
        <v>1479</v>
      </c>
      <c r="C1828" s="17" t="s">
        <v>99</v>
      </c>
      <c r="D1828" s="21">
        <v>45242.941666666666</v>
      </c>
      <c r="E1828" s="16" t="s">
        <v>96</v>
      </c>
      <c r="F1828" s="16" t="s">
        <v>45</v>
      </c>
      <c r="G1828" s="16">
        <v>5528</v>
      </c>
      <c r="H1828" s="16">
        <f>IF(OR(Table13[[#This Row],[Order Value]]&gt;Answer!I$17,Table13[[#This Row],[Order Value]]&lt;Answer!I$18),1,0)</f>
        <v>0</v>
      </c>
      <c r="I1828" s="19">
        <v>45242</v>
      </c>
      <c r="J1828" s="20" t="str">
        <f>TEXT(Table13[[#This Row],[Order Datetime]],"HH:MM:SS")</f>
        <v>22:36:00</v>
      </c>
      <c r="K1828" s="20" t="str">
        <f>TEXT(Table13[[#This Row],[Order time]],"H")</f>
        <v>22</v>
      </c>
      <c r="L1828" s="16">
        <v>11</v>
      </c>
      <c r="M1828" s="16">
        <f>DAY(Table13[[#This Row],[Order Date]])</f>
        <v>12</v>
      </c>
      <c r="N1828" s="16" t="str">
        <f>TEXT(Table13[[#This Row],[Order Date]],"mmmm")</f>
        <v>November</v>
      </c>
      <c r="O1828" s="16" t="str">
        <f>TEXT(Table13[[#This Row],[Order Date]],"dddd")</f>
        <v>Sunday</v>
      </c>
      <c r="P1828" s="16">
        <f>WEEKDAY(Table13[[#This Row],[Order Datetime]],2)</f>
        <v>7</v>
      </c>
      <c r="Q1828" s="30" t="str">
        <f>IF(Table13[[#This Row],[Customer Country]]="",VLOOKUP(Table13[[#This Row],[Customer ID]],Customers!$A$2:$E$2501,2,0),Table13[[#This Row],[Customer Country]])</f>
        <v>USA</v>
      </c>
      <c r="R1828" s="16">
        <f>VLOOKUP(Table13[[#This Row],[Customer ID]],Table3[],6,0)</f>
        <v>87</v>
      </c>
    </row>
    <row r="1829" spans="1:18" x14ac:dyDescent="0.3">
      <c r="A1829" s="15">
        <v>1059711</v>
      </c>
      <c r="B1829" s="16">
        <v>1479</v>
      </c>
      <c r="C1829" s="17" t="s">
        <v>99</v>
      </c>
      <c r="D1829" s="21">
        <v>45000.042361111111</v>
      </c>
      <c r="E1829" s="16" t="s">
        <v>96</v>
      </c>
      <c r="F1829" s="16" t="s">
        <v>57</v>
      </c>
      <c r="G1829" s="16">
        <v>5593</v>
      </c>
      <c r="H1829" s="16">
        <f>IF(OR(Table13[[#This Row],[Order Value]]&gt;Answer!I$17,Table13[[#This Row],[Order Value]]&lt;Answer!I$18),1,0)</f>
        <v>0</v>
      </c>
      <c r="I1829" s="19">
        <v>45000</v>
      </c>
      <c r="J1829" s="20" t="str">
        <f>TEXT(Table13[[#This Row],[Order Datetime]],"HH:MM:SS")</f>
        <v>01:01:00</v>
      </c>
      <c r="K1829" s="20" t="str">
        <f>TEXT(Table13[[#This Row],[Order time]],"H")</f>
        <v>1</v>
      </c>
      <c r="L1829" s="16">
        <v>3</v>
      </c>
      <c r="M1829" s="16">
        <f>DAY(Table13[[#This Row],[Order Date]])</f>
        <v>15</v>
      </c>
      <c r="N1829" s="16" t="str">
        <f>TEXT(Table13[[#This Row],[Order Date]],"mmmm")</f>
        <v>March</v>
      </c>
      <c r="O1829" s="16" t="str">
        <f>TEXT(Table13[[#This Row],[Order Date]],"dddd")</f>
        <v>Wednesday</v>
      </c>
      <c r="P1829" s="16">
        <f>WEEKDAY(Table13[[#This Row],[Order Datetime]],2)</f>
        <v>3</v>
      </c>
      <c r="Q1829" s="30" t="str">
        <f>IF(Table13[[#This Row],[Customer Country]]="",VLOOKUP(Table13[[#This Row],[Customer ID]],Customers!$A$2:$E$2501,2,0),Table13[[#This Row],[Customer Country]])</f>
        <v>USA</v>
      </c>
      <c r="R1829" s="16">
        <f>VLOOKUP(Table13[[#This Row],[Customer ID]],Table3[],6,0)</f>
        <v>87</v>
      </c>
    </row>
    <row r="1830" spans="1:18" x14ac:dyDescent="0.3">
      <c r="A1830" s="15">
        <v>1158886</v>
      </c>
      <c r="B1830" s="16">
        <v>1479</v>
      </c>
      <c r="C1830" s="17" t="s">
        <v>99</v>
      </c>
      <c r="D1830" s="21">
        <v>45171.03125</v>
      </c>
      <c r="E1830" s="16" t="s">
        <v>98</v>
      </c>
      <c r="F1830" s="16" t="s">
        <v>15</v>
      </c>
      <c r="G1830" s="16">
        <v>3135</v>
      </c>
      <c r="H1830" s="16">
        <f>IF(OR(Table13[[#This Row],[Order Value]]&gt;Answer!I$17,Table13[[#This Row],[Order Value]]&lt;Answer!I$18),1,0)</f>
        <v>0</v>
      </c>
      <c r="I1830" s="19">
        <v>45171</v>
      </c>
      <c r="J1830" s="20" t="str">
        <f>TEXT(Table13[[#This Row],[Order Datetime]],"HH:MM:SS")</f>
        <v>00:45:00</v>
      </c>
      <c r="K1830" s="20" t="str">
        <f>TEXT(Table13[[#This Row],[Order time]],"H")</f>
        <v>0</v>
      </c>
      <c r="L1830" s="16">
        <v>9</v>
      </c>
      <c r="M1830" s="16">
        <f>DAY(Table13[[#This Row],[Order Date]])</f>
        <v>2</v>
      </c>
      <c r="N1830" s="16" t="str">
        <f>TEXT(Table13[[#This Row],[Order Date]],"mmmm")</f>
        <v>September</v>
      </c>
      <c r="O1830" s="16" t="str">
        <f>TEXT(Table13[[#This Row],[Order Date]],"dddd")</f>
        <v>Saturday</v>
      </c>
      <c r="P1830" s="16">
        <f>WEEKDAY(Table13[[#This Row],[Order Datetime]],2)</f>
        <v>6</v>
      </c>
      <c r="Q1830" s="30" t="str">
        <f>IF(Table13[[#This Row],[Customer Country]]="",VLOOKUP(Table13[[#This Row],[Customer ID]],Customers!$A$2:$E$2501,2,0),Table13[[#This Row],[Customer Country]])</f>
        <v>USA</v>
      </c>
      <c r="R1830" s="16">
        <f>VLOOKUP(Table13[[#This Row],[Customer ID]],Table3[],6,0)</f>
        <v>87</v>
      </c>
    </row>
    <row r="1831" spans="1:18" x14ac:dyDescent="0.3">
      <c r="A1831" s="15">
        <v>1587832</v>
      </c>
      <c r="B1831" s="16">
        <v>1483</v>
      </c>
      <c r="C1831" s="17" t="s">
        <v>99</v>
      </c>
      <c r="D1831" s="21">
        <v>45239.961805555555</v>
      </c>
      <c r="E1831" s="16" t="s">
        <v>98</v>
      </c>
      <c r="F1831" s="16" t="s">
        <v>43</v>
      </c>
      <c r="G1831" s="16">
        <v>3831</v>
      </c>
      <c r="H1831" s="16">
        <f>IF(OR(Table13[[#This Row],[Order Value]]&gt;Answer!I$17,Table13[[#This Row],[Order Value]]&lt;Answer!I$18),1,0)</f>
        <v>0</v>
      </c>
      <c r="I1831" s="19">
        <v>45239</v>
      </c>
      <c r="J1831" s="20" t="str">
        <f>TEXT(Table13[[#This Row],[Order Datetime]],"HH:MM:SS")</f>
        <v>23:05:00</v>
      </c>
      <c r="K1831" s="20" t="str">
        <f>TEXT(Table13[[#This Row],[Order time]],"H")</f>
        <v>23</v>
      </c>
      <c r="L1831" s="16">
        <v>11</v>
      </c>
      <c r="M1831" s="16">
        <f>DAY(Table13[[#This Row],[Order Date]])</f>
        <v>9</v>
      </c>
      <c r="N1831" s="16" t="str">
        <f>TEXT(Table13[[#This Row],[Order Date]],"mmmm")</f>
        <v>November</v>
      </c>
      <c r="O1831" s="16" t="str">
        <f>TEXT(Table13[[#This Row],[Order Date]],"dddd")</f>
        <v>Thursday</v>
      </c>
      <c r="P1831" s="16">
        <f>WEEKDAY(Table13[[#This Row],[Order Datetime]],2)</f>
        <v>4</v>
      </c>
      <c r="Q1831" s="30" t="str">
        <f>IF(Table13[[#This Row],[Customer Country]]="",VLOOKUP(Table13[[#This Row],[Customer ID]],Customers!$A$2:$E$2501,2,0),Table13[[#This Row],[Customer Country]])</f>
        <v>USA</v>
      </c>
      <c r="R1831" s="16">
        <f>VLOOKUP(Table13[[#This Row],[Customer ID]],Table3[],6,0)</f>
        <v>82</v>
      </c>
    </row>
    <row r="1832" spans="1:18" x14ac:dyDescent="0.3">
      <c r="A1832" s="15">
        <v>1599039</v>
      </c>
      <c r="B1832" s="16">
        <v>1483</v>
      </c>
      <c r="C1832" s="17" t="s">
        <v>99</v>
      </c>
      <c r="D1832" s="21">
        <v>44949.95416666667</v>
      </c>
      <c r="E1832" s="16" t="s">
        <v>191</v>
      </c>
      <c r="F1832" s="16" t="s">
        <v>93</v>
      </c>
      <c r="G1832" s="16">
        <v>9658</v>
      </c>
      <c r="H1832" s="16">
        <f>IF(OR(Table13[[#This Row],[Order Value]]&gt;Answer!I$17,Table13[[#This Row],[Order Value]]&lt;Answer!I$18),1,0)</f>
        <v>0</v>
      </c>
      <c r="I1832" s="19">
        <v>44949</v>
      </c>
      <c r="J1832" s="20" t="str">
        <f>TEXT(Table13[[#This Row],[Order Datetime]],"HH:MM:SS")</f>
        <v>22:54:00</v>
      </c>
      <c r="K1832" s="20" t="str">
        <f>TEXT(Table13[[#This Row],[Order time]],"H")</f>
        <v>22</v>
      </c>
      <c r="L1832" s="16">
        <v>1</v>
      </c>
      <c r="M1832" s="16">
        <f>DAY(Table13[[#This Row],[Order Date]])</f>
        <v>23</v>
      </c>
      <c r="N1832" s="16" t="str">
        <f>TEXT(Table13[[#This Row],[Order Date]],"mmmm")</f>
        <v>January</v>
      </c>
      <c r="O1832" s="16" t="str">
        <f>TEXT(Table13[[#This Row],[Order Date]],"dddd")</f>
        <v>Monday</v>
      </c>
      <c r="P1832" s="16">
        <f>WEEKDAY(Table13[[#This Row],[Order Datetime]],2)</f>
        <v>1</v>
      </c>
      <c r="Q1832" s="30" t="str">
        <f>IF(Table13[[#This Row],[Customer Country]]="",VLOOKUP(Table13[[#This Row],[Customer ID]],Customers!$A$2:$E$2501,2,0),Table13[[#This Row],[Customer Country]])</f>
        <v>USA</v>
      </c>
      <c r="R1832" s="16">
        <f>VLOOKUP(Table13[[#This Row],[Customer ID]],Table3[],6,0)</f>
        <v>82</v>
      </c>
    </row>
    <row r="1833" spans="1:18" x14ac:dyDescent="0.3">
      <c r="A1833" s="15">
        <v>525192</v>
      </c>
      <c r="B1833" s="16">
        <v>1484</v>
      </c>
      <c r="C1833" s="17" t="s">
        <v>99</v>
      </c>
      <c r="D1833" s="18">
        <v>44952.006249999999</v>
      </c>
      <c r="E1833" s="16" t="s">
        <v>96</v>
      </c>
      <c r="F1833" s="16" t="s">
        <v>21</v>
      </c>
      <c r="G1833" s="16">
        <v>2431</v>
      </c>
      <c r="H1833" s="16">
        <f>IF(OR(Table13[[#This Row],[Order Value]]&gt;Answer!I$17,Table13[[#This Row],[Order Value]]&lt;Answer!I$18),1,0)</f>
        <v>0</v>
      </c>
      <c r="I1833" s="19">
        <v>44952</v>
      </c>
      <c r="J1833" s="20" t="str">
        <f>TEXT(Table13[[#This Row],[Order Datetime]],"HH:MM:SS")</f>
        <v>00:09:00</v>
      </c>
      <c r="K1833" s="20" t="str">
        <f>TEXT(Table13[[#This Row],[Order time]],"H")</f>
        <v>0</v>
      </c>
      <c r="L1833" s="16">
        <v>1</v>
      </c>
      <c r="M1833" s="16">
        <f>DAY(Table13[[#This Row],[Order Date]])</f>
        <v>26</v>
      </c>
      <c r="N1833" s="16" t="str">
        <f>TEXT(Table13[[#This Row],[Order Date]],"mmmm")</f>
        <v>January</v>
      </c>
      <c r="O1833" s="16" t="str">
        <f>TEXT(Table13[[#This Row],[Order Date]],"dddd")</f>
        <v>Thursday</v>
      </c>
      <c r="P1833" s="16">
        <f>WEEKDAY(Table13[[#This Row],[Order Datetime]],2)</f>
        <v>4</v>
      </c>
      <c r="Q1833" s="30" t="str">
        <f>IF(Table13[[#This Row],[Customer Country]]="",VLOOKUP(Table13[[#This Row],[Customer ID]],Customers!$A$2:$E$2501,2,0),Table13[[#This Row],[Customer Country]])</f>
        <v>USA</v>
      </c>
      <c r="R1833" s="16">
        <f>VLOOKUP(Table13[[#This Row],[Customer ID]],Table3[],6,0)</f>
        <v>84</v>
      </c>
    </row>
    <row r="1834" spans="1:18" x14ac:dyDescent="0.3">
      <c r="A1834" s="15">
        <v>112565</v>
      </c>
      <c r="B1834" s="16">
        <v>1485</v>
      </c>
      <c r="C1834" s="17" t="s">
        <v>105</v>
      </c>
      <c r="D1834" s="18">
        <v>45041.01666666667</v>
      </c>
      <c r="E1834" s="16" t="s">
        <v>98</v>
      </c>
      <c r="F1834" s="16" t="s">
        <v>13</v>
      </c>
      <c r="G1834" s="16">
        <v>6159</v>
      </c>
      <c r="H1834" s="16">
        <f>IF(OR(Table13[[#This Row],[Order Value]]&gt;Answer!I$17,Table13[[#This Row],[Order Value]]&lt;Answer!I$18),1,0)</f>
        <v>0</v>
      </c>
      <c r="I1834" s="19">
        <v>45041</v>
      </c>
      <c r="J1834" s="20" t="str">
        <f>TEXT(Table13[[#This Row],[Order Datetime]],"HH:MM:SS")</f>
        <v>00:24:00</v>
      </c>
      <c r="K1834" s="20" t="str">
        <f>TEXT(Table13[[#This Row],[Order time]],"H")</f>
        <v>0</v>
      </c>
      <c r="L1834" s="16">
        <v>4</v>
      </c>
      <c r="M1834" s="16">
        <f>DAY(Table13[[#This Row],[Order Date]])</f>
        <v>25</v>
      </c>
      <c r="N1834" s="16" t="str">
        <f>TEXT(Table13[[#This Row],[Order Date]],"mmmm")</f>
        <v>April</v>
      </c>
      <c r="O1834" s="16" t="str">
        <f>TEXT(Table13[[#This Row],[Order Date]],"dddd")</f>
        <v>Tuesday</v>
      </c>
      <c r="P1834" s="16">
        <f>WEEKDAY(Table13[[#This Row],[Order Datetime]],2)</f>
        <v>2</v>
      </c>
      <c r="Q1834" s="30" t="str">
        <f>IF(Table13[[#This Row],[Customer Country]]="",VLOOKUP(Table13[[#This Row],[Customer ID]],Customers!$A$2:$E$2501,2,0),Table13[[#This Row],[Customer Country]])</f>
        <v>Spain</v>
      </c>
      <c r="R1834" s="16">
        <f>VLOOKUP(Table13[[#This Row],[Customer ID]],Table3[],6,0)</f>
        <v>38</v>
      </c>
    </row>
    <row r="1835" spans="1:18" x14ac:dyDescent="0.3">
      <c r="A1835" s="15">
        <v>342826</v>
      </c>
      <c r="B1835" s="16">
        <v>1486</v>
      </c>
      <c r="C1835" s="17" t="s">
        <v>99</v>
      </c>
      <c r="D1835" s="18">
        <v>45097.939583333333</v>
      </c>
      <c r="E1835" s="16" t="s">
        <v>96</v>
      </c>
      <c r="F1835" s="16" t="s">
        <v>8</v>
      </c>
      <c r="G1835" s="16">
        <v>3861</v>
      </c>
      <c r="H1835" s="16">
        <f>IF(OR(Table13[[#This Row],[Order Value]]&gt;Answer!I$17,Table13[[#This Row],[Order Value]]&lt;Answer!I$18),1,0)</f>
        <v>0</v>
      </c>
      <c r="I1835" s="19">
        <v>45097</v>
      </c>
      <c r="J1835" s="20" t="str">
        <f>TEXT(Table13[[#This Row],[Order Datetime]],"HH:MM:SS")</f>
        <v>22:33:00</v>
      </c>
      <c r="K1835" s="20" t="str">
        <f>TEXT(Table13[[#This Row],[Order time]],"H")</f>
        <v>22</v>
      </c>
      <c r="L1835" s="16">
        <v>6</v>
      </c>
      <c r="M1835" s="16">
        <f>DAY(Table13[[#This Row],[Order Date]])</f>
        <v>20</v>
      </c>
      <c r="N1835" s="16" t="str">
        <f>TEXT(Table13[[#This Row],[Order Date]],"mmmm")</f>
        <v>June</v>
      </c>
      <c r="O1835" s="16" t="str">
        <f>TEXT(Table13[[#This Row],[Order Date]],"dddd")</f>
        <v>Tuesday</v>
      </c>
      <c r="P1835" s="16">
        <f>WEEKDAY(Table13[[#This Row],[Order Datetime]],2)</f>
        <v>2</v>
      </c>
      <c r="Q1835" s="30" t="str">
        <f>IF(Table13[[#This Row],[Customer Country]]="",VLOOKUP(Table13[[#This Row],[Customer ID]],Customers!$A$2:$E$2501,2,0),Table13[[#This Row],[Customer Country]])</f>
        <v>USA</v>
      </c>
      <c r="R1835" s="16">
        <f>VLOOKUP(Table13[[#This Row],[Customer ID]],Table3[],6,0)</f>
        <v>30</v>
      </c>
    </row>
    <row r="1836" spans="1:18" x14ac:dyDescent="0.3">
      <c r="A1836" s="15">
        <v>1622340</v>
      </c>
      <c r="B1836" s="16">
        <v>1487</v>
      </c>
      <c r="C1836" s="17" t="s">
        <v>107</v>
      </c>
      <c r="D1836" s="21">
        <v>45052.009722222225</v>
      </c>
      <c r="E1836" s="16" t="s">
        <v>191</v>
      </c>
      <c r="F1836" s="16" t="s">
        <v>4</v>
      </c>
      <c r="G1836" s="16">
        <v>4769</v>
      </c>
      <c r="H1836" s="16">
        <f>IF(OR(Table13[[#This Row],[Order Value]]&gt;Answer!I$17,Table13[[#This Row],[Order Value]]&lt;Answer!I$18),1,0)</f>
        <v>0</v>
      </c>
      <c r="I1836" s="19">
        <v>45052</v>
      </c>
      <c r="J1836" s="20" t="str">
        <f>TEXT(Table13[[#This Row],[Order Datetime]],"HH:MM:SS")</f>
        <v>00:14:00</v>
      </c>
      <c r="K1836" s="20" t="str">
        <f>TEXT(Table13[[#This Row],[Order time]],"H")</f>
        <v>0</v>
      </c>
      <c r="L1836" s="16">
        <v>5</v>
      </c>
      <c r="M1836" s="16">
        <f>DAY(Table13[[#This Row],[Order Date]])</f>
        <v>6</v>
      </c>
      <c r="N1836" s="16" t="str">
        <f>TEXT(Table13[[#This Row],[Order Date]],"mmmm")</f>
        <v>May</v>
      </c>
      <c r="O1836" s="16" t="str">
        <f>TEXT(Table13[[#This Row],[Order Date]],"dddd")</f>
        <v>Saturday</v>
      </c>
      <c r="P1836" s="16">
        <f>WEEKDAY(Table13[[#This Row],[Order Datetime]],2)</f>
        <v>6</v>
      </c>
      <c r="Q1836" s="30" t="str">
        <f>IF(Table13[[#This Row],[Customer Country]]="",VLOOKUP(Table13[[#This Row],[Customer ID]],Customers!$A$2:$E$2501,2,0),Table13[[#This Row],[Customer Country]])</f>
        <v>Italy</v>
      </c>
      <c r="R1836" s="16">
        <f>VLOOKUP(Table13[[#This Row],[Customer ID]],Table3[],6,0)</f>
        <v>76</v>
      </c>
    </row>
    <row r="1837" spans="1:18" x14ac:dyDescent="0.3">
      <c r="A1837" s="15">
        <v>595446</v>
      </c>
      <c r="B1837" s="16">
        <v>1488</v>
      </c>
      <c r="C1837" s="17" t="s">
        <v>99</v>
      </c>
      <c r="D1837" s="18">
        <v>45073.968055555553</v>
      </c>
      <c r="E1837" s="16" t="s">
        <v>96</v>
      </c>
      <c r="F1837" s="16" t="s">
        <v>36</v>
      </c>
      <c r="G1837" s="16">
        <v>3770</v>
      </c>
      <c r="H1837" s="16">
        <f>IF(OR(Table13[[#This Row],[Order Value]]&gt;Answer!I$17,Table13[[#This Row],[Order Value]]&lt;Answer!I$18),1,0)</f>
        <v>0</v>
      </c>
      <c r="I1837" s="19">
        <v>45073</v>
      </c>
      <c r="J1837" s="20" t="str">
        <f>TEXT(Table13[[#This Row],[Order Datetime]],"HH:MM:SS")</f>
        <v>23:14:00</v>
      </c>
      <c r="K1837" s="20" t="str">
        <f>TEXT(Table13[[#This Row],[Order time]],"H")</f>
        <v>23</v>
      </c>
      <c r="L1837" s="16">
        <v>5</v>
      </c>
      <c r="M1837" s="16">
        <f>DAY(Table13[[#This Row],[Order Date]])</f>
        <v>27</v>
      </c>
      <c r="N1837" s="16" t="str">
        <f>TEXT(Table13[[#This Row],[Order Date]],"mmmm")</f>
        <v>May</v>
      </c>
      <c r="O1837" s="16" t="str">
        <f>TEXT(Table13[[#This Row],[Order Date]],"dddd")</f>
        <v>Saturday</v>
      </c>
      <c r="P1837" s="16">
        <f>WEEKDAY(Table13[[#This Row],[Order Datetime]],2)</f>
        <v>6</v>
      </c>
      <c r="Q1837" s="30" t="str">
        <f>IF(Table13[[#This Row],[Customer Country]]="",VLOOKUP(Table13[[#This Row],[Customer ID]],Customers!$A$2:$E$2501,2,0),Table13[[#This Row],[Customer Country]])</f>
        <v>USA</v>
      </c>
      <c r="R1837" s="16">
        <f>VLOOKUP(Table13[[#This Row],[Customer ID]],Table3[],6,0)</f>
        <v>35</v>
      </c>
    </row>
    <row r="1838" spans="1:18" x14ac:dyDescent="0.3">
      <c r="A1838" s="15">
        <v>609984</v>
      </c>
      <c r="B1838" s="16">
        <v>1488</v>
      </c>
      <c r="C1838" s="17" t="s">
        <v>99</v>
      </c>
      <c r="D1838" s="18">
        <v>45049.04791666667</v>
      </c>
      <c r="E1838" s="16" t="s">
        <v>96</v>
      </c>
      <c r="F1838" s="16" t="s">
        <v>33</v>
      </c>
      <c r="G1838" s="16">
        <v>4417</v>
      </c>
      <c r="H1838" s="16">
        <f>IF(OR(Table13[[#This Row],[Order Value]]&gt;Answer!I$17,Table13[[#This Row],[Order Value]]&lt;Answer!I$18),1,0)</f>
        <v>0</v>
      </c>
      <c r="I1838" s="19">
        <v>45049</v>
      </c>
      <c r="J1838" s="20" t="str">
        <f>TEXT(Table13[[#This Row],[Order Datetime]],"HH:MM:SS")</f>
        <v>01:09:00</v>
      </c>
      <c r="K1838" s="20" t="str">
        <f>TEXT(Table13[[#This Row],[Order time]],"H")</f>
        <v>1</v>
      </c>
      <c r="L1838" s="16">
        <v>5</v>
      </c>
      <c r="M1838" s="16">
        <f>DAY(Table13[[#This Row],[Order Date]])</f>
        <v>3</v>
      </c>
      <c r="N1838" s="16" t="str">
        <f>TEXT(Table13[[#This Row],[Order Date]],"mmmm")</f>
        <v>May</v>
      </c>
      <c r="O1838" s="16" t="str">
        <f>TEXT(Table13[[#This Row],[Order Date]],"dddd")</f>
        <v>Wednesday</v>
      </c>
      <c r="P1838" s="16">
        <f>WEEKDAY(Table13[[#This Row],[Order Datetime]],2)</f>
        <v>3</v>
      </c>
      <c r="Q1838" s="30" t="str">
        <f>IF(Table13[[#This Row],[Customer Country]]="",VLOOKUP(Table13[[#This Row],[Customer ID]],Customers!$A$2:$E$2501,2,0),Table13[[#This Row],[Customer Country]])</f>
        <v>USA</v>
      </c>
      <c r="R1838" s="16">
        <f>VLOOKUP(Table13[[#This Row],[Customer ID]],Table3[],6,0)</f>
        <v>35</v>
      </c>
    </row>
    <row r="1839" spans="1:18" x14ac:dyDescent="0.3">
      <c r="A1839" s="15">
        <v>661382</v>
      </c>
      <c r="B1839" s="16">
        <v>1488</v>
      </c>
      <c r="C1839" s="17" t="s">
        <v>99</v>
      </c>
      <c r="D1839" s="18">
        <v>44949.968055555553</v>
      </c>
      <c r="E1839" s="16" t="s">
        <v>191</v>
      </c>
      <c r="F1839" s="16" t="s">
        <v>38</v>
      </c>
      <c r="G1839" s="16">
        <v>970</v>
      </c>
      <c r="H1839" s="16">
        <f>IF(OR(Table13[[#This Row],[Order Value]]&gt;Answer!I$17,Table13[[#This Row],[Order Value]]&lt;Answer!I$18),1,0)</f>
        <v>0</v>
      </c>
      <c r="I1839" s="19">
        <v>44949</v>
      </c>
      <c r="J1839" s="20" t="str">
        <f>TEXT(Table13[[#This Row],[Order Datetime]],"HH:MM:SS")</f>
        <v>23:14:00</v>
      </c>
      <c r="K1839" s="20" t="str">
        <f>TEXT(Table13[[#This Row],[Order time]],"H")</f>
        <v>23</v>
      </c>
      <c r="L1839" s="16">
        <v>1</v>
      </c>
      <c r="M1839" s="16">
        <f>DAY(Table13[[#This Row],[Order Date]])</f>
        <v>23</v>
      </c>
      <c r="N1839" s="16" t="str">
        <f>TEXT(Table13[[#This Row],[Order Date]],"mmmm")</f>
        <v>January</v>
      </c>
      <c r="O1839" s="16" t="str">
        <f>TEXT(Table13[[#This Row],[Order Date]],"dddd")</f>
        <v>Monday</v>
      </c>
      <c r="P1839" s="16">
        <f>WEEKDAY(Table13[[#This Row],[Order Datetime]],2)</f>
        <v>1</v>
      </c>
      <c r="Q1839" s="30" t="str">
        <f>IF(Table13[[#This Row],[Customer Country]]="",VLOOKUP(Table13[[#This Row],[Customer ID]],Customers!$A$2:$E$2501,2,0),Table13[[#This Row],[Customer Country]])</f>
        <v>USA</v>
      </c>
      <c r="R1839" s="16">
        <f>VLOOKUP(Table13[[#This Row],[Customer ID]],Table3[],6,0)</f>
        <v>35</v>
      </c>
    </row>
    <row r="1840" spans="1:18" x14ac:dyDescent="0.3">
      <c r="A1840" s="15">
        <v>1662944</v>
      </c>
      <c r="B1840" s="16">
        <v>1488</v>
      </c>
      <c r="C1840" s="17" t="s">
        <v>99</v>
      </c>
      <c r="D1840" s="21">
        <v>45280.032638888886</v>
      </c>
      <c r="E1840" s="16" t="s">
        <v>98</v>
      </c>
      <c r="F1840" s="16" t="s">
        <v>52</v>
      </c>
      <c r="G1840" s="16">
        <v>9411</v>
      </c>
      <c r="H1840" s="16">
        <f>IF(OR(Table13[[#This Row],[Order Value]]&gt;Answer!I$17,Table13[[#This Row],[Order Value]]&lt;Answer!I$18),1,0)</f>
        <v>0</v>
      </c>
      <c r="I1840" s="19">
        <v>45280</v>
      </c>
      <c r="J1840" s="20" t="str">
        <f>TEXT(Table13[[#This Row],[Order Datetime]],"HH:MM:SS")</f>
        <v>00:47:00</v>
      </c>
      <c r="K1840" s="20" t="str">
        <f>TEXT(Table13[[#This Row],[Order time]],"H")</f>
        <v>0</v>
      </c>
      <c r="L1840" s="16">
        <v>12</v>
      </c>
      <c r="M1840" s="16">
        <f>DAY(Table13[[#This Row],[Order Date]])</f>
        <v>20</v>
      </c>
      <c r="N1840" s="16" t="str">
        <f>TEXT(Table13[[#This Row],[Order Date]],"mmmm")</f>
        <v>December</v>
      </c>
      <c r="O1840" s="16" t="str">
        <f>TEXT(Table13[[#This Row],[Order Date]],"dddd")</f>
        <v>Wednesday</v>
      </c>
      <c r="P1840" s="16">
        <f>WEEKDAY(Table13[[#This Row],[Order Datetime]],2)</f>
        <v>3</v>
      </c>
      <c r="Q1840" s="30" t="str">
        <f>IF(Table13[[#This Row],[Customer Country]]="",VLOOKUP(Table13[[#This Row],[Customer ID]],Customers!$A$2:$E$2501,2,0),Table13[[#This Row],[Customer Country]])</f>
        <v>USA</v>
      </c>
      <c r="R1840" s="16">
        <f>VLOOKUP(Table13[[#This Row],[Customer ID]],Table3[],6,0)</f>
        <v>35</v>
      </c>
    </row>
    <row r="1841" spans="1:18" x14ac:dyDescent="0.3">
      <c r="A1841" s="15">
        <v>74526</v>
      </c>
      <c r="B1841" s="16">
        <v>1489</v>
      </c>
      <c r="C1841" s="17" t="s">
        <v>105</v>
      </c>
      <c r="D1841" s="18">
        <v>45273.070138888892</v>
      </c>
      <c r="E1841" s="16" t="s">
        <v>98</v>
      </c>
      <c r="F1841" s="16" t="s">
        <v>57</v>
      </c>
      <c r="G1841" s="16">
        <v>1132</v>
      </c>
      <c r="H1841" s="16">
        <f>IF(OR(Table13[[#This Row],[Order Value]]&gt;Answer!I$17,Table13[[#This Row],[Order Value]]&lt;Answer!I$18),1,0)</f>
        <v>0</v>
      </c>
      <c r="I1841" s="19">
        <v>45273</v>
      </c>
      <c r="J1841" s="20" t="str">
        <f>TEXT(Table13[[#This Row],[Order Datetime]],"HH:MM:SS")</f>
        <v>01:41:00</v>
      </c>
      <c r="K1841" s="20" t="str">
        <f>TEXT(Table13[[#This Row],[Order time]],"H")</f>
        <v>1</v>
      </c>
      <c r="L1841" s="16">
        <v>12</v>
      </c>
      <c r="M1841" s="16">
        <f>DAY(Table13[[#This Row],[Order Date]])</f>
        <v>13</v>
      </c>
      <c r="N1841" s="16" t="str">
        <f>TEXT(Table13[[#This Row],[Order Date]],"mmmm")</f>
        <v>December</v>
      </c>
      <c r="O1841" s="16" t="str">
        <f>TEXT(Table13[[#This Row],[Order Date]],"dddd")</f>
        <v>Wednesday</v>
      </c>
      <c r="P1841" s="16">
        <f>WEEKDAY(Table13[[#This Row],[Order Datetime]],2)</f>
        <v>3</v>
      </c>
      <c r="Q1841" s="30" t="str">
        <f>IF(Table13[[#This Row],[Customer Country]]="",VLOOKUP(Table13[[#This Row],[Customer ID]],Customers!$A$2:$E$2501,2,0),Table13[[#This Row],[Customer Country]])</f>
        <v>Spain</v>
      </c>
      <c r="R1841" s="16">
        <f>VLOOKUP(Table13[[#This Row],[Customer ID]],Table3[],6,0)</f>
        <v>46</v>
      </c>
    </row>
    <row r="1842" spans="1:18" x14ac:dyDescent="0.3">
      <c r="A1842" s="15">
        <v>1543099</v>
      </c>
      <c r="B1842" s="16">
        <v>1489</v>
      </c>
      <c r="C1842" s="17" t="s">
        <v>105</v>
      </c>
      <c r="D1842" s="21">
        <v>44974.947222222225</v>
      </c>
      <c r="E1842" s="16" t="s">
        <v>191</v>
      </c>
      <c r="F1842" s="16" t="s">
        <v>67</v>
      </c>
      <c r="G1842" s="16">
        <v>5530</v>
      </c>
      <c r="H1842" s="16">
        <f>IF(OR(Table13[[#This Row],[Order Value]]&gt;Answer!I$17,Table13[[#This Row],[Order Value]]&lt;Answer!I$18),1,0)</f>
        <v>0</v>
      </c>
      <c r="I1842" s="19">
        <v>44974</v>
      </c>
      <c r="J1842" s="20" t="str">
        <f>TEXT(Table13[[#This Row],[Order Datetime]],"HH:MM:SS")</f>
        <v>22:44:00</v>
      </c>
      <c r="K1842" s="20" t="str">
        <f>TEXT(Table13[[#This Row],[Order time]],"H")</f>
        <v>22</v>
      </c>
      <c r="L1842" s="16">
        <v>2</v>
      </c>
      <c r="M1842" s="16">
        <f>DAY(Table13[[#This Row],[Order Date]])</f>
        <v>17</v>
      </c>
      <c r="N1842" s="16" t="str">
        <f>TEXT(Table13[[#This Row],[Order Date]],"mmmm")</f>
        <v>February</v>
      </c>
      <c r="O1842" s="16" t="str">
        <f>TEXT(Table13[[#This Row],[Order Date]],"dddd")</f>
        <v>Friday</v>
      </c>
      <c r="P1842" s="16">
        <f>WEEKDAY(Table13[[#This Row],[Order Datetime]],2)</f>
        <v>5</v>
      </c>
      <c r="Q1842" s="30" t="str">
        <f>IF(Table13[[#This Row],[Customer Country]]="",VLOOKUP(Table13[[#This Row],[Customer ID]],Customers!$A$2:$E$2501,2,0),Table13[[#This Row],[Customer Country]])</f>
        <v>Spain</v>
      </c>
      <c r="R1842" s="16">
        <f>VLOOKUP(Table13[[#This Row],[Customer ID]],Table3[],6,0)</f>
        <v>46</v>
      </c>
    </row>
    <row r="1843" spans="1:18" x14ac:dyDescent="0.3">
      <c r="A1843" s="15">
        <v>1639546</v>
      </c>
      <c r="B1843" s="16">
        <v>1491</v>
      </c>
      <c r="C1843" s="17" t="s">
        <v>99</v>
      </c>
      <c r="D1843" s="21">
        <v>45045.958333333336</v>
      </c>
      <c r="E1843" s="16" t="s">
        <v>97</v>
      </c>
      <c r="F1843" s="16" t="s">
        <v>77</v>
      </c>
      <c r="G1843" s="16">
        <v>4460</v>
      </c>
      <c r="H1843" s="16">
        <f>IF(OR(Table13[[#This Row],[Order Value]]&gt;Answer!I$17,Table13[[#This Row],[Order Value]]&lt;Answer!I$18),1,0)</f>
        <v>0</v>
      </c>
      <c r="I1843" s="19">
        <v>45045</v>
      </c>
      <c r="J1843" s="20" t="str">
        <f>TEXT(Table13[[#This Row],[Order Datetime]],"HH:MM:SS")</f>
        <v>23:00:00</v>
      </c>
      <c r="K1843" s="20" t="str">
        <f>TEXT(Table13[[#This Row],[Order time]],"H")</f>
        <v>23</v>
      </c>
      <c r="L1843" s="16">
        <v>4</v>
      </c>
      <c r="M1843" s="16">
        <f>DAY(Table13[[#This Row],[Order Date]])</f>
        <v>29</v>
      </c>
      <c r="N1843" s="16" t="str">
        <f>TEXT(Table13[[#This Row],[Order Date]],"mmmm")</f>
        <v>April</v>
      </c>
      <c r="O1843" s="16" t="str">
        <f>TEXT(Table13[[#This Row],[Order Date]],"dddd")</f>
        <v>Saturday</v>
      </c>
      <c r="P1843" s="16">
        <f>WEEKDAY(Table13[[#This Row],[Order Datetime]],2)</f>
        <v>6</v>
      </c>
      <c r="Q1843" s="30" t="str">
        <f>IF(Table13[[#This Row],[Customer Country]]="",VLOOKUP(Table13[[#This Row],[Customer ID]],Customers!$A$2:$E$2501,2,0),Table13[[#This Row],[Customer Country]])</f>
        <v>USA</v>
      </c>
      <c r="R1843" s="16">
        <f>VLOOKUP(Table13[[#This Row],[Customer ID]],Table3[],6,0)</f>
        <v>67</v>
      </c>
    </row>
    <row r="1844" spans="1:18" x14ac:dyDescent="0.3">
      <c r="A1844" s="15">
        <v>541762</v>
      </c>
      <c r="B1844" s="16">
        <v>1492</v>
      </c>
      <c r="C1844" s="17" t="s">
        <v>99</v>
      </c>
      <c r="D1844" s="18">
        <v>45135.998611111114</v>
      </c>
      <c r="E1844" s="16" t="s">
        <v>98</v>
      </c>
      <c r="F1844" s="16" t="s">
        <v>9</v>
      </c>
      <c r="G1844" s="16">
        <v>5062</v>
      </c>
      <c r="H1844" s="16">
        <f>IF(OR(Table13[[#This Row],[Order Value]]&gt;Answer!I$17,Table13[[#This Row],[Order Value]]&lt;Answer!I$18),1,0)</f>
        <v>0</v>
      </c>
      <c r="I1844" s="19">
        <v>45135</v>
      </c>
      <c r="J1844" s="20" t="str">
        <f>TEXT(Table13[[#This Row],[Order Datetime]],"HH:MM:SS")</f>
        <v>23:58:00</v>
      </c>
      <c r="K1844" s="20" t="str">
        <f>TEXT(Table13[[#This Row],[Order time]],"H")</f>
        <v>23</v>
      </c>
      <c r="L1844" s="16">
        <v>7</v>
      </c>
      <c r="M1844" s="16">
        <f>DAY(Table13[[#This Row],[Order Date]])</f>
        <v>28</v>
      </c>
      <c r="N1844" s="16" t="str">
        <f>TEXT(Table13[[#This Row],[Order Date]],"mmmm")</f>
        <v>July</v>
      </c>
      <c r="O1844" s="16" t="str">
        <f>TEXT(Table13[[#This Row],[Order Date]],"dddd")</f>
        <v>Friday</v>
      </c>
      <c r="P1844" s="16">
        <f>WEEKDAY(Table13[[#This Row],[Order Datetime]],2)</f>
        <v>5</v>
      </c>
      <c r="Q1844" s="30" t="str">
        <f>IF(Table13[[#This Row],[Customer Country]]="",VLOOKUP(Table13[[#This Row],[Customer ID]],Customers!$A$2:$E$2501,2,0),Table13[[#This Row],[Customer Country]])</f>
        <v>USA</v>
      </c>
      <c r="R1844" s="16">
        <f>VLOOKUP(Table13[[#This Row],[Customer ID]],Table3[],6,0)</f>
        <v>78</v>
      </c>
    </row>
    <row r="1845" spans="1:18" x14ac:dyDescent="0.3">
      <c r="A1845" s="15">
        <v>569689</v>
      </c>
      <c r="B1845" s="16">
        <v>1492</v>
      </c>
      <c r="C1845" s="17" t="s">
        <v>99</v>
      </c>
      <c r="D1845" s="18">
        <v>45227.072916666664</v>
      </c>
      <c r="E1845" s="16" t="s">
        <v>98</v>
      </c>
      <c r="F1845" s="16" t="s">
        <v>43</v>
      </c>
      <c r="G1845" s="16">
        <v>2171</v>
      </c>
      <c r="H1845" s="16">
        <f>IF(OR(Table13[[#This Row],[Order Value]]&gt;Answer!I$17,Table13[[#This Row],[Order Value]]&lt;Answer!I$18),1,0)</f>
        <v>0</v>
      </c>
      <c r="I1845" s="19">
        <v>45227</v>
      </c>
      <c r="J1845" s="20" t="str">
        <f>TEXT(Table13[[#This Row],[Order Datetime]],"HH:MM:SS")</f>
        <v>01:45:00</v>
      </c>
      <c r="K1845" s="20" t="str">
        <f>TEXT(Table13[[#This Row],[Order time]],"H")</f>
        <v>1</v>
      </c>
      <c r="L1845" s="16">
        <v>10</v>
      </c>
      <c r="M1845" s="16">
        <f>DAY(Table13[[#This Row],[Order Date]])</f>
        <v>28</v>
      </c>
      <c r="N1845" s="16" t="str">
        <f>TEXT(Table13[[#This Row],[Order Date]],"mmmm")</f>
        <v>October</v>
      </c>
      <c r="O1845" s="16" t="str">
        <f>TEXT(Table13[[#This Row],[Order Date]],"dddd")</f>
        <v>Saturday</v>
      </c>
      <c r="P1845" s="16">
        <f>WEEKDAY(Table13[[#This Row],[Order Datetime]],2)</f>
        <v>6</v>
      </c>
      <c r="Q1845" s="30" t="str">
        <f>IF(Table13[[#This Row],[Customer Country]]="",VLOOKUP(Table13[[#This Row],[Customer ID]],Customers!$A$2:$E$2501,2,0),Table13[[#This Row],[Customer Country]])</f>
        <v>USA</v>
      </c>
      <c r="R1845" s="16">
        <f>VLOOKUP(Table13[[#This Row],[Customer ID]],Table3[],6,0)</f>
        <v>78</v>
      </c>
    </row>
    <row r="1846" spans="1:18" x14ac:dyDescent="0.3">
      <c r="A1846" s="15">
        <v>1437527</v>
      </c>
      <c r="B1846" s="16">
        <v>1495</v>
      </c>
      <c r="C1846" s="17" t="s">
        <v>108</v>
      </c>
      <c r="D1846" s="21">
        <v>44982.032638888886</v>
      </c>
      <c r="E1846" s="16" t="s">
        <v>98</v>
      </c>
      <c r="F1846" s="16" t="s">
        <v>92</v>
      </c>
      <c r="G1846" s="16">
        <v>2234</v>
      </c>
      <c r="H1846" s="16">
        <f>IF(OR(Table13[[#This Row],[Order Value]]&gt;Answer!I$17,Table13[[#This Row],[Order Value]]&lt;Answer!I$18),1,0)</f>
        <v>0</v>
      </c>
      <c r="I1846" s="19">
        <v>44982</v>
      </c>
      <c r="J1846" s="20" t="str">
        <f>TEXT(Table13[[#This Row],[Order Datetime]],"HH:MM:SS")</f>
        <v>00:47:00</v>
      </c>
      <c r="K1846" s="20" t="str">
        <f>TEXT(Table13[[#This Row],[Order time]],"H")</f>
        <v>0</v>
      </c>
      <c r="L1846" s="16">
        <v>2</v>
      </c>
      <c r="M1846" s="16">
        <f>DAY(Table13[[#This Row],[Order Date]])</f>
        <v>25</v>
      </c>
      <c r="N1846" s="16" t="str">
        <f>TEXT(Table13[[#This Row],[Order Date]],"mmmm")</f>
        <v>February</v>
      </c>
      <c r="O1846" s="16" t="str">
        <f>TEXT(Table13[[#This Row],[Order Date]],"dddd")</f>
        <v>Saturday</v>
      </c>
      <c r="P1846" s="16">
        <f>WEEKDAY(Table13[[#This Row],[Order Datetime]],2)</f>
        <v>6</v>
      </c>
      <c r="Q1846" s="30" t="str">
        <f>IF(Table13[[#This Row],[Customer Country]]="",VLOOKUP(Table13[[#This Row],[Customer ID]],Customers!$A$2:$E$2501,2,0),Table13[[#This Row],[Customer Country]])</f>
        <v>Denmark</v>
      </c>
      <c r="R1846" s="16">
        <f>VLOOKUP(Table13[[#This Row],[Customer ID]],Table3[],6,0)</f>
        <v>34</v>
      </c>
    </row>
    <row r="1847" spans="1:18" x14ac:dyDescent="0.3">
      <c r="A1847" s="15">
        <v>1418125</v>
      </c>
      <c r="B1847" s="16">
        <v>1496</v>
      </c>
      <c r="C1847" s="17" t="s">
        <v>99</v>
      </c>
      <c r="D1847" s="21">
        <v>45150.031944444447</v>
      </c>
      <c r="E1847" s="16" t="s">
        <v>98</v>
      </c>
      <c r="F1847" s="16" t="s">
        <v>45</v>
      </c>
      <c r="G1847" s="16">
        <v>8586</v>
      </c>
      <c r="H1847" s="16">
        <f>IF(OR(Table13[[#This Row],[Order Value]]&gt;Answer!I$17,Table13[[#This Row],[Order Value]]&lt;Answer!I$18),1,0)</f>
        <v>0</v>
      </c>
      <c r="I1847" s="19">
        <v>45150</v>
      </c>
      <c r="J1847" s="20" t="str">
        <f>TEXT(Table13[[#This Row],[Order Datetime]],"HH:MM:SS")</f>
        <v>00:46:00</v>
      </c>
      <c r="K1847" s="20" t="str">
        <f>TEXT(Table13[[#This Row],[Order time]],"H")</f>
        <v>0</v>
      </c>
      <c r="L1847" s="16">
        <v>8</v>
      </c>
      <c r="M1847" s="16">
        <f>DAY(Table13[[#This Row],[Order Date]])</f>
        <v>12</v>
      </c>
      <c r="N1847" s="16" t="str">
        <f>TEXT(Table13[[#This Row],[Order Date]],"mmmm")</f>
        <v>August</v>
      </c>
      <c r="O1847" s="16" t="str">
        <f>TEXT(Table13[[#This Row],[Order Date]],"dddd")</f>
        <v>Saturday</v>
      </c>
      <c r="P1847" s="16">
        <f>WEEKDAY(Table13[[#This Row],[Order Datetime]],2)</f>
        <v>6</v>
      </c>
      <c r="Q1847" s="30" t="str">
        <f>IF(Table13[[#This Row],[Customer Country]]="",VLOOKUP(Table13[[#This Row],[Customer ID]],Customers!$A$2:$E$2501,2,0),Table13[[#This Row],[Customer Country]])</f>
        <v>USA</v>
      </c>
      <c r="R1847" s="16">
        <f>VLOOKUP(Table13[[#This Row],[Customer ID]],Table3[],6,0)</f>
        <v>74</v>
      </c>
    </row>
    <row r="1848" spans="1:18" x14ac:dyDescent="0.3">
      <c r="A1848" s="15">
        <v>480827</v>
      </c>
      <c r="B1848" s="16">
        <v>1498</v>
      </c>
      <c r="C1848" s="17" t="s">
        <v>109</v>
      </c>
      <c r="D1848" s="18">
        <v>44940.004166666666</v>
      </c>
      <c r="E1848" s="16" t="s">
        <v>98</v>
      </c>
      <c r="F1848" s="16" t="s">
        <v>88</v>
      </c>
      <c r="G1848" s="16">
        <v>3032</v>
      </c>
      <c r="H1848" s="16">
        <f>IF(OR(Table13[[#This Row],[Order Value]]&gt;Answer!I$17,Table13[[#This Row],[Order Value]]&lt;Answer!I$18),1,0)</f>
        <v>0</v>
      </c>
      <c r="I1848" s="19">
        <v>44940</v>
      </c>
      <c r="J1848" s="20" t="str">
        <f>TEXT(Table13[[#This Row],[Order Datetime]],"HH:MM:SS")</f>
        <v>00:06:00</v>
      </c>
      <c r="K1848" s="20" t="str">
        <f>TEXT(Table13[[#This Row],[Order time]],"H")</f>
        <v>0</v>
      </c>
      <c r="L1848" s="16">
        <v>1</v>
      </c>
      <c r="M1848" s="16">
        <f>DAY(Table13[[#This Row],[Order Date]])</f>
        <v>14</v>
      </c>
      <c r="N1848" s="16" t="str">
        <f>TEXT(Table13[[#This Row],[Order Date]],"mmmm")</f>
        <v>January</v>
      </c>
      <c r="O1848" s="16" t="str">
        <f>TEXT(Table13[[#This Row],[Order Date]],"dddd")</f>
        <v>Saturday</v>
      </c>
      <c r="P1848" s="16">
        <f>WEEKDAY(Table13[[#This Row],[Order Datetime]],2)</f>
        <v>6</v>
      </c>
      <c r="Q1848" s="30" t="str">
        <f>IF(Table13[[#This Row],[Customer Country]]="",VLOOKUP(Table13[[#This Row],[Customer ID]],Customers!$A$2:$E$2501,2,0),Table13[[#This Row],[Customer Country]])</f>
        <v>Germany</v>
      </c>
      <c r="R1848" s="16">
        <f>VLOOKUP(Table13[[#This Row],[Customer ID]],Table3[],6,0)</f>
        <v>75</v>
      </c>
    </row>
    <row r="1849" spans="1:18" x14ac:dyDescent="0.3">
      <c r="A1849" s="15">
        <v>141004</v>
      </c>
      <c r="B1849" s="16">
        <v>1499</v>
      </c>
      <c r="C1849" s="17" t="s">
        <v>99</v>
      </c>
      <c r="D1849" s="18">
        <v>45063.056250000001</v>
      </c>
      <c r="E1849" s="16" t="s">
        <v>191</v>
      </c>
      <c r="F1849" s="16" t="s">
        <v>21</v>
      </c>
      <c r="G1849" s="16">
        <v>9940</v>
      </c>
      <c r="H1849" s="16">
        <f>IF(OR(Table13[[#This Row],[Order Value]]&gt;Answer!I$17,Table13[[#This Row],[Order Value]]&lt;Answer!I$18),1,0)</f>
        <v>0</v>
      </c>
      <c r="I1849" s="19">
        <v>45063</v>
      </c>
      <c r="J1849" s="20" t="str">
        <f>TEXT(Table13[[#This Row],[Order Datetime]],"HH:MM:SS")</f>
        <v>01:21:00</v>
      </c>
      <c r="K1849" s="20" t="str">
        <f>TEXT(Table13[[#This Row],[Order time]],"H")</f>
        <v>1</v>
      </c>
      <c r="L1849" s="16">
        <v>5</v>
      </c>
      <c r="M1849" s="16">
        <f>DAY(Table13[[#This Row],[Order Date]])</f>
        <v>17</v>
      </c>
      <c r="N1849" s="16" t="str">
        <f>TEXT(Table13[[#This Row],[Order Date]],"mmmm")</f>
        <v>May</v>
      </c>
      <c r="O1849" s="16" t="str">
        <f>TEXT(Table13[[#This Row],[Order Date]],"dddd")</f>
        <v>Wednesday</v>
      </c>
      <c r="P1849" s="16">
        <f>WEEKDAY(Table13[[#This Row],[Order Datetime]],2)</f>
        <v>3</v>
      </c>
      <c r="Q1849" s="30" t="str">
        <f>IF(Table13[[#This Row],[Customer Country]]="",VLOOKUP(Table13[[#This Row],[Customer ID]],Customers!$A$2:$E$2501,2,0),Table13[[#This Row],[Customer Country]])</f>
        <v>USA</v>
      </c>
      <c r="R1849" s="16">
        <f>VLOOKUP(Table13[[#This Row],[Customer ID]],Table3[],6,0)</f>
        <v>48</v>
      </c>
    </row>
    <row r="1850" spans="1:18" x14ac:dyDescent="0.3">
      <c r="A1850" s="15">
        <v>953006</v>
      </c>
      <c r="B1850" s="16">
        <v>1500</v>
      </c>
      <c r="C1850" s="17" t="s">
        <v>99</v>
      </c>
      <c r="D1850" s="21">
        <v>45246.023611111108</v>
      </c>
      <c r="E1850" s="16" t="s">
        <v>98</v>
      </c>
      <c r="F1850" s="16" t="s">
        <v>81</v>
      </c>
      <c r="G1850" s="16">
        <v>9376</v>
      </c>
      <c r="H1850" s="16">
        <f>IF(OR(Table13[[#This Row],[Order Value]]&gt;Answer!I$17,Table13[[#This Row],[Order Value]]&lt;Answer!I$18),1,0)</f>
        <v>0</v>
      </c>
      <c r="I1850" s="19">
        <v>45246</v>
      </c>
      <c r="J1850" s="20" t="str">
        <f>TEXT(Table13[[#This Row],[Order Datetime]],"HH:MM:SS")</f>
        <v>00:34:00</v>
      </c>
      <c r="K1850" s="20" t="str">
        <f>TEXT(Table13[[#This Row],[Order time]],"H")</f>
        <v>0</v>
      </c>
      <c r="L1850" s="16">
        <v>11</v>
      </c>
      <c r="M1850" s="16">
        <f>DAY(Table13[[#This Row],[Order Date]])</f>
        <v>16</v>
      </c>
      <c r="N1850" s="16" t="str">
        <f>TEXT(Table13[[#This Row],[Order Date]],"mmmm")</f>
        <v>November</v>
      </c>
      <c r="O1850" s="16" t="str">
        <f>TEXT(Table13[[#This Row],[Order Date]],"dddd")</f>
        <v>Thursday</v>
      </c>
      <c r="P1850" s="16">
        <f>WEEKDAY(Table13[[#This Row],[Order Datetime]],2)</f>
        <v>4</v>
      </c>
      <c r="Q1850" s="30" t="str">
        <f>IF(Table13[[#This Row],[Customer Country]]="",VLOOKUP(Table13[[#This Row],[Customer ID]],Customers!$A$2:$E$2501,2,0),Table13[[#This Row],[Customer Country]])</f>
        <v>USA</v>
      </c>
      <c r="R1850" s="16">
        <f>VLOOKUP(Table13[[#This Row],[Customer ID]],Table3[],6,0)</f>
        <v>19</v>
      </c>
    </row>
    <row r="1851" spans="1:18" x14ac:dyDescent="0.3">
      <c r="A1851" s="15">
        <v>595956</v>
      </c>
      <c r="B1851" s="16">
        <v>1501</v>
      </c>
      <c r="C1851" s="17" t="s">
        <v>99</v>
      </c>
      <c r="D1851" s="18">
        <v>44943.069444444445</v>
      </c>
      <c r="E1851" s="16" t="s">
        <v>97</v>
      </c>
      <c r="F1851" s="16" t="s">
        <v>37</v>
      </c>
      <c r="G1851" s="16">
        <v>3537</v>
      </c>
      <c r="H1851" s="16">
        <f>IF(OR(Table13[[#This Row],[Order Value]]&gt;Answer!I$17,Table13[[#This Row],[Order Value]]&lt;Answer!I$18),1,0)</f>
        <v>0</v>
      </c>
      <c r="I1851" s="19">
        <v>44943</v>
      </c>
      <c r="J1851" s="20" t="str">
        <f>TEXT(Table13[[#This Row],[Order Datetime]],"HH:MM:SS")</f>
        <v>01:40:00</v>
      </c>
      <c r="K1851" s="20" t="str">
        <f>TEXT(Table13[[#This Row],[Order time]],"H")</f>
        <v>1</v>
      </c>
      <c r="L1851" s="16">
        <v>1</v>
      </c>
      <c r="M1851" s="16">
        <f>DAY(Table13[[#This Row],[Order Date]])</f>
        <v>17</v>
      </c>
      <c r="N1851" s="16" t="str">
        <f>TEXT(Table13[[#This Row],[Order Date]],"mmmm")</f>
        <v>January</v>
      </c>
      <c r="O1851" s="16" t="str">
        <f>TEXT(Table13[[#This Row],[Order Date]],"dddd")</f>
        <v>Tuesday</v>
      </c>
      <c r="P1851" s="16">
        <f>WEEKDAY(Table13[[#This Row],[Order Datetime]],2)</f>
        <v>2</v>
      </c>
      <c r="Q1851" s="30" t="str">
        <f>IF(Table13[[#This Row],[Customer Country]]="",VLOOKUP(Table13[[#This Row],[Customer ID]],Customers!$A$2:$E$2501,2,0),Table13[[#This Row],[Customer Country]])</f>
        <v>USA</v>
      </c>
      <c r="R1851" s="16">
        <f>VLOOKUP(Table13[[#This Row],[Customer ID]],Table3[],6,0)</f>
        <v>51</v>
      </c>
    </row>
    <row r="1852" spans="1:18" x14ac:dyDescent="0.3">
      <c r="A1852" s="15">
        <v>1124146</v>
      </c>
      <c r="B1852" s="16">
        <v>1501</v>
      </c>
      <c r="C1852" s="17" t="s">
        <v>99</v>
      </c>
      <c r="D1852" s="21">
        <v>45037.01666666667</v>
      </c>
      <c r="E1852" s="16" t="s">
        <v>98</v>
      </c>
      <c r="F1852" s="16" t="s">
        <v>77</v>
      </c>
      <c r="G1852" s="16">
        <v>3329</v>
      </c>
      <c r="H1852" s="16">
        <f>IF(OR(Table13[[#This Row],[Order Value]]&gt;Answer!I$17,Table13[[#This Row],[Order Value]]&lt;Answer!I$18),1,0)</f>
        <v>0</v>
      </c>
      <c r="I1852" s="19">
        <v>45037</v>
      </c>
      <c r="J1852" s="20" t="str">
        <f>TEXT(Table13[[#This Row],[Order Datetime]],"HH:MM:SS")</f>
        <v>00:24:00</v>
      </c>
      <c r="K1852" s="20" t="str">
        <f>TEXT(Table13[[#This Row],[Order time]],"H")</f>
        <v>0</v>
      </c>
      <c r="L1852" s="16">
        <v>4</v>
      </c>
      <c r="M1852" s="16">
        <f>DAY(Table13[[#This Row],[Order Date]])</f>
        <v>21</v>
      </c>
      <c r="N1852" s="16" t="str">
        <f>TEXT(Table13[[#This Row],[Order Date]],"mmmm")</f>
        <v>April</v>
      </c>
      <c r="O1852" s="16" t="str">
        <f>TEXT(Table13[[#This Row],[Order Date]],"dddd")</f>
        <v>Friday</v>
      </c>
      <c r="P1852" s="16">
        <f>WEEKDAY(Table13[[#This Row],[Order Datetime]],2)</f>
        <v>5</v>
      </c>
      <c r="Q1852" s="30" t="str">
        <f>IF(Table13[[#This Row],[Customer Country]]="",VLOOKUP(Table13[[#This Row],[Customer ID]],Customers!$A$2:$E$2501,2,0),Table13[[#This Row],[Customer Country]])</f>
        <v>USA</v>
      </c>
      <c r="R1852" s="16">
        <f>VLOOKUP(Table13[[#This Row],[Customer ID]],Table3[],6,0)</f>
        <v>51</v>
      </c>
    </row>
    <row r="1853" spans="1:18" x14ac:dyDescent="0.3">
      <c r="A1853" s="15">
        <v>1489846</v>
      </c>
      <c r="B1853" s="16">
        <v>1501</v>
      </c>
      <c r="C1853" s="17" t="s">
        <v>99</v>
      </c>
      <c r="D1853" s="21">
        <v>45077.073611111111</v>
      </c>
      <c r="E1853" s="16" t="s">
        <v>97</v>
      </c>
      <c r="F1853" s="16" t="s">
        <v>10</v>
      </c>
      <c r="G1853" s="16">
        <v>1094</v>
      </c>
      <c r="H1853" s="16">
        <f>IF(OR(Table13[[#This Row],[Order Value]]&gt;Answer!I$17,Table13[[#This Row],[Order Value]]&lt;Answer!I$18),1,0)</f>
        <v>0</v>
      </c>
      <c r="I1853" s="19">
        <v>45077</v>
      </c>
      <c r="J1853" s="20" t="str">
        <f>TEXT(Table13[[#This Row],[Order Datetime]],"HH:MM:SS")</f>
        <v>01:46:00</v>
      </c>
      <c r="K1853" s="20" t="str">
        <f>TEXT(Table13[[#This Row],[Order time]],"H")</f>
        <v>1</v>
      </c>
      <c r="L1853" s="16">
        <v>5</v>
      </c>
      <c r="M1853" s="16">
        <f>DAY(Table13[[#This Row],[Order Date]])</f>
        <v>31</v>
      </c>
      <c r="N1853" s="16" t="str">
        <f>TEXT(Table13[[#This Row],[Order Date]],"mmmm")</f>
        <v>May</v>
      </c>
      <c r="O1853" s="16" t="str">
        <f>TEXT(Table13[[#This Row],[Order Date]],"dddd")</f>
        <v>Wednesday</v>
      </c>
      <c r="P1853" s="16">
        <f>WEEKDAY(Table13[[#This Row],[Order Datetime]],2)</f>
        <v>3</v>
      </c>
      <c r="Q1853" s="30" t="str">
        <f>IF(Table13[[#This Row],[Customer Country]]="",VLOOKUP(Table13[[#This Row],[Customer ID]],Customers!$A$2:$E$2501,2,0),Table13[[#This Row],[Customer Country]])</f>
        <v>USA</v>
      </c>
      <c r="R1853" s="16">
        <f>VLOOKUP(Table13[[#This Row],[Customer ID]],Table3[],6,0)</f>
        <v>51</v>
      </c>
    </row>
    <row r="1854" spans="1:18" x14ac:dyDescent="0.3">
      <c r="A1854" s="15">
        <v>448164</v>
      </c>
      <c r="B1854" s="16">
        <v>1502</v>
      </c>
      <c r="C1854" s="17" t="s">
        <v>105</v>
      </c>
      <c r="D1854" s="18">
        <v>44961.065972222219</v>
      </c>
      <c r="E1854" s="16" t="s">
        <v>96</v>
      </c>
      <c r="F1854" s="16" t="s">
        <v>48</v>
      </c>
      <c r="G1854" s="16">
        <v>3869</v>
      </c>
      <c r="H1854" s="16">
        <f>IF(OR(Table13[[#This Row],[Order Value]]&gt;Answer!I$17,Table13[[#This Row],[Order Value]]&lt;Answer!I$18),1,0)</f>
        <v>0</v>
      </c>
      <c r="I1854" s="19">
        <v>44961</v>
      </c>
      <c r="J1854" s="20" t="str">
        <f>TEXT(Table13[[#This Row],[Order Datetime]],"HH:MM:SS")</f>
        <v>01:35:00</v>
      </c>
      <c r="K1854" s="20" t="str">
        <f>TEXT(Table13[[#This Row],[Order time]],"H")</f>
        <v>1</v>
      </c>
      <c r="L1854" s="16">
        <v>2</v>
      </c>
      <c r="M1854" s="16">
        <f>DAY(Table13[[#This Row],[Order Date]])</f>
        <v>4</v>
      </c>
      <c r="N1854" s="16" t="str">
        <f>TEXT(Table13[[#This Row],[Order Date]],"mmmm")</f>
        <v>February</v>
      </c>
      <c r="O1854" s="16" t="str">
        <f>TEXT(Table13[[#This Row],[Order Date]],"dddd")</f>
        <v>Saturday</v>
      </c>
      <c r="P1854" s="16">
        <f>WEEKDAY(Table13[[#This Row],[Order Datetime]],2)</f>
        <v>6</v>
      </c>
      <c r="Q1854" s="30" t="str">
        <f>IF(Table13[[#This Row],[Customer Country]]="",VLOOKUP(Table13[[#This Row],[Customer ID]],Customers!$A$2:$E$2501,2,0),Table13[[#This Row],[Customer Country]])</f>
        <v>Spain</v>
      </c>
      <c r="R1854" s="16">
        <f>VLOOKUP(Table13[[#This Row],[Customer ID]],Table3[],6,0)</f>
        <v>33</v>
      </c>
    </row>
    <row r="1855" spans="1:18" x14ac:dyDescent="0.3">
      <c r="A1855" s="15">
        <v>615675</v>
      </c>
      <c r="B1855" s="16">
        <v>1502</v>
      </c>
      <c r="C1855" s="17" t="s">
        <v>105</v>
      </c>
      <c r="D1855" s="18">
        <v>45059.018055555556</v>
      </c>
      <c r="E1855" s="16" t="s">
        <v>191</v>
      </c>
      <c r="F1855" s="16" t="s">
        <v>44</v>
      </c>
      <c r="G1855" s="16">
        <v>3875</v>
      </c>
      <c r="H1855" s="16">
        <f>IF(OR(Table13[[#This Row],[Order Value]]&gt;Answer!I$17,Table13[[#This Row],[Order Value]]&lt;Answer!I$18),1,0)</f>
        <v>0</v>
      </c>
      <c r="I1855" s="19">
        <v>45059</v>
      </c>
      <c r="J1855" s="20" t="str">
        <f>TEXT(Table13[[#This Row],[Order Datetime]],"HH:MM:SS")</f>
        <v>00:26:00</v>
      </c>
      <c r="K1855" s="20" t="str">
        <f>TEXT(Table13[[#This Row],[Order time]],"H")</f>
        <v>0</v>
      </c>
      <c r="L1855" s="16">
        <v>5</v>
      </c>
      <c r="M1855" s="16">
        <f>DAY(Table13[[#This Row],[Order Date]])</f>
        <v>13</v>
      </c>
      <c r="N1855" s="16" t="str">
        <f>TEXT(Table13[[#This Row],[Order Date]],"mmmm")</f>
        <v>May</v>
      </c>
      <c r="O1855" s="16" t="str">
        <f>TEXT(Table13[[#This Row],[Order Date]],"dddd")</f>
        <v>Saturday</v>
      </c>
      <c r="P1855" s="16">
        <f>WEEKDAY(Table13[[#This Row],[Order Datetime]],2)</f>
        <v>6</v>
      </c>
      <c r="Q1855" s="30" t="str">
        <f>IF(Table13[[#This Row],[Customer Country]]="",VLOOKUP(Table13[[#This Row],[Customer ID]],Customers!$A$2:$E$2501,2,0),Table13[[#This Row],[Customer Country]])</f>
        <v>Spain</v>
      </c>
      <c r="R1855" s="16">
        <f>VLOOKUP(Table13[[#This Row],[Customer ID]],Table3[],6,0)</f>
        <v>33</v>
      </c>
    </row>
    <row r="1856" spans="1:18" x14ac:dyDescent="0.3">
      <c r="A1856" s="15">
        <v>1230334</v>
      </c>
      <c r="B1856" s="16">
        <v>1502</v>
      </c>
      <c r="C1856" s="17" t="s">
        <v>105</v>
      </c>
      <c r="D1856" s="21">
        <v>45041.99722222222</v>
      </c>
      <c r="E1856" s="16" t="s">
        <v>96</v>
      </c>
      <c r="F1856" s="16" t="s">
        <v>62</v>
      </c>
      <c r="G1856" s="16">
        <v>2395</v>
      </c>
      <c r="H1856" s="16">
        <f>IF(OR(Table13[[#This Row],[Order Value]]&gt;Answer!I$17,Table13[[#This Row],[Order Value]]&lt;Answer!I$18),1,0)</f>
        <v>0</v>
      </c>
      <c r="I1856" s="19">
        <v>45041</v>
      </c>
      <c r="J1856" s="20" t="str">
        <f>TEXT(Table13[[#This Row],[Order Datetime]],"HH:MM:SS")</f>
        <v>23:56:00</v>
      </c>
      <c r="K1856" s="20" t="str">
        <f>TEXT(Table13[[#This Row],[Order time]],"H")</f>
        <v>23</v>
      </c>
      <c r="L1856" s="16">
        <v>4</v>
      </c>
      <c r="M1856" s="16">
        <f>DAY(Table13[[#This Row],[Order Date]])</f>
        <v>25</v>
      </c>
      <c r="N1856" s="16" t="str">
        <f>TEXT(Table13[[#This Row],[Order Date]],"mmmm")</f>
        <v>April</v>
      </c>
      <c r="O1856" s="16" t="str">
        <f>TEXT(Table13[[#This Row],[Order Date]],"dddd")</f>
        <v>Tuesday</v>
      </c>
      <c r="P1856" s="16">
        <f>WEEKDAY(Table13[[#This Row],[Order Datetime]],2)</f>
        <v>2</v>
      </c>
      <c r="Q1856" s="30" t="str">
        <f>IF(Table13[[#This Row],[Customer Country]]="",VLOOKUP(Table13[[#This Row],[Customer ID]],Customers!$A$2:$E$2501,2,0),Table13[[#This Row],[Customer Country]])</f>
        <v>Spain</v>
      </c>
      <c r="R1856" s="16">
        <f>VLOOKUP(Table13[[#This Row],[Customer ID]],Table3[],6,0)</f>
        <v>33</v>
      </c>
    </row>
    <row r="1857" spans="1:18" x14ac:dyDescent="0.3">
      <c r="A1857" s="15">
        <v>521761</v>
      </c>
      <c r="B1857" s="16">
        <v>1504</v>
      </c>
      <c r="C1857" s="17" t="s">
        <v>100</v>
      </c>
      <c r="D1857" s="18">
        <v>45113.975694444445</v>
      </c>
      <c r="E1857" s="16" t="s">
        <v>191</v>
      </c>
      <c r="F1857" s="16" t="s">
        <v>69</v>
      </c>
      <c r="G1857" s="16">
        <v>4462</v>
      </c>
      <c r="H1857" s="16">
        <f>IF(OR(Table13[[#This Row],[Order Value]]&gt;Answer!I$17,Table13[[#This Row],[Order Value]]&lt;Answer!I$18),1,0)</f>
        <v>0</v>
      </c>
      <c r="I1857" s="19">
        <v>45113</v>
      </c>
      <c r="J1857" s="20" t="str">
        <f>TEXT(Table13[[#This Row],[Order Datetime]],"HH:MM:SS")</f>
        <v>23:25:00</v>
      </c>
      <c r="K1857" s="20" t="str">
        <f>TEXT(Table13[[#This Row],[Order time]],"H")</f>
        <v>23</v>
      </c>
      <c r="L1857" s="16">
        <v>7</v>
      </c>
      <c r="M1857" s="16">
        <f>DAY(Table13[[#This Row],[Order Date]])</f>
        <v>6</v>
      </c>
      <c r="N1857" s="16" t="str">
        <f>TEXT(Table13[[#This Row],[Order Date]],"mmmm")</f>
        <v>July</v>
      </c>
      <c r="O1857" s="16" t="str">
        <f>TEXT(Table13[[#This Row],[Order Date]],"dddd")</f>
        <v>Thursday</v>
      </c>
      <c r="P1857" s="16">
        <f>WEEKDAY(Table13[[#This Row],[Order Datetime]],2)</f>
        <v>4</v>
      </c>
      <c r="Q1857" s="30" t="str">
        <f>IF(Table13[[#This Row],[Customer Country]]="",VLOOKUP(Table13[[#This Row],[Customer ID]],Customers!$A$2:$E$2501,2,0),Table13[[#This Row],[Customer Country]])</f>
        <v>France</v>
      </c>
      <c r="R1857" s="16">
        <f>VLOOKUP(Table13[[#This Row],[Customer ID]],Table3[],6,0)</f>
        <v>33</v>
      </c>
    </row>
    <row r="1858" spans="1:18" x14ac:dyDescent="0.3">
      <c r="A1858" s="15">
        <v>543294</v>
      </c>
      <c r="B1858" s="16">
        <v>1504</v>
      </c>
      <c r="C1858" s="17" t="s">
        <v>100</v>
      </c>
      <c r="D1858" s="18">
        <v>45182.018750000003</v>
      </c>
      <c r="E1858" s="16" t="s">
        <v>191</v>
      </c>
      <c r="F1858" s="16" t="s">
        <v>61</v>
      </c>
      <c r="G1858" s="16">
        <v>3639</v>
      </c>
      <c r="H1858" s="16">
        <f>IF(OR(Table13[[#This Row],[Order Value]]&gt;Answer!I$17,Table13[[#This Row],[Order Value]]&lt;Answer!I$18),1,0)</f>
        <v>0</v>
      </c>
      <c r="I1858" s="19">
        <v>45182</v>
      </c>
      <c r="J1858" s="20" t="str">
        <f>TEXT(Table13[[#This Row],[Order Datetime]],"HH:MM:SS")</f>
        <v>00:27:00</v>
      </c>
      <c r="K1858" s="20" t="str">
        <f>TEXT(Table13[[#This Row],[Order time]],"H")</f>
        <v>0</v>
      </c>
      <c r="L1858" s="16">
        <v>9</v>
      </c>
      <c r="M1858" s="16">
        <f>DAY(Table13[[#This Row],[Order Date]])</f>
        <v>13</v>
      </c>
      <c r="N1858" s="16" t="str">
        <f>TEXT(Table13[[#This Row],[Order Date]],"mmmm")</f>
        <v>September</v>
      </c>
      <c r="O1858" s="16" t="str">
        <f>TEXT(Table13[[#This Row],[Order Date]],"dddd")</f>
        <v>Wednesday</v>
      </c>
      <c r="P1858" s="16">
        <f>WEEKDAY(Table13[[#This Row],[Order Datetime]],2)</f>
        <v>3</v>
      </c>
      <c r="Q1858" s="30" t="str">
        <f>IF(Table13[[#This Row],[Customer Country]]="",VLOOKUP(Table13[[#This Row],[Customer ID]],Customers!$A$2:$E$2501,2,0),Table13[[#This Row],[Customer Country]])</f>
        <v>France</v>
      </c>
      <c r="R1858" s="16">
        <f>VLOOKUP(Table13[[#This Row],[Customer ID]],Table3[],6,0)</f>
        <v>33</v>
      </c>
    </row>
    <row r="1859" spans="1:18" x14ac:dyDescent="0.3">
      <c r="A1859" s="15">
        <v>1025204</v>
      </c>
      <c r="B1859" s="16">
        <v>1504</v>
      </c>
      <c r="C1859" s="17" t="s">
        <v>100</v>
      </c>
      <c r="D1859" s="21">
        <v>45122.011805555558</v>
      </c>
      <c r="E1859" s="16" t="s">
        <v>98</v>
      </c>
      <c r="F1859" s="16" t="s">
        <v>90</v>
      </c>
      <c r="G1859" s="16">
        <v>1043</v>
      </c>
      <c r="H1859" s="16">
        <f>IF(OR(Table13[[#This Row],[Order Value]]&gt;Answer!I$17,Table13[[#This Row],[Order Value]]&lt;Answer!I$18),1,0)</f>
        <v>0</v>
      </c>
      <c r="I1859" s="19">
        <v>45122</v>
      </c>
      <c r="J1859" s="20" t="str">
        <f>TEXT(Table13[[#This Row],[Order Datetime]],"HH:MM:SS")</f>
        <v>00:17:00</v>
      </c>
      <c r="K1859" s="20" t="str">
        <f>TEXT(Table13[[#This Row],[Order time]],"H")</f>
        <v>0</v>
      </c>
      <c r="L1859" s="16">
        <v>7</v>
      </c>
      <c r="M1859" s="16">
        <f>DAY(Table13[[#This Row],[Order Date]])</f>
        <v>15</v>
      </c>
      <c r="N1859" s="16" t="str">
        <f>TEXT(Table13[[#This Row],[Order Date]],"mmmm")</f>
        <v>July</v>
      </c>
      <c r="O1859" s="16" t="str">
        <f>TEXT(Table13[[#This Row],[Order Date]],"dddd")</f>
        <v>Saturday</v>
      </c>
      <c r="P1859" s="16">
        <f>WEEKDAY(Table13[[#This Row],[Order Datetime]],2)</f>
        <v>6</v>
      </c>
      <c r="Q1859" s="30" t="str">
        <f>IF(Table13[[#This Row],[Customer Country]]="",VLOOKUP(Table13[[#This Row],[Customer ID]],Customers!$A$2:$E$2501,2,0),Table13[[#This Row],[Customer Country]])</f>
        <v>France</v>
      </c>
      <c r="R1859" s="16">
        <f>VLOOKUP(Table13[[#This Row],[Customer ID]],Table3[],6,0)</f>
        <v>33</v>
      </c>
    </row>
    <row r="1860" spans="1:18" x14ac:dyDescent="0.3">
      <c r="A1860" s="15">
        <v>319587</v>
      </c>
      <c r="B1860" s="16">
        <v>1505</v>
      </c>
      <c r="C1860" s="17" t="s">
        <v>99</v>
      </c>
      <c r="D1860" s="18">
        <v>45199.00277777778</v>
      </c>
      <c r="E1860" s="16" t="s">
        <v>96</v>
      </c>
      <c r="F1860" s="16" t="s">
        <v>82</v>
      </c>
      <c r="G1860" s="16">
        <v>1648</v>
      </c>
      <c r="H1860" s="16">
        <f>IF(OR(Table13[[#This Row],[Order Value]]&gt;Answer!I$17,Table13[[#This Row],[Order Value]]&lt;Answer!I$18),1,0)</f>
        <v>0</v>
      </c>
      <c r="I1860" s="19">
        <v>45199</v>
      </c>
      <c r="J1860" s="20" t="str">
        <f>TEXT(Table13[[#This Row],[Order Datetime]],"HH:MM:SS")</f>
        <v>00:04:00</v>
      </c>
      <c r="K1860" s="20" t="str">
        <f>TEXT(Table13[[#This Row],[Order time]],"H")</f>
        <v>0</v>
      </c>
      <c r="L1860" s="16">
        <v>9</v>
      </c>
      <c r="M1860" s="16">
        <f>DAY(Table13[[#This Row],[Order Date]])</f>
        <v>30</v>
      </c>
      <c r="N1860" s="16" t="str">
        <f>TEXT(Table13[[#This Row],[Order Date]],"mmmm")</f>
        <v>September</v>
      </c>
      <c r="O1860" s="16" t="str">
        <f>TEXT(Table13[[#This Row],[Order Date]],"dddd")</f>
        <v>Saturday</v>
      </c>
      <c r="P1860" s="16">
        <f>WEEKDAY(Table13[[#This Row],[Order Datetime]],2)</f>
        <v>6</v>
      </c>
      <c r="Q1860" s="30" t="str">
        <f>IF(Table13[[#This Row],[Customer Country]]="",VLOOKUP(Table13[[#This Row],[Customer ID]],Customers!$A$2:$E$2501,2,0),Table13[[#This Row],[Customer Country]])</f>
        <v>USA</v>
      </c>
      <c r="R1860" s="16">
        <f>VLOOKUP(Table13[[#This Row],[Customer ID]],Table3[],6,0)</f>
        <v>48</v>
      </c>
    </row>
    <row r="1861" spans="1:18" x14ac:dyDescent="0.3">
      <c r="A1861" s="15">
        <v>366719</v>
      </c>
      <c r="B1861" s="16">
        <v>1505</v>
      </c>
      <c r="C1861" s="17" t="s">
        <v>99</v>
      </c>
      <c r="D1861" s="18">
        <v>44989.960416666669</v>
      </c>
      <c r="E1861" s="16" t="s">
        <v>96</v>
      </c>
      <c r="F1861" s="16" t="s">
        <v>36</v>
      </c>
      <c r="G1861" s="16">
        <v>7878</v>
      </c>
      <c r="H1861" s="16">
        <f>IF(OR(Table13[[#This Row],[Order Value]]&gt;Answer!I$17,Table13[[#This Row],[Order Value]]&lt;Answer!I$18),1,0)</f>
        <v>0</v>
      </c>
      <c r="I1861" s="19">
        <v>44989</v>
      </c>
      <c r="J1861" s="20" t="str">
        <f>TEXT(Table13[[#This Row],[Order Datetime]],"HH:MM:SS")</f>
        <v>23:03:00</v>
      </c>
      <c r="K1861" s="20" t="str">
        <f>TEXT(Table13[[#This Row],[Order time]],"H")</f>
        <v>23</v>
      </c>
      <c r="L1861" s="16">
        <v>3</v>
      </c>
      <c r="M1861" s="16">
        <f>DAY(Table13[[#This Row],[Order Date]])</f>
        <v>4</v>
      </c>
      <c r="N1861" s="16" t="str">
        <f>TEXT(Table13[[#This Row],[Order Date]],"mmmm")</f>
        <v>March</v>
      </c>
      <c r="O1861" s="16" t="str">
        <f>TEXT(Table13[[#This Row],[Order Date]],"dddd")</f>
        <v>Saturday</v>
      </c>
      <c r="P1861" s="16">
        <f>WEEKDAY(Table13[[#This Row],[Order Datetime]],2)</f>
        <v>6</v>
      </c>
      <c r="Q1861" s="30" t="str">
        <f>IF(Table13[[#This Row],[Customer Country]]="",VLOOKUP(Table13[[#This Row],[Customer ID]],Customers!$A$2:$E$2501,2,0),Table13[[#This Row],[Customer Country]])</f>
        <v>USA</v>
      </c>
      <c r="R1861" s="16">
        <f>VLOOKUP(Table13[[#This Row],[Customer ID]],Table3[],6,0)</f>
        <v>48</v>
      </c>
    </row>
    <row r="1862" spans="1:18" x14ac:dyDescent="0.3">
      <c r="A1862" s="15">
        <v>1103298</v>
      </c>
      <c r="B1862" s="16">
        <v>1505</v>
      </c>
      <c r="C1862" s="17" t="s">
        <v>99</v>
      </c>
      <c r="D1862" s="21">
        <v>45291.027083333334</v>
      </c>
      <c r="E1862" s="16" t="s">
        <v>98</v>
      </c>
      <c r="F1862" s="16" t="s">
        <v>43</v>
      </c>
      <c r="G1862" s="16">
        <v>1147</v>
      </c>
      <c r="H1862" s="16">
        <f>IF(OR(Table13[[#This Row],[Order Value]]&gt;Answer!I$17,Table13[[#This Row],[Order Value]]&lt;Answer!I$18),1,0)</f>
        <v>0</v>
      </c>
      <c r="I1862" s="19">
        <v>45291</v>
      </c>
      <c r="J1862" s="20" t="str">
        <f>TEXT(Table13[[#This Row],[Order Datetime]],"HH:MM:SS")</f>
        <v>00:39:00</v>
      </c>
      <c r="K1862" s="20" t="str">
        <f>TEXT(Table13[[#This Row],[Order time]],"H")</f>
        <v>0</v>
      </c>
      <c r="L1862" s="16">
        <v>12</v>
      </c>
      <c r="M1862" s="16">
        <f>DAY(Table13[[#This Row],[Order Date]])</f>
        <v>31</v>
      </c>
      <c r="N1862" s="16" t="str">
        <f>TEXT(Table13[[#This Row],[Order Date]],"mmmm")</f>
        <v>December</v>
      </c>
      <c r="O1862" s="16" t="str">
        <f>TEXT(Table13[[#This Row],[Order Date]],"dddd")</f>
        <v>Sunday</v>
      </c>
      <c r="P1862" s="16">
        <f>WEEKDAY(Table13[[#This Row],[Order Datetime]],2)</f>
        <v>7</v>
      </c>
      <c r="Q1862" s="30" t="str">
        <f>IF(Table13[[#This Row],[Customer Country]]="",VLOOKUP(Table13[[#This Row],[Customer ID]],Customers!$A$2:$E$2501,2,0),Table13[[#This Row],[Customer Country]])</f>
        <v>USA</v>
      </c>
      <c r="R1862" s="16">
        <f>VLOOKUP(Table13[[#This Row],[Customer ID]],Table3[],6,0)</f>
        <v>48</v>
      </c>
    </row>
    <row r="1863" spans="1:18" x14ac:dyDescent="0.3">
      <c r="A1863" s="15">
        <v>749782</v>
      </c>
      <c r="B1863" s="16">
        <v>1506</v>
      </c>
      <c r="C1863" s="17" t="s">
        <v>99</v>
      </c>
      <c r="D1863" s="21">
        <v>45095.094444444447</v>
      </c>
      <c r="E1863" s="16" t="s">
        <v>97</v>
      </c>
      <c r="F1863" s="16" t="s">
        <v>43</v>
      </c>
      <c r="G1863" s="16">
        <v>8021</v>
      </c>
      <c r="H1863" s="16">
        <f>IF(OR(Table13[[#This Row],[Order Value]]&gt;Answer!I$17,Table13[[#This Row],[Order Value]]&lt;Answer!I$18),1,0)</f>
        <v>0</v>
      </c>
      <c r="I1863" s="19">
        <v>45095</v>
      </c>
      <c r="J1863" s="20" t="str">
        <f>TEXT(Table13[[#This Row],[Order Datetime]],"HH:MM:SS")</f>
        <v>02:16:00</v>
      </c>
      <c r="K1863" s="20" t="str">
        <f>TEXT(Table13[[#This Row],[Order time]],"H")</f>
        <v>2</v>
      </c>
      <c r="L1863" s="16">
        <v>6</v>
      </c>
      <c r="M1863" s="16">
        <f>DAY(Table13[[#This Row],[Order Date]])</f>
        <v>18</v>
      </c>
      <c r="N1863" s="16" t="str">
        <f>TEXT(Table13[[#This Row],[Order Date]],"mmmm")</f>
        <v>June</v>
      </c>
      <c r="O1863" s="16" t="str">
        <f>TEXT(Table13[[#This Row],[Order Date]],"dddd")</f>
        <v>Sunday</v>
      </c>
      <c r="P1863" s="16">
        <f>WEEKDAY(Table13[[#This Row],[Order Datetime]],2)</f>
        <v>7</v>
      </c>
      <c r="Q1863" s="30" t="str">
        <f>IF(Table13[[#This Row],[Customer Country]]="",VLOOKUP(Table13[[#This Row],[Customer ID]],Customers!$A$2:$E$2501,2,0),Table13[[#This Row],[Customer Country]])</f>
        <v>USA</v>
      </c>
      <c r="R1863" s="16">
        <f>VLOOKUP(Table13[[#This Row],[Customer ID]],Table3[],6,0)</f>
        <v>18</v>
      </c>
    </row>
    <row r="1864" spans="1:18" x14ac:dyDescent="0.3">
      <c r="A1864" s="15">
        <v>1001621</v>
      </c>
      <c r="B1864" s="16">
        <v>1506</v>
      </c>
      <c r="C1864" s="17" t="s">
        <v>99</v>
      </c>
      <c r="D1864" s="21">
        <v>45268.03125</v>
      </c>
      <c r="E1864" s="16" t="s">
        <v>97</v>
      </c>
      <c r="F1864" s="16" t="s">
        <v>81</v>
      </c>
      <c r="G1864" s="16">
        <v>9768</v>
      </c>
      <c r="H1864" s="16">
        <f>IF(OR(Table13[[#This Row],[Order Value]]&gt;Answer!I$17,Table13[[#This Row],[Order Value]]&lt;Answer!I$18),1,0)</f>
        <v>0</v>
      </c>
      <c r="I1864" s="19">
        <v>45268</v>
      </c>
      <c r="J1864" s="20" t="str">
        <f>TEXT(Table13[[#This Row],[Order Datetime]],"HH:MM:SS")</f>
        <v>00:45:00</v>
      </c>
      <c r="K1864" s="20" t="str">
        <f>TEXT(Table13[[#This Row],[Order time]],"H")</f>
        <v>0</v>
      </c>
      <c r="L1864" s="16">
        <v>12</v>
      </c>
      <c r="M1864" s="16">
        <f>DAY(Table13[[#This Row],[Order Date]])</f>
        <v>8</v>
      </c>
      <c r="N1864" s="16" t="str">
        <f>TEXT(Table13[[#This Row],[Order Date]],"mmmm")</f>
        <v>December</v>
      </c>
      <c r="O1864" s="16" t="str">
        <f>TEXT(Table13[[#This Row],[Order Date]],"dddd")</f>
        <v>Friday</v>
      </c>
      <c r="P1864" s="16">
        <f>WEEKDAY(Table13[[#This Row],[Order Datetime]],2)</f>
        <v>5</v>
      </c>
      <c r="Q1864" s="30" t="str">
        <f>IF(Table13[[#This Row],[Customer Country]]="",VLOOKUP(Table13[[#This Row],[Customer ID]],Customers!$A$2:$E$2501,2,0),Table13[[#This Row],[Customer Country]])</f>
        <v>USA</v>
      </c>
      <c r="R1864" s="16">
        <f>VLOOKUP(Table13[[#This Row],[Customer ID]],Table3[],6,0)</f>
        <v>18</v>
      </c>
    </row>
    <row r="1865" spans="1:18" x14ac:dyDescent="0.3">
      <c r="A1865" s="15">
        <v>1275955</v>
      </c>
      <c r="B1865" s="16">
        <v>1506</v>
      </c>
      <c r="C1865" s="17" t="s">
        <v>99</v>
      </c>
      <c r="D1865" s="21">
        <v>45144.067361111112</v>
      </c>
      <c r="E1865" s="16" t="s">
        <v>191</v>
      </c>
      <c r="F1865" s="16" t="s">
        <v>27</v>
      </c>
      <c r="G1865" s="16">
        <v>8000</v>
      </c>
      <c r="H1865" s="16">
        <f>IF(OR(Table13[[#This Row],[Order Value]]&gt;Answer!I$17,Table13[[#This Row],[Order Value]]&lt;Answer!I$18),1,0)</f>
        <v>0</v>
      </c>
      <c r="I1865" s="19">
        <v>45144</v>
      </c>
      <c r="J1865" s="20" t="str">
        <f>TEXT(Table13[[#This Row],[Order Datetime]],"HH:MM:SS")</f>
        <v>01:37:00</v>
      </c>
      <c r="K1865" s="20" t="str">
        <f>TEXT(Table13[[#This Row],[Order time]],"H")</f>
        <v>1</v>
      </c>
      <c r="L1865" s="16">
        <v>8</v>
      </c>
      <c r="M1865" s="16">
        <f>DAY(Table13[[#This Row],[Order Date]])</f>
        <v>6</v>
      </c>
      <c r="N1865" s="16" t="str">
        <f>TEXT(Table13[[#This Row],[Order Date]],"mmmm")</f>
        <v>August</v>
      </c>
      <c r="O1865" s="16" t="str">
        <f>TEXT(Table13[[#This Row],[Order Date]],"dddd")</f>
        <v>Sunday</v>
      </c>
      <c r="P1865" s="16">
        <f>WEEKDAY(Table13[[#This Row],[Order Datetime]],2)</f>
        <v>7</v>
      </c>
      <c r="Q1865" s="30" t="str">
        <f>IF(Table13[[#This Row],[Customer Country]]="",VLOOKUP(Table13[[#This Row],[Customer ID]],Customers!$A$2:$E$2501,2,0),Table13[[#This Row],[Customer Country]])</f>
        <v>USA</v>
      </c>
      <c r="R1865" s="16">
        <f>VLOOKUP(Table13[[#This Row],[Customer ID]],Table3[],6,0)</f>
        <v>18</v>
      </c>
    </row>
    <row r="1866" spans="1:18" x14ac:dyDescent="0.3">
      <c r="A1866" s="15">
        <v>482210</v>
      </c>
      <c r="B1866" s="16">
        <v>1507</v>
      </c>
      <c r="C1866" s="17" t="s">
        <v>99</v>
      </c>
      <c r="D1866" s="18">
        <v>45184.059027777781</v>
      </c>
      <c r="E1866" s="16" t="s">
        <v>96</v>
      </c>
      <c r="F1866" s="16" t="s">
        <v>8</v>
      </c>
      <c r="G1866" s="16">
        <v>4514</v>
      </c>
      <c r="H1866" s="16">
        <f>IF(OR(Table13[[#This Row],[Order Value]]&gt;Answer!I$17,Table13[[#This Row],[Order Value]]&lt;Answer!I$18),1,0)</f>
        <v>0</v>
      </c>
      <c r="I1866" s="19">
        <v>45184</v>
      </c>
      <c r="J1866" s="20" t="str">
        <f>TEXT(Table13[[#This Row],[Order Datetime]],"HH:MM:SS")</f>
        <v>01:25:00</v>
      </c>
      <c r="K1866" s="20" t="str">
        <f>TEXT(Table13[[#This Row],[Order time]],"H")</f>
        <v>1</v>
      </c>
      <c r="L1866" s="16">
        <v>9</v>
      </c>
      <c r="M1866" s="16">
        <f>DAY(Table13[[#This Row],[Order Date]])</f>
        <v>15</v>
      </c>
      <c r="N1866" s="16" t="str">
        <f>TEXT(Table13[[#This Row],[Order Date]],"mmmm")</f>
        <v>September</v>
      </c>
      <c r="O1866" s="16" t="str">
        <f>TEXT(Table13[[#This Row],[Order Date]],"dddd")</f>
        <v>Friday</v>
      </c>
      <c r="P1866" s="16">
        <f>WEEKDAY(Table13[[#This Row],[Order Datetime]],2)</f>
        <v>5</v>
      </c>
      <c r="Q1866" s="30" t="str">
        <f>IF(Table13[[#This Row],[Customer Country]]="",VLOOKUP(Table13[[#This Row],[Customer ID]],Customers!$A$2:$E$2501,2,0),Table13[[#This Row],[Customer Country]])</f>
        <v>USA</v>
      </c>
      <c r="R1866" s="16">
        <f>VLOOKUP(Table13[[#This Row],[Customer ID]],Table3[],6,0)</f>
        <v>78</v>
      </c>
    </row>
    <row r="1867" spans="1:18" x14ac:dyDescent="0.3">
      <c r="A1867" s="15">
        <v>742561</v>
      </c>
      <c r="B1867" s="16">
        <v>1509</v>
      </c>
      <c r="C1867" s="17" t="s">
        <v>99</v>
      </c>
      <c r="D1867" s="21">
        <v>44946.943749999999</v>
      </c>
      <c r="E1867" s="16" t="s">
        <v>191</v>
      </c>
      <c r="F1867" s="16" t="s">
        <v>31</v>
      </c>
      <c r="G1867" s="16">
        <v>1879</v>
      </c>
      <c r="H1867" s="16">
        <f>IF(OR(Table13[[#This Row],[Order Value]]&gt;Answer!I$17,Table13[[#This Row],[Order Value]]&lt;Answer!I$18),1,0)</f>
        <v>0</v>
      </c>
      <c r="I1867" s="19">
        <v>44946</v>
      </c>
      <c r="J1867" s="20" t="str">
        <f>TEXT(Table13[[#This Row],[Order Datetime]],"HH:MM:SS")</f>
        <v>22:39:00</v>
      </c>
      <c r="K1867" s="20" t="str">
        <f>TEXT(Table13[[#This Row],[Order time]],"H")</f>
        <v>22</v>
      </c>
      <c r="L1867" s="16">
        <v>1</v>
      </c>
      <c r="M1867" s="16">
        <f>DAY(Table13[[#This Row],[Order Date]])</f>
        <v>20</v>
      </c>
      <c r="N1867" s="16" t="str">
        <f>TEXT(Table13[[#This Row],[Order Date]],"mmmm")</f>
        <v>January</v>
      </c>
      <c r="O1867" s="16" t="str">
        <f>TEXT(Table13[[#This Row],[Order Date]],"dddd")</f>
        <v>Friday</v>
      </c>
      <c r="P1867" s="16">
        <f>WEEKDAY(Table13[[#This Row],[Order Datetime]],2)</f>
        <v>5</v>
      </c>
      <c r="Q1867" s="30" t="str">
        <f>IF(Table13[[#This Row],[Customer Country]]="",VLOOKUP(Table13[[#This Row],[Customer ID]],Customers!$A$2:$E$2501,2,0),Table13[[#This Row],[Customer Country]])</f>
        <v>USA</v>
      </c>
      <c r="R1867" s="16">
        <f>VLOOKUP(Table13[[#This Row],[Customer ID]],Table3[],6,0)</f>
        <v>31</v>
      </c>
    </row>
    <row r="1868" spans="1:18" x14ac:dyDescent="0.3">
      <c r="A1868" s="15">
        <v>1185440</v>
      </c>
      <c r="B1868" s="16">
        <v>1509</v>
      </c>
      <c r="C1868" s="17" t="s">
        <v>99</v>
      </c>
      <c r="D1868" s="21">
        <v>44958.011805555558</v>
      </c>
      <c r="E1868" s="16" t="s">
        <v>97</v>
      </c>
      <c r="F1868" s="16" t="s">
        <v>56</v>
      </c>
      <c r="G1868" s="16">
        <v>2567</v>
      </c>
      <c r="H1868" s="16">
        <f>IF(OR(Table13[[#This Row],[Order Value]]&gt;Answer!I$17,Table13[[#This Row],[Order Value]]&lt;Answer!I$18),1,0)</f>
        <v>0</v>
      </c>
      <c r="I1868" s="19">
        <v>44958</v>
      </c>
      <c r="J1868" s="20" t="str">
        <f>TEXT(Table13[[#This Row],[Order Datetime]],"HH:MM:SS")</f>
        <v>00:17:00</v>
      </c>
      <c r="K1868" s="20" t="str">
        <f>TEXT(Table13[[#This Row],[Order time]],"H")</f>
        <v>0</v>
      </c>
      <c r="L1868" s="16">
        <v>2</v>
      </c>
      <c r="M1868" s="16">
        <f>DAY(Table13[[#This Row],[Order Date]])</f>
        <v>1</v>
      </c>
      <c r="N1868" s="16" t="str">
        <f>TEXT(Table13[[#This Row],[Order Date]],"mmmm")</f>
        <v>February</v>
      </c>
      <c r="O1868" s="16" t="str">
        <f>TEXT(Table13[[#This Row],[Order Date]],"dddd")</f>
        <v>Wednesday</v>
      </c>
      <c r="P1868" s="16">
        <f>WEEKDAY(Table13[[#This Row],[Order Datetime]],2)</f>
        <v>3</v>
      </c>
      <c r="Q1868" s="30" t="str">
        <f>IF(Table13[[#This Row],[Customer Country]]="",VLOOKUP(Table13[[#This Row],[Customer ID]],Customers!$A$2:$E$2501,2,0),Table13[[#This Row],[Customer Country]])</f>
        <v>USA</v>
      </c>
      <c r="R1868" s="16">
        <f>VLOOKUP(Table13[[#This Row],[Customer ID]],Table3[],6,0)</f>
        <v>31</v>
      </c>
    </row>
    <row r="1869" spans="1:18" x14ac:dyDescent="0.3">
      <c r="A1869" s="15">
        <v>1271055</v>
      </c>
      <c r="B1869" s="16">
        <v>1509</v>
      </c>
      <c r="C1869" s="17" t="s">
        <v>99</v>
      </c>
      <c r="D1869" s="21">
        <v>44935.035416666666</v>
      </c>
      <c r="E1869" s="16" t="s">
        <v>97</v>
      </c>
      <c r="F1869" s="16" t="s">
        <v>23</v>
      </c>
      <c r="G1869" s="16">
        <v>9159</v>
      </c>
      <c r="H1869" s="16">
        <f>IF(OR(Table13[[#This Row],[Order Value]]&gt;Answer!I$17,Table13[[#This Row],[Order Value]]&lt;Answer!I$18),1,0)</f>
        <v>0</v>
      </c>
      <c r="I1869" s="19">
        <v>44935</v>
      </c>
      <c r="J1869" s="20" t="str">
        <f>TEXT(Table13[[#This Row],[Order Datetime]],"HH:MM:SS")</f>
        <v>00:51:00</v>
      </c>
      <c r="K1869" s="20" t="str">
        <f>TEXT(Table13[[#This Row],[Order time]],"H")</f>
        <v>0</v>
      </c>
      <c r="L1869" s="16">
        <v>1</v>
      </c>
      <c r="M1869" s="16">
        <f>DAY(Table13[[#This Row],[Order Date]])</f>
        <v>9</v>
      </c>
      <c r="N1869" s="16" t="str">
        <f>TEXT(Table13[[#This Row],[Order Date]],"mmmm")</f>
        <v>January</v>
      </c>
      <c r="O1869" s="16" t="str">
        <f>TEXT(Table13[[#This Row],[Order Date]],"dddd")</f>
        <v>Monday</v>
      </c>
      <c r="P1869" s="16">
        <f>WEEKDAY(Table13[[#This Row],[Order Datetime]],2)</f>
        <v>1</v>
      </c>
      <c r="Q1869" s="30" t="str">
        <f>IF(Table13[[#This Row],[Customer Country]]="",VLOOKUP(Table13[[#This Row],[Customer ID]],Customers!$A$2:$E$2501,2,0),Table13[[#This Row],[Customer Country]])</f>
        <v>USA</v>
      </c>
      <c r="R1869" s="16">
        <f>VLOOKUP(Table13[[#This Row],[Customer ID]],Table3[],6,0)</f>
        <v>31</v>
      </c>
    </row>
    <row r="1870" spans="1:18" x14ac:dyDescent="0.3">
      <c r="A1870" s="15">
        <v>533187</v>
      </c>
      <c r="B1870" s="16">
        <v>1510</v>
      </c>
      <c r="C1870" s="17" t="s">
        <v>103</v>
      </c>
      <c r="D1870" s="18">
        <v>44998.044444444444</v>
      </c>
      <c r="E1870" s="16" t="s">
        <v>96</v>
      </c>
      <c r="F1870" s="16" t="s">
        <v>27</v>
      </c>
      <c r="G1870" s="16">
        <v>825</v>
      </c>
      <c r="H1870" s="16">
        <f>IF(OR(Table13[[#This Row],[Order Value]]&gt;Answer!I$17,Table13[[#This Row],[Order Value]]&lt;Answer!I$18),1,0)</f>
        <v>0</v>
      </c>
      <c r="I1870" s="19">
        <v>44998</v>
      </c>
      <c r="J1870" s="20" t="str">
        <f>TEXT(Table13[[#This Row],[Order Datetime]],"HH:MM:SS")</f>
        <v>01:04:00</v>
      </c>
      <c r="K1870" s="20" t="str">
        <f>TEXT(Table13[[#This Row],[Order time]],"H")</f>
        <v>1</v>
      </c>
      <c r="L1870" s="16">
        <v>3</v>
      </c>
      <c r="M1870" s="16">
        <f>DAY(Table13[[#This Row],[Order Date]])</f>
        <v>13</v>
      </c>
      <c r="N1870" s="16" t="str">
        <f>TEXT(Table13[[#This Row],[Order Date]],"mmmm")</f>
        <v>March</v>
      </c>
      <c r="O1870" s="16" t="str">
        <f>TEXT(Table13[[#This Row],[Order Date]],"dddd")</f>
        <v>Monday</v>
      </c>
      <c r="P1870" s="16">
        <f>WEEKDAY(Table13[[#This Row],[Order Datetime]],2)</f>
        <v>1</v>
      </c>
      <c r="Q1870" s="30" t="str">
        <f>IF(Table13[[#This Row],[Customer Country]]="",VLOOKUP(Table13[[#This Row],[Customer ID]],Customers!$A$2:$E$2501,2,0),Table13[[#This Row],[Customer Country]])</f>
        <v>Norway</v>
      </c>
      <c r="R1870" s="16">
        <f>VLOOKUP(Table13[[#This Row],[Customer ID]],Table3[],6,0)</f>
        <v>23</v>
      </c>
    </row>
    <row r="1871" spans="1:18" x14ac:dyDescent="0.3">
      <c r="A1871" s="15">
        <v>546278</v>
      </c>
      <c r="B1871" s="16">
        <v>1510</v>
      </c>
      <c r="C1871" s="17" t="s">
        <v>103</v>
      </c>
      <c r="D1871" s="18">
        <v>45081.047222222223</v>
      </c>
      <c r="E1871" s="16" t="s">
        <v>191</v>
      </c>
      <c r="F1871" s="16" t="s">
        <v>51</v>
      </c>
      <c r="G1871" s="16">
        <v>5853</v>
      </c>
      <c r="H1871" s="16">
        <f>IF(OR(Table13[[#This Row],[Order Value]]&gt;Answer!I$17,Table13[[#This Row],[Order Value]]&lt;Answer!I$18),1,0)</f>
        <v>0</v>
      </c>
      <c r="I1871" s="19">
        <v>45081</v>
      </c>
      <c r="J1871" s="20" t="str">
        <f>TEXT(Table13[[#This Row],[Order Datetime]],"HH:MM:SS")</f>
        <v>01:08:00</v>
      </c>
      <c r="K1871" s="20" t="str">
        <f>TEXT(Table13[[#This Row],[Order time]],"H")</f>
        <v>1</v>
      </c>
      <c r="L1871" s="16">
        <v>6</v>
      </c>
      <c r="M1871" s="16">
        <f>DAY(Table13[[#This Row],[Order Date]])</f>
        <v>4</v>
      </c>
      <c r="N1871" s="16" t="str">
        <f>TEXT(Table13[[#This Row],[Order Date]],"mmmm")</f>
        <v>June</v>
      </c>
      <c r="O1871" s="16" t="str">
        <f>TEXT(Table13[[#This Row],[Order Date]],"dddd")</f>
        <v>Sunday</v>
      </c>
      <c r="P1871" s="16">
        <f>WEEKDAY(Table13[[#This Row],[Order Datetime]],2)</f>
        <v>7</v>
      </c>
      <c r="Q1871" s="30" t="str">
        <f>IF(Table13[[#This Row],[Customer Country]]="",VLOOKUP(Table13[[#This Row],[Customer ID]],Customers!$A$2:$E$2501,2,0),Table13[[#This Row],[Customer Country]])</f>
        <v>Norway</v>
      </c>
      <c r="R1871" s="16">
        <f>VLOOKUP(Table13[[#This Row],[Customer ID]],Table3[],6,0)</f>
        <v>23</v>
      </c>
    </row>
    <row r="1872" spans="1:18" x14ac:dyDescent="0.3">
      <c r="A1872" s="15">
        <v>947369</v>
      </c>
      <c r="B1872" s="16">
        <v>1510</v>
      </c>
      <c r="C1872" s="17" t="s">
        <v>103</v>
      </c>
      <c r="D1872" s="21">
        <v>45117.013888888891</v>
      </c>
      <c r="E1872" s="16" t="s">
        <v>97</v>
      </c>
      <c r="F1872" s="16" t="s">
        <v>59</v>
      </c>
      <c r="G1872" s="16">
        <v>5208</v>
      </c>
      <c r="H1872" s="16">
        <f>IF(OR(Table13[[#This Row],[Order Value]]&gt;Answer!I$17,Table13[[#This Row],[Order Value]]&lt;Answer!I$18),1,0)</f>
        <v>0</v>
      </c>
      <c r="I1872" s="19">
        <v>45117</v>
      </c>
      <c r="J1872" s="20" t="str">
        <f>TEXT(Table13[[#This Row],[Order Datetime]],"HH:MM:SS")</f>
        <v>00:20:00</v>
      </c>
      <c r="K1872" s="20" t="str">
        <f>TEXT(Table13[[#This Row],[Order time]],"H")</f>
        <v>0</v>
      </c>
      <c r="L1872" s="16">
        <v>7</v>
      </c>
      <c r="M1872" s="16">
        <f>DAY(Table13[[#This Row],[Order Date]])</f>
        <v>10</v>
      </c>
      <c r="N1872" s="16" t="str">
        <f>TEXT(Table13[[#This Row],[Order Date]],"mmmm")</f>
        <v>July</v>
      </c>
      <c r="O1872" s="16" t="str">
        <f>TEXT(Table13[[#This Row],[Order Date]],"dddd")</f>
        <v>Monday</v>
      </c>
      <c r="P1872" s="16">
        <f>WEEKDAY(Table13[[#This Row],[Order Datetime]],2)</f>
        <v>1</v>
      </c>
      <c r="Q1872" s="30" t="str">
        <f>IF(Table13[[#This Row],[Customer Country]]="",VLOOKUP(Table13[[#This Row],[Customer ID]],Customers!$A$2:$E$2501,2,0),Table13[[#This Row],[Customer Country]])</f>
        <v>Norway</v>
      </c>
      <c r="R1872" s="16">
        <f>VLOOKUP(Table13[[#This Row],[Customer ID]],Table3[],6,0)</f>
        <v>23</v>
      </c>
    </row>
    <row r="1873" spans="1:18" x14ac:dyDescent="0.3">
      <c r="A1873" s="15">
        <v>1335994</v>
      </c>
      <c r="B1873" s="16">
        <v>1510</v>
      </c>
      <c r="C1873" s="17" t="s">
        <v>103</v>
      </c>
      <c r="D1873" s="21">
        <v>45276.018055555556</v>
      </c>
      <c r="E1873" s="16" t="s">
        <v>191</v>
      </c>
      <c r="F1873" s="16" t="s">
        <v>88</v>
      </c>
      <c r="G1873" s="16">
        <v>7950</v>
      </c>
      <c r="H1873" s="16">
        <f>IF(OR(Table13[[#This Row],[Order Value]]&gt;Answer!I$17,Table13[[#This Row],[Order Value]]&lt;Answer!I$18),1,0)</f>
        <v>0</v>
      </c>
      <c r="I1873" s="19">
        <v>45276</v>
      </c>
      <c r="J1873" s="20" t="str">
        <f>TEXT(Table13[[#This Row],[Order Datetime]],"HH:MM:SS")</f>
        <v>00:26:00</v>
      </c>
      <c r="K1873" s="20" t="str">
        <f>TEXT(Table13[[#This Row],[Order time]],"H")</f>
        <v>0</v>
      </c>
      <c r="L1873" s="16">
        <v>12</v>
      </c>
      <c r="M1873" s="16">
        <f>DAY(Table13[[#This Row],[Order Date]])</f>
        <v>16</v>
      </c>
      <c r="N1873" s="16" t="str">
        <f>TEXT(Table13[[#This Row],[Order Date]],"mmmm")</f>
        <v>December</v>
      </c>
      <c r="O1873" s="16" t="str">
        <f>TEXT(Table13[[#This Row],[Order Date]],"dddd")</f>
        <v>Saturday</v>
      </c>
      <c r="P1873" s="16">
        <f>WEEKDAY(Table13[[#This Row],[Order Datetime]],2)</f>
        <v>6</v>
      </c>
      <c r="Q1873" s="30" t="str">
        <f>IF(Table13[[#This Row],[Customer Country]]="",VLOOKUP(Table13[[#This Row],[Customer ID]],Customers!$A$2:$E$2501,2,0),Table13[[#This Row],[Customer Country]])</f>
        <v>Norway</v>
      </c>
      <c r="R1873" s="16">
        <f>VLOOKUP(Table13[[#This Row],[Customer ID]],Table3[],6,0)</f>
        <v>23</v>
      </c>
    </row>
    <row r="1874" spans="1:18" x14ac:dyDescent="0.3">
      <c r="A1874" s="15">
        <v>1441153</v>
      </c>
      <c r="B1874" s="16">
        <v>1510</v>
      </c>
      <c r="C1874" s="17" t="s">
        <v>103</v>
      </c>
      <c r="D1874" s="21">
        <v>45213.027083333334</v>
      </c>
      <c r="E1874" s="16" t="s">
        <v>97</v>
      </c>
      <c r="F1874" s="16" t="s">
        <v>71</v>
      </c>
      <c r="G1874" s="16">
        <v>3392</v>
      </c>
      <c r="H1874" s="16">
        <f>IF(OR(Table13[[#This Row],[Order Value]]&gt;Answer!I$17,Table13[[#This Row],[Order Value]]&lt;Answer!I$18),1,0)</f>
        <v>0</v>
      </c>
      <c r="I1874" s="19">
        <v>45213</v>
      </c>
      <c r="J1874" s="20" t="str">
        <f>TEXT(Table13[[#This Row],[Order Datetime]],"HH:MM:SS")</f>
        <v>00:39:00</v>
      </c>
      <c r="K1874" s="20" t="str">
        <f>TEXT(Table13[[#This Row],[Order time]],"H")</f>
        <v>0</v>
      </c>
      <c r="L1874" s="16">
        <v>10</v>
      </c>
      <c r="M1874" s="16">
        <f>DAY(Table13[[#This Row],[Order Date]])</f>
        <v>14</v>
      </c>
      <c r="N1874" s="16" t="str">
        <f>TEXT(Table13[[#This Row],[Order Date]],"mmmm")</f>
        <v>October</v>
      </c>
      <c r="O1874" s="16" t="str">
        <f>TEXT(Table13[[#This Row],[Order Date]],"dddd")</f>
        <v>Saturday</v>
      </c>
      <c r="P1874" s="16">
        <f>WEEKDAY(Table13[[#This Row],[Order Datetime]],2)</f>
        <v>6</v>
      </c>
      <c r="Q1874" s="30" t="str">
        <f>IF(Table13[[#This Row],[Customer Country]]="",VLOOKUP(Table13[[#This Row],[Customer ID]],Customers!$A$2:$E$2501,2,0),Table13[[#This Row],[Customer Country]])</f>
        <v>Norway</v>
      </c>
      <c r="R1874" s="16">
        <f>VLOOKUP(Table13[[#This Row],[Customer ID]],Table3[],6,0)</f>
        <v>23</v>
      </c>
    </row>
    <row r="1875" spans="1:18" x14ac:dyDescent="0.3">
      <c r="A1875" s="15">
        <v>1218374</v>
      </c>
      <c r="B1875" s="16">
        <v>1511</v>
      </c>
      <c r="C1875" s="17" t="s">
        <v>99</v>
      </c>
      <c r="D1875" s="21">
        <v>44952.002083333333</v>
      </c>
      <c r="E1875" s="16" t="s">
        <v>97</v>
      </c>
      <c r="F1875" s="16" t="s">
        <v>43</v>
      </c>
      <c r="G1875" s="16">
        <v>44</v>
      </c>
      <c r="H1875" s="16">
        <f>IF(OR(Table13[[#This Row],[Order Value]]&gt;Answer!I$17,Table13[[#This Row],[Order Value]]&lt;Answer!I$18),1,0)</f>
        <v>0</v>
      </c>
      <c r="I1875" s="19">
        <v>44952</v>
      </c>
      <c r="J1875" s="20" t="str">
        <f>TEXT(Table13[[#This Row],[Order Datetime]],"HH:MM:SS")</f>
        <v>00:03:00</v>
      </c>
      <c r="K1875" s="20" t="str">
        <f>TEXT(Table13[[#This Row],[Order time]],"H")</f>
        <v>0</v>
      </c>
      <c r="L1875" s="16">
        <v>1</v>
      </c>
      <c r="M1875" s="16">
        <f>DAY(Table13[[#This Row],[Order Date]])</f>
        <v>26</v>
      </c>
      <c r="N1875" s="16" t="str">
        <f>TEXT(Table13[[#This Row],[Order Date]],"mmmm")</f>
        <v>January</v>
      </c>
      <c r="O1875" s="16" t="str">
        <f>TEXT(Table13[[#This Row],[Order Date]],"dddd")</f>
        <v>Thursday</v>
      </c>
      <c r="P1875" s="16">
        <f>WEEKDAY(Table13[[#This Row],[Order Datetime]],2)</f>
        <v>4</v>
      </c>
      <c r="Q1875" s="30" t="str">
        <f>IF(Table13[[#This Row],[Customer Country]]="",VLOOKUP(Table13[[#This Row],[Customer ID]],Customers!$A$2:$E$2501,2,0),Table13[[#This Row],[Customer Country]])</f>
        <v>USA</v>
      </c>
      <c r="R1875" s="16">
        <f>VLOOKUP(Table13[[#This Row],[Customer ID]],Table3[],6,0)</f>
        <v>19</v>
      </c>
    </row>
    <row r="1876" spans="1:18" x14ac:dyDescent="0.3">
      <c r="A1876" s="15">
        <v>1236880</v>
      </c>
      <c r="B1876" s="16">
        <v>1511</v>
      </c>
      <c r="C1876" s="17" t="s">
        <v>99</v>
      </c>
      <c r="D1876" s="21">
        <v>45064.938194444447</v>
      </c>
      <c r="E1876" s="16" t="s">
        <v>96</v>
      </c>
      <c r="F1876" s="16" t="s">
        <v>62</v>
      </c>
      <c r="G1876" s="16">
        <v>1203</v>
      </c>
      <c r="H1876" s="16">
        <f>IF(OR(Table13[[#This Row],[Order Value]]&gt;Answer!I$17,Table13[[#This Row],[Order Value]]&lt;Answer!I$18),1,0)</f>
        <v>0</v>
      </c>
      <c r="I1876" s="19">
        <v>45064</v>
      </c>
      <c r="J1876" s="20" t="str">
        <f>TEXT(Table13[[#This Row],[Order Datetime]],"HH:MM:SS")</f>
        <v>22:31:00</v>
      </c>
      <c r="K1876" s="20" t="str">
        <f>TEXT(Table13[[#This Row],[Order time]],"H")</f>
        <v>22</v>
      </c>
      <c r="L1876" s="16">
        <v>5</v>
      </c>
      <c r="M1876" s="16">
        <f>DAY(Table13[[#This Row],[Order Date]])</f>
        <v>18</v>
      </c>
      <c r="N1876" s="16" t="str">
        <f>TEXT(Table13[[#This Row],[Order Date]],"mmmm")</f>
        <v>May</v>
      </c>
      <c r="O1876" s="16" t="str">
        <f>TEXT(Table13[[#This Row],[Order Date]],"dddd")</f>
        <v>Thursday</v>
      </c>
      <c r="P1876" s="16">
        <f>WEEKDAY(Table13[[#This Row],[Order Datetime]],2)</f>
        <v>4</v>
      </c>
      <c r="Q1876" s="30" t="str">
        <f>IF(Table13[[#This Row],[Customer Country]]="",VLOOKUP(Table13[[#This Row],[Customer ID]],Customers!$A$2:$E$2501,2,0),Table13[[#This Row],[Customer Country]])</f>
        <v>USA</v>
      </c>
      <c r="R1876" s="16">
        <f>VLOOKUP(Table13[[#This Row],[Customer ID]],Table3[],6,0)</f>
        <v>19</v>
      </c>
    </row>
    <row r="1877" spans="1:18" x14ac:dyDescent="0.3">
      <c r="A1877" s="15">
        <v>1449298</v>
      </c>
      <c r="B1877" s="16">
        <v>1511</v>
      </c>
      <c r="C1877" s="17" t="s">
        <v>99</v>
      </c>
      <c r="D1877" s="21">
        <v>45103.061805555553</v>
      </c>
      <c r="E1877" s="16" t="s">
        <v>98</v>
      </c>
      <c r="F1877" s="16" t="s">
        <v>73</v>
      </c>
      <c r="G1877" s="16">
        <v>837</v>
      </c>
      <c r="H1877" s="16">
        <f>IF(OR(Table13[[#This Row],[Order Value]]&gt;Answer!I$17,Table13[[#This Row],[Order Value]]&lt;Answer!I$18),1,0)</f>
        <v>0</v>
      </c>
      <c r="I1877" s="19">
        <v>45103</v>
      </c>
      <c r="J1877" s="20" t="str">
        <f>TEXT(Table13[[#This Row],[Order Datetime]],"HH:MM:SS")</f>
        <v>01:29:00</v>
      </c>
      <c r="K1877" s="20" t="str">
        <f>TEXT(Table13[[#This Row],[Order time]],"H")</f>
        <v>1</v>
      </c>
      <c r="L1877" s="16">
        <v>6</v>
      </c>
      <c r="M1877" s="16">
        <f>DAY(Table13[[#This Row],[Order Date]])</f>
        <v>26</v>
      </c>
      <c r="N1877" s="16" t="str">
        <f>TEXT(Table13[[#This Row],[Order Date]],"mmmm")</f>
        <v>June</v>
      </c>
      <c r="O1877" s="16" t="str">
        <f>TEXT(Table13[[#This Row],[Order Date]],"dddd")</f>
        <v>Monday</v>
      </c>
      <c r="P1877" s="16">
        <f>WEEKDAY(Table13[[#This Row],[Order Datetime]],2)</f>
        <v>1</v>
      </c>
      <c r="Q1877" s="30" t="str">
        <f>IF(Table13[[#This Row],[Customer Country]]="",VLOOKUP(Table13[[#This Row],[Customer ID]],Customers!$A$2:$E$2501,2,0),Table13[[#This Row],[Customer Country]])</f>
        <v>USA</v>
      </c>
      <c r="R1877" s="16">
        <f>VLOOKUP(Table13[[#This Row],[Customer ID]],Table3[],6,0)</f>
        <v>19</v>
      </c>
    </row>
    <row r="1878" spans="1:18" x14ac:dyDescent="0.3">
      <c r="A1878" s="15">
        <v>1674723</v>
      </c>
      <c r="B1878" s="16">
        <v>1511</v>
      </c>
      <c r="C1878" s="17" t="s">
        <v>99</v>
      </c>
      <c r="D1878" s="21">
        <v>45178.949305555558</v>
      </c>
      <c r="E1878" s="16" t="s">
        <v>98</v>
      </c>
      <c r="F1878" s="16" t="s">
        <v>90</v>
      </c>
      <c r="G1878" s="16">
        <v>3096</v>
      </c>
      <c r="H1878" s="16">
        <f>IF(OR(Table13[[#This Row],[Order Value]]&gt;Answer!I$17,Table13[[#This Row],[Order Value]]&lt;Answer!I$18),1,0)</f>
        <v>0</v>
      </c>
      <c r="I1878" s="19">
        <v>45178</v>
      </c>
      <c r="J1878" s="20" t="str">
        <f>TEXT(Table13[[#This Row],[Order Datetime]],"HH:MM:SS")</f>
        <v>22:47:00</v>
      </c>
      <c r="K1878" s="20" t="str">
        <f>TEXT(Table13[[#This Row],[Order time]],"H")</f>
        <v>22</v>
      </c>
      <c r="L1878" s="16">
        <v>9</v>
      </c>
      <c r="M1878" s="16">
        <f>DAY(Table13[[#This Row],[Order Date]])</f>
        <v>9</v>
      </c>
      <c r="N1878" s="16" t="str">
        <f>TEXT(Table13[[#This Row],[Order Date]],"mmmm")</f>
        <v>September</v>
      </c>
      <c r="O1878" s="16" t="str">
        <f>TEXT(Table13[[#This Row],[Order Date]],"dddd")</f>
        <v>Saturday</v>
      </c>
      <c r="P1878" s="16">
        <f>WEEKDAY(Table13[[#This Row],[Order Datetime]],2)</f>
        <v>6</v>
      </c>
      <c r="Q1878" s="30" t="str">
        <f>IF(Table13[[#This Row],[Customer Country]]="",VLOOKUP(Table13[[#This Row],[Customer ID]],Customers!$A$2:$E$2501,2,0),Table13[[#This Row],[Customer Country]])</f>
        <v>USA</v>
      </c>
      <c r="R1878" s="16">
        <f>VLOOKUP(Table13[[#This Row],[Customer ID]],Table3[],6,0)</f>
        <v>19</v>
      </c>
    </row>
    <row r="1879" spans="1:18" x14ac:dyDescent="0.3">
      <c r="A1879" s="15">
        <v>946167</v>
      </c>
      <c r="B1879" s="16">
        <v>1512</v>
      </c>
      <c r="C1879" s="17" t="s">
        <v>108</v>
      </c>
      <c r="D1879" s="21">
        <v>45264.995833333334</v>
      </c>
      <c r="E1879" s="16" t="s">
        <v>98</v>
      </c>
      <c r="F1879" s="16" t="s">
        <v>43</v>
      </c>
      <c r="G1879" s="16">
        <v>236</v>
      </c>
      <c r="H1879" s="16">
        <f>IF(OR(Table13[[#This Row],[Order Value]]&gt;Answer!I$17,Table13[[#This Row],[Order Value]]&lt;Answer!I$18),1,0)</f>
        <v>0</v>
      </c>
      <c r="I1879" s="19">
        <v>45264</v>
      </c>
      <c r="J1879" s="20" t="str">
        <f>TEXT(Table13[[#This Row],[Order Datetime]],"HH:MM:SS")</f>
        <v>23:54:00</v>
      </c>
      <c r="K1879" s="20" t="str">
        <f>TEXT(Table13[[#This Row],[Order time]],"H")</f>
        <v>23</v>
      </c>
      <c r="L1879" s="16">
        <v>12</v>
      </c>
      <c r="M1879" s="16">
        <f>DAY(Table13[[#This Row],[Order Date]])</f>
        <v>4</v>
      </c>
      <c r="N1879" s="16" t="str">
        <f>TEXT(Table13[[#This Row],[Order Date]],"mmmm")</f>
        <v>December</v>
      </c>
      <c r="O1879" s="16" t="str">
        <f>TEXT(Table13[[#This Row],[Order Date]],"dddd")</f>
        <v>Monday</v>
      </c>
      <c r="P1879" s="16">
        <f>WEEKDAY(Table13[[#This Row],[Order Datetime]],2)</f>
        <v>1</v>
      </c>
      <c r="Q1879" s="30" t="str">
        <f>IF(Table13[[#This Row],[Customer Country]]="",VLOOKUP(Table13[[#This Row],[Customer ID]],Customers!$A$2:$E$2501,2,0),Table13[[#This Row],[Customer Country]])</f>
        <v>Denmark</v>
      </c>
      <c r="R1879" s="16">
        <f>VLOOKUP(Table13[[#This Row],[Customer ID]],Table3[],6,0)</f>
        <v>28</v>
      </c>
    </row>
    <row r="1880" spans="1:18" x14ac:dyDescent="0.3">
      <c r="A1880" s="15">
        <v>1186707</v>
      </c>
      <c r="B1880" s="16">
        <v>1512</v>
      </c>
      <c r="C1880" s="17" t="s">
        <v>108</v>
      </c>
      <c r="D1880" s="21">
        <v>44968.01458333333</v>
      </c>
      <c r="E1880" s="16" t="s">
        <v>98</v>
      </c>
      <c r="F1880" s="16" t="s">
        <v>34</v>
      </c>
      <c r="G1880" s="16">
        <v>2061</v>
      </c>
      <c r="H1880" s="16">
        <f>IF(OR(Table13[[#This Row],[Order Value]]&gt;Answer!I$17,Table13[[#This Row],[Order Value]]&lt;Answer!I$18),1,0)</f>
        <v>0</v>
      </c>
      <c r="I1880" s="19">
        <v>44968</v>
      </c>
      <c r="J1880" s="20" t="str">
        <f>TEXT(Table13[[#This Row],[Order Datetime]],"HH:MM:SS")</f>
        <v>00:21:00</v>
      </c>
      <c r="K1880" s="20" t="str">
        <f>TEXT(Table13[[#This Row],[Order time]],"H")</f>
        <v>0</v>
      </c>
      <c r="L1880" s="16">
        <v>2</v>
      </c>
      <c r="M1880" s="16">
        <f>DAY(Table13[[#This Row],[Order Date]])</f>
        <v>11</v>
      </c>
      <c r="N1880" s="16" t="str">
        <f>TEXT(Table13[[#This Row],[Order Date]],"mmmm")</f>
        <v>February</v>
      </c>
      <c r="O1880" s="16" t="str">
        <f>TEXT(Table13[[#This Row],[Order Date]],"dddd")</f>
        <v>Saturday</v>
      </c>
      <c r="P1880" s="16">
        <f>WEEKDAY(Table13[[#This Row],[Order Datetime]],2)</f>
        <v>6</v>
      </c>
      <c r="Q1880" s="30" t="str">
        <f>IF(Table13[[#This Row],[Customer Country]]="",VLOOKUP(Table13[[#This Row],[Customer ID]],Customers!$A$2:$E$2501,2,0),Table13[[#This Row],[Customer Country]])</f>
        <v>Denmark</v>
      </c>
      <c r="R1880" s="16">
        <f>VLOOKUP(Table13[[#This Row],[Customer ID]],Table3[],6,0)</f>
        <v>28</v>
      </c>
    </row>
    <row r="1881" spans="1:18" x14ac:dyDescent="0.3">
      <c r="A1881" s="15">
        <v>1314895</v>
      </c>
      <c r="B1881" s="16">
        <v>1512</v>
      </c>
      <c r="C1881" s="17" t="s">
        <v>108</v>
      </c>
      <c r="D1881" s="21">
        <v>45278.942361111112</v>
      </c>
      <c r="E1881" s="16" t="s">
        <v>191</v>
      </c>
      <c r="F1881" s="16" t="s">
        <v>39</v>
      </c>
      <c r="G1881" s="16">
        <v>1560</v>
      </c>
      <c r="H1881" s="16">
        <f>IF(OR(Table13[[#This Row],[Order Value]]&gt;Answer!I$17,Table13[[#This Row],[Order Value]]&lt;Answer!I$18),1,0)</f>
        <v>0</v>
      </c>
      <c r="I1881" s="19">
        <v>45278</v>
      </c>
      <c r="J1881" s="20" t="str">
        <f>TEXT(Table13[[#This Row],[Order Datetime]],"HH:MM:SS")</f>
        <v>22:37:00</v>
      </c>
      <c r="K1881" s="20" t="str">
        <f>TEXT(Table13[[#This Row],[Order time]],"H")</f>
        <v>22</v>
      </c>
      <c r="L1881" s="16">
        <v>12</v>
      </c>
      <c r="M1881" s="16">
        <f>DAY(Table13[[#This Row],[Order Date]])</f>
        <v>18</v>
      </c>
      <c r="N1881" s="16" t="str">
        <f>TEXT(Table13[[#This Row],[Order Date]],"mmmm")</f>
        <v>December</v>
      </c>
      <c r="O1881" s="16" t="str">
        <f>TEXT(Table13[[#This Row],[Order Date]],"dddd")</f>
        <v>Monday</v>
      </c>
      <c r="P1881" s="16">
        <f>WEEKDAY(Table13[[#This Row],[Order Datetime]],2)</f>
        <v>1</v>
      </c>
      <c r="Q1881" s="30" t="str">
        <f>IF(Table13[[#This Row],[Customer Country]]="",VLOOKUP(Table13[[#This Row],[Customer ID]],Customers!$A$2:$E$2501,2,0),Table13[[#This Row],[Customer Country]])</f>
        <v>Denmark</v>
      </c>
      <c r="R1881" s="16">
        <f>VLOOKUP(Table13[[#This Row],[Customer ID]],Table3[],6,0)</f>
        <v>28</v>
      </c>
    </row>
    <row r="1882" spans="1:18" x14ac:dyDescent="0.3">
      <c r="A1882" s="15">
        <v>1494182</v>
      </c>
      <c r="B1882" s="16">
        <v>1512</v>
      </c>
      <c r="C1882" s="17" t="s">
        <v>108</v>
      </c>
      <c r="D1882" s="21">
        <v>45254.98541666667</v>
      </c>
      <c r="E1882" s="16" t="s">
        <v>97</v>
      </c>
      <c r="F1882" s="16" t="s">
        <v>49</v>
      </c>
      <c r="G1882" s="16">
        <v>775</v>
      </c>
      <c r="H1882" s="16">
        <f>IF(OR(Table13[[#This Row],[Order Value]]&gt;Answer!I$17,Table13[[#This Row],[Order Value]]&lt;Answer!I$18),1,0)</f>
        <v>0</v>
      </c>
      <c r="I1882" s="19">
        <v>45254</v>
      </c>
      <c r="J1882" s="20" t="str">
        <f>TEXT(Table13[[#This Row],[Order Datetime]],"HH:MM:SS")</f>
        <v>23:39:00</v>
      </c>
      <c r="K1882" s="20" t="str">
        <f>TEXT(Table13[[#This Row],[Order time]],"H")</f>
        <v>23</v>
      </c>
      <c r="L1882" s="16">
        <v>11</v>
      </c>
      <c r="M1882" s="16">
        <f>DAY(Table13[[#This Row],[Order Date]])</f>
        <v>24</v>
      </c>
      <c r="N1882" s="16" t="str">
        <f>TEXT(Table13[[#This Row],[Order Date]],"mmmm")</f>
        <v>November</v>
      </c>
      <c r="O1882" s="16" t="str">
        <f>TEXT(Table13[[#This Row],[Order Date]],"dddd")</f>
        <v>Friday</v>
      </c>
      <c r="P1882" s="16">
        <f>WEEKDAY(Table13[[#This Row],[Order Datetime]],2)</f>
        <v>5</v>
      </c>
      <c r="Q1882" s="30" t="str">
        <f>IF(Table13[[#This Row],[Customer Country]]="",VLOOKUP(Table13[[#This Row],[Customer ID]],Customers!$A$2:$E$2501,2,0),Table13[[#This Row],[Customer Country]])</f>
        <v>Denmark</v>
      </c>
      <c r="R1882" s="16">
        <f>VLOOKUP(Table13[[#This Row],[Customer ID]],Table3[],6,0)</f>
        <v>28</v>
      </c>
    </row>
    <row r="1883" spans="1:18" x14ac:dyDescent="0.3">
      <c r="A1883" s="15">
        <v>1502209</v>
      </c>
      <c r="B1883" s="16">
        <v>1512</v>
      </c>
      <c r="C1883" s="17" t="s">
        <v>108</v>
      </c>
      <c r="D1883" s="21">
        <v>44984.98333333333</v>
      </c>
      <c r="E1883" s="16" t="s">
        <v>98</v>
      </c>
      <c r="F1883" s="16" t="s">
        <v>53</v>
      </c>
      <c r="G1883" s="16">
        <v>9349</v>
      </c>
      <c r="H1883" s="16">
        <f>IF(OR(Table13[[#This Row],[Order Value]]&gt;Answer!I$17,Table13[[#This Row],[Order Value]]&lt;Answer!I$18),1,0)</f>
        <v>0</v>
      </c>
      <c r="I1883" s="19">
        <v>44984</v>
      </c>
      <c r="J1883" s="20" t="str">
        <f>TEXT(Table13[[#This Row],[Order Datetime]],"HH:MM:SS")</f>
        <v>23:36:00</v>
      </c>
      <c r="K1883" s="20" t="str">
        <f>TEXT(Table13[[#This Row],[Order time]],"H")</f>
        <v>23</v>
      </c>
      <c r="L1883" s="16">
        <v>2</v>
      </c>
      <c r="M1883" s="16">
        <f>DAY(Table13[[#This Row],[Order Date]])</f>
        <v>27</v>
      </c>
      <c r="N1883" s="16" t="str">
        <f>TEXT(Table13[[#This Row],[Order Date]],"mmmm")</f>
        <v>February</v>
      </c>
      <c r="O1883" s="16" t="str">
        <f>TEXT(Table13[[#This Row],[Order Date]],"dddd")</f>
        <v>Monday</v>
      </c>
      <c r="P1883" s="16">
        <f>WEEKDAY(Table13[[#This Row],[Order Datetime]],2)</f>
        <v>1</v>
      </c>
      <c r="Q1883" s="30" t="str">
        <f>IF(Table13[[#This Row],[Customer Country]]="",VLOOKUP(Table13[[#This Row],[Customer ID]],Customers!$A$2:$E$2501,2,0),Table13[[#This Row],[Customer Country]])</f>
        <v>Denmark</v>
      </c>
      <c r="R1883" s="16">
        <f>VLOOKUP(Table13[[#This Row],[Customer ID]],Table3[],6,0)</f>
        <v>28</v>
      </c>
    </row>
    <row r="1884" spans="1:18" x14ac:dyDescent="0.3">
      <c r="A1884" s="15">
        <v>313294</v>
      </c>
      <c r="B1884" s="16">
        <v>1513</v>
      </c>
      <c r="C1884" s="17" t="s">
        <v>99</v>
      </c>
      <c r="D1884" s="18">
        <v>45101.006249999999</v>
      </c>
      <c r="E1884" s="16" t="s">
        <v>97</v>
      </c>
      <c r="F1884" s="16" t="s">
        <v>12</v>
      </c>
      <c r="G1884" s="16">
        <v>3975</v>
      </c>
      <c r="H1884" s="16">
        <f>IF(OR(Table13[[#This Row],[Order Value]]&gt;Answer!I$17,Table13[[#This Row],[Order Value]]&lt;Answer!I$18),1,0)</f>
        <v>0</v>
      </c>
      <c r="I1884" s="19">
        <v>45101</v>
      </c>
      <c r="J1884" s="20" t="str">
        <f>TEXT(Table13[[#This Row],[Order Datetime]],"HH:MM:SS")</f>
        <v>00:09:00</v>
      </c>
      <c r="K1884" s="20" t="str">
        <f>TEXT(Table13[[#This Row],[Order time]],"H")</f>
        <v>0</v>
      </c>
      <c r="L1884" s="16">
        <v>6</v>
      </c>
      <c r="M1884" s="16">
        <f>DAY(Table13[[#This Row],[Order Date]])</f>
        <v>24</v>
      </c>
      <c r="N1884" s="16" t="str">
        <f>TEXT(Table13[[#This Row],[Order Date]],"mmmm")</f>
        <v>June</v>
      </c>
      <c r="O1884" s="16" t="str">
        <f>TEXT(Table13[[#This Row],[Order Date]],"dddd")</f>
        <v>Saturday</v>
      </c>
      <c r="P1884" s="16">
        <f>WEEKDAY(Table13[[#This Row],[Order Datetime]],2)</f>
        <v>6</v>
      </c>
      <c r="Q1884" s="30" t="str">
        <f>IF(Table13[[#This Row],[Customer Country]]="",VLOOKUP(Table13[[#This Row],[Customer ID]],Customers!$A$2:$E$2501,2,0),Table13[[#This Row],[Customer Country]])</f>
        <v>USA</v>
      </c>
      <c r="R1884" s="16">
        <f>VLOOKUP(Table13[[#This Row],[Customer ID]],Table3[],6,0)</f>
        <v>76</v>
      </c>
    </row>
    <row r="1885" spans="1:18" x14ac:dyDescent="0.3">
      <c r="A1885" s="15">
        <v>953981</v>
      </c>
      <c r="B1885" s="16">
        <v>1513</v>
      </c>
      <c r="C1885" s="17" t="s">
        <v>99</v>
      </c>
      <c r="D1885" s="21">
        <v>45204.019444444442</v>
      </c>
      <c r="E1885" s="16" t="s">
        <v>96</v>
      </c>
      <c r="F1885" s="16" t="s">
        <v>7</v>
      </c>
      <c r="G1885" s="16">
        <v>9670</v>
      </c>
      <c r="H1885" s="16">
        <f>IF(OR(Table13[[#This Row],[Order Value]]&gt;Answer!I$17,Table13[[#This Row],[Order Value]]&lt;Answer!I$18),1,0)</f>
        <v>0</v>
      </c>
      <c r="I1885" s="19">
        <v>45204</v>
      </c>
      <c r="J1885" s="20" t="str">
        <f>TEXT(Table13[[#This Row],[Order Datetime]],"HH:MM:SS")</f>
        <v>00:28:00</v>
      </c>
      <c r="K1885" s="20" t="str">
        <f>TEXT(Table13[[#This Row],[Order time]],"H")</f>
        <v>0</v>
      </c>
      <c r="L1885" s="16">
        <v>10</v>
      </c>
      <c r="M1885" s="16">
        <f>DAY(Table13[[#This Row],[Order Date]])</f>
        <v>5</v>
      </c>
      <c r="N1885" s="16" t="str">
        <f>TEXT(Table13[[#This Row],[Order Date]],"mmmm")</f>
        <v>October</v>
      </c>
      <c r="O1885" s="16" t="str">
        <f>TEXT(Table13[[#This Row],[Order Date]],"dddd")</f>
        <v>Thursday</v>
      </c>
      <c r="P1885" s="16">
        <f>WEEKDAY(Table13[[#This Row],[Order Datetime]],2)</f>
        <v>4</v>
      </c>
      <c r="Q1885" s="30" t="str">
        <f>IF(Table13[[#This Row],[Customer Country]]="",VLOOKUP(Table13[[#This Row],[Customer ID]],Customers!$A$2:$E$2501,2,0),Table13[[#This Row],[Customer Country]])</f>
        <v>USA</v>
      </c>
      <c r="R1885" s="16">
        <f>VLOOKUP(Table13[[#This Row],[Customer ID]],Table3[],6,0)</f>
        <v>76</v>
      </c>
    </row>
    <row r="1886" spans="1:18" x14ac:dyDescent="0.3">
      <c r="A1886" s="15">
        <v>111992</v>
      </c>
      <c r="B1886" s="16">
        <v>1515</v>
      </c>
      <c r="C1886" s="17" t="s">
        <v>99</v>
      </c>
      <c r="D1886" s="18">
        <v>45011.959722222222</v>
      </c>
      <c r="E1886" s="16" t="s">
        <v>97</v>
      </c>
      <c r="F1886" s="16" t="s">
        <v>72</v>
      </c>
      <c r="G1886" s="16">
        <v>9312</v>
      </c>
      <c r="H1886" s="16">
        <f>IF(OR(Table13[[#This Row],[Order Value]]&gt;Answer!I$17,Table13[[#This Row],[Order Value]]&lt;Answer!I$18),1,0)</f>
        <v>0</v>
      </c>
      <c r="I1886" s="19">
        <v>45011</v>
      </c>
      <c r="J1886" s="20" t="str">
        <f>TEXT(Table13[[#This Row],[Order Datetime]],"HH:MM:SS")</f>
        <v>23:02:00</v>
      </c>
      <c r="K1886" s="20" t="str">
        <f>TEXT(Table13[[#This Row],[Order time]],"H")</f>
        <v>23</v>
      </c>
      <c r="L1886" s="16">
        <v>3</v>
      </c>
      <c r="M1886" s="16">
        <f>DAY(Table13[[#This Row],[Order Date]])</f>
        <v>26</v>
      </c>
      <c r="N1886" s="16" t="str">
        <f>TEXT(Table13[[#This Row],[Order Date]],"mmmm")</f>
        <v>March</v>
      </c>
      <c r="O1886" s="16" t="str">
        <f>TEXT(Table13[[#This Row],[Order Date]],"dddd")</f>
        <v>Sunday</v>
      </c>
      <c r="P1886" s="16">
        <f>WEEKDAY(Table13[[#This Row],[Order Datetime]],2)</f>
        <v>7</v>
      </c>
      <c r="Q1886" s="30" t="str">
        <f>IF(Table13[[#This Row],[Customer Country]]="",VLOOKUP(Table13[[#This Row],[Customer ID]],Customers!$A$2:$E$2501,2,0),Table13[[#This Row],[Customer Country]])</f>
        <v>USA</v>
      </c>
      <c r="R1886" s="16">
        <f>VLOOKUP(Table13[[#This Row],[Customer ID]],Table3[],6,0)</f>
        <v>54</v>
      </c>
    </row>
    <row r="1887" spans="1:18" x14ac:dyDescent="0.3">
      <c r="A1887" s="15">
        <v>162458</v>
      </c>
      <c r="B1887" s="16">
        <v>1515</v>
      </c>
      <c r="C1887" s="17" t="s">
        <v>99</v>
      </c>
      <c r="D1887" s="18">
        <v>45266.040277777778</v>
      </c>
      <c r="E1887" s="16" t="s">
        <v>98</v>
      </c>
      <c r="F1887" s="16" t="s">
        <v>46</v>
      </c>
      <c r="G1887" s="16">
        <v>3793</v>
      </c>
      <c r="H1887" s="16">
        <f>IF(OR(Table13[[#This Row],[Order Value]]&gt;Answer!I$17,Table13[[#This Row],[Order Value]]&lt;Answer!I$18),1,0)</f>
        <v>0</v>
      </c>
      <c r="I1887" s="19">
        <v>45266</v>
      </c>
      <c r="J1887" s="20" t="str">
        <f>TEXT(Table13[[#This Row],[Order Datetime]],"HH:MM:SS")</f>
        <v>00:58:00</v>
      </c>
      <c r="K1887" s="20" t="str">
        <f>TEXT(Table13[[#This Row],[Order time]],"H")</f>
        <v>0</v>
      </c>
      <c r="L1887" s="16">
        <v>12</v>
      </c>
      <c r="M1887" s="16">
        <f>DAY(Table13[[#This Row],[Order Date]])</f>
        <v>6</v>
      </c>
      <c r="N1887" s="16" t="str">
        <f>TEXT(Table13[[#This Row],[Order Date]],"mmmm")</f>
        <v>December</v>
      </c>
      <c r="O1887" s="16" t="str">
        <f>TEXT(Table13[[#This Row],[Order Date]],"dddd")</f>
        <v>Wednesday</v>
      </c>
      <c r="P1887" s="16">
        <f>WEEKDAY(Table13[[#This Row],[Order Datetime]],2)</f>
        <v>3</v>
      </c>
      <c r="Q1887" s="30" t="str">
        <f>IF(Table13[[#This Row],[Customer Country]]="",VLOOKUP(Table13[[#This Row],[Customer ID]],Customers!$A$2:$E$2501,2,0),Table13[[#This Row],[Customer Country]])</f>
        <v>USA</v>
      </c>
      <c r="R1887" s="16">
        <f>VLOOKUP(Table13[[#This Row],[Customer ID]],Table3[],6,0)</f>
        <v>54</v>
      </c>
    </row>
    <row r="1888" spans="1:18" x14ac:dyDescent="0.3">
      <c r="A1888" s="15">
        <v>1587870</v>
      </c>
      <c r="B1888" s="16">
        <v>1515</v>
      </c>
      <c r="C1888" s="17" t="s">
        <v>99</v>
      </c>
      <c r="D1888" s="21">
        <v>45078.962500000001</v>
      </c>
      <c r="E1888" s="16" t="s">
        <v>98</v>
      </c>
      <c r="F1888" s="16" t="s">
        <v>26</v>
      </c>
      <c r="G1888" s="16">
        <v>3277</v>
      </c>
      <c r="H1888" s="16">
        <f>IF(OR(Table13[[#This Row],[Order Value]]&gt;Answer!I$17,Table13[[#This Row],[Order Value]]&lt;Answer!I$18),1,0)</f>
        <v>0</v>
      </c>
      <c r="I1888" s="19">
        <v>45078</v>
      </c>
      <c r="J1888" s="20" t="str">
        <f>TEXT(Table13[[#This Row],[Order Datetime]],"HH:MM:SS")</f>
        <v>23:06:00</v>
      </c>
      <c r="K1888" s="20" t="str">
        <f>TEXT(Table13[[#This Row],[Order time]],"H")</f>
        <v>23</v>
      </c>
      <c r="L1888" s="16">
        <v>6</v>
      </c>
      <c r="M1888" s="16">
        <f>DAY(Table13[[#This Row],[Order Date]])</f>
        <v>1</v>
      </c>
      <c r="N1888" s="16" t="str">
        <f>TEXT(Table13[[#This Row],[Order Date]],"mmmm")</f>
        <v>June</v>
      </c>
      <c r="O1888" s="16" t="str">
        <f>TEXT(Table13[[#This Row],[Order Date]],"dddd")</f>
        <v>Thursday</v>
      </c>
      <c r="P1888" s="16">
        <f>WEEKDAY(Table13[[#This Row],[Order Datetime]],2)</f>
        <v>4</v>
      </c>
      <c r="Q1888" s="30" t="str">
        <f>IF(Table13[[#This Row],[Customer Country]]="",VLOOKUP(Table13[[#This Row],[Customer ID]],Customers!$A$2:$E$2501,2,0),Table13[[#This Row],[Customer Country]])</f>
        <v>USA</v>
      </c>
      <c r="R1888" s="16">
        <f>VLOOKUP(Table13[[#This Row],[Customer ID]],Table3[],6,0)</f>
        <v>54</v>
      </c>
    </row>
    <row r="1889" spans="1:18" x14ac:dyDescent="0.3">
      <c r="A1889" s="15">
        <v>603880</v>
      </c>
      <c r="B1889" s="16">
        <v>1516</v>
      </c>
      <c r="C1889" s="17" t="s">
        <v>103</v>
      </c>
      <c r="D1889" s="18">
        <v>44962.067361111112</v>
      </c>
      <c r="E1889" s="16" t="s">
        <v>98</v>
      </c>
      <c r="F1889" s="16" t="s">
        <v>46</v>
      </c>
      <c r="G1889" s="16">
        <v>4019</v>
      </c>
      <c r="H1889" s="16">
        <f>IF(OR(Table13[[#This Row],[Order Value]]&gt;Answer!I$17,Table13[[#This Row],[Order Value]]&lt;Answer!I$18),1,0)</f>
        <v>0</v>
      </c>
      <c r="I1889" s="19">
        <v>44962</v>
      </c>
      <c r="J1889" s="20" t="str">
        <f>TEXT(Table13[[#This Row],[Order Datetime]],"HH:MM:SS")</f>
        <v>01:37:00</v>
      </c>
      <c r="K1889" s="20" t="str">
        <f>TEXT(Table13[[#This Row],[Order time]],"H")</f>
        <v>1</v>
      </c>
      <c r="L1889" s="16">
        <v>2</v>
      </c>
      <c r="M1889" s="16">
        <f>DAY(Table13[[#This Row],[Order Date]])</f>
        <v>5</v>
      </c>
      <c r="N1889" s="16" t="str">
        <f>TEXT(Table13[[#This Row],[Order Date]],"mmmm")</f>
        <v>February</v>
      </c>
      <c r="O1889" s="16" t="str">
        <f>TEXT(Table13[[#This Row],[Order Date]],"dddd")</f>
        <v>Sunday</v>
      </c>
      <c r="P1889" s="16">
        <f>WEEKDAY(Table13[[#This Row],[Order Datetime]],2)</f>
        <v>7</v>
      </c>
      <c r="Q1889" s="30" t="str">
        <f>IF(Table13[[#This Row],[Customer Country]]="",VLOOKUP(Table13[[#This Row],[Customer ID]],Customers!$A$2:$E$2501,2,0),Table13[[#This Row],[Customer Country]])</f>
        <v>Norway</v>
      </c>
      <c r="R1889" s="16">
        <f>VLOOKUP(Table13[[#This Row],[Customer ID]],Table3[],6,0)</f>
        <v>25</v>
      </c>
    </row>
    <row r="1890" spans="1:18" x14ac:dyDescent="0.3">
      <c r="A1890" s="15">
        <v>202315</v>
      </c>
      <c r="B1890" s="16">
        <v>1518</v>
      </c>
      <c r="C1890" s="17" t="s">
        <v>99</v>
      </c>
      <c r="D1890" s="18">
        <v>44930.072916666664</v>
      </c>
      <c r="E1890" s="16" t="s">
        <v>191</v>
      </c>
      <c r="F1890" s="16" t="s">
        <v>58</v>
      </c>
      <c r="G1890" s="16">
        <v>6344</v>
      </c>
      <c r="H1890" s="16">
        <f>IF(OR(Table13[[#This Row],[Order Value]]&gt;Answer!I$17,Table13[[#This Row],[Order Value]]&lt;Answer!I$18),1,0)</f>
        <v>0</v>
      </c>
      <c r="I1890" s="19">
        <v>44930</v>
      </c>
      <c r="J1890" s="20" t="str">
        <f>TEXT(Table13[[#This Row],[Order Datetime]],"HH:MM:SS")</f>
        <v>01:45:00</v>
      </c>
      <c r="K1890" s="20" t="str">
        <f>TEXT(Table13[[#This Row],[Order time]],"H")</f>
        <v>1</v>
      </c>
      <c r="L1890" s="16">
        <v>1</v>
      </c>
      <c r="M1890" s="16">
        <f>DAY(Table13[[#This Row],[Order Date]])</f>
        <v>4</v>
      </c>
      <c r="N1890" s="16" t="str">
        <f>TEXT(Table13[[#This Row],[Order Date]],"mmmm")</f>
        <v>January</v>
      </c>
      <c r="O1890" s="16" t="str">
        <f>TEXT(Table13[[#This Row],[Order Date]],"dddd")</f>
        <v>Wednesday</v>
      </c>
      <c r="P1890" s="16">
        <f>WEEKDAY(Table13[[#This Row],[Order Datetime]],2)</f>
        <v>3</v>
      </c>
      <c r="Q1890" s="30" t="str">
        <f>IF(Table13[[#This Row],[Customer Country]]="",VLOOKUP(Table13[[#This Row],[Customer ID]],Customers!$A$2:$E$2501,2,0),Table13[[#This Row],[Customer Country]])</f>
        <v>USA</v>
      </c>
      <c r="R1890" s="16">
        <f>VLOOKUP(Table13[[#This Row],[Customer ID]],Table3[],6,0)</f>
        <v>66</v>
      </c>
    </row>
    <row r="1891" spans="1:18" x14ac:dyDescent="0.3">
      <c r="A1891" s="15">
        <v>1653886</v>
      </c>
      <c r="B1891" s="16">
        <v>1518</v>
      </c>
      <c r="C1891" s="17" t="s">
        <v>99</v>
      </c>
      <c r="D1891" s="21">
        <v>45054.063194444447</v>
      </c>
      <c r="E1891" s="16" t="s">
        <v>96</v>
      </c>
      <c r="F1891" s="16" t="s">
        <v>10</v>
      </c>
      <c r="G1891" s="16">
        <v>8879</v>
      </c>
      <c r="H1891" s="16">
        <f>IF(OR(Table13[[#This Row],[Order Value]]&gt;Answer!I$17,Table13[[#This Row],[Order Value]]&lt;Answer!I$18),1,0)</f>
        <v>0</v>
      </c>
      <c r="I1891" s="19">
        <v>45054</v>
      </c>
      <c r="J1891" s="20" t="str">
        <f>TEXT(Table13[[#This Row],[Order Datetime]],"HH:MM:SS")</f>
        <v>01:31:00</v>
      </c>
      <c r="K1891" s="20" t="str">
        <f>TEXT(Table13[[#This Row],[Order time]],"H")</f>
        <v>1</v>
      </c>
      <c r="L1891" s="16">
        <v>5</v>
      </c>
      <c r="M1891" s="16">
        <f>DAY(Table13[[#This Row],[Order Date]])</f>
        <v>8</v>
      </c>
      <c r="N1891" s="16" t="str">
        <f>TEXT(Table13[[#This Row],[Order Date]],"mmmm")</f>
        <v>May</v>
      </c>
      <c r="O1891" s="16" t="str">
        <f>TEXT(Table13[[#This Row],[Order Date]],"dddd")</f>
        <v>Monday</v>
      </c>
      <c r="P1891" s="16">
        <f>WEEKDAY(Table13[[#This Row],[Order Datetime]],2)</f>
        <v>1</v>
      </c>
      <c r="Q1891" s="30" t="str">
        <f>IF(Table13[[#This Row],[Customer Country]]="",VLOOKUP(Table13[[#This Row],[Customer ID]],Customers!$A$2:$E$2501,2,0),Table13[[#This Row],[Customer Country]])</f>
        <v>USA</v>
      </c>
      <c r="R1891" s="16">
        <f>VLOOKUP(Table13[[#This Row],[Customer ID]],Table3[],6,0)</f>
        <v>66</v>
      </c>
    </row>
    <row r="1892" spans="1:18" x14ac:dyDescent="0.3">
      <c r="A1892" s="15">
        <v>73642</v>
      </c>
      <c r="B1892" s="16">
        <v>1519</v>
      </c>
      <c r="C1892" s="17" t="s">
        <v>105</v>
      </c>
      <c r="D1892" s="18">
        <v>45194.052777777775</v>
      </c>
      <c r="E1892" s="16" t="s">
        <v>191</v>
      </c>
      <c r="F1892" s="16" t="s">
        <v>41</v>
      </c>
      <c r="G1892" s="16">
        <v>3758</v>
      </c>
      <c r="H1892" s="16">
        <f>IF(OR(Table13[[#This Row],[Order Value]]&gt;Answer!I$17,Table13[[#This Row],[Order Value]]&lt;Answer!I$18),1,0)</f>
        <v>0</v>
      </c>
      <c r="I1892" s="19">
        <v>45194</v>
      </c>
      <c r="J1892" s="20" t="str">
        <f>TEXT(Table13[[#This Row],[Order Datetime]],"HH:MM:SS")</f>
        <v>01:16:00</v>
      </c>
      <c r="K1892" s="20" t="str">
        <f>TEXT(Table13[[#This Row],[Order time]],"H")</f>
        <v>1</v>
      </c>
      <c r="L1892" s="16">
        <v>9</v>
      </c>
      <c r="M1892" s="16">
        <f>DAY(Table13[[#This Row],[Order Date]])</f>
        <v>25</v>
      </c>
      <c r="N1892" s="16" t="str">
        <f>TEXT(Table13[[#This Row],[Order Date]],"mmmm")</f>
        <v>September</v>
      </c>
      <c r="O1892" s="16" t="str">
        <f>TEXT(Table13[[#This Row],[Order Date]],"dddd")</f>
        <v>Monday</v>
      </c>
      <c r="P1892" s="16">
        <f>WEEKDAY(Table13[[#This Row],[Order Datetime]],2)</f>
        <v>1</v>
      </c>
      <c r="Q1892" s="30" t="str">
        <f>IF(Table13[[#This Row],[Customer Country]]="",VLOOKUP(Table13[[#This Row],[Customer ID]],Customers!$A$2:$E$2501,2,0),Table13[[#This Row],[Customer Country]])</f>
        <v>Spain</v>
      </c>
      <c r="R1892" s="16">
        <f>VLOOKUP(Table13[[#This Row],[Customer ID]],Table3[],6,0)</f>
        <v>20</v>
      </c>
    </row>
    <row r="1893" spans="1:18" x14ac:dyDescent="0.3">
      <c r="A1893" s="15">
        <v>305291</v>
      </c>
      <c r="B1893" s="16">
        <v>1519</v>
      </c>
      <c r="C1893" s="17" t="s">
        <v>105</v>
      </c>
      <c r="D1893" s="18">
        <v>45160.965277777781</v>
      </c>
      <c r="E1893" s="16" t="s">
        <v>191</v>
      </c>
      <c r="F1893" s="16" t="s">
        <v>67</v>
      </c>
      <c r="G1893" s="16">
        <v>3778</v>
      </c>
      <c r="H1893" s="16">
        <f>IF(OR(Table13[[#This Row],[Order Value]]&gt;Answer!I$17,Table13[[#This Row],[Order Value]]&lt;Answer!I$18),1,0)</f>
        <v>0</v>
      </c>
      <c r="I1893" s="19">
        <v>45160</v>
      </c>
      <c r="J1893" s="20" t="str">
        <f>TEXT(Table13[[#This Row],[Order Datetime]],"HH:MM:SS")</f>
        <v>23:10:00</v>
      </c>
      <c r="K1893" s="20" t="str">
        <f>TEXT(Table13[[#This Row],[Order time]],"H")</f>
        <v>23</v>
      </c>
      <c r="L1893" s="16">
        <v>8</v>
      </c>
      <c r="M1893" s="16">
        <f>DAY(Table13[[#This Row],[Order Date]])</f>
        <v>22</v>
      </c>
      <c r="N1893" s="16" t="str">
        <f>TEXT(Table13[[#This Row],[Order Date]],"mmmm")</f>
        <v>August</v>
      </c>
      <c r="O1893" s="16" t="str">
        <f>TEXT(Table13[[#This Row],[Order Date]],"dddd")</f>
        <v>Tuesday</v>
      </c>
      <c r="P1893" s="16">
        <f>WEEKDAY(Table13[[#This Row],[Order Datetime]],2)</f>
        <v>2</v>
      </c>
      <c r="Q1893" s="30" t="str">
        <f>IF(Table13[[#This Row],[Customer Country]]="",VLOOKUP(Table13[[#This Row],[Customer ID]],Customers!$A$2:$E$2501,2,0),Table13[[#This Row],[Customer Country]])</f>
        <v>Spain</v>
      </c>
      <c r="R1893" s="16">
        <f>VLOOKUP(Table13[[#This Row],[Customer ID]],Table3[],6,0)</f>
        <v>20</v>
      </c>
    </row>
    <row r="1894" spans="1:18" x14ac:dyDescent="0.3">
      <c r="A1894" s="15">
        <v>1494501</v>
      </c>
      <c r="B1894" s="16">
        <v>1519</v>
      </c>
      <c r="C1894" s="17" t="s">
        <v>105</v>
      </c>
      <c r="D1894" s="21">
        <v>45198.978472222225</v>
      </c>
      <c r="E1894" s="16" t="s">
        <v>96</v>
      </c>
      <c r="F1894" s="16" t="s">
        <v>5</v>
      </c>
      <c r="G1894" s="16">
        <v>5248</v>
      </c>
      <c r="H1894" s="16">
        <f>IF(OR(Table13[[#This Row],[Order Value]]&gt;Answer!I$17,Table13[[#This Row],[Order Value]]&lt;Answer!I$18),1,0)</f>
        <v>0</v>
      </c>
      <c r="I1894" s="19">
        <v>45198</v>
      </c>
      <c r="J1894" s="20" t="str">
        <f>TEXT(Table13[[#This Row],[Order Datetime]],"HH:MM:SS")</f>
        <v>23:29:00</v>
      </c>
      <c r="K1894" s="20" t="str">
        <f>TEXT(Table13[[#This Row],[Order time]],"H")</f>
        <v>23</v>
      </c>
      <c r="L1894" s="16">
        <v>9</v>
      </c>
      <c r="M1894" s="16">
        <f>DAY(Table13[[#This Row],[Order Date]])</f>
        <v>29</v>
      </c>
      <c r="N1894" s="16" t="str">
        <f>TEXT(Table13[[#This Row],[Order Date]],"mmmm")</f>
        <v>September</v>
      </c>
      <c r="O1894" s="16" t="str">
        <f>TEXT(Table13[[#This Row],[Order Date]],"dddd")</f>
        <v>Friday</v>
      </c>
      <c r="P1894" s="16">
        <f>WEEKDAY(Table13[[#This Row],[Order Datetime]],2)</f>
        <v>5</v>
      </c>
      <c r="Q1894" s="30" t="str">
        <f>IF(Table13[[#This Row],[Customer Country]]="",VLOOKUP(Table13[[#This Row],[Customer ID]],Customers!$A$2:$E$2501,2,0),Table13[[#This Row],[Customer Country]])</f>
        <v>Spain</v>
      </c>
      <c r="R1894" s="16">
        <f>VLOOKUP(Table13[[#This Row],[Customer ID]],Table3[],6,0)</f>
        <v>20</v>
      </c>
    </row>
    <row r="1895" spans="1:18" x14ac:dyDescent="0.3">
      <c r="A1895" s="15">
        <v>1564926</v>
      </c>
      <c r="B1895" s="16">
        <v>1519</v>
      </c>
      <c r="C1895" s="17" t="s">
        <v>105</v>
      </c>
      <c r="D1895" s="21">
        <v>45039.951388888891</v>
      </c>
      <c r="E1895" s="16" t="s">
        <v>97</v>
      </c>
      <c r="F1895" s="16" t="s">
        <v>57</v>
      </c>
      <c r="G1895" s="16">
        <v>6988</v>
      </c>
      <c r="H1895" s="16">
        <f>IF(OR(Table13[[#This Row],[Order Value]]&gt;Answer!I$17,Table13[[#This Row],[Order Value]]&lt;Answer!I$18),1,0)</f>
        <v>0</v>
      </c>
      <c r="I1895" s="19">
        <v>45039</v>
      </c>
      <c r="J1895" s="20" t="str">
        <f>TEXT(Table13[[#This Row],[Order Datetime]],"HH:MM:SS")</f>
        <v>22:50:00</v>
      </c>
      <c r="K1895" s="20" t="str">
        <f>TEXT(Table13[[#This Row],[Order time]],"H")</f>
        <v>22</v>
      </c>
      <c r="L1895" s="16">
        <v>4</v>
      </c>
      <c r="M1895" s="16">
        <f>DAY(Table13[[#This Row],[Order Date]])</f>
        <v>23</v>
      </c>
      <c r="N1895" s="16" t="str">
        <f>TEXT(Table13[[#This Row],[Order Date]],"mmmm")</f>
        <v>April</v>
      </c>
      <c r="O1895" s="16" t="str">
        <f>TEXT(Table13[[#This Row],[Order Date]],"dddd")</f>
        <v>Sunday</v>
      </c>
      <c r="P1895" s="16">
        <f>WEEKDAY(Table13[[#This Row],[Order Datetime]],2)</f>
        <v>7</v>
      </c>
      <c r="Q1895" s="30" t="str">
        <f>IF(Table13[[#This Row],[Customer Country]]="",VLOOKUP(Table13[[#This Row],[Customer ID]],Customers!$A$2:$E$2501,2,0),Table13[[#This Row],[Customer Country]])</f>
        <v>Spain</v>
      </c>
      <c r="R1895" s="16">
        <f>VLOOKUP(Table13[[#This Row],[Customer ID]],Table3[],6,0)</f>
        <v>20</v>
      </c>
    </row>
    <row r="1896" spans="1:18" x14ac:dyDescent="0.3">
      <c r="A1896" s="15">
        <v>216256</v>
      </c>
      <c r="B1896" s="16">
        <v>1521</v>
      </c>
      <c r="C1896" s="17" t="s">
        <v>99</v>
      </c>
      <c r="D1896" s="18">
        <v>44952.023611111108</v>
      </c>
      <c r="E1896" s="16" t="s">
        <v>97</v>
      </c>
      <c r="F1896" s="16" t="s">
        <v>28</v>
      </c>
      <c r="G1896" s="16">
        <v>3720</v>
      </c>
      <c r="H1896" s="16">
        <f>IF(OR(Table13[[#This Row],[Order Value]]&gt;Answer!I$17,Table13[[#This Row],[Order Value]]&lt;Answer!I$18),1,0)</f>
        <v>0</v>
      </c>
      <c r="I1896" s="19">
        <v>44952</v>
      </c>
      <c r="J1896" s="20" t="str">
        <f>TEXT(Table13[[#This Row],[Order Datetime]],"HH:MM:SS")</f>
        <v>00:34:00</v>
      </c>
      <c r="K1896" s="20" t="str">
        <f>TEXT(Table13[[#This Row],[Order time]],"H")</f>
        <v>0</v>
      </c>
      <c r="L1896" s="16">
        <v>1</v>
      </c>
      <c r="M1896" s="16">
        <f>DAY(Table13[[#This Row],[Order Date]])</f>
        <v>26</v>
      </c>
      <c r="N1896" s="16" t="str">
        <f>TEXT(Table13[[#This Row],[Order Date]],"mmmm")</f>
        <v>January</v>
      </c>
      <c r="O1896" s="16" t="str">
        <f>TEXT(Table13[[#This Row],[Order Date]],"dddd")</f>
        <v>Thursday</v>
      </c>
      <c r="P1896" s="16">
        <f>WEEKDAY(Table13[[#This Row],[Order Datetime]],2)</f>
        <v>4</v>
      </c>
      <c r="Q1896" s="30" t="str">
        <f>IF(Table13[[#This Row],[Customer Country]]="",VLOOKUP(Table13[[#This Row],[Customer ID]],Customers!$A$2:$E$2501,2,0),Table13[[#This Row],[Customer Country]])</f>
        <v>USA</v>
      </c>
      <c r="R1896" s="16">
        <f>VLOOKUP(Table13[[#This Row],[Customer ID]],Table3[],6,0)</f>
        <v>88</v>
      </c>
    </row>
    <row r="1897" spans="1:18" x14ac:dyDescent="0.3">
      <c r="A1897" s="15">
        <v>1678550</v>
      </c>
      <c r="B1897" s="16">
        <v>1521</v>
      </c>
      <c r="C1897" s="17" t="s">
        <v>99</v>
      </c>
      <c r="D1897" s="21">
        <v>45236.031944444447</v>
      </c>
      <c r="E1897" s="16" t="s">
        <v>96</v>
      </c>
      <c r="F1897" s="16" t="s">
        <v>61</v>
      </c>
      <c r="G1897" s="16">
        <v>8554</v>
      </c>
      <c r="H1897" s="16">
        <f>IF(OR(Table13[[#This Row],[Order Value]]&gt;Answer!I$17,Table13[[#This Row],[Order Value]]&lt;Answer!I$18),1,0)</f>
        <v>0</v>
      </c>
      <c r="I1897" s="19">
        <v>45236</v>
      </c>
      <c r="J1897" s="20" t="str">
        <f>TEXT(Table13[[#This Row],[Order Datetime]],"HH:MM:SS")</f>
        <v>00:46:00</v>
      </c>
      <c r="K1897" s="20" t="str">
        <f>TEXT(Table13[[#This Row],[Order time]],"H")</f>
        <v>0</v>
      </c>
      <c r="L1897" s="16">
        <v>11</v>
      </c>
      <c r="M1897" s="16">
        <f>DAY(Table13[[#This Row],[Order Date]])</f>
        <v>6</v>
      </c>
      <c r="N1897" s="16" t="str">
        <f>TEXT(Table13[[#This Row],[Order Date]],"mmmm")</f>
        <v>November</v>
      </c>
      <c r="O1897" s="16" t="str">
        <f>TEXT(Table13[[#This Row],[Order Date]],"dddd")</f>
        <v>Monday</v>
      </c>
      <c r="P1897" s="16">
        <f>WEEKDAY(Table13[[#This Row],[Order Datetime]],2)</f>
        <v>1</v>
      </c>
      <c r="Q1897" s="30" t="str">
        <f>IF(Table13[[#This Row],[Customer Country]]="",VLOOKUP(Table13[[#This Row],[Customer ID]],Customers!$A$2:$E$2501,2,0),Table13[[#This Row],[Customer Country]])</f>
        <v>USA</v>
      </c>
      <c r="R1897" s="16">
        <f>VLOOKUP(Table13[[#This Row],[Customer ID]],Table3[],6,0)</f>
        <v>88</v>
      </c>
    </row>
    <row r="1898" spans="1:18" x14ac:dyDescent="0.3">
      <c r="A1898" s="15">
        <v>281193</v>
      </c>
      <c r="B1898" s="16">
        <v>1522</v>
      </c>
      <c r="C1898" s="17" t="s">
        <v>99</v>
      </c>
      <c r="D1898" s="18">
        <v>45002.009722222225</v>
      </c>
      <c r="E1898" s="16" t="s">
        <v>98</v>
      </c>
      <c r="F1898" s="16" t="s">
        <v>70</v>
      </c>
      <c r="G1898" s="16">
        <v>6173</v>
      </c>
      <c r="H1898" s="16">
        <f>IF(OR(Table13[[#This Row],[Order Value]]&gt;Answer!I$17,Table13[[#This Row],[Order Value]]&lt;Answer!I$18),1,0)</f>
        <v>0</v>
      </c>
      <c r="I1898" s="19">
        <v>45002</v>
      </c>
      <c r="J1898" s="20" t="str">
        <f>TEXT(Table13[[#This Row],[Order Datetime]],"HH:MM:SS")</f>
        <v>00:14:00</v>
      </c>
      <c r="K1898" s="20" t="str">
        <f>TEXT(Table13[[#This Row],[Order time]],"H")</f>
        <v>0</v>
      </c>
      <c r="L1898" s="16">
        <v>3</v>
      </c>
      <c r="M1898" s="16">
        <f>DAY(Table13[[#This Row],[Order Date]])</f>
        <v>17</v>
      </c>
      <c r="N1898" s="16" t="str">
        <f>TEXT(Table13[[#This Row],[Order Date]],"mmmm")</f>
        <v>March</v>
      </c>
      <c r="O1898" s="16" t="str">
        <f>TEXT(Table13[[#This Row],[Order Date]],"dddd")</f>
        <v>Friday</v>
      </c>
      <c r="P1898" s="16">
        <f>WEEKDAY(Table13[[#This Row],[Order Datetime]],2)</f>
        <v>5</v>
      </c>
      <c r="Q1898" s="30" t="str">
        <f>IF(Table13[[#This Row],[Customer Country]]="",VLOOKUP(Table13[[#This Row],[Customer ID]],Customers!$A$2:$E$2501,2,0),Table13[[#This Row],[Customer Country]])</f>
        <v>USA</v>
      </c>
      <c r="R1898" s="16">
        <f>VLOOKUP(Table13[[#This Row],[Customer ID]],Table3[],6,0)</f>
        <v>81</v>
      </c>
    </row>
    <row r="1899" spans="1:18" x14ac:dyDescent="0.3">
      <c r="A1899" s="15">
        <v>120567</v>
      </c>
      <c r="B1899" s="16">
        <v>1523</v>
      </c>
      <c r="C1899" s="17" t="s">
        <v>105</v>
      </c>
      <c r="D1899" s="18">
        <v>45107.981249999997</v>
      </c>
      <c r="E1899" s="16" t="s">
        <v>191</v>
      </c>
      <c r="F1899" s="16" t="s">
        <v>77</v>
      </c>
      <c r="G1899" s="16">
        <v>1876</v>
      </c>
      <c r="H1899" s="16">
        <f>IF(OR(Table13[[#This Row],[Order Value]]&gt;Answer!I$17,Table13[[#This Row],[Order Value]]&lt;Answer!I$18),1,0)</f>
        <v>0</v>
      </c>
      <c r="I1899" s="19">
        <v>45107</v>
      </c>
      <c r="J1899" s="20" t="str">
        <f>TEXT(Table13[[#This Row],[Order Datetime]],"HH:MM:SS")</f>
        <v>23:33:00</v>
      </c>
      <c r="K1899" s="20" t="str">
        <f>TEXT(Table13[[#This Row],[Order time]],"H")</f>
        <v>23</v>
      </c>
      <c r="L1899" s="16">
        <v>6</v>
      </c>
      <c r="M1899" s="16">
        <f>DAY(Table13[[#This Row],[Order Date]])</f>
        <v>30</v>
      </c>
      <c r="N1899" s="16" t="str">
        <f>TEXT(Table13[[#This Row],[Order Date]],"mmmm")</f>
        <v>June</v>
      </c>
      <c r="O1899" s="16" t="str">
        <f>TEXT(Table13[[#This Row],[Order Date]],"dddd")</f>
        <v>Friday</v>
      </c>
      <c r="P1899" s="16">
        <f>WEEKDAY(Table13[[#This Row],[Order Datetime]],2)</f>
        <v>5</v>
      </c>
      <c r="Q1899" s="30" t="str">
        <f>IF(Table13[[#This Row],[Customer Country]]="",VLOOKUP(Table13[[#This Row],[Customer ID]],Customers!$A$2:$E$2501,2,0),Table13[[#This Row],[Customer Country]])</f>
        <v>Spain</v>
      </c>
      <c r="R1899" s="16">
        <f>VLOOKUP(Table13[[#This Row],[Customer ID]],Table3[],6,0)</f>
        <v>50</v>
      </c>
    </row>
    <row r="1900" spans="1:18" x14ac:dyDescent="0.3">
      <c r="A1900" s="15">
        <v>1221201</v>
      </c>
      <c r="B1900" s="16">
        <v>1523</v>
      </c>
      <c r="C1900" s="17" t="s">
        <v>105</v>
      </c>
      <c r="D1900" s="21">
        <v>45159.001388888886</v>
      </c>
      <c r="E1900" s="16" t="s">
        <v>98</v>
      </c>
      <c r="F1900" s="16" t="s">
        <v>43</v>
      </c>
      <c r="G1900" s="16">
        <v>9665</v>
      </c>
      <c r="H1900" s="16">
        <f>IF(OR(Table13[[#This Row],[Order Value]]&gt;Answer!I$17,Table13[[#This Row],[Order Value]]&lt;Answer!I$18),1,0)</f>
        <v>0</v>
      </c>
      <c r="I1900" s="19">
        <v>45159</v>
      </c>
      <c r="J1900" s="20" t="str">
        <f>TEXT(Table13[[#This Row],[Order Datetime]],"HH:MM:SS")</f>
        <v>00:02:00</v>
      </c>
      <c r="K1900" s="20" t="str">
        <f>TEXT(Table13[[#This Row],[Order time]],"H")</f>
        <v>0</v>
      </c>
      <c r="L1900" s="16">
        <v>8</v>
      </c>
      <c r="M1900" s="16">
        <f>DAY(Table13[[#This Row],[Order Date]])</f>
        <v>21</v>
      </c>
      <c r="N1900" s="16" t="str">
        <f>TEXT(Table13[[#This Row],[Order Date]],"mmmm")</f>
        <v>August</v>
      </c>
      <c r="O1900" s="16" t="str">
        <f>TEXT(Table13[[#This Row],[Order Date]],"dddd")</f>
        <v>Monday</v>
      </c>
      <c r="P1900" s="16">
        <f>WEEKDAY(Table13[[#This Row],[Order Datetime]],2)</f>
        <v>1</v>
      </c>
      <c r="Q1900" s="30" t="str">
        <f>IF(Table13[[#This Row],[Customer Country]]="",VLOOKUP(Table13[[#This Row],[Customer ID]],Customers!$A$2:$E$2501,2,0),Table13[[#This Row],[Customer Country]])</f>
        <v>Spain</v>
      </c>
      <c r="R1900" s="16">
        <f>VLOOKUP(Table13[[#This Row],[Customer ID]],Table3[],6,0)</f>
        <v>50</v>
      </c>
    </row>
    <row r="1901" spans="1:18" x14ac:dyDescent="0.3">
      <c r="A1901" s="15">
        <v>15878</v>
      </c>
      <c r="B1901" s="16">
        <v>1524</v>
      </c>
      <c r="C1901" s="17" t="s">
        <v>100</v>
      </c>
      <c r="D1901" s="18">
        <v>45080.042361111111</v>
      </c>
      <c r="E1901" s="16" t="s">
        <v>191</v>
      </c>
      <c r="F1901" s="16" t="s">
        <v>27</v>
      </c>
      <c r="G1901" s="16">
        <v>2717</v>
      </c>
      <c r="H1901" s="16">
        <f>IF(OR(Table13[[#This Row],[Order Value]]&gt;Answer!I$17,Table13[[#This Row],[Order Value]]&lt;Answer!I$18),1,0)</f>
        <v>0</v>
      </c>
      <c r="I1901" s="19">
        <v>45080</v>
      </c>
      <c r="J1901" s="20" t="str">
        <f>TEXT(Table13[[#This Row],[Order Datetime]],"HH:MM:SS")</f>
        <v>01:01:00</v>
      </c>
      <c r="K1901" s="20" t="str">
        <f>TEXT(Table13[[#This Row],[Order time]],"H")</f>
        <v>1</v>
      </c>
      <c r="L1901" s="16">
        <v>6</v>
      </c>
      <c r="M1901" s="16">
        <f>DAY(Table13[[#This Row],[Order Date]])</f>
        <v>3</v>
      </c>
      <c r="N1901" s="16" t="str">
        <f>TEXT(Table13[[#This Row],[Order Date]],"mmmm")</f>
        <v>June</v>
      </c>
      <c r="O1901" s="16" t="str">
        <f>TEXT(Table13[[#This Row],[Order Date]],"dddd")</f>
        <v>Saturday</v>
      </c>
      <c r="P1901" s="16">
        <f>WEEKDAY(Table13[[#This Row],[Order Datetime]],2)</f>
        <v>6</v>
      </c>
      <c r="Q1901" s="30" t="str">
        <f>IF(Table13[[#This Row],[Customer Country]]="",VLOOKUP(Table13[[#This Row],[Customer ID]],Customers!$A$2:$E$2501,2,0),Table13[[#This Row],[Customer Country]])</f>
        <v>France</v>
      </c>
      <c r="R1901" s="16">
        <f>VLOOKUP(Table13[[#This Row],[Customer ID]],Table3[],6,0)</f>
        <v>75</v>
      </c>
    </row>
    <row r="1902" spans="1:18" x14ac:dyDescent="0.3">
      <c r="A1902" s="15">
        <v>375276</v>
      </c>
      <c r="B1902" s="16">
        <v>1524</v>
      </c>
      <c r="C1902" s="17" t="s">
        <v>100</v>
      </c>
      <c r="D1902" s="18">
        <v>45037.052777777775</v>
      </c>
      <c r="E1902" s="16" t="s">
        <v>97</v>
      </c>
      <c r="F1902" s="16" t="s">
        <v>45</v>
      </c>
      <c r="G1902" s="16">
        <v>4766</v>
      </c>
      <c r="H1902" s="16">
        <f>IF(OR(Table13[[#This Row],[Order Value]]&gt;Answer!I$17,Table13[[#This Row],[Order Value]]&lt;Answer!I$18),1,0)</f>
        <v>0</v>
      </c>
      <c r="I1902" s="19">
        <v>45037</v>
      </c>
      <c r="J1902" s="20" t="str">
        <f>TEXT(Table13[[#This Row],[Order Datetime]],"HH:MM:SS")</f>
        <v>01:16:00</v>
      </c>
      <c r="K1902" s="20" t="str">
        <f>TEXT(Table13[[#This Row],[Order time]],"H")</f>
        <v>1</v>
      </c>
      <c r="L1902" s="16">
        <v>4</v>
      </c>
      <c r="M1902" s="16">
        <f>DAY(Table13[[#This Row],[Order Date]])</f>
        <v>21</v>
      </c>
      <c r="N1902" s="16" t="str">
        <f>TEXT(Table13[[#This Row],[Order Date]],"mmmm")</f>
        <v>April</v>
      </c>
      <c r="O1902" s="16" t="str">
        <f>TEXT(Table13[[#This Row],[Order Date]],"dddd")</f>
        <v>Friday</v>
      </c>
      <c r="P1902" s="16">
        <f>WEEKDAY(Table13[[#This Row],[Order Datetime]],2)</f>
        <v>5</v>
      </c>
      <c r="Q1902" s="30" t="str">
        <f>IF(Table13[[#This Row],[Customer Country]]="",VLOOKUP(Table13[[#This Row],[Customer ID]],Customers!$A$2:$E$2501,2,0),Table13[[#This Row],[Customer Country]])</f>
        <v>France</v>
      </c>
      <c r="R1902" s="16">
        <f>VLOOKUP(Table13[[#This Row],[Customer ID]],Table3[],6,0)</f>
        <v>75</v>
      </c>
    </row>
    <row r="1903" spans="1:18" x14ac:dyDescent="0.3">
      <c r="A1903" s="15">
        <v>1042847</v>
      </c>
      <c r="B1903" s="16">
        <v>1524</v>
      </c>
      <c r="C1903" s="17" t="s">
        <v>100</v>
      </c>
      <c r="D1903" s="21">
        <v>44961.980555555558</v>
      </c>
      <c r="E1903" s="16" t="s">
        <v>98</v>
      </c>
      <c r="F1903" s="16" t="s">
        <v>7</v>
      </c>
      <c r="G1903" s="16">
        <v>2979</v>
      </c>
      <c r="H1903" s="16">
        <f>IF(OR(Table13[[#This Row],[Order Value]]&gt;Answer!I$17,Table13[[#This Row],[Order Value]]&lt;Answer!I$18),1,0)</f>
        <v>0</v>
      </c>
      <c r="I1903" s="19">
        <v>44961</v>
      </c>
      <c r="J1903" s="20" t="str">
        <f>TEXT(Table13[[#This Row],[Order Datetime]],"HH:MM:SS")</f>
        <v>23:32:00</v>
      </c>
      <c r="K1903" s="20" t="str">
        <f>TEXT(Table13[[#This Row],[Order time]],"H")</f>
        <v>23</v>
      </c>
      <c r="L1903" s="16">
        <v>2</v>
      </c>
      <c r="M1903" s="16">
        <f>DAY(Table13[[#This Row],[Order Date]])</f>
        <v>4</v>
      </c>
      <c r="N1903" s="16" t="str">
        <f>TEXT(Table13[[#This Row],[Order Date]],"mmmm")</f>
        <v>February</v>
      </c>
      <c r="O1903" s="16" t="str">
        <f>TEXT(Table13[[#This Row],[Order Date]],"dddd")</f>
        <v>Saturday</v>
      </c>
      <c r="P1903" s="16">
        <f>WEEKDAY(Table13[[#This Row],[Order Datetime]],2)</f>
        <v>6</v>
      </c>
      <c r="Q1903" s="30" t="str">
        <f>IF(Table13[[#This Row],[Customer Country]]="",VLOOKUP(Table13[[#This Row],[Customer ID]],Customers!$A$2:$E$2501,2,0),Table13[[#This Row],[Customer Country]])</f>
        <v>France</v>
      </c>
      <c r="R1903" s="16">
        <f>VLOOKUP(Table13[[#This Row],[Customer ID]],Table3[],6,0)</f>
        <v>75</v>
      </c>
    </row>
    <row r="1904" spans="1:18" x14ac:dyDescent="0.3">
      <c r="A1904" s="15">
        <v>260160</v>
      </c>
      <c r="B1904" s="16">
        <v>1525</v>
      </c>
      <c r="C1904" s="17" t="s">
        <v>107</v>
      </c>
      <c r="D1904" s="18">
        <v>45260.033333333333</v>
      </c>
      <c r="E1904" s="16" t="s">
        <v>98</v>
      </c>
      <c r="F1904" s="16" t="s">
        <v>23</v>
      </c>
      <c r="G1904" s="16">
        <v>586</v>
      </c>
      <c r="H1904" s="16">
        <f>IF(OR(Table13[[#This Row],[Order Value]]&gt;Answer!I$17,Table13[[#This Row],[Order Value]]&lt;Answer!I$18),1,0)</f>
        <v>0</v>
      </c>
      <c r="I1904" s="19">
        <v>45260</v>
      </c>
      <c r="J1904" s="20" t="str">
        <f>TEXT(Table13[[#This Row],[Order Datetime]],"HH:MM:SS")</f>
        <v>00:48:00</v>
      </c>
      <c r="K1904" s="20" t="str">
        <f>TEXT(Table13[[#This Row],[Order time]],"H")</f>
        <v>0</v>
      </c>
      <c r="L1904" s="16">
        <v>11</v>
      </c>
      <c r="M1904" s="16">
        <f>DAY(Table13[[#This Row],[Order Date]])</f>
        <v>30</v>
      </c>
      <c r="N1904" s="16" t="str">
        <f>TEXT(Table13[[#This Row],[Order Date]],"mmmm")</f>
        <v>November</v>
      </c>
      <c r="O1904" s="16" t="str">
        <f>TEXT(Table13[[#This Row],[Order Date]],"dddd")</f>
        <v>Thursday</v>
      </c>
      <c r="P1904" s="16">
        <f>WEEKDAY(Table13[[#This Row],[Order Datetime]],2)</f>
        <v>4</v>
      </c>
      <c r="Q1904" s="30" t="str">
        <f>IF(Table13[[#This Row],[Customer Country]]="",VLOOKUP(Table13[[#This Row],[Customer ID]],Customers!$A$2:$E$2501,2,0),Table13[[#This Row],[Customer Country]])</f>
        <v>Italy</v>
      </c>
      <c r="R1904" s="16">
        <f>VLOOKUP(Table13[[#This Row],[Customer ID]],Table3[],6,0)</f>
        <v>87</v>
      </c>
    </row>
    <row r="1905" spans="1:18" x14ac:dyDescent="0.3">
      <c r="A1905" s="15">
        <v>1138694</v>
      </c>
      <c r="B1905" s="16">
        <v>1525</v>
      </c>
      <c r="C1905" s="17" t="s">
        <v>107</v>
      </c>
      <c r="D1905" s="21">
        <v>44986.061111111114</v>
      </c>
      <c r="E1905" s="16" t="s">
        <v>98</v>
      </c>
      <c r="F1905" s="16" t="s">
        <v>27</v>
      </c>
      <c r="G1905" s="16">
        <v>1217</v>
      </c>
      <c r="H1905" s="16">
        <f>IF(OR(Table13[[#This Row],[Order Value]]&gt;Answer!I$17,Table13[[#This Row],[Order Value]]&lt;Answer!I$18),1,0)</f>
        <v>0</v>
      </c>
      <c r="I1905" s="19">
        <v>44986</v>
      </c>
      <c r="J1905" s="20" t="str">
        <f>TEXT(Table13[[#This Row],[Order Datetime]],"HH:MM:SS")</f>
        <v>01:28:00</v>
      </c>
      <c r="K1905" s="20" t="str">
        <f>TEXT(Table13[[#This Row],[Order time]],"H")</f>
        <v>1</v>
      </c>
      <c r="L1905" s="16">
        <v>3</v>
      </c>
      <c r="M1905" s="16">
        <f>DAY(Table13[[#This Row],[Order Date]])</f>
        <v>1</v>
      </c>
      <c r="N1905" s="16" t="str">
        <f>TEXT(Table13[[#This Row],[Order Date]],"mmmm")</f>
        <v>March</v>
      </c>
      <c r="O1905" s="16" t="str">
        <f>TEXT(Table13[[#This Row],[Order Date]],"dddd")</f>
        <v>Wednesday</v>
      </c>
      <c r="P1905" s="16">
        <f>WEEKDAY(Table13[[#This Row],[Order Datetime]],2)</f>
        <v>3</v>
      </c>
      <c r="Q1905" s="30" t="str">
        <f>IF(Table13[[#This Row],[Customer Country]]="",VLOOKUP(Table13[[#This Row],[Customer ID]],Customers!$A$2:$E$2501,2,0),Table13[[#This Row],[Customer Country]])</f>
        <v>Italy</v>
      </c>
      <c r="R1905" s="16">
        <f>VLOOKUP(Table13[[#This Row],[Customer ID]],Table3[],6,0)</f>
        <v>87</v>
      </c>
    </row>
    <row r="1906" spans="1:18" x14ac:dyDescent="0.3">
      <c r="A1906" s="15">
        <v>1165350</v>
      </c>
      <c r="B1906" s="16">
        <v>1526</v>
      </c>
      <c r="C1906" s="17" t="s">
        <v>99</v>
      </c>
      <c r="D1906" s="21">
        <v>45176.04791666667</v>
      </c>
      <c r="E1906" s="16" t="s">
        <v>98</v>
      </c>
      <c r="F1906" s="16" t="s">
        <v>41</v>
      </c>
      <c r="G1906" s="16">
        <v>4870</v>
      </c>
      <c r="H1906" s="16">
        <f>IF(OR(Table13[[#This Row],[Order Value]]&gt;Answer!I$17,Table13[[#This Row],[Order Value]]&lt;Answer!I$18),1,0)</f>
        <v>0</v>
      </c>
      <c r="I1906" s="19">
        <v>45176</v>
      </c>
      <c r="J1906" s="20" t="str">
        <f>TEXT(Table13[[#This Row],[Order Datetime]],"HH:MM:SS")</f>
        <v>01:09:00</v>
      </c>
      <c r="K1906" s="20" t="str">
        <f>TEXT(Table13[[#This Row],[Order time]],"H")</f>
        <v>1</v>
      </c>
      <c r="L1906" s="16">
        <v>9</v>
      </c>
      <c r="M1906" s="16">
        <f>DAY(Table13[[#This Row],[Order Date]])</f>
        <v>7</v>
      </c>
      <c r="N1906" s="16" t="str">
        <f>TEXT(Table13[[#This Row],[Order Date]],"mmmm")</f>
        <v>September</v>
      </c>
      <c r="O1906" s="16" t="str">
        <f>TEXT(Table13[[#This Row],[Order Date]],"dddd")</f>
        <v>Thursday</v>
      </c>
      <c r="P1906" s="16">
        <f>WEEKDAY(Table13[[#This Row],[Order Datetime]],2)</f>
        <v>4</v>
      </c>
      <c r="Q1906" s="30" t="str">
        <f>IF(Table13[[#This Row],[Customer Country]]="",VLOOKUP(Table13[[#This Row],[Customer ID]],Customers!$A$2:$E$2501,2,0),Table13[[#This Row],[Customer Country]])</f>
        <v>USA</v>
      </c>
      <c r="R1906" s="16">
        <f>VLOOKUP(Table13[[#This Row],[Customer ID]],Table3[],6,0)</f>
        <v>50</v>
      </c>
    </row>
    <row r="1907" spans="1:18" x14ac:dyDescent="0.3">
      <c r="A1907" s="15">
        <v>229843</v>
      </c>
      <c r="B1907" s="16">
        <v>1527</v>
      </c>
      <c r="C1907" s="17" t="s">
        <v>107</v>
      </c>
      <c r="D1907" s="18">
        <v>45002.956944444442</v>
      </c>
      <c r="E1907" s="16" t="s">
        <v>96</v>
      </c>
      <c r="F1907" s="16" t="s">
        <v>54</v>
      </c>
      <c r="G1907" s="16">
        <v>4155</v>
      </c>
      <c r="H1907" s="16">
        <f>IF(OR(Table13[[#This Row],[Order Value]]&gt;Answer!I$17,Table13[[#This Row],[Order Value]]&lt;Answer!I$18),1,0)</f>
        <v>0</v>
      </c>
      <c r="I1907" s="19">
        <v>45002</v>
      </c>
      <c r="J1907" s="20" t="str">
        <f>TEXT(Table13[[#This Row],[Order Datetime]],"HH:MM:SS")</f>
        <v>22:58:00</v>
      </c>
      <c r="K1907" s="20" t="str">
        <f>TEXT(Table13[[#This Row],[Order time]],"H")</f>
        <v>22</v>
      </c>
      <c r="L1907" s="16">
        <v>3</v>
      </c>
      <c r="M1907" s="16">
        <f>DAY(Table13[[#This Row],[Order Date]])</f>
        <v>17</v>
      </c>
      <c r="N1907" s="16" t="str">
        <f>TEXT(Table13[[#This Row],[Order Date]],"mmmm")</f>
        <v>March</v>
      </c>
      <c r="O1907" s="16" t="str">
        <f>TEXT(Table13[[#This Row],[Order Date]],"dddd")</f>
        <v>Friday</v>
      </c>
      <c r="P1907" s="16">
        <f>WEEKDAY(Table13[[#This Row],[Order Datetime]],2)</f>
        <v>5</v>
      </c>
      <c r="Q1907" s="30" t="str">
        <f>IF(Table13[[#This Row],[Customer Country]]="",VLOOKUP(Table13[[#This Row],[Customer ID]],Customers!$A$2:$E$2501,2,0),Table13[[#This Row],[Customer Country]])</f>
        <v>Italy</v>
      </c>
      <c r="R1907" s="16">
        <f>VLOOKUP(Table13[[#This Row],[Customer ID]],Table3[],6,0)</f>
        <v>73</v>
      </c>
    </row>
    <row r="1908" spans="1:18" x14ac:dyDescent="0.3">
      <c r="A1908" s="15">
        <v>1366955</v>
      </c>
      <c r="B1908" s="16">
        <v>1529</v>
      </c>
      <c r="C1908" s="17" t="s">
        <v>102</v>
      </c>
      <c r="D1908" s="21">
        <v>45005.03125</v>
      </c>
      <c r="E1908" s="16" t="s">
        <v>98</v>
      </c>
      <c r="F1908" s="16" t="s">
        <v>29</v>
      </c>
      <c r="G1908" s="16">
        <v>5336</v>
      </c>
      <c r="H1908" s="16">
        <f>IF(OR(Table13[[#This Row],[Order Value]]&gt;Answer!I$17,Table13[[#This Row],[Order Value]]&lt;Answer!I$18),1,0)</f>
        <v>0</v>
      </c>
      <c r="I1908" s="19">
        <v>45005</v>
      </c>
      <c r="J1908" s="20" t="str">
        <f>TEXT(Table13[[#This Row],[Order Datetime]],"HH:MM:SS")</f>
        <v>00:45:00</v>
      </c>
      <c r="K1908" s="20" t="str">
        <f>TEXT(Table13[[#This Row],[Order time]],"H")</f>
        <v>0</v>
      </c>
      <c r="L1908" s="16">
        <v>3</v>
      </c>
      <c r="M1908" s="16">
        <f>DAY(Table13[[#This Row],[Order Date]])</f>
        <v>20</v>
      </c>
      <c r="N1908" s="16" t="str">
        <f>TEXT(Table13[[#This Row],[Order Date]],"mmmm")</f>
        <v>March</v>
      </c>
      <c r="O1908" s="16" t="str">
        <f>TEXT(Table13[[#This Row],[Order Date]],"dddd")</f>
        <v>Monday</v>
      </c>
      <c r="P1908" s="16">
        <f>WEEKDAY(Table13[[#This Row],[Order Datetime]],2)</f>
        <v>1</v>
      </c>
      <c r="Q1908" s="30" t="str">
        <f>IF(Table13[[#This Row],[Customer Country]]="",VLOOKUP(Table13[[#This Row],[Customer ID]],Customers!$A$2:$E$2501,2,0),Table13[[#This Row],[Customer Country]])</f>
        <v>Finland</v>
      </c>
      <c r="R1908" s="16">
        <f>VLOOKUP(Table13[[#This Row],[Customer ID]],Table3[],6,0)</f>
        <v>27</v>
      </c>
    </row>
    <row r="1909" spans="1:18" x14ac:dyDescent="0.3">
      <c r="A1909" s="15">
        <v>422786</v>
      </c>
      <c r="B1909" s="16">
        <v>1530</v>
      </c>
      <c r="C1909" s="17" t="s">
        <v>104</v>
      </c>
      <c r="D1909" s="18">
        <v>45195.042361111111</v>
      </c>
      <c r="E1909" s="16" t="s">
        <v>97</v>
      </c>
      <c r="F1909" s="16" t="s">
        <v>65</v>
      </c>
      <c r="G1909" s="16">
        <v>642</v>
      </c>
      <c r="H1909" s="16">
        <f>IF(OR(Table13[[#This Row],[Order Value]]&gt;Answer!I$17,Table13[[#This Row],[Order Value]]&lt;Answer!I$18),1,0)</f>
        <v>0</v>
      </c>
      <c r="I1909" s="19">
        <v>45195</v>
      </c>
      <c r="J1909" s="20" t="str">
        <f>TEXT(Table13[[#This Row],[Order Datetime]],"HH:MM:SS")</f>
        <v>01:01:00</v>
      </c>
      <c r="K1909" s="20" t="str">
        <f>TEXT(Table13[[#This Row],[Order time]],"H")</f>
        <v>1</v>
      </c>
      <c r="L1909" s="16">
        <v>9</v>
      </c>
      <c r="M1909" s="16">
        <f>DAY(Table13[[#This Row],[Order Date]])</f>
        <v>26</v>
      </c>
      <c r="N1909" s="16" t="str">
        <f>TEXT(Table13[[#This Row],[Order Date]],"mmmm")</f>
        <v>September</v>
      </c>
      <c r="O1909" s="16" t="str">
        <f>TEXT(Table13[[#This Row],[Order Date]],"dddd")</f>
        <v>Tuesday</v>
      </c>
      <c r="P1909" s="16">
        <f>WEEKDAY(Table13[[#This Row],[Order Datetime]],2)</f>
        <v>2</v>
      </c>
      <c r="Q1909" s="30" t="str">
        <f>IF(Table13[[#This Row],[Customer Country]]="",VLOOKUP(Table13[[#This Row],[Customer ID]],Customers!$A$2:$E$2501,2,0),Table13[[#This Row],[Customer Country]])</f>
        <v>Austria</v>
      </c>
      <c r="R1909" s="16">
        <f>VLOOKUP(Table13[[#This Row],[Customer ID]],Table3[],6,0)</f>
        <v>79</v>
      </c>
    </row>
    <row r="1910" spans="1:18" x14ac:dyDescent="0.3">
      <c r="A1910" s="15">
        <v>1305831</v>
      </c>
      <c r="B1910" s="16">
        <v>1531</v>
      </c>
      <c r="C1910" s="17" t="s">
        <v>106</v>
      </c>
      <c r="D1910" s="21">
        <v>45195.96597222222</v>
      </c>
      <c r="E1910" s="16" t="s">
        <v>191</v>
      </c>
      <c r="F1910" s="16" t="s">
        <v>52</v>
      </c>
      <c r="G1910" s="16">
        <v>695</v>
      </c>
      <c r="H1910" s="16">
        <f>IF(OR(Table13[[#This Row],[Order Value]]&gt;Answer!I$17,Table13[[#This Row],[Order Value]]&lt;Answer!I$18),1,0)</f>
        <v>0</v>
      </c>
      <c r="I1910" s="19">
        <v>45195</v>
      </c>
      <c r="J1910" s="20" t="str">
        <f>TEXT(Table13[[#This Row],[Order Datetime]],"HH:MM:SS")</f>
        <v>23:11:00</v>
      </c>
      <c r="K1910" s="20" t="str">
        <f>TEXT(Table13[[#This Row],[Order time]],"H")</f>
        <v>23</v>
      </c>
      <c r="L1910" s="16">
        <v>9</v>
      </c>
      <c r="M1910" s="16">
        <f>DAY(Table13[[#This Row],[Order Date]])</f>
        <v>26</v>
      </c>
      <c r="N1910" s="16" t="str">
        <f>TEXT(Table13[[#This Row],[Order Date]],"mmmm")</f>
        <v>September</v>
      </c>
      <c r="O1910" s="16" t="str">
        <f>TEXT(Table13[[#This Row],[Order Date]],"dddd")</f>
        <v>Tuesday</v>
      </c>
      <c r="P1910" s="16">
        <f>WEEKDAY(Table13[[#This Row],[Order Datetime]],2)</f>
        <v>2</v>
      </c>
      <c r="Q1910" s="30" t="str">
        <f>IF(Table13[[#This Row],[Customer Country]]="",VLOOKUP(Table13[[#This Row],[Customer ID]],Customers!$A$2:$E$2501,2,0),Table13[[#This Row],[Customer Country]])</f>
        <v>Singapore</v>
      </c>
      <c r="R1910" s="16">
        <f>VLOOKUP(Table13[[#This Row],[Customer ID]],Table3[],6,0)</f>
        <v>41</v>
      </c>
    </row>
    <row r="1911" spans="1:18" x14ac:dyDescent="0.3">
      <c r="A1911" s="15">
        <v>127352</v>
      </c>
      <c r="B1911" s="16">
        <v>1534</v>
      </c>
      <c r="C1911" s="17" t="s">
        <v>99</v>
      </c>
      <c r="D1911" s="18">
        <v>45181.008333333331</v>
      </c>
      <c r="E1911" s="16" t="s">
        <v>97</v>
      </c>
      <c r="F1911" s="16" t="s">
        <v>43</v>
      </c>
      <c r="G1911" s="16">
        <v>8980</v>
      </c>
      <c r="H1911" s="16">
        <f>IF(OR(Table13[[#This Row],[Order Value]]&gt;Answer!I$17,Table13[[#This Row],[Order Value]]&lt;Answer!I$18),1,0)</f>
        <v>0</v>
      </c>
      <c r="I1911" s="19">
        <v>45181</v>
      </c>
      <c r="J1911" s="20" t="str">
        <f>TEXT(Table13[[#This Row],[Order Datetime]],"HH:MM:SS")</f>
        <v>00:12:00</v>
      </c>
      <c r="K1911" s="20" t="str">
        <f>TEXT(Table13[[#This Row],[Order time]],"H")</f>
        <v>0</v>
      </c>
      <c r="L1911" s="16">
        <v>9</v>
      </c>
      <c r="M1911" s="16">
        <f>DAY(Table13[[#This Row],[Order Date]])</f>
        <v>12</v>
      </c>
      <c r="N1911" s="16" t="str">
        <f>TEXT(Table13[[#This Row],[Order Date]],"mmmm")</f>
        <v>September</v>
      </c>
      <c r="O1911" s="16" t="str">
        <f>TEXT(Table13[[#This Row],[Order Date]],"dddd")</f>
        <v>Tuesday</v>
      </c>
      <c r="P1911" s="16">
        <f>WEEKDAY(Table13[[#This Row],[Order Datetime]],2)</f>
        <v>2</v>
      </c>
      <c r="Q1911" s="30" t="str">
        <f>IF(Table13[[#This Row],[Customer Country]]="",VLOOKUP(Table13[[#This Row],[Customer ID]],Customers!$A$2:$E$2501,2,0),Table13[[#This Row],[Customer Country]])</f>
        <v>USA</v>
      </c>
      <c r="R1911" s="16">
        <f>VLOOKUP(Table13[[#This Row],[Customer ID]],Table3[],6,0)</f>
        <v>18</v>
      </c>
    </row>
    <row r="1912" spans="1:18" x14ac:dyDescent="0.3">
      <c r="A1912" s="15">
        <v>1025560</v>
      </c>
      <c r="B1912" s="16">
        <v>1534</v>
      </c>
      <c r="C1912" s="17" t="s">
        <v>99</v>
      </c>
      <c r="D1912" s="21">
        <v>45029.074305555558</v>
      </c>
      <c r="E1912" s="16" t="s">
        <v>96</v>
      </c>
      <c r="F1912" s="16" t="s">
        <v>43</v>
      </c>
      <c r="G1912" s="16">
        <v>3748</v>
      </c>
      <c r="H1912" s="16">
        <f>IF(OR(Table13[[#This Row],[Order Value]]&gt;Answer!I$17,Table13[[#This Row],[Order Value]]&lt;Answer!I$18),1,0)</f>
        <v>0</v>
      </c>
      <c r="I1912" s="19">
        <v>45029</v>
      </c>
      <c r="J1912" s="20" t="str">
        <f>TEXT(Table13[[#This Row],[Order Datetime]],"HH:MM:SS")</f>
        <v>01:47:00</v>
      </c>
      <c r="K1912" s="20" t="str">
        <f>TEXT(Table13[[#This Row],[Order time]],"H")</f>
        <v>1</v>
      </c>
      <c r="L1912" s="16">
        <v>4</v>
      </c>
      <c r="M1912" s="16">
        <f>DAY(Table13[[#This Row],[Order Date]])</f>
        <v>13</v>
      </c>
      <c r="N1912" s="16" t="str">
        <f>TEXT(Table13[[#This Row],[Order Date]],"mmmm")</f>
        <v>April</v>
      </c>
      <c r="O1912" s="16" t="str">
        <f>TEXT(Table13[[#This Row],[Order Date]],"dddd")</f>
        <v>Thursday</v>
      </c>
      <c r="P1912" s="16">
        <f>WEEKDAY(Table13[[#This Row],[Order Datetime]],2)</f>
        <v>4</v>
      </c>
      <c r="Q1912" s="30" t="str">
        <f>IF(Table13[[#This Row],[Customer Country]]="",VLOOKUP(Table13[[#This Row],[Customer ID]],Customers!$A$2:$E$2501,2,0),Table13[[#This Row],[Customer Country]])</f>
        <v>USA</v>
      </c>
      <c r="R1912" s="16">
        <f>VLOOKUP(Table13[[#This Row],[Customer ID]],Table3[],6,0)</f>
        <v>18</v>
      </c>
    </row>
    <row r="1913" spans="1:18" x14ac:dyDescent="0.3">
      <c r="A1913" s="15">
        <v>1682186</v>
      </c>
      <c r="B1913" s="16">
        <v>1537</v>
      </c>
      <c r="C1913" s="17" t="s">
        <v>99</v>
      </c>
      <c r="D1913" s="21">
        <v>45138.034722222219</v>
      </c>
      <c r="E1913" s="16" t="s">
        <v>97</v>
      </c>
      <c r="F1913" s="16" t="s">
        <v>51</v>
      </c>
      <c r="G1913" s="16">
        <v>9912</v>
      </c>
      <c r="H1913" s="16">
        <f>IF(OR(Table13[[#This Row],[Order Value]]&gt;Answer!I$17,Table13[[#This Row],[Order Value]]&lt;Answer!I$18),1,0)</f>
        <v>0</v>
      </c>
      <c r="I1913" s="19">
        <v>45138</v>
      </c>
      <c r="J1913" s="20" t="str">
        <f>TEXT(Table13[[#This Row],[Order Datetime]],"HH:MM:SS")</f>
        <v>00:50:00</v>
      </c>
      <c r="K1913" s="20" t="str">
        <f>TEXT(Table13[[#This Row],[Order time]],"H")</f>
        <v>0</v>
      </c>
      <c r="L1913" s="16">
        <v>7</v>
      </c>
      <c r="M1913" s="16">
        <f>DAY(Table13[[#This Row],[Order Date]])</f>
        <v>31</v>
      </c>
      <c r="N1913" s="16" t="str">
        <f>TEXT(Table13[[#This Row],[Order Date]],"mmmm")</f>
        <v>July</v>
      </c>
      <c r="O1913" s="16" t="str">
        <f>TEXT(Table13[[#This Row],[Order Date]],"dddd")</f>
        <v>Monday</v>
      </c>
      <c r="P1913" s="16">
        <f>WEEKDAY(Table13[[#This Row],[Order Datetime]],2)</f>
        <v>1</v>
      </c>
      <c r="Q1913" s="30" t="str">
        <f>IF(Table13[[#This Row],[Customer Country]]="",VLOOKUP(Table13[[#This Row],[Customer ID]],Customers!$A$2:$E$2501,2,0),Table13[[#This Row],[Customer Country]])</f>
        <v>USA</v>
      </c>
      <c r="R1913" s="16">
        <f>VLOOKUP(Table13[[#This Row],[Customer ID]],Table3[],6,0)</f>
        <v>83</v>
      </c>
    </row>
    <row r="1914" spans="1:18" x14ac:dyDescent="0.3">
      <c r="A1914" s="15">
        <v>808789</v>
      </c>
      <c r="B1914" s="16">
        <v>1538</v>
      </c>
      <c r="C1914" s="17" t="s">
        <v>99</v>
      </c>
      <c r="D1914" s="21">
        <v>45123.978472222225</v>
      </c>
      <c r="E1914" s="16" t="s">
        <v>191</v>
      </c>
      <c r="F1914" s="16" t="s">
        <v>23</v>
      </c>
      <c r="G1914" s="16">
        <v>5681</v>
      </c>
      <c r="H1914" s="16">
        <f>IF(OR(Table13[[#This Row],[Order Value]]&gt;Answer!I$17,Table13[[#This Row],[Order Value]]&lt;Answer!I$18),1,0)</f>
        <v>0</v>
      </c>
      <c r="I1914" s="19">
        <v>45123</v>
      </c>
      <c r="J1914" s="20" t="str">
        <f>TEXT(Table13[[#This Row],[Order Datetime]],"HH:MM:SS")</f>
        <v>23:29:00</v>
      </c>
      <c r="K1914" s="20" t="str">
        <f>TEXT(Table13[[#This Row],[Order time]],"H")</f>
        <v>23</v>
      </c>
      <c r="L1914" s="16">
        <v>7</v>
      </c>
      <c r="M1914" s="16">
        <f>DAY(Table13[[#This Row],[Order Date]])</f>
        <v>16</v>
      </c>
      <c r="N1914" s="16" t="str">
        <f>TEXT(Table13[[#This Row],[Order Date]],"mmmm")</f>
        <v>July</v>
      </c>
      <c r="O1914" s="16" t="str">
        <f>TEXT(Table13[[#This Row],[Order Date]],"dddd")</f>
        <v>Sunday</v>
      </c>
      <c r="P1914" s="16">
        <f>WEEKDAY(Table13[[#This Row],[Order Datetime]],2)</f>
        <v>7</v>
      </c>
      <c r="Q1914" s="30" t="str">
        <f>IF(Table13[[#This Row],[Customer Country]]="",VLOOKUP(Table13[[#This Row],[Customer ID]],Customers!$A$2:$E$2501,2,0),Table13[[#This Row],[Customer Country]])</f>
        <v>USA</v>
      </c>
      <c r="R1914" s="16">
        <f>VLOOKUP(Table13[[#This Row],[Customer ID]],Table3[],6,0)</f>
        <v>21</v>
      </c>
    </row>
    <row r="1915" spans="1:18" x14ac:dyDescent="0.3">
      <c r="A1915" s="15">
        <v>260615</v>
      </c>
      <c r="B1915" s="16">
        <v>1539</v>
      </c>
      <c r="C1915" s="17" t="s">
        <v>99</v>
      </c>
      <c r="D1915" s="18">
        <v>45026.979861111111</v>
      </c>
      <c r="E1915" s="16" t="s">
        <v>97</v>
      </c>
      <c r="F1915" s="16" t="s">
        <v>77</v>
      </c>
      <c r="G1915" s="16">
        <v>3646</v>
      </c>
      <c r="H1915" s="16">
        <f>IF(OR(Table13[[#This Row],[Order Value]]&gt;Answer!I$17,Table13[[#This Row],[Order Value]]&lt;Answer!I$18),1,0)</f>
        <v>0</v>
      </c>
      <c r="I1915" s="19">
        <v>45026</v>
      </c>
      <c r="J1915" s="20" t="str">
        <f>TEXT(Table13[[#This Row],[Order Datetime]],"HH:MM:SS")</f>
        <v>23:31:00</v>
      </c>
      <c r="K1915" s="20" t="str">
        <f>TEXT(Table13[[#This Row],[Order time]],"H")</f>
        <v>23</v>
      </c>
      <c r="L1915" s="16">
        <v>4</v>
      </c>
      <c r="M1915" s="16">
        <f>DAY(Table13[[#This Row],[Order Date]])</f>
        <v>10</v>
      </c>
      <c r="N1915" s="16" t="str">
        <f>TEXT(Table13[[#This Row],[Order Date]],"mmmm")</f>
        <v>April</v>
      </c>
      <c r="O1915" s="16" t="str">
        <f>TEXT(Table13[[#This Row],[Order Date]],"dddd")</f>
        <v>Monday</v>
      </c>
      <c r="P1915" s="16">
        <f>WEEKDAY(Table13[[#This Row],[Order Datetime]],2)</f>
        <v>1</v>
      </c>
      <c r="Q1915" s="30" t="str">
        <f>IF(Table13[[#This Row],[Customer Country]]="",VLOOKUP(Table13[[#This Row],[Customer ID]],Customers!$A$2:$E$2501,2,0),Table13[[#This Row],[Customer Country]])</f>
        <v>USA</v>
      </c>
      <c r="R1915" s="16">
        <f>VLOOKUP(Table13[[#This Row],[Customer ID]],Table3[],6,0)</f>
        <v>73</v>
      </c>
    </row>
    <row r="1916" spans="1:18" x14ac:dyDescent="0.3">
      <c r="A1916" s="15">
        <v>497302</v>
      </c>
      <c r="B1916" s="16">
        <v>1539</v>
      </c>
      <c r="C1916" s="17" t="s">
        <v>99</v>
      </c>
      <c r="D1916" s="18">
        <v>45177.978472222225</v>
      </c>
      <c r="E1916" s="16" t="s">
        <v>98</v>
      </c>
      <c r="F1916" s="16" t="s">
        <v>53</v>
      </c>
      <c r="G1916" s="16">
        <v>7579</v>
      </c>
      <c r="H1916" s="16">
        <f>IF(OR(Table13[[#This Row],[Order Value]]&gt;Answer!I$17,Table13[[#This Row],[Order Value]]&lt;Answer!I$18),1,0)</f>
        <v>0</v>
      </c>
      <c r="I1916" s="19">
        <v>45177</v>
      </c>
      <c r="J1916" s="20" t="str">
        <f>TEXT(Table13[[#This Row],[Order Datetime]],"HH:MM:SS")</f>
        <v>23:29:00</v>
      </c>
      <c r="K1916" s="20" t="str">
        <f>TEXT(Table13[[#This Row],[Order time]],"H")</f>
        <v>23</v>
      </c>
      <c r="L1916" s="16">
        <v>9</v>
      </c>
      <c r="M1916" s="16">
        <f>DAY(Table13[[#This Row],[Order Date]])</f>
        <v>8</v>
      </c>
      <c r="N1916" s="16" t="str">
        <f>TEXT(Table13[[#This Row],[Order Date]],"mmmm")</f>
        <v>September</v>
      </c>
      <c r="O1916" s="16" t="str">
        <f>TEXT(Table13[[#This Row],[Order Date]],"dddd")</f>
        <v>Friday</v>
      </c>
      <c r="P1916" s="16">
        <f>WEEKDAY(Table13[[#This Row],[Order Datetime]],2)</f>
        <v>5</v>
      </c>
      <c r="Q1916" s="30" t="str">
        <f>IF(Table13[[#This Row],[Customer Country]]="",VLOOKUP(Table13[[#This Row],[Customer ID]],Customers!$A$2:$E$2501,2,0),Table13[[#This Row],[Customer Country]])</f>
        <v>USA</v>
      </c>
      <c r="R1916" s="16">
        <f>VLOOKUP(Table13[[#This Row],[Customer ID]],Table3[],6,0)</f>
        <v>73</v>
      </c>
    </row>
    <row r="1917" spans="1:18" x14ac:dyDescent="0.3">
      <c r="A1917" s="15">
        <v>947335</v>
      </c>
      <c r="B1917" s="16">
        <v>1539</v>
      </c>
      <c r="C1917" s="17" t="s">
        <v>99</v>
      </c>
      <c r="D1917" s="21">
        <v>45154.011805555558</v>
      </c>
      <c r="E1917" s="16" t="s">
        <v>98</v>
      </c>
      <c r="F1917" s="16" t="s">
        <v>27</v>
      </c>
      <c r="G1917" s="16">
        <v>4146</v>
      </c>
      <c r="H1917" s="16">
        <f>IF(OR(Table13[[#This Row],[Order Value]]&gt;Answer!I$17,Table13[[#This Row],[Order Value]]&lt;Answer!I$18),1,0)</f>
        <v>0</v>
      </c>
      <c r="I1917" s="19">
        <v>45154</v>
      </c>
      <c r="J1917" s="20" t="str">
        <f>TEXT(Table13[[#This Row],[Order Datetime]],"HH:MM:SS")</f>
        <v>00:17:00</v>
      </c>
      <c r="K1917" s="20" t="str">
        <f>TEXT(Table13[[#This Row],[Order time]],"H")</f>
        <v>0</v>
      </c>
      <c r="L1917" s="16">
        <v>8</v>
      </c>
      <c r="M1917" s="16">
        <f>DAY(Table13[[#This Row],[Order Date]])</f>
        <v>16</v>
      </c>
      <c r="N1917" s="16" t="str">
        <f>TEXT(Table13[[#This Row],[Order Date]],"mmmm")</f>
        <v>August</v>
      </c>
      <c r="O1917" s="16" t="str">
        <f>TEXT(Table13[[#This Row],[Order Date]],"dddd")</f>
        <v>Wednesday</v>
      </c>
      <c r="P1917" s="16">
        <f>WEEKDAY(Table13[[#This Row],[Order Datetime]],2)</f>
        <v>3</v>
      </c>
      <c r="Q1917" s="30" t="str">
        <f>IF(Table13[[#This Row],[Customer Country]]="",VLOOKUP(Table13[[#This Row],[Customer ID]],Customers!$A$2:$E$2501,2,0),Table13[[#This Row],[Customer Country]])</f>
        <v>USA</v>
      </c>
      <c r="R1917" s="16">
        <f>VLOOKUP(Table13[[#This Row],[Customer ID]],Table3[],6,0)</f>
        <v>73</v>
      </c>
    </row>
    <row r="1918" spans="1:18" x14ac:dyDescent="0.3">
      <c r="A1918" s="15">
        <v>952618</v>
      </c>
      <c r="B1918" s="16">
        <v>1539</v>
      </c>
      <c r="C1918" s="17" t="s">
        <v>99</v>
      </c>
      <c r="D1918" s="21">
        <v>45023.04791666667</v>
      </c>
      <c r="E1918" s="16" t="s">
        <v>96</v>
      </c>
      <c r="F1918" s="16" t="s">
        <v>25</v>
      </c>
      <c r="G1918" s="16">
        <v>1048</v>
      </c>
      <c r="H1918" s="16">
        <f>IF(OR(Table13[[#This Row],[Order Value]]&gt;Answer!I$17,Table13[[#This Row],[Order Value]]&lt;Answer!I$18),1,0)</f>
        <v>0</v>
      </c>
      <c r="I1918" s="19">
        <v>45023</v>
      </c>
      <c r="J1918" s="20" t="str">
        <f>TEXT(Table13[[#This Row],[Order Datetime]],"HH:MM:SS")</f>
        <v>01:09:00</v>
      </c>
      <c r="K1918" s="20" t="str">
        <f>TEXT(Table13[[#This Row],[Order time]],"H")</f>
        <v>1</v>
      </c>
      <c r="L1918" s="16">
        <v>4</v>
      </c>
      <c r="M1918" s="16">
        <f>DAY(Table13[[#This Row],[Order Date]])</f>
        <v>7</v>
      </c>
      <c r="N1918" s="16" t="str">
        <f>TEXT(Table13[[#This Row],[Order Date]],"mmmm")</f>
        <v>April</v>
      </c>
      <c r="O1918" s="16" t="str">
        <f>TEXT(Table13[[#This Row],[Order Date]],"dddd")</f>
        <v>Friday</v>
      </c>
      <c r="P1918" s="16">
        <f>WEEKDAY(Table13[[#This Row],[Order Datetime]],2)</f>
        <v>5</v>
      </c>
      <c r="Q1918" s="30" t="str">
        <f>IF(Table13[[#This Row],[Customer Country]]="",VLOOKUP(Table13[[#This Row],[Customer ID]],Customers!$A$2:$E$2501,2,0),Table13[[#This Row],[Customer Country]])</f>
        <v>USA</v>
      </c>
      <c r="R1918" s="16">
        <f>VLOOKUP(Table13[[#This Row],[Customer ID]],Table3[],6,0)</f>
        <v>73</v>
      </c>
    </row>
    <row r="1919" spans="1:18" x14ac:dyDescent="0.3">
      <c r="A1919" s="15">
        <v>1420227</v>
      </c>
      <c r="B1919" s="16">
        <v>1540</v>
      </c>
      <c r="C1919" s="17" t="s">
        <v>101</v>
      </c>
      <c r="D1919" s="21">
        <v>45007.022222222222</v>
      </c>
      <c r="E1919" s="16" t="s">
        <v>98</v>
      </c>
      <c r="F1919" s="16" t="s">
        <v>43</v>
      </c>
      <c r="G1919" s="16">
        <v>615</v>
      </c>
      <c r="H1919" s="16">
        <f>IF(OR(Table13[[#This Row],[Order Value]]&gt;Answer!I$17,Table13[[#This Row],[Order Value]]&lt;Answer!I$18),1,0)</f>
        <v>0</v>
      </c>
      <c r="I1919" s="19">
        <v>45007</v>
      </c>
      <c r="J1919" s="20" t="str">
        <f>TEXT(Table13[[#This Row],[Order Datetime]],"HH:MM:SS")</f>
        <v>00:32:00</v>
      </c>
      <c r="K1919" s="20" t="str">
        <f>TEXT(Table13[[#This Row],[Order time]],"H")</f>
        <v>0</v>
      </c>
      <c r="L1919" s="16">
        <v>3</v>
      </c>
      <c r="M1919" s="16">
        <f>DAY(Table13[[#This Row],[Order Date]])</f>
        <v>22</v>
      </c>
      <c r="N1919" s="16" t="str">
        <f>TEXT(Table13[[#This Row],[Order Date]],"mmmm")</f>
        <v>March</v>
      </c>
      <c r="O1919" s="16" t="str">
        <f>TEXT(Table13[[#This Row],[Order Date]],"dddd")</f>
        <v>Wednesday</v>
      </c>
      <c r="P1919" s="16">
        <f>WEEKDAY(Table13[[#This Row],[Order Datetime]],2)</f>
        <v>3</v>
      </c>
      <c r="Q1919" s="30" t="str">
        <f>IF(Table13[[#This Row],[Customer Country]]="",VLOOKUP(Table13[[#This Row],[Customer ID]],Customers!$A$2:$E$2501,2,0),Table13[[#This Row],[Customer Country]])</f>
        <v>Australia</v>
      </c>
      <c r="R1919" s="16">
        <f>VLOOKUP(Table13[[#This Row],[Customer ID]],Table3[],6,0)</f>
        <v>58</v>
      </c>
    </row>
    <row r="1920" spans="1:18" x14ac:dyDescent="0.3">
      <c r="A1920" s="15">
        <v>57650</v>
      </c>
      <c r="B1920" s="16">
        <v>1542</v>
      </c>
      <c r="C1920" s="17" t="s">
        <v>100</v>
      </c>
      <c r="D1920" s="18">
        <v>45227.00277777778</v>
      </c>
      <c r="E1920" s="16" t="s">
        <v>191</v>
      </c>
      <c r="F1920" s="16" t="s">
        <v>12</v>
      </c>
      <c r="G1920" s="16">
        <v>1231</v>
      </c>
      <c r="H1920" s="16">
        <f>IF(OR(Table13[[#This Row],[Order Value]]&gt;Answer!I$17,Table13[[#This Row],[Order Value]]&lt;Answer!I$18),1,0)</f>
        <v>0</v>
      </c>
      <c r="I1920" s="19">
        <v>45227</v>
      </c>
      <c r="J1920" s="20" t="str">
        <f>TEXT(Table13[[#This Row],[Order Datetime]],"HH:MM:SS")</f>
        <v>00:04:00</v>
      </c>
      <c r="K1920" s="20" t="str">
        <f>TEXT(Table13[[#This Row],[Order time]],"H")</f>
        <v>0</v>
      </c>
      <c r="L1920" s="16">
        <v>10</v>
      </c>
      <c r="M1920" s="16">
        <f>DAY(Table13[[#This Row],[Order Date]])</f>
        <v>28</v>
      </c>
      <c r="N1920" s="16" t="str">
        <f>TEXT(Table13[[#This Row],[Order Date]],"mmmm")</f>
        <v>October</v>
      </c>
      <c r="O1920" s="16" t="str">
        <f>TEXT(Table13[[#This Row],[Order Date]],"dddd")</f>
        <v>Saturday</v>
      </c>
      <c r="P1920" s="16">
        <f>WEEKDAY(Table13[[#This Row],[Order Datetime]],2)</f>
        <v>6</v>
      </c>
      <c r="Q1920" s="30" t="str">
        <f>IF(Table13[[#This Row],[Customer Country]]="",VLOOKUP(Table13[[#This Row],[Customer ID]],Customers!$A$2:$E$2501,2,0),Table13[[#This Row],[Customer Country]])</f>
        <v>France</v>
      </c>
      <c r="R1920" s="16">
        <f>VLOOKUP(Table13[[#This Row],[Customer ID]],Table3[],6,0)</f>
        <v>65</v>
      </c>
    </row>
    <row r="1921" spans="1:18" x14ac:dyDescent="0.3">
      <c r="A1921" s="15">
        <v>432167</v>
      </c>
      <c r="B1921" s="16">
        <v>1543</v>
      </c>
      <c r="C1921" s="17" t="s">
        <v>99</v>
      </c>
      <c r="D1921" s="18">
        <v>44969.02847222222</v>
      </c>
      <c r="E1921" s="16" t="s">
        <v>98</v>
      </c>
      <c r="F1921" s="16" t="s">
        <v>88</v>
      </c>
      <c r="G1921" s="16">
        <v>3319</v>
      </c>
      <c r="H1921" s="16">
        <f>IF(OR(Table13[[#This Row],[Order Value]]&gt;Answer!I$17,Table13[[#This Row],[Order Value]]&lt;Answer!I$18),1,0)</f>
        <v>0</v>
      </c>
      <c r="I1921" s="19">
        <v>44969</v>
      </c>
      <c r="J1921" s="20" t="str">
        <f>TEXT(Table13[[#This Row],[Order Datetime]],"HH:MM:SS")</f>
        <v>00:41:00</v>
      </c>
      <c r="K1921" s="20" t="str">
        <f>TEXT(Table13[[#This Row],[Order time]],"H")</f>
        <v>0</v>
      </c>
      <c r="L1921" s="16">
        <v>2</v>
      </c>
      <c r="M1921" s="16">
        <f>DAY(Table13[[#This Row],[Order Date]])</f>
        <v>12</v>
      </c>
      <c r="N1921" s="16" t="str">
        <f>TEXT(Table13[[#This Row],[Order Date]],"mmmm")</f>
        <v>February</v>
      </c>
      <c r="O1921" s="16" t="str">
        <f>TEXT(Table13[[#This Row],[Order Date]],"dddd")</f>
        <v>Sunday</v>
      </c>
      <c r="P1921" s="16">
        <f>WEEKDAY(Table13[[#This Row],[Order Datetime]],2)</f>
        <v>7</v>
      </c>
      <c r="Q1921" s="30" t="str">
        <f>IF(Table13[[#This Row],[Customer Country]]="",VLOOKUP(Table13[[#This Row],[Customer ID]],Customers!$A$2:$E$2501,2,0),Table13[[#This Row],[Customer Country]])</f>
        <v>USA</v>
      </c>
      <c r="R1921" s="16">
        <f>VLOOKUP(Table13[[#This Row],[Customer ID]],Table3[],6,0)</f>
        <v>68</v>
      </c>
    </row>
    <row r="1922" spans="1:18" x14ac:dyDescent="0.3">
      <c r="A1922" s="15">
        <v>954429</v>
      </c>
      <c r="B1922" s="16">
        <v>1544</v>
      </c>
      <c r="C1922" s="17" t="s">
        <v>99</v>
      </c>
      <c r="D1922" s="21">
        <v>45254.990972222222</v>
      </c>
      <c r="E1922" s="16" t="s">
        <v>97</v>
      </c>
      <c r="F1922" s="16" t="s">
        <v>27</v>
      </c>
      <c r="G1922" s="16">
        <v>4753</v>
      </c>
      <c r="H1922" s="16">
        <f>IF(OR(Table13[[#This Row],[Order Value]]&gt;Answer!I$17,Table13[[#This Row],[Order Value]]&lt;Answer!I$18),1,0)</f>
        <v>0</v>
      </c>
      <c r="I1922" s="19">
        <v>45254</v>
      </c>
      <c r="J1922" s="20" t="str">
        <f>TEXT(Table13[[#This Row],[Order Datetime]],"HH:MM:SS")</f>
        <v>23:47:00</v>
      </c>
      <c r="K1922" s="20" t="str">
        <f>TEXT(Table13[[#This Row],[Order time]],"H")</f>
        <v>23</v>
      </c>
      <c r="L1922" s="16">
        <v>11</v>
      </c>
      <c r="M1922" s="16">
        <f>DAY(Table13[[#This Row],[Order Date]])</f>
        <v>24</v>
      </c>
      <c r="N1922" s="16" t="str">
        <f>TEXT(Table13[[#This Row],[Order Date]],"mmmm")</f>
        <v>November</v>
      </c>
      <c r="O1922" s="16" t="str">
        <f>TEXT(Table13[[#This Row],[Order Date]],"dddd")</f>
        <v>Friday</v>
      </c>
      <c r="P1922" s="16">
        <f>WEEKDAY(Table13[[#This Row],[Order Datetime]],2)</f>
        <v>5</v>
      </c>
      <c r="Q1922" s="30" t="str">
        <f>IF(Table13[[#This Row],[Customer Country]]="",VLOOKUP(Table13[[#This Row],[Customer ID]],Customers!$A$2:$E$2501,2,0),Table13[[#This Row],[Customer Country]])</f>
        <v>USA</v>
      </c>
      <c r="R1922" s="16">
        <f>VLOOKUP(Table13[[#This Row],[Customer ID]],Table3[],6,0)</f>
        <v>77</v>
      </c>
    </row>
    <row r="1923" spans="1:18" x14ac:dyDescent="0.3">
      <c r="A1923" s="15">
        <v>1411077</v>
      </c>
      <c r="B1923" s="16">
        <v>1545</v>
      </c>
      <c r="C1923" s="17" t="s">
        <v>103</v>
      </c>
      <c r="D1923" s="21">
        <v>45092.00277777778</v>
      </c>
      <c r="E1923" s="16" t="s">
        <v>191</v>
      </c>
      <c r="F1923" s="16" t="s">
        <v>95</v>
      </c>
      <c r="G1923" s="16">
        <v>6186</v>
      </c>
      <c r="H1923" s="16">
        <f>IF(OR(Table13[[#This Row],[Order Value]]&gt;Answer!I$17,Table13[[#This Row],[Order Value]]&lt;Answer!I$18),1,0)</f>
        <v>0</v>
      </c>
      <c r="I1923" s="19">
        <v>45092</v>
      </c>
      <c r="J1923" s="20" t="str">
        <f>TEXT(Table13[[#This Row],[Order Datetime]],"HH:MM:SS")</f>
        <v>00:04:00</v>
      </c>
      <c r="K1923" s="20" t="str">
        <f>TEXT(Table13[[#This Row],[Order time]],"H")</f>
        <v>0</v>
      </c>
      <c r="L1923" s="16">
        <v>6</v>
      </c>
      <c r="M1923" s="16">
        <f>DAY(Table13[[#This Row],[Order Date]])</f>
        <v>15</v>
      </c>
      <c r="N1923" s="16" t="str">
        <f>TEXT(Table13[[#This Row],[Order Date]],"mmmm")</f>
        <v>June</v>
      </c>
      <c r="O1923" s="16" t="str">
        <f>TEXT(Table13[[#This Row],[Order Date]],"dddd")</f>
        <v>Thursday</v>
      </c>
      <c r="P1923" s="16">
        <f>WEEKDAY(Table13[[#This Row],[Order Datetime]],2)</f>
        <v>4</v>
      </c>
      <c r="Q1923" s="30" t="str">
        <f>IF(Table13[[#This Row],[Customer Country]]="",VLOOKUP(Table13[[#This Row],[Customer ID]],Customers!$A$2:$E$2501,2,0),Table13[[#This Row],[Customer Country]])</f>
        <v>Norway</v>
      </c>
      <c r="R1923" s="16">
        <f>VLOOKUP(Table13[[#This Row],[Customer ID]],Table3[],6,0)</f>
        <v>30</v>
      </c>
    </row>
    <row r="1924" spans="1:18" x14ac:dyDescent="0.3">
      <c r="A1924" s="15">
        <v>860417</v>
      </c>
      <c r="B1924" s="16">
        <v>1546</v>
      </c>
      <c r="C1924" s="17" t="s">
        <v>104</v>
      </c>
      <c r="D1924" s="21">
        <v>45280.050694444442</v>
      </c>
      <c r="E1924" s="16" t="s">
        <v>98</v>
      </c>
      <c r="F1924" s="16" t="s">
        <v>27</v>
      </c>
      <c r="G1924" s="16">
        <v>2332</v>
      </c>
      <c r="H1924" s="16">
        <f>IF(OR(Table13[[#This Row],[Order Value]]&gt;Answer!I$17,Table13[[#This Row],[Order Value]]&lt;Answer!I$18),1,0)</f>
        <v>0</v>
      </c>
      <c r="I1924" s="19">
        <v>45280</v>
      </c>
      <c r="J1924" s="20" t="str">
        <f>TEXT(Table13[[#This Row],[Order Datetime]],"HH:MM:SS")</f>
        <v>01:13:00</v>
      </c>
      <c r="K1924" s="20" t="str">
        <f>TEXT(Table13[[#This Row],[Order time]],"H")</f>
        <v>1</v>
      </c>
      <c r="L1924" s="16">
        <v>12</v>
      </c>
      <c r="M1924" s="16">
        <f>DAY(Table13[[#This Row],[Order Date]])</f>
        <v>20</v>
      </c>
      <c r="N1924" s="16" t="str">
        <f>TEXT(Table13[[#This Row],[Order Date]],"mmmm")</f>
        <v>December</v>
      </c>
      <c r="O1924" s="16" t="str">
        <f>TEXT(Table13[[#This Row],[Order Date]],"dddd")</f>
        <v>Wednesday</v>
      </c>
      <c r="P1924" s="16">
        <f>WEEKDAY(Table13[[#This Row],[Order Datetime]],2)</f>
        <v>3</v>
      </c>
      <c r="Q1924" s="30" t="str">
        <f>IF(Table13[[#This Row],[Customer Country]]="",VLOOKUP(Table13[[#This Row],[Customer ID]],Customers!$A$2:$E$2501,2,0),Table13[[#This Row],[Customer Country]])</f>
        <v>Austria</v>
      </c>
      <c r="R1924" s="16">
        <f>VLOOKUP(Table13[[#This Row],[Customer ID]],Table3[],6,0)</f>
        <v>33</v>
      </c>
    </row>
    <row r="1925" spans="1:18" x14ac:dyDescent="0.3">
      <c r="A1925" s="15">
        <v>179974</v>
      </c>
      <c r="B1925" s="16">
        <v>1547</v>
      </c>
      <c r="C1925" s="17" t="s">
        <v>100</v>
      </c>
      <c r="D1925" s="18">
        <v>45064.027777777781</v>
      </c>
      <c r="E1925" s="16" t="s">
        <v>98</v>
      </c>
      <c r="F1925" s="16" t="s">
        <v>18</v>
      </c>
      <c r="G1925" s="16">
        <v>5106</v>
      </c>
      <c r="H1925" s="16">
        <f>IF(OR(Table13[[#This Row],[Order Value]]&gt;Answer!I$17,Table13[[#This Row],[Order Value]]&lt;Answer!I$18),1,0)</f>
        <v>0</v>
      </c>
      <c r="I1925" s="19">
        <v>45064</v>
      </c>
      <c r="J1925" s="20" t="str">
        <f>TEXT(Table13[[#This Row],[Order Datetime]],"HH:MM:SS")</f>
        <v>00:40:00</v>
      </c>
      <c r="K1925" s="20" t="str">
        <f>TEXT(Table13[[#This Row],[Order time]],"H")</f>
        <v>0</v>
      </c>
      <c r="L1925" s="16">
        <v>5</v>
      </c>
      <c r="M1925" s="16">
        <f>DAY(Table13[[#This Row],[Order Date]])</f>
        <v>18</v>
      </c>
      <c r="N1925" s="16" t="str">
        <f>TEXT(Table13[[#This Row],[Order Date]],"mmmm")</f>
        <v>May</v>
      </c>
      <c r="O1925" s="16" t="str">
        <f>TEXT(Table13[[#This Row],[Order Date]],"dddd")</f>
        <v>Thursday</v>
      </c>
      <c r="P1925" s="16">
        <f>WEEKDAY(Table13[[#This Row],[Order Datetime]],2)</f>
        <v>4</v>
      </c>
      <c r="Q1925" s="30" t="str">
        <f>IF(Table13[[#This Row],[Customer Country]]="",VLOOKUP(Table13[[#This Row],[Customer ID]],Customers!$A$2:$E$2501,2,0),Table13[[#This Row],[Customer Country]])</f>
        <v>France</v>
      </c>
      <c r="R1925" s="16">
        <f>VLOOKUP(Table13[[#This Row],[Customer ID]],Table3[],6,0)</f>
        <v>37</v>
      </c>
    </row>
    <row r="1926" spans="1:18" x14ac:dyDescent="0.3">
      <c r="A1926" s="15">
        <v>417613</v>
      </c>
      <c r="B1926" s="16">
        <v>1547</v>
      </c>
      <c r="C1926" s="17" t="s">
        <v>100</v>
      </c>
      <c r="D1926" s="18">
        <v>45011.057638888888</v>
      </c>
      <c r="E1926" s="16" t="s">
        <v>98</v>
      </c>
      <c r="F1926" s="16" t="s">
        <v>26</v>
      </c>
      <c r="G1926" s="16">
        <v>8023</v>
      </c>
      <c r="H1926" s="16">
        <f>IF(OR(Table13[[#This Row],[Order Value]]&gt;Answer!I$17,Table13[[#This Row],[Order Value]]&lt;Answer!I$18),1,0)</f>
        <v>0</v>
      </c>
      <c r="I1926" s="19">
        <v>45011</v>
      </c>
      <c r="J1926" s="20" t="str">
        <f>TEXT(Table13[[#This Row],[Order Datetime]],"HH:MM:SS")</f>
        <v>01:23:00</v>
      </c>
      <c r="K1926" s="20" t="str">
        <f>TEXT(Table13[[#This Row],[Order time]],"H")</f>
        <v>1</v>
      </c>
      <c r="L1926" s="16">
        <v>3</v>
      </c>
      <c r="M1926" s="16">
        <f>DAY(Table13[[#This Row],[Order Date]])</f>
        <v>26</v>
      </c>
      <c r="N1926" s="16" t="str">
        <f>TEXT(Table13[[#This Row],[Order Date]],"mmmm")</f>
        <v>March</v>
      </c>
      <c r="O1926" s="16" t="str">
        <f>TEXT(Table13[[#This Row],[Order Date]],"dddd")</f>
        <v>Sunday</v>
      </c>
      <c r="P1926" s="16">
        <f>WEEKDAY(Table13[[#This Row],[Order Datetime]],2)</f>
        <v>7</v>
      </c>
      <c r="Q1926" s="30" t="str">
        <f>IF(Table13[[#This Row],[Customer Country]]="",VLOOKUP(Table13[[#This Row],[Customer ID]],Customers!$A$2:$E$2501,2,0),Table13[[#This Row],[Customer Country]])</f>
        <v>France</v>
      </c>
      <c r="R1926" s="16">
        <f>VLOOKUP(Table13[[#This Row],[Customer ID]],Table3[],6,0)</f>
        <v>37</v>
      </c>
    </row>
    <row r="1927" spans="1:18" x14ac:dyDescent="0.3">
      <c r="A1927" s="15">
        <v>559948</v>
      </c>
      <c r="B1927" s="16">
        <v>1548</v>
      </c>
      <c r="C1927" s="17" t="s">
        <v>100</v>
      </c>
      <c r="D1927" s="18">
        <v>45177.979166666664</v>
      </c>
      <c r="E1927" s="16" t="s">
        <v>191</v>
      </c>
      <c r="F1927" s="16" t="s">
        <v>14</v>
      </c>
      <c r="G1927" s="16">
        <v>1404</v>
      </c>
      <c r="H1927" s="16">
        <f>IF(OR(Table13[[#This Row],[Order Value]]&gt;Answer!I$17,Table13[[#This Row],[Order Value]]&lt;Answer!I$18),1,0)</f>
        <v>0</v>
      </c>
      <c r="I1927" s="19">
        <v>45177</v>
      </c>
      <c r="J1927" s="20" t="str">
        <f>TEXT(Table13[[#This Row],[Order Datetime]],"HH:MM:SS")</f>
        <v>23:30:00</v>
      </c>
      <c r="K1927" s="20" t="str">
        <f>TEXT(Table13[[#This Row],[Order time]],"H")</f>
        <v>23</v>
      </c>
      <c r="L1927" s="16">
        <v>9</v>
      </c>
      <c r="M1927" s="16">
        <f>DAY(Table13[[#This Row],[Order Date]])</f>
        <v>8</v>
      </c>
      <c r="N1927" s="16" t="str">
        <f>TEXT(Table13[[#This Row],[Order Date]],"mmmm")</f>
        <v>September</v>
      </c>
      <c r="O1927" s="16" t="str">
        <f>TEXT(Table13[[#This Row],[Order Date]],"dddd")</f>
        <v>Friday</v>
      </c>
      <c r="P1927" s="16">
        <f>WEEKDAY(Table13[[#This Row],[Order Datetime]],2)</f>
        <v>5</v>
      </c>
      <c r="Q1927" s="30" t="str">
        <f>IF(Table13[[#This Row],[Customer Country]]="",VLOOKUP(Table13[[#This Row],[Customer ID]],Customers!$A$2:$E$2501,2,0),Table13[[#This Row],[Customer Country]])</f>
        <v>France</v>
      </c>
      <c r="R1927" s="16">
        <f>VLOOKUP(Table13[[#This Row],[Customer ID]],Table3[],6,0)</f>
        <v>46</v>
      </c>
    </row>
    <row r="1928" spans="1:18" x14ac:dyDescent="0.3">
      <c r="A1928" s="15">
        <v>1198240</v>
      </c>
      <c r="B1928" s="16">
        <v>1548</v>
      </c>
      <c r="C1928" s="17" t="s">
        <v>100</v>
      </c>
      <c r="D1928" s="21">
        <v>45161.078472222223</v>
      </c>
      <c r="E1928" s="16" t="s">
        <v>191</v>
      </c>
      <c r="F1928" s="16" t="s">
        <v>49</v>
      </c>
      <c r="G1928" s="16">
        <v>1736</v>
      </c>
      <c r="H1928" s="16">
        <f>IF(OR(Table13[[#This Row],[Order Value]]&gt;Answer!I$17,Table13[[#This Row],[Order Value]]&lt;Answer!I$18),1,0)</f>
        <v>0</v>
      </c>
      <c r="I1928" s="19">
        <v>45161</v>
      </c>
      <c r="J1928" s="20" t="str">
        <f>TEXT(Table13[[#This Row],[Order Datetime]],"HH:MM:SS")</f>
        <v>01:53:00</v>
      </c>
      <c r="K1928" s="20" t="str">
        <f>TEXT(Table13[[#This Row],[Order time]],"H")</f>
        <v>1</v>
      </c>
      <c r="L1928" s="16">
        <v>8</v>
      </c>
      <c r="M1928" s="16">
        <f>DAY(Table13[[#This Row],[Order Date]])</f>
        <v>23</v>
      </c>
      <c r="N1928" s="16" t="str">
        <f>TEXT(Table13[[#This Row],[Order Date]],"mmmm")</f>
        <v>August</v>
      </c>
      <c r="O1928" s="16" t="str">
        <f>TEXT(Table13[[#This Row],[Order Date]],"dddd")</f>
        <v>Wednesday</v>
      </c>
      <c r="P1928" s="16">
        <f>WEEKDAY(Table13[[#This Row],[Order Datetime]],2)</f>
        <v>3</v>
      </c>
      <c r="Q1928" s="30" t="str">
        <f>IF(Table13[[#This Row],[Customer Country]]="",VLOOKUP(Table13[[#This Row],[Customer ID]],Customers!$A$2:$E$2501,2,0),Table13[[#This Row],[Customer Country]])</f>
        <v>France</v>
      </c>
      <c r="R1928" s="16">
        <f>VLOOKUP(Table13[[#This Row],[Customer ID]],Table3[],6,0)</f>
        <v>46</v>
      </c>
    </row>
    <row r="1929" spans="1:18" x14ac:dyDescent="0.3">
      <c r="A1929" s="15">
        <v>461110</v>
      </c>
      <c r="B1929" s="16">
        <v>1549</v>
      </c>
      <c r="C1929" s="17" t="s">
        <v>99</v>
      </c>
      <c r="D1929" s="18">
        <v>45146.089583333334</v>
      </c>
      <c r="E1929" s="16" t="s">
        <v>96</v>
      </c>
      <c r="F1929" s="16" t="s">
        <v>31</v>
      </c>
      <c r="G1929" s="16">
        <v>4341</v>
      </c>
      <c r="H1929" s="16">
        <f>IF(OR(Table13[[#This Row],[Order Value]]&gt;Answer!I$17,Table13[[#This Row],[Order Value]]&lt;Answer!I$18),1,0)</f>
        <v>0</v>
      </c>
      <c r="I1929" s="19">
        <v>45146</v>
      </c>
      <c r="J1929" s="20" t="str">
        <f>TEXT(Table13[[#This Row],[Order Datetime]],"HH:MM:SS")</f>
        <v>02:09:00</v>
      </c>
      <c r="K1929" s="20" t="str">
        <f>TEXT(Table13[[#This Row],[Order time]],"H")</f>
        <v>2</v>
      </c>
      <c r="L1929" s="16">
        <v>8</v>
      </c>
      <c r="M1929" s="16">
        <f>DAY(Table13[[#This Row],[Order Date]])</f>
        <v>8</v>
      </c>
      <c r="N1929" s="16" t="str">
        <f>TEXT(Table13[[#This Row],[Order Date]],"mmmm")</f>
        <v>August</v>
      </c>
      <c r="O1929" s="16" t="str">
        <f>TEXT(Table13[[#This Row],[Order Date]],"dddd")</f>
        <v>Tuesday</v>
      </c>
      <c r="P1929" s="16">
        <f>WEEKDAY(Table13[[#This Row],[Order Datetime]],2)</f>
        <v>2</v>
      </c>
      <c r="Q1929" s="30" t="str">
        <f>IF(Table13[[#This Row],[Customer Country]]="",VLOOKUP(Table13[[#This Row],[Customer ID]],Customers!$A$2:$E$2501,2,0),Table13[[#This Row],[Customer Country]])</f>
        <v>USA</v>
      </c>
      <c r="R1929" s="16">
        <f>VLOOKUP(Table13[[#This Row],[Customer ID]],Table3[],6,0)</f>
        <v>70</v>
      </c>
    </row>
    <row r="1930" spans="1:18" x14ac:dyDescent="0.3">
      <c r="A1930" s="15">
        <v>413694</v>
      </c>
      <c r="B1930" s="16">
        <v>1551</v>
      </c>
      <c r="C1930" s="17" t="s">
        <v>99</v>
      </c>
      <c r="D1930" s="18">
        <v>45049.052777777775</v>
      </c>
      <c r="E1930" s="16" t="s">
        <v>96</v>
      </c>
      <c r="F1930" s="16" t="s">
        <v>34</v>
      </c>
      <c r="G1930" s="16">
        <v>4835</v>
      </c>
      <c r="H1930" s="16">
        <f>IF(OR(Table13[[#This Row],[Order Value]]&gt;Answer!I$17,Table13[[#This Row],[Order Value]]&lt;Answer!I$18),1,0)</f>
        <v>0</v>
      </c>
      <c r="I1930" s="19">
        <v>45049</v>
      </c>
      <c r="J1930" s="20" t="str">
        <f>TEXT(Table13[[#This Row],[Order Datetime]],"HH:MM:SS")</f>
        <v>01:16:00</v>
      </c>
      <c r="K1930" s="20" t="str">
        <f>TEXT(Table13[[#This Row],[Order time]],"H")</f>
        <v>1</v>
      </c>
      <c r="L1930" s="16">
        <v>5</v>
      </c>
      <c r="M1930" s="16">
        <f>DAY(Table13[[#This Row],[Order Date]])</f>
        <v>3</v>
      </c>
      <c r="N1930" s="16" t="str">
        <f>TEXT(Table13[[#This Row],[Order Date]],"mmmm")</f>
        <v>May</v>
      </c>
      <c r="O1930" s="16" t="str">
        <f>TEXT(Table13[[#This Row],[Order Date]],"dddd")</f>
        <v>Wednesday</v>
      </c>
      <c r="P1930" s="16">
        <f>WEEKDAY(Table13[[#This Row],[Order Datetime]],2)</f>
        <v>3</v>
      </c>
      <c r="Q1930" s="30" t="str">
        <f>IF(Table13[[#This Row],[Customer Country]]="",VLOOKUP(Table13[[#This Row],[Customer ID]],Customers!$A$2:$E$2501,2,0),Table13[[#This Row],[Customer Country]])</f>
        <v>USA</v>
      </c>
      <c r="R1930" s="16">
        <f>VLOOKUP(Table13[[#This Row],[Customer ID]],Table3[],6,0)</f>
        <v>21</v>
      </c>
    </row>
    <row r="1931" spans="1:18" x14ac:dyDescent="0.3">
      <c r="A1931" s="15">
        <v>1625256</v>
      </c>
      <c r="B1931" s="16">
        <v>1551</v>
      </c>
      <c r="C1931" s="17" t="s">
        <v>99</v>
      </c>
      <c r="D1931" s="21">
        <v>45168.078472222223</v>
      </c>
      <c r="E1931" s="16" t="s">
        <v>191</v>
      </c>
      <c r="F1931" s="16" t="s">
        <v>21</v>
      </c>
      <c r="G1931" s="16">
        <v>2960</v>
      </c>
      <c r="H1931" s="16">
        <f>IF(OR(Table13[[#This Row],[Order Value]]&gt;Answer!I$17,Table13[[#This Row],[Order Value]]&lt;Answer!I$18),1,0)</f>
        <v>0</v>
      </c>
      <c r="I1931" s="19">
        <v>45168</v>
      </c>
      <c r="J1931" s="20" t="str">
        <f>TEXT(Table13[[#This Row],[Order Datetime]],"HH:MM:SS")</f>
        <v>01:53:00</v>
      </c>
      <c r="K1931" s="20" t="str">
        <f>TEXT(Table13[[#This Row],[Order time]],"H")</f>
        <v>1</v>
      </c>
      <c r="L1931" s="16">
        <v>8</v>
      </c>
      <c r="M1931" s="16">
        <f>DAY(Table13[[#This Row],[Order Date]])</f>
        <v>30</v>
      </c>
      <c r="N1931" s="16" t="str">
        <f>TEXT(Table13[[#This Row],[Order Date]],"mmmm")</f>
        <v>August</v>
      </c>
      <c r="O1931" s="16" t="str">
        <f>TEXT(Table13[[#This Row],[Order Date]],"dddd")</f>
        <v>Wednesday</v>
      </c>
      <c r="P1931" s="16">
        <f>WEEKDAY(Table13[[#This Row],[Order Datetime]],2)</f>
        <v>3</v>
      </c>
      <c r="Q1931" s="30" t="str">
        <f>IF(Table13[[#This Row],[Customer Country]]="",VLOOKUP(Table13[[#This Row],[Customer ID]],Customers!$A$2:$E$2501,2,0),Table13[[#This Row],[Customer Country]])</f>
        <v>USA</v>
      </c>
      <c r="R1931" s="16">
        <f>VLOOKUP(Table13[[#This Row],[Customer ID]],Table3[],6,0)</f>
        <v>21</v>
      </c>
    </row>
    <row r="1932" spans="1:18" x14ac:dyDescent="0.3">
      <c r="A1932" s="15">
        <v>14287</v>
      </c>
      <c r="B1932" s="16">
        <v>1552</v>
      </c>
      <c r="C1932" s="17" t="s">
        <v>107</v>
      </c>
      <c r="D1932" s="18">
        <v>44975.023611111108</v>
      </c>
      <c r="E1932" s="16" t="s">
        <v>96</v>
      </c>
      <c r="F1932" s="16" t="s">
        <v>18</v>
      </c>
      <c r="G1932" s="16">
        <v>1628</v>
      </c>
      <c r="H1932" s="16">
        <f>IF(OR(Table13[[#This Row],[Order Value]]&gt;Answer!I$17,Table13[[#This Row],[Order Value]]&lt;Answer!I$18),1,0)</f>
        <v>0</v>
      </c>
      <c r="I1932" s="19">
        <v>44975</v>
      </c>
      <c r="J1932" s="20" t="str">
        <f>TEXT(Table13[[#This Row],[Order Datetime]],"HH:MM:SS")</f>
        <v>00:34:00</v>
      </c>
      <c r="K1932" s="20" t="str">
        <f>TEXT(Table13[[#This Row],[Order time]],"H")</f>
        <v>0</v>
      </c>
      <c r="L1932" s="16">
        <v>2</v>
      </c>
      <c r="M1932" s="16">
        <f>DAY(Table13[[#This Row],[Order Date]])</f>
        <v>18</v>
      </c>
      <c r="N1932" s="16" t="str">
        <f>TEXT(Table13[[#This Row],[Order Date]],"mmmm")</f>
        <v>February</v>
      </c>
      <c r="O1932" s="16" t="str">
        <f>TEXT(Table13[[#This Row],[Order Date]],"dddd")</f>
        <v>Saturday</v>
      </c>
      <c r="P1932" s="16">
        <f>WEEKDAY(Table13[[#This Row],[Order Datetime]],2)</f>
        <v>6</v>
      </c>
      <c r="Q1932" s="30" t="str">
        <f>IF(Table13[[#This Row],[Customer Country]]="",VLOOKUP(Table13[[#This Row],[Customer ID]],Customers!$A$2:$E$2501,2,0),Table13[[#This Row],[Customer Country]])</f>
        <v>Italy</v>
      </c>
      <c r="R1932" s="16">
        <f>VLOOKUP(Table13[[#This Row],[Customer ID]],Table3[],6,0)</f>
        <v>37</v>
      </c>
    </row>
    <row r="1933" spans="1:18" x14ac:dyDescent="0.3">
      <c r="A1933" s="15">
        <v>1118626</v>
      </c>
      <c r="B1933" s="16">
        <v>1552</v>
      </c>
      <c r="C1933" s="17" t="s">
        <v>107</v>
      </c>
      <c r="D1933" s="21">
        <v>45272.067361111112</v>
      </c>
      <c r="E1933" s="16" t="s">
        <v>98</v>
      </c>
      <c r="F1933" s="16" t="s">
        <v>20</v>
      </c>
      <c r="G1933" s="16">
        <v>1623</v>
      </c>
      <c r="H1933" s="16">
        <f>IF(OR(Table13[[#This Row],[Order Value]]&gt;Answer!I$17,Table13[[#This Row],[Order Value]]&lt;Answer!I$18),1,0)</f>
        <v>0</v>
      </c>
      <c r="I1933" s="19">
        <v>45272</v>
      </c>
      <c r="J1933" s="20" t="str">
        <f>TEXT(Table13[[#This Row],[Order Datetime]],"HH:MM:SS")</f>
        <v>01:37:00</v>
      </c>
      <c r="K1933" s="20" t="str">
        <f>TEXT(Table13[[#This Row],[Order time]],"H")</f>
        <v>1</v>
      </c>
      <c r="L1933" s="16">
        <v>12</v>
      </c>
      <c r="M1933" s="16">
        <f>DAY(Table13[[#This Row],[Order Date]])</f>
        <v>12</v>
      </c>
      <c r="N1933" s="16" t="str">
        <f>TEXT(Table13[[#This Row],[Order Date]],"mmmm")</f>
        <v>December</v>
      </c>
      <c r="O1933" s="16" t="str">
        <f>TEXT(Table13[[#This Row],[Order Date]],"dddd")</f>
        <v>Tuesday</v>
      </c>
      <c r="P1933" s="16">
        <f>WEEKDAY(Table13[[#This Row],[Order Datetime]],2)</f>
        <v>2</v>
      </c>
      <c r="Q1933" s="30" t="str">
        <f>IF(Table13[[#This Row],[Customer Country]]="",VLOOKUP(Table13[[#This Row],[Customer ID]],Customers!$A$2:$E$2501,2,0),Table13[[#This Row],[Customer Country]])</f>
        <v>Italy</v>
      </c>
      <c r="R1933" s="16">
        <f>VLOOKUP(Table13[[#This Row],[Customer ID]],Table3[],6,0)</f>
        <v>37</v>
      </c>
    </row>
    <row r="1934" spans="1:18" x14ac:dyDescent="0.3">
      <c r="A1934" s="15">
        <v>647292</v>
      </c>
      <c r="B1934" s="16">
        <v>1553</v>
      </c>
      <c r="C1934" s="17" t="s">
        <v>100</v>
      </c>
      <c r="D1934" s="18">
        <v>44930.033333333333</v>
      </c>
      <c r="E1934" s="16" t="s">
        <v>191</v>
      </c>
      <c r="F1934" s="16" t="s">
        <v>42</v>
      </c>
      <c r="G1934" s="16">
        <v>8207</v>
      </c>
      <c r="H1934" s="16">
        <f>IF(OR(Table13[[#This Row],[Order Value]]&gt;Answer!I$17,Table13[[#This Row],[Order Value]]&lt;Answer!I$18),1,0)</f>
        <v>0</v>
      </c>
      <c r="I1934" s="19">
        <v>44930</v>
      </c>
      <c r="J1934" s="20" t="str">
        <f>TEXT(Table13[[#This Row],[Order Datetime]],"HH:MM:SS")</f>
        <v>00:48:00</v>
      </c>
      <c r="K1934" s="20" t="str">
        <f>TEXT(Table13[[#This Row],[Order time]],"H")</f>
        <v>0</v>
      </c>
      <c r="L1934" s="16">
        <v>1</v>
      </c>
      <c r="M1934" s="16">
        <f>DAY(Table13[[#This Row],[Order Date]])</f>
        <v>4</v>
      </c>
      <c r="N1934" s="16" t="str">
        <f>TEXT(Table13[[#This Row],[Order Date]],"mmmm")</f>
        <v>January</v>
      </c>
      <c r="O1934" s="16" t="str">
        <f>TEXT(Table13[[#This Row],[Order Date]],"dddd")</f>
        <v>Wednesday</v>
      </c>
      <c r="P1934" s="16">
        <f>WEEKDAY(Table13[[#This Row],[Order Datetime]],2)</f>
        <v>3</v>
      </c>
      <c r="Q1934" s="30" t="str">
        <f>IF(Table13[[#This Row],[Customer Country]]="",VLOOKUP(Table13[[#This Row],[Customer ID]],Customers!$A$2:$E$2501,2,0),Table13[[#This Row],[Customer Country]])</f>
        <v>France</v>
      </c>
      <c r="R1934" s="16">
        <f>VLOOKUP(Table13[[#This Row],[Customer ID]],Table3[],6,0)</f>
        <v>81</v>
      </c>
    </row>
    <row r="1935" spans="1:18" x14ac:dyDescent="0.3">
      <c r="A1935" s="15">
        <v>1543526</v>
      </c>
      <c r="B1935" s="16">
        <v>1554</v>
      </c>
      <c r="C1935" s="17" t="s">
        <v>109</v>
      </c>
      <c r="D1935" s="21">
        <v>45101.005555555559</v>
      </c>
      <c r="E1935" s="16" t="s">
        <v>98</v>
      </c>
      <c r="F1935" s="16" t="s">
        <v>34</v>
      </c>
      <c r="G1935" s="16">
        <v>9175</v>
      </c>
      <c r="H1935" s="16">
        <f>IF(OR(Table13[[#This Row],[Order Value]]&gt;Answer!I$17,Table13[[#This Row],[Order Value]]&lt;Answer!I$18),1,0)</f>
        <v>0</v>
      </c>
      <c r="I1935" s="19">
        <v>45101</v>
      </c>
      <c r="J1935" s="20" t="str">
        <f>TEXT(Table13[[#This Row],[Order Datetime]],"HH:MM:SS")</f>
        <v>00:08:00</v>
      </c>
      <c r="K1935" s="20" t="str">
        <f>TEXT(Table13[[#This Row],[Order time]],"H")</f>
        <v>0</v>
      </c>
      <c r="L1935" s="16">
        <v>6</v>
      </c>
      <c r="M1935" s="16">
        <f>DAY(Table13[[#This Row],[Order Date]])</f>
        <v>24</v>
      </c>
      <c r="N1935" s="16" t="str">
        <f>TEXT(Table13[[#This Row],[Order Date]],"mmmm")</f>
        <v>June</v>
      </c>
      <c r="O1935" s="16" t="str">
        <f>TEXT(Table13[[#This Row],[Order Date]],"dddd")</f>
        <v>Saturday</v>
      </c>
      <c r="P1935" s="16">
        <f>WEEKDAY(Table13[[#This Row],[Order Datetime]],2)</f>
        <v>6</v>
      </c>
      <c r="Q1935" s="30" t="str">
        <f>IF(Table13[[#This Row],[Customer Country]]="",VLOOKUP(Table13[[#This Row],[Customer ID]],Customers!$A$2:$E$2501,2,0),Table13[[#This Row],[Customer Country]])</f>
        <v>Germany</v>
      </c>
      <c r="R1935" s="16">
        <f>VLOOKUP(Table13[[#This Row],[Customer ID]],Table3[],6,0)</f>
        <v>52</v>
      </c>
    </row>
    <row r="1936" spans="1:18" x14ac:dyDescent="0.3">
      <c r="A1936" s="15">
        <v>938620</v>
      </c>
      <c r="B1936" s="16">
        <v>1556</v>
      </c>
      <c r="C1936" s="17" t="s">
        <v>101</v>
      </c>
      <c r="D1936" s="21">
        <v>45020.07916666667</v>
      </c>
      <c r="E1936" s="16" t="s">
        <v>98</v>
      </c>
      <c r="F1936" s="16" t="s">
        <v>81</v>
      </c>
      <c r="G1936" s="16">
        <v>1142</v>
      </c>
      <c r="H1936" s="16">
        <f>IF(OR(Table13[[#This Row],[Order Value]]&gt;Answer!I$17,Table13[[#This Row],[Order Value]]&lt;Answer!I$18),1,0)</f>
        <v>0</v>
      </c>
      <c r="I1936" s="19">
        <v>45020</v>
      </c>
      <c r="J1936" s="20" t="str">
        <f>TEXT(Table13[[#This Row],[Order Datetime]],"HH:MM:SS")</f>
        <v>01:54:00</v>
      </c>
      <c r="K1936" s="20" t="str">
        <f>TEXT(Table13[[#This Row],[Order time]],"H")</f>
        <v>1</v>
      </c>
      <c r="L1936" s="16">
        <v>4</v>
      </c>
      <c r="M1936" s="16">
        <f>DAY(Table13[[#This Row],[Order Date]])</f>
        <v>4</v>
      </c>
      <c r="N1936" s="16" t="str">
        <f>TEXT(Table13[[#This Row],[Order Date]],"mmmm")</f>
        <v>April</v>
      </c>
      <c r="O1936" s="16" t="str">
        <f>TEXT(Table13[[#This Row],[Order Date]],"dddd")</f>
        <v>Tuesday</v>
      </c>
      <c r="P1936" s="16">
        <f>WEEKDAY(Table13[[#This Row],[Order Datetime]],2)</f>
        <v>2</v>
      </c>
      <c r="Q1936" s="30" t="str">
        <f>IF(Table13[[#This Row],[Customer Country]]="",VLOOKUP(Table13[[#This Row],[Customer ID]],Customers!$A$2:$E$2501,2,0),Table13[[#This Row],[Customer Country]])</f>
        <v>Australia</v>
      </c>
      <c r="R1936" s="16">
        <f>VLOOKUP(Table13[[#This Row],[Customer ID]],Table3[],6,0)</f>
        <v>76</v>
      </c>
    </row>
    <row r="1937" spans="1:18" x14ac:dyDescent="0.3">
      <c r="A1937" s="15">
        <v>259823</v>
      </c>
      <c r="B1937" s="16">
        <v>1557</v>
      </c>
      <c r="C1937" s="17" t="s">
        <v>99</v>
      </c>
      <c r="D1937" s="18">
        <v>45172.970833333333</v>
      </c>
      <c r="E1937" s="16" t="s">
        <v>98</v>
      </c>
      <c r="F1937" s="16" t="s">
        <v>4</v>
      </c>
      <c r="G1937" s="16">
        <v>5762</v>
      </c>
      <c r="H1937" s="16">
        <f>IF(OR(Table13[[#This Row],[Order Value]]&gt;Answer!I$17,Table13[[#This Row],[Order Value]]&lt;Answer!I$18),1,0)</f>
        <v>0</v>
      </c>
      <c r="I1937" s="19">
        <v>45172</v>
      </c>
      <c r="J1937" s="20" t="str">
        <f>TEXT(Table13[[#This Row],[Order Datetime]],"HH:MM:SS")</f>
        <v>23:18:00</v>
      </c>
      <c r="K1937" s="20" t="str">
        <f>TEXT(Table13[[#This Row],[Order time]],"H")</f>
        <v>23</v>
      </c>
      <c r="L1937" s="16">
        <v>9</v>
      </c>
      <c r="M1937" s="16">
        <f>DAY(Table13[[#This Row],[Order Date]])</f>
        <v>3</v>
      </c>
      <c r="N1937" s="16" t="str">
        <f>TEXT(Table13[[#This Row],[Order Date]],"mmmm")</f>
        <v>September</v>
      </c>
      <c r="O1937" s="16" t="str">
        <f>TEXT(Table13[[#This Row],[Order Date]],"dddd")</f>
        <v>Sunday</v>
      </c>
      <c r="P1937" s="16">
        <f>WEEKDAY(Table13[[#This Row],[Order Datetime]],2)</f>
        <v>7</v>
      </c>
      <c r="Q1937" s="30" t="str">
        <f>IF(Table13[[#This Row],[Customer Country]]="",VLOOKUP(Table13[[#This Row],[Customer ID]],Customers!$A$2:$E$2501,2,0),Table13[[#This Row],[Customer Country]])</f>
        <v>USA</v>
      </c>
      <c r="R1937" s="16">
        <f>VLOOKUP(Table13[[#This Row],[Customer ID]],Table3[],6,0)</f>
        <v>28</v>
      </c>
    </row>
    <row r="1938" spans="1:18" x14ac:dyDescent="0.3">
      <c r="A1938" s="15">
        <v>1014215</v>
      </c>
      <c r="B1938" s="16">
        <v>1558</v>
      </c>
      <c r="C1938" s="17" t="s">
        <v>102</v>
      </c>
      <c r="D1938" s="21">
        <v>45087.043055555558</v>
      </c>
      <c r="E1938" s="16" t="s">
        <v>97</v>
      </c>
      <c r="F1938" s="16" t="s">
        <v>79</v>
      </c>
      <c r="G1938" s="16">
        <v>858</v>
      </c>
      <c r="H1938" s="16">
        <f>IF(OR(Table13[[#This Row],[Order Value]]&gt;Answer!I$17,Table13[[#This Row],[Order Value]]&lt;Answer!I$18),1,0)</f>
        <v>0</v>
      </c>
      <c r="I1938" s="19">
        <v>45087</v>
      </c>
      <c r="J1938" s="20" t="str">
        <f>TEXT(Table13[[#This Row],[Order Datetime]],"HH:MM:SS")</f>
        <v>01:02:00</v>
      </c>
      <c r="K1938" s="20" t="str">
        <f>TEXT(Table13[[#This Row],[Order time]],"H")</f>
        <v>1</v>
      </c>
      <c r="L1938" s="16">
        <v>6</v>
      </c>
      <c r="M1938" s="16">
        <f>DAY(Table13[[#This Row],[Order Date]])</f>
        <v>10</v>
      </c>
      <c r="N1938" s="16" t="str">
        <f>TEXT(Table13[[#This Row],[Order Date]],"mmmm")</f>
        <v>June</v>
      </c>
      <c r="O1938" s="16" t="str">
        <f>TEXT(Table13[[#This Row],[Order Date]],"dddd")</f>
        <v>Saturday</v>
      </c>
      <c r="P1938" s="16">
        <f>WEEKDAY(Table13[[#This Row],[Order Datetime]],2)</f>
        <v>6</v>
      </c>
      <c r="Q1938" s="30" t="str">
        <f>IF(Table13[[#This Row],[Customer Country]]="",VLOOKUP(Table13[[#This Row],[Customer ID]],Customers!$A$2:$E$2501,2,0),Table13[[#This Row],[Customer Country]])</f>
        <v>Finland</v>
      </c>
      <c r="R1938" s="16">
        <f>VLOOKUP(Table13[[#This Row],[Customer ID]],Table3[],6,0)</f>
        <v>83</v>
      </c>
    </row>
    <row r="1939" spans="1:18" x14ac:dyDescent="0.3">
      <c r="A1939" s="15">
        <v>743589</v>
      </c>
      <c r="B1939" s="16">
        <v>1559</v>
      </c>
      <c r="C1939" s="17" t="s">
        <v>105</v>
      </c>
      <c r="D1939" s="21">
        <v>45286.04791666667</v>
      </c>
      <c r="E1939" s="16" t="s">
        <v>191</v>
      </c>
      <c r="F1939" s="16" t="s">
        <v>43</v>
      </c>
      <c r="G1939" s="16">
        <v>2636</v>
      </c>
      <c r="H1939" s="16">
        <f>IF(OR(Table13[[#This Row],[Order Value]]&gt;Answer!I$17,Table13[[#This Row],[Order Value]]&lt;Answer!I$18),1,0)</f>
        <v>0</v>
      </c>
      <c r="I1939" s="19">
        <v>45286</v>
      </c>
      <c r="J1939" s="20" t="str">
        <f>TEXT(Table13[[#This Row],[Order Datetime]],"HH:MM:SS")</f>
        <v>01:09:00</v>
      </c>
      <c r="K1939" s="20" t="str">
        <f>TEXT(Table13[[#This Row],[Order time]],"H")</f>
        <v>1</v>
      </c>
      <c r="L1939" s="16">
        <v>12</v>
      </c>
      <c r="M1939" s="16">
        <f>DAY(Table13[[#This Row],[Order Date]])</f>
        <v>26</v>
      </c>
      <c r="N1939" s="16" t="str">
        <f>TEXT(Table13[[#This Row],[Order Date]],"mmmm")</f>
        <v>December</v>
      </c>
      <c r="O1939" s="16" t="str">
        <f>TEXT(Table13[[#This Row],[Order Date]],"dddd")</f>
        <v>Tuesday</v>
      </c>
      <c r="P1939" s="16">
        <f>WEEKDAY(Table13[[#This Row],[Order Datetime]],2)</f>
        <v>2</v>
      </c>
      <c r="Q1939" s="30" t="str">
        <f>IF(Table13[[#This Row],[Customer Country]]="",VLOOKUP(Table13[[#This Row],[Customer ID]],Customers!$A$2:$E$2501,2,0),Table13[[#This Row],[Customer Country]])</f>
        <v>Spain</v>
      </c>
      <c r="R1939" s="16">
        <f>VLOOKUP(Table13[[#This Row],[Customer ID]],Table3[],6,0)</f>
        <v>68</v>
      </c>
    </row>
    <row r="1940" spans="1:18" x14ac:dyDescent="0.3">
      <c r="A1940" s="15">
        <v>1512481</v>
      </c>
      <c r="B1940" s="16">
        <v>1560</v>
      </c>
      <c r="C1940" s="17" t="s">
        <v>106</v>
      </c>
      <c r="D1940" s="21">
        <v>44963.037499999999</v>
      </c>
      <c r="E1940" s="16" t="s">
        <v>96</v>
      </c>
      <c r="F1940" s="16" t="s">
        <v>5</v>
      </c>
      <c r="G1940" s="16">
        <v>1363</v>
      </c>
      <c r="H1940" s="16">
        <f>IF(OR(Table13[[#This Row],[Order Value]]&gt;Answer!I$17,Table13[[#This Row],[Order Value]]&lt;Answer!I$18),1,0)</f>
        <v>0</v>
      </c>
      <c r="I1940" s="19">
        <v>44963</v>
      </c>
      <c r="J1940" s="20" t="str">
        <f>TEXT(Table13[[#This Row],[Order Datetime]],"HH:MM:SS")</f>
        <v>00:54:00</v>
      </c>
      <c r="K1940" s="20" t="str">
        <f>TEXT(Table13[[#This Row],[Order time]],"H")</f>
        <v>0</v>
      </c>
      <c r="L1940" s="16">
        <v>2</v>
      </c>
      <c r="M1940" s="16">
        <f>DAY(Table13[[#This Row],[Order Date]])</f>
        <v>6</v>
      </c>
      <c r="N1940" s="16" t="str">
        <f>TEXT(Table13[[#This Row],[Order Date]],"mmmm")</f>
        <v>February</v>
      </c>
      <c r="O1940" s="16" t="str">
        <f>TEXT(Table13[[#This Row],[Order Date]],"dddd")</f>
        <v>Monday</v>
      </c>
      <c r="P1940" s="16">
        <f>WEEKDAY(Table13[[#This Row],[Order Datetime]],2)</f>
        <v>1</v>
      </c>
      <c r="Q1940" s="30" t="str">
        <f>IF(Table13[[#This Row],[Customer Country]]="",VLOOKUP(Table13[[#This Row],[Customer ID]],Customers!$A$2:$E$2501,2,0),Table13[[#This Row],[Customer Country]])</f>
        <v>Singapore</v>
      </c>
      <c r="R1940" s="16">
        <f>VLOOKUP(Table13[[#This Row],[Customer ID]],Table3[],6,0)</f>
        <v>36</v>
      </c>
    </row>
    <row r="1941" spans="1:18" x14ac:dyDescent="0.3">
      <c r="A1941" s="15">
        <v>923178</v>
      </c>
      <c r="B1941" s="16">
        <v>1561</v>
      </c>
      <c r="C1941" s="17" t="s">
        <v>110</v>
      </c>
      <c r="D1941" s="21">
        <v>45225.998611111114</v>
      </c>
      <c r="E1941" s="16" t="s">
        <v>96</v>
      </c>
      <c r="F1941" s="16" t="s">
        <v>83</v>
      </c>
      <c r="G1941" s="16">
        <v>6590</v>
      </c>
      <c r="H1941" s="16">
        <f>IF(OR(Table13[[#This Row],[Order Value]]&gt;Answer!I$17,Table13[[#This Row],[Order Value]]&lt;Answer!I$18),1,0)</f>
        <v>0</v>
      </c>
      <c r="I1941" s="19">
        <v>45225</v>
      </c>
      <c r="J1941" s="20" t="str">
        <f>TEXT(Table13[[#This Row],[Order Datetime]],"HH:MM:SS")</f>
        <v>23:58:00</v>
      </c>
      <c r="K1941" s="20" t="str">
        <f>TEXT(Table13[[#This Row],[Order time]],"H")</f>
        <v>23</v>
      </c>
      <c r="L1941" s="16">
        <v>10</v>
      </c>
      <c r="M1941" s="16">
        <f>DAY(Table13[[#This Row],[Order Date]])</f>
        <v>26</v>
      </c>
      <c r="N1941" s="16" t="str">
        <f>TEXT(Table13[[#This Row],[Order Date]],"mmmm")</f>
        <v>October</v>
      </c>
      <c r="O1941" s="16" t="str">
        <f>TEXT(Table13[[#This Row],[Order Date]],"dddd")</f>
        <v>Thursday</v>
      </c>
      <c r="P1941" s="16">
        <f>WEEKDAY(Table13[[#This Row],[Order Datetime]],2)</f>
        <v>4</v>
      </c>
      <c r="Q1941" s="30" t="str">
        <f>IF(Table13[[#This Row],[Customer Country]]="",VLOOKUP(Table13[[#This Row],[Customer ID]],Customers!$A$2:$E$2501,2,0),Table13[[#This Row],[Customer Country]])</f>
        <v>Switzerland</v>
      </c>
      <c r="R1941" s="16">
        <f>VLOOKUP(Table13[[#This Row],[Customer ID]],Table3[],6,0)</f>
        <v>28</v>
      </c>
    </row>
    <row r="1942" spans="1:18" x14ac:dyDescent="0.3">
      <c r="A1942" s="15">
        <v>1061016</v>
      </c>
      <c r="B1942" s="16">
        <v>1561</v>
      </c>
      <c r="C1942" s="17" t="s">
        <v>110</v>
      </c>
      <c r="D1942" s="21">
        <v>45179.063194444447</v>
      </c>
      <c r="E1942" s="16" t="s">
        <v>97</v>
      </c>
      <c r="F1942" s="16" t="s">
        <v>60</v>
      </c>
      <c r="G1942" s="16">
        <v>7486</v>
      </c>
      <c r="H1942" s="16">
        <f>IF(OR(Table13[[#This Row],[Order Value]]&gt;Answer!I$17,Table13[[#This Row],[Order Value]]&lt;Answer!I$18),1,0)</f>
        <v>0</v>
      </c>
      <c r="I1942" s="19">
        <v>45179</v>
      </c>
      <c r="J1942" s="20" t="str">
        <f>TEXT(Table13[[#This Row],[Order Datetime]],"HH:MM:SS")</f>
        <v>01:31:00</v>
      </c>
      <c r="K1942" s="20" t="str">
        <f>TEXT(Table13[[#This Row],[Order time]],"H")</f>
        <v>1</v>
      </c>
      <c r="L1942" s="16">
        <v>9</v>
      </c>
      <c r="M1942" s="16">
        <f>DAY(Table13[[#This Row],[Order Date]])</f>
        <v>10</v>
      </c>
      <c r="N1942" s="16" t="str">
        <f>TEXT(Table13[[#This Row],[Order Date]],"mmmm")</f>
        <v>September</v>
      </c>
      <c r="O1942" s="16" t="str">
        <f>TEXT(Table13[[#This Row],[Order Date]],"dddd")</f>
        <v>Sunday</v>
      </c>
      <c r="P1942" s="16">
        <f>WEEKDAY(Table13[[#This Row],[Order Datetime]],2)</f>
        <v>7</v>
      </c>
      <c r="Q1942" s="30" t="str">
        <f>IF(Table13[[#This Row],[Customer Country]]="",VLOOKUP(Table13[[#This Row],[Customer ID]],Customers!$A$2:$E$2501,2,0),Table13[[#This Row],[Customer Country]])</f>
        <v>Switzerland</v>
      </c>
      <c r="R1942" s="16">
        <f>VLOOKUP(Table13[[#This Row],[Customer ID]],Table3[],6,0)</f>
        <v>28</v>
      </c>
    </row>
    <row r="1943" spans="1:18" x14ac:dyDescent="0.3">
      <c r="A1943" s="15">
        <v>1165044</v>
      </c>
      <c r="B1943" s="16">
        <v>1562</v>
      </c>
      <c r="C1943" s="17" t="s">
        <v>105</v>
      </c>
      <c r="D1943" s="21">
        <v>45008.029861111114</v>
      </c>
      <c r="E1943" s="16" t="s">
        <v>191</v>
      </c>
      <c r="F1943" s="16" t="s">
        <v>20</v>
      </c>
      <c r="G1943" s="16">
        <v>8271</v>
      </c>
      <c r="H1943" s="16">
        <f>IF(OR(Table13[[#This Row],[Order Value]]&gt;Answer!I$17,Table13[[#This Row],[Order Value]]&lt;Answer!I$18),1,0)</f>
        <v>0</v>
      </c>
      <c r="I1943" s="19">
        <v>45008</v>
      </c>
      <c r="J1943" s="20" t="str">
        <f>TEXT(Table13[[#This Row],[Order Datetime]],"HH:MM:SS")</f>
        <v>00:43:00</v>
      </c>
      <c r="K1943" s="20" t="str">
        <f>TEXT(Table13[[#This Row],[Order time]],"H")</f>
        <v>0</v>
      </c>
      <c r="L1943" s="16">
        <v>3</v>
      </c>
      <c r="M1943" s="16">
        <f>DAY(Table13[[#This Row],[Order Date]])</f>
        <v>23</v>
      </c>
      <c r="N1943" s="16" t="str">
        <f>TEXT(Table13[[#This Row],[Order Date]],"mmmm")</f>
        <v>March</v>
      </c>
      <c r="O1943" s="16" t="str">
        <f>TEXT(Table13[[#This Row],[Order Date]],"dddd")</f>
        <v>Thursday</v>
      </c>
      <c r="P1943" s="16">
        <f>WEEKDAY(Table13[[#This Row],[Order Datetime]],2)</f>
        <v>4</v>
      </c>
      <c r="Q1943" s="30" t="str">
        <f>IF(Table13[[#This Row],[Customer Country]]="",VLOOKUP(Table13[[#This Row],[Customer ID]],Customers!$A$2:$E$2501,2,0),Table13[[#This Row],[Customer Country]])</f>
        <v>Spain</v>
      </c>
      <c r="R1943" s="16">
        <f>VLOOKUP(Table13[[#This Row],[Customer ID]],Table3[],6,0)</f>
        <v>20</v>
      </c>
    </row>
    <row r="1944" spans="1:18" x14ac:dyDescent="0.3">
      <c r="A1944" s="15">
        <v>1214613</v>
      </c>
      <c r="B1944" s="16">
        <v>1563</v>
      </c>
      <c r="C1944" s="17" t="s">
        <v>103</v>
      </c>
      <c r="D1944" s="21">
        <v>44946.07708333333</v>
      </c>
      <c r="E1944" s="16" t="s">
        <v>98</v>
      </c>
      <c r="F1944" s="16" t="s">
        <v>49</v>
      </c>
      <c r="G1944" s="16">
        <v>2322</v>
      </c>
      <c r="H1944" s="16">
        <f>IF(OR(Table13[[#This Row],[Order Value]]&gt;Answer!I$17,Table13[[#This Row],[Order Value]]&lt;Answer!I$18),1,0)</f>
        <v>0</v>
      </c>
      <c r="I1944" s="19">
        <v>44946</v>
      </c>
      <c r="J1944" s="20" t="str">
        <f>TEXT(Table13[[#This Row],[Order Datetime]],"HH:MM:SS")</f>
        <v>01:51:00</v>
      </c>
      <c r="K1944" s="20" t="str">
        <f>TEXT(Table13[[#This Row],[Order time]],"H")</f>
        <v>1</v>
      </c>
      <c r="L1944" s="16">
        <v>1</v>
      </c>
      <c r="M1944" s="16">
        <f>DAY(Table13[[#This Row],[Order Date]])</f>
        <v>20</v>
      </c>
      <c r="N1944" s="16" t="str">
        <f>TEXT(Table13[[#This Row],[Order Date]],"mmmm")</f>
        <v>January</v>
      </c>
      <c r="O1944" s="16" t="str">
        <f>TEXT(Table13[[#This Row],[Order Date]],"dddd")</f>
        <v>Friday</v>
      </c>
      <c r="P1944" s="16">
        <f>WEEKDAY(Table13[[#This Row],[Order Datetime]],2)</f>
        <v>5</v>
      </c>
      <c r="Q1944" s="30" t="str">
        <f>IF(Table13[[#This Row],[Customer Country]]="",VLOOKUP(Table13[[#This Row],[Customer ID]],Customers!$A$2:$E$2501,2,0),Table13[[#This Row],[Customer Country]])</f>
        <v>Norway</v>
      </c>
      <c r="R1944" s="16">
        <f>VLOOKUP(Table13[[#This Row],[Customer ID]],Table3[],6,0)</f>
        <v>65</v>
      </c>
    </row>
    <row r="1945" spans="1:18" x14ac:dyDescent="0.3">
      <c r="A1945" s="15">
        <v>316324</v>
      </c>
      <c r="B1945" s="16">
        <v>1564</v>
      </c>
      <c r="C1945" s="17" t="s">
        <v>106</v>
      </c>
      <c r="D1945" s="18">
        <v>44992.013888888891</v>
      </c>
      <c r="E1945" s="16" t="s">
        <v>191</v>
      </c>
      <c r="F1945" s="16" t="s">
        <v>27</v>
      </c>
      <c r="G1945" s="16">
        <v>1285</v>
      </c>
      <c r="H1945" s="16">
        <f>IF(OR(Table13[[#This Row],[Order Value]]&gt;Answer!I$17,Table13[[#This Row],[Order Value]]&lt;Answer!I$18),1,0)</f>
        <v>0</v>
      </c>
      <c r="I1945" s="19">
        <v>44992</v>
      </c>
      <c r="J1945" s="20" t="str">
        <f>TEXT(Table13[[#This Row],[Order Datetime]],"HH:MM:SS")</f>
        <v>00:20:00</v>
      </c>
      <c r="K1945" s="20" t="str">
        <f>TEXT(Table13[[#This Row],[Order time]],"H")</f>
        <v>0</v>
      </c>
      <c r="L1945" s="16">
        <v>3</v>
      </c>
      <c r="M1945" s="16">
        <f>DAY(Table13[[#This Row],[Order Date]])</f>
        <v>7</v>
      </c>
      <c r="N1945" s="16" t="str">
        <f>TEXT(Table13[[#This Row],[Order Date]],"mmmm")</f>
        <v>March</v>
      </c>
      <c r="O1945" s="16" t="str">
        <f>TEXT(Table13[[#This Row],[Order Date]],"dddd")</f>
        <v>Tuesday</v>
      </c>
      <c r="P1945" s="16">
        <f>WEEKDAY(Table13[[#This Row],[Order Datetime]],2)</f>
        <v>2</v>
      </c>
      <c r="Q1945" s="30" t="str">
        <f>IF(Table13[[#This Row],[Customer Country]]="",VLOOKUP(Table13[[#This Row],[Customer ID]],Customers!$A$2:$E$2501,2,0),Table13[[#This Row],[Customer Country]])</f>
        <v>Singapore</v>
      </c>
      <c r="R1945" s="16">
        <f>VLOOKUP(Table13[[#This Row],[Customer ID]],Table3[],6,0)</f>
        <v>89</v>
      </c>
    </row>
    <row r="1946" spans="1:18" x14ac:dyDescent="0.3">
      <c r="A1946" s="15">
        <v>1472021</v>
      </c>
      <c r="B1946" s="16">
        <v>1564</v>
      </c>
      <c r="C1946" s="17" t="s">
        <v>106</v>
      </c>
      <c r="D1946" s="21">
        <v>45282.01666666667</v>
      </c>
      <c r="E1946" s="16" t="s">
        <v>97</v>
      </c>
      <c r="F1946" s="16" t="s">
        <v>43</v>
      </c>
      <c r="G1946" s="16">
        <v>7609</v>
      </c>
      <c r="H1946" s="16">
        <f>IF(OR(Table13[[#This Row],[Order Value]]&gt;Answer!I$17,Table13[[#This Row],[Order Value]]&lt;Answer!I$18),1,0)</f>
        <v>0</v>
      </c>
      <c r="I1946" s="19">
        <v>45282</v>
      </c>
      <c r="J1946" s="20" t="str">
        <f>TEXT(Table13[[#This Row],[Order Datetime]],"HH:MM:SS")</f>
        <v>00:24:00</v>
      </c>
      <c r="K1946" s="20" t="str">
        <f>TEXT(Table13[[#This Row],[Order time]],"H")</f>
        <v>0</v>
      </c>
      <c r="L1946" s="16">
        <v>12</v>
      </c>
      <c r="M1946" s="16">
        <f>DAY(Table13[[#This Row],[Order Date]])</f>
        <v>22</v>
      </c>
      <c r="N1946" s="16" t="str">
        <f>TEXT(Table13[[#This Row],[Order Date]],"mmmm")</f>
        <v>December</v>
      </c>
      <c r="O1946" s="16" t="str">
        <f>TEXT(Table13[[#This Row],[Order Date]],"dddd")</f>
        <v>Friday</v>
      </c>
      <c r="P1946" s="16">
        <f>WEEKDAY(Table13[[#This Row],[Order Datetime]],2)</f>
        <v>5</v>
      </c>
      <c r="Q1946" s="30" t="str">
        <f>IF(Table13[[#This Row],[Customer Country]]="",VLOOKUP(Table13[[#This Row],[Customer ID]],Customers!$A$2:$E$2501,2,0),Table13[[#This Row],[Customer Country]])</f>
        <v>Singapore</v>
      </c>
      <c r="R1946" s="16">
        <f>VLOOKUP(Table13[[#This Row],[Customer ID]],Table3[],6,0)</f>
        <v>89</v>
      </c>
    </row>
    <row r="1947" spans="1:18" x14ac:dyDescent="0.3">
      <c r="A1947" s="15">
        <v>261671</v>
      </c>
      <c r="B1947" s="16">
        <v>1566</v>
      </c>
      <c r="C1947" s="17" t="s">
        <v>99</v>
      </c>
      <c r="D1947" s="18">
        <v>45159.980555555558</v>
      </c>
      <c r="E1947" s="16" t="s">
        <v>97</v>
      </c>
      <c r="F1947" s="16" t="s">
        <v>41</v>
      </c>
      <c r="G1947" s="16">
        <v>7957</v>
      </c>
      <c r="H1947" s="16">
        <f>IF(OR(Table13[[#This Row],[Order Value]]&gt;Answer!I$17,Table13[[#This Row],[Order Value]]&lt;Answer!I$18),1,0)</f>
        <v>0</v>
      </c>
      <c r="I1947" s="19">
        <v>45159</v>
      </c>
      <c r="J1947" s="20" t="str">
        <f>TEXT(Table13[[#This Row],[Order Datetime]],"HH:MM:SS")</f>
        <v>23:32:00</v>
      </c>
      <c r="K1947" s="20" t="str">
        <f>TEXT(Table13[[#This Row],[Order time]],"H")</f>
        <v>23</v>
      </c>
      <c r="L1947" s="16">
        <v>8</v>
      </c>
      <c r="M1947" s="16">
        <f>DAY(Table13[[#This Row],[Order Date]])</f>
        <v>21</v>
      </c>
      <c r="N1947" s="16" t="str">
        <f>TEXT(Table13[[#This Row],[Order Date]],"mmmm")</f>
        <v>August</v>
      </c>
      <c r="O1947" s="16" t="str">
        <f>TEXT(Table13[[#This Row],[Order Date]],"dddd")</f>
        <v>Monday</v>
      </c>
      <c r="P1947" s="16">
        <f>WEEKDAY(Table13[[#This Row],[Order Datetime]],2)</f>
        <v>1</v>
      </c>
      <c r="Q1947" s="30" t="str">
        <f>IF(Table13[[#This Row],[Customer Country]]="",VLOOKUP(Table13[[#This Row],[Customer ID]],Customers!$A$2:$E$2501,2,0),Table13[[#This Row],[Customer Country]])</f>
        <v>USA</v>
      </c>
      <c r="R1947" s="16">
        <f>VLOOKUP(Table13[[#This Row],[Customer ID]],Table3[],6,0)</f>
        <v>64</v>
      </c>
    </row>
    <row r="1948" spans="1:18" x14ac:dyDescent="0.3">
      <c r="A1948" s="15">
        <v>546839</v>
      </c>
      <c r="B1948" s="16">
        <v>1566</v>
      </c>
      <c r="C1948" s="17" t="s">
        <v>99</v>
      </c>
      <c r="D1948" s="18">
        <v>45270.039583333331</v>
      </c>
      <c r="E1948" s="16" t="s">
        <v>191</v>
      </c>
      <c r="F1948" s="16" t="s">
        <v>52</v>
      </c>
      <c r="G1948" s="16">
        <v>8639</v>
      </c>
      <c r="H1948" s="16">
        <f>IF(OR(Table13[[#This Row],[Order Value]]&gt;Answer!I$17,Table13[[#This Row],[Order Value]]&lt;Answer!I$18),1,0)</f>
        <v>0</v>
      </c>
      <c r="I1948" s="19">
        <v>45270</v>
      </c>
      <c r="J1948" s="20" t="str">
        <f>TEXT(Table13[[#This Row],[Order Datetime]],"HH:MM:SS")</f>
        <v>00:57:00</v>
      </c>
      <c r="K1948" s="20" t="str">
        <f>TEXT(Table13[[#This Row],[Order time]],"H")</f>
        <v>0</v>
      </c>
      <c r="L1948" s="16">
        <v>12</v>
      </c>
      <c r="M1948" s="16">
        <f>DAY(Table13[[#This Row],[Order Date]])</f>
        <v>10</v>
      </c>
      <c r="N1948" s="16" t="str">
        <f>TEXT(Table13[[#This Row],[Order Date]],"mmmm")</f>
        <v>December</v>
      </c>
      <c r="O1948" s="16" t="str">
        <f>TEXT(Table13[[#This Row],[Order Date]],"dddd")</f>
        <v>Sunday</v>
      </c>
      <c r="P1948" s="16">
        <f>WEEKDAY(Table13[[#This Row],[Order Datetime]],2)</f>
        <v>7</v>
      </c>
      <c r="Q1948" s="30" t="str">
        <f>IF(Table13[[#This Row],[Customer Country]]="",VLOOKUP(Table13[[#This Row],[Customer ID]],Customers!$A$2:$E$2501,2,0),Table13[[#This Row],[Customer Country]])</f>
        <v>USA</v>
      </c>
      <c r="R1948" s="16">
        <f>VLOOKUP(Table13[[#This Row],[Customer ID]],Table3[],6,0)</f>
        <v>64</v>
      </c>
    </row>
    <row r="1949" spans="1:18" x14ac:dyDescent="0.3">
      <c r="A1949" s="15">
        <v>691913</v>
      </c>
      <c r="B1949" s="16">
        <v>1566</v>
      </c>
      <c r="C1949" s="17" t="s">
        <v>99</v>
      </c>
      <c r="D1949" s="21">
        <v>44969.047222222223</v>
      </c>
      <c r="E1949" s="16" t="s">
        <v>191</v>
      </c>
      <c r="F1949" s="16" t="s">
        <v>22</v>
      </c>
      <c r="G1949" s="16">
        <v>6689</v>
      </c>
      <c r="H1949" s="16">
        <f>IF(OR(Table13[[#This Row],[Order Value]]&gt;Answer!I$17,Table13[[#This Row],[Order Value]]&lt;Answer!I$18),1,0)</f>
        <v>0</v>
      </c>
      <c r="I1949" s="19">
        <v>44969</v>
      </c>
      <c r="J1949" s="20" t="str">
        <f>TEXT(Table13[[#This Row],[Order Datetime]],"HH:MM:SS")</f>
        <v>01:08:00</v>
      </c>
      <c r="K1949" s="20" t="str">
        <f>TEXT(Table13[[#This Row],[Order time]],"H")</f>
        <v>1</v>
      </c>
      <c r="L1949" s="16">
        <v>2</v>
      </c>
      <c r="M1949" s="16">
        <f>DAY(Table13[[#This Row],[Order Date]])</f>
        <v>12</v>
      </c>
      <c r="N1949" s="16" t="str">
        <f>TEXT(Table13[[#This Row],[Order Date]],"mmmm")</f>
        <v>February</v>
      </c>
      <c r="O1949" s="16" t="str">
        <f>TEXT(Table13[[#This Row],[Order Date]],"dddd")</f>
        <v>Sunday</v>
      </c>
      <c r="P1949" s="16">
        <f>WEEKDAY(Table13[[#This Row],[Order Datetime]],2)</f>
        <v>7</v>
      </c>
      <c r="Q1949" s="30" t="str">
        <f>IF(Table13[[#This Row],[Customer Country]]="",VLOOKUP(Table13[[#This Row],[Customer ID]],Customers!$A$2:$E$2501,2,0),Table13[[#This Row],[Customer Country]])</f>
        <v>USA</v>
      </c>
      <c r="R1949" s="16">
        <f>VLOOKUP(Table13[[#This Row],[Customer ID]],Table3[],6,0)</f>
        <v>64</v>
      </c>
    </row>
    <row r="1950" spans="1:18" x14ac:dyDescent="0.3">
      <c r="A1950" s="15">
        <v>373612</v>
      </c>
      <c r="B1950" s="16">
        <v>1567</v>
      </c>
      <c r="C1950" s="17" t="s">
        <v>99</v>
      </c>
      <c r="D1950" s="18">
        <v>45066.981944444444</v>
      </c>
      <c r="E1950" s="16" t="s">
        <v>97</v>
      </c>
      <c r="F1950" s="16" t="s">
        <v>14</v>
      </c>
      <c r="G1950" s="16">
        <v>9653</v>
      </c>
      <c r="H1950" s="16">
        <f>IF(OR(Table13[[#This Row],[Order Value]]&gt;Answer!I$17,Table13[[#This Row],[Order Value]]&lt;Answer!I$18),1,0)</f>
        <v>0</v>
      </c>
      <c r="I1950" s="19">
        <v>45066</v>
      </c>
      <c r="J1950" s="20" t="str">
        <f>TEXT(Table13[[#This Row],[Order Datetime]],"HH:MM:SS")</f>
        <v>23:34:00</v>
      </c>
      <c r="K1950" s="20" t="str">
        <f>TEXT(Table13[[#This Row],[Order time]],"H")</f>
        <v>23</v>
      </c>
      <c r="L1950" s="16">
        <v>5</v>
      </c>
      <c r="M1950" s="16">
        <f>DAY(Table13[[#This Row],[Order Date]])</f>
        <v>20</v>
      </c>
      <c r="N1950" s="16" t="str">
        <f>TEXT(Table13[[#This Row],[Order Date]],"mmmm")</f>
        <v>May</v>
      </c>
      <c r="O1950" s="16" t="str">
        <f>TEXT(Table13[[#This Row],[Order Date]],"dddd")</f>
        <v>Saturday</v>
      </c>
      <c r="P1950" s="16">
        <f>WEEKDAY(Table13[[#This Row],[Order Datetime]],2)</f>
        <v>6</v>
      </c>
      <c r="Q1950" s="30" t="str">
        <f>IF(Table13[[#This Row],[Customer Country]]="",VLOOKUP(Table13[[#This Row],[Customer ID]],Customers!$A$2:$E$2501,2,0),Table13[[#This Row],[Customer Country]])</f>
        <v>USA</v>
      </c>
      <c r="R1950" s="16">
        <f>VLOOKUP(Table13[[#This Row],[Customer ID]],Table3[],6,0)</f>
        <v>25</v>
      </c>
    </row>
    <row r="1951" spans="1:18" x14ac:dyDescent="0.3">
      <c r="A1951" s="15">
        <v>385164</v>
      </c>
      <c r="B1951" s="16">
        <v>1569</v>
      </c>
      <c r="C1951" s="17" t="s">
        <v>105</v>
      </c>
      <c r="D1951" s="18">
        <v>45070.022916666669</v>
      </c>
      <c r="E1951" s="16" t="s">
        <v>96</v>
      </c>
      <c r="F1951" s="16" t="s">
        <v>27</v>
      </c>
      <c r="G1951" s="16">
        <v>6376</v>
      </c>
      <c r="H1951" s="16">
        <f>IF(OR(Table13[[#This Row],[Order Value]]&gt;Answer!I$17,Table13[[#This Row],[Order Value]]&lt;Answer!I$18),1,0)</f>
        <v>0</v>
      </c>
      <c r="I1951" s="19">
        <v>45070</v>
      </c>
      <c r="J1951" s="20" t="str">
        <f>TEXT(Table13[[#This Row],[Order Datetime]],"HH:MM:SS")</f>
        <v>00:33:00</v>
      </c>
      <c r="K1951" s="20" t="str">
        <f>TEXT(Table13[[#This Row],[Order time]],"H")</f>
        <v>0</v>
      </c>
      <c r="L1951" s="16">
        <v>5</v>
      </c>
      <c r="M1951" s="16">
        <f>DAY(Table13[[#This Row],[Order Date]])</f>
        <v>24</v>
      </c>
      <c r="N1951" s="16" t="str">
        <f>TEXT(Table13[[#This Row],[Order Date]],"mmmm")</f>
        <v>May</v>
      </c>
      <c r="O1951" s="16" t="str">
        <f>TEXT(Table13[[#This Row],[Order Date]],"dddd")</f>
        <v>Wednesday</v>
      </c>
      <c r="P1951" s="16">
        <f>WEEKDAY(Table13[[#This Row],[Order Datetime]],2)</f>
        <v>3</v>
      </c>
      <c r="Q1951" s="30" t="str">
        <f>IF(Table13[[#This Row],[Customer Country]]="",VLOOKUP(Table13[[#This Row],[Customer ID]],Customers!$A$2:$E$2501,2,0),Table13[[#This Row],[Customer Country]])</f>
        <v>Spain</v>
      </c>
      <c r="R1951" s="16">
        <f>VLOOKUP(Table13[[#This Row],[Customer ID]],Table3[],6,0)</f>
        <v>20</v>
      </c>
    </row>
    <row r="1952" spans="1:18" x14ac:dyDescent="0.3">
      <c r="A1952" s="15">
        <v>780895</v>
      </c>
      <c r="B1952" s="16">
        <v>1569</v>
      </c>
      <c r="C1952" s="17" t="s">
        <v>105</v>
      </c>
      <c r="D1952" s="21">
        <v>45046.994444444441</v>
      </c>
      <c r="E1952" s="16" t="s">
        <v>98</v>
      </c>
      <c r="F1952" s="16" t="s">
        <v>48</v>
      </c>
      <c r="G1952" s="16">
        <v>5917</v>
      </c>
      <c r="H1952" s="16">
        <f>IF(OR(Table13[[#This Row],[Order Value]]&gt;Answer!I$17,Table13[[#This Row],[Order Value]]&lt;Answer!I$18),1,0)</f>
        <v>0</v>
      </c>
      <c r="I1952" s="19">
        <v>45046</v>
      </c>
      <c r="J1952" s="20" t="str">
        <f>TEXT(Table13[[#This Row],[Order Datetime]],"HH:MM:SS")</f>
        <v>23:52:00</v>
      </c>
      <c r="K1952" s="20" t="str">
        <f>TEXT(Table13[[#This Row],[Order time]],"H")</f>
        <v>23</v>
      </c>
      <c r="L1952" s="16">
        <v>4</v>
      </c>
      <c r="M1952" s="16">
        <f>DAY(Table13[[#This Row],[Order Date]])</f>
        <v>30</v>
      </c>
      <c r="N1952" s="16" t="str">
        <f>TEXT(Table13[[#This Row],[Order Date]],"mmmm")</f>
        <v>April</v>
      </c>
      <c r="O1952" s="16" t="str">
        <f>TEXT(Table13[[#This Row],[Order Date]],"dddd")</f>
        <v>Sunday</v>
      </c>
      <c r="P1952" s="16">
        <f>WEEKDAY(Table13[[#This Row],[Order Datetime]],2)</f>
        <v>7</v>
      </c>
      <c r="Q1952" s="30" t="str">
        <f>IF(Table13[[#This Row],[Customer Country]]="",VLOOKUP(Table13[[#This Row],[Customer ID]],Customers!$A$2:$E$2501,2,0),Table13[[#This Row],[Customer Country]])</f>
        <v>Spain</v>
      </c>
      <c r="R1952" s="16">
        <f>VLOOKUP(Table13[[#This Row],[Customer ID]],Table3[],6,0)</f>
        <v>20</v>
      </c>
    </row>
    <row r="1953" spans="1:18" x14ac:dyDescent="0.3">
      <c r="A1953" s="15">
        <v>1182031</v>
      </c>
      <c r="B1953" s="16">
        <v>1569</v>
      </c>
      <c r="C1953" s="17" t="s">
        <v>105</v>
      </c>
      <c r="D1953" s="21">
        <v>45238.036111111112</v>
      </c>
      <c r="E1953" s="16" t="s">
        <v>191</v>
      </c>
      <c r="F1953" s="16" t="s">
        <v>88</v>
      </c>
      <c r="G1953" s="16">
        <v>3428</v>
      </c>
      <c r="H1953" s="16">
        <f>IF(OR(Table13[[#This Row],[Order Value]]&gt;Answer!I$17,Table13[[#This Row],[Order Value]]&lt;Answer!I$18),1,0)</f>
        <v>0</v>
      </c>
      <c r="I1953" s="19">
        <v>45238</v>
      </c>
      <c r="J1953" s="20" t="str">
        <f>TEXT(Table13[[#This Row],[Order Datetime]],"HH:MM:SS")</f>
        <v>00:52:00</v>
      </c>
      <c r="K1953" s="20" t="str">
        <f>TEXT(Table13[[#This Row],[Order time]],"H")</f>
        <v>0</v>
      </c>
      <c r="L1953" s="16">
        <v>11</v>
      </c>
      <c r="M1953" s="16">
        <f>DAY(Table13[[#This Row],[Order Date]])</f>
        <v>8</v>
      </c>
      <c r="N1953" s="16" t="str">
        <f>TEXT(Table13[[#This Row],[Order Date]],"mmmm")</f>
        <v>November</v>
      </c>
      <c r="O1953" s="16" t="str">
        <f>TEXT(Table13[[#This Row],[Order Date]],"dddd")</f>
        <v>Wednesday</v>
      </c>
      <c r="P1953" s="16">
        <f>WEEKDAY(Table13[[#This Row],[Order Datetime]],2)</f>
        <v>3</v>
      </c>
      <c r="Q1953" s="30" t="str">
        <f>IF(Table13[[#This Row],[Customer Country]]="",VLOOKUP(Table13[[#This Row],[Customer ID]],Customers!$A$2:$E$2501,2,0),Table13[[#This Row],[Customer Country]])</f>
        <v>Spain</v>
      </c>
      <c r="R1953" s="16">
        <f>VLOOKUP(Table13[[#This Row],[Customer ID]],Table3[],6,0)</f>
        <v>20</v>
      </c>
    </row>
    <row r="1954" spans="1:18" x14ac:dyDescent="0.3">
      <c r="A1954" s="15">
        <v>340986</v>
      </c>
      <c r="B1954" s="16">
        <v>1570</v>
      </c>
      <c r="C1954" s="17" t="s">
        <v>99</v>
      </c>
      <c r="D1954" s="18">
        <v>45191.98333333333</v>
      </c>
      <c r="E1954" s="16" t="s">
        <v>191</v>
      </c>
      <c r="F1954" s="16" t="s">
        <v>23</v>
      </c>
      <c r="G1954" s="16">
        <v>3502</v>
      </c>
      <c r="H1954" s="16">
        <f>IF(OR(Table13[[#This Row],[Order Value]]&gt;Answer!I$17,Table13[[#This Row],[Order Value]]&lt;Answer!I$18),1,0)</f>
        <v>0</v>
      </c>
      <c r="I1954" s="19">
        <v>45191</v>
      </c>
      <c r="J1954" s="20" t="str">
        <f>TEXT(Table13[[#This Row],[Order Datetime]],"HH:MM:SS")</f>
        <v>23:36:00</v>
      </c>
      <c r="K1954" s="20" t="str">
        <f>TEXT(Table13[[#This Row],[Order time]],"H")</f>
        <v>23</v>
      </c>
      <c r="L1954" s="16">
        <v>9</v>
      </c>
      <c r="M1954" s="16">
        <f>DAY(Table13[[#This Row],[Order Date]])</f>
        <v>22</v>
      </c>
      <c r="N1954" s="16" t="str">
        <f>TEXT(Table13[[#This Row],[Order Date]],"mmmm")</f>
        <v>September</v>
      </c>
      <c r="O1954" s="16" t="str">
        <f>TEXT(Table13[[#This Row],[Order Date]],"dddd")</f>
        <v>Friday</v>
      </c>
      <c r="P1954" s="16">
        <f>WEEKDAY(Table13[[#This Row],[Order Datetime]],2)</f>
        <v>5</v>
      </c>
      <c r="Q1954" s="30" t="str">
        <f>IF(Table13[[#This Row],[Customer Country]]="",VLOOKUP(Table13[[#This Row],[Customer ID]],Customers!$A$2:$E$2501,2,0),Table13[[#This Row],[Customer Country]])</f>
        <v>USA</v>
      </c>
      <c r="R1954" s="16">
        <f>VLOOKUP(Table13[[#This Row],[Customer ID]],Table3[],6,0)</f>
        <v>46</v>
      </c>
    </row>
    <row r="1955" spans="1:18" x14ac:dyDescent="0.3">
      <c r="A1955" s="15">
        <v>1064483</v>
      </c>
      <c r="B1955" s="16">
        <v>1571</v>
      </c>
      <c r="C1955" s="17" t="s">
        <v>99</v>
      </c>
      <c r="D1955" s="21">
        <v>45097.076388888891</v>
      </c>
      <c r="E1955" s="16" t="s">
        <v>96</v>
      </c>
      <c r="F1955" s="16" t="s">
        <v>18</v>
      </c>
      <c r="G1955" s="16">
        <v>6345</v>
      </c>
      <c r="H1955" s="16">
        <f>IF(OR(Table13[[#This Row],[Order Value]]&gt;Answer!I$17,Table13[[#This Row],[Order Value]]&lt;Answer!I$18),1,0)</f>
        <v>0</v>
      </c>
      <c r="I1955" s="19">
        <v>45097</v>
      </c>
      <c r="J1955" s="20" t="str">
        <f>TEXT(Table13[[#This Row],[Order Datetime]],"HH:MM:SS")</f>
        <v>01:50:00</v>
      </c>
      <c r="K1955" s="20" t="str">
        <f>TEXT(Table13[[#This Row],[Order time]],"H")</f>
        <v>1</v>
      </c>
      <c r="L1955" s="16">
        <v>6</v>
      </c>
      <c r="M1955" s="16">
        <f>DAY(Table13[[#This Row],[Order Date]])</f>
        <v>20</v>
      </c>
      <c r="N1955" s="16" t="str">
        <f>TEXT(Table13[[#This Row],[Order Date]],"mmmm")</f>
        <v>June</v>
      </c>
      <c r="O1955" s="16" t="str">
        <f>TEXT(Table13[[#This Row],[Order Date]],"dddd")</f>
        <v>Tuesday</v>
      </c>
      <c r="P1955" s="16">
        <f>WEEKDAY(Table13[[#This Row],[Order Datetime]],2)</f>
        <v>2</v>
      </c>
      <c r="Q1955" s="30" t="str">
        <f>IF(Table13[[#This Row],[Customer Country]]="",VLOOKUP(Table13[[#This Row],[Customer ID]],Customers!$A$2:$E$2501,2,0),Table13[[#This Row],[Customer Country]])</f>
        <v>USA</v>
      </c>
      <c r="R1955" s="16">
        <f>VLOOKUP(Table13[[#This Row],[Customer ID]],Table3[],6,0)</f>
        <v>71</v>
      </c>
    </row>
    <row r="1956" spans="1:18" x14ac:dyDescent="0.3">
      <c r="A1956" s="15">
        <v>238793</v>
      </c>
      <c r="B1956" s="16">
        <v>1574</v>
      </c>
      <c r="C1956" s="17" t="s">
        <v>104</v>
      </c>
      <c r="D1956" s="18">
        <v>45026.086805555555</v>
      </c>
      <c r="E1956" s="16" t="s">
        <v>191</v>
      </c>
      <c r="F1956" s="16" t="s">
        <v>66</v>
      </c>
      <c r="G1956" s="16">
        <v>3650</v>
      </c>
      <c r="H1956" s="16">
        <f>IF(OR(Table13[[#This Row],[Order Value]]&gt;Answer!I$17,Table13[[#This Row],[Order Value]]&lt;Answer!I$18),1,0)</f>
        <v>0</v>
      </c>
      <c r="I1956" s="19">
        <v>45026</v>
      </c>
      <c r="J1956" s="20" t="str">
        <f>TEXT(Table13[[#This Row],[Order Datetime]],"HH:MM:SS")</f>
        <v>02:05:00</v>
      </c>
      <c r="K1956" s="20" t="str">
        <f>TEXT(Table13[[#This Row],[Order time]],"H")</f>
        <v>2</v>
      </c>
      <c r="L1956" s="16">
        <v>4</v>
      </c>
      <c r="M1956" s="16">
        <f>DAY(Table13[[#This Row],[Order Date]])</f>
        <v>10</v>
      </c>
      <c r="N1956" s="16" t="str">
        <f>TEXT(Table13[[#This Row],[Order Date]],"mmmm")</f>
        <v>April</v>
      </c>
      <c r="O1956" s="16" t="str">
        <f>TEXT(Table13[[#This Row],[Order Date]],"dddd")</f>
        <v>Monday</v>
      </c>
      <c r="P1956" s="16">
        <f>WEEKDAY(Table13[[#This Row],[Order Datetime]],2)</f>
        <v>1</v>
      </c>
      <c r="Q1956" s="30" t="str">
        <f>IF(Table13[[#This Row],[Customer Country]]="",VLOOKUP(Table13[[#This Row],[Customer ID]],Customers!$A$2:$E$2501,2,0),Table13[[#This Row],[Customer Country]])</f>
        <v>Austria</v>
      </c>
      <c r="R1956" s="16">
        <f>VLOOKUP(Table13[[#This Row],[Customer ID]],Table3[],6,0)</f>
        <v>36</v>
      </c>
    </row>
    <row r="1957" spans="1:18" x14ac:dyDescent="0.3">
      <c r="A1957" s="15">
        <v>1125247</v>
      </c>
      <c r="B1957" s="16">
        <v>1574</v>
      </c>
      <c r="C1957" s="17" t="s">
        <v>104</v>
      </c>
      <c r="D1957" s="21">
        <v>45128.005555555559</v>
      </c>
      <c r="E1957" s="16" t="s">
        <v>96</v>
      </c>
      <c r="F1957" s="16" t="s">
        <v>43</v>
      </c>
      <c r="G1957" s="16">
        <v>905</v>
      </c>
      <c r="H1957" s="16">
        <f>IF(OR(Table13[[#This Row],[Order Value]]&gt;Answer!I$17,Table13[[#This Row],[Order Value]]&lt;Answer!I$18),1,0)</f>
        <v>0</v>
      </c>
      <c r="I1957" s="19">
        <v>45128</v>
      </c>
      <c r="J1957" s="20" t="str">
        <f>TEXT(Table13[[#This Row],[Order Datetime]],"HH:MM:SS")</f>
        <v>00:08:00</v>
      </c>
      <c r="K1957" s="20" t="str">
        <f>TEXT(Table13[[#This Row],[Order time]],"H")</f>
        <v>0</v>
      </c>
      <c r="L1957" s="16">
        <v>7</v>
      </c>
      <c r="M1957" s="16">
        <f>DAY(Table13[[#This Row],[Order Date]])</f>
        <v>21</v>
      </c>
      <c r="N1957" s="16" t="str">
        <f>TEXT(Table13[[#This Row],[Order Date]],"mmmm")</f>
        <v>July</v>
      </c>
      <c r="O1957" s="16" t="str">
        <f>TEXT(Table13[[#This Row],[Order Date]],"dddd")</f>
        <v>Friday</v>
      </c>
      <c r="P1957" s="16">
        <f>WEEKDAY(Table13[[#This Row],[Order Datetime]],2)</f>
        <v>5</v>
      </c>
      <c r="Q1957" s="30" t="str">
        <f>IF(Table13[[#This Row],[Customer Country]]="",VLOOKUP(Table13[[#This Row],[Customer ID]],Customers!$A$2:$E$2501,2,0),Table13[[#This Row],[Customer Country]])</f>
        <v>Austria</v>
      </c>
      <c r="R1957" s="16">
        <f>VLOOKUP(Table13[[#This Row],[Customer ID]],Table3[],6,0)</f>
        <v>36</v>
      </c>
    </row>
    <row r="1958" spans="1:18" x14ac:dyDescent="0.3">
      <c r="A1958" s="15">
        <v>1605700</v>
      </c>
      <c r="B1958" s="16">
        <v>1574</v>
      </c>
      <c r="C1958" s="17" t="s">
        <v>104</v>
      </c>
      <c r="D1958" s="21">
        <v>44966.041666666664</v>
      </c>
      <c r="E1958" s="16" t="s">
        <v>96</v>
      </c>
      <c r="F1958" s="16" t="s">
        <v>5</v>
      </c>
      <c r="G1958" s="16">
        <v>2305</v>
      </c>
      <c r="H1958" s="16">
        <f>IF(OR(Table13[[#This Row],[Order Value]]&gt;Answer!I$17,Table13[[#This Row],[Order Value]]&lt;Answer!I$18),1,0)</f>
        <v>0</v>
      </c>
      <c r="I1958" s="19">
        <v>44966</v>
      </c>
      <c r="J1958" s="20" t="str">
        <f>TEXT(Table13[[#This Row],[Order Datetime]],"HH:MM:SS")</f>
        <v>01:00:00</v>
      </c>
      <c r="K1958" s="20" t="str">
        <f>TEXT(Table13[[#This Row],[Order time]],"H")</f>
        <v>1</v>
      </c>
      <c r="L1958" s="16">
        <v>2</v>
      </c>
      <c r="M1958" s="16">
        <f>DAY(Table13[[#This Row],[Order Date]])</f>
        <v>9</v>
      </c>
      <c r="N1958" s="16" t="str">
        <f>TEXT(Table13[[#This Row],[Order Date]],"mmmm")</f>
        <v>February</v>
      </c>
      <c r="O1958" s="16" t="str">
        <f>TEXT(Table13[[#This Row],[Order Date]],"dddd")</f>
        <v>Thursday</v>
      </c>
      <c r="P1958" s="16">
        <f>WEEKDAY(Table13[[#This Row],[Order Datetime]],2)</f>
        <v>4</v>
      </c>
      <c r="Q1958" s="30" t="str">
        <f>IF(Table13[[#This Row],[Customer Country]]="",VLOOKUP(Table13[[#This Row],[Customer ID]],Customers!$A$2:$E$2501,2,0),Table13[[#This Row],[Customer Country]])</f>
        <v>Austria</v>
      </c>
      <c r="R1958" s="16">
        <f>VLOOKUP(Table13[[#This Row],[Customer ID]],Table3[],6,0)</f>
        <v>36</v>
      </c>
    </row>
    <row r="1959" spans="1:18" x14ac:dyDescent="0.3">
      <c r="A1959" s="15">
        <v>178044</v>
      </c>
      <c r="B1959" s="16">
        <v>1576</v>
      </c>
      <c r="C1959" s="17" t="s">
        <v>99</v>
      </c>
      <c r="D1959" s="18">
        <v>44961.056944444441</v>
      </c>
      <c r="E1959" s="16" t="s">
        <v>191</v>
      </c>
      <c r="F1959" s="16" t="s">
        <v>23</v>
      </c>
      <c r="G1959" s="16">
        <v>8097</v>
      </c>
      <c r="H1959" s="16">
        <f>IF(OR(Table13[[#This Row],[Order Value]]&gt;Answer!I$17,Table13[[#This Row],[Order Value]]&lt;Answer!I$18),1,0)</f>
        <v>0</v>
      </c>
      <c r="I1959" s="19">
        <v>44961</v>
      </c>
      <c r="J1959" s="20" t="str">
        <f>TEXT(Table13[[#This Row],[Order Datetime]],"HH:MM:SS")</f>
        <v>01:22:00</v>
      </c>
      <c r="K1959" s="20" t="str">
        <f>TEXT(Table13[[#This Row],[Order time]],"H")</f>
        <v>1</v>
      </c>
      <c r="L1959" s="16">
        <v>2</v>
      </c>
      <c r="M1959" s="16">
        <f>DAY(Table13[[#This Row],[Order Date]])</f>
        <v>4</v>
      </c>
      <c r="N1959" s="16" t="str">
        <f>TEXT(Table13[[#This Row],[Order Date]],"mmmm")</f>
        <v>February</v>
      </c>
      <c r="O1959" s="16" t="str">
        <f>TEXT(Table13[[#This Row],[Order Date]],"dddd")</f>
        <v>Saturday</v>
      </c>
      <c r="P1959" s="16">
        <f>WEEKDAY(Table13[[#This Row],[Order Datetime]],2)</f>
        <v>6</v>
      </c>
      <c r="Q1959" s="30" t="str">
        <f>IF(Table13[[#This Row],[Customer Country]]="",VLOOKUP(Table13[[#This Row],[Customer ID]],Customers!$A$2:$E$2501,2,0),Table13[[#This Row],[Customer Country]])</f>
        <v>USA</v>
      </c>
      <c r="R1959" s="16">
        <f>VLOOKUP(Table13[[#This Row],[Customer ID]],Table3[],6,0)</f>
        <v>70</v>
      </c>
    </row>
    <row r="1960" spans="1:18" x14ac:dyDescent="0.3">
      <c r="A1960" s="15">
        <v>596143</v>
      </c>
      <c r="B1960" s="16">
        <v>1576</v>
      </c>
      <c r="C1960" s="17" t="s">
        <v>99</v>
      </c>
      <c r="D1960" s="18">
        <v>45107.076388888891</v>
      </c>
      <c r="E1960" s="16" t="s">
        <v>97</v>
      </c>
      <c r="F1960" s="16" t="s">
        <v>27</v>
      </c>
      <c r="G1960" s="16">
        <v>1558</v>
      </c>
      <c r="H1960" s="16">
        <f>IF(OR(Table13[[#This Row],[Order Value]]&gt;Answer!I$17,Table13[[#This Row],[Order Value]]&lt;Answer!I$18),1,0)</f>
        <v>0</v>
      </c>
      <c r="I1960" s="19">
        <v>45107</v>
      </c>
      <c r="J1960" s="20" t="str">
        <f>TEXT(Table13[[#This Row],[Order Datetime]],"HH:MM:SS")</f>
        <v>01:50:00</v>
      </c>
      <c r="K1960" s="20" t="str">
        <f>TEXT(Table13[[#This Row],[Order time]],"H")</f>
        <v>1</v>
      </c>
      <c r="L1960" s="16">
        <v>6</v>
      </c>
      <c r="M1960" s="16">
        <f>DAY(Table13[[#This Row],[Order Date]])</f>
        <v>30</v>
      </c>
      <c r="N1960" s="16" t="str">
        <f>TEXT(Table13[[#This Row],[Order Date]],"mmmm")</f>
        <v>June</v>
      </c>
      <c r="O1960" s="16" t="str">
        <f>TEXT(Table13[[#This Row],[Order Date]],"dddd")</f>
        <v>Friday</v>
      </c>
      <c r="P1960" s="16">
        <f>WEEKDAY(Table13[[#This Row],[Order Datetime]],2)</f>
        <v>5</v>
      </c>
      <c r="Q1960" s="30" t="str">
        <f>IF(Table13[[#This Row],[Customer Country]]="",VLOOKUP(Table13[[#This Row],[Customer ID]],Customers!$A$2:$E$2501,2,0),Table13[[#This Row],[Customer Country]])</f>
        <v>USA</v>
      </c>
      <c r="R1960" s="16">
        <f>VLOOKUP(Table13[[#This Row],[Customer ID]],Table3[],6,0)</f>
        <v>70</v>
      </c>
    </row>
    <row r="1961" spans="1:18" x14ac:dyDescent="0.3">
      <c r="A1961" s="15">
        <v>1093314</v>
      </c>
      <c r="B1961" s="16">
        <v>1576</v>
      </c>
      <c r="C1961" s="17" t="s">
        <v>99</v>
      </c>
      <c r="D1961" s="21">
        <v>45035.030555555553</v>
      </c>
      <c r="E1961" s="16" t="s">
        <v>98</v>
      </c>
      <c r="F1961" s="16" t="s">
        <v>69</v>
      </c>
      <c r="G1961" s="16">
        <v>1562</v>
      </c>
      <c r="H1961" s="16">
        <f>IF(OR(Table13[[#This Row],[Order Value]]&gt;Answer!I$17,Table13[[#This Row],[Order Value]]&lt;Answer!I$18),1,0)</f>
        <v>0</v>
      </c>
      <c r="I1961" s="19">
        <v>45035</v>
      </c>
      <c r="J1961" s="20" t="str">
        <f>TEXT(Table13[[#This Row],[Order Datetime]],"HH:MM:SS")</f>
        <v>00:44:00</v>
      </c>
      <c r="K1961" s="20" t="str">
        <f>TEXT(Table13[[#This Row],[Order time]],"H")</f>
        <v>0</v>
      </c>
      <c r="L1961" s="16">
        <v>4</v>
      </c>
      <c r="M1961" s="16">
        <f>DAY(Table13[[#This Row],[Order Date]])</f>
        <v>19</v>
      </c>
      <c r="N1961" s="16" t="str">
        <f>TEXT(Table13[[#This Row],[Order Date]],"mmmm")</f>
        <v>April</v>
      </c>
      <c r="O1961" s="16" t="str">
        <f>TEXT(Table13[[#This Row],[Order Date]],"dddd")</f>
        <v>Wednesday</v>
      </c>
      <c r="P1961" s="16">
        <f>WEEKDAY(Table13[[#This Row],[Order Datetime]],2)</f>
        <v>3</v>
      </c>
      <c r="Q1961" s="30" t="str">
        <f>IF(Table13[[#This Row],[Customer Country]]="",VLOOKUP(Table13[[#This Row],[Customer ID]],Customers!$A$2:$E$2501,2,0),Table13[[#This Row],[Customer Country]])</f>
        <v>USA</v>
      </c>
      <c r="R1961" s="16">
        <f>VLOOKUP(Table13[[#This Row],[Customer ID]],Table3[],6,0)</f>
        <v>70</v>
      </c>
    </row>
    <row r="1962" spans="1:18" x14ac:dyDescent="0.3">
      <c r="A1962" s="15">
        <v>233843</v>
      </c>
      <c r="B1962" s="16">
        <v>1577</v>
      </c>
      <c r="C1962" s="17" t="s">
        <v>100</v>
      </c>
      <c r="D1962" s="18">
        <v>45039.040277777778</v>
      </c>
      <c r="E1962" s="16" t="s">
        <v>98</v>
      </c>
      <c r="F1962" s="16" t="s">
        <v>22</v>
      </c>
      <c r="G1962" s="16">
        <v>6392</v>
      </c>
      <c r="H1962" s="16">
        <f>IF(OR(Table13[[#This Row],[Order Value]]&gt;Answer!I$17,Table13[[#This Row],[Order Value]]&lt;Answer!I$18),1,0)</f>
        <v>0</v>
      </c>
      <c r="I1962" s="19">
        <v>45039</v>
      </c>
      <c r="J1962" s="20" t="str">
        <f>TEXT(Table13[[#This Row],[Order Datetime]],"HH:MM:SS")</f>
        <v>00:58:00</v>
      </c>
      <c r="K1962" s="20" t="str">
        <f>TEXT(Table13[[#This Row],[Order time]],"H")</f>
        <v>0</v>
      </c>
      <c r="L1962" s="16">
        <v>4</v>
      </c>
      <c r="M1962" s="16">
        <f>DAY(Table13[[#This Row],[Order Date]])</f>
        <v>23</v>
      </c>
      <c r="N1962" s="16" t="str">
        <f>TEXT(Table13[[#This Row],[Order Date]],"mmmm")</f>
        <v>April</v>
      </c>
      <c r="O1962" s="16" t="str">
        <f>TEXT(Table13[[#This Row],[Order Date]],"dddd")</f>
        <v>Sunday</v>
      </c>
      <c r="P1962" s="16">
        <f>WEEKDAY(Table13[[#This Row],[Order Datetime]],2)</f>
        <v>7</v>
      </c>
      <c r="Q1962" s="30" t="str">
        <f>IF(Table13[[#This Row],[Customer Country]]="",VLOOKUP(Table13[[#This Row],[Customer ID]],Customers!$A$2:$E$2501,2,0),Table13[[#This Row],[Customer Country]])</f>
        <v>France</v>
      </c>
      <c r="R1962" s="16">
        <f>VLOOKUP(Table13[[#This Row],[Customer ID]],Table3[],6,0)</f>
        <v>55</v>
      </c>
    </row>
    <row r="1963" spans="1:18" x14ac:dyDescent="0.3">
      <c r="A1963" s="15">
        <v>935965</v>
      </c>
      <c r="B1963" s="16">
        <v>1578</v>
      </c>
      <c r="C1963" s="17" t="s">
        <v>107</v>
      </c>
      <c r="D1963" s="21">
        <v>45137.997916666667</v>
      </c>
      <c r="E1963" s="16" t="s">
        <v>97</v>
      </c>
      <c r="F1963" s="16" t="s">
        <v>78</v>
      </c>
      <c r="G1963" s="16">
        <v>4078</v>
      </c>
      <c r="H1963" s="16">
        <f>IF(OR(Table13[[#This Row],[Order Value]]&gt;Answer!I$17,Table13[[#This Row],[Order Value]]&lt;Answer!I$18),1,0)</f>
        <v>0</v>
      </c>
      <c r="I1963" s="19">
        <v>45137</v>
      </c>
      <c r="J1963" s="20" t="str">
        <f>TEXT(Table13[[#This Row],[Order Datetime]],"HH:MM:SS")</f>
        <v>23:57:00</v>
      </c>
      <c r="K1963" s="20" t="str">
        <f>TEXT(Table13[[#This Row],[Order time]],"H")</f>
        <v>23</v>
      </c>
      <c r="L1963" s="16">
        <v>7</v>
      </c>
      <c r="M1963" s="16">
        <f>DAY(Table13[[#This Row],[Order Date]])</f>
        <v>30</v>
      </c>
      <c r="N1963" s="16" t="str">
        <f>TEXT(Table13[[#This Row],[Order Date]],"mmmm")</f>
        <v>July</v>
      </c>
      <c r="O1963" s="16" t="str">
        <f>TEXT(Table13[[#This Row],[Order Date]],"dddd")</f>
        <v>Sunday</v>
      </c>
      <c r="P1963" s="16">
        <f>WEEKDAY(Table13[[#This Row],[Order Datetime]],2)</f>
        <v>7</v>
      </c>
      <c r="Q1963" s="30" t="str">
        <f>IF(Table13[[#This Row],[Customer Country]]="",VLOOKUP(Table13[[#This Row],[Customer ID]],Customers!$A$2:$E$2501,2,0),Table13[[#This Row],[Customer Country]])</f>
        <v>Italy</v>
      </c>
      <c r="R1963" s="16">
        <f>VLOOKUP(Table13[[#This Row],[Customer ID]],Table3[],6,0)</f>
        <v>24</v>
      </c>
    </row>
    <row r="1964" spans="1:18" x14ac:dyDescent="0.3">
      <c r="A1964" s="15">
        <v>666686</v>
      </c>
      <c r="B1964" s="16">
        <v>1580</v>
      </c>
      <c r="C1964" s="17" t="s">
        <v>101</v>
      </c>
      <c r="D1964" s="21">
        <v>45269.021527777775</v>
      </c>
      <c r="E1964" s="16" t="s">
        <v>191</v>
      </c>
      <c r="F1964" s="16" t="s">
        <v>40</v>
      </c>
      <c r="G1964" s="16">
        <v>3933</v>
      </c>
      <c r="H1964" s="16">
        <f>IF(OR(Table13[[#This Row],[Order Value]]&gt;Answer!I$17,Table13[[#This Row],[Order Value]]&lt;Answer!I$18),1,0)</f>
        <v>0</v>
      </c>
      <c r="I1964" s="19">
        <v>45269</v>
      </c>
      <c r="J1964" s="20" t="str">
        <f>TEXT(Table13[[#This Row],[Order Datetime]],"HH:MM:SS")</f>
        <v>00:31:00</v>
      </c>
      <c r="K1964" s="20" t="str">
        <f>TEXT(Table13[[#This Row],[Order time]],"H")</f>
        <v>0</v>
      </c>
      <c r="L1964" s="16">
        <v>12</v>
      </c>
      <c r="M1964" s="16">
        <f>DAY(Table13[[#This Row],[Order Date]])</f>
        <v>9</v>
      </c>
      <c r="N1964" s="16" t="str">
        <f>TEXT(Table13[[#This Row],[Order Date]],"mmmm")</f>
        <v>December</v>
      </c>
      <c r="O1964" s="16" t="str">
        <f>TEXT(Table13[[#This Row],[Order Date]],"dddd")</f>
        <v>Saturday</v>
      </c>
      <c r="P1964" s="16">
        <f>WEEKDAY(Table13[[#This Row],[Order Datetime]],2)</f>
        <v>6</v>
      </c>
      <c r="Q1964" s="30" t="str">
        <f>IF(Table13[[#This Row],[Customer Country]]="",VLOOKUP(Table13[[#This Row],[Customer ID]],Customers!$A$2:$E$2501,2,0),Table13[[#This Row],[Customer Country]])</f>
        <v>Australia</v>
      </c>
      <c r="R1964" s="16">
        <f>VLOOKUP(Table13[[#This Row],[Customer ID]],Table3[],6,0)</f>
        <v>85</v>
      </c>
    </row>
    <row r="1965" spans="1:18" x14ac:dyDescent="0.3">
      <c r="A1965" s="15">
        <v>1632791</v>
      </c>
      <c r="B1965" s="16">
        <v>1581</v>
      </c>
      <c r="C1965" s="17" t="s">
        <v>99</v>
      </c>
      <c r="D1965" s="21">
        <v>45209.977083333331</v>
      </c>
      <c r="E1965" s="16" t="s">
        <v>96</v>
      </c>
      <c r="F1965" s="16" t="s">
        <v>30</v>
      </c>
      <c r="G1965" s="16">
        <v>3408</v>
      </c>
      <c r="H1965" s="16">
        <f>IF(OR(Table13[[#This Row],[Order Value]]&gt;Answer!I$17,Table13[[#This Row],[Order Value]]&lt;Answer!I$18),1,0)</f>
        <v>0</v>
      </c>
      <c r="I1965" s="19">
        <v>45209</v>
      </c>
      <c r="J1965" s="20" t="str">
        <f>TEXT(Table13[[#This Row],[Order Datetime]],"HH:MM:SS")</f>
        <v>23:27:00</v>
      </c>
      <c r="K1965" s="20" t="str">
        <f>TEXT(Table13[[#This Row],[Order time]],"H")</f>
        <v>23</v>
      </c>
      <c r="L1965" s="16">
        <v>10</v>
      </c>
      <c r="M1965" s="16">
        <f>DAY(Table13[[#This Row],[Order Date]])</f>
        <v>10</v>
      </c>
      <c r="N1965" s="16" t="str">
        <f>TEXT(Table13[[#This Row],[Order Date]],"mmmm")</f>
        <v>October</v>
      </c>
      <c r="O1965" s="16" t="str">
        <f>TEXT(Table13[[#This Row],[Order Date]],"dddd")</f>
        <v>Tuesday</v>
      </c>
      <c r="P1965" s="16">
        <f>WEEKDAY(Table13[[#This Row],[Order Datetime]],2)</f>
        <v>2</v>
      </c>
      <c r="Q1965" s="30" t="str">
        <f>IF(Table13[[#This Row],[Customer Country]]="",VLOOKUP(Table13[[#This Row],[Customer ID]],Customers!$A$2:$E$2501,2,0),Table13[[#This Row],[Customer Country]])</f>
        <v>USA</v>
      </c>
      <c r="R1965" s="16">
        <f>VLOOKUP(Table13[[#This Row],[Customer ID]],Table3[],6,0)</f>
        <v>79</v>
      </c>
    </row>
    <row r="1966" spans="1:18" x14ac:dyDescent="0.3">
      <c r="A1966" s="15">
        <v>250181</v>
      </c>
      <c r="B1966" s="16">
        <v>1583</v>
      </c>
      <c r="C1966" s="17" t="s">
        <v>106</v>
      </c>
      <c r="D1966" s="18">
        <v>45036.008333333331</v>
      </c>
      <c r="E1966" s="16" t="s">
        <v>96</v>
      </c>
      <c r="F1966" s="16" t="s">
        <v>72</v>
      </c>
      <c r="G1966" s="16">
        <v>4036</v>
      </c>
      <c r="H1966" s="16">
        <f>IF(OR(Table13[[#This Row],[Order Value]]&gt;Answer!I$17,Table13[[#This Row],[Order Value]]&lt;Answer!I$18),1,0)</f>
        <v>0</v>
      </c>
      <c r="I1966" s="19">
        <v>45036</v>
      </c>
      <c r="J1966" s="20" t="str">
        <f>TEXT(Table13[[#This Row],[Order Datetime]],"HH:MM:SS")</f>
        <v>00:12:00</v>
      </c>
      <c r="K1966" s="20" t="str">
        <f>TEXT(Table13[[#This Row],[Order time]],"H")</f>
        <v>0</v>
      </c>
      <c r="L1966" s="16">
        <v>4</v>
      </c>
      <c r="M1966" s="16">
        <f>DAY(Table13[[#This Row],[Order Date]])</f>
        <v>20</v>
      </c>
      <c r="N1966" s="16" t="str">
        <f>TEXT(Table13[[#This Row],[Order Date]],"mmmm")</f>
        <v>April</v>
      </c>
      <c r="O1966" s="16" t="str">
        <f>TEXT(Table13[[#This Row],[Order Date]],"dddd")</f>
        <v>Thursday</v>
      </c>
      <c r="P1966" s="16">
        <f>WEEKDAY(Table13[[#This Row],[Order Datetime]],2)</f>
        <v>4</v>
      </c>
      <c r="Q1966" s="30" t="str">
        <f>IF(Table13[[#This Row],[Customer Country]]="",VLOOKUP(Table13[[#This Row],[Customer ID]],Customers!$A$2:$E$2501,2,0),Table13[[#This Row],[Customer Country]])</f>
        <v>Singapore</v>
      </c>
      <c r="R1966" s="16">
        <f>VLOOKUP(Table13[[#This Row],[Customer ID]],Table3[],6,0)</f>
        <v>73</v>
      </c>
    </row>
    <row r="1967" spans="1:18" x14ac:dyDescent="0.3">
      <c r="A1967" s="15">
        <v>338433</v>
      </c>
      <c r="B1967" s="16">
        <v>1583</v>
      </c>
      <c r="C1967" s="17" t="s">
        <v>106</v>
      </c>
      <c r="D1967" s="18">
        <v>45066.979861111111</v>
      </c>
      <c r="E1967" s="16" t="s">
        <v>191</v>
      </c>
      <c r="F1967" s="16" t="s">
        <v>20</v>
      </c>
      <c r="G1967" s="16">
        <v>2588</v>
      </c>
      <c r="H1967" s="16">
        <f>IF(OR(Table13[[#This Row],[Order Value]]&gt;Answer!I$17,Table13[[#This Row],[Order Value]]&lt;Answer!I$18),1,0)</f>
        <v>0</v>
      </c>
      <c r="I1967" s="19">
        <v>45066</v>
      </c>
      <c r="J1967" s="20" t="str">
        <f>TEXT(Table13[[#This Row],[Order Datetime]],"HH:MM:SS")</f>
        <v>23:31:00</v>
      </c>
      <c r="K1967" s="20" t="str">
        <f>TEXT(Table13[[#This Row],[Order time]],"H")</f>
        <v>23</v>
      </c>
      <c r="L1967" s="16">
        <v>5</v>
      </c>
      <c r="M1967" s="16">
        <f>DAY(Table13[[#This Row],[Order Date]])</f>
        <v>20</v>
      </c>
      <c r="N1967" s="16" t="str">
        <f>TEXT(Table13[[#This Row],[Order Date]],"mmmm")</f>
        <v>May</v>
      </c>
      <c r="O1967" s="16" t="str">
        <f>TEXT(Table13[[#This Row],[Order Date]],"dddd")</f>
        <v>Saturday</v>
      </c>
      <c r="P1967" s="16">
        <f>WEEKDAY(Table13[[#This Row],[Order Datetime]],2)</f>
        <v>6</v>
      </c>
      <c r="Q1967" s="30" t="str">
        <f>IF(Table13[[#This Row],[Customer Country]]="",VLOOKUP(Table13[[#This Row],[Customer ID]],Customers!$A$2:$E$2501,2,0),Table13[[#This Row],[Customer Country]])</f>
        <v>Singapore</v>
      </c>
      <c r="R1967" s="16">
        <f>VLOOKUP(Table13[[#This Row],[Customer ID]],Table3[],6,0)</f>
        <v>73</v>
      </c>
    </row>
    <row r="1968" spans="1:18" x14ac:dyDescent="0.3">
      <c r="A1968" s="15">
        <v>471886</v>
      </c>
      <c r="B1968" s="16">
        <v>1583</v>
      </c>
      <c r="C1968" s="17" t="s">
        <v>106</v>
      </c>
      <c r="D1968" s="18">
        <v>44928.986111111109</v>
      </c>
      <c r="E1968" s="16" t="s">
        <v>191</v>
      </c>
      <c r="F1968" s="16" t="s">
        <v>43</v>
      </c>
      <c r="G1968" s="16">
        <v>4072</v>
      </c>
      <c r="H1968" s="16">
        <f>IF(OR(Table13[[#This Row],[Order Value]]&gt;Answer!I$17,Table13[[#This Row],[Order Value]]&lt;Answer!I$18),1,0)</f>
        <v>0</v>
      </c>
      <c r="I1968" s="19">
        <v>44928</v>
      </c>
      <c r="J1968" s="20" t="str">
        <f>TEXT(Table13[[#This Row],[Order Datetime]],"HH:MM:SS")</f>
        <v>23:40:00</v>
      </c>
      <c r="K1968" s="20" t="str">
        <f>TEXT(Table13[[#This Row],[Order time]],"H")</f>
        <v>23</v>
      </c>
      <c r="L1968" s="16">
        <v>1</v>
      </c>
      <c r="M1968" s="16">
        <f>DAY(Table13[[#This Row],[Order Date]])</f>
        <v>2</v>
      </c>
      <c r="N1968" s="16" t="str">
        <f>TEXT(Table13[[#This Row],[Order Date]],"mmmm")</f>
        <v>January</v>
      </c>
      <c r="O1968" s="16" t="str">
        <f>TEXT(Table13[[#This Row],[Order Date]],"dddd")</f>
        <v>Monday</v>
      </c>
      <c r="P1968" s="16">
        <f>WEEKDAY(Table13[[#This Row],[Order Datetime]],2)</f>
        <v>1</v>
      </c>
      <c r="Q1968" s="30" t="str">
        <f>IF(Table13[[#This Row],[Customer Country]]="",VLOOKUP(Table13[[#This Row],[Customer ID]],Customers!$A$2:$E$2501,2,0),Table13[[#This Row],[Customer Country]])</f>
        <v>Singapore</v>
      </c>
      <c r="R1968" s="16">
        <f>VLOOKUP(Table13[[#This Row],[Customer ID]],Table3[],6,0)</f>
        <v>73</v>
      </c>
    </row>
    <row r="1969" spans="1:18" x14ac:dyDescent="0.3">
      <c r="A1969" s="15">
        <v>1218403</v>
      </c>
      <c r="B1969" s="16">
        <v>1583</v>
      </c>
      <c r="C1969" s="17" t="s">
        <v>106</v>
      </c>
      <c r="D1969" s="21">
        <v>44995.055555555555</v>
      </c>
      <c r="E1969" s="16" t="s">
        <v>213</v>
      </c>
      <c r="F1969" s="16" t="s">
        <v>87</v>
      </c>
      <c r="G1969" s="16">
        <v>8012</v>
      </c>
      <c r="H1969" s="16">
        <f>IF(OR(Table13[[#This Row],[Order Value]]&gt;Answer!I$17,Table13[[#This Row],[Order Value]]&lt;Answer!I$18),1,0)</f>
        <v>0</v>
      </c>
      <c r="I1969" s="19">
        <v>44995</v>
      </c>
      <c r="J1969" s="20" t="str">
        <f>TEXT(Table13[[#This Row],[Order Datetime]],"HH:MM:SS")</f>
        <v>01:20:00</v>
      </c>
      <c r="K1969" s="20" t="str">
        <f>TEXT(Table13[[#This Row],[Order time]],"H")</f>
        <v>1</v>
      </c>
      <c r="L1969" s="16">
        <v>3</v>
      </c>
      <c r="M1969" s="16">
        <f>DAY(Table13[[#This Row],[Order Date]])</f>
        <v>10</v>
      </c>
      <c r="N1969" s="16" t="str">
        <f>TEXT(Table13[[#This Row],[Order Date]],"mmmm")</f>
        <v>March</v>
      </c>
      <c r="O1969" s="16" t="str">
        <f>TEXT(Table13[[#This Row],[Order Date]],"dddd")</f>
        <v>Friday</v>
      </c>
      <c r="P1969" s="16">
        <f>WEEKDAY(Table13[[#This Row],[Order Datetime]],2)</f>
        <v>5</v>
      </c>
      <c r="Q1969" s="30" t="str">
        <f>IF(Table13[[#This Row],[Customer Country]]="",VLOOKUP(Table13[[#This Row],[Customer ID]],Customers!$A$2:$E$2501,2,0),Table13[[#This Row],[Customer Country]])</f>
        <v>Singapore</v>
      </c>
      <c r="R1969" s="16">
        <f>VLOOKUP(Table13[[#This Row],[Customer ID]],Table3[],6,0)</f>
        <v>73</v>
      </c>
    </row>
    <row r="1970" spans="1:18" x14ac:dyDescent="0.3">
      <c r="A1970" s="15">
        <v>1448727</v>
      </c>
      <c r="B1970" s="16">
        <v>1583</v>
      </c>
      <c r="C1970" s="17" t="s">
        <v>106</v>
      </c>
      <c r="D1970" s="21">
        <v>44951.078472222223</v>
      </c>
      <c r="E1970" s="16" t="s">
        <v>191</v>
      </c>
      <c r="F1970" s="16" t="s">
        <v>75</v>
      </c>
      <c r="G1970" s="16">
        <v>8355</v>
      </c>
      <c r="H1970" s="16">
        <f>IF(OR(Table13[[#This Row],[Order Value]]&gt;Answer!I$17,Table13[[#This Row],[Order Value]]&lt;Answer!I$18),1,0)</f>
        <v>0</v>
      </c>
      <c r="I1970" s="19">
        <v>44951</v>
      </c>
      <c r="J1970" s="20" t="str">
        <f>TEXT(Table13[[#This Row],[Order Datetime]],"HH:MM:SS")</f>
        <v>01:53:00</v>
      </c>
      <c r="K1970" s="20" t="str">
        <f>TEXT(Table13[[#This Row],[Order time]],"H")</f>
        <v>1</v>
      </c>
      <c r="L1970" s="16">
        <v>1</v>
      </c>
      <c r="M1970" s="16">
        <f>DAY(Table13[[#This Row],[Order Date]])</f>
        <v>25</v>
      </c>
      <c r="N1970" s="16" t="str">
        <f>TEXT(Table13[[#This Row],[Order Date]],"mmmm")</f>
        <v>January</v>
      </c>
      <c r="O1970" s="16" t="str">
        <f>TEXT(Table13[[#This Row],[Order Date]],"dddd")</f>
        <v>Wednesday</v>
      </c>
      <c r="P1970" s="16">
        <f>WEEKDAY(Table13[[#This Row],[Order Datetime]],2)</f>
        <v>3</v>
      </c>
      <c r="Q1970" s="30" t="str">
        <f>IF(Table13[[#This Row],[Customer Country]]="",VLOOKUP(Table13[[#This Row],[Customer ID]],Customers!$A$2:$E$2501,2,0),Table13[[#This Row],[Customer Country]])</f>
        <v>Singapore</v>
      </c>
      <c r="R1970" s="16">
        <f>VLOOKUP(Table13[[#This Row],[Customer ID]],Table3[],6,0)</f>
        <v>73</v>
      </c>
    </row>
    <row r="1971" spans="1:18" x14ac:dyDescent="0.3">
      <c r="A1971" s="15">
        <v>108586</v>
      </c>
      <c r="B1971" s="16">
        <v>1584</v>
      </c>
      <c r="C1971" s="17" t="s">
        <v>99</v>
      </c>
      <c r="D1971" s="18">
        <v>45019.101388888892</v>
      </c>
      <c r="E1971" s="16" t="s">
        <v>96</v>
      </c>
      <c r="F1971" s="16" t="s">
        <v>45</v>
      </c>
      <c r="G1971" s="16">
        <v>4335</v>
      </c>
      <c r="H1971" s="16">
        <f>IF(OR(Table13[[#This Row],[Order Value]]&gt;Answer!I$17,Table13[[#This Row],[Order Value]]&lt;Answer!I$18),1,0)</f>
        <v>0</v>
      </c>
      <c r="I1971" s="19">
        <v>45019</v>
      </c>
      <c r="J1971" s="20" t="str">
        <f>TEXT(Table13[[#This Row],[Order Datetime]],"HH:MM:SS")</f>
        <v>02:26:00</v>
      </c>
      <c r="K1971" s="20" t="str">
        <f>TEXT(Table13[[#This Row],[Order time]],"H")</f>
        <v>2</v>
      </c>
      <c r="L1971" s="16">
        <v>4</v>
      </c>
      <c r="M1971" s="16">
        <f>DAY(Table13[[#This Row],[Order Date]])</f>
        <v>3</v>
      </c>
      <c r="N1971" s="16" t="str">
        <f>TEXT(Table13[[#This Row],[Order Date]],"mmmm")</f>
        <v>April</v>
      </c>
      <c r="O1971" s="16" t="str">
        <f>TEXT(Table13[[#This Row],[Order Date]],"dddd")</f>
        <v>Monday</v>
      </c>
      <c r="P1971" s="16">
        <f>WEEKDAY(Table13[[#This Row],[Order Datetime]],2)</f>
        <v>1</v>
      </c>
      <c r="Q1971" s="30" t="str">
        <f>IF(Table13[[#This Row],[Customer Country]]="",VLOOKUP(Table13[[#This Row],[Customer ID]],Customers!$A$2:$E$2501,2,0),Table13[[#This Row],[Customer Country]])</f>
        <v>USA</v>
      </c>
      <c r="R1971" s="16">
        <f>VLOOKUP(Table13[[#This Row],[Customer ID]],Table3[],6,0)</f>
        <v>30</v>
      </c>
    </row>
    <row r="1972" spans="1:18" x14ac:dyDescent="0.3">
      <c r="A1972" s="15">
        <v>804356</v>
      </c>
      <c r="B1972" s="16">
        <v>1586</v>
      </c>
      <c r="C1972" s="17" t="s">
        <v>100</v>
      </c>
      <c r="D1972" s="21">
        <v>45174.088194444441</v>
      </c>
      <c r="E1972" s="16" t="s">
        <v>191</v>
      </c>
      <c r="F1972" s="16" t="s">
        <v>27</v>
      </c>
      <c r="G1972" s="16">
        <v>9054</v>
      </c>
      <c r="H1972" s="16">
        <f>IF(OR(Table13[[#This Row],[Order Value]]&gt;Answer!I$17,Table13[[#This Row],[Order Value]]&lt;Answer!I$18),1,0)</f>
        <v>0</v>
      </c>
      <c r="I1972" s="19">
        <v>45174</v>
      </c>
      <c r="J1972" s="20" t="str">
        <f>TEXT(Table13[[#This Row],[Order Datetime]],"HH:MM:SS")</f>
        <v>02:07:00</v>
      </c>
      <c r="K1972" s="20" t="str">
        <f>TEXT(Table13[[#This Row],[Order time]],"H")</f>
        <v>2</v>
      </c>
      <c r="L1972" s="16">
        <v>9</v>
      </c>
      <c r="M1972" s="16">
        <f>DAY(Table13[[#This Row],[Order Date]])</f>
        <v>5</v>
      </c>
      <c r="N1972" s="16" t="str">
        <f>TEXT(Table13[[#This Row],[Order Date]],"mmmm")</f>
        <v>September</v>
      </c>
      <c r="O1972" s="16" t="str">
        <f>TEXT(Table13[[#This Row],[Order Date]],"dddd")</f>
        <v>Tuesday</v>
      </c>
      <c r="P1972" s="16">
        <f>WEEKDAY(Table13[[#This Row],[Order Datetime]],2)</f>
        <v>2</v>
      </c>
      <c r="Q1972" s="30" t="str">
        <f>IF(Table13[[#This Row],[Customer Country]]="",VLOOKUP(Table13[[#This Row],[Customer ID]],Customers!$A$2:$E$2501,2,0),Table13[[#This Row],[Customer Country]])</f>
        <v>France</v>
      </c>
      <c r="R1972" s="16">
        <f>VLOOKUP(Table13[[#This Row],[Customer ID]],Table3[],6,0)</f>
        <v>42</v>
      </c>
    </row>
    <row r="1973" spans="1:18" x14ac:dyDescent="0.3">
      <c r="A1973" s="15">
        <v>832154</v>
      </c>
      <c r="B1973" s="16">
        <v>1586</v>
      </c>
      <c r="C1973" s="17" t="s">
        <v>100</v>
      </c>
      <c r="D1973" s="21">
        <v>45061.039583333331</v>
      </c>
      <c r="E1973" s="16" t="s">
        <v>96</v>
      </c>
      <c r="F1973" s="16" t="s">
        <v>32</v>
      </c>
      <c r="G1973" s="16">
        <v>1928</v>
      </c>
      <c r="H1973" s="16">
        <f>IF(OR(Table13[[#This Row],[Order Value]]&gt;Answer!I$17,Table13[[#This Row],[Order Value]]&lt;Answer!I$18),1,0)</f>
        <v>0</v>
      </c>
      <c r="I1973" s="19">
        <v>45061</v>
      </c>
      <c r="J1973" s="20" t="str">
        <f>TEXT(Table13[[#This Row],[Order Datetime]],"HH:MM:SS")</f>
        <v>00:57:00</v>
      </c>
      <c r="K1973" s="20" t="str">
        <f>TEXT(Table13[[#This Row],[Order time]],"H")</f>
        <v>0</v>
      </c>
      <c r="L1973" s="16">
        <v>5</v>
      </c>
      <c r="M1973" s="16">
        <f>DAY(Table13[[#This Row],[Order Date]])</f>
        <v>15</v>
      </c>
      <c r="N1973" s="16" t="str">
        <f>TEXT(Table13[[#This Row],[Order Date]],"mmmm")</f>
        <v>May</v>
      </c>
      <c r="O1973" s="16" t="str">
        <f>TEXT(Table13[[#This Row],[Order Date]],"dddd")</f>
        <v>Monday</v>
      </c>
      <c r="P1973" s="16">
        <f>WEEKDAY(Table13[[#This Row],[Order Datetime]],2)</f>
        <v>1</v>
      </c>
      <c r="Q1973" s="30" t="str">
        <f>IF(Table13[[#This Row],[Customer Country]]="",VLOOKUP(Table13[[#This Row],[Customer ID]],Customers!$A$2:$E$2501,2,0),Table13[[#This Row],[Customer Country]])</f>
        <v>France</v>
      </c>
      <c r="R1973" s="16">
        <f>VLOOKUP(Table13[[#This Row],[Customer ID]],Table3[],6,0)</f>
        <v>42</v>
      </c>
    </row>
    <row r="1974" spans="1:18" x14ac:dyDescent="0.3">
      <c r="A1974" s="15">
        <v>1011917</v>
      </c>
      <c r="B1974" s="16">
        <v>1586</v>
      </c>
      <c r="C1974" s="17" t="s">
        <v>100</v>
      </c>
      <c r="D1974" s="21">
        <v>45098.052777777775</v>
      </c>
      <c r="E1974" s="16" t="s">
        <v>97</v>
      </c>
      <c r="F1974" s="16" t="s">
        <v>61</v>
      </c>
      <c r="G1974" s="16">
        <v>498</v>
      </c>
      <c r="H1974" s="16">
        <f>IF(OR(Table13[[#This Row],[Order Value]]&gt;Answer!I$17,Table13[[#This Row],[Order Value]]&lt;Answer!I$18),1,0)</f>
        <v>0</v>
      </c>
      <c r="I1974" s="19">
        <v>45098</v>
      </c>
      <c r="J1974" s="20" t="str">
        <f>TEXT(Table13[[#This Row],[Order Datetime]],"HH:MM:SS")</f>
        <v>01:16:00</v>
      </c>
      <c r="K1974" s="20" t="str">
        <f>TEXT(Table13[[#This Row],[Order time]],"H")</f>
        <v>1</v>
      </c>
      <c r="L1974" s="16">
        <v>6</v>
      </c>
      <c r="M1974" s="16">
        <f>DAY(Table13[[#This Row],[Order Date]])</f>
        <v>21</v>
      </c>
      <c r="N1974" s="16" t="str">
        <f>TEXT(Table13[[#This Row],[Order Date]],"mmmm")</f>
        <v>June</v>
      </c>
      <c r="O1974" s="16" t="str">
        <f>TEXT(Table13[[#This Row],[Order Date]],"dddd")</f>
        <v>Wednesday</v>
      </c>
      <c r="P1974" s="16">
        <f>WEEKDAY(Table13[[#This Row],[Order Datetime]],2)</f>
        <v>3</v>
      </c>
      <c r="Q1974" s="30" t="str">
        <f>IF(Table13[[#This Row],[Customer Country]]="",VLOOKUP(Table13[[#This Row],[Customer ID]],Customers!$A$2:$E$2501,2,0),Table13[[#This Row],[Customer Country]])</f>
        <v>France</v>
      </c>
      <c r="R1974" s="16">
        <f>VLOOKUP(Table13[[#This Row],[Customer ID]],Table3[],6,0)</f>
        <v>42</v>
      </c>
    </row>
    <row r="1975" spans="1:18" x14ac:dyDescent="0.3">
      <c r="A1975" s="15">
        <v>787058</v>
      </c>
      <c r="B1975" s="16">
        <v>1587</v>
      </c>
      <c r="C1975" s="17" t="s">
        <v>99</v>
      </c>
      <c r="D1975" s="21">
        <v>45063.036805555559</v>
      </c>
      <c r="E1975" s="16" t="s">
        <v>97</v>
      </c>
      <c r="F1975" s="16" t="s">
        <v>7</v>
      </c>
      <c r="G1975" s="16">
        <v>7663</v>
      </c>
      <c r="H1975" s="16">
        <f>IF(OR(Table13[[#This Row],[Order Value]]&gt;Answer!I$17,Table13[[#This Row],[Order Value]]&lt;Answer!I$18),1,0)</f>
        <v>0</v>
      </c>
      <c r="I1975" s="19">
        <v>45063</v>
      </c>
      <c r="J1975" s="20" t="str">
        <f>TEXT(Table13[[#This Row],[Order Datetime]],"HH:MM:SS")</f>
        <v>00:53:00</v>
      </c>
      <c r="K1975" s="20" t="str">
        <f>TEXT(Table13[[#This Row],[Order time]],"H")</f>
        <v>0</v>
      </c>
      <c r="L1975" s="16">
        <v>5</v>
      </c>
      <c r="M1975" s="16">
        <f>DAY(Table13[[#This Row],[Order Date]])</f>
        <v>17</v>
      </c>
      <c r="N1975" s="16" t="str">
        <f>TEXT(Table13[[#This Row],[Order Date]],"mmmm")</f>
        <v>May</v>
      </c>
      <c r="O1975" s="16" t="str">
        <f>TEXT(Table13[[#This Row],[Order Date]],"dddd")</f>
        <v>Wednesday</v>
      </c>
      <c r="P1975" s="16">
        <f>WEEKDAY(Table13[[#This Row],[Order Datetime]],2)</f>
        <v>3</v>
      </c>
      <c r="Q1975" s="30" t="str">
        <f>IF(Table13[[#This Row],[Customer Country]]="",VLOOKUP(Table13[[#This Row],[Customer ID]],Customers!$A$2:$E$2501,2,0),Table13[[#This Row],[Customer Country]])</f>
        <v>USA</v>
      </c>
      <c r="R1975" s="16">
        <f>VLOOKUP(Table13[[#This Row],[Customer ID]],Table3[],6,0)</f>
        <v>41</v>
      </c>
    </row>
    <row r="1976" spans="1:18" x14ac:dyDescent="0.3">
      <c r="A1976" s="15">
        <v>396103</v>
      </c>
      <c r="B1976" s="16">
        <v>1588</v>
      </c>
      <c r="C1976" s="17" t="s">
        <v>100</v>
      </c>
      <c r="D1976" s="18">
        <v>45275.057638888888</v>
      </c>
      <c r="E1976" s="16" t="s">
        <v>98</v>
      </c>
      <c r="F1976" s="16" t="s">
        <v>70</v>
      </c>
      <c r="G1976" s="16">
        <v>3558</v>
      </c>
      <c r="H1976" s="16">
        <f>IF(OR(Table13[[#This Row],[Order Value]]&gt;Answer!I$17,Table13[[#This Row],[Order Value]]&lt;Answer!I$18),1,0)</f>
        <v>0</v>
      </c>
      <c r="I1976" s="19">
        <v>45275</v>
      </c>
      <c r="J1976" s="20" t="str">
        <f>TEXT(Table13[[#This Row],[Order Datetime]],"HH:MM:SS")</f>
        <v>01:23:00</v>
      </c>
      <c r="K1976" s="20" t="str">
        <f>TEXT(Table13[[#This Row],[Order time]],"H")</f>
        <v>1</v>
      </c>
      <c r="L1976" s="16">
        <v>12</v>
      </c>
      <c r="M1976" s="16">
        <f>DAY(Table13[[#This Row],[Order Date]])</f>
        <v>15</v>
      </c>
      <c r="N1976" s="16" t="str">
        <f>TEXT(Table13[[#This Row],[Order Date]],"mmmm")</f>
        <v>December</v>
      </c>
      <c r="O1976" s="16" t="str">
        <f>TEXT(Table13[[#This Row],[Order Date]],"dddd")</f>
        <v>Friday</v>
      </c>
      <c r="P1976" s="16">
        <f>WEEKDAY(Table13[[#This Row],[Order Datetime]],2)</f>
        <v>5</v>
      </c>
      <c r="Q1976" s="30" t="str">
        <f>IF(Table13[[#This Row],[Customer Country]]="",VLOOKUP(Table13[[#This Row],[Customer ID]],Customers!$A$2:$E$2501,2,0),Table13[[#This Row],[Customer Country]])</f>
        <v>France</v>
      </c>
      <c r="R1976" s="16">
        <f>VLOOKUP(Table13[[#This Row],[Customer ID]],Table3[],6,0)</f>
        <v>74</v>
      </c>
    </row>
    <row r="1977" spans="1:18" x14ac:dyDescent="0.3">
      <c r="A1977" s="15">
        <v>658249</v>
      </c>
      <c r="B1977" s="16">
        <v>1588</v>
      </c>
      <c r="C1977" s="17" t="s">
        <v>100</v>
      </c>
      <c r="D1977" s="18">
        <v>45160.965277777781</v>
      </c>
      <c r="E1977" s="16" t="s">
        <v>191</v>
      </c>
      <c r="F1977" s="16" t="s">
        <v>52</v>
      </c>
      <c r="G1977" s="16">
        <v>6820</v>
      </c>
      <c r="H1977" s="16">
        <f>IF(OR(Table13[[#This Row],[Order Value]]&gt;Answer!I$17,Table13[[#This Row],[Order Value]]&lt;Answer!I$18),1,0)</f>
        <v>0</v>
      </c>
      <c r="I1977" s="19">
        <v>45160</v>
      </c>
      <c r="J1977" s="20" t="str">
        <f>TEXT(Table13[[#This Row],[Order Datetime]],"HH:MM:SS")</f>
        <v>23:10:00</v>
      </c>
      <c r="K1977" s="20" t="str">
        <f>TEXT(Table13[[#This Row],[Order time]],"H")</f>
        <v>23</v>
      </c>
      <c r="L1977" s="16">
        <v>8</v>
      </c>
      <c r="M1977" s="16">
        <f>DAY(Table13[[#This Row],[Order Date]])</f>
        <v>22</v>
      </c>
      <c r="N1977" s="16" t="str">
        <f>TEXT(Table13[[#This Row],[Order Date]],"mmmm")</f>
        <v>August</v>
      </c>
      <c r="O1977" s="16" t="str">
        <f>TEXT(Table13[[#This Row],[Order Date]],"dddd")</f>
        <v>Tuesday</v>
      </c>
      <c r="P1977" s="16">
        <f>WEEKDAY(Table13[[#This Row],[Order Datetime]],2)</f>
        <v>2</v>
      </c>
      <c r="Q1977" s="30" t="str">
        <f>IF(Table13[[#This Row],[Customer Country]]="",VLOOKUP(Table13[[#This Row],[Customer ID]],Customers!$A$2:$E$2501,2,0),Table13[[#This Row],[Customer Country]])</f>
        <v>France</v>
      </c>
      <c r="R1977" s="16">
        <f>VLOOKUP(Table13[[#This Row],[Customer ID]],Table3[],6,0)</f>
        <v>74</v>
      </c>
    </row>
    <row r="1978" spans="1:18" x14ac:dyDescent="0.3">
      <c r="A1978" s="15">
        <v>795216</v>
      </c>
      <c r="B1978" s="16">
        <v>1588</v>
      </c>
      <c r="C1978" s="17" t="s">
        <v>100</v>
      </c>
      <c r="D1978" s="21">
        <v>45268.006249999999</v>
      </c>
      <c r="E1978" s="16" t="s">
        <v>191</v>
      </c>
      <c r="F1978" s="16" t="s">
        <v>10</v>
      </c>
      <c r="G1978" s="16">
        <v>1033</v>
      </c>
      <c r="H1978" s="16">
        <f>IF(OR(Table13[[#This Row],[Order Value]]&gt;Answer!I$17,Table13[[#This Row],[Order Value]]&lt;Answer!I$18),1,0)</f>
        <v>0</v>
      </c>
      <c r="I1978" s="19">
        <v>45268</v>
      </c>
      <c r="J1978" s="20" t="str">
        <f>TEXT(Table13[[#This Row],[Order Datetime]],"HH:MM:SS")</f>
        <v>00:09:00</v>
      </c>
      <c r="K1978" s="20" t="str">
        <f>TEXT(Table13[[#This Row],[Order time]],"H")</f>
        <v>0</v>
      </c>
      <c r="L1978" s="16">
        <v>12</v>
      </c>
      <c r="M1978" s="16">
        <f>DAY(Table13[[#This Row],[Order Date]])</f>
        <v>8</v>
      </c>
      <c r="N1978" s="16" t="str">
        <f>TEXT(Table13[[#This Row],[Order Date]],"mmmm")</f>
        <v>December</v>
      </c>
      <c r="O1978" s="16" t="str">
        <f>TEXT(Table13[[#This Row],[Order Date]],"dddd")</f>
        <v>Friday</v>
      </c>
      <c r="P1978" s="16">
        <f>WEEKDAY(Table13[[#This Row],[Order Datetime]],2)</f>
        <v>5</v>
      </c>
      <c r="Q1978" s="30" t="str">
        <f>IF(Table13[[#This Row],[Customer Country]]="",VLOOKUP(Table13[[#This Row],[Customer ID]],Customers!$A$2:$E$2501,2,0),Table13[[#This Row],[Customer Country]])</f>
        <v>France</v>
      </c>
      <c r="R1978" s="16">
        <f>VLOOKUP(Table13[[#This Row],[Customer ID]],Table3[],6,0)</f>
        <v>74</v>
      </c>
    </row>
    <row r="1979" spans="1:18" x14ac:dyDescent="0.3">
      <c r="A1979" s="15">
        <v>198251</v>
      </c>
      <c r="B1979" s="16">
        <v>1589</v>
      </c>
      <c r="C1979" s="17" t="s">
        <v>99</v>
      </c>
      <c r="D1979" s="18">
        <v>44969.030555555553</v>
      </c>
      <c r="E1979" s="16" t="s">
        <v>98</v>
      </c>
      <c r="F1979" s="16" t="s">
        <v>43</v>
      </c>
      <c r="G1979" s="16">
        <v>8821</v>
      </c>
      <c r="H1979" s="16">
        <f>IF(OR(Table13[[#This Row],[Order Value]]&gt;Answer!I$17,Table13[[#This Row],[Order Value]]&lt;Answer!I$18),1,0)</f>
        <v>0</v>
      </c>
      <c r="I1979" s="19">
        <v>44969</v>
      </c>
      <c r="J1979" s="20" t="str">
        <f>TEXT(Table13[[#This Row],[Order Datetime]],"HH:MM:SS")</f>
        <v>00:44:00</v>
      </c>
      <c r="K1979" s="20" t="str">
        <f>TEXT(Table13[[#This Row],[Order time]],"H")</f>
        <v>0</v>
      </c>
      <c r="L1979" s="16">
        <v>2</v>
      </c>
      <c r="M1979" s="16">
        <f>DAY(Table13[[#This Row],[Order Date]])</f>
        <v>12</v>
      </c>
      <c r="N1979" s="16" t="str">
        <f>TEXT(Table13[[#This Row],[Order Date]],"mmmm")</f>
        <v>February</v>
      </c>
      <c r="O1979" s="16" t="str">
        <f>TEXT(Table13[[#This Row],[Order Date]],"dddd")</f>
        <v>Sunday</v>
      </c>
      <c r="P1979" s="16">
        <f>WEEKDAY(Table13[[#This Row],[Order Datetime]],2)</f>
        <v>7</v>
      </c>
      <c r="Q1979" s="30" t="str">
        <f>IF(Table13[[#This Row],[Customer Country]]="",VLOOKUP(Table13[[#This Row],[Customer ID]],Customers!$A$2:$E$2501,2,0),Table13[[#This Row],[Customer Country]])</f>
        <v>USA</v>
      </c>
      <c r="R1979" s="16">
        <f>VLOOKUP(Table13[[#This Row],[Customer ID]],Table3[],6,0)</f>
        <v>20</v>
      </c>
    </row>
    <row r="1980" spans="1:18" x14ac:dyDescent="0.3">
      <c r="A1980" s="15">
        <v>1550154</v>
      </c>
      <c r="B1980" s="16">
        <v>1589</v>
      </c>
      <c r="C1980" s="17" t="s">
        <v>99</v>
      </c>
      <c r="D1980" s="21">
        <v>45060.072916666664</v>
      </c>
      <c r="E1980" s="16" t="s">
        <v>98</v>
      </c>
      <c r="F1980" s="16" t="s">
        <v>15</v>
      </c>
      <c r="G1980" s="16">
        <v>3729</v>
      </c>
      <c r="H1980" s="16">
        <f>IF(OR(Table13[[#This Row],[Order Value]]&gt;Answer!I$17,Table13[[#This Row],[Order Value]]&lt;Answer!I$18),1,0)</f>
        <v>0</v>
      </c>
      <c r="I1980" s="19">
        <v>45060</v>
      </c>
      <c r="J1980" s="20" t="str">
        <f>TEXT(Table13[[#This Row],[Order Datetime]],"HH:MM:SS")</f>
        <v>01:45:00</v>
      </c>
      <c r="K1980" s="20" t="str">
        <f>TEXT(Table13[[#This Row],[Order time]],"H")</f>
        <v>1</v>
      </c>
      <c r="L1980" s="16">
        <v>5</v>
      </c>
      <c r="M1980" s="16">
        <f>DAY(Table13[[#This Row],[Order Date]])</f>
        <v>14</v>
      </c>
      <c r="N1980" s="16" t="str">
        <f>TEXT(Table13[[#This Row],[Order Date]],"mmmm")</f>
        <v>May</v>
      </c>
      <c r="O1980" s="16" t="str">
        <f>TEXT(Table13[[#This Row],[Order Date]],"dddd")</f>
        <v>Sunday</v>
      </c>
      <c r="P1980" s="16">
        <f>WEEKDAY(Table13[[#This Row],[Order Datetime]],2)</f>
        <v>7</v>
      </c>
      <c r="Q1980" s="30" t="str">
        <f>IF(Table13[[#This Row],[Customer Country]]="",VLOOKUP(Table13[[#This Row],[Customer ID]],Customers!$A$2:$E$2501,2,0),Table13[[#This Row],[Customer Country]])</f>
        <v>USA</v>
      </c>
      <c r="R1980" s="16">
        <f>VLOOKUP(Table13[[#This Row],[Customer ID]],Table3[],6,0)</f>
        <v>20</v>
      </c>
    </row>
    <row r="1981" spans="1:18" x14ac:dyDescent="0.3">
      <c r="A1981" s="15">
        <v>353096</v>
      </c>
      <c r="B1981" s="16">
        <v>1590</v>
      </c>
      <c r="C1981" s="17" t="s">
        <v>106</v>
      </c>
      <c r="D1981" s="18">
        <v>45124.031944444447</v>
      </c>
      <c r="E1981" s="16" t="s">
        <v>98</v>
      </c>
      <c r="F1981" s="16" t="s">
        <v>43</v>
      </c>
      <c r="G1981" s="16">
        <v>8163</v>
      </c>
      <c r="H1981" s="16">
        <f>IF(OR(Table13[[#This Row],[Order Value]]&gt;Answer!I$17,Table13[[#This Row],[Order Value]]&lt;Answer!I$18),1,0)</f>
        <v>0</v>
      </c>
      <c r="I1981" s="19">
        <v>45124</v>
      </c>
      <c r="J1981" s="20" t="str">
        <f>TEXT(Table13[[#This Row],[Order Datetime]],"HH:MM:SS")</f>
        <v>00:46:00</v>
      </c>
      <c r="K1981" s="20" t="str">
        <f>TEXT(Table13[[#This Row],[Order time]],"H")</f>
        <v>0</v>
      </c>
      <c r="L1981" s="16">
        <v>7</v>
      </c>
      <c r="M1981" s="16">
        <f>DAY(Table13[[#This Row],[Order Date]])</f>
        <v>17</v>
      </c>
      <c r="N1981" s="16" t="str">
        <f>TEXT(Table13[[#This Row],[Order Date]],"mmmm")</f>
        <v>July</v>
      </c>
      <c r="O1981" s="16" t="str">
        <f>TEXT(Table13[[#This Row],[Order Date]],"dddd")</f>
        <v>Monday</v>
      </c>
      <c r="P1981" s="16">
        <f>WEEKDAY(Table13[[#This Row],[Order Datetime]],2)</f>
        <v>1</v>
      </c>
      <c r="Q1981" s="30" t="str">
        <f>IF(Table13[[#This Row],[Customer Country]]="",VLOOKUP(Table13[[#This Row],[Customer ID]],Customers!$A$2:$E$2501,2,0),Table13[[#This Row],[Customer Country]])</f>
        <v>Singapore</v>
      </c>
      <c r="R1981" s="16">
        <f>VLOOKUP(Table13[[#This Row],[Customer ID]],Table3[],6,0)</f>
        <v>69</v>
      </c>
    </row>
    <row r="1982" spans="1:18" x14ac:dyDescent="0.3">
      <c r="A1982" s="15">
        <v>763962</v>
      </c>
      <c r="B1982" s="16">
        <v>1590</v>
      </c>
      <c r="C1982" s="17" t="s">
        <v>106</v>
      </c>
      <c r="D1982" s="21">
        <v>44942.018750000003</v>
      </c>
      <c r="E1982" s="16" t="s">
        <v>98</v>
      </c>
      <c r="F1982" s="16" t="s">
        <v>13</v>
      </c>
      <c r="G1982" s="16">
        <v>4623</v>
      </c>
      <c r="H1982" s="16">
        <f>IF(OR(Table13[[#This Row],[Order Value]]&gt;Answer!I$17,Table13[[#This Row],[Order Value]]&lt;Answer!I$18),1,0)</f>
        <v>0</v>
      </c>
      <c r="I1982" s="19">
        <v>44942</v>
      </c>
      <c r="J1982" s="20" t="str">
        <f>TEXT(Table13[[#This Row],[Order Datetime]],"HH:MM:SS")</f>
        <v>00:27:00</v>
      </c>
      <c r="K1982" s="20" t="str">
        <f>TEXT(Table13[[#This Row],[Order time]],"H")</f>
        <v>0</v>
      </c>
      <c r="L1982" s="16">
        <v>1</v>
      </c>
      <c r="M1982" s="16">
        <f>DAY(Table13[[#This Row],[Order Date]])</f>
        <v>16</v>
      </c>
      <c r="N1982" s="16" t="str">
        <f>TEXT(Table13[[#This Row],[Order Date]],"mmmm")</f>
        <v>January</v>
      </c>
      <c r="O1982" s="16" t="str">
        <f>TEXT(Table13[[#This Row],[Order Date]],"dddd")</f>
        <v>Monday</v>
      </c>
      <c r="P1982" s="16">
        <f>WEEKDAY(Table13[[#This Row],[Order Datetime]],2)</f>
        <v>1</v>
      </c>
      <c r="Q1982" s="30" t="str">
        <f>IF(Table13[[#This Row],[Customer Country]]="",VLOOKUP(Table13[[#This Row],[Customer ID]],Customers!$A$2:$E$2501,2,0),Table13[[#This Row],[Customer Country]])</f>
        <v>Singapore</v>
      </c>
      <c r="R1982" s="16">
        <f>VLOOKUP(Table13[[#This Row],[Customer ID]],Table3[],6,0)</f>
        <v>69</v>
      </c>
    </row>
    <row r="1983" spans="1:18" x14ac:dyDescent="0.3">
      <c r="A1983" s="15">
        <v>814705</v>
      </c>
      <c r="B1983" s="16">
        <v>1590</v>
      </c>
      <c r="C1983" s="17" t="s">
        <v>106</v>
      </c>
      <c r="D1983" s="21">
        <v>45024.018750000003</v>
      </c>
      <c r="E1983" s="16" t="s">
        <v>191</v>
      </c>
      <c r="F1983" s="16" t="s">
        <v>37</v>
      </c>
      <c r="G1983" s="16">
        <v>6227</v>
      </c>
      <c r="H1983" s="16">
        <f>IF(OR(Table13[[#This Row],[Order Value]]&gt;Answer!I$17,Table13[[#This Row],[Order Value]]&lt;Answer!I$18),1,0)</f>
        <v>0</v>
      </c>
      <c r="I1983" s="19">
        <v>45024</v>
      </c>
      <c r="J1983" s="20" t="str">
        <f>TEXT(Table13[[#This Row],[Order Datetime]],"HH:MM:SS")</f>
        <v>00:27:00</v>
      </c>
      <c r="K1983" s="20" t="str">
        <f>TEXT(Table13[[#This Row],[Order time]],"H")</f>
        <v>0</v>
      </c>
      <c r="L1983" s="16">
        <v>4</v>
      </c>
      <c r="M1983" s="16">
        <f>DAY(Table13[[#This Row],[Order Date]])</f>
        <v>8</v>
      </c>
      <c r="N1983" s="16" t="str">
        <f>TEXT(Table13[[#This Row],[Order Date]],"mmmm")</f>
        <v>April</v>
      </c>
      <c r="O1983" s="16" t="str">
        <f>TEXT(Table13[[#This Row],[Order Date]],"dddd")</f>
        <v>Saturday</v>
      </c>
      <c r="P1983" s="16">
        <f>WEEKDAY(Table13[[#This Row],[Order Datetime]],2)</f>
        <v>6</v>
      </c>
      <c r="Q1983" s="30" t="str">
        <f>IF(Table13[[#This Row],[Customer Country]]="",VLOOKUP(Table13[[#This Row],[Customer ID]],Customers!$A$2:$E$2501,2,0),Table13[[#This Row],[Customer Country]])</f>
        <v>Singapore</v>
      </c>
      <c r="R1983" s="16">
        <f>VLOOKUP(Table13[[#This Row],[Customer ID]],Table3[],6,0)</f>
        <v>69</v>
      </c>
    </row>
    <row r="1984" spans="1:18" x14ac:dyDescent="0.3">
      <c r="A1984" s="15">
        <v>982672</v>
      </c>
      <c r="B1984" s="16">
        <v>1590</v>
      </c>
      <c r="C1984" s="17" t="s">
        <v>106</v>
      </c>
      <c r="D1984" s="21">
        <v>45281.077777777777</v>
      </c>
      <c r="E1984" s="16" t="s">
        <v>191</v>
      </c>
      <c r="F1984" s="16" t="s">
        <v>13</v>
      </c>
      <c r="G1984" s="16">
        <v>7371</v>
      </c>
      <c r="H1984" s="16">
        <f>IF(OR(Table13[[#This Row],[Order Value]]&gt;Answer!I$17,Table13[[#This Row],[Order Value]]&lt;Answer!I$18),1,0)</f>
        <v>0</v>
      </c>
      <c r="I1984" s="19">
        <v>45281</v>
      </c>
      <c r="J1984" s="20" t="str">
        <f>TEXT(Table13[[#This Row],[Order Datetime]],"HH:MM:SS")</f>
        <v>01:52:00</v>
      </c>
      <c r="K1984" s="20" t="str">
        <f>TEXT(Table13[[#This Row],[Order time]],"H")</f>
        <v>1</v>
      </c>
      <c r="L1984" s="16">
        <v>12</v>
      </c>
      <c r="M1984" s="16">
        <f>DAY(Table13[[#This Row],[Order Date]])</f>
        <v>21</v>
      </c>
      <c r="N1984" s="16" t="str">
        <f>TEXT(Table13[[#This Row],[Order Date]],"mmmm")</f>
        <v>December</v>
      </c>
      <c r="O1984" s="16" t="str">
        <f>TEXT(Table13[[#This Row],[Order Date]],"dddd")</f>
        <v>Thursday</v>
      </c>
      <c r="P1984" s="16">
        <f>WEEKDAY(Table13[[#This Row],[Order Datetime]],2)</f>
        <v>4</v>
      </c>
      <c r="Q1984" s="30" t="str">
        <f>IF(Table13[[#This Row],[Customer Country]]="",VLOOKUP(Table13[[#This Row],[Customer ID]],Customers!$A$2:$E$2501,2,0),Table13[[#This Row],[Customer Country]])</f>
        <v>Singapore</v>
      </c>
      <c r="R1984" s="16">
        <f>VLOOKUP(Table13[[#This Row],[Customer ID]],Table3[],6,0)</f>
        <v>69</v>
      </c>
    </row>
    <row r="1985" spans="1:18" x14ac:dyDescent="0.3">
      <c r="A1985" s="15">
        <v>251278</v>
      </c>
      <c r="B1985" s="16">
        <v>1591</v>
      </c>
      <c r="C1985" s="17" t="s">
        <v>99</v>
      </c>
      <c r="D1985" s="18">
        <v>45018.961805555555</v>
      </c>
      <c r="E1985" s="16" t="s">
        <v>96</v>
      </c>
      <c r="F1985" s="16" t="s">
        <v>27</v>
      </c>
      <c r="G1985" s="16">
        <v>2551</v>
      </c>
      <c r="H1985" s="16">
        <f>IF(OR(Table13[[#This Row],[Order Value]]&gt;Answer!I$17,Table13[[#This Row],[Order Value]]&lt;Answer!I$18),1,0)</f>
        <v>0</v>
      </c>
      <c r="I1985" s="19">
        <v>45018</v>
      </c>
      <c r="J1985" s="20" t="str">
        <f>TEXT(Table13[[#This Row],[Order Datetime]],"HH:MM:SS")</f>
        <v>23:05:00</v>
      </c>
      <c r="K1985" s="20" t="str">
        <f>TEXT(Table13[[#This Row],[Order time]],"H")</f>
        <v>23</v>
      </c>
      <c r="L1985" s="16">
        <v>4</v>
      </c>
      <c r="M1985" s="16">
        <f>DAY(Table13[[#This Row],[Order Date]])</f>
        <v>2</v>
      </c>
      <c r="N1985" s="16" t="str">
        <f>TEXT(Table13[[#This Row],[Order Date]],"mmmm")</f>
        <v>April</v>
      </c>
      <c r="O1985" s="16" t="str">
        <f>TEXT(Table13[[#This Row],[Order Date]],"dddd")</f>
        <v>Sunday</v>
      </c>
      <c r="P1985" s="16">
        <f>WEEKDAY(Table13[[#This Row],[Order Datetime]],2)</f>
        <v>7</v>
      </c>
      <c r="Q1985" s="30" t="str">
        <f>IF(Table13[[#This Row],[Customer Country]]="",VLOOKUP(Table13[[#This Row],[Customer ID]],Customers!$A$2:$E$2501,2,0),Table13[[#This Row],[Customer Country]])</f>
        <v>USA</v>
      </c>
      <c r="R1985" s="16">
        <f>VLOOKUP(Table13[[#This Row],[Customer ID]],Table3[],6,0)</f>
        <v>61</v>
      </c>
    </row>
    <row r="1986" spans="1:18" x14ac:dyDescent="0.3">
      <c r="A1986" s="15">
        <v>1105163</v>
      </c>
      <c r="B1986" s="16">
        <v>1591</v>
      </c>
      <c r="C1986" s="17" t="s">
        <v>99</v>
      </c>
      <c r="D1986" s="21">
        <v>45042.058333333334</v>
      </c>
      <c r="E1986" s="16" t="s">
        <v>96</v>
      </c>
      <c r="F1986" s="16" t="s">
        <v>5</v>
      </c>
      <c r="G1986" s="16">
        <v>9903</v>
      </c>
      <c r="H1986" s="16">
        <f>IF(OR(Table13[[#This Row],[Order Value]]&gt;Answer!I$17,Table13[[#This Row],[Order Value]]&lt;Answer!I$18),1,0)</f>
        <v>0</v>
      </c>
      <c r="I1986" s="19">
        <v>45042</v>
      </c>
      <c r="J1986" s="20" t="str">
        <f>TEXT(Table13[[#This Row],[Order Datetime]],"HH:MM:SS")</f>
        <v>01:24:00</v>
      </c>
      <c r="K1986" s="20" t="str">
        <f>TEXT(Table13[[#This Row],[Order time]],"H")</f>
        <v>1</v>
      </c>
      <c r="L1986" s="16">
        <v>4</v>
      </c>
      <c r="M1986" s="16">
        <f>DAY(Table13[[#This Row],[Order Date]])</f>
        <v>26</v>
      </c>
      <c r="N1986" s="16" t="str">
        <f>TEXT(Table13[[#This Row],[Order Date]],"mmmm")</f>
        <v>April</v>
      </c>
      <c r="O1986" s="16" t="str">
        <f>TEXT(Table13[[#This Row],[Order Date]],"dddd")</f>
        <v>Wednesday</v>
      </c>
      <c r="P1986" s="16">
        <f>WEEKDAY(Table13[[#This Row],[Order Datetime]],2)</f>
        <v>3</v>
      </c>
      <c r="Q1986" s="30" t="str">
        <f>IF(Table13[[#This Row],[Customer Country]]="",VLOOKUP(Table13[[#This Row],[Customer ID]],Customers!$A$2:$E$2501,2,0),Table13[[#This Row],[Customer Country]])</f>
        <v>USA</v>
      </c>
      <c r="R1986" s="16">
        <f>VLOOKUP(Table13[[#This Row],[Customer ID]],Table3[],6,0)</f>
        <v>61</v>
      </c>
    </row>
    <row r="1987" spans="1:18" x14ac:dyDescent="0.3">
      <c r="A1987" s="15">
        <v>1570720</v>
      </c>
      <c r="B1987" s="16">
        <v>1593</v>
      </c>
      <c r="C1987" s="17" t="s">
        <v>100</v>
      </c>
      <c r="D1987" s="21">
        <v>45220.940972222219</v>
      </c>
      <c r="E1987" s="16" t="s">
        <v>98</v>
      </c>
      <c r="F1987" s="16" t="s">
        <v>74</v>
      </c>
      <c r="G1987" s="16">
        <v>414</v>
      </c>
      <c r="H1987" s="16">
        <f>IF(OR(Table13[[#This Row],[Order Value]]&gt;Answer!I$17,Table13[[#This Row],[Order Value]]&lt;Answer!I$18),1,0)</f>
        <v>0</v>
      </c>
      <c r="I1987" s="19">
        <v>45220</v>
      </c>
      <c r="J1987" s="20" t="str">
        <f>TEXT(Table13[[#This Row],[Order Datetime]],"HH:MM:SS")</f>
        <v>22:35:00</v>
      </c>
      <c r="K1987" s="20" t="str">
        <f>TEXT(Table13[[#This Row],[Order time]],"H")</f>
        <v>22</v>
      </c>
      <c r="L1987" s="16">
        <v>10</v>
      </c>
      <c r="M1987" s="16">
        <f>DAY(Table13[[#This Row],[Order Date]])</f>
        <v>21</v>
      </c>
      <c r="N1987" s="16" t="str">
        <f>TEXT(Table13[[#This Row],[Order Date]],"mmmm")</f>
        <v>October</v>
      </c>
      <c r="O1987" s="16" t="str">
        <f>TEXT(Table13[[#This Row],[Order Date]],"dddd")</f>
        <v>Saturday</v>
      </c>
      <c r="P1987" s="16">
        <f>WEEKDAY(Table13[[#This Row],[Order Datetime]],2)</f>
        <v>6</v>
      </c>
      <c r="Q1987" s="30" t="str">
        <f>IF(Table13[[#This Row],[Customer Country]]="",VLOOKUP(Table13[[#This Row],[Customer ID]],Customers!$A$2:$E$2501,2,0),Table13[[#This Row],[Customer Country]])</f>
        <v>France</v>
      </c>
      <c r="R1987" s="16">
        <f>VLOOKUP(Table13[[#This Row],[Customer ID]],Table3[],6,0)</f>
        <v>34</v>
      </c>
    </row>
    <row r="1988" spans="1:18" x14ac:dyDescent="0.3">
      <c r="A1988" s="15">
        <v>305282</v>
      </c>
      <c r="B1988" s="16">
        <v>1594</v>
      </c>
      <c r="C1988" s="17" t="s">
        <v>101</v>
      </c>
      <c r="D1988" s="18">
        <v>44996.013888888891</v>
      </c>
      <c r="E1988" s="16" t="s">
        <v>97</v>
      </c>
      <c r="F1988" s="16" t="s">
        <v>30</v>
      </c>
      <c r="G1988" s="16">
        <v>2529</v>
      </c>
      <c r="H1988" s="16">
        <f>IF(OR(Table13[[#This Row],[Order Value]]&gt;Answer!I$17,Table13[[#This Row],[Order Value]]&lt;Answer!I$18),1,0)</f>
        <v>0</v>
      </c>
      <c r="I1988" s="19">
        <v>44996</v>
      </c>
      <c r="J1988" s="20" t="str">
        <f>TEXT(Table13[[#This Row],[Order Datetime]],"HH:MM:SS")</f>
        <v>00:20:00</v>
      </c>
      <c r="K1988" s="20" t="str">
        <f>TEXT(Table13[[#This Row],[Order time]],"H")</f>
        <v>0</v>
      </c>
      <c r="L1988" s="16">
        <v>3</v>
      </c>
      <c r="M1988" s="16">
        <f>DAY(Table13[[#This Row],[Order Date]])</f>
        <v>11</v>
      </c>
      <c r="N1988" s="16" t="str">
        <f>TEXT(Table13[[#This Row],[Order Date]],"mmmm")</f>
        <v>March</v>
      </c>
      <c r="O1988" s="16" t="str">
        <f>TEXT(Table13[[#This Row],[Order Date]],"dddd")</f>
        <v>Saturday</v>
      </c>
      <c r="P1988" s="16">
        <f>WEEKDAY(Table13[[#This Row],[Order Datetime]],2)</f>
        <v>6</v>
      </c>
      <c r="Q1988" s="30" t="str">
        <f>IF(Table13[[#This Row],[Customer Country]]="",VLOOKUP(Table13[[#This Row],[Customer ID]],Customers!$A$2:$E$2501,2,0),Table13[[#This Row],[Customer Country]])</f>
        <v>Australia</v>
      </c>
      <c r="R1988" s="16">
        <f>VLOOKUP(Table13[[#This Row],[Customer ID]],Table3[],6,0)</f>
        <v>27</v>
      </c>
    </row>
    <row r="1989" spans="1:18" x14ac:dyDescent="0.3">
      <c r="A1989" s="15">
        <v>362049</v>
      </c>
      <c r="B1989" s="16">
        <v>1594</v>
      </c>
      <c r="C1989" s="17" t="s">
        <v>101</v>
      </c>
      <c r="D1989" s="18">
        <v>44983.061805555553</v>
      </c>
      <c r="E1989" s="16" t="s">
        <v>96</v>
      </c>
      <c r="F1989" s="16" t="s">
        <v>15</v>
      </c>
      <c r="G1989" s="16">
        <v>4382</v>
      </c>
      <c r="H1989" s="16">
        <f>IF(OR(Table13[[#This Row],[Order Value]]&gt;Answer!I$17,Table13[[#This Row],[Order Value]]&lt;Answer!I$18),1,0)</f>
        <v>0</v>
      </c>
      <c r="I1989" s="19">
        <v>44983</v>
      </c>
      <c r="J1989" s="20" t="str">
        <f>TEXT(Table13[[#This Row],[Order Datetime]],"HH:MM:SS")</f>
        <v>01:29:00</v>
      </c>
      <c r="K1989" s="20" t="str">
        <f>TEXT(Table13[[#This Row],[Order time]],"H")</f>
        <v>1</v>
      </c>
      <c r="L1989" s="16">
        <v>2</v>
      </c>
      <c r="M1989" s="16">
        <f>DAY(Table13[[#This Row],[Order Date]])</f>
        <v>26</v>
      </c>
      <c r="N1989" s="16" t="str">
        <f>TEXT(Table13[[#This Row],[Order Date]],"mmmm")</f>
        <v>February</v>
      </c>
      <c r="O1989" s="16" t="str">
        <f>TEXT(Table13[[#This Row],[Order Date]],"dddd")</f>
        <v>Sunday</v>
      </c>
      <c r="P1989" s="16">
        <f>WEEKDAY(Table13[[#This Row],[Order Datetime]],2)</f>
        <v>7</v>
      </c>
      <c r="Q1989" s="30" t="str">
        <f>IF(Table13[[#This Row],[Customer Country]]="",VLOOKUP(Table13[[#This Row],[Customer ID]],Customers!$A$2:$E$2501,2,0),Table13[[#This Row],[Customer Country]])</f>
        <v>Australia</v>
      </c>
      <c r="R1989" s="16">
        <f>VLOOKUP(Table13[[#This Row],[Customer ID]],Table3[],6,0)</f>
        <v>27</v>
      </c>
    </row>
    <row r="1990" spans="1:18" x14ac:dyDescent="0.3">
      <c r="A1990" s="15">
        <v>331297</v>
      </c>
      <c r="B1990" s="16">
        <v>1595</v>
      </c>
      <c r="C1990" s="17" t="s">
        <v>99</v>
      </c>
      <c r="D1990" s="18">
        <v>45002.011111111111</v>
      </c>
      <c r="E1990" s="16" t="s">
        <v>97</v>
      </c>
      <c r="F1990" s="16" t="s">
        <v>73</v>
      </c>
      <c r="G1990" s="16">
        <v>7756</v>
      </c>
      <c r="H1990" s="16">
        <f>IF(OR(Table13[[#This Row],[Order Value]]&gt;Answer!I$17,Table13[[#This Row],[Order Value]]&lt;Answer!I$18),1,0)</f>
        <v>0</v>
      </c>
      <c r="I1990" s="19">
        <v>45002</v>
      </c>
      <c r="J1990" s="20" t="str">
        <f>TEXT(Table13[[#This Row],[Order Datetime]],"HH:MM:SS")</f>
        <v>00:16:00</v>
      </c>
      <c r="K1990" s="20" t="str">
        <f>TEXT(Table13[[#This Row],[Order time]],"H")</f>
        <v>0</v>
      </c>
      <c r="L1990" s="16">
        <v>3</v>
      </c>
      <c r="M1990" s="16">
        <f>DAY(Table13[[#This Row],[Order Date]])</f>
        <v>17</v>
      </c>
      <c r="N1990" s="16" t="str">
        <f>TEXT(Table13[[#This Row],[Order Date]],"mmmm")</f>
        <v>March</v>
      </c>
      <c r="O1990" s="16" t="str">
        <f>TEXT(Table13[[#This Row],[Order Date]],"dddd")</f>
        <v>Friday</v>
      </c>
      <c r="P1990" s="16">
        <f>WEEKDAY(Table13[[#This Row],[Order Datetime]],2)</f>
        <v>5</v>
      </c>
      <c r="Q1990" s="30" t="str">
        <f>IF(Table13[[#This Row],[Customer Country]]="",VLOOKUP(Table13[[#This Row],[Customer ID]],Customers!$A$2:$E$2501,2,0),Table13[[#This Row],[Customer Country]])</f>
        <v>USA</v>
      </c>
      <c r="R1990" s="16">
        <f>VLOOKUP(Table13[[#This Row],[Customer ID]],Table3[],6,0)</f>
        <v>67</v>
      </c>
    </row>
    <row r="1991" spans="1:18" x14ac:dyDescent="0.3">
      <c r="A1991" s="15">
        <v>1586149</v>
      </c>
      <c r="B1991" s="16">
        <v>1596</v>
      </c>
      <c r="C1991" s="17" t="s">
        <v>99</v>
      </c>
      <c r="D1991" s="21">
        <v>45010.978472222225</v>
      </c>
      <c r="E1991" s="16" t="s">
        <v>97</v>
      </c>
      <c r="F1991" s="16" t="s">
        <v>23</v>
      </c>
      <c r="G1991" s="16">
        <v>5945</v>
      </c>
      <c r="H1991" s="16">
        <f>IF(OR(Table13[[#This Row],[Order Value]]&gt;Answer!I$17,Table13[[#This Row],[Order Value]]&lt;Answer!I$18),1,0)</f>
        <v>0</v>
      </c>
      <c r="I1991" s="19">
        <v>45010</v>
      </c>
      <c r="J1991" s="20" t="str">
        <f>TEXT(Table13[[#This Row],[Order Datetime]],"HH:MM:SS")</f>
        <v>23:29:00</v>
      </c>
      <c r="K1991" s="20" t="str">
        <f>TEXT(Table13[[#This Row],[Order time]],"H")</f>
        <v>23</v>
      </c>
      <c r="L1991" s="16">
        <v>3</v>
      </c>
      <c r="M1991" s="16">
        <f>DAY(Table13[[#This Row],[Order Date]])</f>
        <v>25</v>
      </c>
      <c r="N1991" s="16" t="str">
        <f>TEXT(Table13[[#This Row],[Order Date]],"mmmm")</f>
        <v>March</v>
      </c>
      <c r="O1991" s="16" t="str">
        <f>TEXT(Table13[[#This Row],[Order Date]],"dddd")</f>
        <v>Saturday</v>
      </c>
      <c r="P1991" s="16">
        <f>WEEKDAY(Table13[[#This Row],[Order Datetime]],2)</f>
        <v>6</v>
      </c>
      <c r="Q1991" s="30" t="str">
        <f>IF(Table13[[#This Row],[Customer Country]]="",VLOOKUP(Table13[[#This Row],[Customer ID]],Customers!$A$2:$E$2501,2,0),Table13[[#This Row],[Customer Country]])</f>
        <v>USA</v>
      </c>
      <c r="R1991" s="16">
        <f>VLOOKUP(Table13[[#This Row],[Customer ID]],Table3[],6,0)</f>
        <v>44</v>
      </c>
    </row>
    <row r="1992" spans="1:18" x14ac:dyDescent="0.3">
      <c r="A1992" s="15">
        <v>844829</v>
      </c>
      <c r="B1992" s="16">
        <v>1597</v>
      </c>
      <c r="C1992" s="17" t="s">
        <v>108</v>
      </c>
      <c r="D1992" s="21">
        <v>44963.022916666669</v>
      </c>
      <c r="E1992" s="16" t="s">
        <v>98</v>
      </c>
      <c r="F1992" s="16" t="s">
        <v>17</v>
      </c>
      <c r="G1992" s="16">
        <v>6954</v>
      </c>
      <c r="H1992" s="16">
        <f>IF(OR(Table13[[#This Row],[Order Value]]&gt;Answer!I$17,Table13[[#This Row],[Order Value]]&lt;Answer!I$18),1,0)</f>
        <v>0</v>
      </c>
      <c r="I1992" s="19">
        <v>44963</v>
      </c>
      <c r="J1992" s="20" t="str">
        <f>TEXT(Table13[[#This Row],[Order Datetime]],"HH:MM:SS")</f>
        <v>00:33:00</v>
      </c>
      <c r="K1992" s="20" t="str">
        <f>TEXT(Table13[[#This Row],[Order time]],"H")</f>
        <v>0</v>
      </c>
      <c r="L1992" s="16">
        <v>2</v>
      </c>
      <c r="M1992" s="16">
        <f>DAY(Table13[[#This Row],[Order Date]])</f>
        <v>6</v>
      </c>
      <c r="N1992" s="16" t="str">
        <f>TEXT(Table13[[#This Row],[Order Date]],"mmmm")</f>
        <v>February</v>
      </c>
      <c r="O1992" s="16" t="str">
        <f>TEXT(Table13[[#This Row],[Order Date]],"dddd")</f>
        <v>Monday</v>
      </c>
      <c r="P1992" s="16">
        <f>WEEKDAY(Table13[[#This Row],[Order Datetime]],2)</f>
        <v>1</v>
      </c>
      <c r="Q1992" s="30" t="str">
        <f>IF(Table13[[#This Row],[Customer Country]]="",VLOOKUP(Table13[[#This Row],[Customer ID]],Customers!$A$2:$E$2501,2,0),Table13[[#This Row],[Customer Country]])</f>
        <v>Denmark</v>
      </c>
      <c r="R1992" s="16">
        <f>VLOOKUP(Table13[[#This Row],[Customer ID]],Table3[],6,0)</f>
        <v>44</v>
      </c>
    </row>
    <row r="1993" spans="1:18" x14ac:dyDescent="0.3">
      <c r="A1993" s="15">
        <v>1041266</v>
      </c>
      <c r="B1993" s="16">
        <v>1598</v>
      </c>
      <c r="C1993" s="17" t="s">
        <v>110</v>
      </c>
      <c r="D1993" s="21">
        <v>45069.029861111114</v>
      </c>
      <c r="E1993" s="16" t="s">
        <v>96</v>
      </c>
      <c r="F1993" s="16" t="s">
        <v>6</v>
      </c>
      <c r="G1993" s="16">
        <v>1369</v>
      </c>
      <c r="H1993" s="16">
        <f>IF(OR(Table13[[#This Row],[Order Value]]&gt;Answer!I$17,Table13[[#This Row],[Order Value]]&lt;Answer!I$18),1,0)</f>
        <v>0</v>
      </c>
      <c r="I1993" s="19">
        <v>45069</v>
      </c>
      <c r="J1993" s="20" t="str">
        <f>TEXT(Table13[[#This Row],[Order Datetime]],"HH:MM:SS")</f>
        <v>00:43:00</v>
      </c>
      <c r="K1993" s="20" t="str">
        <f>TEXT(Table13[[#This Row],[Order time]],"H")</f>
        <v>0</v>
      </c>
      <c r="L1993" s="16">
        <v>5</v>
      </c>
      <c r="M1993" s="16">
        <f>DAY(Table13[[#This Row],[Order Date]])</f>
        <v>23</v>
      </c>
      <c r="N1993" s="16" t="str">
        <f>TEXT(Table13[[#This Row],[Order Date]],"mmmm")</f>
        <v>May</v>
      </c>
      <c r="O1993" s="16" t="str">
        <f>TEXT(Table13[[#This Row],[Order Date]],"dddd")</f>
        <v>Tuesday</v>
      </c>
      <c r="P1993" s="16">
        <f>WEEKDAY(Table13[[#This Row],[Order Datetime]],2)</f>
        <v>2</v>
      </c>
      <c r="Q1993" s="30" t="str">
        <f>IF(Table13[[#This Row],[Customer Country]]="",VLOOKUP(Table13[[#This Row],[Customer ID]],Customers!$A$2:$E$2501,2,0),Table13[[#This Row],[Customer Country]])</f>
        <v>Switzerland</v>
      </c>
      <c r="R1993" s="16">
        <f>VLOOKUP(Table13[[#This Row],[Customer ID]],Table3[],6,0)</f>
        <v>29</v>
      </c>
    </row>
    <row r="1994" spans="1:18" x14ac:dyDescent="0.3">
      <c r="A1994" s="15">
        <v>118716</v>
      </c>
      <c r="B1994" s="16">
        <v>1599</v>
      </c>
      <c r="C1994" s="17" t="s">
        <v>99</v>
      </c>
      <c r="D1994" s="18">
        <v>45275.006944444445</v>
      </c>
      <c r="E1994" s="16" t="s">
        <v>96</v>
      </c>
      <c r="F1994" s="16" t="s">
        <v>28</v>
      </c>
      <c r="G1994" s="16">
        <v>4765</v>
      </c>
      <c r="H1994" s="16">
        <f>IF(OR(Table13[[#This Row],[Order Value]]&gt;Answer!I$17,Table13[[#This Row],[Order Value]]&lt;Answer!I$18),1,0)</f>
        <v>0</v>
      </c>
      <c r="I1994" s="19">
        <v>45275</v>
      </c>
      <c r="J1994" s="20" t="str">
        <f>TEXT(Table13[[#This Row],[Order Datetime]],"HH:MM:SS")</f>
        <v>00:10:00</v>
      </c>
      <c r="K1994" s="20" t="str">
        <f>TEXT(Table13[[#This Row],[Order time]],"H")</f>
        <v>0</v>
      </c>
      <c r="L1994" s="16">
        <v>12</v>
      </c>
      <c r="M1994" s="16">
        <f>DAY(Table13[[#This Row],[Order Date]])</f>
        <v>15</v>
      </c>
      <c r="N1994" s="16" t="str">
        <f>TEXT(Table13[[#This Row],[Order Date]],"mmmm")</f>
        <v>December</v>
      </c>
      <c r="O1994" s="16" t="str">
        <f>TEXT(Table13[[#This Row],[Order Date]],"dddd")</f>
        <v>Friday</v>
      </c>
      <c r="P1994" s="16">
        <f>WEEKDAY(Table13[[#This Row],[Order Datetime]],2)</f>
        <v>5</v>
      </c>
      <c r="Q1994" s="30" t="str">
        <f>IF(Table13[[#This Row],[Customer Country]]="",VLOOKUP(Table13[[#This Row],[Customer ID]],Customers!$A$2:$E$2501,2,0),Table13[[#This Row],[Customer Country]])</f>
        <v>USA</v>
      </c>
      <c r="R1994" s="16">
        <f>VLOOKUP(Table13[[#This Row],[Customer ID]],Table3[],6,0)</f>
        <v>81</v>
      </c>
    </row>
    <row r="1995" spans="1:18" x14ac:dyDescent="0.3">
      <c r="A1995" s="15">
        <v>844669</v>
      </c>
      <c r="B1995" s="16">
        <v>1599</v>
      </c>
      <c r="C1995" s="17" t="s">
        <v>99</v>
      </c>
      <c r="D1995" s="21">
        <v>45202.003472222219</v>
      </c>
      <c r="E1995" s="16" t="s">
        <v>98</v>
      </c>
      <c r="F1995" s="16" t="s">
        <v>27</v>
      </c>
      <c r="G1995" s="16">
        <v>3252</v>
      </c>
      <c r="H1995" s="16">
        <f>IF(OR(Table13[[#This Row],[Order Value]]&gt;Answer!I$17,Table13[[#This Row],[Order Value]]&lt;Answer!I$18),1,0)</f>
        <v>0</v>
      </c>
      <c r="I1995" s="19">
        <v>45202</v>
      </c>
      <c r="J1995" s="20" t="str">
        <f>TEXT(Table13[[#This Row],[Order Datetime]],"HH:MM:SS")</f>
        <v>00:05:00</v>
      </c>
      <c r="K1995" s="20" t="str">
        <f>TEXT(Table13[[#This Row],[Order time]],"H")</f>
        <v>0</v>
      </c>
      <c r="L1995" s="16">
        <v>10</v>
      </c>
      <c r="M1995" s="16">
        <f>DAY(Table13[[#This Row],[Order Date]])</f>
        <v>3</v>
      </c>
      <c r="N1995" s="16" t="str">
        <f>TEXT(Table13[[#This Row],[Order Date]],"mmmm")</f>
        <v>October</v>
      </c>
      <c r="O1995" s="16" t="str">
        <f>TEXT(Table13[[#This Row],[Order Date]],"dddd")</f>
        <v>Tuesday</v>
      </c>
      <c r="P1995" s="16">
        <f>WEEKDAY(Table13[[#This Row],[Order Datetime]],2)</f>
        <v>2</v>
      </c>
      <c r="Q1995" s="30" t="str">
        <f>IF(Table13[[#This Row],[Customer Country]]="",VLOOKUP(Table13[[#This Row],[Customer ID]],Customers!$A$2:$E$2501,2,0),Table13[[#This Row],[Customer Country]])</f>
        <v>USA</v>
      </c>
      <c r="R1995" s="16">
        <f>VLOOKUP(Table13[[#This Row],[Customer ID]],Table3[],6,0)</f>
        <v>81</v>
      </c>
    </row>
    <row r="1996" spans="1:18" x14ac:dyDescent="0.3">
      <c r="A1996" s="15">
        <v>1597150</v>
      </c>
      <c r="B1996" s="16">
        <v>1599</v>
      </c>
      <c r="C1996" s="17" t="s">
        <v>99</v>
      </c>
      <c r="D1996" s="21">
        <v>45242.013194444444</v>
      </c>
      <c r="E1996" s="16" t="s">
        <v>191</v>
      </c>
      <c r="F1996" s="16" t="s">
        <v>18</v>
      </c>
      <c r="G1996" s="16">
        <v>3756</v>
      </c>
      <c r="H1996" s="16">
        <f>IF(OR(Table13[[#This Row],[Order Value]]&gt;Answer!I$17,Table13[[#This Row],[Order Value]]&lt;Answer!I$18),1,0)</f>
        <v>0</v>
      </c>
      <c r="I1996" s="19">
        <v>45242</v>
      </c>
      <c r="J1996" s="20" t="str">
        <f>TEXT(Table13[[#This Row],[Order Datetime]],"HH:MM:SS")</f>
        <v>00:19:00</v>
      </c>
      <c r="K1996" s="20" t="str">
        <f>TEXT(Table13[[#This Row],[Order time]],"H")</f>
        <v>0</v>
      </c>
      <c r="L1996" s="16">
        <v>11</v>
      </c>
      <c r="M1996" s="16">
        <f>DAY(Table13[[#This Row],[Order Date]])</f>
        <v>12</v>
      </c>
      <c r="N1996" s="16" t="str">
        <f>TEXT(Table13[[#This Row],[Order Date]],"mmmm")</f>
        <v>November</v>
      </c>
      <c r="O1996" s="16" t="str">
        <f>TEXT(Table13[[#This Row],[Order Date]],"dddd")</f>
        <v>Sunday</v>
      </c>
      <c r="P1996" s="16">
        <f>WEEKDAY(Table13[[#This Row],[Order Datetime]],2)</f>
        <v>7</v>
      </c>
      <c r="Q1996" s="30" t="str">
        <f>IF(Table13[[#This Row],[Customer Country]]="",VLOOKUP(Table13[[#This Row],[Customer ID]],Customers!$A$2:$E$2501,2,0),Table13[[#This Row],[Customer Country]])</f>
        <v>USA</v>
      </c>
      <c r="R1996" s="16">
        <f>VLOOKUP(Table13[[#This Row],[Customer ID]],Table3[],6,0)</f>
        <v>81</v>
      </c>
    </row>
    <row r="1997" spans="1:18" x14ac:dyDescent="0.3">
      <c r="A1997" s="15">
        <v>885987</v>
      </c>
      <c r="B1997" s="16">
        <v>1601</v>
      </c>
      <c r="C1997" s="17" t="s">
        <v>100</v>
      </c>
      <c r="D1997" s="21">
        <v>45226.015972222223</v>
      </c>
      <c r="E1997" s="16" t="s">
        <v>97</v>
      </c>
      <c r="F1997" s="16" t="s">
        <v>35</v>
      </c>
      <c r="G1997" s="16">
        <v>8973</v>
      </c>
      <c r="H1997" s="16">
        <f>IF(OR(Table13[[#This Row],[Order Value]]&gt;Answer!I$17,Table13[[#This Row],[Order Value]]&lt;Answer!I$18),1,0)</f>
        <v>0</v>
      </c>
      <c r="I1997" s="19">
        <v>45226</v>
      </c>
      <c r="J1997" s="20" t="str">
        <f>TEXT(Table13[[#This Row],[Order Datetime]],"HH:MM:SS")</f>
        <v>00:23:00</v>
      </c>
      <c r="K1997" s="20" t="str">
        <f>TEXT(Table13[[#This Row],[Order time]],"H")</f>
        <v>0</v>
      </c>
      <c r="L1997" s="16">
        <v>10</v>
      </c>
      <c r="M1997" s="16">
        <f>DAY(Table13[[#This Row],[Order Date]])</f>
        <v>27</v>
      </c>
      <c r="N1997" s="16" t="str">
        <f>TEXT(Table13[[#This Row],[Order Date]],"mmmm")</f>
        <v>October</v>
      </c>
      <c r="O1997" s="16" t="str">
        <f>TEXT(Table13[[#This Row],[Order Date]],"dddd")</f>
        <v>Friday</v>
      </c>
      <c r="P1997" s="16">
        <f>WEEKDAY(Table13[[#This Row],[Order Datetime]],2)</f>
        <v>5</v>
      </c>
      <c r="Q1997" s="30" t="str">
        <f>IF(Table13[[#This Row],[Customer Country]]="",VLOOKUP(Table13[[#This Row],[Customer ID]],Customers!$A$2:$E$2501,2,0),Table13[[#This Row],[Customer Country]])</f>
        <v>France</v>
      </c>
      <c r="R1997" s="16">
        <f>VLOOKUP(Table13[[#This Row],[Customer ID]],Table3[],6,0)</f>
        <v>22</v>
      </c>
    </row>
    <row r="1998" spans="1:18" x14ac:dyDescent="0.3">
      <c r="A1998" s="15">
        <v>806906</v>
      </c>
      <c r="B1998" s="16">
        <v>1603</v>
      </c>
      <c r="C1998" s="17" t="s">
        <v>99</v>
      </c>
      <c r="D1998" s="21">
        <v>45058.972222222219</v>
      </c>
      <c r="E1998" s="16" t="s">
        <v>98</v>
      </c>
      <c r="F1998" s="16" t="s">
        <v>43</v>
      </c>
      <c r="G1998" s="16">
        <v>585</v>
      </c>
      <c r="H1998" s="16">
        <f>IF(OR(Table13[[#This Row],[Order Value]]&gt;Answer!I$17,Table13[[#This Row],[Order Value]]&lt;Answer!I$18),1,0)</f>
        <v>0</v>
      </c>
      <c r="I1998" s="19">
        <v>45058</v>
      </c>
      <c r="J1998" s="20" t="str">
        <f>TEXT(Table13[[#This Row],[Order Datetime]],"HH:MM:SS")</f>
        <v>23:20:00</v>
      </c>
      <c r="K1998" s="20" t="str">
        <f>TEXT(Table13[[#This Row],[Order time]],"H")</f>
        <v>23</v>
      </c>
      <c r="L1998" s="16">
        <v>5</v>
      </c>
      <c r="M1998" s="16">
        <f>DAY(Table13[[#This Row],[Order Date]])</f>
        <v>12</v>
      </c>
      <c r="N1998" s="16" t="str">
        <f>TEXT(Table13[[#This Row],[Order Date]],"mmmm")</f>
        <v>May</v>
      </c>
      <c r="O1998" s="16" t="str">
        <f>TEXT(Table13[[#This Row],[Order Date]],"dddd")</f>
        <v>Friday</v>
      </c>
      <c r="P1998" s="16">
        <f>WEEKDAY(Table13[[#This Row],[Order Datetime]],2)</f>
        <v>5</v>
      </c>
      <c r="Q1998" s="30" t="str">
        <f>IF(Table13[[#This Row],[Customer Country]]="",VLOOKUP(Table13[[#This Row],[Customer ID]],Customers!$A$2:$E$2501,2,0),Table13[[#This Row],[Customer Country]])</f>
        <v>USA</v>
      </c>
      <c r="R1998" s="16">
        <f>VLOOKUP(Table13[[#This Row],[Customer ID]],Table3[],6,0)</f>
        <v>73</v>
      </c>
    </row>
    <row r="1999" spans="1:18" x14ac:dyDescent="0.3">
      <c r="A1999" s="15">
        <v>1549353</v>
      </c>
      <c r="B1999" s="16">
        <v>1603</v>
      </c>
      <c r="C1999" s="17" t="s">
        <v>99</v>
      </c>
      <c r="D1999" s="21">
        <v>45182.058333333334</v>
      </c>
      <c r="E1999" s="16" t="s">
        <v>98</v>
      </c>
      <c r="F1999" s="16" t="s">
        <v>42</v>
      </c>
      <c r="G1999" s="16">
        <v>2101</v>
      </c>
      <c r="H1999" s="16">
        <f>IF(OR(Table13[[#This Row],[Order Value]]&gt;Answer!I$17,Table13[[#This Row],[Order Value]]&lt;Answer!I$18),1,0)</f>
        <v>0</v>
      </c>
      <c r="I1999" s="19">
        <v>45182</v>
      </c>
      <c r="J1999" s="20" t="str">
        <f>TEXT(Table13[[#This Row],[Order Datetime]],"HH:MM:SS")</f>
        <v>01:24:00</v>
      </c>
      <c r="K1999" s="20" t="str">
        <f>TEXT(Table13[[#This Row],[Order time]],"H")</f>
        <v>1</v>
      </c>
      <c r="L1999" s="16">
        <v>9</v>
      </c>
      <c r="M1999" s="16">
        <f>DAY(Table13[[#This Row],[Order Date]])</f>
        <v>13</v>
      </c>
      <c r="N1999" s="16" t="str">
        <f>TEXT(Table13[[#This Row],[Order Date]],"mmmm")</f>
        <v>September</v>
      </c>
      <c r="O1999" s="16" t="str">
        <f>TEXT(Table13[[#This Row],[Order Date]],"dddd")</f>
        <v>Wednesday</v>
      </c>
      <c r="P1999" s="16">
        <f>WEEKDAY(Table13[[#This Row],[Order Datetime]],2)</f>
        <v>3</v>
      </c>
      <c r="Q1999" s="30" t="str">
        <f>IF(Table13[[#This Row],[Customer Country]]="",VLOOKUP(Table13[[#This Row],[Customer ID]],Customers!$A$2:$E$2501,2,0),Table13[[#This Row],[Customer Country]])</f>
        <v>USA</v>
      </c>
      <c r="R1999" s="16">
        <f>VLOOKUP(Table13[[#This Row],[Customer ID]],Table3[],6,0)</f>
        <v>73</v>
      </c>
    </row>
    <row r="2000" spans="1:18" x14ac:dyDescent="0.3">
      <c r="A2000" s="15">
        <v>262661</v>
      </c>
      <c r="B2000" s="16">
        <v>1604</v>
      </c>
      <c r="C2000" s="17" t="s">
        <v>105</v>
      </c>
      <c r="D2000" s="18">
        <v>45094.993750000001</v>
      </c>
      <c r="E2000" s="16" t="s">
        <v>98</v>
      </c>
      <c r="F2000" s="16" t="s">
        <v>27</v>
      </c>
      <c r="G2000" s="16">
        <v>2871</v>
      </c>
      <c r="H2000" s="16">
        <f>IF(OR(Table13[[#This Row],[Order Value]]&gt;Answer!I$17,Table13[[#This Row],[Order Value]]&lt;Answer!I$18),1,0)</f>
        <v>0</v>
      </c>
      <c r="I2000" s="19">
        <v>45094</v>
      </c>
      <c r="J2000" s="20" t="str">
        <f>TEXT(Table13[[#This Row],[Order Datetime]],"HH:MM:SS")</f>
        <v>23:51:00</v>
      </c>
      <c r="K2000" s="20" t="str">
        <f>TEXT(Table13[[#This Row],[Order time]],"H")</f>
        <v>23</v>
      </c>
      <c r="L2000" s="16">
        <v>6</v>
      </c>
      <c r="M2000" s="16">
        <f>DAY(Table13[[#This Row],[Order Date]])</f>
        <v>17</v>
      </c>
      <c r="N2000" s="16" t="str">
        <f>TEXT(Table13[[#This Row],[Order Date]],"mmmm")</f>
        <v>June</v>
      </c>
      <c r="O2000" s="16" t="str">
        <f>TEXT(Table13[[#This Row],[Order Date]],"dddd")</f>
        <v>Saturday</v>
      </c>
      <c r="P2000" s="16">
        <f>WEEKDAY(Table13[[#This Row],[Order Datetime]],2)</f>
        <v>6</v>
      </c>
      <c r="Q2000" s="30" t="str">
        <f>IF(Table13[[#This Row],[Customer Country]]="",VLOOKUP(Table13[[#This Row],[Customer ID]],Customers!$A$2:$E$2501,2,0),Table13[[#This Row],[Customer Country]])</f>
        <v>Spain</v>
      </c>
      <c r="R2000" s="16">
        <f>VLOOKUP(Table13[[#This Row],[Customer ID]],Table3[],6,0)</f>
        <v>76</v>
      </c>
    </row>
    <row r="2001" spans="1:18" x14ac:dyDescent="0.3">
      <c r="A2001" s="15">
        <v>930552</v>
      </c>
      <c r="B2001" s="16">
        <v>1605</v>
      </c>
      <c r="C2001" s="17" t="s">
        <v>105</v>
      </c>
      <c r="D2001" s="21">
        <v>45021.009722222225</v>
      </c>
      <c r="E2001" s="16" t="s">
        <v>96</v>
      </c>
      <c r="F2001" s="16" t="s">
        <v>88</v>
      </c>
      <c r="G2001" s="16">
        <v>6840</v>
      </c>
      <c r="H2001" s="16">
        <f>IF(OR(Table13[[#This Row],[Order Value]]&gt;Answer!I$17,Table13[[#This Row],[Order Value]]&lt;Answer!I$18),1,0)</f>
        <v>0</v>
      </c>
      <c r="I2001" s="19">
        <v>45021</v>
      </c>
      <c r="J2001" s="20" t="str">
        <f>TEXT(Table13[[#This Row],[Order Datetime]],"HH:MM:SS")</f>
        <v>00:14:00</v>
      </c>
      <c r="K2001" s="20" t="str">
        <f>TEXT(Table13[[#This Row],[Order time]],"H")</f>
        <v>0</v>
      </c>
      <c r="L2001" s="16">
        <v>4</v>
      </c>
      <c r="M2001" s="16">
        <f>DAY(Table13[[#This Row],[Order Date]])</f>
        <v>5</v>
      </c>
      <c r="N2001" s="16" t="str">
        <f>TEXT(Table13[[#This Row],[Order Date]],"mmmm")</f>
        <v>April</v>
      </c>
      <c r="O2001" s="16" t="str">
        <f>TEXT(Table13[[#This Row],[Order Date]],"dddd")</f>
        <v>Wednesday</v>
      </c>
      <c r="P2001" s="16">
        <f>WEEKDAY(Table13[[#This Row],[Order Datetime]],2)</f>
        <v>3</v>
      </c>
      <c r="Q2001" s="30" t="str">
        <f>IF(Table13[[#This Row],[Customer Country]]="",VLOOKUP(Table13[[#This Row],[Customer ID]],Customers!$A$2:$E$2501,2,0),Table13[[#This Row],[Customer Country]])</f>
        <v>Spain</v>
      </c>
      <c r="R2001" s="16">
        <f>VLOOKUP(Table13[[#This Row],[Customer ID]],Table3[],6,0)</f>
        <v>45</v>
      </c>
    </row>
    <row r="2002" spans="1:18" x14ac:dyDescent="0.3">
      <c r="A2002" s="15">
        <v>59723</v>
      </c>
      <c r="B2002" s="16">
        <v>1606</v>
      </c>
      <c r="C2002" s="17" t="s">
        <v>100</v>
      </c>
      <c r="D2002" s="18">
        <v>45235.045138888891</v>
      </c>
      <c r="E2002" s="16" t="s">
        <v>96</v>
      </c>
      <c r="F2002" s="16" t="s">
        <v>15</v>
      </c>
      <c r="G2002" s="16">
        <v>3606</v>
      </c>
      <c r="H2002" s="16">
        <f>IF(OR(Table13[[#This Row],[Order Value]]&gt;Answer!I$17,Table13[[#This Row],[Order Value]]&lt;Answer!I$18),1,0)</f>
        <v>0</v>
      </c>
      <c r="I2002" s="19">
        <v>45235</v>
      </c>
      <c r="J2002" s="20" t="str">
        <f>TEXT(Table13[[#This Row],[Order Datetime]],"HH:MM:SS")</f>
        <v>01:05:00</v>
      </c>
      <c r="K2002" s="20" t="str">
        <f>TEXT(Table13[[#This Row],[Order time]],"H")</f>
        <v>1</v>
      </c>
      <c r="L2002" s="16">
        <v>11</v>
      </c>
      <c r="M2002" s="16">
        <f>DAY(Table13[[#This Row],[Order Date]])</f>
        <v>5</v>
      </c>
      <c r="N2002" s="16" t="str">
        <f>TEXT(Table13[[#This Row],[Order Date]],"mmmm")</f>
        <v>November</v>
      </c>
      <c r="O2002" s="16" t="str">
        <f>TEXT(Table13[[#This Row],[Order Date]],"dddd")</f>
        <v>Sunday</v>
      </c>
      <c r="P2002" s="16">
        <f>WEEKDAY(Table13[[#This Row],[Order Datetime]],2)</f>
        <v>7</v>
      </c>
      <c r="Q2002" s="30" t="str">
        <f>IF(Table13[[#This Row],[Customer Country]]="",VLOOKUP(Table13[[#This Row],[Customer ID]],Customers!$A$2:$E$2501,2,0),Table13[[#This Row],[Customer Country]])</f>
        <v>France</v>
      </c>
      <c r="R2002" s="16">
        <f>VLOOKUP(Table13[[#This Row],[Customer ID]],Table3[],6,0)</f>
        <v>23</v>
      </c>
    </row>
    <row r="2003" spans="1:18" x14ac:dyDescent="0.3">
      <c r="A2003" s="15">
        <v>888938</v>
      </c>
      <c r="B2003" s="16">
        <v>1606</v>
      </c>
      <c r="C2003" s="17" t="s">
        <v>100</v>
      </c>
      <c r="D2003" s="21">
        <v>45170.06527777778</v>
      </c>
      <c r="E2003" s="16" t="s">
        <v>96</v>
      </c>
      <c r="F2003" s="16" t="s">
        <v>43</v>
      </c>
      <c r="G2003" s="16">
        <v>1061</v>
      </c>
      <c r="H2003" s="16">
        <f>IF(OR(Table13[[#This Row],[Order Value]]&gt;Answer!I$17,Table13[[#This Row],[Order Value]]&lt;Answer!I$18),1,0)</f>
        <v>0</v>
      </c>
      <c r="I2003" s="19">
        <v>45170</v>
      </c>
      <c r="J2003" s="20" t="str">
        <f>TEXT(Table13[[#This Row],[Order Datetime]],"HH:MM:SS")</f>
        <v>01:34:00</v>
      </c>
      <c r="K2003" s="20" t="str">
        <f>TEXT(Table13[[#This Row],[Order time]],"H")</f>
        <v>1</v>
      </c>
      <c r="L2003" s="16">
        <v>9</v>
      </c>
      <c r="M2003" s="16">
        <f>DAY(Table13[[#This Row],[Order Date]])</f>
        <v>1</v>
      </c>
      <c r="N2003" s="16" t="str">
        <f>TEXT(Table13[[#This Row],[Order Date]],"mmmm")</f>
        <v>September</v>
      </c>
      <c r="O2003" s="16" t="str">
        <f>TEXT(Table13[[#This Row],[Order Date]],"dddd")</f>
        <v>Friday</v>
      </c>
      <c r="P2003" s="16">
        <f>WEEKDAY(Table13[[#This Row],[Order Datetime]],2)</f>
        <v>5</v>
      </c>
      <c r="Q2003" s="30" t="str">
        <f>IF(Table13[[#This Row],[Customer Country]]="",VLOOKUP(Table13[[#This Row],[Customer ID]],Customers!$A$2:$E$2501,2,0),Table13[[#This Row],[Customer Country]])</f>
        <v>France</v>
      </c>
      <c r="R2003" s="16">
        <f>VLOOKUP(Table13[[#This Row],[Customer ID]],Table3[],6,0)</f>
        <v>23</v>
      </c>
    </row>
    <row r="2004" spans="1:18" x14ac:dyDescent="0.3">
      <c r="A2004" s="15">
        <v>911307</v>
      </c>
      <c r="B2004" s="16">
        <v>1606</v>
      </c>
      <c r="C2004" s="17" t="s">
        <v>100</v>
      </c>
      <c r="D2004" s="21">
        <v>45165.980555555558</v>
      </c>
      <c r="E2004" s="16" t="s">
        <v>191</v>
      </c>
      <c r="F2004" s="16" t="s">
        <v>46</v>
      </c>
      <c r="G2004" s="16">
        <v>8205</v>
      </c>
      <c r="H2004" s="16">
        <f>IF(OR(Table13[[#This Row],[Order Value]]&gt;Answer!I$17,Table13[[#This Row],[Order Value]]&lt;Answer!I$18),1,0)</f>
        <v>0</v>
      </c>
      <c r="I2004" s="19">
        <v>45165</v>
      </c>
      <c r="J2004" s="20" t="str">
        <f>TEXT(Table13[[#This Row],[Order Datetime]],"HH:MM:SS")</f>
        <v>23:32:00</v>
      </c>
      <c r="K2004" s="20" t="str">
        <f>TEXT(Table13[[#This Row],[Order time]],"H")</f>
        <v>23</v>
      </c>
      <c r="L2004" s="16">
        <v>8</v>
      </c>
      <c r="M2004" s="16">
        <f>DAY(Table13[[#This Row],[Order Date]])</f>
        <v>27</v>
      </c>
      <c r="N2004" s="16" t="str">
        <f>TEXT(Table13[[#This Row],[Order Date]],"mmmm")</f>
        <v>August</v>
      </c>
      <c r="O2004" s="16" t="str">
        <f>TEXT(Table13[[#This Row],[Order Date]],"dddd")</f>
        <v>Sunday</v>
      </c>
      <c r="P2004" s="16">
        <f>WEEKDAY(Table13[[#This Row],[Order Datetime]],2)</f>
        <v>7</v>
      </c>
      <c r="Q2004" s="30" t="str">
        <f>IF(Table13[[#This Row],[Customer Country]]="",VLOOKUP(Table13[[#This Row],[Customer ID]],Customers!$A$2:$E$2501,2,0),Table13[[#This Row],[Customer Country]])</f>
        <v>France</v>
      </c>
      <c r="R2004" s="16">
        <f>VLOOKUP(Table13[[#This Row],[Customer ID]],Table3[],6,0)</f>
        <v>23</v>
      </c>
    </row>
    <row r="2005" spans="1:18" x14ac:dyDescent="0.3">
      <c r="A2005" s="15">
        <v>930878</v>
      </c>
      <c r="B2005" s="16">
        <v>1606</v>
      </c>
      <c r="C2005" s="17" t="s">
        <v>100</v>
      </c>
      <c r="D2005" s="21">
        <v>45113.081944444442</v>
      </c>
      <c r="E2005" s="16" t="s">
        <v>98</v>
      </c>
      <c r="F2005" s="16" t="s">
        <v>82</v>
      </c>
      <c r="G2005" s="16">
        <v>3069</v>
      </c>
      <c r="H2005" s="16">
        <f>IF(OR(Table13[[#This Row],[Order Value]]&gt;Answer!I$17,Table13[[#This Row],[Order Value]]&lt;Answer!I$18),1,0)</f>
        <v>0</v>
      </c>
      <c r="I2005" s="19">
        <v>45113</v>
      </c>
      <c r="J2005" s="20" t="str">
        <f>TEXT(Table13[[#This Row],[Order Datetime]],"HH:MM:SS")</f>
        <v>01:58:00</v>
      </c>
      <c r="K2005" s="20" t="str">
        <f>TEXT(Table13[[#This Row],[Order time]],"H")</f>
        <v>1</v>
      </c>
      <c r="L2005" s="16">
        <v>7</v>
      </c>
      <c r="M2005" s="16">
        <f>DAY(Table13[[#This Row],[Order Date]])</f>
        <v>6</v>
      </c>
      <c r="N2005" s="16" t="str">
        <f>TEXT(Table13[[#This Row],[Order Date]],"mmmm")</f>
        <v>July</v>
      </c>
      <c r="O2005" s="16" t="str">
        <f>TEXT(Table13[[#This Row],[Order Date]],"dddd")</f>
        <v>Thursday</v>
      </c>
      <c r="P2005" s="16">
        <f>WEEKDAY(Table13[[#This Row],[Order Datetime]],2)</f>
        <v>4</v>
      </c>
      <c r="Q2005" s="30" t="str">
        <f>IF(Table13[[#This Row],[Customer Country]]="",VLOOKUP(Table13[[#This Row],[Customer ID]],Customers!$A$2:$E$2501,2,0),Table13[[#This Row],[Customer Country]])</f>
        <v>France</v>
      </c>
      <c r="R2005" s="16">
        <f>VLOOKUP(Table13[[#This Row],[Customer ID]],Table3[],6,0)</f>
        <v>23</v>
      </c>
    </row>
    <row r="2006" spans="1:18" x14ac:dyDescent="0.3">
      <c r="A2006" s="15">
        <v>1036624</v>
      </c>
      <c r="B2006" s="16">
        <v>1607</v>
      </c>
      <c r="C2006" s="17" t="s">
        <v>101</v>
      </c>
      <c r="D2006" s="21">
        <v>45129.030555555553</v>
      </c>
      <c r="E2006" s="16" t="s">
        <v>97</v>
      </c>
      <c r="F2006" s="16" t="s">
        <v>7</v>
      </c>
      <c r="G2006" s="16">
        <v>667</v>
      </c>
      <c r="H2006" s="16">
        <f>IF(OR(Table13[[#This Row],[Order Value]]&gt;Answer!I$17,Table13[[#This Row],[Order Value]]&lt;Answer!I$18),1,0)</f>
        <v>0</v>
      </c>
      <c r="I2006" s="19">
        <v>45129</v>
      </c>
      <c r="J2006" s="20" t="str">
        <f>TEXT(Table13[[#This Row],[Order Datetime]],"HH:MM:SS")</f>
        <v>00:44:00</v>
      </c>
      <c r="K2006" s="20" t="str">
        <f>TEXT(Table13[[#This Row],[Order time]],"H")</f>
        <v>0</v>
      </c>
      <c r="L2006" s="16">
        <v>7</v>
      </c>
      <c r="M2006" s="16">
        <f>DAY(Table13[[#This Row],[Order Date]])</f>
        <v>22</v>
      </c>
      <c r="N2006" s="16" t="str">
        <f>TEXT(Table13[[#This Row],[Order Date]],"mmmm")</f>
        <v>July</v>
      </c>
      <c r="O2006" s="16" t="str">
        <f>TEXT(Table13[[#This Row],[Order Date]],"dddd")</f>
        <v>Saturday</v>
      </c>
      <c r="P2006" s="16">
        <f>WEEKDAY(Table13[[#This Row],[Order Datetime]],2)</f>
        <v>6</v>
      </c>
      <c r="Q2006" s="30" t="str">
        <f>IF(Table13[[#This Row],[Customer Country]]="",VLOOKUP(Table13[[#This Row],[Customer ID]],Customers!$A$2:$E$2501,2,0),Table13[[#This Row],[Customer Country]])</f>
        <v>Australia</v>
      </c>
      <c r="R2006" s="16">
        <f>VLOOKUP(Table13[[#This Row],[Customer ID]],Table3[],6,0)</f>
        <v>65</v>
      </c>
    </row>
    <row r="2007" spans="1:18" x14ac:dyDescent="0.3">
      <c r="A2007" s="15">
        <v>1224367</v>
      </c>
      <c r="B2007" s="16">
        <v>1608</v>
      </c>
      <c r="C2007" s="17" t="s">
        <v>99</v>
      </c>
      <c r="D2007" s="21">
        <v>44979.020138888889</v>
      </c>
      <c r="E2007" s="16" t="s">
        <v>97</v>
      </c>
      <c r="F2007" s="16" t="s">
        <v>54</v>
      </c>
      <c r="G2007" s="16">
        <v>3078</v>
      </c>
      <c r="H2007" s="16">
        <f>IF(OR(Table13[[#This Row],[Order Value]]&gt;Answer!I$17,Table13[[#This Row],[Order Value]]&lt;Answer!I$18),1,0)</f>
        <v>0</v>
      </c>
      <c r="I2007" s="19">
        <v>44979</v>
      </c>
      <c r="J2007" s="20" t="str">
        <f>TEXT(Table13[[#This Row],[Order Datetime]],"HH:MM:SS")</f>
        <v>00:29:00</v>
      </c>
      <c r="K2007" s="20" t="str">
        <f>TEXT(Table13[[#This Row],[Order time]],"H")</f>
        <v>0</v>
      </c>
      <c r="L2007" s="16">
        <v>2</v>
      </c>
      <c r="M2007" s="16">
        <f>DAY(Table13[[#This Row],[Order Date]])</f>
        <v>22</v>
      </c>
      <c r="N2007" s="16" t="str">
        <f>TEXT(Table13[[#This Row],[Order Date]],"mmmm")</f>
        <v>February</v>
      </c>
      <c r="O2007" s="16" t="str">
        <f>TEXT(Table13[[#This Row],[Order Date]],"dddd")</f>
        <v>Wednesday</v>
      </c>
      <c r="P2007" s="16">
        <f>WEEKDAY(Table13[[#This Row],[Order Datetime]],2)</f>
        <v>3</v>
      </c>
      <c r="Q2007" s="30" t="str">
        <f>IF(Table13[[#This Row],[Customer Country]]="",VLOOKUP(Table13[[#This Row],[Customer ID]],Customers!$A$2:$E$2501,2,0),Table13[[#This Row],[Customer Country]])</f>
        <v>USA</v>
      </c>
      <c r="R2007" s="16">
        <f>VLOOKUP(Table13[[#This Row],[Customer ID]],Table3[],6,0)</f>
        <v>43</v>
      </c>
    </row>
    <row r="2008" spans="1:18" x14ac:dyDescent="0.3">
      <c r="A2008" s="15">
        <v>1485067</v>
      </c>
      <c r="B2008" s="16">
        <v>1608</v>
      </c>
      <c r="C2008" s="17" t="s">
        <v>99</v>
      </c>
      <c r="D2008" s="21">
        <v>44963.006249999999</v>
      </c>
      <c r="E2008" s="16" t="s">
        <v>191</v>
      </c>
      <c r="F2008" s="16" t="s">
        <v>74</v>
      </c>
      <c r="G2008" s="16">
        <v>3382</v>
      </c>
      <c r="H2008" s="16">
        <f>IF(OR(Table13[[#This Row],[Order Value]]&gt;Answer!I$17,Table13[[#This Row],[Order Value]]&lt;Answer!I$18),1,0)</f>
        <v>0</v>
      </c>
      <c r="I2008" s="19">
        <v>44963</v>
      </c>
      <c r="J2008" s="20" t="str">
        <f>TEXT(Table13[[#This Row],[Order Datetime]],"HH:MM:SS")</f>
        <v>00:09:00</v>
      </c>
      <c r="K2008" s="20" t="str">
        <f>TEXT(Table13[[#This Row],[Order time]],"H")</f>
        <v>0</v>
      </c>
      <c r="L2008" s="16">
        <v>2</v>
      </c>
      <c r="M2008" s="16">
        <f>DAY(Table13[[#This Row],[Order Date]])</f>
        <v>6</v>
      </c>
      <c r="N2008" s="16" t="str">
        <f>TEXT(Table13[[#This Row],[Order Date]],"mmmm")</f>
        <v>February</v>
      </c>
      <c r="O2008" s="16" t="str">
        <f>TEXT(Table13[[#This Row],[Order Date]],"dddd")</f>
        <v>Monday</v>
      </c>
      <c r="P2008" s="16">
        <f>WEEKDAY(Table13[[#This Row],[Order Datetime]],2)</f>
        <v>1</v>
      </c>
      <c r="Q2008" s="30" t="str">
        <f>IF(Table13[[#This Row],[Customer Country]]="",VLOOKUP(Table13[[#This Row],[Customer ID]],Customers!$A$2:$E$2501,2,0),Table13[[#This Row],[Customer Country]])</f>
        <v>USA</v>
      </c>
      <c r="R2008" s="16">
        <f>VLOOKUP(Table13[[#This Row],[Customer ID]],Table3[],6,0)</f>
        <v>43</v>
      </c>
    </row>
    <row r="2009" spans="1:18" x14ac:dyDescent="0.3">
      <c r="A2009" s="15">
        <v>1125245</v>
      </c>
      <c r="B2009" s="16">
        <v>1611</v>
      </c>
      <c r="C2009" s="17" t="s">
        <v>100</v>
      </c>
      <c r="D2009" s="21">
        <v>45074.996527777781</v>
      </c>
      <c r="E2009" s="16" t="s">
        <v>97</v>
      </c>
      <c r="F2009" s="16" t="s">
        <v>18</v>
      </c>
      <c r="G2009" s="16">
        <v>4618</v>
      </c>
      <c r="H2009" s="16">
        <f>IF(OR(Table13[[#This Row],[Order Value]]&gt;Answer!I$17,Table13[[#This Row],[Order Value]]&lt;Answer!I$18),1,0)</f>
        <v>0</v>
      </c>
      <c r="I2009" s="19">
        <v>45074</v>
      </c>
      <c r="J2009" s="20" t="str">
        <f>TEXT(Table13[[#This Row],[Order Datetime]],"HH:MM:SS")</f>
        <v>23:55:00</v>
      </c>
      <c r="K2009" s="20" t="str">
        <f>TEXT(Table13[[#This Row],[Order time]],"H")</f>
        <v>23</v>
      </c>
      <c r="L2009" s="16">
        <v>5</v>
      </c>
      <c r="M2009" s="16">
        <f>DAY(Table13[[#This Row],[Order Date]])</f>
        <v>28</v>
      </c>
      <c r="N2009" s="16" t="str">
        <f>TEXT(Table13[[#This Row],[Order Date]],"mmmm")</f>
        <v>May</v>
      </c>
      <c r="O2009" s="16" t="str">
        <f>TEXT(Table13[[#This Row],[Order Date]],"dddd")</f>
        <v>Sunday</v>
      </c>
      <c r="P2009" s="16">
        <f>WEEKDAY(Table13[[#This Row],[Order Datetime]],2)</f>
        <v>7</v>
      </c>
      <c r="Q2009" s="30" t="str">
        <f>IF(Table13[[#This Row],[Customer Country]]="",VLOOKUP(Table13[[#This Row],[Customer ID]],Customers!$A$2:$E$2501,2,0),Table13[[#This Row],[Customer Country]])</f>
        <v>France</v>
      </c>
      <c r="R2009" s="16">
        <f>VLOOKUP(Table13[[#This Row],[Customer ID]],Table3[],6,0)</f>
        <v>37</v>
      </c>
    </row>
    <row r="2010" spans="1:18" x14ac:dyDescent="0.3">
      <c r="A2010" s="15">
        <v>1075762</v>
      </c>
      <c r="B2010" s="16">
        <v>1612</v>
      </c>
      <c r="C2010" s="17" t="s">
        <v>105</v>
      </c>
      <c r="D2010" s="21">
        <v>45201.093055555553</v>
      </c>
      <c r="E2010" s="16" t="s">
        <v>97</v>
      </c>
      <c r="F2010" s="16" t="s">
        <v>34</v>
      </c>
      <c r="G2010" s="16">
        <v>3402</v>
      </c>
      <c r="H2010" s="16">
        <f>IF(OR(Table13[[#This Row],[Order Value]]&gt;Answer!I$17,Table13[[#This Row],[Order Value]]&lt;Answer!I$18),1,0)</f>
        <v>0</v>
      </c>
      <c r="I2010" s="19">
        <v>45201</v>
      </c>
      <c r="J2010" s="20" t="str">
        <f>TEXT(Table13[[#This Row],[Order Datetime]],"HH:MM:SS")</f>
        <v>02:14:00</v>
      </c>
      <c r="K2010" s="20" t="str">
        <f>TEXT(Table13[[#This Row],[Order time]],"H")</f>
        <v>2</v>
      </c>
      <c r="L2010" s="16">
        <v>10</v>
      </c>
      <c r="M2010" s="16">
        <f>DAY(Table13[[#This Row],[Order Date]])</f>
        <v>2</v>
      </c>
      <c r="N2010" s="16" t="str">
        <f>TEXT(Table13[[#This Row],[Order Date]],"mmmm")</f>
        <v>October</v>
      </c>
      <c r="O2010" s="16" t="str">
        <f>TEXT(Table13[[#This Row],[Order Date]],"dddd")</f>
        <v>Monday</v>
      </c>
      <c r="P2010" s="16">
        <f>WEEKDAY(Table13[[#This Row],[Order Datetime]],2)</f>
        <v>1</v>
      </c>
      <c r="Q2010" s="30" t="str">
        <f>IF(Table13[[#This Row],[Customer Country]]="",VLOOKUP(Table13[[#This Row],[Customer ID]],Customers!$A$2:$E$2501,2,0),Table13[[#This Row],[Customer Country]])</f>
        <v>Spain</v>
      </c>
      <c r="R2010" s="16">
        <f>VLOOKUP(Table13[[#This Row],[Customer ID]],Table3[],6,0)</f>
        <v>75</v>
      </c>
    </row>
    <row r="2011" spans="1:18" x14ac:dyDescent="0.3">
      <c r="A2011" s="15">
        <v>589161</v>
      </c>
      <c r="B2011" s="16">
        <v>1613</v>
      </c>
      <c r="C2011" s="17" t="s">
        <v>99</v>
      </c>
      <c r="D2011" s="18">
        <v>45290.995833333334</v>
      </c>
      <c r="E2011" s="16" t="s">
        <v>98</v>
      </c>
      <c r="F2011" s="16" t="s">
        <v>94</v>
      </c>
      <c r="G2011" s="16">
        <v>3750</v>
      </c>
      <c r="H2011" s="16">
        <f>IF(OR(Table13[[#This Row],[Order Value]]&gt;Answer!I$17,Table13[[#This Row],[Order Value]]&lt;Answer!I$18),1,0)</f>
        <v>0</v>
      </c>
      <c r="I2011" s="19">
        <v>45290</v>
      </c>
      <c r="J2011" s="20" t="str">
        <f>TEXT(Table13[[#This Row],[Order Datetime]],"HH:MM:SS")</f>
        <v>23:54:00</v>
      </c>
      <c r="K2011" s="20" t="str">
        <f>TEXT(Table13[[#This Row],[Order time]],"H")</f>
        <v>23</v>
      </c>
      <c r="L2011" s="16">
        <v>12</v>
      </c>
      <c r="M2011" s="16">
        <f>DAY(Table13[[#This Row],[Order Date]])</f>
        <v>30</v>
      </c>
      <c r="N2011" s="16" t="str">
        <f>TEXT(Table13[[#This Row],[Order Date]],"mmmm")</f>
        <v>December</v>
      </c>
      <c r="O2011" s="16" t="str">
        <f>TEXT(Table13[[#This Row],[Order Date]],"dddd")</f>
        <v>Saturday</v>
      </c>
      <c r="P2011" s="16">
        <f>WEEKDAY(Table13[[#This Row],[Order Datetime]],2)</f>
        <v>6</v>
      </c>
      <c r="Q2011" s="30" t="str">
        <f>IF(Table13[[#This Row],[Customer Country]]="",VLOOKUP(Table13[[#This Row],[Customer ID]],Customers!$A$2:$E$2501,2,0),Table13[[#This Row],[Customer Country]])</f>
        <v>USA</v>
      </c>
      <c r="R2011" s="16">
        <f>VLOOKUP(Table13[[#This Row],[Customer ID]],Table3[],6,0)</f>
        <v>71</v>
      </c>
    </row>
    <row r="2012" spans="1:18" x14ac:dyDescent="0.3">
      <c r="A2012" s="15">
        <v>1490598</v>
      </c>
      <c r="B2012" s="16">
        <v>1613</v>
      </c>
      <c r="C2012" s="17" t="s">
        <v>99</v>
      </c>
      <c r="D2012" s="21">
        <v>45184.009027777778</v>
      </c>
      <c r="E2012" s="16" t="s">
        <v>98</v>
      </c>
      <c r="F2012" s="16" t="s">
        <v>62</v>
      </c>
      <c r="G2012" s="16">
        <v>2270</v>
      </c>
      <c r="H2012" s="16">
        <f>IF(OR(Table13[[#This Row],[Order Value]]&gt;Answer!I$17,Table13[[#This Row],[Order Value]]&lt;Answer!I$18),1,0)</f>
        <v>0</v>
      </c>
      <c r="I2012" s="19">
        <v>45184</v>
      </c>
      <c r="J2012" s="20" t="str">
        <f>TEXT(Table13[[#This Row],[Order Datetime]],"HH:MM:SS")</f>
        <v>00:13:00</v>
      </c>
      <c r="K2012" s="20" t="str">
        <f>TEXT(Table13[[#This Row],[Order time]],"H")</f>
        <v>0</v>
      </c>
      <c r="L2012" s="16">
        <v>9</v>
      </c>
      <c r="M2012" s="16">
        <f>DAY(Table13[[#This Row],[Order Date]])</f>
        <v>15</v>
      </c>
      <c r="N2012" s="16" t="str">
        <f>TEXT(Table13[[#This Row],[Order Date]],"mmmm")</f>
        <v>September</v>
      </c>
      <c r="O2012" s="16" t="str">
        <f>TEXT(Table13[[#This Row],[Order Date]],"dddd")</f>
        <v>Friday</v>
      </c>
      <c r="P2012" s="16">
        <f>WEEKDAY(Table13[[#This Row],[Order Datetime]],2)</f>
        <v>5</v>
      </c>
      <c r="Q2012" s="30" t="str">
        <f>IF(Table13[[#This Row],[Customer Country]]="",VLOOKUP(Table13[[#This Row],[Customer ID]],Customers!$A$2:$E$2501,2,0),Table13[[#This Row],[Customer Country]])</f>
        <v>USA</v>
      </c>
      <c r="R2012" s="16">
        <f>VLOOKUP(Table13[[#This Row],[Customer ID]],Table3[],6,0)</f>
        <v>71</v>
      </c>
    </row>
    <row r="2013" spans="1:18" x14ac:dyDescent="0.3">
      <c r="A2013" s="15">
        <v>1631258</v>
      </c>
      <c r="B2013" s="16">
        <v>1613</v>
      </c>
      <c r="C2013" s="17" t="s">
        <v>99</v>
      </c>
      <c r="D2013" s="21">
        <v>45262.995833333334</v>
      </c>
      <c r="E2013" s="16" t="s">
        <v>98</v>
      </c>
      <c r="F2013" s="16" t="s">
        <v>78</v>
      </c>
      <c r="G2013" s="16">
        <v>382</v>
      </c>
      <c r="H2013" s="16">
        <f>IF(OR(Table13[[#This Row],[Order Value]]&gt;Answer!I$17,Table13[[#This Row],[Order Value]]&lt;Answer!I$18),1,0)</f>
        <v>0</v>
      </c>
      <c r="I2013" s="19">
        <v>45262</v>
      </c>
      <c r="J2013" s="20" t="str">
        <f>TEXT(Table13[[#This Row],[Order Datetime]],"HH:MM:SS")</f>
        <v>23:54:00</v>
      </c>
      <c r="K2013" s="20" t="str">
        <f>TEXT(Table13[[#This Row],[Order time]],"H")</f>
        <v>23</v>
      </c>
      <c r="L2013" s="16">
        <v>12</v>
      </c>
      <c r="M2013" s="16">
        <f>DAY(Table13[[#This Row],[Order Date]])</f>
        <v>2</v>
      </c>
      <c r="N2013" s="16" t="str">
        <f>TEXT(Table13[[#This Row],[Order Date]],"mmmm")</f>
        <v>December</v>
      </c>
      <c r="O2013" s="16" t="str">
        <f>TEXT(Table13[[#This Row],[Order Date]],"dddd")</f>
        <v>Saturday</v>
      </c>
      <c r="P2013" s="16">
        <f>WEEKDAY(Table13[[#This Row],[Order Datetime]],2)</f>
        <v>6</v>
      </c>
      <c r="Q2013" s="30" t="str">
        <f>IF(Table13[[#This Row],[Customer Country]]="",VLOOKUP(Table13[[#This Row],[Customer ID]],Customers!$A$2:$E$2501,2,0),Table13[[#This Row],[Customer Country]])</f>
        <v>USA</v>
      </c>
      <c r="R2013" s="16">
        <f>VLOOKUP(Table13[[#This Row],[Customer ID]],Table3[],6,0)</f>
        <v>71</v>
      </c>
    </row>
    <row r="2014" spans="1:18" x14ac:dyDescent="0.3">
      <c r="A2014" s="15">
        <v>2822</v>
      </c>
      <c r="B2014" s="16">
        <v>1614</v>
      </c>
      <c r="C2014" s="17" t="s">
        <v>99</v>
      </c>
      <c r="D2014" s="18">
        <v>45290.01458333333</v>
      </c>
      <c r="E2014" s="16" t="s">
        <v>191</v>
      </c>
      <c r="F2014" s="16" t="s">
        <v>6</v>
      </c>
      <c r="G2014" s="16">
        <v>3960</v>
      </c>
      <c r="H2014" s="16">
        <f>IF(OR(Table13[[#This Row],[Order Value]]&gt;Answer!I$17,Table13[[#This Row],[Order Value]]&lt;Answer!I$18),1,0)</f>
        <v>0</v>
      </c>
      <c r="I2014" s="19">
        <v>45290</v>
      </c>
      <c r="J2014" s="20" t="str">
        <f>TEXT(Table13[[#This Row],[Order Datetime]],"HH:MM:SS")</f>
        <v>00:21:00</v>
      </c>
      <c r="K2014" s="20" t="str">
        <f>TEXT(Table13[[#This Row],[Order time]],"H")</f>
        <v>0</v>
      </c>
      <c r="L2014" s="16">
        <v>12</v>
      </c>
      <c r="M2014" s="16">
        <f>DAY(Table13[[#This Row],[Order Date]])</f>
        <v>30</v>
      </c>
      <c r="N2014" s="16" t="str">
        <f>TEXT(Table13[[#This Row],[Order Date]],"mmmm")</f>
        <v>December</v>
      </c>
      <c r="O2014" s="16" t="str">
        <f>TEXT(Table13[[#This Row],[Order Date]],"dddd")</f>
        <v>Saturday</v>
      </c>
      <c r="P2014" s="16">
        <f>WEEKDAY(Table13[[#This Row],[Order Datetime]],2)</f>
        <v>6</v>
      </c>
      <c r="Q2014" s="30" t="str">
        <f>IF(Table13[[#This Row],[Customer Country]]="",VLOOKUP(Table13[[#This Row],[Customer ID]],Customers!$A$2:$E$2501,2,0),Table13[[#This Row],[Customer Country]])</f>
        <v>USA</v>
      </c>
      <c r="R2014" s="16">
        <f>VLOOKUP(Table13[[#This Row],[Customer ID]],Table3[],6,0)</f>
        <v>37</v>
      </c>
    </row>
    <row r="2015" spans="1:18" x14ac:dyDescent="0.3">
      <c r="A2015" s="15">
        <v>1472446</v>
      </c>
      <c r="B2015" s="16">
        <v>1614</v>
      </c>
      <c r="C2015" s="17" t="s">
        <v>99</v>
      </c>
      <c r="D2015" s="21">
        <v>45233.074999999997</v>
      </c>
      <c r="E2015" s="16" t="s">
        <v>191</v>
      </c>
      <c r="F2015" s="16" t="s">
        <v>4</v>
      </c>
      <c r="G2015" s="16">
        <v>7570</v>
      </c>
      <c r="H2015" s="16">
        <f>IF(OR(Table13[[#This Row],[Order Value]]&gt;Answer!I$17,Table13[[#This Row],[Order Value]]&lt;Answer!I$18),1,0)</f>
        <v>0</v>
      </c>
      <c r="I2015" s="19">
        <v>45233</v>
      </c>
      <c r="J2015" s="20" t="str">
        <f>TEXT(Table13[[#This Row],[Order Datetime]],"HH:MM:SS")</f>
        <v>01:48:00</v>
      </c>
      <c r="K2015" s="20" t="str">
        <f>TEXT(Table13[[#This Row],[Order time]],"H")</f>
        <v>1</v>
      </c>
      <c r="L2015" s="16">
        <v>11</v>
      </c>
      <c r="M2015" s="16">
        <f>DAY(Table13[[#This Row],[Order Date]])</f>
        <v>3</v>
      </c>
      <c r="N2015" s="16" t="str">
        <f>TEXT(Table13[[#This Row],[Order Date]],"mmmm")</f>
        <v>November</v>
      </c>
      <c r="O2015" s="16" t="str">
        <f>TEXT(Table13[[#This Row],[Order Date]],"dddd")</f>
        <v>Friday</v>
      </c>
      <c r="P2015" s="16">
        <f>WEEKDAY(Table13[[#This Row],[Order Datetime]],2)</f>
        <v>5</v>
      </c>
      <c r="Q2015" s="30" t="str">
        <f>IF(Table13[[#This Row],[Customer Country]]="",VLOOKUP(Table13[[#This Row],[Customer ID]],Customers!$A$2:$E$2501,2,0),Table13[[#This Row],[Customer Country]])</f>
        <v>USA</v>
      </c>
      <c r="R2015" s="16">
        <f>VLOOKUP(Table13[[#This Row],[Customer ID]],Table3[],6,0)</f>
        <v>37</v>
      </c>
    </row>
    <row r="2016" spans="1:18" x14ac:dyDescent="0.3">
      <c r="A2016" s="15">
        <v>560179</v>
      </c>
      <c r="B2016" s="16">
        <v>1615</v>
      </c>
      <c r="C2016" s="17" t="s">
        <v>105</v>
      </c>
      <c r="D2016" s="18">
        <v>45112.044444444444</v>
      </c>
      <c r="E2016" s="16" t="s">
        <v>191</v>
      </c>
      <c r="F2016" s="16" t="s">
        <v>49</v>
      </c>
      <c r="G2016" s="16">
        <v>227</v>
      </c>
      <c r="H2016" s="16">
        <f>IF(OR(Table13[[#This Row],[Order Value]]&gt;Answer!I$17,Table13[[#This Row],[Order Value]]&lt;Answer!I$18),1,0)</f>
        <v>0</v>
      </c>
      <c r="I2016" s="19">
        <v>45112</v>
      </c>
      <c r="J2016" s="20" t="str">
        <f>TEXT(Table13[[#This Row],[Order Datetime]],"HH:MM:SS")</f>
        <v>01:04:00</v>
      </c>
      <c r="K2016" s="20" t="str">
        <f>TEXT(Table13[[#This Row],[Order time]],"H")</f>
        <v>1</v>
      </c>
      <c r="L2016" s="16">
        <v>7</v>
      </c>
      <c r="M2016" s="16">
        <f>DAY(Table13[[#This Row],[Order Date]])</f>
        <v>5</v>
      </c>
      <c r="N2016" s="16" t="str">
        <f>TEXT(Table13[[#This Row],[Order Date]],"mmmm")</f>
        <v>July</v>
      </c>
      <c r="O2016" s="16" t="str">
        <f>TEXT(Table13[[#This Row],[Order Date]],"dddd")</f>
        <v>Wednesday</v>
      </c>
      <c r="P2016" s="16">
        <f>WEEKDAY(Table13[[#This Row],[Order Datetime]],2)</f>
        <v>3</v>
      </c>
      <c r="Q2016" s="30" t="str">
        <f>IF(Table13[[#This Row],[Customer Country]]="",VLOOKUP(Table13[[#This Row],[Customer ID]],Customers!$A$2:$E$2501,2,0),Table13[[#This Row],[Customer Country]])</f>
        <v>Spain</v>
      </c>
      <c r="R2016" s="16">
        <f>VLOOKUP(Table13[[#This Row],[Customer ID]],Table3[],6,0)</f>
        <v>64</v>
      </c>
    </row>
    <row r="2017" spans="1:18" x14ac:dyDescent="0.3">
      <c r="A2017" s="15">
        <v>593188</v>
      </c>
      <c r="B2017" s="16">
        <v>1615</v>
      </c>
      <c r="C2017" s="17" t="s">
        <v>105</v>
      </c>
      <c r="D2017" s="18">
        <v>45268.01458333333</v>
      </c>
      <c r="E2017" s="16" t="s">
        <v>191</v>
      </c>
      <c r="F2017" s="16" t="s">
        <v>30</v>
      </c>
      <c r="G2017" s="16">
        <v>9830</v>
      </c>
      <c r="H2017" s="16">
        <f>IF(OR(Table13[[#This Row],[Order Value]]&gt;Answer!I$17,Table13[[#This Row],[Order Value]]&lt;Answer!I$18),1,0)</f>
        <v>0</v>
      </c>
      <c r="I2017" s="19">
        <v>45268</v>
      </c>
      <c r="J2017" s="20" t="str">
        <f>TEXT(Table13[[#This Row],[Order Datetime]],"HH:MM:SS")</f>
        <v>00:21:00</v>
      </c>
      <c r="K2017" s="20" t="str">
        <f>TEXT(Table13[[#This Row],[Order time]],"H")</f>
        <v>0</v>
      </c>
      <c r="L2017" s="16">
        <v>12</v>
      </c>
      <c r="M2017" s="16">
        <f>DAY(Table13[[#This Row],[Order Date]])</f>
        <v>8</v>
      </c>
      <c r="N2017" s="16" t="str">
        <f>TEXT(Table13[[#This Row],[Order Date]],"mmmm")</f>
        <v>December</v>
      </c>
      <c r="O2017" s="16" t="str">
        <f>TEXT(Table13[[#This Row],[Order Date]],"dddd")</f>
        <v>Friday</v>
      </c>
      <c r="P2017" s="16">
        <f>WEEKDAY(Table13[[#This Row],[Order Datetime]],2)</f>
        <v>5</v>
      </c>
      <c r="Q2017" s="30" t="str">
        <f>IF(Table13[[#This Row],[Customer Country]]="",VLOOKUP(Table13[[#This Row],[Customer ID]],Customers!$A$2:$E$2501,2,0),Table13[[#This Row],[Customer Country]])</f>
        <v>Spain</v>
      </c>
      <c r="R2017" s="16">
        <f>VLOOKUP(Table13[[#This Row],[Customer ID]],Table3[],6,0)</f>
        <v>64</v>
      </c>
    </row>
    <row r="2018" spans="1:18" x14ac:dyDescent="0.3">
      <c r="A2018" s="15">
        <v>1063767</v>
      </c>
      <c r="B2018" s="16">
        <v>1616</v>
      </c>
      <c r="C2018" s="17" t="s">
        <v>99</v>
      </c>
      <c r="D2018" s="21">
        <v>45133.988888888889</v>
      </c>
      <c r="E2018" s="16" t="s">
        <v>97</v>
      </c>
      <c r="F2018" s="16" t="s">
        <v>81</v>
      </c>
      <c r="G2018" s="16">
        <v>1893</v>
      </c>
      <c r="H2018" s="16">
        <f>IF(OR(Table13[[#This Row],[Order Value]]&gt;Answer!I$17,Table13[[#This Row],[Order Value]]&lt;Answer!I$18),1,0)</f>
        <v>0</v>
      </c>
      <c r="I2018" s="19">
        <v>45133</v>
      </c>
      <c r="J2018" s="20" t="str">
        <f>TEXT(Table13[[#This Row],[Order Datetime]],"HH:MM:SS")</f>
        <v>23:44:00</v>
      </c>
      <c r="K2018" s="20" t="str">
        <f>TEXT(Table13[[#This Row],[Order time]],"H")</f>
        <v>23</v>
      </c>
      <c r="L2018" s="16">
        <v>7</v>
      </c>
      <c r="M2018" s="16">
        <f>DAY(Table13[[#This Row],[Order Date]])</f>
        <v>26</v>
      </c>
      <c r="N2018" s="16" t="str">
        <f>TEXT(Table13[[#This Row],[Order Date]],"mmmm")</f>
        <v>July</v>
      </c>
      <c r="O2018" s="16" t="str">
        <f>TEXT(Table13[[#This Row],[Order Date]],"dddd")</f>
        <v>Wednesday</v>
      </c>
      <c r="P2018" s="16">
        <f>WEEKDAY(Table13[[#This Row],[Order Datetime]],2)</f>
        <v>3</v>
      </c>
      <c r="Q2018" s="30" t="str">
        <f>IF(Table13[[#This Row],[Customer Country]]="",VLOOKUP(Table13[[#This Row],[Customer ID]],Customers!$A$2:$E$2501,2,0),Table13[[#This Row],[Customer Country]])</f>
        <v>USA</v>
      </c>
      <c r="R2018" s="16">
        <f>VLOOKUP(Table13[[#This Row],[Customer ID]],Table3[],6,0)</f>
        <v>38</v>
      </c>
    </row>
    <row r="2019" spans="1:18" x14ac:dyDescent="0.3">
      <c r="A2019" s="15">
        <v>1094900</v>
      </c>
      <c r="B2019" s="16">
        <v>1616</v>
      </c>
      <c r="C2019" s="17" t="s">
        <v>99</v>
      </c>
      <c r="D2019" s="21">
        <v>45046.040277777778</v>
      </c>
      <c r="E2019" s="16" t="s">
        <v>96</v>
      </c>
      <c r="F2019" s="16" t="s">
        <v>27</v>
      </c>
      <c r="G2019" s="16">
        <v>2968</v>
      </c>
      <c r="H2019" s="16">
        <f>IF(OR(Table13[[#This Row],[Order Value]]&gt;Answer!I$17,Table13[[#This Row],[Order Value]]&lt;Answer!I$18),1,0)</f>
        <v>0</v>
      </c>
      <c r="I2019" s="19">
        <v>45046</v>
      </c>
      <c r="J2019" s="20" t="str">
        <f>TEXT(Table13[[#This Row],[Order Datetime]],"HH:MM:SS")</f>
        <v>00:58:00</v>
      </c>
      <c r="K2019" s="20" t="str">
        <f>TEXT(Table13[[#This Row],[Order time]],"H")</f>
        <v>0</v>
      </c>
      <c r="L2019" s="16">
        <v>4</v>
      </c>
      <c r="M2019" s="16">
        <f>DAY(Table13[[#This Row],[Order Date]])</f>
        <v>30</v>
      </c>
      <c r="N2019" s="16" t="str">
        <f>TEXT(Table13[[#This Row],[Order Date]],"mmmm")</f>
        <v>April</v>
      </c>
      <c r="O2019" s="16" t="str">
        <f>TEXT(Table13[[#This Row],[Order Date]],"dddd")</f>
        <v>Sunday</v>
      </c>
      <c r="P2019" s="16">
        <f>WEEKDAY(Table13[[#This Row],[Order Datetime]],2)</f>
        <v>7</v>
      </c>
      <c r="Q2019" s="30" t="str">
        <f>IF(Table13[[#This Row],[Customer Country]]="",VLOOKUP(Table13[[#This Row],[Customer ID]],Customers!$A$2:$E$2501,2,0),Table13[[#This Row],[Customer Country]])</f>
        <v>USA</v>
      </c>
      <c r="R2019" s="16">
        <f>VLOOKUP(Table13[[#This Row],[Customer ID]],Table3[],6,0)</f>
        <v>38</v>
      </c>
    </row>
    <row r="2020" spans="1:18" x14ac:dyDescent="0.3">
      <c r="A2020" s="15">
        <v>1639990</v>
      </c>
      <c r="B2020" s="16">
        <v>1616</v>
      </c>
      <c r="C2020" s="17" t="s">
        <v>99</v>
      </c>
      <c r="D2020" s="21">
        <v>45046.05972222222</v>
      </c>
      <c r="E2020" s="16" t="s">
        <v>191</v>
      </c>
      <c r="F2020" s="16" t="s">
        <v>22</v>
      </c>
      <c r="G2020" s="16">
        <v>3972</v>
      </c>
      <c r="H2020" s="16">
        <f>IF(OR(Table13[[#This Row],[Order Value]]&gt;Answer!I$17,Table13[[#This Row],[Order Value]]&lt;Answer!I$18),1,0)</f>
        <v>0</v>
      </c>
      <c r="I2020" s="19">
        <v>45046</v>
      </c>
      <c r="J2020" s="20" t="str">
        <f>TEXT(Table13[[#This Row],[Order Datetime]],"HH:MM:SS")</f>
        <v>01:26:00</v>
      </c>
      <c r="K2020" s="20" t="str">
        <f>TEXT(Table13[[#This Row],[Order time]],"H")</f>
        <v>1</v>
      </c>
      <c r="L2020" s="16">
        <v>4</v>
      </c>
      <c r="M2020" s="16">
        <f>DAY(Table13[[#This Row],[Order Date]])</f>
        <v>30</v>
      </c>
      <c r="N2020" s="16" t="str">
        <f>TEXT(Table13[[#This Row],[Order Date]],"mmmm")</f>
        <v>April</v>
      </c>
      <c r="O2020" s="16" t="str">
        <f>TEXT(Table13[[#This Row],[Order Date]],"dddd")</f>
        <v>Sunday</v>
      </c>
      <c r="P2020" s="16">
        <f>WEEKDAY(Table13[[#This Row],[Order Datetime]],2)</f>
        <v>7</v>
      </c>
      <c r="Q2020" s="30" t="str">
        <f>IF(Table13[[#This Row],[Customer Country]]="",VLOOKUP(Table13[[#This Row],[Customer ID]],Customers!$A$2:$E$2501,2,0),Table13[[#This Row],[Customer Country]])</f>
        <v>USA</v>
      </c>
      <c r="R2020" s="16">
        <f>VLOOKUP(Table13[[#This Row],[Customer ID]],Table3[],6,0)</f>
        <v>38</v>
      </c>
    </row>
    <row r="2021" spans="1:18" x14ac:dyDescent="0.3">
      <c r="A2021" s="15">
        <v>514198</v>
      </c>
      <c r="B2021" s="16">
        <v>1617</v>
      </c>
      <c r="C2021" s="17" t="s">
        <v>104</v>
      </c>
      <c r="D2021" s="18">
        <v>45253.051388888889</v>
      </c>
      <c r="E2021" s="16" t="s">
        <v>96</v>
      </c>
      <c r="F2021" s="16" t="s">
        <v>34</v>
      </c>
      <c r="G2021" s="16">
        <v>9711</v>
      </c>
      <c r="H2021" s="16">
        <f>IF(OR(Table13[[#This Row],[Order Value]]&gt;Answer!I$17,Table13[[#This Row],[Order Value]]&lt;Answer!I$18),1,0)</f>
        <v>0</v>
      </c>
      <c r="I2021" s="19">
        <v>45253</v>
      </c>
      <c r="J2021" s="20" t="str">
        <f>TEXT(Table13[[#This Row],[Order Datetime]],"HH:MM:SS")</f>
        <v>01:14:00</v>
      </c>
      <c r="K2021" s="20" t="str">
        <f>TEXT(Table13[[#This Row],[Order time]],"H")</f>
        <v>1</v>
      </c>
      <c r="L2021" s="16">
        <v>11</v>
      </c>
      <c r="M2021" s="16">
        <f>DAY(Table13[[#This Row],[Order Date]])</f>
        <v>23</v>
      </c>
      <c r="N2021" s="16" t="str">
        <f>TEXT(Table13[[#This Row],[Order Date]],"mmmm")</f>
        <v>November</v>
      </c>
      <c r="O2021" s="16" t="str">
        <f>TEXT(Table13[[#This Row],[Order Date]],"dddd")</f>
        <v>Thursday</v>
      </c>
      <c r="P2021" s="16">
        <f>WEEKDAY(Table13[[#This Row],[Order Datetime]],2)</f>
        <v>4</v>
      </c>
      <c r="Q2021" s="30" t="str">
        <f>IF(Table13[[#This Row],[Customer Country]]="",VLOOKUP(Table13[[#This Row],[Customer ID]],Customers!$A$2:$E$2501,2,0),Table13[[#This Row],[Customer Country]])</f>
        <v>Austria</v>
      </c>
      <c r="R2021" s="16">
        <f>VLOOKUP(Table13[[#This Row],[Customer ID]],Table3[],6,0)</f>
        <v>50</v>
      </c>
    </row>
    <row r="2022" spans="1:18" x14ac:dyDescent="0.3">
      <c r="A2022" s="15">
        <v>581918</v>
      </c>
      <c r="B2022" s="16">
        <v>1617</v>
      </c>
      <c r="C2022" s="17" t="s">
        <v>104</v>
      </c>
      <c r="D2022" s="18">
        <v>45231.033333333333</v>
      </c>
      <c r="E2022" s="16" t="s">
        <v>96</v>
      </c>
      <c r="F2022" s="16" t="s">
        <v>46</v>
      </c>
      <c r="G2022" s="16">
        <v>6030</v>
      </c>
      <c r="H2022" s="16">
        <f>IF(OR(Table13[[#This Row],[Order Value]]&gt;Answer!I$17,Table13[[#This Row],[Order Value]]&lt;Answer!I$18),1,0)</f>
        <v>0</v>
      </c>
      <c r="I2022" s="19">
        <v>45231</v>
      </c>
      <c r="J2022" s="20" t="str">
        <f>TEXT(Table13[[#This Row],[Order Datetime]],"HH:MM:SS")</f>
        <v>00:48:00</v>
      </c>
      <c r="K2022" s="20" t="str">
        <f>TEXT(Table13[[#This Row],[Order time]],"H")</f>
        <v>0</v>
      </c>
      <c r="L2022" s="16">
        <v>11</v>
      </c>
      <c r="M2022" s="16">
        <f>DAY(Table13[[#This Row],[Order Date]])</f>
        <v>1</v>
      </c>
      <c r="N2022" s="16" t="str">
        <f>TEXT(Table13[[#This Row],[Order Date]],"mmmm")</f>
        <v>November</v>
      </c>
      <c r="O2022" s="16" t="str">
        <f>TEXT(Table13[[#This Row],[Order Date]],"dddd")</f>
        <v>Wednesday</v>
      </c>
      <c r="P2022" s="16">
        <f>WEEKDAY(Table13[[#This Row],[Order Datetime]],2)</f>
        <v>3</v>
      </c>
      <c r="Q2022" s="30" t="str">
        <f>IF(Table13[[#This Row],[Customer Country]]="",VLOOKUP(Table13[[#This Row],[Customer ID]],Customers!$A$2:$E$2501,2,0),Table13[[#This Row],[Customer Country]])</f>
        <v>Austria</v>
      </c>
      <c r="R2022" s="16">
        <f>VLOOKUP(Table13[[#This Row],[Customer ID]],Table3[],6,0)</f>
        <v>50</v>
      </c>
    </row>
    <row r="2023" spans="1:18" x14ac:dyDescent="0.3">
      <c r="A2023" s="15">
        <v>1053680</v>
      </c>
      <c r="B2023" s="16">
        <v>1618</v>
      </c>
      <c r="C2023" s="17" t="s">
        <v>99</v>
      </c>
      <c r="D2023" s="21">
        <v>45233.082638888889</v>
      </c>
      <c r="E2023" s="16" t="s">
        <v>96</v>
      </c>
      <c r="F2023" s="16" t="s">
        <v>77</v>
      </c>
      <c r="G2023" s="16">
        <v>6474</v>
      </c>
      <c r="H2023" s="16">
        <f>IF(OR(Table13[[#This Row],[Order Value]]&gt;Answer!I$17,Table13[[#This Row],[Order Value]]&lt;Answer!I$18),1,0)</f>
        <v>0</v>
      </c>
      <c r="I2023" s="19">
        <v>45233</v>
      </c>
      <c r="J2023" s="20" t="str">
        <f>TEXT(Table13[[#This Row],[Order Datetime]],"HH:MM:SS")</f>
        <v>01:59:00</v>
      </c>
      <c r="K2023" s="20" t="str">
        <f>TEXT(Table13[[#This Row],[Order time]],"H")</f>
        <v>1</v>
      </c>
      <c r="L2023" s="16">
        <v>11</v>
      </c>
      <c r="M2023" s="16">
        <f>DAY(Table13[[#This Row],[Order Date]])</f>
        <v>3</v>
      </c>
      <c r="N2023" s="16" t="str">
        <f>TEXT(Table13[[#This Row],[Order Date]],"mmmm")</f>
        <v>November</v>
      </c>
      <c r="O2023" s="16" t="str">
        <f>TEXT(Table13[[#This Row],[Order Date]],"dddd")</f>
        <v>Friday</v>
      </c>
      <c r="P2023" s="16">
        <f>WEEKDAY(Table13[[#This Row],[Order Datetime]],2)</f>
        <v>5</v>
      </c>
      <c r="Q2023" s="30" t="str">
        <f>IF(Table13[[#This Row],[Customer Country]]="",VLOOKUP(Table13[[#This Row],[Customer ID]],Customers!$A$2:$E$2501,2,0),Table13[[#This Row],[Customer Country]])</f>
        <v>USA</v>
      </c>
      <c r="R2023" s="16">
        <f>VLOOKUP(Table13[[#This Row],[Customer ID]],Table3[],6,0)</f>
        <v>50</v>
      </c>
    </row>
    <row r="2024" spans="1:18" x14ac:dyDescent="0.3">
      <c r="A2024" s="15">
        <v>673115</v>
      </c>
      <c r="B2024" s="16">
        <v>1619</v>
      </c>
      <c r="C2024" s="17" t="s">
        <v>99</v>
      </c>
      <c r="D2024" s="21">
        <v>44960.967361111114</v>
      </c>
      <c r="E2024" s="16" t="s">
        <v>191</v>
      </c>
      <c r="F2024" s="16" t="s">
        <v>66</v>
      </c>
      <c r="G2024" s="16">
        <v>3556</v>
      </c>
      <c r="H2024" s="16">
        <f>IF(OR(Table13[[#This Row],[Order Value]]&gt;Answer!I$17,Table13[[#This Row],[Order Value]]&lt;Answer!I$18),1,0)</f>
        <v>0</v>
      </c>
      <c r="I2024" s="19">
        <v>44960</v>
      </c>
      <c r="J2024" s="20" t="str">
        <f>TEXT(Table13[[#This Row],[Order Datetime]],"HH:MM:SS")</f>
        <v>23:13:00</v>
      </c>
      <c r="K2024" s="20" t="str">
        <f>TEXT(Table13[[#This Row],[Order time]],"H")</f>
        <v>23</v>
      </c>
      <c r="L2024" s="16">
        <v>2</v>
      </c>
      <c r="M2024" s="16">
        <f>DAY(Table13[[#This Row],[Order Date]])</f>
        <v>3</v>
      </c>
      <c r="N2024" s="16" t="str">
        <f>TEXT(Table13[[#This Row],[Order Date]],"mmmm")</f>
        <v>February</v>
      </c>
      <c r="O2024" s="16" t="str">
        <f>TEXT(Table13[[#This Row],[Order Date]],"dddd")</f>
        <v>Friday</v>
      </c>
      <c r="P2024" s="16">
        <f>WEEKDAY(Table13[[#This Row],[Order Datetime]],2)</f>
        <v>5</v>
      </c>
      <c r="Q2024" s="30" t="str">
        <f>IF(Table13[[#This Row],[Customer Country]]="",VLOOKUP(Table13[[#This Row],[Customer ID]],Customers!$A$2:$E$2501,2,0),Table13[[#This Row],[Customer Country]])</f>
        <v>USA</v>
      </c>
      <c r="R2024" s="16">
        <f>VLOOKUP(Table13[[#This Row],[Customer ID]],Table3[],6,0)</f>
        <v>56</v>
      </c>
    </row>
    <row r="2025" spans="1:18" x14ac:dyDescent="0.3">
      <c r="A2025" s="15">
        <v>394904</v>
      </c>
      <c r="B2025" s="16">
        <v>1620</v>
      </c>
      <c r="C2025" s="17" t="s">
        <v>99</v>
      </c>
      <c r="D2025" s="18">
        <v>45206.070833333331</v>
      </c>
      <c r="E2025" s="16" t="s">
        <v>97</v>
      </c>
      <c r="F2025" s="16" t="s">
        <v>20</v>
      </c>
      <c r="G2025" s="16">
        <v>3234</v>
      </c>
      <c r="H2025" s="16">
        <f>IF(OR(Table13[[#This Row],[Order Value]]&gt;Answer!I$17,Table13[[#This Row],[Order Value]]&lt;Answer!I$18),1,0)</f>
        <v>0</v>
      </c>
      <c r="I2025" s="19">
        <v>45206</v>
      </c>
      <c r="J2025" s="20" t="str">
        <f>TEXT(Table13[[#This Row],[Order Datetime]],"HH:MM:SS")</f>
        <v>01:42:00</v>
      </c>
      <c r="K2025" s="20" t="str">
        <f>TEXT(Table13[[#This Row],[Order time]],"H")</f>
        <v>1</v>
      </c>
      <c r="L2025" s="16">
        <v>10</v>
      </c>
      <c r="M2025" s="16">
        <f>DAY(Table13[[#This Row],[Order Date]])</f>
        <v>7</v>
      </c>
      <c r="N2025" s="16" t="str">
        <f>TEXT(Table13[[#This Row],[Order Date]],"mmmm")</f>
        <v>October</v>
      </c>
      <c r="O2025" s="16" t="str">
        <f>TEXT(Table13[[#This Row],[Order Date]],"dddd")</f>
        <v>Saturday</v>
      </c>
      <c r="P2025" s="16">
        <f>WEEKDAY(Table13[[#This Row],[Order Datetime]],2)</f>
        <v>6</v>
      </c>
      <c r="Q2025" s="30" t="str">
        <f>IF(Table13[[#This Row],[Customer Country]]="",VLOOKUP(Table13[[#This Row],[Customer ID]],Customers!$A$2:$E$2501,2,0),Table13[[#This Row],[Customer Country]])</f>
        <v>USA</v>
      </c>
      <c r="R2025" s="16">
        <f>VLOOKUP(Table13[[#This Row],[Customer ID]],Table3[],6,0)</f>
        <v>61</v>
      </c>
    </row>
    <row r="2026" spans="1:18" x14ac:dyDescent="0.3">
      <c r="A2026" s="15">
        <v>412431</v>
      </c>
      <c r="B2026" s="16">
        <v>1620</v>
      </c>
      <c r="C2026" s="17" t="s">
        <v>99</v>
      </c>
      <c r="D2026" s="18">
        <v>45225.978472222225</v>
      </c>
      <c r="E2026" s="16" t="s">
        <v>97</v>
      </c>
      <c r="F2026" s="16" t="s">
        <v>78</v>
      </c>
      <c r="G2026" s="16">
        <v>4390</v>
      </c>
      <c r="H2026" s="16">
        <f>IF(OR(Table13[[#This Row],[Order Value]]&gt;Answer!I$17,Table13[[#This Row],[Order Value]]&lt;Answer!I$18),1,0)</f>
        <v>0</v>
      </c>
      <c r="I2026" s="19">
        <v>45225</v>
      </c>
      <c r="J2026" s="20" t="str">
        <f>TEXT(Table13[[#This Row],[Order Datetime]],"HH:MM:SS")</f>
        <v>23:29:00</v>
      </c>
      <c r="K2026" s="20" t="str">
        <f>TEXT(Table13[[#This Row],[Order time]],"H")</f>
        <v>23</v>
      </c>
      <c r="L2026" s="16">
        <v>10</v>
      </c>
      <c r="M2026" s="16">
        <f>DAY(Table13[[#This Row],[Order Date]])</f>
        <v>26</v>
      </c>
      <c r="N2026" s="16" t="str">
        <f>TEXT(Table13[[#This Row],[Order Date]],"mmmm")</f>
        <v>October</v>
      </c>
      <c r="O2026" s="16" t="str">
        <f>TEXT(Table13[[#This Row],[Order Date]],"dddd")</f>
        <v>Thursday</v>
      </c>
      <c r="P2026" s="16">
        <f>WEEKDAY(Table13[[#This Row],[Order Datetime]],2)</f>
        <v>4</v>
      </c>
      <c r="Q2026" s="30" t="str">
        <f>IF(Table13[[#This Row],[Customer Country]]="",VLOOKUP(Table13[[#This Row],[Customer ID]],Customers!$A$2:$E$2501,2,0),Table13[[#This Row],[Customer Country]])</f>
        <v>USA</v>
      </c>
      <c r="R2026" s="16">
        <f>VLOOKUP(Table13[[#This Row],[Customer ID]],Table3[],6,0)</f>
        <v>61</v>
      </c>
    </row>
    <row r="2027" spans="1:18" x14ac:dyDescent="0.3">
      <c r="A2027" s="15">
        <v>551997</v>
      </c>
      <c r="B2027" s="16">
        <v>1620</v>
      </c>
      <c r="C2027" s="17" t="s">
        <v>99</v>
      </c>
      <c r="D2027" s="18">
        <v>45195.973611111112</v>
      </c>
      <c r="E2027" s="16" t="s">
        <v>191</v>
      </c>
      <c r="F2027" s="16" t="s">
        <v>4</v>
      </c>
      <c r="G2027" s="16">
        <v>5017</v>
      </c>
      <c r="H2027" s="16">
        <f>IF(OR(Table13[[#This Row],[Order Value]]&gt;Answer!I$17,Table13[[#This Row],[Order Value]]&lt;Answer!I$18),1,0)</f>
        <v>0</v>
      </c>
      <c r="I2027" s="19">
        <v>45195</v>
      </c>
      <c r="J2027" s="20" t="str">
        <f>TEXT(Table13[[#This Row],[Order Datetime]],"HH:MM:SS")</f>
        <v>23:22:00</v>
      </c>
      <c r="K2027" s="20" t="str">
        <f>TEXT(Table13[[#This Row],[Order time]],"H")</f>
        <v>23</v>
      </c>
      <c r="L2027" s="16">
        <v>9</v>
      </c>
      <c r="M2027" s="16">
        <f>DAY(Table13[[#This Row],[Order Date]])</f>
        <v>26</v>
      </c>
      <c r="N2027" s="16" t="str">
        <f>TEXT(Table13[[#This Row],[Order Date]],"mmmm")</f>
        <v>September</v>
      </c>
      <c r="O2027" s="16" t="str">
        <f>TEXT(Table13[[#This Row],[Order Date]],"dddd")</f>
        <v>Tuesday</v>
      </c>
      <c r="P2027" s="16">
        <f>WEEKDAY(Table13[[#This Row],[Order Datetime]],2)</f>
        <v>2</v>
      </c>
      <c r="Q2027" s="30" t="str">
        <f>IF(Table13[[#This Row],[Customer Country]]="",VLOOKUP(Table13[[#This Row],[Customer ID]],Customers!$A$2:$E$2501,2,0),Table13[[#This Row],[Customer Country]])</f>
        <v>USA</v>
      </c>
      <c r="R2027" s="16">
        <f>VLOOKUP(Table13[[#This Row],[Customer ID]],Table3[],6,0)</f>
        <v>61</v>
      </c>
    </row>
    <row r="2028" spans="1:18" x14ac:dyDescent="0.3">
      <c r="A2028" s="15">
        <v>1164859</v>
      </c>
      <c r="B2028" s="16">
        <v>1620</v>
      </c>
      <c r="C2028" s="17" t="s">
        <v>99</v>
      </c>
      <c r="D2028" s="21">
        <v>45022.943749999999</v>
      </c>
      <c r="E2028" s="16" t="s">
        <v>191</v>
      </c>
      <c r="F2028" s="16" t="s">
        <v>54</v>
      </c>
      <c r="G2028" s="16">
        <v>7286</v>
      </c>
      <c r="H2028" s="16">
        <f>IF(OR(Table13[[#This Row],[Order Value]]&gt;Answer!I$17,Table13[[#This Row],[Order Value]]&lt;Answer!I$18),1,0)</f>
        <v>0</v>
      </c>
      <c r="I2028" s="19">
        <v>45022</v>
      </c>
      <c r="J2028" s="20" t="str">
        <f>TEXT(Table13[[#This Row],[Order Datetime]],"HH:MM:SS")</f>
        <v>22:39:00</v>
      </c>
      <c r="K2028" s="20" t="str">
        <f>TEXT(Table13[[#This Row],[Order time]],"H")</f>
        <v>22</v>
      </c>
      <c r="L2028" s="16">
        <v>4</v>
      </c>
      <c r="M2028" s="16">
        <f>DAY(Table13[[#This Row],[Order Date]])</f>
        <v>6</v>
      </c>
      <c r="N2028" s="16" t="str">
        <f>TEXT(Table13[[#This Row],[Order Date]],"mmmm")</f>
        <v>April</v>
      </c>
      <c r="O2028" s="16" t="str">
        <f>TEXT(Table13[[#This Row],[Order Date]],"dddd")</f>
        <v>Thursday</v>
      </c>
      <c r="P2028" s="16">
        <f>WEEKDAY(Table13[[#This Row],[Order Datetime]],2)</f>
        <v>4</v>
      </c>
      <c r="Q2028" s="30" t="str">
        <f>IF(Table13[[#This Row],[Customer Country]]="",VLOOKUP(Table13[[#This Row],[Customer ID]],Customers!$A$2:$E$2501,2,0),Table13[[#This Row],[Customer Country]])</f>
        <v>USA</v>
      </c>
      <c r="R2028" s="16">
        <f>VLOOKUP(Table13[[#This Row],[Customer ID]],Table3[],6,0)</f>
        <v>61</v>
      </c>
    </row>
    <row r="2029" spans="1:18" x14ac:dyDescent="0.3">
      <c r="A2029" s="15">
        <v>885377</v>
      </c>
      <c r="B2029" s="16">
        <v>1622</v>
      </c>
      <c r="C2029" s="17" t="s">
        <v>100</v>
      </c>
      <c r="D2029" s="21">
        <v>44968.037499999999</v>
      </c>
      <c r="E2029" s="16" t="s">
        <v>96</v>
      </c>
      <c r="F2029" s="16" t="s">
        <v>41</v>
      </c>
      <c r="G2029" s="16">
        <v>7139</v>
      </c>
      <c r="H2029" s="16">
        <f>IF(OR(Table13[[#This Row],[Order Value]]&gt;Answer!I$17,Table13[[#This Row],[Order Value]]&lt;Answer!I$18),1,0)</f>
        <v>0</v>
      </c>
      <c r="I2029" s="19">
        <v>44968</v>
      </c>
      <c r="J2029" s="20" t="str">
        <f>TEXT(Table13[[#This Row],[Order Datetime]],"HH:MM:SS")</f>
        <v>00:54:00</v>
      </c>
      <c r="K2029" s="20" t="str">
        <f>TEXT(Table13[[#This Row],[Order time]],"H")</f>
        <v>0</v>
      </c>
      <c r="L2029" s="16">
        <v>2</v>
      </c>
      <c r="M2029" s="16">
        <f>DAY(Table13[[#This Row],[Order Date]])</f>
        <v>11</v>
      </c>
      <c r="N2029" s="16" t="str">
        <f>TEXT(Table13[[#This Row],[Order Date]],"mmmm")</f>
        <v>February</v>
      </c>
      <c r="O2029" s="16" t="str">
        <f>TEXT(Table13[[#This Row],[Order Date]],"dddd")</f>
        <v>Saturday</v>
      </c>
      <c r="P2029" s="16">
        <f>WEEKDAY(Table13[[#This Row],[Order Datetime]],2)</f>
        <v>6</v>
      </c>
      <c r="Q2029" s="30" t="str">
        <f>IF(Table13[[#This Row],[Customer Country]]="",VLOOKUP(Table13[[#This Row],[Customer ID]],Customers!$A$2:$E$2501,2,0),Table13[[#This Row],[Customer Country]])</f>
        <v>France</v>
      </c>
      <c r="R2029" s="16">
        <f>VLOOKUP(Table13[[#This Row],[Customer ID]],Table3[],6,0)</f>
        <v>87</v>
      </c>
    </row>
    <row r="2030" spans="1:18" x14ac:dyDescent="0.3">
      <c r="A2030" s="15">
        <v>453732</v>
      </c>
      <c r="B2030" s="16">
        <v>1623</v>
      </c>
      <c r="C2030" s="17" t="s">
        <v>105</v>
      </c>
      <c r="D2030" s="18">
        <v>45091.964583333334</v>
      </c>
      <c r="E2030" s="16" t="s">
        <v>97</v>
      </c>
      <c r="F2030" s="16" t="s">
        <v>49</v>
      </c>
      <c r="G2030" s="16">
        <v>8537</v>
      </c>
      <c r="H2030" s="16">
        <f>IF(OR(Table13[[#This Row],[Order Value]]&gt;Answer!I$17,Table13[[#This Row],[Order Value]]&lt;Answer!I$18),1,0)</f>
        <v>0</v>
      </c>
      <c r="I2030" s="19">
        <v>45091</v>
      </c>
      <c r="J2030" s="20" t="str">
        <f>TEXT(Table13[[#This Row],[Order Datetime]],"HH:MM:SS")</f>
        <v>23:09:00</v>
      </c>
      <c r="K2030" s="20" t="str">
        <f>TEXT(Table13[[#This Row],[Order time]],"H")</f>
        <v>23</v>
      </c>
      <c r="L2030" s="16">
        <v>6</v>
      </c>
      <c r="M2030" s="16">
        <f>DAY(Table13[[#This Row],[Order Date]])</f>
        <v>14</v>
      </c>
      <c r="N2030" s="16" t="str">
        <f>TEXT(Table13[[#This Row],[Order Date]],"mmmm")</f>
        <v>June</v>
      </c>
      <c r="O2030" s="16" t="str">
        <f>TEXT(Table13[[#This Row],[Order Date]],"dddd")</f>
        <v>Wednesday</v>
      </c>
      <c r="P2030" s="16">
        <f>WEEKDAY(Table13[[#This Row],[Order Datetime]],2)</f>
        <v>3</v>
      </c>
      <c r="Q2030" s="30" t="str">
        <f>IF(Table13[[#This Row],[Customer Country]]="",VLOOKUP(Table13[[#This Row],[Customer ID]],Customers!$A$2:$E$2501,2,0),Table13[[#This Row],[Customer Country]])</f>
        <v>Spain</v>
      </c>
      <c r="R2030" s="16">
        <f>VLOOKUP(Table13[[#This Row],[Customer ID]],Table3[],6,0)</f>
        <v>46</v>
      </c>
    </row>
    <row r="2031" spans="1:18" x14ac:dyDescent="0.3">
      <c r="A2031" s="15">
        <v>1347250</v>
      </c>
      <c r="B2031" s="16">
        <v>1624</v>
      </c>
      <c r="C2031" s="17" t="s">
        <v>99</v>
      </c>
      <c r="D2031" s="21">
        <v>45089.034722222219</v>
      </c>
      <c r="E2031" s="16" t="s">
        <v>97</v>
      </c>
      <c r="F2031" s="16" t="s">
        <v>54</v>
      </c>
      <c r="G2031" s="16">
        <v>3030</v>
      </c>
      <c r="H2031" s="16">
        <f>IF(OR(Table13[[#This Row],[Order Value]]&gt;Answer!I$17,Table13[[#This Row],[Order Value]]&lt;Answer!I$18),1,0)</f>
        <v>0</v>
      </c>
      <c r="I2031" s="19">
        <v>45089</v>
      </c>
      <c r="J2031" s="20" t="str">
        <f>TEXT(Table13[[#This Row],[Order Datetime]],"HH:MM:SS")</f>
        <v>00:50:00</v>
      </c>
      <c r="K2031" s="20" t="str">
        <f>TEXT(Table13[[#This Row],[Order time]],"H")</f>
        <v>0</v>
      </c>
      <c r="L2031" s="16">
        <v>6</v>
      </c>
      <c r="M2031" s="16">
        <f>DAY(Table13[[#This Row],[Order Date]])</f>
        <v>12</v>
      </c>
      <c r="N2031" s="16" t="str">
        <f>TEXT(Table13[[#This Row],[Order Date]],"mmmm")</f>
        <v>June</v>
      </c>
      <c r="O2031" s="16" t="str">
        <f>TEXT(Table13[[#This Row],[Order Date]],"dddd")</f>
        <v>Monday</v>
      </c>
      <c r="P2031" s="16">
        <f>WEEKDAY(Table13[[#This Row],[Order Datetime]],2)</f>
        <v>1</v>
      </c>
      <c r="Q2031" s="30" t="str">
        <f>IF(Table13[[#This Row],[Customer Country]]="",VLOOKUP(Table13[[#This Row],[Customer ID]],Customers!$A$2:$E$2501,2,0),Table13[[#This Row],[Customer Country]])</f>
        <v>USA</v>
      </c>
      <c r="R2031" s="16">
        <f>VLOOKUP(Table13[[#This Row],[Customer ID]],Table3[],6,0)</f>
        <v>32</v>
      </c>
    </row>
    <row r="2032" spans="1:18" x14ac:dyDescent="0.3">
      <c r="A2032" s="15">
        <v>767130</v>
      </c>
      <c r="B2032" s="16">
        <v>1627</v>
      </c>
      <c r="C2032" s="17" t="s">
        <v>101</v>
      </c>
      <c r="D2032" s="21">
        <v>45096.956250000003</v>
      </c>
      <c r="E2032" s="16" t="s">
        <v>191</v>
      </c>
      <c r="F2032" s="16" t="s">
        <v>76</v>
      </c>
      <c r="G2032" s="16">
        <v>4936</v>
      </c>
      <c r="H2032" s="16">
        <f>IF(OR(Table13[[#This Row],[Order Value]]&gt;Answer!I$17,Table13[[#This Row],[Order Value]]&lt;Answer!I$18),1,0)</f>
        <v>0</v>
      </c>
      <c r="I2032" s="19">
        <v>45096</v>
      </c>
      <c r="J2032" s="20" t="str">
        <f>TEXT(Table13[[#This Row],[Order Datetime]],"HH:MM:SS")</f>
        <v>22:57:00</v>
      </c>
      <c r="K2032" s="20" t="str">
        <f>TEXT(Table13[[#This Row],[Order time]],"H")</f>
        <v>22</v>
      </c>
      <c r="L2032" s="16">
        <v>6</v>
      </c>
      <c r="M2032" s="16">
        <f>DAY(Table13[[#This Row],[Order Date]])</f>
        <v>19</v>
      </c>
      <c r="N2032" s="16" t="str">
        <f>TEXT(Table13[[#This Row],[Order Date]],"mmmm")</f>
        <v>June</v>
      </c>
      <c r="O2032" s="16" t="str">
        <f>TEXT(Table13[[#This Row],[Order Date]],"dddd")</f>
        <v>Monday</v>
      </c>
      <c r="P2032" s="16">
        <f>WEEKDAY(Table13[[#This Row],[Order Datetime]],2)</f>
        <v>1</v>
      </c>
      <c r="Q2032" s="30" t="str">
        <f>IF(Table13[[#This Row],[Customer Country]]="",VLOOKUP(Table13[[#This Row],[Customer ID]],Customers!$A$2:$E$2501,2,0),Table13[[#This Row],[Customer Country]])</f>
        <v>Australia</v>
      </c>
      <c r="R2032" s="16">
        <f>VLOOKUP(Table13[[#This Row],[Customer ID]],Table3[],6,0)</f>
        <v>61</v>
      </c>
    </row>
    <row r="2033" spans="1:18" x14ac:dyDescent="0.3">
      <c r="A2033" s="15">
        <v>110341</v>
      </c>
      <c r="B2033" s="16">
        <v>1628</v>
      </c>
      <c r="C2033" s="17" t="s">
        <v>99</v>
      </c>
      <c r="D2033" s="18">
        <v>45045.038194444445</v>
      </c>
      <c r="E2033" s="16" t="s">
        <v>98</v>
      </c>
      <c r="F2033" s="16" t="s">
        <v>11</v>
      </c>
      <c r="G2033" s="16">
        <v>1411</v>
      </c>
      <c r="H2033" s="16">
        <f>IF(OR(Table13[[#This Row],[Order Value]]&gt;Answer!I$17,Table13[[#This Row],[Order Value]]&lt;Answer!I$18),1,0)</f>
        <v>0</v>
      </c>
      <c r="I2033" s="19">
        <v>45045</v>
      </c>
      <c r="J2033" s="20" t="str">
        <f>TEXT(Table13[[#This Row],[Order Datetime]],"HH:MM:SS")</f>
        <v>00:55:00</v>
      </c>
      <c r="K2033" s="20" t="str">
        <f>TEXT(Table13[[#This Row],[Order time]],"H")</f>
        <v>0</v>
      </c>
      <c r="L2033" s="16">
        <v>4</v>
      </c>
      <c r="M2033" s="16">
        <f>DAY(Table13[[#This Row],[Order Date]])</f>
        <v>29</v>
      </c>
      <c r="N2033" s="16" t="str">
        <f>TEXT(Table13[[#This Row],[Order Date]],"mmmm")</f>
        <v>April</v>
      </c>
      <c r="O2033" s="16" t="str">
        <f>TEXT(Table13[[#This Row],[Order Date]],"dddd")</f>
        <v>Saturday</v>
      </c>
      <c r="P2033" s="16">
        <f>WEEKDAY(Table13[[#This Row],[Order Datetime]],2)</f>
        <v>6</v>
      </c>
      <c r="Q2033" s="30" t="str">
        <f>IF(Table13[[#This Row],[Customer Country]]="",VLOOKUP(Table13[[#This Row],[Customer ID]],Customers!$A$2:$E$2501,2,0),Table13[[#This Row],[Customer Country]])</f>
        <v>USA</v>
      </c>
      <c r="R2033" s="16">
        <f>VLOOKUP(Table13[[#This Row],[Customer ID]],Table3[],6,0)</f>
        <v>79</v>
      </c>
    </row>
    <row r="2034" spans="1:18" x14ac:dyDescent="0.3">
      <c r="A2034" s="15">
        <v>1553612</v>
      </c>
      <c r="B2034" s="16">
        <v>1628</v>
      </c>
      <c r="C2034" s="17" t="s">
        <v>99</v>
      </c>
      <c r="D2034" s="21">
        <v>45055.011111111111</v>
      </c>
      <c r="E2034" s="16" t="s">
        <v>98</v>
      </c>
      <c r="F2034" s="16" t="s">
        <v>43</v>
      </c>
      <c r="G2034" s="16">
        <v>6089</v>
      </c>
      <c r="H2034" s="16">
        <f>IF(OR(Table13[[#This Row],[Order Value]]&gt;Answer!I$17,Table13[[#This Row],[Order Value]]&lt;Answer!I$18),1,0)</f>
        <v>0</v>
      </c>
      <c r="I2034" s="19">
        <v>45055</v>
      </c>
      <c r="J2034" s="20" t="str">
        <f>TEXT(Table13[[#This Row],[Order Datetime]],"HH:MM:SS")</f>
        <v>00:16:00</v>
      </c>
      <c r="K2034" s="20" t="str">
        <f>TEXT(Table13[[#This Row],[Order time]],"H")</f>
        <v>0</v>
      </c>
      <c r="L2034" s="16">
        <v>5</v>
      </c>
      <c r="M2034" s="16">
        <f>DAY(Table13[[#This Row],[Order Date]])</f>
        <v>9</v>
      </c>
      <c r="N2034" s="16" t="str">
        <f>TEXT(Table13[[#This Row],[Order Date]],"mmmm")</f>
        <v>May</v>
      </c>
      <c r="O2034" s="16" t="str">
        <f>TEXT(Table13[[#This Row],[Order Date]],"dddd")</f>
        <v>Tuesday</v>
      </c>
      <c r="P2034" s="16">
        <f>WEEKDAY(Table13[[#This Row],[Order Datetime]],2)</f>
        <v>2</v>
      </c>
      <c r="Q2034" s="30" t="str">
        <f>IF(Table13[[#This Row],[Customer Country]]="",VLOOKUP(Table13[[#This Row],[Customer ID]],Customers!$A$2:$E$2501,2,0),Table13[[#This Row],[Customer Country]])</f>
        <v>USA</v>
      </c>
      <c r="R2034" s="16">
        <f>VLOOKUP(Table13[[#This Row],[Customer ID]],Table3[],6,0)</f>
        <v>79</v>
      </c>
    </row>
    <row r="2035" spans="1:18" x14ac:dyDescent="0.3">
      <c r="A2035" s="15">
        <v>780651</v>
      </c>
      <c r="B2035" s="16">
        <v>1630</v>
      </c>
      <c r="C2035" s="17" t="s">
        <v>100</v>
      </c>
      <c r="D2035" s="21">
        <v>45130.070833333331</v>
      </c>
      <c r="E2035" s="16" t="s">
        <v>96</v>
      </c>
      <c r="F2035" s="16" t="s">
        <v>27</v>
      </c>
      <c r="G2035" s="16">
        <v>2596</v>
      </c>
      <c r="H2035" s="16">
        <f>IF(OR(Table13[[#This Row],[Order Value]]&gt;Answer!I$17,Table13[[#This Row],[Order Value]]&lt;Answer!I$18),1,0)</f>
        <v>0</v>
      </c>
      <c r="I2035" s="19">
        <v>45130</v>
      </c>
      <c r="J2035" s="20" t="str">
        <f>TEXT(Table13[[#This Row],[Order Datetime]],"HH:MM:SS")</f>
        <v>01:42:00</v>
      </c>
      <c r="K2035" s="20" t="str">
        <f>TEXT(Table13[[#This Row],[Order time]],"H")</f>
        <v>1</v>
      </c>
      <c r="L2035" s="16">
        <v>7</v>
      </c>
      <c r="M2035" s="16">
        <f>DAY(Table13[[#This Row],[Order Date]])</f>
        <v>23</v>
      </c>
      <c r="N2035" s="16" t="str">
        <f>TEXT(Table13[[#This Row],[Order Date]],"mmmm")</f>
        <v>July</v>
      </c>
      <c r="O2035" s="16" t="str">
        <f>TEXT(Table13[[#This Row],[Order Date]],"dddd")</f>
        <v>Sunday</v>
      </c>
      <c r="P2035" s="16">
        <f>WEEKDAY(Table13[[#This Row],[Order Datetime]],2)</f>
        <v>7</v>
      </c>
      <c r="Q2035" s="30" t="str">
        <f>IF(Table13[[#This Row],[Customer Country]]="",VLOOKUP(Table13[[#This Row],[Customer ID]],Customers!$A$2:$E$2501,2,0),Table13[[#This Row],[Customer Country]])</f>
        <v>France</v>
      </c>
      <c r="R2035" s="16">
        <f>VLOOKUP(Table13[[#This Row],[Customer ID]],Table3[],6,0)</f>
        <v>21</v>
      </c>
    </row>
    <row r="2036" spans="1:18" x14ac:dyDescent="0.3">
      <c r="A2036" s="15">
        <v>1125352</v>
      </c>
      <c r="B2036" s="16">
        <v>1633</v>
      </c>
      <c r="C2036" s="17" t="s">
        <v>101</v>
      </c>
      <c r="D2036" s="21">
        <v>45043.064583333333</v>
      </c>
      <c r="E2036" s="16" t="s">
        <v>97</v>
      </c>
      <c r="F2036" s="16" t="s">
        <v>26</v>
      </c>
      <c r="G2036" s="16">
        <v>4193</v>
      </c>
      <c r="H2036" s="16">
        <f>IF(OR(Table13[[#This Row],[Order Value]]&gt;Answer!I$17,Table13[[#This Row],[Order Value]]&lt;Answer!I$18),1,0)</f>
        <v>0</v>
      </c>
      <c r="I2036" s="19">
        <v>45043</v>
      </c>
      <c r="J2036" s="20" t="str">
        <f>TEXT(Table13[[#This Row],[Order Datetime]],"HH:MM:SS")</f>
        <v>01:33:00</v>
      </c>
      <c r="K2036" s="20" t="str">
        <f>TEXT(Table13[[#This Row],[Order time]],"H")</f>
        <v>1</v>
      </c>
      <c r="L2036" s="16">
        <v>4</v>
      </c>
      <c r="M2036" s="16">
        <f>DAY(Table13[[#This Row],[Order Date]])</f>
        <v>27</v>
      </c>
      <c r="N2036" s="16" t="str">
        <f>TEXT(Table13[[#This Row],[Order Date]],"mmmm")</f>
        <v>April</v>
      </c>
      <c r="O2036" s="16" t="str">
        <f>TEXT(Table13[[#This Row],[Order Date]],"dddd")</f>
        <v>Thursday</v>
      </c>
      <c r="P2036" s="16">
        <f>WEEKDAY(Table13[[#This Row],[Order Datetime]],2)</f>
        <v>4</v>
      </c>
      <c r="Q2036" s="30" t="str">
        <f>IF(Table13[[#This Row],[Customer Country]]="",VLOOKUP(Table13[[#This Row],[Customer ID]],Customers!$A$2:$E$2501,2,0),Table13[[#This Row],[Customer Country]])</f>
        <v>Australia</v>
      </c>
      <c r="R2036" s="16">
        <f>VLOOKUP(Table13[[#This Row],[Customer ID]],Table3[],6,0)</f>
        <v>64</v>
      </c>
    </row>
    <row r="2037" spans="1:18" x14ac:dyDescent="0.3">
      <c r="A2037" s="15">
        <v>1475354</v>
      </c>
      <c r="B2037" s="16">
        <v>1633</v>
      </c>
      <c r="C2037" s="17" t="s">
        <v>101</v>
      </c>
      <c r="D2037" s="21">
        <v>45208.018750000003</v>
      </c>
      <c r="E2037" s="16" t="s">
        <v>96</v>
      </c>
      <c r="F2037" s="16" t="s">
        <v>14</v>
      </c>
      <c r="G2037" s="16">
        <v>7693</v>
      </c>
      <c r="H2037" s="16">
        <f>IF(OR(Table13[[#This Row],[Order Value]]&gt;Answer!I$17,Table13[[#This Row],[Order Value]]&lt;Answer!I$18),1,0)</f>
        <v>0</v>
      </c>
      <c r="I2037" s="19">
        <v>45208</v>
      </c>
      <c r="J2037" s="20" t="str">
        <f>TEXT(Table13[[#This Row],[Order Datetime]],"HH:MM:SS")</f>
        <v>00:27:00</v>
      </c>
      <c r="K2037" s="20" t="str">
        <f>TEXT(Table13[[#This Row],[Order time]],"H")</f>
        <v>0</v>
      </c>
      <c r="L2037" s="16">
        <v>10</v>
      </c>
      <c r="M2037" s="16">
        <f>DAY(Table13[[#This Row],[Order Date]])</f>
        <v>9</v>
      </c>
      <c r="N2037" s="16" t="str">
        <f>TEXT(Table13[[#This Row],[Order Date]],"mmmm")</f>
        <v>October</v>
      </c>
      <c r="O2037" s="16" t="str">
        <f>TEXT(Table13[[#This Row],[Order Date]],"dddd")</f>
        <v>Monday</v>
      </c>
      <c r="P2037" s="16">
        <f>WEEKDAY(Table13[[#This Row],[Order Datetime]],2)</f>
        <v>1</v>
      </c>
      <c r="Q2037" s="30" t="str">
        <f>IF(Table13[[#This Row],[Customer Country]]="",VLOOKUP(Table13[[#This Row],[Customer ID]],Customers!$A$2:$E$2501,2,0),Table13[[#This Row],[Customer Country]])</f>
        <v>Australia</v>
      </c>
      <c r="R2037" s="16">
        <f>VLOOKUP(Table13[[#This Row],[Customer ID]],Table3[],6,0)</f>
        <v>64</v>
      </c>
    </row>
    <row r="2038" spans="1:18" x14ac:dyDescent="0.3">
      <c r="A2038" s="15">
        <v>271858</v>
      </c>
      <c r="B2038" s="16">
        <v>1634</v>
      </c>
      <c r="C2038" s="17" t="s">
        <v>105</v>
      </c>
      <c r="D2038" s="18">
        <v>45266.001388888886</v>
      </c>
      <c r="E2038" s="16" t="s">
        <v>97</v>
      </c>
      <c r="F2038" s="16" t="s">
        <v>68</v>
      </c>
      <c r="G2038" s="16">
        <v>1755</v>
      </c>
      <c r="H2038" s="16">
        <f>IF(OR(Table13[[#This Row],[Order Value]]&gt;Answer!I$17,Table13[[#This Row],[Order Value]]&lt;Answer!I$18),1,0)</f>
        <v>0</v>
      </c>
      <c r="I2038" s="19">
        <v>45266</v>
      </c>
      <c r="J2038" s="20" t="str">
        <f>TEXT(Table13[[#This Row],[Order Datetime]],"HH:MM:SS")</f>
        <v>00:02:00</v>
      </c>
      <c r="K2038" s="20" t="str">
        <f>TEXT(Table13[[#This Row],[Order time]],"H")</f>
        <v>0</v>
      </c>
      <c r="L2038" s="16">
        <v>12</v>
      </c>
      <c r="M2038" s="16">
        <f>DAY(Table13[[#This Row],[Order Date]])</f>
        <v>6</v>
      </c>
      <c r="N2038" s="16" t="str">
        <f>TEXT(Table13[[#This Row],[Order Date]],"mmmm")</f>
        <v>December</v>
      </c>
      <c r="O2038" s="16" t="str">
        <f>TEXT(Table13[[#This Row],[Order Date]],"dddd")</f>
        <v>Wednesday</v>
      </c>
      <c r="P2038" s="16">
        <f>WEEKDAY(Table13[[#This Row],[Order Datetime]],2)</f>
        <v>3</v>
      </c>
      <c r="Q2038" s="30" t="str">
        <f>IF(Table13[[#This Row],[Customer Country]]="",VLOOKUP(Table13[[#This Row],[Customer ID]],Customers!$A$2:$E$2501,2,0),Table13[[#This Row],[Customer Country]])</f>
        <v>Spain</v>
      </c>
      <c r="R2038" s="16">
        <f>VLOOKUP(Table13[[#This Row],[Customer ID]],Table3[],6,0)</f>
        <v>34</v>
      </c>
    </row>
    <row r="2039" spans="1:18" x14ac:dyDescent="0.3">
      <c r="A2039" s="15">
        <v>832627</v>
      </c>
      <c r="B2039" s="16">
        <v>1634</v>
      </c>
      <c r="C2039" s="17" t="s">
        <v>105</v>
      </c>
      <c r="D2039" s="21">
        <v>45095.99722222222</v>
      </c>
      <c r="E2039" s="16" t="s">
        <v>96</v>
      </c>
      <c r="F2039" s="16" t="s">
        <v>74</v>
      </c>
      <c r="G2039" s="16">
        <v>1375</v>
      </c>
      <c r="H2039" s="16">
        <f>IF(OR(Table13[[#This Row],[Order Value]]&gt;Answer!I$17,Table13[[#This Row],[Order Value]]&lt;Answer!I$18),1,0)</f>
        <v>0</v>
      </c>
      <c r="I2039" s="19">
        <v>45095</v>
      </c>
      <c r="J2039" s="20" t="str">
        <f>TEXT(Table13[[#This Row],[Order Datetime]],"HH:MM:SS")</f>
        <v>23:56:00</v>
      </c>
      <c r="K2039" s="20" t="str">
        <f>TEXT(Table13[[#This Row],[Order time]],"H")</f>
        <v>23</v>
      </c>
      <c r="L2039" s="16">
        <v>6</v>
      </c>
      <c r="M2039" s="16">
        <f>DAY(Table13[[#This Row],[Order Date]])</f>
        <v>18</v>
      </c>
      <c r="N2039" s="16" t="str">
        <f>TEXT(Table13[[#This Row],[Order Date]],"mmmm")</f>
        <v>June</v>
      </c>
      <c r="O2039" s="16" t="str">
        <f>TEXT(Table13[[#This Row],[Order Date]],"dddd")</f>
        <v>Sunday</v>
      </c>
      <c r="P2039" s="16">
        <f>WEEKDAY(Table13[[#This Row],[Order Datetime]],2)</f>
        <v>7</v>
      </c>
      <c r="Q2039" s="30" t="str">
        <f>IF(Table13[[#This Row],[Customer Country]]="",VLOOKUP(Table13[[#This Row],[Customer ID]],Customers!$A$2:$E$2501,2,0),Table13[[#This Row],[Customer Country]])</f>
        <v>Spain</v>
      </c>
      <c r="R2039" s="16">
        <f>VLOOKUP(Table13[[#This Row],[Customer ID]],Table3[],6,0)</f>
        <v>34</v>
      </c>
    </row>
    <row r="2040" spans="1:18" x14ac:dyDescent="0.3">
      <c r="A2040" s="15">
        <v>163919</v>
      </c>
      <c r="B2040" s="16">
        <v>1635</v>
      </c>
      <c r="C2040" s="17" t="s">
        <v>99</v>
      </c>
      <c r="D2040" s="18">
        <v>45099.033333333333</v>
      </c>
      <c r="E2040" s="16" t="s">
        <v>98</v>
      </c>
      <c r="F2040" s="16" t="s">
        <v>8</v>
      </c>
      <c r="G2040" s="16">
        <v>4116</v>
      </c>
      <c r="H2040" s="16">
        <f>IF(OR(Table13[[#This Row],[Order Value]]&gt;Answer!I$17,Table13[[#This Row],[Order Value]]&lt;Answer!I$18),1,0)</f>
        <v>0</v>
      </c>
      <c r="I2040" s="19">
        <v>45099</v>
      </c>
      <c r="J2040" s="20" t="str">
        <f>TEXT(Table13[[#This Row],[Order Datetime]],"HH:MM:SS")</f>
        <v>00:48:00</v>
      </c>
      <c r="K2040" s="20" t="str">
        <f>TEXT(Table13[[#This Row],[Order time]],"H")</f>
        <v>0</v>
      </c>
      <c r="L2040" s="16">
        <v>6</v>
      </c>
      <c r="M2040" s="16">
        <f>DAY(Table13[[#This Row],[Order Date]])</f>
        <v>22</v>
      </c>
      <c r="N2040" s="16" t="str">
        <f>TEXT(Table13[[#This Row],[Order Date]],"mmmm")</f>
        <v>June</v>
      </c>
      <c r="O2040" s="16" t="str">
        <f>TEXT(Table13[[#This Row],[Order Date]],"dddd")</f>
        <v>Thursday</v>
      </c>
      <c r="P2040" s="16">
        <f>WEEKDAY(Table13[[#This Row],[Order Datetime]],2)</f>
        <v>4</v>
      </c>
      <c r="Q2040" s="30" t="str">
        <f>IF(Table13[[#This Row],[Customer Country]]="",VLOOKUP(Table13[[#This Row],[Customer ID]],Customers!$A$2:$E$2501,2,0),Table13[[#This Row],[Customer Country]])</f>
        <v>USA</v>
      </c>
      <c r="R2040" s="16">
        <f>VLOOKUP(Table13[[#This Row],[Customer ID]],Table3[],6,0)</f>
        <v>41</v>
      </c>
    </row>
    <row r="2041" spans="1:18" x14ac:dyDescent="0.3">
      <c r="A2041" s="15">
        <v>860659</v>
      </c>
      <c r="B2041" s="16">
        <v>1635</v>
      </c>
      <c r="C2041" s="17" t="s">
        <v>99</v>
      </c>
      <c r="D2041" s="21">
        <v>45247.038888888892</v>
      </c>
      <c r="E2041" s="16" t="s">
        <v>97</v>
      </c>
      <c r="F2041" s="16" t="s">
        <v>65</v>
      </c>
      <c r="G2041" s="16">
        <v>9192</v>
      </c>
      <c r="H2041" s="16">
        <f>IF(OR(Table13[[#This Row],[Order Value]]&gt;Answer!I$17,Table13[[#This Row],[Order Value]]&lt;Answer!I$18),1,0)</f>
        <v>0</v>
      </c>
      <c r="I2041" s="19">
        <v>45247</v>
      </c>
      <c r="J2041" s="20" t="str">
        <f>TEXT(Table13[[#This Row],[Order Datetime]],"HH:MM:SS")</f>
        <v>00:56:00</v>
      </c>
      <c r="K2041" s="20" t="str">
        <f>TEXT(Table13[[#This Row],[Order time]],"H")</f>
        <v>0</v>
      </c>
      <c r="L2041" s="16">
        <v>11</v>
      </c>
      <c r="M2041" s="16">
        <f>DAY(Table13[[#This Row],[Order Date]])</f>
        <v>17</v>
      </c>
      <c r="N2041" s="16" t="str">
        <f>TEXT(Table13[[#This Row],[Order Date]],"mmmm")</f>
        <v>November</v>
      </c>
      <c r="O2041" s="16" t="str">
        <f>TEXT(Table13[[#This Row],[Order Date]],"dddd")</f>
        <v>Friday</v>
      </c>
      <c r="P2041" s="16">
        <f>WEEKDAY(Table13[[#This Row],[Order Datetime]],2)</f>
        <v>5</v>
      </c>
      <c r="Q2041" s="30" t="str">
        <f>IF(Table13[[#This Row],[Customer Country]]="",VLOOKUP(Table13[[#This Row],[Customer ID]],Customers!$A$2:$E$2501,2,0),Table13[[#This Row],[Customer Country]])</f>
        <v>USA</v>
      </c>
      <c r="R2041" s="16">
        <f>VLOOKUP(Table13[[#This Row],[Customer ID]],Table3[],6,0)</f>
        <v>41</v>
      </c>
    </row>
    <row r="2042" spans="1:18" x14ac:dyDescent="0.3">
      <c r="A2042" s="15">
        <v>356612</v>
      </c>
      <c r="B2042" s="16">
        <v>1636</v>
      </c>
      <c r="C2042" s="17" t="s">
        <v>104</v>
      </c>
      <c r="D2042" s="18">
        <v>45260.01666666667</v>
      </c>
      <c r="E2042" s="16" t="s">
        <v>191</v>
      </c>
      <c r="F2042" s="16" t="s">
        <v>45</v>
      </c>
      <c r="G2042" s="16">
        <v>4576</v>
      </c>
      <c r="H2042" s="16">
        <f>IF(OR(Table13[[#This Row],[Order Value]]&gt;Answer!I$17,Table13[[#This Row],[Order Value]]&lt;Answer!I$18),1,0)</f>
        <v>0</v>
      </c>
      <c r="I2042" s="19">
        <v>45260</v>
      </c>
      <c r="J2042" s="20" t="str">
        <f>TEXT(Table13[[#This Row],[Order Datetime]],"HH:MM:SS")</f>
        <v>00:24:00</v>
      </c>
      <c r="K2042" s="20" t="str">
        <f>TEXT(Table13[[#This Row],[Order time]],"H")</f>
        <v>0</v>
      </c>
      <c r="L2042" s="16">
        <v>11</v>
      </c>
      <c r="M2042" s="16">
        <f>DAY(Table13[[#This Row],[Order Date]])</f>
        <v>30</v>
      </c>
      <c r="N2042" s="16" t="str">
        <f>TEXT(Table13[[#This Row],[Order Date]],"mmmm")</f>
        <v>November</v>
      </c>
      <c r="O2042" s="16" t="str">
        <f>TEXT(Table13[[#This Row],[Order Date]],"dddd")</f>
        <v>Thursday</v>
      </c>
      <c r="P2042" s="16">
        <f>WEEKDAY(Table13[[#This Row],[Order Datetime]],2)</f>
        <v>4</v>
      </c>
      <c r="Q2042" s="30" t="str">
        <f>IF(Table13[[#This Row],[Customer Country]]="",VLOOKUP(Table13[[#This Row],[Customer ID]],Customers!$A$2:$E$2501,2,0),Table13[[#This Row],[Customer Country]])</f>
        <v>Austria</v>
      </c>
      <c r="R2042" s="16">
        <f>VLOOKUP(Table13[[#This Row],[Customer ID]],Table3[],6,0)</f>
        <v>20</v>
      </c>
    </row>
    <row r="2043" spans="1:18" x14ac:dyDescent="0.3">
      <c r="A2043" s="15">
        <v>1063239</v>
      </c>
      <c r="B2043" s="16">
        <v>1639</v>
      </c>
      <c r="C2043" s="17" t="s">
        <v>101</v>
      </c>
      <c r="D2043" s="21">
        <v>45194.977083333331</v>
      </c>
      <c r="E2043" s="16" t="s">
        <v>96</v>
      </c>
      <c r="F2043" s="16" t="s">
        <v>61</v>
      </c>
      <c r="G2043" s="16">
        <v>3101</v>
      </c>
      <c r="H2043" s="16">
        <f>IF(OR(Table13[[#This Row],[Order Value]]&gt;Answer!I$17,Table13[[#This Row],[Order Value]]&lt;Answer!I$18),1,0)</f>
        <v>0</v>
      </c>
      <c r="I2043" s="19">
        <v>45194</v>
      </c>
      <c r="J2043" s="20" t="str">
        <f>TEXT(Table13[[#This Row],[Order Datetime]],"HH:MM:SS")</f>
        <v>23:27:00</v>
      </c>
      <c r="K2043" s="20" t="str">
        <f>TEXT(Table13[[#This Row],[Order time]],"H")</f>
        <v>23</v>
      </c>
      <c r="L2043" s="16">
        <v>9</v>
      </c>
      <c r="M2043" s="16">
        <f>DAY(Table13[[#This Row],[Order Date]])</f>
        <v>25</v>
      </c>
      <c r="N2043" s="16" t="str">
        <f>TEXT(Table13[[#This Row],[Order Date]],"mmmm")</f>
        <v>September</v>
      </c>
      <c r="O2043" s="16" t="str">
        <f>TEXT(Table13[[#This Row],[Order Date]],"dddd")</f>
        <v>Monday</v>
      </c>
      <c r="P2043" s="16">
        <f>WEEKDAY(Table13[[#This Row],[Order Datetime]],2)</f>
        <v>1</v>
      </c>
      <c r="Q2043" s="30" t="str">
        <f>IF(Table13[[#This Row],[Customer Country]]="",VLOOKUP(Table13[[#This Row],[Customer ID]],Customers!$A$2:$E$2501,2,0),Table13[[#This Row],[Customer Country]])</f>
        <v>Australia</v>
      </c>
      <c r="R2043" s="16">
        <f>VLOOKUP(Table13[[#This Row],[Customer ID]],Table3[],6,0)</f>
        <v>57</v>
      </c>
    </row>
    <row r="2044" spans="1:18" x14ac:dyDescent="0.3">
      <c r="A2044" s="15">
        <v>202389</v>
      </c>
      <c r="B2044" s="16">
        <v>1641</v>
      </c>
      <c r="C2044" s="17" t="s">
        <v>109</v>
      </c>
      <c r="D2044" s="18">
        <v>45130.98541666667</v>
      </c>
      <c r="E2044" s="16" t="s">
        <v>98</v>
      </c>
      <c r="F2044" s="16" t="s">
        <v>67</v>
      </c>
      <c r="G2044" s="16">
        <v>1709</v>
      </c>
      <c r="H2044" s="16">
        <f>IF(OR(Table13[[#This Row],[Order Value]]&gt;Answer!I$17,Table13[[#This Row],[Order Value]]&lt;Answer!I$18),1,0)</f>
        <v>0</v>
      </c>
      <c r="I2044" s="19">
        <v>45130</v>
      </c>
      <c r="J2044" s="20" t="str">
        <f>TEXT(Table13[[#This Row],[Order Datetime]],"HH:MM:SS")</f>
        <v>23:39:00</v>
      </c>
      <c r="K2044" s="20" t="str">
        <f>TEXT(Table13[[#This Row],[Order time]],"H")</f>
        <v>23</v>
      </c>
      <c r="L2044" s="16">
        <v>7</v>
      </c>
      <c r="M2044" s="16">
        <f>DAY(Table13[[#This Row],[Order Date]])</f>
        <v>23</v>
      </c>
      <c r="N2044" s="16" t="str">
        <f>TEXT(Table13[[#This Row],[Order Date]],"mmmm")</f>
        <v>July</v>
      </c>
      <c r="O2044" s="16" t="str">
        <f>TEXT(Table13[[#This Row],[Order Date]],"dddd")</f>
        <v>Sunday</v>
      </c>
      <c r="P2044" s="16">
        <f>WEEKDAY(Table13[[#This Row],[Order Datetime]],2)</f>
        <v>7</v>
      </c>
      <c r="Q2044" s="30" t="str">
        <f>IF(Table13[[#This Row],[Customer Country]]="",VLOOKUP(Table13[[#This Row],[Customer ID]],Customers!$A$2:$E$2501,2,0),Table13[[#This Row],[Customer Country]])</f>
        <v>Germany</v>
      </c>
      <c r="R2044" s="16">
        <f>VLOOKUP(Table13[[#This Row],[Customer ID]],Table3[],6,0)</f>
        <v>85</v>
      </c>
    </row>
    <row r="2045" spans="1:18" x14ac:dyDescent="0.3">
      <c r="A2045" s="15">
        <v>1026131</v>
      </c>
      <c r="B2045" s="16">
        <v>1642</v>
      </c>
      <c r="C2045" s="17" t="s">
        <v>107</v>
      </c>
      <c r="D2045" s="21">
        <v>44945.018055555556</v>
      </c>
      <c r="E2045" s="16" t="s">
        <v>98</v>
      </c>
      <c r="F2045" s="16" t="s">
        <v>91</v>
      </c>
      <c r="G2045" s="16">
        <v>2027</v>
      </c>
      <c r="H2045" s="16">
        <f>IF(OR(Table13[[#This Row],[Order Value]]&gt;Answer!I$17,Table13[[#This Row],[Order Value]]&lt;Answer!I$18),1,0)</f>
        <v>0</v>
      </c>
      <c r="I2045" s="19">
        <v>44945</v>
      </c>
      <c r="J2045" s="20" t="str">
        <f>TEXT(Table13[[#This Row],[Order Datetime]],"HH:MM:SS")</f>
        <v>00:26:00</v>
      </c>
      <c r="K2045" s="20" t="str">
        <f>TEXT(Table13[[#This Row],[Order time]],"H")</f>
        <v>0</v>
      </c>
      <c r="L2045" s="16">
        <v>1</v>
      </c>
      <c r="M2045" s="16">
        <f>DAY(Table13[[#This Row],[Order Date]])</f>
        <v>19</v>
      </c>
      <c r="N2045" s="16" t="str">
        <f>TEXT(Table13[[#This Row],[Order Date]],"mmmm")</f>
        <v>January</v>
      </c>
      <c r="O2045" s="16" t="str">
        <f>TEXT(Table13[[#This Row],[Order Date]],"dddd")</f>
        <v>Thursday</v>
      </c>
      <c r="P2045" s="16">
        <f>WEEKDAY(Table13[[#This Row],[Order Datetime]],2)</f>
        <v>4</v>
      </c>
      <c r="Q2045" s="30" t="str">
        <f>IF(Table13[[#This Row],[Customer Country]]="",VLOOKUP(Table13[[#This Row],[Customer ID]],Customers!$A$2:$E$2501,2,0),Table13[[#This Row],[Customer Country]])</f>
        <v>Italy</v>
      </c>
      <c r="R2045" s="16">
        <f>VLOOKUP(Table13[[#This Row],[Customer ID]],Table3[],6,0)</f>
        <v>28</v>
      </c>
    </row>
    <row r="2046" spans="1:18" x14ac:dyDescent="0.3">
      <c r="A2046" s="15">
        <v>247239</v>
      </c>
      <c r="B2046" s="16">
        <v>1643</v>
      </c>
      <c r="C2046" s="17" t="s">
        <v>101</v>
      </c>
      <c r="D2046" s="18">
        <v>45006.070833333331</v>
      </c>
      <c r="E2046" s="16" t="s">
        <v>98</v>
      </c>
      <c r="F2046" s="16" t="s">
        <v>46</v>
      </c>
      <c r="G2046" s="16">
        <v>9225</v>
      </c>
      <c r="H2046" s="16">
        <f>IF(OR(Table13[[#This Row],[Order Value]]&gt;Answer!I$17,Table13[[#This Row],[Order Value]]&lt;Answer!I$18),1,0)</f>
        <v>0</v>
      </c>
      <c r="I2046" s="19">
        <v>45006</v>
      </c>
      <c r="J2046" s="20" t="str">
        <f>TEXT(Table13[[#This Row],[Order Datetime]],"HH:MM:SS")</f>
        <v>01:42:00</v>
      </c>
      <c r="K2046" s="20" t="str">
        <f>TEXT(Table13[[#This Row],[Order time]],"H")</f>
        <v>1</v>
      </c>
      <c r="L2046" s="16">
        <v>3</v>
      </c>
      <c r="M2046" s="16">
        <f>DAY(Table13[[#This Row],[Order Date]])</f>
        <v>21</v>
      </c>
      <c r="N2046" s="16" t="str">
        <f>TEXT(Table13[[#This Row],[Order Date]],"mmmm")</f>
        <v>March</v>
      </c>
      <c r="O2046" s="16" t="str">
        <f>TEXT(Table13[[#This Row],[Order Date]],"dddd")</f>
        <v>Tuesday</v>
      </c>
      <c r="P2046" s="16">
        <f>WEEKDAY(Table13[[#This Row],[Order Datetime]],2)</f>
        <v>2</v>
      </c>
      <c r="Q2046" s="30" t="str">
        <f>IF(Table13[[#This Row],[Customer Country]]="",VLOOKUP(Table13[[#This Row],[Customer ID]],Customers!$A$2:$E$2501,2,0),Table13[[#This Row],[Customer Country]])</f>
        <v>Australia</v>
      </c>
      <c r="R2046" s="16">
        <f>VLOOKUP(Table13[[#This Row],[Customer ID]],Table3[],6,0)</f>
        <v>29</v>
      </c>
    </row>
    <row r="2047" spans="1:18" x14ac:dyDescent="0.3">
      <c r="A2047" s="15">
        <v>999621</v>
      </c>
      <c r="B2047" s="16">
        <v>1643</v>
      </c>
      <c r="C2047" s="17" t="s">
        <v>101</v>
      </c>
      <c r="D2047" s="21">
        <v>45138.015972222223</v>
      </c>
      <c r="E2047" s="16" t="s">
        <v>98</v>
      </c>
      <c r="F2047" s="16" t="s">
        <v>74</v>
      </c>
      <c r="G2047" s="16">
        <v>4264</v>
      </c>
      <c r="H2047" s="16">
        <f>IF(OR(Table13[[#This Row],[Order Value]]&gt;Answer!I$17,Table13[[#This Row],[Order Value]]&lt;Answer!I$18),1,0)</f>
        <v>0</v>
      </c>
      <c r="I2047" s="19">
        <v>45138</v>
      </c>
      <c r="J2047" s="20" t="str">
        <f>TEXT(Table13[[#This Row],[Order Datetime]],"HH:MM:SS")</f>
        <v>00:23:00</v>
      </c>
      <c r="K2047" s="20" t="str">
        <f>TEXT(Table13[[#This Row],[Order time]],"H")</f>
        <v>0</v>
      </c>
      <c r="L2047" s="16">
        <v>7</v>
      </c>
      <c r="M2047" s="16">
        <f>DAY(Table13[[#This Row],[Order Date]])</f>
        <v>31</v>
      </c>
      <c r="N2047" s="16" t="str">
        <f>TEXT(Table13[[#This Row],[Order Date]],"mmmm")</f>
        <v>July</v>
      </c>
      <c r="O2047" s="16" t="str">
        <f>TEXT(Table13[[#This Row],[Order Date]],"dddd")</f>
        <v>Monday</v>
      </c>
      <c r="P2047" s="16">
        <f>WEEKDAY(Table13[[#This Row],[Order Datetime]],2)</f>
        <v>1</v>
      </c>
      <c r="Q2047" s="30" t="str">
        <f>IF(Table13[[#This Row],[Customer Country]]="",VLOOKUP(Table13[[#This Row],[Customer ID]],Customers!$A$2:$E$2501,2,0),Table13[[#This Row],[Customer Country]])</f>
        <v>Australia</v>
      </c>
      <c r="R2047" s="16">
        <f>VLOOKUP(Table13[[#This Row],[Customer ID]],Table3[],6,0)</f>
        <v>29</v>
      </c>
    </row>
    <row r="2048" spans="1:18" x14ac:dyDescent="0.3">
      <c r="A2048" s="15">
        <v>1175258</v>
      </c>
      <c r="B2048" s="16">
        <v>1643</v>
      </c>
      <c r="C2048" s="17" t="s">
        <v>101</v>
      </c>
      <c r="D2048" s="21">
        <v>45137.035416666666</v>
      </c>
      <c r="E2048" s="16" t="s">
        <v>97</v>
      </c>
      <c r="F2048" s="16" t="s">
        <v>90</v>
      </c>
      <c r="G2048" s="16">
        <v>6538</v>
      </c>
      <c r="H2048" s="16">
        <f>IF(OR(Table13[[#This Row],[Order Value]]&gt;Answer!I$17,Table13[[#This Row],[Order Value]]&lt;Answer!I$18),1,0)</f>
        <v>0</v>
      </c>
      <c r="I2048" s="19">
        <v>45137</v>
      </c>
      <c r="J2048" s="20" t="str">
        <f>TEXT(Table13[[#This Row],[Order Datetime]],"HH:MM:SS")</f>
        <v>00:51:00</v>
      </c>
      <c r="K2048" s="20" t="str">
        <f>TEXT(Table13[[#This Row],[Order time]],"H")</f>
        <v>0</v>
      </c>
      <c r="L2048" s="16">
        <v>7</v>
      </c>
      <c r="M2048" s="16">
        <f>DAY(Table13[[#This Row],[Order Date]])</f>
        <v>30</v>
      </c>
      <c r="N2048" s="16" t="str">
        <f>TEXT(Table13[[#This Row],[Order Date]],"mmmm")</f>
        <v>July</v>
      </c>
      <c r="O2048" s="16" t="str">
        <f>TEXT(Table13[[#This Row],[Order Date]],"dddd")</f>
        <v>Sunday</v>
      </c>
      <c r="P2048" s="16">
        <f>WEEKDAY(Table13[[#This Row],[Order Datetime]],2)</f>
        <v>7</v>
      </c>
      <c r="Q2048" s="30" t="str">
        <f>IF(Table13[[#This Row],[Customer Country]]="",VLOOKUP(Table13[[#This Row],[Customer ID]],Customers!$A$2:$E$2501,2,0),Table13[[#This Row],[Customer Country]])</f>
        <v>Australia</v>
      </c>
      <c r="R2048" s="16">
        <f>VLOOKUP(Table13[[#This Row],[Customer ID]],Table3[],6,0)</f>
        <v>29</v>
      </c>
    </row>
    <row r="2049" spans="1:18" x14ac:dyDescent="0.3">
      <c r="A2049" s="15">
        <v>708846</v>
      </c>
      <c r="B2049" s="16">
        <v>1644</v>
      </c>
      <c r="C2049" s="17" t="s">
        <v>101</v>
      </c>
      <c r="D2049" s="21">
        <v>45206.022916666669</v>
      </c>
      <c r="E2049" s="16" t="s">
        <v>97</v>
      </c>
      <c r="F2049" s="16" t="s">
        <v>54</v>
      </c>
      <c r="G2049" s="16">
        <v>3069</v>
      </c>
      <c r="H2049" s="16">
        <f>IF(OR(Table13[[#This Row],[Order Value]]&gt;Answer!I$17,Table13[[#This Row],[Order Value]]&lt;Answer!I$18),1,0)</f>
        <v>0</v>
      </c>
      <c r="I2049" s="19">
        <v>45206</v>
      </c>
      <c r="J2049" s="20" t="str">
        <f>TEXT(Table13[[#This Row],[Order Datetime]],"HH:MM:SS")</f>
        <v>00:33:00</v>
      </c>
      <c r="K2049" s="20" t="str">
        <f>TEXT(Table13[[#This Row],[Order time]],"H")</f>
        <v>0</v>
      </c>
      <c r="L2049" s="16">
        <v>10</v>
      </c>
      <c r="M2049" s="16">
        <f>DAY(Table13[[#This Row],[Order Date]])</f>
        <v>7</v>
      </c>
      <c r="N2049" s="16" t="str">
        <f>TEXT(Table13[[#This Row],[Order Date]],"mmmm")</f>
        <v>October</v>
      </c>
      <c r="O2049" s="16" t="str">
        <f>TEXT(Table13[[#This Row],[Order Date]],"dddd")</f>
        <v>Saturday</v>
      </c>
      <c r="P2049" s="16">
        <f>WEEKDAY(Table13[[#This Row],[Order Datetime]],2)</f>
        <v>6</v>
      </c>
      <c r="Q2049" s="30" t="str">
        <f>IF(Table13[[#This Row],[Customer Country]]="",VLOOKUP(Table13[[#This Row],[Customer ID]],Customers!$A$2:$E$2501,2,0),Table13[[#This Row],[Customer Country]])</f>
        <v>Australia</v>
      </c>
      <c r="R2049" s="16">
        <f>VLOOKUP(Table13[[#This Row],[Customer ID]],Table3[],6,0)</f>
        <v>25</v>
      </c>
    </row>
    <row r="2050" spans="1:18" x14ac:dyDescent="0.3">
      <c r="A2050" s="15">
        <v>1501027</v>
      </c>
      <c r="B2050" s="16">
        <v>1645</v>
      </c>
      <c r="C2050" s="17" t="s">
        <v>101</v>
      </c>
      <c r="D2050" s="21">
        <v>45113.018750000003</v>
      </c>
      <c r="E2050" s="16" t="s">
        <v>191</v>
      </c>
      <c r="F2050" s="16" t="s">
        <v>64</v>
      </c>
      <c r="G2050" s="16">
        <v>7105</v>
      </c>
      <c r="H2050" s="16">
        <f>IF(OR(Table13[[#This Row],[Order Value]]&gt;Answer!I$17,Table13[[#This Row],[Order Value]]&lt;Answer!I$18),1,0)</f>
        <v>0</v>
      </c>
      <c r="I2050" s="19">
        <v>45113</v>
      </c>
      <c r="J2050" s="20" t="str">
        <f>TEXT(Table13[[#This Row],[Order Datetime]],"HH:MM:SS")</f>
        <v>00:27:00</v>
      </c>
      <c r="K2050" s="20" t="str">
        <f>TEXT(Table13[[#This Row],[Order time]],"H")</f>
        <v>0</v>
      </c>
      <c r="L2050" s="16">
        <v>7</v>
      </c>
      <c r="M2050" s="16">
        <f>DAY(Table13[[#This Row],[Order Date]])</f>
        <v>6</v>
      </c>
      <c r="N2050" s="16" t="str">
        <f>TEXT(Table13[[#This Row],[Order Date]],"mmmm")</f>
        <v>July</v>
      </c>
      <c r="O2050" s="16" t="str">
        <f>TEXT(Table13[[#This Row],[Order Date]],"dddd")</f>
        <v>Thursday</v>
      </c>
      <c r="P2050" s="16">
        <f>WEEKDAY(Table13[[#This Row],[Order Datetime]],2)</f>
        <v>4</v>
      </c>
      <c r="Q2050" s="30" t="str">
        <f>IF(Table13[[#This Row],[Customer Country]]="",VLOOKUP(Table13[[#This Row],[Customer ID]],Customers!$A$2:$E$2501,2,0),Table13[[#This Row],[Customer Country]])</f>
        <v>Australia</v>
      </c>
      <c r="R2050" s="16">
        <f>VLOOKUP(Table13[[#This Row],[Customer ID]],Table3[],6,0)</f>
        <v>86</v>
      </c>
    </row>
    <row r="2051" spans="1:18" x14ac:dyDescent="0.3">
      <c r="A2051" s="15">
        <v>737790</v>
      </c>
      <c r="B2051" s="16">
        <v>1646</v>
      </c>
      <c r="C2051" s="17" t="s">
        <v>105</v>
      </c>
      <c r="D2051" s="21">
        <v>45087.070138888892</v>
      </c>
      <c r="E2051" s="16" t="s">
        <v>97</v>
      </c>
      <c r="F2051" s="16" t="s">
        <v>21</v>
      </c>
      <c r="G2051" s="16">
        <v>7589</v>
      </c>
      <c r="H2051" s="16">
        <f>IF(OR(Table13[[#This Row],[Order Value]]&gt;Answer!I$17,Table13[[#This Row],[Order Value]]&lt;Answer!I$18),1,0)</f>
        <v>0</v>
      </c>
      <c r="I2051" s="19">
        <v>45087</v>
      </c>
      <c r="J2051" s="20" t="str">
        <f>TEXT(Table13[[#This Row],[Order Datetime]],"HH:MM:SS")</f>
        <v>01:41:00</v>
      </c>
      <c r="K2051" s="20" t="str">
        <f>TEXT(Table13[[#This Row],[Order time]],"H")</f>
        <v>1</v>
      </c>
      <c r="L2051" s="16">
        <v>6</v>
      </c>
      <c r="M2051" s="16">
        <f>DAY(Table13[[#This Row],[Order Date]])</f>
        <v>10</v>
      </c>
      <c r="N2051" s="16" t="str">
        <f>TEXT(Table13[[#This Row],[Order Date]],"mmmm")</f>
        <v>June</v>
      </c>
      <c r="O2051" s="16" t="str">
        <f>TEXT(Table13[[#This Row],[Order Date]],"dddd")</f>
        <v>Saturday</v>
      </c>
      <c r="P2051" s="16">
        <f>WEEKDAY(Table13[[#This Row],[Order Datetime]],2)</f>
        <v>6</v>
      </c>
      <c r="Q2051" s="30" t="str">
        <f>IF(Table13[[#This Row],[Customer Country]]="",VLOOKUP(Table13[[#This Row],[Customer ID]],Customers!$A$2:$E$2501,2,0),Table13[[#This Row],[Customer Country]])</f>
        <v>Spain</v>
      </c>
      <c r="R2051" s="16">
        <f>VLOOKUP(Table13[[#This Row],[Customer ID]],Table3[],6,0)</f>
        <v>51</v>
      </c>
    </row>
    <row r="2052" spans="1:18" x14ac:dyDescent="0.3">
      <c r="A2052" s="15">
        <v>232274</v>
      </c>
      <c r="B2052" s="16">
        <v>1647</v>
      </c>
      <c r="C2052" s="17" t="s">
        <v>99</v>
      </c>
      <c r="D2052" s="18">
        <v>45282.058333333334</v>
      </c>
      <c r="E2052" s="16" t="s">
        <v>98</v>
      </c>
      <c r="F2052" s="16" t="s">
        <v>80</v>
      </c>
      <c r="G2052" s="16">
        <v>8947</v>
      </c>
      <c r="H2052" s="16">
        <f>IF(OR(Table13[[#This Row],[Order Value]]&gt;Answer!I$17,Table13[[#This Row],[Order Value]]&lt;Answer!I$18),1,0)</f>
        <v>0</v>
      </c>
      <c r="I2052" s="19">
        <v>45282</v>
      </c>
      <c r="J2052" s="20" t="str">
        <f>TEXT(Table13[[#This Row],[Order Datetime]],"HH:MM:SS")</f>
        <v>01:24:00</v>
      </c>
      <c r="K2052" s="20" t="str">
        <f>TEXT(Table13[[#This Row],[Order time]],"H")</f>
        <v>1</v>
      </c>
      <c r="L2052" s="16">
        <v>12</v>
      </c>
      <c r="M2052" s="16">
        <f>DAY(Table13[[#This Row],[Order Date]])</f>
        <v>22</v>
      </c>
      <c r="N2052" s="16" t="str">
        <f>TEXT(Table13[[#This Row],[Order Date]],"mmmm")</f>
        <v>December</v>
      </c>
      <c r="O2052" s="16" t="str">
        <f>TEXT(Table13[[#This Row],[Order Date]],"dddd")</f>
        <v>Friday</v>
      </c>
      <c r="P2052" s="16">
        <f>WEEKDAY(Table13[[#This Row],[Order Datetime]],2)</f>
        <v>5</v>
      </c>
      <c r="Q2052" s="30" t="str">
        <f>IF(Table13[[#This Row],[Customer Country]]="",VLOOKUP(Table13[[#This Row],[Customer ID]],Customers!$A$2:$E$2501,2,0),Table13[[#This Row],[Customer Country]])</f>
        <v>USA</v>
      </c>
      <c r="R2052" s="16">
        <f>VLOOKUP(Table13[[#This Row],[Customer ID]],Table3[],6,0)</f>
        <v>22</v>
      </c>
    </row>
    <row r="2053" spans="1:18" x14ac:dyDescent="0.3">
      <c r="A2053" s="15">
        <v>386885</v>
      </c>
      <c r="B2053" s="16">
        <v>1647</v>
      </c>
      <c r="C2053" s="17" t="s">
        <v>99</v>
      </c>
      <c r="D2053" s="18">
        <v>44991.020138888889</v>
      </c>
      <c r="E2053" s="16" t="s">
        <v>97</v>
      </c>
      <c r="F2053" s="16" t="s">
        <v>74</v>
      </c>
      <c r="G2053" s="16">
        <v>9165</v>
      </c>
      <c r="H2053" s="16">
        <f>IF(OR(Table13[[#This Row],[Order Value]]&gt;Answer!I$17,Table13[[#This Row],[Order Value]]&lt;Answer!I$18),1,0)</f>
        <v>0</v>
      </c>
      <c r="I2053" s="19">
        <v>44991</v>
      </c>
      <c r="J2053" s="20" t="str">
        <f>TEXT(Table13[[#This Row],[Order Datetime]],"HH:MM:SS")</f>
        <v>00:29:00</v>
      </c>
      <c r="K2053" s="20" t="str">
        <f>TEXT(Table13[[#This Row],[Order time]],"H")</f>
        <v>0</v>
      </c>
      <c r="L2053" s="16">
        <v>3</v>
      </c>
      <c r="M2053" s="16">
        <f>DAY(Table13[[#This Row],[Order Date]])</f>
        <v>6</v>
      </c>
      <c r="N2053" s="16" t="str">
        <f>TEXT(Table13[[#This Row],[Order Date]],"mmmm")</f>
        <v>March</v>
      </c>
      <c r="O2053" s="16" t="str">
        <f>TEXT(Table13[[#This Row],[Order Date]],"dddd")</f>
        <v>Monday</v>
      </c>
      <c r="P2053" s="16">
        <f>WEEKDAY(Table13[[#This Row],[Order Datetime]],2)</f>
        <v>1</v>
      </c>
      <c r="Q2053" s="30" t="str">
        <f>IF(Table13[[#This Row],[Customer Country]]="",VLOOKUP(Table13[[#This Row],[Customer ID]],Customers!$A$2:$E$2501,2,0),Table13[[#This Row],[Customer Country]])</f>
        <v>USA</v>
      </c>
      <c r="R2053" s="16">
        <f>VLOOKUP(Table13[[#This Row],[Customer ID]],Table3[],6,0)</f>
        <v>22</v>
      </c>
    </row>
    <row r="2054" spans="1:18" x14ac:dyDescent="0.3">
      <c r="A2054" s="15">
        <v>588451</v>
      </c>
      <c r="B2054" s="16">
        <v>1647</v>
      </c>
      <c r="C2054" s="17" t="s">
        <v>99</v>
      </c>
      <c r="D2054" s="18">
        <v>44963.018055555556</v>
      </c>
      <c r="E2054" s="16" t="s">
        <v>191</v>
      </c>
      <c r="F2054" s="16" t="s">
        <v>89</v>
      </c>
      <c r="G2054" s="16">
        <v>987</v>
      </c>
      <c r="H2054" s="16">
        <f>IF(OR(Table13[[#This Row],[Order Value]]&gt;Answer!I$17,Table13[[#This Row],[Order Value]]&lt;Answer!I$18),1,0)</f>
        <v>0</v>
      </c>
      <c r="I2054" s="19">
        <v>44963</v>
      </c>
      <c r="J2054" s="20" t="str">
        <f>TEXT(Table13[[#This Row],[Order Datetime]],"HH:MM:SS")</f>
        <v>00:26:00</v>
      </c>
      <c r="K2054" s="20" t="str">
        <f>TEXT(Table13[[#This Row],[Order time]],"H")</f>
        <v>0</v>
      </c>
      <c r="L2054" s="16">
        <v>2</v>
      </c>
      <c r="M2054" s="16">
        <f>DAY(Table13[[#This Row],[Order Date]])</f>
        <v>6</v>
      </c>
      <c r="N2054" s="16" t="str">
        <f>TEXT(Table13[[#This Row],[Order Date]],"mmmm")</f>
        <v>February</v>
      </c>
      <c r="O2054" s="16" t="str">
        <f>TEXT(Table13[[#This Row],[Order Date]],"dddd")</f>
        <v>Monday</v>
      </c>
      <c r="P2054" s="16">
        <f>WEEKDAY(Table13[[#This Row],[Order Datetime]],2)</f>
        <v>1</v>
      </c>
      <c r="Q2054" s="30" t="str">
        <f>IF(Table13[[#This Row],[Customer Country]]="",VLOOKUP(Table13[[#This Row],[Customer ID]],Customers!$A$2:$E$2501,2,0),Table13[[#This Row],[Customer Country]])</f>
        <v>USA</v>
      </c>
      <c r="R2054" s="16">
        <f>VLOOKUP(Table13[[#This Row],[Customer ID]],Table3[],6,0)</f>
        <v>22</v>
      </c>
    </row>
    <row r="2055" spans="1:18" x14ac:dyDescent="0.3">
      <c r="A2055" s="15">
        <v>1542275</v>
      </c>
      <c r="B2055" s="16">
        <v>1647</v>
      </c>
      <c r="C2055" s="17" t="s">
        <v>99</v>
      </c>
      <c r="D2055" s="21">
        <v>45165.071527777778</v>
      </c>
      <c r="E2055" s="16" t="s">
        <v>191</v>
      </c>
      <c r="F2055" s="16" t="s">
        <v>9</v>
      </c>
      <c r="G2055" s="16">
        <v>8992</v>
      </c>
      <c r="H2055" s="16">
        <f>IF(OR(Table13[[#This Row],[Order Value]]&gt;Answer!I$17,Table13[[#This Row],[Order Value]]&lt;Answer!I$18),1,0)</f>
        <v>0</v>
      </c>
      <c r="I2055" s="19">
        <v>45165</v>
      </c>
      <c r="J2055" s="20" t="str">
        <f>TEXT(Table13[[#This Row],[Order Datetime]],"HH:MM:SS")</f>
        <v>01:43:00</v>
      </c>
      <c r="K2055" s="20" t="str">
        <f>TEXT(Table13[[#This Row],[Order time]],"H")</f>
        <v>1</v>
      </c>
      <c r="L2055" s="16">
        <v>8</v>
      </c>
      <c r="M2055" s="16">
        <f>DAY(Table13[[#This Row],[Order Date]])</f>
        <v>27</v>
      </c>
      <c r="N2055" s="16" t="str">
        <f>TEXT(Table13[[#This Row],[Order Date]],"mmmm")</f>
        <v>August</v>
      </c>
      <c r="O2055" s="16" t="str">
        <f>TEXT(Table13[[#This Row],[Order Date]],"dddd")</f>
        <v>Sunday</v>
      </c>
      <c r="P2055" s="16">
        <f>WEEKDAY(Table13[[#This Row],[Order Datetime]],2)</f>
        <v>7</v>
      </c>
      <c r="Q2055" s="30" t="str">
        <f>IF(Table13[[#This Row],[Customer Country]]="",VLOOKUP(Table13[[#This Row],[Customer ID]],Customers!$A$2:$E$2501,2,0),Table13[[#This Row],[Customer Country]])</f>
        <v>USA</v>
      </c>
      <c r="R2055" s="16">
        <f>VLOOKUP(Table13[[#This Row],[Customer ID]],Table3[],6,0)</f>
        <v>22</v>
      </c>
    </row>
    <row r="2056" spans="1:18" x14ac:dyDescent="0.3">
      <c r="A2056" s="15">
        <v>1584433</v>
      </c>
      <c r="B2056" s="16">
        <v>1648</v>
      </c>
      <c r="C2056" s="17" t="s">
        <v>109</v>
      </c>
      <c r="D2056" s="21">
        <v>44930.07708333333</v>
      </c>
      <c r="E2056" s="16" t="s">
        <v>98</v>
      </c>
      <c r="F2056" s="16" t="s">
        <v>62</v>
      </c>
      <c r="G2056" s="16">
        <v>1991</v>
      </c>
      <c r="H2056" s="16">
        <f>IF(OR(Table13[[#This Row],[Order Value]]&gt;Answer!I$17,Table13[[#This Row],[Order Value]]&lt;Answer!I$18),1,0)</f>
        <v>0</v>
      </c>
      <c r="I2056" s="19">
        <v>44930</v>
      </c>
      <c r="J2056" s="20" t="str">
        <f>TEXT(Table13[[#This Row],[Order Datetime]],"HH:MM:SS")</f>
        <v>01:51:00</v>
      </c>
      <c r="K2056" s="20" t="str">
        <f>TEXT(Table13[[#This Row],[Order time]],"H")</f>
        <v>1</v>
      </c>
      <c r="L2056" s="16">
        <v>1</v>
      </c>
      <c r="M2056" s="16">
        <f>DAY(Table13[[#This Row],[Order Date]])</f>
        <v>4</v>
      </c>
      <c r="N2056" s="16" t="str">
        <f>TEXT(Table13[[#This Row],[Order Date]],"mmmm")</f>
        <v>January</v>
      </c>
      <c r="O2056" s="16" t="str">
        <f>TEXT(Table13[[#This Row],[Order Date]],"dddd")</f>
        <v>Wednesday</v>
      </c>
      <c r="P2056" s="16">
        <f>WEEKDAY(Table13[[#This Row],[Order Datetime]],2)</f>
        <v>3</v>
      </c>
      <c r="Q2056" s="30" t="str">
        <f>IF(Table13[[#This Row],[Customer Country]]="",VLOOKUP(Table13[[#This Row],[Customer ID]],Customers!$A$2:$E$2501,2,0),Table13[[#This Row],[Customer Country]])</f>
        <v>Germany</v>
      </c>
      <c r="R2056" s="16">
        <f>VLOOKUP(Table13[[#This Row],[Customer ID]],Table3[],6,0)</f>
        <v>78</v>
      </c>
    </row>
    <row r="2057" spans="1:18" x14ac:dyDescent="0.3">
      <c r="A2057" s="15">
        <v>952497</v>
      </c>
      <c r="B2057" s="16">
        <v>1649</v>
      </c>
      <c r="C2057" s="17" t="s">
        <v>99</v>
      </c>
      <c r="D2057" s="21">
        <v>45215.981249999997</v>
      </c>
      <c r="E2057" s="16" t="s">
        <v>96</v>
      </c>
      <c r="F2057" s="16" t="s">
        <v>27</v>
      </c>
      <c r="G2057" s="16">
        <v>1132</v>
      </c>
      <c r="H2057" s="16">
        <f>IF(OR(Table13[[#This Row],[Order Value]]&gt;Answer!I$17,Table13[[#This Row],[Order Value]]&lt;Answer!I$18),1,0)</f>
        <v>0</v>
      </c>
      <c r="I2057" s="19">
        <v>45215</v>
      </c>
      <c r="J2057" s="20" t="str">
        <f>TEXT(Table13[[#This Row],[Order Datetime]],"HH:MM:SS")</f>
        <v>23:33:00</v>
      </c>
      <c r="K2057" s="20" t="str">
        <f>TEXT(Table13[[#This Row],[Order time]],"H")</f>
        <v>23</v>
      </c>
      <c r="L2057" s="16">
        <v>10</v>
      </c>
      <c r="M2057" s="16">
        <f>DAY(Table13[[#This Row],[Order Date]])</f>
        <v>16</v>
      </c>
      <c r="N2057" s="16" t="str">
        <f>TEXT(Table13[[#This Row],[Order Date]],"mmmm")</f>
        <v>October</v>
      </c>
      <c r="O2057" s="16" t="str">
        <f>TEXT(Table13[[#This Row],[Order Date]],"dddd")</f>
        <v>Monday</v>
      </c>
      <c r="P2057" s="16">
        <f>WEEKDAY(Table13[[#This Row],[Order Datetime]],2)</f>
        <v>1</v>
      </c>
      <c r="Q2057" s="30" t="str">
        <f>IF(Table13[[#This Row],[Customer Country]]="",VLOOKUP(Table13[[#This Row],[Customer ID]],Customers!$A$2:$E$2501,2,0),Table13[[#This Row],[Customer Country]])</f>
        <v>USA</v>
      </c>
      <c r="R2057" s="16">
        <f>VLOOKUP(Table13[[#This Row],[Customer ID]],Table3[],6,0)</f>
        <v>27</v>
      </c>
    </row>
    <row r="2058" spans="1:18" x14ac:dyDescent="0.3">
      <c r="A2058" s="15">
        <v>1218028</v>
      </c>
      <c r="B2058" s="16">
        <v>1649</v>
      </c>
      <c r="C2058" s="17" t="s">
        <v>99</v>
      </c>
      <c r="D2058" s="21">
        <v>44927.044444444444</v>
      </c>
      <c r="E2058" s="16" t="s">
        <v>98</v>
      </c>
      <c r="F2058" s="16" t="s">
        <v>27</v>
      </c>
      <c r="G2058" s="16">
        <v>3119</v>
      </c>
      <c r="H2058" s="16">
        <f>IF(OR(Table13[[#This Row],[Order Value]]&gt;Answer!I$17,Table13[[#This Row],[Order Value]]&lt;Answer!I$18),1,0)</f>
        <v>0</v>
      </c>
      <c r="I2058" s="19">
        <v>44927</v>
      </c>
      <c r="J2058" s="20" t="str">
        <f>TEXT(Table13[[#This Row],[Order Datetime]],"HH:MM:SS")</f>
        <v>01:04:00</v>
      </c>
      <c r="K2058" s="20" t="str">
        <f>TEXT(Table13[[#This Row],[Order time]],"H")</f>
        <v>1</v>
      </c>
      <c r="L2058" s="16">
        <v>1</v>
      </c>
      <c r="M2058" s="16">
        <f>DAY(Table13[[#This Row],[Order Date]])</f>
        <v>1</v>
      </c>
      <c r="N2058" s="16" t="str">
        <f>TEXT(Table13[[#This Row],[Order Date]],"mmmm")</f>
        <v>January</v>
      </c>
      <c r="O2058" s="16" t="str">
        <f>TEXT(Table13[[#This Row],[Order Date]],"dddd")</f>
        <v>Sunday</v>
      </c>
      <c r="P2058" s="16">
        <f>WEEKDAY(Table13[[#This Row],[Order Datetime]],2)</f>
        <v>7</v>
      </c>
      <c r="Q2058" s="30" t="str">
        <f>IF(Table13[[#This Row],[Customer Country]]="",VLOOKUP(Table13[[#This Row],[Customer ID]],Customers!$A$2:$E$2501,2,0),Table13[[#This Row],[Customer Country]])</f>
        <v>USA</v>
      </c>
      <c r="R2058" s="16">
        <f>VLOOKUP(Table13[[#This Row],[Customer ID]],Table3[],6,0)</f>
        <v>27</v>
      </c>
    </row>
    <row r="2059" spans="1:18" x14ac:dyDescent="0.3">
      <c r="A2059" s="15">
        <v>696792</v>
      </c>
      <c r="B2059" s="16">
        <v>1651</v>
      </c>
      <c r="C2059" s="17" t="s">
        <v>101</v>
      </c>
      <c r="D2059" s="21">
        <v>45083.992361111108</v>
      </c>
      <c r="E2059" s="16" t="s">
        <v>98</v>
      </c>
      <c r="F2059" s="16" t="s">
        <v>28</v>
      </c>
      <c r="G2059" s="16">
        <v>9568</v>
      </c>
      <c r="H2059" s="16">
        <f>IF(OR(Table13[[#This Row],[Order Value]]&gt;Answer!I$17,Table13[[#This Row],[Order Value]]&lt;Answer!I$18),1,0)</f>
        <v>0</v>
      </c>
      <c r="I2059" s="19">
        <v>45083</v>
      </c>
      <c r="J2059" s="20" t="str">
        <f>TEXT(Table13[[#This Row],[Order Datetime]],"HH:MM:SS")</f>
        <v>23:49:00</v>
      </c>
      <c r="K2059" s="20" t="str">
        <f>TEXT(Table13[[#This Row],[Order time]],"H")</f>
        <v>23</v>
      </c>
      <c r="L2059" s="16">
        <v>6</v>
      </c>
      <c r="M2059" s="16">
        <f>DAY(Table13[[#This Row],[Order Date]])</f>
        <v>6</v>
      </c>
      <c r="N2059" s="16" t="str">
        <f>TEXT(Table13[[#This Row],[Order Date]],"mmmm")</f>
        <v>June</v>
      </c>
      <c r="O2059" s="16" t="str">
        <f>TEXT(Table13[[#This Row],[Order Date]],"dddd")</f>
        <v>Tuesday</v>
      </c>
      <c r="P2059" s="16">
        <f>WEEKDAY(Table13[[#This Row],[Order Datetime]],2)</f>
        <v>2</v>
      </c>
      <c r="Q2059" s="30" t="str">
        <f>IF(Table13[[#This Row],[Customer Country]]="",VLOOKUP(Table13[[#This Row],[Customer ID]],Customers!$A$2:$E$2501,2,0),Table13[[#This Row],[Customer Country]])</f>
        <v>Australia</v>
      </c>
      <c r="R2059" s="16">
        <f>VLOOKUP(Table13[[#This Row],[Customer ID]],Table3[],6,0)</f>
        <v>53</v>
      </c>
    </row>
    <row r="2060" spans="1:18" x14ac:dyDescent="0.3">
      <c r="A2060" s="15">
        <v>1258245</v>
      </c>
      <c r="B2060" s="16">
        <v>1654</v>
      </c>
      <c r="C2060" s="17" t="s">
        <v>99</v>
      </c>
      <c r="D2060" s="21">
        <v>45020.994444444441</v>
      </c>
      <c r="E2060" s="16" t="s">
        <v>97</v>
      </c>
      <c r="F2060" s="16" t="s">
        <v>73</v>
      </c>
      <c r="G2060" s="16">
        <v>3634</v>
      </c>
      <c r="H2060" s="16">
        <f>IF(OR(Table13[[#This Row],[Order Value]]&gt;Answer!I$17,Table13[[#This Row],[Order Value]]&lt;Answer!I$18),1,0)</f>
        <v>0</v>
      </c>
      <c r="I2060" s="19">
        <v>45020</v>
      </c>
      <c r="J2060" s="20" t="str">
        <f>TEXT(Table13[[#This Row],[Order Datetime]],"HH:MM:SS")</f>
        <v>23:52:00</v>
      </c>
      <c r="K2060" s="20" t="str">
        <f>TEXT(Table13[[#This Row],[Order time]],"H")</f>
        <v>23</v>
      </c>
      <c r="L2060" s="16">
        <v>4</v>
      </c>
      <c r="M2060" s="16">
        <f>DAY(Table13[[#This Row],[Order Date]])</f>
        <v>4</v>
      </c>
      <c r="N2060" s="16" t="str">
        <f>TEXT(Table13[[#This Row],[Order Date]],"mmmm")</f>
        <v>April</v>
      </c>
      <c r="O2060" s="16" t="str">
        <f>TEXT(Table13[[#This Row],[Order Date]],"dddd")</f>
        <v>Tuesday</v>
      </c>
      <c r="P2060" s="16">
        <f>WEEKDAY(Table13[[#This Row],[Order Datetime]],2)</f>
        <v>2</v>
      </c>
      <c r="Q2060" s="30" t="str">
        <f>IF(Table13[[#This Row],[Customer Country]]="",VLOOKUP(Table13[[#This Row],[Customer ID]],Customers!$A$2:$E$2501,2,0),Table13[[#This Row],[Customer Country]])</f>
        <v>USA</v>
      </c>
      <c r="R2060" s="16">
        <f>VLOOKUP(Table13[[#This Row],[Customer ID]],Table3[],6,0)</f>
        <v>56</v>
      </c>
    </row>
    <row r="2061" spans="1:18" x14ac:dyDescent="0.3">
      <c r="A2061" s="15">
        <v>1527612</v>
      </c>
      <c r="B2061" s="16">
        <v>1654</v>
      </c>
      <c r="C2061" s="17" t="s">
        <v>99</v>
      </c>
      <c r="D2061" s="21">
        <v>45216.940972222219</v>
      </c>
      <c r="E2061" s="16" t="s">
        <v>96</v>
      </c>
      <c r="F2061" s="16" t="s">
        <v>22</v>
      </c>
      <c r="G2061" s="16">
        <v>1813</v>
      </c>
      <c r="H2061" s="16">
        <f>IF(OR(Table13[[#This Row],[Order Value]]&gt;Answer!I$17,Table13[[#This Row],[Order Value]]&lt;Answer!I$18),1,0)</f>
        <v>0</v>
      </c>
      <c r="I2061" s="19">
        <v>45216</v>
      </c>
      <c r="J2061" s="20" t="str">
        <f>TEXT(Table13[[#This Row],[Order Datetime]],"HH:MM:SS")</f>
        <v>22:35:00</v>
      </c>
      <c r="K2061" s="20" t="str">
        <f>TEXT(Table13[[#This Row],[Order time]],"H")</f>
        <v>22</v>
      </c>
      <c r="L2061" s="16">
        <v>10</v>
      </c>
      <c r="M2061" s="16">
        <f>DAY(Table13[[#This Row],[Order Date]])</f>
        <v>17</v>
      </c>
      <c r="N2061" s="16" t="str">
        <f>TEXT(Table13[[#This Row],[Order Date]],"mmmm")</f>
        <v>October</v>
      </c>
      <c r="O2061" s="16" t="str">
        <f>TEXT(Table13[[#This Row],[Order Date]],"dddd")</f>
        <v>Tuesday</v>
      </c>
      <c r="P2061" s="16">
        <f>WEEKDAY(Table13[[#This Row],[Order Datetime]],2)</f>
        <v>2</v>
      </c>
      <c r="Q2061" s="30" t="str">
        <f>IF(Table13[[#This Row],[Customer Country]]="",VLOOKUP(Table13[[#This Row],[Customer ID]],Customers!$A$2:$E$2501,2,0),Table13[[#This Row],[Customer Country]])</f>
        <v>USA</v>
      </c>
      <c r="R2061" s="16">
        <f>VLOOKUP(Table13[[#This Row],[Customer ID]],Table3[],6,0)</f>
        <v>56</v>
      </c>
    </row>
    <row r="2062" spans="1:18" x14ac:dyDescent="0.3">
      <c r="A2062" s="15">
        <v>1318200</v>
      </c>
      <c r="B2062" s="16">
        <v>1657</v>
      </c>
      <c r="C2062" s="17" t="s">
        <v>109</v>
      </c>
      <c r="D2062" s="21">
        <v>45269.01666666667</v>
      </c>
      <c r="E2062" s="16" t="s">
        <v>98</v>
      </c>
      <c r="F2062" s="16" t="s">
        <v>43</v>
      </c>
      <c r="G2062" s="16">
        <v>7368</v>
      </c>
      <c r="H2062" s="16">
        <f>IF(OR(Table13[[#This Row],[Order Value]]&gt;Answer!I$17,Table13[[#This Row],[Order Value]]&lt;Answer!I$18),1,0)</f>
        <v>0</v>
      </c>
      <c r="I2062" s="19">
        <v>45269</v>
      </c>
      <c r="J2062" s="20" t="str">
        <f>TEXT(Table13[[#This Row],[Order Datetime]],"HH:MM:SS")</f>
        <v>00:24:00</v>
      </c>
      <c r="K2062" s="20" t="str">
        <f>TEXT(Table13[[#This Row],[Order time]],"H")</f>
        <v>0</v>
      </c>
      <c r="L2062" s="16">
        <v>12</v>
      </c>
      <c r="M2062" s="16">
        <f>DAY(Table13[[#This Row],[Order Date]])</f>
        <v>9</v>
      </c>
      <c r="N2062" s="16" t="str">
        <f>TEXT(Table13[[#This Row],[Order Date]],"mmmm")</f>
        <v>December</v>
      </c>
      <c r="O2062" s="16" t="str">
        <f>TEXT(Table13[[#This Row],[Order Date]],"dddd")</f>
        <v>Saturday</v>
      </c>
      <c r="P2062" s="16">
        <f>WEEKDAY(Table13[[#This Row],[Order Datetime]],2)</f>
        <v>6</v>
      </c>
      <c r="Q2062" s="30" t="str">
        <f>IF(Table13[[#This Row],[Customer Country]]="",VLOOKUP(Table13[[#This Row],[Customer ID]],Customers!$A$2:$E$2501,2,0),Table13[[#This Row],[Customer Country]])</f>
        <v>Germany</v>
      </c>
      <c r="R2062" s="16">
        <f>VLOOKUP(Table13[[#This Row],[Customer ID]],Table3[],6,0)</f>
        <v>21</v>
      </c>
    </row>
    <row r="2063" spans="1:18" x14ac:dyDescent="0.3">
      <c r="A2063" s="15">
        <v>490691</v>
      </c>
      <c r="B2063" s="16">
        <v>1658</v>
      </c>
      <c r="C2063" s="17" t="s">
        <v>99</v>
      </c>
      <c r="D2063" s="18">
        <v>45290.052777777775</v>
      </c>
      <c r="E2063" s="16" t="s">
        <v>97</v>
      </c>
      <c r="F2063" s="16" t="s">
        <v>7</v>
      </c>
      <c r="G2063" s="16">
        <v>6947</v>
      </c>
      <c r="H2063" s="16">
        <f>IF(OR(Table13[[#This Row],[Order Value]]&gt;Answer!I$17,Table13[[#This Row],[Order Value]]&lt;Answer!I$18),1,0)</f>
        <v>0</v>
      </c>
      <c r="I2063" s="19">
        <v>45290</v>
      </c>
      <c r="J2063" s="20" t="str">
        <f>TEXT(Table13[[#This Row],[Order Datetime]],"HH:MM:SS")</f>
        <v>01:16:00</v>
      </c>
      <c r="K2063" s="20" t="str">
        <f>TEXT(Table13[[#This Row],[Order time]],"H")</f>
        <v>1</v>
      </c>
      <c r="L2063" s="16">
        <v>12</v>
      </c>
      <c r="M2063" s="16">
        <f>DAY(Table13[[#This Row],[Order Date]])</f>
        <v>30</v>
      </c>
      <c r="N2063" s="16" t="str">
        <f>TEXT(Table13[[#This Row],[Order Date]],"mmmm")</f>
        <v>December</v>
      </c>
      <c r="O2063" s="16" t="str">
        <f>TEXT(Table13[[#This Row],[Order Date]],"dddd")</f>
        <v>Saturday</v>
      </c>
      <c r="P2063" s="16">
        <f>WEEKDAY(Table13[[#This Row],[Order Datetime]],2)</f>
        <v>6</v>
      </c>
      <c r="Q2063" s="30" t="str">
        <f>IF(Table13[[#This Row],[Customer Country]]="",VLOOKUP(Table13[[#This Row],[Customer ID]],Customers!$A$2:$E$2501,2,0),Table13[[#This Row],[Customer Country]])</f>
        <v>USA</v>
      </c>
      <c r="R2063" s="16">
        <f>VLOOKUP(Table13[[#This Row],[Customer ID]],Table3[],6,0)</f>
        <v>41</v>
      </c>
    </row>
    <row r="2064" spans="1:18" x14ac:dyDescent="0.3">
      <c r="A2064" s="15">
        <v>752814</v>
      </c>
      <c r="B2064" s="16">
        <v>1661</v>
      </c>
      <c r="C2064" s="17" t="s">
        <v>100</v>
      </c>
      <c r="D2064" s="21">
        <v>45253.986111111109</v>
      </c>
      <c r="E2064" s="16" t="s">
        <v>191</v>
      </c>
      <c r="F2064" s="16" t="s">
        <v>67</v>
      </c>
      <c r="G2064" s="16">
        <v>7540</v>
      </c>
      <c r="H2064" s="16">
        <f>IF(OR(Table13[[#This Row],[Order Value]]&gt;Answer!I$17,Table13[[#This Row],[Order Value]]&lt;Answer!I$18),1,0)</f>
        <v>0</v>
      </c>
      <c r="I2064" s="19">
        <v>45253</v>
      </c>
      <c r="J2064" s="20" t="str">
        <f>TEXT(Table13[[#This Row],[Order Datetime]],"HH:MM:SS")</f>
        <v>23:40:00</v>
      </c>
      <c r="K2064" s="20" t="str">
        <f>TEXT(Table13[[#This Row],[Order time]],"H")</f>
        <v>23</v>
      </c>
      <c r="L2064" s="16">
        <v>11</v>
      </c>
      <c r="M2064" s="16">
        <f>DAY(Table13[[#This Row],[Order Date]])</f>
        <v>23</v>
      </c>
      <c r="N2064" s="16" t="str">
        <f>TEXT(Table13[[#This Row],[Order Date]],"mmmm")</f>
        <v>November</v>
      </c>
      <c r="O2064" s="16" t="str">
        <f>TEXT(Table13[[#This Row],[Order Date]],"dddd")</f>
        <v>Thursday</v>
      </c>
      <c r="P2064" s="16">
        <f>WEEKDAY(Table13[[#This Row],[Order Datetime]],2)</f>
        <v>4</v>
      </c>
      <c r="Q2064" s="30" t="str">
        <f>IF(Table13[[#This Row],[Customer Country]]="",VLOOKUP(Table13[[#This Row],[Customer ID]],Customers!$A$2:$E$2501,2,0),Table13[[#This Row],[Customer Country]])</f>
        <v>France</v>
      </c>
      <c r="R2064" s="16">
        <f>VLOOKUP(Table13[[#This Row],[Customer ID]],Table3[],6,0)</f>
        <v>33</v>
      </c>
    </row>
    <row r="2065" spans="1:18" x14ac:dyDescent="0.3">
      <c r="A2065" s="15">
        <v>1202375</v>
      </c>
      <c r="B2065" s="16">
        <v>1662</v>
      </c>
      <c r="C2065" s="17" t="s">
        <v>101</v>
      </c>
      <c r="D2065" s="21">
        <v>44970.052777777775</v>
      </c>
      <c r="E2065" s="16" t="s">
        <v>191</v>
      </c>
      <c r="F2065" s="16" t="s">
        <v>44</v>
      </c>
      <c r="G2065" s="16">
        <v>2832</v>
      </c>
      <c r="H2065" s="16">
        <f>IF(OR(Table13[[#This Row],[Order Value]]&gt;Answer!I$17,Table13[[#This Row],[Order Value]]&lt;Answer!I$18),1,0)</f>
        <v>0</v>
      </c>
      <c r="I2065" s="19">
        <v>44970</v>
      </c>
      <c r="J2065" s="20" t="str">
        <f>TEXT(Table13[[#This Row],[Order Datetime]],"HH:MM:SS")</f>
        <v>01:16:00</v>
      </c>
      <c r="K2065" s="20" t="str">
        <f>TEXT(Table13[[#This Row],[Order time]],"H")</f>
        <v>1</v>
      </c>
      <c r="L2065" s="16">
        <v>2</v>
      </c>
      <c r="M2065" s="16">
        <f>DAY(Table13[[#This Row],[Order Date]])</f>
        <v>13</v>
      </c>
      <c r="N2065" s="16" t="str">
        <f>TEXT(Table13[[#This Row],[Order Date]],"mmmm")</f>
        <v>February</v>
      </c>
      <c r="O2065" s="16" t="str">
        <f>TEXT(Table13[[#This Row],[Order Date]],"dddd")</f>
        <v>Monday</v>
      </c>
      <c r="P2065" s="16">
        <f>WEEKDAY(Table13[[#This Row],[Order Datetime]],2)</f>
        <v>1</v>
      </c>
      <c r="Q2065" s="30" t="str">
        <f>IF(Table13[[#This Row],[Customer Country]]="",VLOOKUP(Table13[[#This Row],[Customer ID]],Customers!$A$2:$E$2501,2,0),Table13[[#This Row],[Customer Country]])</f>
        <v>Australia</v>
      </c>
      <c r="R2065" s="16">
        <f>VLOOKUP(Table13[[#This Row],[Customer ID]],Table3[],6,0)</f>
        <v>25</v>
      </c>
    </row>
    <row r="2066" spans="1:18" x14ac:dyDescent="0.3">
      <c r="A2066" s="15">
        <v>104755</v>
      </c>
      <c r="B2066" s="16">
        <v>1663</v>
      </c>
      <c r="C2066" s="17" t="s">
        <v>104</v>
      </c>
      <c r="D2066" s="18">
        <v>45066.029861111114</v>
      </c>
      <c r="E2066" s="16" t="s">
        <v>96</v>
      </c>
      <c r="F2066" s="16" t="s">
        <v>18</v>
      </c>
      <c r="G2066" s="16">
        <v>4423</v>
      </c>
      <c r="H2066" s="16">
        <f>IF(OR(Table13[[#This Row],[Order Value]]&gt;Answer!I$17,Table13[[#This Row],[Order Value]]&lt;Answer!I$18),1,0)</f>
        <v>0</v>
      </c>
      <c r="I2066" s="19">
        <v>45066</v>
      </c>
      <c r="J2066" s="20" t="str">
        <f>TEXT(Table13[[#This Row],[Order Datetime]],"HH:MM:SS")</f>
        <v>00:43:00</v>
      </c>
      <c r="K2066" s="20" t="str">
        <f>TEXT(Table13[[#This Row],[Order time]],"H")</f>
        <v>0</v>
      </c>
      <c r="L2066" s="16">
        <v>5</v>
      </c>
      <c r="M2066" s="16">
        <f>DAY(Table13[[#This Row],[Order Date]])</f>
        <v>20</v>
      </c>
      <c r="N2066" s="16" t="str">
        <f>TEXT(Table13[[#This Row],[Order Date]],"mmmm")</f>
        <v>May</v>
      </c>
      <c r="O2066" s="16" t="str">
        <f>TEXT(Table13[[#This Row],[Order Date]],"dddd")</f>
        <v>Saturday</v>
      </c>
      <c r="P2066" s="16">
        <f>WEEKDAY(Table13[[#This Row],[Order Datetime]],2)</f>
        <v>6</v>
      </c>
      <c r="Q2066" s="30" t="str">
        <f>IF(Table13[[#This Row],[Customer Country]]="",VLOOKUP(Table13[[#This Row],[Customer ID]],Customers!$A$2:$E$2501,2,0),Table13[[#This Row],[Customer Country]])</f>
        <v>Austria</v>
      </c>
      <c r="R2066" s="16">
        <f>VLOOKUP(Table13[[#This Row],[Customer ID]],Table3[],6,0)</f>
        <v>60</v>
      </c>
    </row>
    <row r="2067" spans="1:18" x14ac:dyDescent="0.3">
      <c r="A2067" s="15">
        <v>253341</v>
      </c>
      <c r="B2067" s="16">
        <v>1663</v>
      </c>
      <c r="C2067" s="17" t="s">
        <v>104</v>
      </c>
      <c r="D2067" s="18">
        <v>45078.068749999999</v>
      </c>
      <c r="E2067" s="16" t="s">
        <v>98</v>
      </c>
      <c r="F2067" s="16" t="s">
        <v>74</v>
      </c>
      <c r="G2067" s="16">
        <v>6399</v>
      </c>
      <c r="H2067" s="16">
        <f>IF(OR(Table13[[#This Row],[Order Value]]&gt;Answer!I$17,Table13[[#This Row],[Order Value]]&lt;Answer!I$18),1,0)</f>
        <v>0</v>
      </c>
      <c r="I2067" s="19">
        <v>45078</v>
      </c>
      <c r="J2067" s="20" t="str">
        <f>TEXT(Table13[[#This Row],[Order Datetime]],"HH:MM:SS")</f>
        <v>01:39:00</v>
      </c>
      <c r="K2067" s="20" t="str">
        <f>TEXT(Table13[[#This Row],[Order time]],"H")</f>
        <v>1</v>
      </c>
      <c r="L2067" s="16">
        <v>6</v>
      </c>
      <c r="M2067" s="16">
        <f>DAY(Table13[[#This Row],[Order Date]])</f>
        <v>1</v>
      </c>
      <c r="N2067" s="16" t="str">
        <f>TEXT(Table13[[#This Row],[Order Date]],"mmmm")</f>
        <v>June</v>
      </c>
      <c r="O2067" s="16" t="str">
        <f>TEXT(Table13[[#This Row],[Order Date]],"dddd")</f>
        <v>Thursday</v>
      </c>
      <c r="P2067" s="16">
        <f>WEEKDAY(Table13[[#This Row],[Order Datetime]],2)</f>
        <v>4</v>
      </c>
      <c r="Q2067" s="30" t="str">
        <f>IF(Table13[[#This Row],[Customer Country]]="",VLOOKUP(Table13[[#This Row],[Customer ID]],Customers!$A$2:$E$2501,2,0),Table13[[#This Row],[Customer Country]])</f>
        <v>Austria</v>
      </c>
      <c r="R2067" s="16">
        <f>VLOOKUP(Table13[[#This Row],[Customer ID]],Table3[],6,0)</f>
        <v>60</v>
      </c>
    </row>
    <row r="2068" spans="1:18" x14ac:dyDescent="0.3">
      <c r="A2068" s="15">
        <v>349131</v>
      </c>
      <c r="B2068" s="16">
        <v>1664</v>
      </c>
      <c r="C2068" s="17" t="s">
        <v>99</v>
      </c>
      <c r="D2068" s="18">
        <v>45115.997916666667</v>
      </c>
      <c r="E2068" s="16" t="s">
        <v>96</v>
      </c>
      <c r="F2068" s="16" t="s">
        <v>40</v>
      </c>
      <c r="G2068" s="16">
        <v>7000</v>
      </c>
      <c r="H2068" s="16">
        <f>IF(OR(Table13[[#This Row],[Order Value]]&gt;Answer!I$17,Table13[[#This Row],[Order Value]]&lt;Answer!I$18),1,0)</f>
        <v>0</v>
      </c>
      <c r="I2068" s="19">
        <v>45115</v>
      </c>
      <c r="J2068" s="20" t="str">
        <f>TEXT(Table13[[#This Row],[Order Datetime]],"HH:MM:SS")</f>
        <v>23:57:00</v>
      </c>
      <c r="K2068" s="20" t="str">
        <f>TEXT(Table13[[#This Row],[Order time]],"H")</f>
        <v>23</v>
      </c>
      <c r="L2068" s="16">
        <v>7</v>
      </c>
      <c r="M2068" s="16">
        <f>DAY(Table13[[#This Row],[Order Date]])</f>
        <v>8</v>
      </c>
      <c r="N2068" s="16" t="str">
        <f>TEXT(Table13[[#This Row],[Order Date]],"mmmm")</f>
        <v>July</v>
      </c>
      <c r="O2068" s="16" t="str">
        <f>TEXT(Table13[[#This Row],[Order Date]],"dddd")</f>
        <v>Saturday</v>
      </c>
      <c r="P2068" s="16">
        <f>WEEKDAY(Table13[[#This Row],[Order Datetime]],2)</f>
        <v>6</v>
      </c>
      <c r="Q2068" s="30" t="str">
        <f>IF(Table13[[#This Row],[Customer Country]]="",VLOOKUP(Table13[[#This Row],[Customer ID]],Customers!$A$2:$E$2501,2,0),Table13[[#This Row],[Customer Country]])</f>
        <v>USA</v>
      </c>
      <c r="R2068" s="16">
        <f>VLOOKUP(Table13[[#This Row],[Customer ID]],Table3[],6,0)</f>
        <v>27</v>
      </c>
    </row>
    <row r="2069" spans="1:18" x14ac:dyDescent="0.3">
      <c r="A2069" s="15">
        <v>585445</v>
      </c>
      <c r="B2069" s="16">
        <v>1665</v>
      </c>
      <c r="C2069" s="17" t="s">
        <v>110</v>
      </c>
      <c r="D2069" s="18">
        <v>45113.992361111108</v>
      </c>
      <c r="E2069" s="16" t="s">
        <v>191</v>
      </c>
      <c r="F2069" s="16" t="s">
        <v>78</v>
      </c>
      <c r="G2069" s="16">
        <v>7479</v>
      </c>
      <c r="H2069" s="16">
        <f>IF(OR(Table13[[#This Row],[Order Value]]&gt;Answer!I$17,Table13[[#This Row],[Order Value]]&lt;Answer!I$18),1,0)</f>
        <v>0</v>
      </c>
      <c r="I2069" s="19">
        <v>45113</v>
      </c>
      <c r="J2069" s="20" t="str">
        <f>TEXT(Table13[[#This Row],[Order Datetime]],"HH:MM:SS")</f>
        <v>23:49:00</v>
      </c>
      <c r="K2069" s="20" t="str">
        <f>TEXT(Table13[[#This Row],[Order time]],"H")</f>
        <v>23</v>
      </c>
      <c r="L2069" s="16">
        <v>7</v>
      </c>
      <c r="M2069" s="16">
        <f>DAY(Table13[[#This Row],[Order Date]])</f>
        <v>6</v>
      </c>
      <c r="N2069" s="16" t="str">
        <f>TEXT(Table13[[#This Row],[Order Date]],"mmmm")</f>
        <v>July</v>
      </c>
      <c r="O2069" s="16" t="str">
        <f>TEXT(Table13[[#This Row],[Order Date]],"dddd")</f>
        <v>Thursday</v>
      </c>
      <c r="P2069" s="16">
        <f>WEEKDAY(Table13[[#This Row],[Order Datetime]],2)</f>
        <v>4</v>
      </c>
      <c r="Q2069" s="30" t="str">
        <f>IF(Table13[[#This Row],[Customer Country]]="",VLOOKUP(Table13[[#This Row],[Customer ID]],Customers!$A$2:$E$2501,2,0),Table13[[#This Row],[Customer Country]])</f>
        <v>Switzerland</v>
      </c>
      <c r="R2069" s="16">
        <f>VLOOKUP(Table13[[#This Row],[Customer ID]],Table3[],6,0)</f>
        <v>19</v>
      </c>
    </row>
    <row r="2070" spans="1:18" x14ac:dyDescent="0.3">
      <c r="A2070" s="15">
        <v>629227</v>
      </c>
      <c r="B2070" s="16">
        <v>1665</v>
      </c>
      <c r="C2070" s="17" t="s">
        <v>110</v>
      </c>
      <c r="D2070" s="18">
        <v>45257.981944444444</v>
      </c>
      <c r="E2070" s="16" t="s">
        <v>96</v>
      </c>
      <c r="F2070" s="16" t="s">
        <v>63</v>
      </c>
      <c r="G2070" s="16">
        <v>2109</v>
      </c>
      <c r="H2070" s="16">
        <f>IF(OR(Table13[[#This Row],[Order Value]]&gt;Answer!I$17,Table13[[#This Row],[Order Value]]&lt;Answer!I$18),1,0)</f>
        <v>0</v>
      </c>
      <c r="I2070" s="19">
        <v>45257</v>
      </c>
      <c r="J2070" s="20" t="str">
        <f>TEXT(Table13[[#This Row],[Order Datetime]],"HH:MM:SS")</f>
        <v>23:34:00</v>
      </c>
      <c r="K2070" s="20" t="str">
        <f>TEXT(Table13[[#This Row],[Order time]],"H")</f>
        <v>23</v>
      </c>
      <c r="L2070" s="16">
        <v>11</v>
      </c>
      <c r="M2070" s="16">
        <f>DAY(Table13[[#This Row],[Order Date]])</f>
        <v>27</v>
      </c>
      <c r="N2070" s="16" t="str">
        <f>TEXT(Table13[[#This Row],[Order Date]],"mmmm")</f>
        <v>November</v>
      </c>
      <c r="O2070" s="16" t="str">
        <f>TEXT(Table13[[#This Row],[Order Date]],"dddd")</f>
        <v>Monday</v>
      </c>
      <c r="P2070" s="16">
        <f>WEEKDAY(Table13[[#This Row],[Order Datetime]],2)</f>
        <v>1</v>
      </c>
      <c r="Q2070" s="30" t="str">
        <f>IF(Table13[[#This Row],[Customer Country]]="",VLOOKUP(Table13[[#This Row],[Customer ID]],Customers!$A$2:$E$2501,2,0),Table13[[#This Row],[Customer Country]])</f>
        <v>Switzerland</v>
      </c>
      <c r="R2070" s="16">
        <f>VLOOKUP(Table13[[#This Row],[Customer ID]],Table3[],6,0)</f>
        <v>19</v>
      </c>
    </row>
    <row r="2071" spans="1:18" x14ac:dyDescent="0.3">
      <c r="A2071" s="15">
        <v>1240058</v>
      </c>
      <c r="B2071" s="16">
        <v>1665</v>
      </c>
      <c r="C2071" s="17" t="s">
        <v>110</v>
      </c>
      <c r="D2071" s="21">
        <v>44929.052083333336</v>
      </c>
      <c r="E2071" s="16" t="s">
        <v>97</v>
      </c>
      <c r="F2071" s="16" t="s">
        <v>43</v>
      </c>
      <c r="G2071" s="16">
        <v>1633</v>
      </c>
      <c r="H2071" s="16">
        <f>IF(OR(Table13[[#This Row],[Order Value]]&gt;Answer!I$17,Table13[[#This Row],[Order Value]]&lt;Answer!I$18),1,0)</f>
        <v>0</v>
      </c>
      <c r="I2071" s="19">
        <v>44929</v>
      </c>
      <c r="J2071" s="20" t="str">
        <f>TEXT(Table13[[#This Row],[Order Datetime]],"HH:MM:SS")</f>
        <v>01:15:00</v>
      </c>
      <c r="K2071" s="20" t="str">
        <f>TEXT(Table13[[#This Row],[Order time]],"H")</f>
        <v>1</v>
      </c>
      <c r="L2071" s="16">
        <v>1</v>
      </c>
      <c r="M2071" s="16">
        <f>DAY(Table13[[#This Row],[Order Date]])</f>
        <v>3</v>
      </c>
      <c r="N2071" s="16" t="str">
        <f>TEXT(Table13[[#This Row],[Order Date]],"mmmm")</f>
        <v>January</v>
      </c>
      <c r="O2071" s="16" t="str">
        <f>TEXT(Table13[[#This Row],[Order Date]],"dddd")</f>
        <v>Tuesday</v>
      </c>
      <c r="P2071" s="16">
        <f>WEEKDAY(Table13[[#This Row],[Order Datetime]],2)</f>
        <v>2</v>
      </c>
      <c r="Q2071" s="30" t="str">
        <f>IF(Table13[[#This Row],[Customer Country]]="",VLOOKUP(Table13[[#This Row],[Customer ID]],Customers!$A$2:$E$2501,2,0),Table13[[#This Row],[Customer Country]])</f>
        <v>Switzerland</v>
      </c>
      <c r="R2071" s="16">
        <f>VLOOKUP(Table13[[#This Row],[Customer ID]],Table3[],6,0)</f>
        <v>19</v>
      </c>
    </row>
    <row r="2072" spans="1:18" x14ac:dyDescent="0.3">
      <c r="A2072" s="15">
        <v>1555572</v>
      </c>
      <c r="B2072" s="16">
        <v>1665</v>
      </c>
      <c r="C2072" s="17" t="s">
        <v>110</v>
      </c>
      <c r="D2072" s="21">
        <v>45006.043749999997</v>
      </c>
      <c r="E2072" s="16" t="s">
        <v>97</v>
      </c>
      <c r="F2072" s="16" t="s">
        <v>27</v>
      </c>
      <c r="G2072" s="16">
        <v>1259</v>
      </c>
      <c r="H2072" s="16">
        <f>IF(OR(Table13[[#This Row],[Order Value]]&gt;Answer!I$17,Table13[[#This Row],[Order Value]]&lt;Answer!I$18),1,0)</f>
        <v>0</v>
      </c>
      <c r="I2072" s="19">
        <v>45006</v>
      </c>
      <c r="J2072" s="20" t="str">
        <f>TEXT(Table13[[#This Row],[Order Datetime]],"HH:MM:SS")</f>
        <v>01:03:00</v>
      </c>
      <c r="K2072" s="20" t="str">
        <f>TEXT(Table13[[#This Row],[Order time]],"H")</f>
        <v>1</v>
      </c>
      <c r="L2072" s="16">
        <v>3</v>
      </c>
      <c r="M2072" s="16">
        <f>DAY(Table13[[#This Row],[Order Date]])</f>
        <v>21</v>
      </c>
      <c r="N2072" s="16" t="str">
        <f>TEXT(Table13[[#This Row],[Order Date]],"mmmm")</f>
        <v>March</v>
      </c>
      <c r="O2072" s="16" t="str">
        <f>TEXT(Table13[[#This Row],[Order Date]],"dddd")</f>
        <v>Tuesday</v>
      </c>
      <c r="P2072" s="16">
        <f>WEEKDAY(Table13[[#This Row],[Order Datetime]],2)</f>
        <v>2</v>
      </c>
      <c r="Q2072" s="30" t="str">
        <f>IF(Table13[[#This Row],[Customer Country]]="",VLOOKUP(Table13[[#This Row],[Customer ID]],Customers!$A$2:$E$2501,2,0),Table13[[#This Row],[Customer Country]])</f>
        <v>Switzerland</v>
      </c>
      <c r="R2072" s="16">
        <f>VLOOKUP(Table13[[#This Row],[Customer ID]],Table3[],6,0)</f>
        <v>19</v>
      </c>
    </row>
    <row r="2073" spans="1:18" x14ac:dyDescent="0.3">
      <c r="A2073" s="15">
        <v>95054</v>
      </c>
      <c r="B2073" s="16">
        <v>1666</v>
      </c>
      <c r="C2073" s="17" t="s">
        <v>105</v>
      </c>
      <c r="D2073" s="18">
        <v>45087.027777777781</v>
      </c>
      <c r="E2073" s="16" t="s">
        <v>96</v>
      </c>
      <c r="F2073" s="16" t="s">
        <v>43</v>
      </c>
      <c r="G2073" s="16">
        <v>2320</v>
      </c>
      <c r="H2073" s="16">
        <f>IF(OR(Table13[[#This Row],[Order Value]]&gt;Answer!I$17,Table13[[#This Row],[Order Value]]&lt;Answer!I$18),1,0)</f>
        <v>0</v>
      </c>
      <c r="I2073" s="19">
        <v>45087</v>
      </c>
      <c r="J2073" s="20" t="str">
        <f>TEXT(Table13[[#This Row],[Order Datetime]],"HH:MM:SS")</f>
        <v>00:40:00</v>
      </c>
      <c r="K2073" s="20" t="str">
        <f>TEXT(Table13[[#This Row],[Order time]],"H")</f>
        <v>0</v>
      </c>
      <c r="L2073" s="16">
        <v>6</v>
      </c>
      <c r="M2073" s="16">
        <f>DAY(Table13[[#This Row],[Order Date]])</f>
        <v>10</v>
      </c>
      <c r="N2073" s="16" t="str">
        <f>TEXT(Table13[[#This Row],[Order Date]],"mmmm")</f>
        <v>June</v>
      </c>
      <c r="O2073" s="16" t="str">
        <f>TEXT(Table13[[#This Row],[Order Date]],"dddd")</f>
        <v>Saturday</v>
      </c>
      <c r="P2073" s="16">
        <f>WEEKDAY(Table13[[#This Row],[Order Datetime]],2)</f>
        <v>6</v>
      </c>
      <c r="Q2073" s="30" t="str">
        <f>IF(Table13[[#This Row],[Customer Country]]="",VLOOKUP(Table13[[#This Row],[Customer ID]],Customers!$A$2:$E$2501,2,0),Table13[[#This Row],[Customer Country]])</f>
        <v>Spain</v>
      </c>
      <c r="R2073" s="16">
        <f>VLOOKUP(Table13[[#This Row],[Customer ID]],Table3[],6,0)</f>
        <v>21</v>
      </c>
    </row>
    <row r="2074" spans="1:18" x14ac:dyDescent="0.3">
      <c r="A2074" s="15">
        <v>547144</v>
      </c>
      <c r="B2074" s="16">
        <v>1666</v>
      </c>
      <c r="C2074" s="17" t="s">
        <v>105</v>
      </c>
      <c r="D2074" s="18">
        <v>44940.043055555558</v>
      </c>
      <c r="E2074" s="16" t="s">
        <v>97</v>
      </c>
      <c r="F2074" s="16" t="s">
        <v>39</v>
      </c>
      <c r="G2074" s="16">
        <v>5455</v>
      </c>
      <c r="H2074" s="16">
        <f>IF(OR(Table13[[#This Row],[Order Value]]&gt;Answer!I$17,Table13[[#This Row],[Order Value]]&lt;Answer!I$18),1,0)</f>
        <v>0</v>
      </c>
      <c r="I2074" s="19">
        <v>44940</v>
      </c>
      <c r="J2074" s="20" t="str">
        <f>TEXT(Table13[[#This Row],[Order Datetime]],"HH:MM:SS")</f>
        <v>01:02:00</v>
      </c>
      <c r="K2074" s="20" t="str">
        <f>TEXT(Table13[[#This Row],[Order time]],"H")</f>
        <v>1</v>
      </c>
      <c r="L2074" s="16">
        <v>1</v>
      </c>
      <c r="M2074" s="16">
        <f>DAY(Table13[[#This Row],[Order Date]])</f>
        <v>14</v>
      </c>
      <c r="N2074" s="16" t="str">
        <f>TEXT(Table13[[#This Row],[Order Date]],"mmmm")</f>
        <v>January</v>
      </c>
      <c r="O2074" s="16" t="str">
        <f>TEXT(Table13[[#This Row],[Order Date]],"dddd")</f>
        <v>Saturday</v>
      </c>
      <c r="P2074" s="16">
        <f>WEEKDAY(Table13[[#This Row],[Order Datetime]],2)</f>
        <v>6</v>
      </c>
      <c r="Q2074" s="30" t="str">
        <f>IF(Table13[[#This Row],[Customer Country]]="",VLOOKUP(Table13[[#This Row],[Customer ID]],Customers!$A$2:$E$2501,2,0),Table13[[#This Row],[Customer Country]])</f>
        <v>Spain</v>
      </c>
      <c r="R2074" s="16">
        <f>VLOOKUP(Table13[[#This Row],[Customer ID]],Table3[],6,0)</f>
        <v>21</v>
      </c>
    </row>
    <row r="2075" spans="1:18" x14ac:dyDescent="0.3">
      <c r="A2075" s="15">
        <v>36759</v>
      </c>
      <c r="B2075" s="16">
        <v>1667</v>
      </c>
      <c r="C2075" s="17" t="s">
        <v>100</v>
      </c>
      <c r="D2075" s="18">
        <v>44949.064583333333</v>
      </c>
      <c r="E2075" s="16" t="s">
        <v>191</v>
      </c>
      <c r="F2075" s="16" t="s">
        <v>6</v>
      </c>
      <c r="G2075" s="16">
        <v>6587</v>
      </c>
      <c r="H2075" s="16">
        <f>IF(OR(Table13[[#This Row],[Order Value]]&gt;Answer!I$17,Table13[[#This Row],[Order Value]]&lt;Answer!I$18),1,0)</f>
        <v>0</v>
      </c>
      <c r="I2075" s="19">
        <v>44949</v>
      </c>
      <c r="J2075" s="20" t="str">
        <f>TEXT(Table13[[#This Row],[Order Datetime]],"HH:MM:SS")</f>
        <v>01:33:00</v>
      </c>
      <c r="K2075" s="20" t="str">
        <f>TEXT(Table13[[#This Row],[Order time]],"H")</f>
        <v>1</v>
      </c>
      <c r="L2075" s="16">
        <v>1</v>
      </c>
      <c r="M2075" s="16">
        <f>DAY(Table13[[#This Row],[Order Date]])</f>
        <v>23</v>
      </c>
      <c r="N2075" s="16" t="str">
        <f>TEXT(Table13[[#This Row],[Order Date]],"mmmm")</f>
        <v>January</v>
      </c>
      <c r="O2075" s="16" t="str">
        <f>TEXT(Table13[[#This Row],[Order Date]],"dddd")</f>
        <v>Monday</v>
      </c>
      <c r="P2075" s="16">
        <f>WEEKDAY(Table13[[#This Row],[Order Datetime]],2)</f>
        <v>1</v>
      </c>
      <c r="Q2075" s="30" t="str">
        <f>IF(Table13[[#This Row],[Customer Country]]="",VLOOKUP(Table13[[#This Row],[Customer ID]],Customers!$A$2:$E$2501,2,0),Table13[[#This Row],[Customer Country]])</f>
        <v>France</v>
      </c>
      <c r="R2075" s="16">
        <f>VLOOKUP(Table13[[#This Row],[Customer ID]],Table3[],6,0)</f>
        <v>73</v>
      </c>
    </row>
    <row r="2076" spans="1:18" x14ac:dyDescent="0.3">
      <c r="A2076" s="15">
        <v>870081</v>
      </c>
      <c r="B2076" s="16">
        <v>1667</v>
      </c>
      <c r="C2076" s="17" t="s">
        <v>100</v>
      </c>
      <c r="D2076" s="21">
        <v>45099.039583333331</v>
      </c>
      <c r="E2076" s="16" t="s">
        <v>98</v>
      </c>
      <c r="F2076" s="16" t="s">
        <v>81</v>
      </c>
      <c r="G2076" s="16">
        <v>1176</v>
      </c>
      <c r="H2076" s="16">
        <f>IF(OR(Table13[[#This Row],[Order Value]]&gt;Answer!I$17,Table13[[#This Row],[Order Value]]&lt;Answer!I$18),1,0)</f>
        <v>0</v>
      </c>
      <c r="I2076" s="19">
        <v>45099</v>
      </c>
      <c r="J2076" s="20" t="str">
        <f>TEXT(Table13[[#This Row],[Order Datetime]],"HH:MM:SS")</f>
        <v>00:57:00</v>
      </c>
      <c r="K2076" s="20" t="str">
        <f>TEXT(Table13[[#This Row],[Order time]],"H")</f>
        <v>0</v>
      </c>
      <c r="L2076" s="16">
        <v>6</v>
      </c>
      <c r="M2076" s="16">
        <f>DAY(Table13[[#This Row],[Order Date]])</f>
        <v>22</v>
      </c>
      <c r="N2076" s="16" t="str">
        <f>TEXT(Table13[[#This Row],[Order Date]],"mmmm")</f>
        <v>June</v>
      </c>
      <c r="O2076" s="16" t="str">
        <f>TEXT(Table13[[#This Row],[Order Date]],"dddd")</f>
        <v>Thursday</v>
      </c>
      <c r="P2076" s="16">
        <f>WEEKDAY(Table13[[#This Row],[Order Datetime]],2)</f>
        <v>4</v>
      </c>
      <c r="Q2076" s="30" t="str">
        <f>IF(Table13[[#This Row],[Customer Country]]="",VLOOKUP(Table13[[#This Row],[Customer ID]],Customers!$A$2:$E$2501,2,0),Table13[[#This Row],[Customer Country]])</f>
        <v>France</v>
      </c>
      <c r="R2076" s="16">
        <f>VLOOKUP(Table13[[#This Row],[Customer ID]],Table3[],6,0)</f>
        <v>73</v>
      </c>
    </row>
    <row r="2077" spans="1:18" x14ac:dyDescent="0.3">
      <c r="A2077" s="15">
        <v>878611</v>
      </c>
      <c r="B2077" s="16">
        <v>1668</v>
      </c>
      <c r="C2077" s="17" t="s">
        <v>99</v>
      </c>
      <c r="D2077" s="21">
        <v>45254.036805555559</v>
      </c>
      <c r="E2077" s="16" t="s">
        <v>191</v>
      </c>
      <c r="F2077" s="16" t="s">
        <v>67</v>
      </c>
      <c r="G2077" s="16">
        <v>3591</v>
      </c>
      <c r="H2077" s="16">
        <f>IF(OR(Table13[[#This Row],[Order Value]]&gt;Answer!I$17,Table13[[#This Row],[Order Value]]&lt;Answer!I$18),1,0)</f>
        <v>0</v>
      </c>
      <c r="I2077" s="19">
        <v>45254</v>
      </c>
      <c r="J2077" s="20" t="str">
        <f>TEXT(Table13[[#This Row],[Order Datetime]],"HH:MM:SS")</f>
        <v>00:53:00</v>
      </c>
      <c r="K2077" s="20" t="str">
        <f>TEXT(Table13[[#This Row],[Order time]],"H")</f>
        <v>0</v>
      </c>
      <c r="L2077" s="16">
        <v>11</v>
      </c>
      <c r="M2077" s="16">
        <f>DAY(Table13[[#This Row],[Order Date]])</f>
        <v>24</v>
      </c>
      <c r="N2077" s="16" t="str">
        <f>TEXT(Table13[[#This Row],[Order Date]],"mmmm")</f>
        <v>November</v>
      </c>
      <c r="O2077" s="16" t="str">
        <f>TEXT(Table13[[#This Row],[Order Date]],"dddd")</f>
        <v>Friday</v>
      </c>
      <c r="P2077" s="16">
        <f>WEEKDAY(Table13[[#This Row],[Order Datetime]],2)</f>
        <v>5</v>
      </c>
      <c r="Q2077" s="30" t="str">
        <f>IF(Table13[[#This Row],[Customer Country]]="",VLOOKUP(Table13[[#This Row],[Customer ID]],Customers!$A$2:$E$2501,2,0),Table13[[#This Row],[Customer Country]])</f>
        <v>USA</v>
      </c>
      <c r="R2077" s="16">
        <f>VLOOKUP(Table13[[#This Row],[Customer ID]],Table3[],6,0)</f>
        <v>68</v>
      </c>
    </row>
    <row r="2078" spans="1:18" x14ac:dyDescent="0.3">
      <c r="A2078" s="15">
        <v>1483729</v>
      </c>
      <c r="B2078" s="16">
        <v>1668</v>
      </c>
      <c r="C2078" s="17" t="s">
        <v>99</v>
      </c>
      <c r="D2078" s="21">
        <v>45183.990972222222</v>
      </c>
      <c r="E2078" s="16" t="s">
        <v>191</v>
      </c>
      <c r="F2078" s="16" t="s">
        <v>18</v>
      </c>
      <c r="G2078" s="16">
        <v>1625</v>
      </c>
      <c r="H2078" s="16">
        <f>IF(OR(Table13[[#This Row],[Order Value]]&gt;Answer!I$17,Table13[[#This Row],[Order Value]]&lt;Answer!I$18),1,0)</f>
        <v>0</v>
      </c>
      <c r="I2078" s="19">
        <v>45183</v>
      </c>
      <c r="J2078" s="20" t="str">
        <f>TEXT(Table13[[#This Row],[Order Datetime]],"HH:MM:SS")</f>
        <v>23:47:00</v>
      </c>
      <c r="K2078" s="20" t="str">
        <f>TEXT(Table13[[#This Row],[Order time]],"H")</f>
        <v>23</v>
      </c>
      <c r="L2078" s="16">
        <v>9</v>
      </c>
      <c r="M2078" s="16">
        <f>DAY(Table13[[#This Row],[Order Date]])</f>
        <v>14</v>
      </c>
      <c r="N2078" s="16" t="str">
        <f>TEXT(Table13[[#This Row],[Order Date]],"mmmm")</f>
        <v>September</v>
      </c>
      <c r="O2078" s="16" t="str">
        <f>TEXT(Table13[[#This Row],[Order Date]],"dddd")</f>
        <v>Thursday</v>
      </c>
      <c r="P2078" s="16">
        <f>WEEKDAY(Table13[[#This Row],[Order Datetime]],2)</f>
        <v>4</v>
      </c>
      <c r="Q2078" s="30" t="str">
        <f>IF(Table13[[#This Row],[Customer Country]]="",VLOOKUP(Table13[[#This Row],[Customer ID]],Customers!$A$2:$E$2501,2,0),Table13[[#This Row],[Customer Country]])</f>
        <v>USA</v>
      </c>
      <c r="R2078" s="16">
        <f>VLOOKUP(Table13[[#This Row],[Customer ID]],Table3[],6,0)</f>
        <v>68</v>
      </c>
    </row>
    <row r="2079" spans="1:18" x14ac:dyDescent="0.3">
      <c r="A2079" s="15">
        <v>49520</v>
      </c>
      <c r="B2079" s="16">
        <v>1670</v>
      </c>
      <c r="C2079" s="17" t="s">
        <v>99</v>
      </c>
      <c r="D2079" s="18">
        <v>45110.000694444447</v>
      </c>
      <c r="E2079" s="16" t="s">
        <v>191</v>
      </c>
      <c r="F2079" s="16" t="s">
        <v>4</v>
      </c>
      <c r="G2079" s="16">
        <v>6214</v>
      </c>
      <c r="H2079" s="16">
        <f>IF(OR(Table13[[#This Row],[Order Value]]&gt;Answer!I$17,Table13[[#This Row],[Order Value]]&lt;Answer!I$18),1,0)</f>
        <v>0</v>
      </c>
      <c r="I2079" s="19">
        <v>45110</v>
      </c>
      <c r="J2079" s="20" t="str">
        <f>TEXT(Table13[[#This Row],[Order Datetime]],"HH:MM:SS")</f>
        <v>00:01:00</v>
      </c>
      <c r="K2079" s="20" t="str">
        <f>TEXT(Table13[[#This Row],[Order time]],"H")</f>
        <v>0</v>
      </c>
      <c r="L2079" s="16">
        <v>7</v>
      </c>
      <c r="M2079" s="16">
        <f>DAY(Table13[[#This Row],[Order Date]])</f>
        <v>3</v>
      </c>
      <c r="N2079" s="16" t="str">
        <f>TEXT(Table13[[#This Row],[Order Date]],"mmmm")</f>
        <v>July</v>
      </c>
      <c r="O2079" s="16" t="str">
        <f>TEXT(Table13[[#This Row],[Order Date]],"dddd")</f>
        <v>Monday</v>
      </c>
      <c r="P2079" s="16">
        <f>WEEKDAY(Table13[[#This Row],[Order Datetime]],2)</f>
        <v>1</v>
      </c>
      <c r="Q2079" s="30" t="str">
        <f>IF(Table13[[#This Row],[Customer Country]]="",VLOOKUP(Table13[[#This Row],[Customer ID]],Customers!$A$2:$E$2501,2,0),Table13[[#This Row],[Customer Country]])</f>
        <v>USA</v>
      </c>
      <c r="R2079" s="16">
        <f>VLOOKUP(Table13[[#This Row],[Customer ID]],Table3[],6,0)</f>
        <v>80</v>
      </c>
    </row>
    <row r="2080" spans="1:18" x14ac:dyDescent="0.3">
      <c r="A2080" s="15">
        <v>581573</v>
      </c>
      <c r="B2080" s="16">
        <v>1670</v>
      </c>
      <c r="C2080" s="17" t="s">
        <v>99</v>
      </c>
      <c r="D2080" s="18">
        <v>45146.04583333333</v>
      </c>
      <c r="E2080" s="16" t="s">
        <v>97</v>
      </c>
      <c r="F2080" s="16" t="s">
        <v>5</v>
      </c>
      <c r="G2080" s="16">
        <v>8547</v>
      </c>
      <c r="H2080" s="16">
        <f>IF(OR(Table13[[#This Row],[Order Value]]&gt;Answer!I$17,Table13[[#This Row],[Order Value]]&lt;Answer!I$18),1,0)</f>
        <v>0</v>
      </c>
      <c r="I2080" s="19">
        <v>45146</v>
      </c>
      <c r="J2080" s="20" t="str">
        <f>TEXT(Table13[[#This Row],[Order Datetime]],"HH:MM:SS")</f>
        <v>01:06:00</v>
      </c>
      <c r="K2080" s="20" t="str">
        <f>TEXT(Table13[[#This Row],[Order time]],"H")</f>
        <v>1</v>
      </c>
      <c r="L2080" s="16">
        <v>8</v>
      </c>
      <c r="M2080" s="16">
        <f>DAY(Table13[[#This Row],[Order Date]])</f>
        <v>8</v>
      </c>
      <c r="N2080" s="16" t="str">
        <f>TEXT(Table13[[#This Row],[Order Date]],"mmmm")</f>
        <v>August</v>
      </c>
      <c r="O2080" s="16" t="str">
        <f>TEXT(Table13[[#This Row],[Order Date]],"dddd")</f>
        <v>Tuesday</v>
      </c>
      <c r="P2080" s="16">
        <f>WEEKDAY(Table13[[#This Row],[Order Datetime]],2)</f>
        <v>2</v>
      </c>
      <c r="Q2080" s="30" t="str">
        <f>IF(Table13[[#This Row],[Customer Country]]="",VLOOKUP(Table13[[#This Row],[Customer ID]],Customers!$A$2:$E$2501,2,0),Table13[[#This Row],[Customer Country]])</f>
        <v>USA</v>
      </c>
      <c r="R2080" s="16">
        <f>VLOOKUP(Table13[[#This Row],[Customer ID]],Table3[],6,0)</f>
        <v>80</v>
      </c>
    </row>
    <row r="2081" spans="1:18" x14ac:dyDescent="0.3">
      <c r="A2081" s="15">
        <v>914647</v>
      </c>
      <c r="B2081" s="16">
        <v>1671</v>
      </c>
      <c r="C2081" s="17" t="s">
        <v>99</v>
      </c>
      <c r="D2081" s="21">
        <v>45010.081944444442</v>
      </c>
      <c r="E2081" s="16" t="s">
        <v>98</v>
      </c>
      <c r="F2081" s="16" t="s">
        <v>92</v>
      </c>
      <c r="G2081" s="16">
        <v>7025</v>
      </c>
      <c r="H2081" s="16">
        <f>IF(OR(Table13[[#This Row],[Order Value]]&gt;Answer!I$17,Table13[[#This Row],[Order Value]]&lt;Answer!I$18),1,0)</f>
        <v>0</v>
      </c>
      <c r="I2081" s="19">
        <v>45010</v>
      </c>
      <c r="J2081" s="20" t="str">
        <f>TEXT(Table13[[#This Row],[Order Datetime]],"HH:MM:SS")</f>
        <v>01:58:00</v>
      </c>
      <c r="K2081" s="20" t="str">
        <f>TEXT(Table13[[#This Row],[Order time]],"H")</f>
        <v>1</v>
      </c>
      <c r="L2081" s="16">
        <v>3</v>
      </c>
      <c r="M2081" s="16">
        <f>DAY(Table13[[#This Row],[Order Date]])</f>
        <v>25</v>
      </c>
      <c r="N2081" s="16" t="str">
        <f>TEXT(Table13[[#This Row],[Order Date]],"mmmm")</f>
        <v>March</v>
      </c>
      <c r="O2081" s="16" t="str">
        <f>TEXT(Table13[[#This Row],[Order Date]],"dddd")</f>
        <v>Saturday</v>
      </c>
      <c r="P2081" s="16">
        <f>WEEKDAY(Table13[[#This Row],[Order Datetime]],2)</f>
        <v>6</v>
      </c>
      <c r="Q2081" s="30" t="str">
        <f>IF(Table13[[#This Row],[Customer Country]]="",VLOOKUP(Table13[[#This Row],[Customer ID]],Customers!$A$2:$E$2501,2,0),Table13[[#This Row],[Customer Country]])</f>
        <v>USA</v>
      </c>
      <c r="R2081" s="16">
        <f>VLOOKUP(Table13[[#This Row],[Customer ID]],Table3[],6,0)</f>
        <v>56</v>
      </c>
    </row>
    <row r="2082" spans="1:18" x14ac:dyDescent="0.3">
      <c r="A2082" s="15">
        <v>1635379</v>
      </c>
      <c r="B2082" s="16">
        <v>1673</v>
      </c>
      <c r="C2082" s="17" t="s">
        <v>105</v>
      </c>
      <c r="D2082" s="21">
        <v>45028.033333333333</v>
      </c>
      <c r="E2082" s="16" t="s">
        <v>191</v>
      </c>
      <c r="F2082" s="16" t="s">
        <v>54</v>
      </c>
      <c r="G2082" s="16">
        <v>5543</v>
      </c>
      <c r="H2082" s="16">
        <f>IF(OR(Table13[[#This Row],[Order Value]]&gt;Answer!I$17,Table13[[#This Row],[Order Value]]&lt;Answer!I$18),1,0)</f>
        <v>0</v>
      </c>
      <c r="I2082" s="19">
        <v>45028</v>
      </c>
      <c r="J2082" s="20" t="str">
        <f>TEXT(Table13[[#This Row],[Order Datetime]],"HH:MM:SS")</f>
        <v>00:48:00</v>
      </c>
      <c r="K2082" s="20" t="str">
        <f>TEXT(Table13[[#This Row],[Order time]],"H")</f>
        <v>0</v>
      </c>
      <c r="L2082" s="16">
        <v>4</v>
      </c>
      <c r="M2082" s="16">
        <f>DAY(Table13[[#This Row],[Order Date]])</f>
        <v>12</v>
      </c>
      <c r="N2082" s="16" t="str">
        <f>TEXT(Table13[[#This Row],[Order Date]],"mmmm")</f>
        <v>April</v>
      </c>
      <c r="O2082" s="16" t="str">
        <f>TEXT(Table13[[#This Row],[Order Date]],"dddd")</f>
        <v>Wednesday</v>
      </c>
      <c r="P2082" s="16">
        <f>WEEKDAY(Table13[[#This Row],[Order Datetime]],2)</f>
        <v>3</v>
      </c>
      <c r="Q2082" s="30" t="str">
        <f>IF(Table13[[#This Row],[Customer Country]]="",VLOOKUP(Table13[[#This Row],[Customer ID]],Customers!$A$2:$E$2501,2,0),Table13[[#This Row],[Customer Country]])</f>
        <v>Spain</v>
      </c>
      <c r="R2082" s="16">
        <f>VLOOKUP(Table13[[#This Row],[Customer ID]],Table3[],6,0)</f>
        <v>30</v>
      </c>
    </row>
    <row r="2083" spans="1:18" x14ac:dyDescent="0.3">
      <c r="A2083" s="15">
        <v>414161</v>
      </c>
      <c r="B2083" s="16">
        <v>1675</v>
      </c>
      <c r="C2083" s="17" t="s">
        <v>99</v>
      </c>
      <c r="D2083" s="18">
        <v>45287.992361111108</v>
      </c>
      <c r="E2083" s="16" t="s">
        <v>191</v>
      </c>
      <c r="F2083" s="16" t="s">
        <v>87</v>
      </c>
      <c r="G2083" s="16">
        <v>3894</v>
      </c>
      <c r="H2083" s="16">
        <f>IF(OR(Table13[[#This Row],[Order Value]]&gt;Answer!I$17,Table13[[#This Row],[Order Value]]&lt;Answer!I$18),1,0)</f>
        <v>0</v>
      </c>
      <c r="I2083" s="19">
        <v>45287</v>
      </c>
      <c r="J2083" s="20" t="str">
        <f>TEXT(Table13[[#This Row],[Order Datetime]],"HH:MM:SS")</f>
        <v>23:49:00</v>
      </c>
      <c r="K2083" s="20" t="str">
        <f>TEXT(Table13[[#This Row],[Order time]],"H")</f>
        <v>23</v>
      </c>
      <c r="L2083" s="16">
        <v>12</v>
      </c>
      <c r="M2083" s="16">
        <f>DAY(Table13[[#This Row],[Order Date]])</f>
        <v>27</v>
      </c>
      <c r="N2083" s="16" t="str">
        <f>TEXT(Table13[[#This Row],[Order Date]],"mmmm")</f>
        <v>December</v>
      </c>
      <c r="O2083" s="16" t="str">
        <f>TEXT(Table13[[#This Row],[Order Date]],"dddd")</f>
        <v>Wednesday</v>
      </c>
      <c r="P2083" s="16">
        <f>WEEKDAY(Table13[[#This Row],[Order Datetime]],2)</f>
        <v>3</v>
      </c>
      <c r="Q2083" s="30" t="str">
        <f>IF(Table13[[#This Row],[Customer Country]]="",VLOOKUP(Table13[[#This Row],[Customer ID]],Customers!$A$2:$E$2501,2,0),Table13[[#This Row],[Customer Country]])</f>
        <v>USA</v>
      </c>
      <c r="R2083" s="16">
        <f>VLOOKUP(Table13[[#This Row],[Customer ID]],Table3[],6,0)</f>
        <v>57</v>
      </c>
    </row>
    <row r="2084" spans="1:18" x14ac:dyDescent="0.3">
      <c r="A2084" s="15">
        <v>393726</v>
      </c>
      <c r="B2084" s="16">
        <v>1676</v>
      </c>
      <c r="C2084" s="17" t="s">
        <v>104</v>
      </c>
      <c r="D2084" s="18">
        <v>45014.99722222222</v>
      </c>
      <c r="E2084" s="16" t="s">
        <v>98</v>
      </c>
      <c r="F2084" s="16" t="s">
        <v>90</v>
      </c>
      <c r="G2084" s="16">
        <v>2852</v>
      </c>
      <c r="H2084" s="16">
        <f>IF(OR(Table13[[#This Row],[Order Value]]&gt;Answer!I$17,Table13[[#This Row],[Order Value]]&lt;Answer!I$18),1,0)</f>
        <v>0</v>
      </c>
      <c r="I2084" s="19">
        <v>45014</v>
      </c>
      <c r="J2084" s="20" t="str">
        <f>TEXT(Table13[[#This Row],[Order Datetime]],"HH:MM:SS")</f>
        <v>23:56:00</v>
      </c>
      <c r="K2084" s="20" t="str">
        <f>TEXT(Table13[[#This Row],[Order time]],"H")</f>
        <v>23</v>
      </c>
      <c r="L2084" s="16">
        <v>3</v>
      </c>
      <c r="M2084" s="16">
        <f>DAY(Table13[[#This Row],[Order Date]])</f>
        <v>29</v>
      </c>
      <c r="N2084" s="16" t="str">
        <f>TEXT(Table13[[#This Row],[Order Date]],"mmmm")</f>
        <v>March</v>
      </c>
      <c r="O2084" s="16" t="str">
        <f>TEXT(Table13[[#This Row],[Order Date]],"dddd")</f>
        <v>Wednesday</v>
      </c>
      <c r="P2084" s="16">
        <f>WEEKDAY(Table13[[#This Row],[Order Datetime]],2)</f>
        <v>3</v>
      </c>
      <c r="Q2084" s="30" t="str">
        <f>IF(Table13[[#This Row],[Customer Country]]="",VLOOKUP(Table13[[#This Row],[Customer ID]],Customers!$A$2:$E$2501,2,0),Table13[[#This Row],[Customer Country]])</f>
        <v>Austria</v>
      </c>
      <c r="R2084" s="16">
        <f>VLOOKUP(Table13[[#This Row],[Customer ID]],Table3[],6,0)</f>
        <v>25</v>
      </c>
    </row>
    <row r="2085" spans="1:18" x14ac:dyDescent="0.3">
      <c r="A2085" s="15">
        <v>756887</v>
      </c>
      <c r="B2085" s="16">
        <v>1676</v>
      </c>
      <c r="C2085" s="17" t="s">
        <v>104</v>
      </c>
      <c r="D2085" s="21">
        <v>45036.03402777778</v>
      </c>
      <c r="E2085" s="16" t="s">
        <v>191</v>
      </c>
      <c r="F2085" s="16" t="s">
        <v>43</v>
      </c>
      <c r="G2085" s="16">
        <v>5656</v>
      </c>
      <c r="H2085" s="16">
        <f>IF(OR(Table13[[#This Row],[Order Value]]&gt;Answer!I$17,Table13[[#This Row],[Order Value]]&lt;Answer!I$18),1,0)</f>
        <v>0</v>
      </c>
      <c r="I2085" s="19">
        <v>45036</v>
      </c>
      <c r="J2085" s="20" t="str">
        <f>TEXT(Table13[[#This Row],[Order Datetime]],"HH:MM:SS")</f>
        <v>00:49:00</v>
      </c>
      <c r="K2085" s="20" t="str">
        <f>TEXT(Table13[[#This Row],[Order time]],"H")</f>
        <v>0</v>
      </c>
      <c r="L2085" s="16">
        <v>4</v>
      </c>
      <c r="M2085" s="16">
        <f>DAY(Table13[[#This Row],[Order Date]])</f>
        <v>20</v>
      </c>
      <c r="N2085" s="16" t="str">
        <f>TEXT(Table13[[#This Row],[Order Date]],"mmmm")</f>
        <v>April</v>
      </c>
      <c r="O2085" s="16" t="str">
        <f>TEXT(Table13[[#This Row],[Order Date]],"dddd")</f>
        <v>Thursday</v>
      </c>
      <c r="P2085" s="16">
        <f>WEEKDAY(Table13[[#This Row],[Order Datetime]],2)</f>
        <v>4</v>
      </c>
      <c r="Q2085" s="30" t="str">
        <f>IF(Table13[[#This Row],[Customer Country]]="",VLOOKUP(Table13[[#This Row],[Customer ID]],Customers!$A$2:$E$2501,2,0),Table13[[#This Row],[Customer Country]])</f>
        <v>Austria</v>
      </c>
      <c r="R2085" s="16">
        <f>VLOOKUP(Table13[[#This Row],[Customer ID]],Table3[],6,0)</f>
        <v>25</v>
      </c>
    </row>
    <row r="2086" spans="1:18" x14ac:dyDescent="0.3">
      <c r="A2086" s="15">
        <v>786170</v>
      </c>
      <c r="B2086" s="16">
        <v>1676</v>
      </c>
      <c r="C2086" s="17" t="s">
        <v>104</v>
      </c>
      <c r="D2086" s="21">
        <v>45182.030555555553</v>
      </c>
      <c r="E2086" s="16" t="s">
        <v>98</v>
      </c>
      <c r="F2086" s="16" t="s">
        <v>5</v>
      </c>
      <c r="G2086" s="16">
        <v>5008</v>
      </c>
      <c r="H2086" s="16">
        <f>IF(OR(Table13[[#This Row],[Order Value]]&gt;Answer!I$17,Table13[[#This Row],[Order Value]]&lt;Answer!I$18),1,0)</f>
        <v>0</v>
      </c>
      <c r="I2086" s="19">
        <v>45182</v>
      </c>
      <c r="J2086" s="20" t="str">
        <f>TEXT(Table13[[#This Row],[Order Datetime]],"HH:MM:SS")</f>
        <v>00:44:00</v>
      </c>
      <c r="K2086" s="20" t="str">
        <f>TEXT(Table13[[#This Row],[Order time]],"H")</f>
        <v>0</v>
      </c>
      <c r="L2086" s="16">
        <v>9</v>
      </c>
      <c r="M2086" s="16">
        <f>DAY(Table13[[#This Row],[Order Date]])</f>
        <v>13</v>
      </c>
      <c r="N2086" s="16" t="str">
        <f>TEXT(Table13[[#This Row],[Order Date]],"mmmm")</f>
        <v>September</v>
      </c>
      <c r="O2086" s="16" t="str">
        <f>TEXT(Table13[[#This Row],[Order Date]],"dddd")</f>
        <v>Wednesday</v>
      </c>
      <c r="P2086" s="16">
        <f>WEEKDAY(Table13[[#This Row],[Order Datetime]],2)</f>
        <v>3</v>
      </c>
      <c r="Q2086" s="30" t="str">
        <f>IF(Table13[[#This Row],[Customer Country]]="",VLOOKUP(Table13[[#This Row],[Customer ID]],Customers!$A$2:$E$2501,2,0),Table13[[#This Row],[Customer Country]])</f>
        <v>Austria</v>
      </c>
      <c r="R2086" s="16">
        <f>VLOOKUP(Table13[[#This Row],[Customer ID]],Table3[],6,0)</f>
        <v>25</v>
      </c>
    </row>
    <row r="2087" spans="1:18" x14ac:dyDescent="0.3">
      <c r="A2087" s="15">
        <v>1131650</v>
      </c>
      <c r="B2087" s="16">
        <v>1676</v>
      </c>
      <c r="C2087" s="17" t="s">
        <v>104</v>
      </c>
      <c r="D2087" s="21">
        <v>44944.963888888888</v>
      </c>
      <c r="E2087" s="16" t="s">
        <v>191</v>
      </c>
      <c r="F2087" s="16" t="s">
        <v>87</v>
      </c>
      <c r="G2087" s="16">
        <v>3121</v>
      </c>
      <c r="H2087" s="16">
        <f>IF(OR(Table13[[#This Row],[Order Value]]&gt;Answer!I$17,Table13[[#This Row],[Order Value]]&lt;Answer!I$18),1,0)</f>
        <v>0</v>
      </c>
      <c r="I2087" s="19">
        <v>44944</v>
      </c>
      <c r="J2087" s="20" t="str">
        <f>TEXT(Table13[[#This Row],[Order Datetime]],"HH:MM:SS")</f>
        <v>23:08:00</v>
      </c>
      <c r="K2087" s="20" t="str">
        <f>TEXT(Table13[[#This Row],[Order time]],"H")</f>
        <v>23</v>
      </c>
      <c r="L2087" s="16">
        <v>1</v>
      </c>
      <c r="M2087" s="16">
        <f>DAY(Table13[[#This Row],[Order Date]])</f>
        <v>18</v>
      </c>
      <c r="N2087" s="16" t="str">
        <f>TEXT(Table13[[#This Row],[Order Date]],"mmmm")</f>
        <v>January</v>
      </c>
      <c r="O2087" s="16" t="str">
        <f>TEXT(Table13[[#This Row],[Order Date]],"dddd")</f>
        <v>Wednesday</v>
      </c>
      <c r="P2087" s="16">
        <f>WEEKDAY(Table13[[#This Row],[Order Datetime]],2)</f>
        <v>3</v>
      </c>
      <c r="Q2087" s="30" t="str">
        <f>IF(Table13[[#This Row],[Customer Country]]="",VLOOKUP(Table13[[#This Row],[Customer ID]],Customers!$A$2:$E$2501,2,0),Table13[[#This Row],[Customer Country]])</f>
        <v>Austria</v>
      </c>
      <c r="R2087" s="16">
        <f>VLOOKUP(Table13[[#This Row],[Customer ID]],Table3[],6,0)</f>
        <v>25</v>
      </c>
    </row>
    <row r="2088" spans="1:18" x14ac:dyDescent="0.3">
      <c r="A2088" s="15">
        <v>277038</v>
      </c>
      <c r="B2088" s="16">
        <v>1677</v>
      </c>
      <c r="C2088" s="17" t="s">
        <v>107</v>
      </c>
      <c r="D2088" s="18">
        <v>45139.938888888886</v>
      </c>
      <c r="E2088" s="16" t="s">
        <v>98</v>
      </c>
      <c r="F2088" s="16" t="s">
        <v>78</v>
      </c>
      <c r="G2088" s="16">
        <v>2455</v>
      </c>
      <c r="H2088" s="16">
        <f>IF(OR(Table13[[#This Row],[Order Value]]&gt;Answer!I$17,Table13[[#This Row],[Order Value]]&lt;Answer!I$18),1,0)</f>
        <v>0</v>
      </c>
      <c r="I2088" s="19">
        <v>45139</v>
      </c>
      <c r="J2088" s="20" t="str">
        <f>TEXT(Table13[[#This Row],[Order Datetime]],"HH:MM:SS")</f>
        <v>22:32:00</v>
      </c>
      <c r="K2088" s="20" t="str">
        <f>TEXT(Table13[[#This Row],[Order time]],"H")</f>
        <v>22</v>
      </c>
      <c r="L2088" s="16">
        <v>8</v>
      </c>
      <c r="M2088" s="16">
        <f>DAY(Table13[[#This Row],[Order Date]])</f>
        <v>1</v>
      </c>
      <c r="N2088" s="16" t="str">
        <f>TEXT(Table13[[#This Row],[Order Date]],"mmmm")</f>
        <v>August</v>
      </c>
      <c r="O2088" s="16" t="str">
        <f>TEXT(Table13[[#This Row],[Order Date]],"dddd")</f>
        <v>Tuesday</v>
      </c>
      <c r="P2088" s="16">
        <f>WEEKDAY(Table13[[#This Row],[Order Datetime]],2)</f>
        <v>2</v>
      </c>
      <c r="Q2088" s="30" t="str">
        <f>IF(Table13[[#This Row],[Customer Country]]="",VLOOKUP(Table13[[#This Row],[Customer ID]],Customers!$A$2:$E$2501,2,0),Table13[[#This Row],[Customer Country]])</f>
        <v>Italy</v>
      </c>
      <c r="R2088" s="16">
        <f>VLOOKUP(Table13[[#This Row],[Customer ID]],Table3[],6,0)</f>
        <v>51</v>
      </c>
    </row>
    <row r="2089" spans="1:18" x14ac:dyDescent="0.3">
      <c r="A2089" s="15">
        <v>780700</v>
      </c>
      <c r="B2089" s="16">
        <v>1677</v>
      </c>
      <c r="C2089" s="17" t="s">
        <v>107</v>
      </c>
      <c r="D2089" s="21">
        <v>45055.993750000001</v>
      </c>
      <c r="E2089" s="16" t="s">
        <v>96</v>
      </c>
      <c r="F2089" s="16" t="s">
        <v>59</v>
      </c>
      <c r="G2089" s="16">
        <v>9948</v>
      </c>
      <c r="H2089" s="16">
        <f>IF(OR(Table13[[#This Row],[Order Value]]&gt;Answer!I$17,Table13[[#This Row],[Order Value]]&lt;Answer!I$18),1,0)</f>
        <v>0</v>
      </c>
      <c r="I2089" s="19">
        <v>45055</v>
      </c>
      <c r="J2089" s="20" t="str">
        <f>TEXT(Table13[[#This Row],[Order Datetime]],"HH:MM:SS")</f>
        <v>23:51:00</v>
      </c>
      <c r="K2089" s="20" t="str">
        <f>TEXT(Table13[[#This Row],[Order time]],"H")</f>
        <v>23</v>
      </c>
      <c r="L2089" s="16">
        <v>5</v>
      </c>
      <c r="M2089" s="16">
        <f>DAY(Table13[[#This Row],[Order Date]])</f>
        <v>9</v>
      </c>
      <c r="N2089" s="16" t="str">
        <f>TEXT(Table13[[#This Row],[Order Date]],"mmmm")</f>
        <v>May</v>
      </c>
      <c r="O2089" s="16" t="str">
        <f>TEXT(Table13[[#This Row],[Order Date]],"dddd")</f>
        <v>Tuesday</v>
      </c>
      <c r="P2089" s="16">
        <f>WEEKDAY(Table13[[#This Row],[Order Datetime]],2)</f>
        <v>2</v>
      </c>
      <c r="Q2089" s="30" t="str">
        <f>IF(Table13[[#This Row],[Customer Country]]="",VLOOKUP(Table13[[#This Row],[Customer ID]],Customers!$A$2:$E$2501,2,0),Table13[[#This Row],[Customer Country]])</f>
        <v>Italy</v>
      </c>
      <c r="R2089" s="16">
        <f>VLOOKUP(Table13[[#This Row],[Customer ID]],Table3[],6,0)</f>
        <v>51</v>
      </c>
    </row>
    <row r="2090" spans="1:18" x14ac:dyDescent="0.3">
      <c r="A2090" s="15">
        <v>921826</v>
      </c>
      <c r="B2090" s="16">
        <v>1677</v>
      </c>
      <c r="C2090" s="17" t="s">
        <v>107</v>
      </c>
      <c r="D2090" s="21">
        <v>45027.998611111114</v>
      </c>
      <c r="E2090" s="16" t="s">
        <v>96</v>
      </c>
      <c r="F2090" s="16" t="s">
        <v>20</v>
      </c>
      <c r="G2090" s="16">
        <v>1726</v>
      </c>
      <c r="H2090" s="16">
        <f>IF(OR(Table13[[#This Row],[Order Value]]&gt;Answer!I$17,Table13[[#This Row],[Order Value]]&lt;Answer!I$18),1,0)</f>
        <v>0</v>
      </c>
      <c r="I2090" s="19">
        <v>45027</v>
      </c>
      <c r="J2090" s="20" t="str">
        <f>TEXT(Table13[[#This Row],[Order Datetime]],"HH:MM:SS")</f>
        <v>23:58:00</v>
      </c>
      <c r="K2090" s="20" t="str">
        <f>TEXT(Table13[[#This Row],[Order time]],"H")</f>
        <v>23</v>
      </c>
      <c r="L2090" s="16">
        <v>4</v>
      </c>
      <c r="M2090" s="16">
        <f>DAY(Table13[[#This Row],[Order Date]])</f>
        <v>11</v>
      </c>
      <c r="N2090" s="16" t="str">
        <f>TEXT(Table13[[#This Row],[Order Date]],"mmmm")</f>
        <v>April</v>
      </c>
      <c r="O2090" s="16" t="str">
        <f>TEXT(Table13[[#This Row],[Order Date]],"dddd")</f>
        <v>Tuesday</v>
      </c>
      <c r="P2090" s="16">
        <f>WEEKDAY(Table13[[#This Row],[Order Datetime]],2)</f>
        <v>2</v>
      </c>
      <c r="Q2090" s="30" t="str">
        <f>IF(Table13[[#This Row],[Customer Country]]="",VLOOKUP(Table13[[#This Row],[Customer ID]],Customers!$A$2:$E$2501,2,0),Table13[[#This Row],[Customer Country]])</f>
        <v>Italy</v>
      </c>
      <c r="R2090" s="16">
        <f>VLOOKUP(Table13[[#This Row],[Customer ID]],Table3[],6,0)</f>
        <v>51</v>
      </c>
    </row>
    <row r="2091" spans="1:18" x14ac:dyDescent="0.3">
      <c r="A2091" s="15">
        <v>998926</v>
      </c>
      <c r="B2091" s="16">
        <v>1677</v>
      </c>
      <c r="C2091" s="17" t="s">
        <v>107</v>
      </c>
      <c r="D2091" s="21">
        <v>45143.061805555553</v>
      </c>
      <c r="E2091" s="16" t="s">
        <v>97</v>
      </c>
      <c r="F2091" s="16" t="s">
        <v>27</v>
      </c>
      <c r="G2091" s="16">
        <v>9356</v>
      </c>
      <c r="H2091" s="16">
        <f>IF(OR(Table13[[#This Row],[Order Value]]&gt;Answer!I$17,Table13[[#This Row],[Order Value]]&lt;Answer!I$18),1,0)</f>
        <v>0</v>
      </c>
      <c r="I2091" s="19">
        <v>45143</v>
      </c>
      <c r="J2091" s="20" t="str">
        <f>TEXT(Table13[[#This Row],[Order Datetime]],"HH:MM:SS")</f>
        <v>01:29:00</v>
      </c>
      <c r="K2091" s="20" t="str">
        <f>TEXT(Table13[[#This Row],[Order time]],"H")</f>
        <v>1</v>
      </c>
      <c r="L2091" s="16">
        <v>8</v>
      </c>
      <c r="M2091" s="16">
        <f>DAY(Table13[[#This Row],[Order Date]])</f>
        <v>5</v>
      </c>
      <c r="N2091" s="16" t="str">
        <f>TEXT(Table13[[#This Row],[Order Date]],"mmmm")</f>
        <v>August</v>
      </c>
      <c r="O2091" s="16" t="str">
        <f>TEXT(Table13[[#This Row],[Order Date]],"dddd")</f>
        <v>Saturday</v>
      </c>
      <c r="P2091" s="16">
        <f>WEEKDAY(Table13[[#This Row],[Order Datetime]],2)</f>
        <v>6</v>
      </c>
      <c r="Q2091" s="30" t="str">
        <f>IF(Table13[[#This Row],[Customer Country]]="",VLOOKUP(Table13[[#This Row],[Customer ID]],Customers!$A$2:$E$2501,2,0),Table13[[#This Row],[Customer Country]])</f>
        <v>Italy</v>
      </c>
      <c r="R2091" s="16">
        <f>VLOOKUP(Table13[[#This Row],[Customer ID]],Table3[],6,0)</f>
        <v>51</v>
      </c>
    </row>
    <row r="2092" spans="1:18" x14ac:dyDescent="0.3">
      <c r="A2092" s="15">
        <v>626849</v>
      </c>
      <c r="B2092" s="16">
        <v>1679</v>
      </c>
      <c r="C2092" s="17" t="s">
        <v>101</v>
      </c>
      <c r="D2092" s="18">
        <v>45049.011111111111</v>
      </c>
      <c r="E2092" s="16" t="s">
        <v>98</v>
      </c>
      <c r="F2092" s="16" t="s">
        <v>4</v>
      </c>
      <c r="G2092" s="16">
        <v>3639</v>
      </c>
      <c r="H2092" s="16">
        <f>IF(OR(Table13[[#This Row],[Order Value]]&gt;Answer!I$17,Table13[[#This Row],[Order Value]]&lt;Answer!I$18),1,0)</f>
        <v>0</v>
      </c>
      <c r="I2092" s="19">
        <v>45049</v>
      </c>
      <c r="J2092" s="20" t="str">
        <f>TEXT(Table13[[#This Row],[Order Datetime]],"HH:MM:SS")</f>
        <v>00:16:00</v>
      </c>
      <c r="K2092" s="20" t="str">
        <f>TEXT(Table13[[#This Row],[Order time]],"H")</f>
        <v>0</v>
      </c>
      <c r="L2092" s="16">
        <v>5</v>
      </c>
      <c r="M2092" s="16">
        <f>DAY(Table13[[#This Row],[Order Date]])</f>
        <v>3</v>
      </c>
      <c r="N2092" s="16" t="str">
        <f>TEXT(Table13[[#This Row],[Order Date]],"mmmm")</f>
        <v>May</v>
      </c>
      <c r="O2092" s="16" t="str">
        <f>TEXT(Table13[[#This Row],[Order Date]],"dddd")</f>
        <v>Wednesday</v>
      </c>
      <c r="P2092" s="16">
        <f>WEEKDAY(Table13[[#This Row],[Order Datetime]],2)</f>
        <v>3</v>
      </c>
      <c r="Q2092" s="30" t="str">
        <f>IF(Table13[[#This Row],[Customer Country]]="",VLOOKUP(Table13[[#This Row],[Customer ID]],Customers!$A$2:$E$2501,2,0),Table13[[#This Row],[Customer Country]])</f>
        <v>Australia</v>
      </c>
      <c r="R2092" s="16">
        <f>VLOOKUP(Table13[[#This Row],[Customer ID]],Table3[],6,0)</f>
        <v>59</v>
      </c>
    </row>
    <row r="2093" spans="1:18" x14ac:dyDescent="0.3">
      <c r="A2093" s="15">
        <v>366083</v>
      </c>
      <c r="B2093" s="16">
        <v>1680</v>
      </c>
      <c r="C2093" s="17" t="s">
        <v>99</v>
      </c>
      <c r="D2093" s="18">
        <v>44972.05</v>
      </c>
      <c r="E2093" s="16" t="s">
        <v>96</v>
      </c>
      <c r="F2093" s="16" t="s">
        <v>91</v>
      </c>
      <c r="G2093" s="16">
        <v>8672</v>
      </c>
      <c r="H2093" s="16">
        <f>IF(OR(Table13[[#This Row],[Order Value]]&gt;Answer!I$17,Table13[[#This Row],[Order Value]]&lt;Answer!I$18),1,0)</f>
        <v>0</v>
      </c>
      <c r="I2093" s="19">
        <v>44972</v>
      </c>
      <c r="J2093" s="20" t="str">
        <f>TEXT(Table13[[#This Row],[Order Datetime]],"HH:MM:SS")</f>
        <v>01:12:00</v>
      </c>
      <c r="K2093" s="20" t="str">
        <f>TEXT(Table13[[#This Row],[Order time]],"H")</f>
        <v>1</v>
      </c>
      <c r="L2093" s="16">
        <v>2</v>
      </c>
      <c r="M2093" s="16">
        <f>DAY(Table13[[#This Row],[Order Date]])</f>
        <v>15</v>
      </c>
      <c r="N2093" s="16" t="str">
        <f>TEXT(Table13[[#This Row],[Order Date]],"mmmm")</f>
        <v>February</v>
      </c>
      <c r="O2093" s="16" t="str">
        <f>TEXT(Table13[[#This Row],[Order Date]],"dddd")</f>
        <v>Wednesday</v>
      </c>
      <c r="P2093" s="16">
        <f>WEEKDAY(Table13[[#This Row],[Order Datetime]],2)</f>
        <v>3</v>
      </c>
      <c r="Q2093" s="30" t="str">
        <f>IF(Table13[[#This Row],[Customer Country]]="",VLOOKUP(Table13[[#This Row],[Customer ID]],Customers!$A$2:$E$2501,2,0),Table13[[#This Row],[Customer Country]])</f>
        <v>USA</v>
      </c>
      <c r="R2093" s="16">
        <f>VLOOKUP(Table13[[#This Row],[Customer ID]],Table3[],6,0)</f>
        <v>41</v>
      </c>
    </row>
    <row r="2094" spans="1:18" x14ac:dyDescent="0.3">
      <c r="A2094" s="15">
        <v>9339</v>
      </c>
      <c r="B2094" s="16">
        <v>1681</v>
      </c>
      <c r="C2094" s="17" t="s">
        <v>105</v>
      </c>
      <c r="D2094" s="18">
        <v>45278.027083333334</v>
      </c>
      <c r="E2094" s="16" t="s">
        <v>97</v>
      </c>
      <c r="F2094" s="16" t="s">
        <v>15</v>
      </c>
      <c r="G2094" s="16">
        <v>2782</v>
      </c>
      <c r="H2094" s="16">
        <f>IF(OR(Table13[[#This Row],[Order Value]]&gt;Answer!I$17,Table13[[#This Row],[Order Value]]&lt;Answer!I$18),1,0)</f>
        <v>0</v>
      </c>
      <c r="I2094" s="19">
        <v>45278</v>
      </c>
      <c r="J2094" s="20" t="str">
        <f>TEXT(Table13[[#This Row],[Order Datetime]],"HH:MM:SS")</f>
        <v>00:39:00</v>
      </c>
      <c r="K2094" s="20" t="str">
        <f>TEXT(Table13[[#This Row],[Order time]],"H")</f>
        <v>0</v>
      </c>
      <c r="L2094" s="16">
        <v>12</v>
      </c>
      <c r="M2094" s="16">
        <f>DAY(Table13[[#This Row],[Order Date]])</f>
        <v>18</v>
      </c>
      <c r="N2094" s="16" t="str">
        <f>TEXT(Table13[[#This Row],[Order Date]],"mmmm")</f>
        <v>December</v>
      </c>
      <c r="O2094" s="16" t="str">
        <f>TEXT(Table13[[#This Row],[Order Date]],"dddd")</f>
        <v>Monday</v>
      </c>
      <c r="P2094" s="16">
        <f>WEEKDAY(Table13[[#This Row],[Order Datetime]],2)</f>
        <v>1</v>
      </c>
      <c r="Q2094" s="30" t="str">
        <f>IF(Table13[[#This Row],[Customer Country]]="",VLOOKUP(Table13[[#This Row],[Customer ID]],Customers!$A$2:$E$2501,2,0),Table13[[#This Row],[Customer Country]])</f>
        <v>Spain</v>
      </c>
      <c r="R2094" s="16">
        <f>VLOOKUP(Table13[[#This Row],[Customer ID]],Table3[],6,0)</f>
        <v>38</v>
      </c>
    </row>
    <row r="2095" spans="1:18" x14ac:dyDescent="0.3">
      <c r="A2095" s="15">
        <v>183352</v>
      </c>
      <c r="B2095" s="16">
        <v>1682</v>
      </c>
      <c r="C2095" s="17" t="s">
        <v>100</v>
      </c>
      <c r="D2095" s="18">
        <v>45215.024305555555</v>
      </c>
      <c r="E2095" s="16" t="s">
        <v>191</v>
      </c>
      <c r="F2095" s="16" t="s">
        <v>78</v>
      </c>
      <c r="G2095" s="16">
        <v>8347</v>
      </c>
      <c r="H2095" s="16">
        <f>IF(OR(Table13[[#This Row],[Order Value]]&gt;Answer!I$17,Table13[[#This Row],[Order Value]]&lt;Answer!I$18),1,0)</f>
        <v>0</v>
      </c>
      <c r="I2095" s="19">
        <v>45215</v>
      </c>
      <c r="J2095" s="20" t="str">
        <f>TEXT(Table13[[#This Row],[Order Datetime]],"HH:MM:SS")</f>
        <v>00:35:00</v>
      </c>
      <c r="K2095" s="20" t="str">
        <f>TEXT(Table13[[#This Row],[Order time]],"H")</f>
        <v>0</v>
      </c>
      <c r="L2095" s="16">
        <v>10</v>
      </c>
      <c r="M2095" s="16">
        <f>DAY(Table13[[#This Row],[Order Date]])</f>
        <v>16</v>
      </c>
      <c r="N2095" s="16" t="str">
        <f>TEXT(Table13[[#This Row],[Order Date]],"mmmm")</f>
        <v>October</v>
      </c>
      <c r="O2095" s="16" t="str">
        <f>TEXT(Table13[[#This Row],[Order Date]],"dddd")</f>
        <v>Monday</v>
      </c>
      <c r="P2095" s="16">
        <f>WEEKDAY(Table13[[#This Row],[Order Datetime]],2)</f>
        <v>1</v>
      </c>
      <c r="Q2095" s="30" t="str">
        <f>IF(Table13[[#This Row],[Customer Country]]="",VLOOKUP(Table13[[#This Row],[Customer ID]],Customers!$A$2:$E$2501,2,0),Table13[[#This Row],[Customer Country]])</f>
        <v>France</v>
      </c>
      <c r="R2095" s="16">
        <f>VLOOKUP(Table13[[#This Row],[Customer ID]],Table3[],6,0)</f>
        <v>72</v>
      </c>
    </row>
    <row r="2096" spans="1:18" x14ac:dyDescent="0.3">
      <c r="A2096" s="15">
        <v>473503</v>
      </c>
      <c r="B2096" s="16">
        <v>1682</v>
      </c>
      <c r="C2096" s="17" t="s">
        <v>100</v>
      </c>
      <c r="D2096" s="18">
        <v>45146.976388888892</v>
      </c>
      <c r="E2096" s="16" t="s">
        <v>191</v>
      </c>
      <c r="F2096" s="16" t="s">
        <v>19</v>
      </c>
      <c r="G2096" s="16">
        <v>1565</v>
      </c>
      <c r="H2096" s="16">
        <f>IF(OR(Table13[[#This Row],[Order Value]]&gt;Answer!I$17,Table13[[#This Row],[Order Value]]&lt;Answer!I$18),1,0)</f>
        <v>0</v>
      </c>
      <c r="I2096" s="19">
        <v>45146</v>
      </c>
      <c r="J2096" s="20" t="str">
        <f>TEXT(Table13[[#This Row],[Order Datetime]],"HH:MM:SS")</f>
        <v>23:26:00</v>
      </c>
      <c r="K2096" s="20" t="str">
        <f>TEXT(Table13[[#This Row],[Order time]],"H")</f>
        <v>23</v>
      </c>
      <c r="L2096" s="16">
        <v>8</v>
      </c>
      <c r="M2096" s="16">
        <f>DAY(Table13[[#This Row],[Order Date]])</f>
        <v>8</v>
      </c>
      <c r="N2096" s="16" t="str">
        <f>TEXT(Table13[[#This Row],[Order Date]],"mmmm")</f>
        <v>August</v>
      </c>
      <c r="O2096" s="16" t="str">
        <f>TEXT(Table13[[#This Row],[Order Date]],"dddd")</f>
        <v>Tuesday</v>
      </c>
      <c r="P2096" s="16">
        <f>WEEKDAY(Table13[[#This Row],[Order Datetime]],2)</f>
        <v>2</v>
      </c>
      <c r="Q2096" s="30" t="str">
        <f>IF(Table13[[#This Row],[Customer Country]]="",VLOOKUP(Table13[[#This Row],[Customer ID]],Customers!$A$2:$E$2501,2,0),Table13[[#This Row],[Customer Country]])</f>
        <v>France</v>
      </c>
      <c r="R2096" s="16">
        <f>VLOOKUP(Table13[[#This Row],[Customer ID]],Table3[],6,0)</f>
        <v>72</v>
      </c>
    </row>
    <row r="2097" spans="1:18" x14ac:dyDescent="0.3">
      <c r="A2097" s="15">
        <v>545696</v>
      </c>
      <c r="B2097" s="16">
        <v>1682</v>
      </c>
      <c r="C2097" s="17" t="s">
        <v>100</v>
      </c>
      <c r="D2097" s="18">
        <v>45085.045138888891</v>
      </c>
      <c r="E2097" s="16" t="s">
        <v>97</v>
      </c>
      <c r="F2097" s="16" t="s">
        <v>79</v>
      </c>
      <c r="G2097" s="16">
        <v>9120</v>
      </c>
      <c r="H2097" s="16">
        <f>IF(OR(Table13[[#This Row],[Order Value]]&gt;Answer!I$17,Table13[[#This Row],[Order Value]]&lt;Answer!I$18),1,0)</f>
        <v>0</v>
      </c>
      <c r="I2097" s="19">
        <v>45085</v>
      </c>
      <c r="J2097" s="20" t="str">
        <f>TEXT(Table13[[#This Row],[Order Datetime]],"HH:MM:SS")</f>
        <v>01:05:00</v>
      </c>
      <c r="K2097" s="20" t="str">
        <f>TEXT(Table13[[#This Row],[Order time]],"H")</f>
        <v>1</v>
      </c>
      <c r="L2097" s="16">
        <v>6</v>
      </c>
      <c r="M2097" s="16">
        <f>DAY(Table13[[#This Row],[Order Date]])</f>
        <v>8</v>
      </c>
      <c r="N2097" s="16" t="str">
        <f>TEXT(Table13[[#This Row],[Order Date]],"mmmm")</f>
        <v>June</v>
      </c>
      <c r="O2097" s="16" t="str">
        <f>TEXT(Table13[[#This Row],[Order Date]],"dddd")</f>
        <v>Thursday</v>
      </c>
      <c r="P2097" s="16">
        <f>WEEKDAY(Table13[[#This Row],[Order Datetime]],2)</f>
        <v>4</v>
      </c>
      <c r="Q2097" s="30" t="str">
        <f>IF(Table13[[#This Row],[Customer Country]]="",VLOOKUP(Table13[[#This Row],[Customer ID]],Customers!$A$2:$E$2501,2,0),Table13[[#This Row],[Customer Country]])</f>
        <v>France</v>
      </c>
      <c r="R2097" s="16">
        <f>VLOOKUP(Table13[[#This Row],[Customer ID]],Table3[],6,0)</f>
        <v>72</v>
      </c>
    </row>
    <row r="2098" spans="1:18" x14ac:dyDescent="0.3">
      <c r="A2098" s="15">
        <v>686952</v>
      </c>
      <c r="B2098" s="16">
        <v>1685</v>
      </c>
      <c r="C2098" s="17" t="s">
        <v>99</v>
      </c>
      <c r="D2098" s="21">
        <v>45029.040277777778</v>
      </c>
      <c r="E2098" s="16" t="s">
        <v>97</v>
      </c>
      <c r="F2098" s="16" t="s">
        <v>68</v>
      </c>
      <c r="G2098" s="16">
        <v>6047</v>
      </c>
      <c r="H2098" s="16">
        <f>IF(OR(Table13[[#This Row],[Order Value]]&gt;Answer!I$17,Table13[[#This Row],[Order Value]]&lt;Answer!I$18),1,0)</f>
        <v>0</v>
      </c>
      <c r="I2098" s="19">
        <v>45029</v>
      </c>
      <c r="J2098" s="20" t="str">
        <f>TEXT(Table13[[#This Row],[Order Datetime]],"HH:MM:SS")</f>
        <v>00:58:00</v>
      </c>
      <c r="K2098" s="20" t="str">
        <f>TEXT(Table13[[#This Row],[Order time]],"H")</f>
        <v>0</v>
      </c>
      <c r="L2098" s="16">
        <v>4</v>
      </c>
      <c r="M2098" s="16">
        <f>DAY(Table13[[#This Row],[Order Date]])</f>
        <v>13</v>
      </c>
      <c r="N2098" s="16" t="str">
        <f>TEXT(Table13[[#This Row],[Order Date]],"mmmm")</f>
        <v>April</v>
      </c>
      <c r="O2098" s="16" t="str">
        <f>TEXT(Table13[[#This Row],[Order Date]],"dddd")</f>
        <v>Thursday</v>
      </c>
      <c r="P2098" s="16">
        <f>WEEKDAY(Table13[[#This Row],[Order Datetime]],2)</f>
        <v>4</v>
      </c>
      <c r="Q2098" s="30" t="str">
        <f>IF(Table13[[#This Row],[Customer Country]]="",VLOOKUP(Table13[[#This Row],[Customer ID]],Customers!$A$2:$E$2501,2,0),Table13[[#This Row],[Customer Country]])</f>
        <v>USA</v>
      </c>
      <c r="R2098" s="16">
        <f>VLOOKUP(Table13[[#This Row],[Customer ID]],Table3[],6,0)</f>
        <v>74</v>
      </c>
    </row>
    <row r="2099" spans="1:18" x14ac:dyDescent="0.3">
      <c r="A2099" s="15">
        <v>877616</v>
      </c>
      <c r="B2099" s="16">
        <v>1685</v>
      </c>
      <c r="C2099" s="17" t="s">
        <v>99</v>
      </c>
      <c r="D2099" s="21">
        <v>45279</v>
      </c>
      <c r="E2099" s="16" t="s">
        <v>97</v>
      </c>
      <c r="F2099" s="16" t="s">
        <v>29</v>
      </c>
      <c r="G2099" s="16">
        <v>6662</v>
      </c>
      <c r="H2099" s="16">
        <f>IF(OR(Table13[[#This Row],[Order Value]]&gt;Answer!I$17,Table13[[#This Row],[Order Value]]&lt;Answer!I$18),1,0)</f>
        <v>0</v>
      </c>
      <c r="I2099" s="19">
        <v>45279</v>
      </c>
      <c r="J2099" s="20" t="str">
        <f>TEXT(Table13[[#This Row],[Order Datetime]],"HH:MM:SS")</f>
        <v>00:00:00</v>
      </c>
      <c r="K2099" s="20" t="str">
        <f>TEXT(Table13[[#This Row],[Order time]],"H")</f>
        <v>0</v>
      </c>
      <c r="L2099" s="16">
        <v>12</v>
      </c>
      <c r="M2099" s="16">
        <f>DAY(Table13[[#This Row],[Order Date]])</f>
        <v>19</v>
      </c>
      <c r="N2099" s="16" t="str">
        <f>TEXT(Table13[[#This Row],[Order Date]],"mmmm")</f>
        <v>December</v>
      </c>
      <c r="O2099" s="16" t="str">
        <f>TEXT(Table13[[#This Row],[Order Date]],"dddd")</f>
        <v>Tuesday</v>
      </c>
      <c r="P2099" s="16">
        <f>WEEKDAY(Table13[[#This Row],[Order Datetime]],2)</f>
        <v>2</v>
      </c>
      <c r="Q2099" s="30" t="str">
        <f>IF(Table13[[#This Row],[Customer Country]]="",VLOOKUP(Table13[[#This Row],[Customer ID]],Customers!$A$2:$E$2501,2,0),Table13[[#This Row],[Customer Country]])</f>
        <v>USA</v>
      </c>
      <c r="R2099" s="16">
        <f>VLOOKUP(Table13[[#This Row],[Customer ID]],Table3[],6,0)</f>
        <v>74</v>
      </c>
    </row>
    <row r="2100" spans="1:18" x14ac:dyDescent="0.3">
      <c r="A2100" s="15">
        <v>1212775</v>
      </c>
      <c r="B2100" s="16">
        <v>1685</v>
      </c>
      <c r="C2100" s="17" t="s">
        <v>99</v>
      </c>
      <c r="D2100" s="21">
        <v>45163.05972222222</v>
      </c>
      <c r="E2100" s="16" t="s">
        <v>97</v>
      </c>
      <c r="F2100" s="16" t="s">
        <v>73</v>
      </c>
      <c r="G2100" s="16">
        <v>9604</v>
      </c>
      <c r="H2100" s="16">
        <f>IF(OR(Table13[[#This Row],[Order Value]]&gt;Answer!I$17,Table13[[#This Row],[Order Value]]&lt;Answer!I$18),1,0)</f>
        <v>0</v>
      </c>
      <c r="I2100" s="19">
        <v>45163</v>
      </c>
      <c r="J2100" s="20" t="str">
        <f>TEXT(Table13[[#This Row],[Order Datetime]],"HH:MM:SS")</f>
        <v>01:26:00</v>
      </c>
      <c r="K2100" s="20" t="str">
        <f>TEXT(Table13[[#This Row],[Order time]],"H")</f>
        <v>1</v>
      </c>
      <c r="L2100" s="16">
        <v>8</v>
      </c>
      <c r="M2100" s="16">
        <f>DAY(Table13[[#This Row],[Order Date]])</f>
        <v>25</v>
      </c>
      <c r="N2100" s="16" t="str">
        <f>TEXT(Table13[[#This Row],[Order Date]],"mmmm")</f>
        <v>August</v>
      </c>
      <c r="O2100" s="16" t="str">
        <f>TEXT(Table13[[#This Row],[Order Date]],"dddd")</f>
        <v>Friday</v>
      </c>
      <c r="P2100" s="16">
        <f>WEEKDAY(Table13[[#This Row],[Order Datetime]],2)</f>
        <v>5</v>
      </c>
      <c r="Q2100" s="30" t="str">
        <f>IF(Table13[[#This Row],[Customer Country]]="",VLOOKUP(Table13[[#This Row],[Customer ID]],Customers!$A$2:$E$2501,2,0),Table13[[#This Row],[Customer Country]])</f>
        <v>USA</v>
      </c>
      <c r="R2100" s="16">
        <f>VLOOKUP(Table13[[#This Row],[Customer ID]],Table3[],6,0)</f>
        <v>74</v>
      </c>
    </row>
    <row r="2101" spans="1:18" x14ac:dyDescent="0.3">
      <c r="A2101" s="15">
        <v>1102470</v>
      </c>
      <c r="B2101" s="16">
        <v>1686</v>
      </c>
      <c r="C2101" s="17" t="s">
        <v>100</v>
      </c>
      <c r="D2101" s="21">
        <v>44973.984722222223</v>
      </c>
      <c r="E2101" s="16" t="s">
        <v>191</v>
      </c>
      <c r="F2101" s="16" t="s">
        <v>28</v>
      </c>
      <c r="G2101" s="16">
        <v>7654</v>
      </c>
      <c r="H2101" s="16">
        <f>IF(OR(Table13[[#This Row],[Order Value]]&gt;Answer!I$17,Table13[[#This Row],[Order Value]]&lt;Answer!I$18),1,0)</f>
        <v>0</v>
      </c>
      <c r="I2101" s="19">
        <v>44973</v>
      </c>
      <c r="J2101" s="20" t="str">
        <f>TEXT(Table13[[#This Row],[Order Datetime]],"HH:MM:SS")</f>
        <v>23:38:00</v>
      </c>
      <c r="K2101" s="20" t="str">
        <f>TEXT(Table13[[#This Row],[Order time]],"H")</f>
        <v>23</v>
      </c>
      <c r="L2101" s="16">
        <v>2</v>
      </c>
      <c r="M2101" s="16">
        <f>DAY(Table13[[#This Row],[Order Date]])</f>
        <v>16</v>
      </c>
      <c r="N2101" s="16" t="str">
        <f>TEXT(Table13[[#This Row],[Order Date]],"mmmm")</f>
        <v>February</v>
      </c>
      <c r="O2101" s="16" t="str">
        <f>TEXT(Table13[[#This Row],[Order Date]],"dddd")</f>
        <v>Thursday</v>
      </c>
      <c r="P2101" s="16">
        <f>WEEKDAY(Table13[[#This Row],[Order Datetime]],2)</f>
        <v>4</v>
      </c>
      <c r="Q2101" s="30" t="str">
        <f>IF(Table13[[#This Row],[Customer Country]]="",VLOOKUP(Table13[[#This Row],[Customer ID]],Customers!$A$2:$E$2501,2,0),Table13[[#This Row],[Customer Country]])</f>
        <v>France</v>
      </c>
      <c r="R2101" s="16">
        <f>VLOOKUP(Table13[[#This Row],[Customer ID]],Table3[],6,0)</f>
        <v>53</v>
      </c>
    </row>
    <row r="2102" spans="1:18" x14ac:dyDescent="0.3">
      <c r="A2102" s="15">
        <v>1232244</v>
      </c>
      <c r="B2102" s="16">
        <v>1686</v>
      </c>
      <c r="C2102" s="17" t="s">
        <v>100</v>
      </c>
      <c r="D2102" s="21">
        <v>45034.072916666664</v>
      </c>
      <c r="E2102" s="16" t="s">
        <v>191</v>
      </c>
      <c r="F2102" s="16" t="s">
        <v>18</v>
      </c>
      <c r="G2102" s="16">
        <v>7689</v>
      </c>
      <c r="H2102" s="16">
        <f>IF(OR(Table13[[#This Row],[Order Value]]&gt;Answer!I$17,Table13[[#This Row],[Order Value]]&lt;Answer!I$18),1,0)</f>
        <v>0</v>
      </c>
      <c r="I2102" s="19">
        <v>45034</v>
      </c>
      <c r="J2102" s="20" t="str">
        <f>TEXT(Table13[[#This Row],[Order Datetime]],"HH:MM:SS")</f>
        <v>01:45:00</v>
      </c>
      <c r="K2102" s="20" t="str">
        <f>TEXT(Table13[[#This Row],[Order time]],"H")</f>
        <v>1</v>
      </c>
      <c r="L2102" s="16">
        <v>4</v>
      </c>
      <c r="M2102" s="16">
        <f>DAY(Table13[[#This Row],[Order Date]])</f>
        <v>18</v>
      </c>
      <c r="N2102" s="16" t="str">
        <f>TEXT(Table13[[#This Row],[Order Date]],"mmmm")</f>
        <v>April</v>
      </c>
      <c r="O2102" s="16" t="str">
        <f>TEXT(Table13[[#This Row],[Order Date]],"dddd")</f>
        <v>Tuesday</v>
      </c>
      <c r="P2102" s="16">
        <f>WEEKDAY(Table13[[#This Row],[Order Datetime]],2)</f>
        <v>2</v>
      </c>
      <c r="Q2102" s="30" t="str">
        <f>IF(Table13[[#This Row],[Customer Country]]="",VLOOKUP(Table13[[#This Row],[Customer ID]],Customers!$A$2:$E$2501,2,0),Table13[[#This Row],[Customer Country]])</f>
        <v>France</v>
      </c>
      <c r="R2102" s="16">
        <f>VLOOKUP(Table13[[#This Row],[Customer ID]],Table3[],6,0)</f>
        <v>53</v>
      </c>
    </row>
    <row r="2103" spans="1:18" x14ac:dyDescent="0.3">
      <c r="A2103" s="15">
        <v>1385745</v>
      </c>
      <c r="B2103" s="16">
        <v>1686</v>
      </c>
      <c r="C2103" s="17" t="s">
        <v>100</v>
      </c>
      <c r="D2103" s="21">
        <v>44958.061111111114</v>
      </c>
      <c r="E2103" s="16" t="s">
        <v>96</v>
      </c>
      <c r="F2103" s="16" t="s">
        <v>27</v>
      </c>
      <c r="G2103" s="16">
        <v>5128</v>
      </c>
      <c r="H2103" s="16">
        <f>IF(OR(Table13[[#This Row],[Order Value]]&gt;Answer!I$17,Table13[[#This Row],[Order Value]]&lt;Answer!I$18),1,0)</f>
        <v>0</v>
      </c>
      <c r="I2103" s="19">
        <v>44958</v>
      </c>
      <c r="J2103" s="20" t="str">
        <f>TEXT(Table13[[#This Row],[Order Datetime]],"HH:MM:SS")</f>
        <v>01:28:00</v>
      </c>
      <c r="K2103" s="20" t="str">
        <f>TEXT(Table13[[#This Row],[Order time]],"H")</f>
        <v>1</v>
      </c>
      <c r="L2103" s="16">
        <v>2</v>
      </c>
      <c r="M2103" s="16">
        <f>DAY(Table13[[#This Row],[Order Date]])</f>
        <v>1</v>
      </c>
      <c r="N2103" s="16" t="str">
        <f>TEXT(Table13[[#This Row],[Order Date]],"mmmm")</f>
        <v>February</v>
      </c>
      <c r="O2103" s="16" t="str">
        <f>TEXT(Table13[[#This Row],[Order Date]],"dddd")</f>
        <v>Wednesday</v>
      </c>
      <c r="P2103" s="16">
        <f>WEEKDAY(Table13[[#This Row],[Order Datetime]],2)</f>
        <v>3</v>
      </c>
      <c r="Q2103" s="30" t="str">
        <f>IF(Table13[[#This Row],[Customer Country]]="",VLOOKUP(Table13[[#This Row],[Customer ID]],Customers!$A$2:$E$2501,2,0),Table13[[#This Row],[Customer Country]])</f>
        <v>France</v>
      </c>
      <c r="R2103" s="16">
        <f>VLOOKUP(Table13[[#This Row],[Customer ID]],Table3[],6,0)</f>
        <v>53</v>
      </c>
    </row>
    <row r="2104" spans="1:18" x14ac:dyDescent="0.3">
      <c r="A2104" s="15">
        <v>454137</v>
      </c>
      <c r="B2104" s="16">
        <v>1687</v>
      </c>
      <c r="C2104" s="17" t="s">
        <v>101</v>
      </c>
      <c r="D2104" s="18">
        <v>44941.013888888891</v>
      </c>
      <c r="E2104" s="16" t="s">
        <v>191</v>
      </c>
      <c r="F2104" s="16" t="s">
        <v>14</v>
      </c>
      <c r="G2104" s="16">
        <v>2431</v>
      </c>
      <c r="H2104" s="16">
        <f>IF(OR(Table13[[#This Row],[Order Value]]&gt;Answer!I$17,Table13[[#This Row],[Order Value]]&lt;Answer!I$18),1,0)</f>
        <v>0</v>
      </c>
      <c r="I2104" s="19">
        <v>44941</v>
      </c>
      <c r="J2104" s="20" t="str">
        <f>TEXT(Table13[[#This Row],[Order Datetime]],"HH:MM:SS")</f>
        <v>00:20:00</v>
      </c>
      <c r="K2104" s="20" t="str">
        <f>TEXT(Table13[[#This Row],[Order time]],"H")</f>
        <v>0</v>
      </c>
      <c r="L2104" s="16">
        <v>1</v>
      </c>
      <c r="M2104" s="16">
        <f>DAY(Table13[[#This Row],[Order Date]])</f>
        <v>15</v>
      </c>
      <c r="N2104" s="16" t="str">
        <f>TEXT(Table13[[#This Row],[Order Date]],"mmmm")</f>
        <v>January</v>
      </c>
      <c r="O2104" s="16" t="str">
        <f>TEXT(Table13[[#This Row],[Order Date]],"dddd")</f>
        <v>Sunday</v>
      </c>
      <c r="P2104" s="16">
        <f>WEEKDAY(Table13[[#This Row],[Order Datetime]],2)</f>
        <v>7</v>
      </c>
      <c r="Q2104" s="30" t="str">
        <f>IF(Table13[[#This Row],[Customer Country]]="",VLOOKUP(Table13[[#This Row],[Customer ID]],Customers!$A$2:$E$2501,2,0),Table13[[#This Row],[Customer Country]])</f>
        <v>Australia</v>
      </c>
      <c r="R2104" s="16">
        <f>VLOOKUP(Table13[[#This Row],[Customer ID]],Table3[],6,0)</f>
        <v>38</v>
      </c>
    </row>
    <row r="2105" spans="1:18" x14ac:dyDescent="0.3">
      <c r="A2105" s="15">
        <v>1277957</v>
      </c>
      <c r="B2105" s="16">
        <v>1687</v>
      </c>
      <c r="C2105" s="17" t="s">
        <v>101</v>
      </c>
      <c r="D2105" s="21">
        <v>44952.071527777778</v>
      </c>
      <c r="E2105" s="16" t="s">
        <v>98</v>
      </c>
      <c r="F2105" s="16" t="s">
        <v>89</v>
      </c>
      <c r="G2105" s="16">
        <v>2062</v>
      </c>
      <c r="H2105" s="16">
        <f>IF(OR(Table13[[#This Row],[Order Value]]&gt;Answer!I$17,Table13[[#This Row],[Order Value]]&lt;Answer!I$18),1,0)</f>
        <v>0</v>
      </c>
      <c r="I2105" s="19">
        <v>44952</v>
      </c>
      <c r="J2105" s="20" t="str">
        <f>TEXT(Table13[[#This Row],[Order Datetime]],"HH:MM:SS")</f>
        <v>01:43:00</v>
      </c>
      <c r="K2105" s="20" t="str">
        <f>TEXT(Table13[[#This Row],[Order time]],"H")</f>
        <v>1</v>
      </c>
      <c r="L2105" s="16">
        <v>1</v>
      </c>
      <c r="M2105" s="16">
        <f>DAY(Table13[[#This Row],[Order Date]])</f>
        <v>26</v>
      </c>
      <c r="N2105" s="16" t="str">
        <f>TEXT(Table13[[#This Row],[Order Date]],"mmmm")</f>
        <v>January</v>
      </c>
      <c r="O2105" s="16" t="str">
        <f>TEXT(Table13[[#This Row],[Order Date]],"dddd")</f>
        <v>Thursday</v>
      </c>
      <c r="P2105" s="16">
        <f>WEEKDAY(Table13[[#This Row],[Order Datetime]],2)</f>
        <v>4</v>
      </c>
      <c r="Q2105" s="30" t="str">
        <f>IF(Table13[[#This Row],[Customer Country]]="",VLOOKUP(Table13[[#This Row],[Customer ID]],Customers!$A$2:$E$2501,2,0),Table13[[#This Row],[Customer Country]])</f>
        <v>Australia</v>
      </c>
      <c r="R2105" s="16">
        <f>VLOOKUP(Table13[[#This Row],[Customer ID]],Table3[],6,0)</f>
        <v>38</v>
      </c>
    </row>
    <row r="2106" spans="1:18" x14ac:dyDescent="0.3">
      <c r="A2106" s="15">
        <v>1620752</v>
      </c>
      <c r="B2106" s="16">
        <v>1687</v>
      </c>
      <c r="C2106" s="17" t="s">
        <v>101</v>
      </c>
      <c r="D2106" s="21">
        <v>45212.984027777777</v>
      </c>
      <c r="E2106" s="16" t="s">
        <v>96</v>
      </c>
      <c r="F2106" s="16" t="s">
        <v>43</v>
      </c>
      <c r="G2106" s="16">
        <v>7191</v>
      </c>
      <c r="H2106" s="16">
        <f>IF(OR(Table13[[#This Row],[Order Value]]&gt;Answer!I$17,Table13[[#This Row],[Order Value]]&lt;Answer!I$18),1,0)</f>
        <v>0</v>
      </c>
      <c r="I2106" s="19">
        <v>45212</v>
      </c>
      <c r="J2106" s="20" t="str">
        <f>TEXT(Table13[[#This Row],[Order Datetime]],"HH:MM:SS")</f>
        <v>23:37:00</v>
      </c>
      <c r="K2106" s="20" t="str">
        <f>TEXT(Table13[[#This Row],[Order time]],"H")</f>
        <v>23</v>
      </c>
      <c r="L2106" s="16">
        <v>10</v>
      </c>
      <c r="M2106" s="16">
        <f>DAY(Table13[[#This Row],[Order Date]])</f>
        <v>13</v>
      </c>
      <c r="N2106" s="16" t="str">
        <f>TEXT(Table13[[#This Row],[Order Date]],"mmmm")</f>
        <v>October</v>
      </c>
      <c r="O2106" s="16" t="str">
        <f>TEXT(Table13[[#This Row],[Order Date]],"dddd")</f>
        <v>Friday</v>
      </c>
      <c r="P2106" s="16">
        <f>WEEKDAY(Table13[[#This Row],[Order Datetime]],2)</f>
        <v>5</v>
      </c>
      <c r="Q2106" s="30" t="str">
        <f>IF(Table13[[#This Row],[Customer Country]]="",VLOOKUP(Table13[[#This Row],[Customer ID]],Customers!$A$2:$E$2501,2,0),Table13[[#This Row],[Customer Country]])</f>
        <v>Australia</v>
      </c>
      <c r="R2106" s="16">
        <f>VLOOKUP(Table13[[#This Row],[Customer ID]],Table3[],6,0)</f>
        <v>38</v>
      </c>
    </row>
    <row r="2107" spans="1:18" x14ac:dyDescent="0.3">
      <c r="A2107" s="15">
        <v>565068</v>
      </c>
      <c r="B2107" s="16">
        <v>1689</v>
      </c>
      <c r="C2107" s="17" t="s">
        <v>101</v>
      </c>
      <c r="D2107" s="18">
        <v>45087.972916666666</v>
      </c>
      <c r="E2107" s="16" t="s">
        <v>191</v>
      </c>
      <c r="F2107" s="16" t="s">
        <v>41</v>
      </c>
      <c r="G2107" s="16">
        <v>1282</v>
      </c>
      <c r="H2107" s="16">
        <f>IF(OR(Table13[[#This Row],[Order Value]]&gt;Answer!I$17,Table13[[#This Row],[Order Value]]&lt;Answer!I$18),1,0)</f>
        <v>0</v>
      </c>
      <c r="I2107" s="19">
        <v>45087</v>
      </c>
      <c r="J2107" s="20" t="str">
        <f>TEXT(Table13[[#This Row],[Order Datetime]],"HH:MM:SS")</f>
        <v>23:21:00</v>
      </c>
      <c r="K2107" s="20" t="str">
        <f>TEXT(Table13[[#This Row],[Order time]],"H")</f>
        <v>23</v>
      </c>
      <c r="L2107" s="16">
        <v>6</v>
      </c>
      <c r="M2107" s="16">
        <f>DAY(Table13[[#This Row],[Order Date]])</f>
        <v>10</v>
      </c>
      <c r="N2107" s="16" t="str">
        <f>TEXT(Table13[[#This Row],[Order Date]],"mmmm")</f>
        <v>June</v>
      </c>
      <c r="O2107" s="16" t="str">
        <f>TEXT(Table13[[#This Row],[Order Date]],"dddd")</f>
        <v>Saturday</v>
      </c>
      <c r="P2107" s="16">
        <f>WEEKDAY(Table13[[#This Row],[Order Datetime]],2)</f>
        <v>6</v>
      </c>
      <c r="Q2107" s="30" t="str">
        <f>IF(Table13[[#This Row],[Customer Country]]="",VLOOKUP(Table13[[#This Row],[Customer ID]],Customers!$A$2:$E$2501,2,0),Table13[[#This Row],[Customer Country]])</f>
        <v>Australia</v>
      </c>
      <c r="R2107" s="16">
        <f>VLOOKUP(Table13[[#This Row],[Customer ID]],Table3[],6,0)</f>
        <v>50</v>
      </c>
    </row>
    <row r="2108" spans="1:18" x14ac:dyDescent="0.3">
      <c r="A2108" s="15">
        <v>1560730</v>
      </c>
      <c r="B2108" s="16">
        <v>1689</v>
      </c>
      <c r="C2108" s="17" t="s">
        <v>101</v>
      </c>
      <c r="D2108" s="21">
        <v>45106.023611111108</v>
      </c>
      <c r="E2108" s="16" t="s">
        <v>191</v>
      </c>
      <c r="F2108" s="16" t="s">
        <v>14</v>
      </c>
      <c r="G2108" s="16">
        <v>9570</v>
      </c>
      <c r="H2108" s="16">
        <f>IF(OR(Table13[[#This Row],[Order Value]]&gt;Answer!I$17,Table13[[#This Row],[Order Value]]&lt;Answer!I$18),1,0)</f>
        <v>0</v>
      </c>
      <c r="I2108" s="19">
        <v>45106</v>
      </c>
      <c r="J2108" s="20" t="str">
        <f>TEXT(Table13[[#This Row],[Order Datetime]],"HH:MM:SS")</f>
        <v>00:34:00</v>
      </c>
      <c r="K2108" s="20" t="str">
        <f>TEXT(Table13[[#This Row],[Order time]],"H")</f>
        <v>0</v>
      </c>
      <c r="L2108" s="16">
        <v>6</v>
      </c>
      <c r="M2108" s="16">
        <f>DAY(Table13[[#This Row],[Order Date]])</f>
        <v>29</v>
      </c>
      <c r="N2108" s="16" t="str">
        <f>TEXT(Table13[[#This Row],[Order Date]],"mmmm")</f>
        <v>June</v>
      </c>
      <c r="O2108" s="16" t="str">
        <f>TEXT(Table13[[#This Row],[Order Date]],"dddd")</f>
        <v>Thursday</v>
      </c>
      <c r="P2108" s="16">
        <f>WEEKDAY(Table13[[#This Row],[Order Datetime]],2)</f>
        <v>4</v>
      </c>
      <c r="Q2108" s="30" t="str">
        <f>IF(Table13[[#This Row],[Customer Country]]="",VLOOKUP(Table13[[#This Row],[Customer ID]],Customers!$A$2:$E$2501,2,0),Table13[[#This Row],[Customer Country]])</f>
        <v>Australia</v>
      </c>
      <c r="R2108" s="16">
        <f>VLOOKUP(Table13[[#This Row],[Customer ID]],Table3[],6,0)</f>
        <v>50</v>
      </c>
    </row>
    <row r="2109" spans="1:18" x14ac:dyDescent="0.3">
      <c r="A2109" s="15">
        <v>1255720</v>
      </c>
      <c r="B2109" s="16">
        <v>1690</v>
      </c>
      <c r="C2109" s="17" t="s">
        <v>101</v>
      </c>
      <c r="D2109" s="21">
        <v>45178.013888888891</v>
      </c>
      <c r="E2109" s="16" t="s">
        <v>97</v>
      </c>
      <c r="F2109" s="16" t="s">
        <v>27</v>
      </c>
      <c r="G2109" s="16">
        <v>6466</v>
      </c>
      <c r="H2109" s="16">
        <f>IF(OR(Table13[[#This Row],[Order Value]]&gt;Answer!I$17,Table13[[#This Row],[Order Value]]&lt;Answer!I$18),1,0)</f>
        <v>0</v>
      </c>
      <c r="I2109" s="19">
        <v>45178</v>
      </c>
      <c r="J2109" s="20" t="str">
        <f>TEXT(Table13[[#This Row],[Order Datetime]],"HH:MM:SS")</f>
        <v>00:20:00</v>
      </c>
      <c r="K2109" s="20" t="str">
        <f>TEXT(Table13[[#This Row],[Order time]],"H")</f>
        <v>0</v>
      </c>
      <c r="L2109" s="16">
        <v>9</v>
      </c>
      <c r="M2109" s="16">
        <f>DAY(Table13[[#This Row],[Order Date]])</f>
        <v>9</v>
      </c>
      <c r="N2109" s="16" t="str">
        <f>TEXT(Table13[[#This Row],[Order Date]],"mmmm")</f>
        <v>September</v>
      </c>
      <c r="O2109" s="16" t="str">
        <f>TEXT(Table13[[#This Row],[Order Date]],"dddd")</f>
        <v>Saturday</v>
      </c>
      <c r="P2109" s="16">
        <f>WEEKDAY(Table13[[#This Row],[Order Datetime]],2)</f>
        <v>6</v>
      </c>
      <c r="Q2109" s="30" t="str">
        <f>IF(Table13[[#This Row],[Customer Country]]="",VLOOKUP(Table13[[#This Row],[Customer ID]],Customers!$A$2:$E$2501,2,0),Table13[[#This Row],[Customer Country]])</f>
        <v>Australia</v>
      </c>
      <c r="R2109" s="16">
        <f>VLOOKUP(Table13[[#This Row],[Customer ID]],Table3[],6,0)</f>
        <v>57</v>
      </c>
    </row>
    <row r="2110" spans="1:18" x14ac:dyDescent="0.3">
      <c r="A2110" s="15">
        <v>716091</v>
      </c>
      <c r="B2110" s="16">
        <v>1691</v>
      </c>
      <c r="C2110" s="17" t="s">
        <v>99</v>
      </c>
      <c r="D2110" s="21">
        <v>45089.061111111114</v>
      </c>
      <c r="E2110" s="16" t="s">
        <v>97</v>
      </c>
      <c r="F2110" s="16" t="s">
        <v>40</v>
      </c>
      <c r="G2110" s="16">
        <v>6454</v>
      </c>
      <c r="H2110" s="16">
        <f>IF(OR(Table13[[#This Row],[Order Value]]&gt;Answer!I$17,Table13[[#This Row],[Order Value]]&lt;Answer!I$18),1,0)</f>
        <v>0</v>
      </c>
      <c r="I2110" s="19">
        <v>45089</v>
      </c>
      <c r="J2110" s="20" t="str">
        <f>TEXT(Table13[[#This Row],[Order Datetime]],"HH:MM:SS")</f>
        <v>01:28:00</v>
      </c>
      <c r="K2110" s="20" t="str">
        <f>TEXT(Table13[[#This Row],[Order time]],"H")</f>
        <v>1</v>
      </c>
      <c r="L2110" s="16">
        <v>6</v>
      </c>
      <c r="M2110" s="16">
        <f>DAY(Table13[[#This Row],[Order Date]])</f>
        <v>12</v>
      </c>
      <c r="N2110" s="16" t="str">
        <f>TEXT(Table13[[#This Row],[Order Date]],"mmmm")</f>
        <v>June</v>
      </c>
      <c r="O2110" s="16" t="str">
        <f>TEXT(Table13[[#This Row],[Order Date]],"dddd")</f>
        <v>Monday</v>
      </c>
      <c r="P2110" s="16">
        <f>WEEKDAY(Table13[[#This Row],[Order Datetime]],2)</f>
        <v>1</v>
      </c>
      <c r="Q2110" s="30" t="str">
        <f>IF(Table13[[#This Row],[Customer Country]]="",VLOOKUP(Table13[[#This Row],[Customer ID]],Customers!$A$2:$E$2501,2,0),Table13[[#This Row],[Customer Country]])</f>
        <v>USA</v>
      </c>
      <c r="R2110" s="16">
        <f>VLOOKUP(Table13[[#This Row],[Customer ID]],Table3[],6,0)</f>
        <v>43</v>
      </c>
    </row>
    <row r="2111" spans="1:18" x14ac:dyDescent="0.3">
      <c r="A2111" s="15">
        <v>452070</v>
      </c>
      <c r="B2111" s="16">
        <v>1693</v>
      </c>
      <c r="C2111" s="17" t="s">
        <v>100</v>
      </c>
      <c r="D2111" s="18">
        <v>45052.015277777777</v>
      </c>
      <c r="E2111" s="16" t="s">
        <v>96</v>
      </c>
      <c r="F2111" s="16" t="s">
        <v>89</v>
      </c>
      <c r="G2111" s="16">
        <v>9332</v>
      </c>
      <c r="H2111" s="16">
        <f>IF(OR(Table13[[#This Row],[Order Value]]&gt;Answer!I$17,Table13[[#This Row],[Order Value]]&lt;Answer!I$18),1,0)</f>
        <v>0</v>
      </c>
      <c r="I2111" s="19">
        <v>45052</v>
      </c>
      <c r="J2111" s="20" t="str">
        <f>TEXT(Table13[[#This Row],[Order Datetime]],"HH:MM:SS")</f>
        <v>00:22:00</v>
      </c>
      <c r="K2111" s="20" t="str">
        <f>TEXT(Table13[[#This Row],[Order time]],"H")</f>
        <v>0</v>
      </c>
      <c r="L2111" s="16">
        <v>5</v>
      </c>
      <c r="M2111" s="16">
        <f>DAY(Table13[[#This Row],[Order Date]])</f>
        <v>6</v>
      </c>
      <c r="N2111" s="16" t="str">
        <f>TEXT(Table13[[#This Row],[Order Date]],"mmmm")</f>
        <v>May</v>
      </c>
      <c r="O2111" s="16" t="str">
        <f>TEXT(Table13[[#This Row],[Order Date]],"dddd")</f>
        <v>Saturday</v>
      </c>
      <c r="P2111" s="16">
        <f>WEEKDAY(Table13[[#This Row],[Order Datetime]],2)</f>
        <v>6</v>
      </c>
      <c r="Q2111" s="30" t="str">
        <f>IF(Table13[[#This Row],[Customer Country]]="",VLOOKUP(Table13[[#This Row],[Customer ID]],Customers!$A$2:$E$2501,2,0),Table13[[#This Row],[Customer Country]])</f>
        <v>France</v>
      </c>
      <c r="R2111" s="16">
        <f>VLOOKUP(Table13[[#This Row],[Customer ID]],Table3[],6,0)</f>
        <v>63</v>
      </c>
    </row>
    <row r="2112" spans="1:18" x14ac:dyDescent="0.3">
      <c r="A2112" s="15">
        <v>182441</v>
      </c>
      <c r="B2112" s="16">
        <v>1694</v>
      </c>
      <c r="C2112" s="17" t="s">
        <v>111</v>
      </c>
      <c r="D2112" s="18">
        <v>45278.959027777775</v>
      </c>
      <c r="E2112" s="16" t="s">
        <v>191</v>
      </c>
      <c r="F2112" s="16" t="s">
        <v>30</v>
      </c>
      <c r="G2112" s="16">
        <v>1072</v>
      </c>
      <c r="H2112" s="16">
        <f>IF(OR(Table13[[#This Row],[Order Value]]&gt;Answer!I$17,Table13[[#This Row],[Order Value]]&lt;Answer!I$18),1,0)</f>
        <v>0</v>
      </c>
      <c r="I2112" s="19">
        <v>45278</v>
      </c>
      <c r="J2112" s="20" t="str">
        <f>TEXT(Table13[[#This Row],[Order Datetime]],"HH:MM:SS")</f>
        <v>23:01:00</v>
      </c>
      <c r="K2112" s="20" t="str">
        <f>TEXT(Table13[[#This Row],[Order time]],"H")</f>
        <v>23</v>
      </c>
      <c r="L2112" s="16">
        <v>12</v>
      </c>
      <c r="M2112" s="16">
        <f>DAY(Table13[[#This Row],[Order Date]])</f>
        <v>18</v>
      </c>
      <c r="N2112" s="16" t="str">
        <f>TEXT(Table13[[#This Row],[Order Date]],"mmmm")</f>
        <v>December</v>
      </c>
      <c r="O2112" s="16" t="str">
        <f>TEXT(Table13[[#This Row],[Order Date]],"dddd")</f>
        <v>Monday</v>
      </c>
      <c r="P2112" s="16">
        <f>WEEKDAY(Table13[[#This Row],[Order Datetime]],2)</f>
        <v>1</v>
      </c>
      <c r="Q2112" s="30" t="str">
        <f>IF(Table13[[#This Row],[Customer Country]]="",VLOOKUP(Table13[[#This Row],[Customer ID]],Customers!$A$2:$E$2501,2,0),Table13[[#This Row],[Customer Country]])</f>
        <v>Ireland</v>
      </c>
      <c r="R2112" s="16">
        <f>VLOOKUP(Table13[[#This Row],[Customer ID]],Table3[],6,0)</f>
        <v>83</v>
      </c>
    </row>
    <row r="2113" spans="1:18" x14ac:dyDescent="0.3">
      <c r="A2113" s="15">
        <v>590748</v>
      </c>
      <c r="B2113" s="16">
        <v>1695</v>
      </c>
      <c r="C2113" s="17" t="s">
        <v>105</v>
      </c>
      <c r="D2113" s="18">
        <v>44937.944444444445</v>
      </c>
      <c r="E2113" s="16" t="s">
        <v>96</v>
      </c>
      <c r="F2113" s="16" t="s">
        <v>65</v>
      </c>
      <c r="G2113" s="16">
        <v>4390</v>
      </c>
      <c r="H2113" s="16">
        <f>IF(OR(Table13[[#This Row],[Order Value]]&gt;Answer!I$17,Table13[[#This Row],[Order Value]]&lt;Answer!I$18),1,0)</f>
        <v>0</v>
      </c>
      <c r="I2113" s="19">
        <v>44937</v>
      </c>
      <c r="J2113" s="20" t="str">
        <f>TEXT(Table13[[#This Row],[Order Datetime]],"HH:MM:SS")</f>
        <v>22:40:00</v>
      </c>
      <c r="K2113" s="20" t="str">
        <f>TEXT(Table13[[#This Row],[Order time]],"H")</f>
        <v>22</v>
      </c>
      <c r="L2113" s="16">
        <v>1</v>
      </c>
      <c r="M2113" s="16">
        <f>DAY(Table13[[#This Row],[Order Date]])</f>
        <v>11</v>
      </c>
      <c r="N2113" s="16" t="str">
        <f>TEXT(Table13[[#This Row],[Order Date]],"mmmm")</f>
        <v>January</v>
      </c>
      <c r="O2113" s="16" t="str">
        <f>TEXT(Table13[[#This Row],[Order Date]],"dddd")</f>
        <v>Wednesday</v>
      </c>
      <c r="P2113" s="16">
        <f>WEEKDAY(Table13[[#This Row],[Order Datetime]],2)</f>
        <v>3</v>
      </c>
      <c r="Q2113" s="30" t="str">
        <f>IF(Table13[[#This Row],[Customer Country]]="",VLOOKUP(Table13[[#This Row],[Customer ID]],Customers!$A$2:$E$2501,2,0),Table13[[#This Row],[Customer Country]])</f>
        <v>Spain</v>
      </c>
      <c r="R2113" s="16">
        <f>VLOOKUP(Table13[[#This Row],[Customer ID]],Table3[],6,0)</f>
        <v>37</v>
      </c>
    </row>
    <row r="2114" spans="1:18" x14ac:dyDescent="0.3">
      <c r="A2114" s="15">
        <v>1028877</v>
      </c>
      <c r="B2114" s="16">
        <v>1695</v>
      </c>
      <c r="C2114" s="17" t="s">
        <v>105</v>
      </c>
      <c r="D2114" s="21">
        <v>45138.980555555558</v>
      </c>
      <c r="E2114" s="16" t="s">
        <v>98</v>
      </c>
      <c r="F2114" s="16" t="s">
        <v>34</v>
      </c>
      <c r="G2114" s="16">
        <v>8062</v>
      </c>
      <c r="H2114" s="16">
        <f>IF(OR(Table13[[#This Row],[Order Value]]&gt;Answer!I$17,Table13[[#This Row],[Order Value]]&lt;Answer!I$18),1,0)</f>
        <v>0</v>
      </c>
      <c r="I2114" s="19">
        <v>45138</v>
      </c>
      <c r="J2114" s="20" t="str">
        <f>TEXT(Table13[[#This Row],[Order Datetime]],"HH:MM:SS")</f>
        <v>23:32:00</v>
      </c>
      <c r="K2114" s="20" t="str">
        <f>TEXT(Table13[[#This Row],[Order time]],"H")</f>
        <v>23</v>
      </c>
      <c r="L2114" s="16">
        <v>7</v>
      </c>
      <c r="M2114" s="16">
        <f>DAY(Table13[[#This Row],[Order Date]])</f>
        <v>31</v>
      </c>
      <c r="N2114" s="16" t="str">
        <f>TEXT(Table13[[#This Row],[Order Date]],"mmmm")</f>
        <v>July</v>
      </c>
      <c r="O2114" s="16" t="str">
        <f>TEXT(Table13[[#This Row],[Order Date]],"dddd")</f>
        <v>Monday</v>
      </c>
      <c r="P2114" s="16">
        <f>WEEKDAY(Table13[[#This Row],[Order Datetime]],2)</f>
        <v>1</v>
      </c>
      <c r="Q2114" s="30" t="str">
        <f>IF(Table13[[#This Row],[Customer Country]]="",VLOOKUP(Table13[[#This Row],[Customer ID]],Customers!$A$2:$E$2501,2,0),Table13[[#This Row],[Customer Country]])</f>
        <v>Spain</v>
      </c>
      <c r="R2114" s="16">
        <f>VLOOKUP(Table13[[#This Row],[Customer ID]],Table3[],6,0)</f>
        <v>37</v>
      </c>
    </row>
    <row r="2115" spans="1:18" x14ac:dyDescent="0.3">
      <c r="A2115" s="15">
        <v>1205050</v>
      </c>
      <c r="B2115" s="16">
        <v>1695</v>
      </c>
      <c r="C2115" s="17" t="s">
        <v>105</v>
      </c>
      <c r="D2115" s="21">
        <v>45119.024305555555</v>
      </c>
      <c r="E2115" s="16" t="s">
        <v>96</v>
      </c>
      <c r="F2115" s="16" t="s">
        <v>64</v>
      </c>
      <c r="G2115" s="16">
        <v>9562</v>
      </c>
      <c r="H2115" s="16">
        <f>IF(OR(Table13[[#This Row],[Order Value]]&gt;Answer!I$17,Table13[[#This Row],[Order Value]]&lt;Answer!I$18),1,0)</f>
        <v>0</v>
      </c>
      <c r="I2115" s="19">
        <v>45119</v>
      </c>
      <c r="J2115" s="20" t="str">
        <f>TEXT(Table13[[#This Row],[Order Datetime]],"HH:MM:SS")</f>
        <v>00:35:00</v>
      </c>
      <c r="K2115" s="20" t="str">
        <f>TEXT(Table13[[#This Row],[Order time]],"H")</f>
        <v>0</v>
      </c>
      <c r="L2115" s="16">
        <v>7</v>
      </c>
      <c r="M2115" s="16">
        <f>DAY(Table13[[#This Row],[Order Date]])</f>
        <v>12</v>
      </c>
      <c r="N2115" s="16" t="str">
        <f>TEXT(Table13[[#This Row],[Order Date]],"mmmm")</f>
        <v>July</v>
      </c>
      <c r="O2115" s="16" t="str">
        <f>TEXT(Table13[[#This Row],[Order Date]],"dddd")</f>
        <v>Wednesday</v>
      </c>
      <c r="P2115" s="16">
        <f>WEEKDAY(Table13[[#This Row],[Order Datetime]],2)</f>
        <v>3</v>
      </c>
      <c r="Q2115" s="30" t="str">
        <f>IF(Table13[[#This Row],[Customer Country]]="",VLOOKUP(Table13[[#This Row],[Customer ID]],Customers!$A$2:$E$2501,2,0),Table13[[#This Row],[Customer Country]])</f>
        <v>Spain</v>
      </c>
      <c r="R2115" s="16">
        <f>VLOOKUP(Table13[[#This Row],[Customer ID]],Table3[],6,0)</f>
        <v>37</v>
      </c>
    </row>
    <row r="2116" spans="1:18" x14ac:dyDescent="0.3">
      <c r="A2116" s="15">
        <v>312413</v>
      </c>
      <c r="B2116" s="16">
        <v>1696</v>
      </c>
      <c r="C2116" s="17" t="s">
        <v>99</v>
      </c>
      <c r="D2116" s="18">
        <v>45185.011805555558</v>
      </c>
      <c r="E2116" s="16" t="s">
        <v>97</v>
      </c>
      <c r="F2116" s="16" t="s">
        <v>43</v>
      </c>
      <c r="G2116" s="16">
        <v>7605</v>
      </c>
      <c r="H2116" s="16">
        <f>IF(OR(Table13[[#This Row],[Order Value]]&gt;Answer!I$17,Table13[[#This Row],[Order Value]]&lt;Answer!I$18),1,0)</f>
        <v>0</v>
      </c>
      <c r="I2116" s="19">
        <v>45185</v>
      </c>
      <c r="J2116" s="20" t="str">
        <f>TEXT(Table13[[#This Row],[Order Datetime]],"HH:MM:SS")</f>
        <v>00:17:00</v>
      </c>
      <c r="K2116" s="20" t="str">
        <f>TEXT(Table13[[#This Row],[Order time]],"H")</f>
        <v>0</v>
      </c>
      <c r="L2116" s="16">
        <v>9</v>
      </c>
      <c r="M2116" s="16">
        <f>DAY(Table13[[#This Row],[Order Date]])</f>
        <v>16</v>
      </c>
      <c r="N2116" s="16" t="str">
        <f>TEXT(Table13[[#This Row],[Order Date]],"mmmm")</f>
        <v>September</v>
      </c>
      <c r="O2116" s="16" t="str">
        <f>TEXT(Table13[[#This Row],[Order Date]],"dddd")</f>
        <v>Saturday</v>
      </c>
      <c r="P2116" s="16">
        <f>WEEKDAY(Table13[[#This Row],[Order Datetime]],2)</f>
        <v>6</v>
      </c>
      <c r="Q2116" s="30" t="str">
        <f>IF(Table13[[#This Row],[Customer Country]]="",VLOOKUP(Table13[[#This Row],[Customer ID]],Customers!$A$2:$E$2501,2,0),Table13[[#This Row],[Customer Country]])</f>
        <v>USA</v>
      </c>
      <c r="R2116" s="16">
        <f>VLOOKUP(Table13[[#This Row],[Customer ID]],Table3[],6,0)</f>
        <v>68</v>
      </c>
    </row>
    <row r="2117" spans="1:18" x14ac:dyDescent="0.3">
      <c r="A2117" s="15">
        <v>1055817</v>
      </c>
      <c r="B2117" s="16">
        <v>1697</v>
      </c>
      <c r="C2117" s="17" t="s">
        <v>100</v>
      </c>
      <c r="D2117" s="21">
        <v>45079.958333333336</v>
      </c>
      <c r="E2117" s="16" t="s">
        <v>98</v>
      </c>
      <c r="F2117" s="16" t="s">
        <v>52</v>
      </c>
      <c r="G2117" s="16">
        <v>8477</v>
      </c>
      <c r="H2117" s="16">
        <f>IF(OR(Table13[[#This Row],[Order Value]]&gt;Answer!I$17,Table13[[#This Row],[Order Value]]&lt;Answer!I$18),1,0)</f>
        <v>0</v>
      </c>
      <c r="I2117" s="19">
        <v>45079</v>
      </c>
      <c r="J2117" s="20" t="str">
        <f>TEXT(Table13[[#This Row],[Order Datetime]],"HH:MM:SS")</f>
        <v>23:00:00</v>
      </c>
      <c r="K2117" s="20" t="str">
        <f>TEXT(Table13[[#This Row],[Order time]],"H")</f>
        <v>23</v>
      </c>
      <c r="L2117" s="16">
        <v>6</v>
      </c>
      <c r="M2117" s="16">
        <f>DAY(Table13[[#This Row],[Order Date]])</f>
        <v>2</v>
      </c>
      <c r="N2117" s="16" t="str">
        <f>TEXT(Table13[[#This Row],[Order Date]],"mmmm")</f>
        <v>June</v>
      </c>
      <c r="O2117" s="16" t="str">
        <f>TEXT(Table13[[#This Row],[Order Date]],"dddd")</f>
        <v>Friday</v>
      </c>
      <c r="P2117" s="16">
        <f>WEEKDAY(Table13[[#This Row],[Order Datetime]],2)</f>
        <v>5</v>
      </c>
      <c r="Q2117" s="30" t="str">
        <f>IF(Table13[[#This Row],[Customer Country]]="",VLOOKUP(Table13[[#This Row],[Customer ID]],Customers!$A$2:$E$2501,2,0),Table13[[#This Row],[Customer Country]])</f>
        <v>France</v>
      </c>
      <c r="R2117" s="16">
        <f>VLOOKUP(Table13[[#This Row],[Customer ID]],Table3[],6,0)</f>
        <v>65</v>
      </c>
    </row>
    <row r="2118" spans="1:18" x14ac:dyDescent="0.3">
      <c r="A2118" s="15">
        <v>177897</v>
      </c>
      <c r="B2118" s="16">
        <v>1698</v>
      </c>
      <c r="C2118" s="17" t="s">
        <v>100</v>
      </c>
      <c r="D2118" s="18">
        <v>45143.972222222219</v>
      </c>
      <c r="E2118" s="16" t="s">
        <v>97</v>
      </c>
      <c r="F2118" s="16" t="s">
        <v>83</v>
      </c>
      <c r="G2118" s="16">
        <v>8289</v>
      </c>
      <c r="H2118" s="16">
        <f>IF(OR(Table13[[#This Row],[Order Value]]&gt;Answer!I$17,Table13[[#This Row],[Order Value]]&lt;Answer!I$18),1,0)</f>
        <v>0</v>
      </c>
      <c r="I2118" s="19">
        <v>45143</v>
      </c>
      <c r="J2118" s="20" t="str">
        <f>TEXT(Table13[[#This Row],[Order Datetime]],"HH:MM:SS")</f>
        <v>23:20:00</v>
      </c>
      <c r="K2118" s="20" t="str">
        <f>TEXT(Table13[[#This Row],[Order time]],"H")</f>
        <v>23</v>
      </c>
      <c r="L2118" s="16">
        <v>8</v>
      </c>
      <c r="M2118" s="16">
        <f>DAY(Table13[[#This Row],[Order Date]])</f>
        <v>5</v>
      </c>
      <c r="N2118" s="16" t="str">
        <f>TEXT(Table13[[#This Row],[Order Date]],"mmmm")</f>
        <v>August</v>
      </c>
      <c r="O2118" s="16" t="str">
        <f>TEXT(Table13[[#This Row],[Order Date]],"dddd")</f>
        <v>Saturday</v>
      </c>
      <c r="P2118" s="16">
        <f>WEEKDAY(Table13[[#This Row],[Order Datetime]],2)</f>
        <v>6</v>
      </c>
      <c r="Q2118" s="30" t="str">
        <f>IF(Table13[[#This Row],[Customer Country]]="",VLOOKUP(Table13[[#This Row],[Customer ID]],Customers!$A$2:$E$2501,2,0),Table13[[#This Row],[Customer Country]])</f>
        <v>France</v>
      </c>
      <c r="R2118" s="16">
        <f>VLOOKUP(Table13[[#This Row],[Customer ID]],Table3[],6,0)</f>
        <v>34</v>
      </c>
    </row>
    <row r="2119" spans="1:18" x14ac:dyDescent="0.3">
      <c r="A2119" s="15">
        <v>1643298</v>
      </c>
      <c r="B2119" s="16">
        <v>1699</v>
      </c>
      <c r="C2119" s="17" t="s">
        <v>101</v>
      </c>
      <c r="D2119" s="21">
        <v>45035.989583333336</v>
      </c>
      <c r="E2119" s="16" t="s">
        <v>98</v>
      </c>
      <c r="F2119" s="16" t="s">
        <v>5</v>
      </c>
      <c r="G2119" s="16">
        <v>6207</v>
      </c>
      <c r="H2119" s="16">
        <f>IF(OR(Table13[[#This Row],[Order Value]]&gt;Answer!I$17,Table13[[#This Row],[Order Value]]&lt;Answer!I$18),1,0)</f>
        <v>0</v>
      </c>
      <c r="I2119" s="19">
        <v>45035</v>
      </c>
      <c r="J2119" s="20" t="str">
        <f>TEXT(Table13[[#This Row],[Order Datetime]],"HH:MM:SS")</f>
        <v>23:45:00</v>
      </c>
      <c r="K2119" s="20" t="str">
        <f>TEXT(Table13[[#This Row],[Order time]],"H")</f>
        <v>23</v>
      </c>
      <c r="L2119" s="16">
        <v>4</v>
      </c>
      <c r="M2119" s="16">
        <f>DAY(Table13[[#This Row],[Order Date]])</f>
        <v>19</v>
      </c>
      <c r="N2119" s="16" t="str">
        <f>TEXT(Table13[[#This Row],[Order Date]],"mmmm")</f>
        <v>April</v>
      </c>
      <c r="O2119" s="16" t="str">
        <f>TEXT(Table13[[#This Row],[Order Date]],"dddd")</f>
        <v>Wednesday</v>
      </c>
      <c r="P2119" s="16">
        <f>WEEKDAY(Table13[[#This Row],[Order Datetime]],2)</f>
        <v>3</v>
      </c>
      <c r="Q2119" s="30" t="str">
        <f>IF(Table13[[#This Row],[Customer Country]]="",VLOOKUP(Table13[[#This Row],[Customer ID]],Customers!$A$2:$E$2501,2,0),Table13[[#This Row],[Customer Country]])</f>
        <v>Australia</v>
      </c>
      <c r="R2119" s="16">
        <f>VLOOKUP(Table13[[#This Row],[Customer ID]],Table3[],6,0)</f>
        <v>21</v>
      </c>
    </row>
    <row r="2120" spans="1:18" x14ac:dyDescent="0.3">
      <c r="A2120" s="15">
        <v>403651</v>
      </c>
      <c r="B2120" s="16">
        <v>1700</v>
      </c>
      <c r="C2120" s="17" t="s">
        <v>99</v>
      </c>
      <c r="D2120" s="18">
        <v>45124.026388888888</v>
      </c>
      <c r="E2120" s="16" t="s">
        <v>96</v>
      </c>
      <c r="F2120" s="16" t="s">
        <v>64</v>
      </c>
      <c r="G2120" s="16">
        <v>8812</v>
      </c>
      <c r="H2120" s="16">
        <f>IF(OR(Table13[[#This Row],[Order Value]]&gt;Answer!I$17,Table13[[#This Row],[Order Value]]&lt;Answer!I$18),1,0)</f>
        <v>0</v>
      </c>
      <c r="I2120" s="19">
        <v>45124</v>
      </c>
      <c r="J2120" s="20" t="str">
        <f>TEXT(Table13[[#This Row],[Order Datetime]],"HH:MM:SS")</f>
        <v>00:38:00</v>
      </c>
      <c r="K2120" s="20" t="str">
        <f>TEXT(Table13[[#This Row],[Order time]],"H")</f>
        <v>0</v>
      </c>
      <c r="L2120" s="16">
        <v>7</v>
      </c>
      <c r="M2120" s="16">
        <f>DAY(Table13[[#This Row],[Order Date]])</f>
        <v>17</v>
      </c>
      <c r="N2120" s="16" t="str">
        <f>TEXT(Table13[[#This Row],[Order Date]],"mmmm")</f>
        <v>July</v>
      </c>
      <c r="O2120" s="16" t="str">
        <f>TEXT(Table13[[#This Row],[Order Date]],"dddd")</f>
        <v>Monday</v>
      </c>
      <c r="P2120" s="16">
        <f>WEEKDAY(Table13[[#This Row],[Order Datetime]],2)</f>
        <v>1</v>
      </c>
      <c r="Q2120" s="30" t="str">
        <f>IF(Table13[[#This Row],[Customer Country]]="",VLOOKUP(Table13[[#This Row],[Customer ID]],Customers!$A$2:$E$2501,2,0),Table13[[#This Row],[Customer Country]])</f>
        <v>USA</v>
      </c>
      <c r="R2120" s="16">
        <f>VLOOKUP(Table13[[#This Row],[Customer ID]],Table3[],6,0)</f>
        <v>37</v>
      </c>
    </row>
    <row r="2121" spans="1:18" x14ac:dyDescent="0.3">
      <c r="A2121" s="15">
        <v>869884</v>
      </c>
      <c r="B2121" s="16">
        <v>1701</v>
      </c>
      <c r="C2121" s="17" t="s">
        <v>99</v>
      </c>
      <c r="D2121" s="21">
        <v>45256.03402777778</v>
      </c>
      <c r="E2121" s="16" t="s">
        <v>191</v>
      </c>
      <c r="F2121" s="16" t="s">
        <v>61</v>
      </c>
      <c r="G2121" s="16">
        <v>4256</v>
      </c>
      <c r="H2121" s="16">
        <f>IF(OR(Table13[[#This Row],[Order Value]]&gt;Answer!I$17,Table13[[#This Row],[Order Value]]&lt;Answer!I$18),1,0)</f>
        <v>0</v>
      </c>
      <c r="I2121" s="19">
        <v>45256</v>
      </c>
      <c r="J2121" s="20" t="str">
        <f>TEXT(Table13[[#This Row],[Order Datetime]],"HH:MM:SS")</f>
        <v>00:49:00</v>
      </c>
      <c r="K2121" s="20" t="str">
        <f>TEXT(Table13[[#This Row],[Order time]],"H")</f>
        <v>0</v>
      </c>
      <c r="L2121" s="16">
        <v>11</v>
      </c>
      <c r="M2121" s="16">
        <f>DAY(Table13[[#This Row],[Order Date]])</f>
        <v>26</v>
      </c>
      <c r="N2121" s="16" t="str">
        <f>TEXT(Table13[[#This Row],[Order Date]],"mmmm")</f>
        <v>November</v>
      </c>
      <c r="O2121" s="16" t="str">
        <f>TEXT(Table13[[#This Row],[Order Date]],"dddd")</f>
        <v>Sunday</v>
      </c>
      <c r="P2121" s="16">
        <f>WEEKDAY(Table13[[#This Row],[Order Datetime]],2)</f>
        <v>7</v>
      </c>
      <c r="Q2121" s="30" t="str">
        <f>IF(Table13[[#This Row],[Customer Country]]="",VLOOKUP(Table13[[#This Row],[Customer ID]],Customers!$A$2:$E$2501,2,0),Table13[[#This Row],[Customer Country]])</f>
        <v>USA</v>
      </c>
      <c r="R2121" s="16">
        <f>VLOOKUP(Table13[[#This Row],[Customer ID]],Table3[],6,0)</f>
        <v>41</v>
      </c>
    </row>
    <row r="2122" spans="1:18" x14ac:dyDescent="0.3">
      <c r="A2122" s="15">
        <v>1576972</v>
      </c>
      <c r="B2122" s="16">
        <v>1702</v>
      </c>
      <c r="C2122" s="17" t="s">
        <v>107</v>
      </c>
      <c r="D2122" s="21">
        <v>45224.040277777778</v>
      </c>
      <c r="E2122" s="16" t="s">
        <v>96</v>
      </c>
      <c r="F2122" s="16" t="s">
        <v>43</v>
      </c>
      <c r="G2122" s="16">
        <v>8340</v>
      </c>
      <c r="H2122" s="16">
        <f>IF(OR(Table13[[#This Row],[Order Value]]&gt;Answer!I$17,Table13[[#This Row],[Order Value]]&lt;Answer!I$18),1,0)</f>
        <v>0</v>
      </c>
      <c r="I2122" s="19">
        <v>45224</v>
      </c>
      <c r="J2122" s="20" t="str">
        <f>TEXT(Table13[[#This Row],[Order Datetime]],"HH:MM:SS")</f>
        <v>00:58:00</v>
      </c>
      <c r="K2122" s="20" t="str">
        <f>TEXT(Table13[[#This Row],[Order time]],"H")</f>
        <v>0</v>
      </c>
      <c r="L2122" s="16">
        <v>10</v>
      </c>
      <c r="M2122" s="16">
        <f>DAY(Table13[[#This Row],[Order Date]])</f>
        <v>25</v>
      </c>
      <c r="N2122" s="16" t="str">
        <f>TEXT(Table13[[#This Row],[Order Date]],"mmmm")</f>
        <v>October</v>
      </c>
      <c r="O2122" s="16" t="str">
        <f>TEXT(Table13[[#This Row],[Order Date]],"dddd")</f>
        <v>Wednesday</v>
      </c>
      <c r="P2122" s="16">
        <f>WEEKDAY(Table13[[#This Row],[Order Datetime]],2)</f>
        <v>3</v>
      </c>
      <c r="Q2122" s="30" t="str">
        <f>IF(Table13[[#This Row],[Customer Country]]="",VLOOKUP(Table13[[#This Row],[Customer ID]],Customers!$A$2:$E$2501,2,0),Table13[[#This Row],[Customer Country]])</f>
        <v>Italy</v>
      </c>
      <c r="R2122" s="16">
        <f>VLOOKUP(Table13[[#This Row],[Customer ID]],Table3[],6,0)</f>
        <v>26</v>
      </c>
    </row>
    <row r="2123" spans="1:18" x14ac:dyDescent="0.3">
      <c r="A2123" s="15">
        <v>155501</v>
      </c>
      <c r="B2123" s="16">
        <v>1703</v>
      </c>
      <c r="C2123" s="17" t="s">
        <v>100</v>
      </c>
      <c r="D2123" s="18">
        <v>45005.977777777778</v>
      </c>
      <c r="E2123" s="16" t="s">
        <v>191</v>
      </c>
      <c r="F2123" s="16" t="s">
        <v>22</v>
      </c>
      <c r="G2123" s="16">
        <v>2102</v>
      </c>
      <c r="H2123" s="16">
        <f>IF(OR(Table13[[#This Row],[Order Value]]&gt;Answer!I$17,Table13[[#This Row],[Order Value]]&lt;Answer!I$18),1,0)</f>
        <v>0</v>
      </c>
      <c r="I2123" s="19">
        <v>45005</v>
      </c>
      <c r="J2123" s="20" t="str">
        <f>TEXT(Table13[[#This Row],[Order Datetime]],"HH:MM:SS")</f>
        <v>23:28:00</v>
      </c>
      <c r="K2123" s="20" t="str">
        <f>TEXT(Table13[[#This Row],[Order time]],"H")</f>
        <v>23</v>
      </c>
      <c r="L2123" s="16">
        <v>3</v>
      </c>
      <c r="M2123" s="16">
        <f>DAY(Table13[[#This Row],[Order Date]])</f>
        <v>20</v>
      </c>
      <c r="N2123" s="16" t="str">
        <f>TEXT(Table13[[#This Row],[Order Date]],"mmmm")</f>
        <v>March</v>
      </c>
      <c r="O2123" s="16" t="str">
        <f>TEXT(Table13[[#This Row],[Order Date]],"dddd")</f>
        <v>Monday</v>
      </c>
      <c r="P2123" s="16">
        <f>WEEKDAY(Table13[[#This Row],[Order Datetime]],2)</f>
        <v>1</v>
      </c>
      <c r="Q2123" s="30" t="str">
        <f>IF(Table13[[#This Row],[Customer Country]]="",VLOOKUP(Table13[[#This Row],[Customer ID]],Customers!$A$2:$E$2501,2,0),Table13[[#This Row],[Customer Country]])</f>
        <v>France</v>
      </c>
      <c r="R2123" s="16">
        <f>VLOOKUP(Table13[[#This Row],[Customer ID]],Table3[],6,0)</f>
        <v>85</v>
      </c>
    </row>
    <row r="2124" spans="1:18" x14ac:dyDescent="0.3">
      <c r="A2124" s="15">
        <v>288335</v>
      </c>
      <c r="B2124" s="16">
        <v>1703</v>
      </c>
      <c r="C2124" s="17" t="s">
        <v>100</v>
      </c>
      <c r="D2124" s="18">
        <v>45122.031944444447</v>
      </c>
      <c r="E2124" s="16" t="s">
        <v>96</v>
      </c>
      <c r="F2124" s="16" t="s">
        <v>26</v>
      </c>
      <c r="G2124" s="16">
        <v>362</v>
      </c>
      <c r="H2124" s="16">
        <f>IF(OR(Table13[[#This Row],[Order Value]]&gt;Answer!I$17,Table13[[#This Row],[Order Value]]&lt;Answer!I$18),1,0)</f>
        <v>0</v>
      </c>
      <c r="I2124" s="19">
        <v>45122</v>
      </c>
      <c r="J2124" s="20" t="str">
        <f>TEXT(Table13[[#This Row],[Order Datetime]],"HH:MM:SS")</f>
        <v>00:46:00</v>
      </c>
      <c r="K2124" s="20" t="str">
        <f>TEXT(Table13[[#This Row],[Order time]],"H")</f>
        <v>0</v>
      </c>
      <c r="L2124" s="16">
        <v>7</v>
      </c>
      <c r="M2124" s="16">
        <f>DAY(Table13[[#This Row],[Order Date]])</f>
        <v>15</v>
      </c>
      <c r="N2124" s="16" t="str">
        <f>TEXT(Table13[[#This Row],[Order Date]],"mmmm")</f>
        <v>July</v>
      </c>
      <c r="O2124" s="16" t="str">
        <f>TEXT(Table13[[#This Row],[Order Date]],"dddd")</f>
        <v>Saturday</v>
      </c>
      <c r="P2124" s="16">
        <f>WEEKDAY(Table13[[#This Row],[Order Datetime]],2)</f>
        <v>6</v>
      </c>
      <c r="Q2124" s="30" t="str">
        <f>IF(Table13[[#This Row],[Customer Country]]="",VLOOKUP(Table13[[#This Row],[Customer ID]],Customers!$A$2:$E$2501,2,0),Table13[[#This Row],[Customer Country]])</f>
        <v>France</v>
      </c>
      <c r="R2124" s="16">
        <f>VLOOKUP(Table13[[#This Row],[Customer ID]],Table3[],6,0)</f>
        <v>85</v>
      </c>
    </row>
    <row r="2125" spans="1:18" x14ac:dyDescent="0.3">
      <c r="A2125" s="15">
        <v>587346</v>
      </c>
      <c r="B2125" s="16">
        <v>1703</v>
      </c>
      <c r="C2125" s="17" t="s">
        <v>100</v>
      </c>
      <c r="D2125" s="18">
        <v>45154.070138888892</v>
      </c>
      <c r="E2125" s="16" t="s">
        <v>96</v>
      </c>
      <c r="F2125" s="16" t="s">
        <v>74</v>
      </c>
      <c r="G2125" s="16">
        <v>6858</v>
      </c>
      <c r="H2125" s="16">
        <f>IF(OR(Table13[[#This Row],[Order Value]]&gt;Answer!I$17,Table13[[#This Row],[Order Value]]&lt;Answer!I$18),1,0)</f>
        <v>0</v>
      </c>
      <c r="I2125" s="19">
        <v>45154</v>
      </c>
      <c r="J2125" s="20" t="str">
        <f>TEXT(Table13[[#This Row],[Order Datetime]],"HH:MM:SS")</f>
        <v>01:41:00</v>
      </c>
      <c r="K2125" s="20" t="str">
        <f>TEXT(Table13[[#This Row],[Order time]],"H")</f>
        <v>1</v>
      </c>
      <c r="L2125" s="16">
        <v>8</v>
      </c>
      <c r="M2125" s="16">
        <f>DAY(Table13[[#This Row],[Order Date]])</f>
        <v>16</v>
      </c>
      <c r="N2125" s="16" t="str">
        <f>TEXT(Table13[[#This Row],[Order Date]],"mmmm")</f>
        <v>August</v>
      </c>
      <c r="O2125" s="16" t="str">
        <f>TEXT(Table13[[#This Row],[Order Date]],"dddd")</f>
        <v>Wednesday</v>
      </c>
      <c r="P2125" s="16">
        <f>WEEKDAY(Table13[[#This Row],[Order Datetime]],2)</f>
        <v>3</v>
      </c>
      <c r="Q2125" s="30" t="str">
        <f>IF(Table13[[#This Row],[Customer Country]]="",VLOOKUP(Table13[[#This Row],[Customer ID]],Customers!$A$2:$E$2501,2,0),Table13[[#This Row],[Customer Country]])</f>
        <v>France</v>
      </c>
      <c r="R2125" s="16">
        <f>VLOOKUP(Table13[[#This Row],[Customer ID]],Table3[],6,0)</f>
        <v>85</v>
      </c>
    </row>
    <row r="2126" spans="1:18" x14ac:dyDescent="0.3">
      <c r="A2126" s="15">
        <v>209068</v>
      </c>
      <c r="B2126" s="16">
        <v>1704</v>
      </c>
      <c r="C2126" s="17" t="s">
        <v>99</v>
      </c>
      <c r="D2126" s="18">
        <v>45019.991666666669</v>
      </c>
      <c r="E2126" s="16" t="s">
        <v>191</v>
      </c>
      <c r="F2126" s="16" t="s">
        <v>27</v>
      </c>
      <c r="G2126" s="16">
        <v>119</v>
      </c>
      <c r="H2126" s="16">
        <f>IF(OR(Table13[[#This Row],[Order Value]]&gt;Answer!I$17,Table13[[#This Row],[Order Value]]&lt;Answer!I$18),1,0)</f>
        <v>0</v>
      </c>
      <c r="I2126" s="19">
        <v>45019</v>
      </c>
      <c r="J2126" s="20" t="str">
        <f>TEXT(Table13[[#This Row],[Order Datetime]],"HH:MM:SS")</f>
        <v>23:48:00</v>
      </c>
      <c r="K2126" s="20" t="str">
        <f>TEXT(Table13[[#This Row],[Order time]],"H")</f>
        <v>23</v>
      </c>
      <c r="L2126" s="16">
        <v>4</v>
      </c>
      <c r="M2126" s="16">
        <f>DAY(Table13[[#This Row],[Order Date]])</f>
        <v>3</v>
      </c>
      <c r="N2126" s="16" t="str">
        <f>TEXT(Table13[[#This Row],[Order Date]],"mmmm")</f>
        <v>April</v>
      </c>
      <c r="O2126" s="16" t="str">
        <f>TEXT(Table13[[#This Row],[Order Date]],"dddd")</f>
        <v>Monday</v>
      </c>
      <c r="P2126" s="16">
        <f>WEEKDAY(Table13[[#This Row],[Order Datetime]],2)</f>
        <v>1</v>
      </c>
      <c r="Q2126" s="30" t="str">
        <f>IF(Table13[[#This Row],[Customer Country]]="",VLOOKUP(Table13[[#This Row],[Customer ID]],Customers!$A$2:$E$2501,2,0),Table13[[#This Row],[Customer Country]])</f>
        <v>USA</v>
      </c>
      <c r="R2126" s="16">
        <f>VLOOKUP(Table13[[#This Row],[Customer ID]],Table3[],6,0)</f>
        <v>67</v>
      </c>
    </row>
    <row r="2127" spans="1:18" x14ac:dyDescent="0.3">
      <c r="A2127" s="15">
        <v>701790</v>
      </c>
      <c r="B2127" s="16">
        <v>1704</v>
      </c>
      <c r="C2127" s="17" t="s">
        <v>99</v>
      </c>
      <c r="D2127" s="21">
        <v>44979.027777777781</v>
      </c>
      <c r="E2127" s="16" t="s">
        <v>191</v>
      </c>
      <c r="F2127" s="16" t="s">
        <v>27</v>
      </c>
      <c r="G2127" s="16">
        <v>4202</v>
      </c>
      <c r="H2127" s="16">
        <f>IF(OR(Table13[[#This Row],[Order Value]]&gt;Answer!I$17,Table13[[#This Row],[Order Value]]&lt;Answer!I$18),1,0)</f>
        <v>0</v>
      </c>
      <c r="I2127" s="19">
        <v>44979</v>
      </c>
      <c r="J2127" s="20" t="str">
        <f>TEXT(Table13[[#This Row],[Order Datetime]],"HH:MM:SS")</f>
        <v>00:40:00</v>
      </c>
      <c r="K2127" s="20" t="str">
        <f>TEXT(Table13[[#This Row],[Order time]],"H")</f>
        <v>0</v>
      </c>
      <c r="L2127" s="16">
        <v>2</v>
      </c>
      <c r="M2127" s="16">
        <f>DAY(Table13[[#This Row],[Order Date]])</f>
        <v>22</v>
      </c>
      <c r="N2127" s="16" t="str">
        <f>TEXT(Table13[[#This Row],[Order Date]],"mmmm")</f>
        <v>February</v>
      </c>
      <c r="O2127" s="16" t="str">
        <f>TEXT(Table13[[#This Row],[Order Date]],"dddd")</f>
        <v>Wednesday</v>
      </c>
      <c r="P2127" s="16">
        <f>WEEKDAY(Table13[[#This Row],[Order Datetime]],2)</f>
        <v>3</v>
      </c>
      <c r="Q2127" s="30" t="str">
        <f>IF(Table13[[#This Row],[Customer Country]]="",VLOOKUP(Table13[[#This Row],[Customer ID]],Customers!$A$2:$E$2501,2,0),Table13[[#This Row],[Customer Country]])</f>
        <v>USA</v>
      </c>
      <c r="R2127" s="16">
        <f>VLOOKUP(Table13[[#This Row],[Customer ID]],Table3[],6,0)</f>
        <v>67</v>
      </c>
    </row>
    <row r="2128" spans="1:18" x14ac:dyDescent="0.3">
      <c r="A2128" s="15">
        <v>298715</v>
      </c>
      <c r="B2128" s="16">
        <v>1706</v>
      </c>
      <c r="C2128" s="17" t="s">
        <v>99</v>
      </c>
      <c r="D2128" s="18">
        <v>45017.994444444441</v>
      </c>
      <c r="E2128" s="16" t="s">
        <v>213</v>
      </c>
      <c r="F2128" s="16" t="s">
        <v>77</v>
      </c>
      <c r="G2128" s="16">
        <v>5256</v>
      </c>
      <c r="H2128" s="16">
        <f>IF(OR(Table13[[#This Row],[Order Value]]&gt;Answer!I$17,Table13[[#This Row],[Order Value]]&lt;Answer!I$18),1,0)</f>
        <v>0</v>
      </c>
      <c r="I2128" s="19">
        <v>45017</v>
      </c>
      <c r="J2128" s="20" t="str">
        <f>TEXT(Table13[[#This Row],[Order Datetime]],"HH:MM:SS")</f>
        <v>23:52:00</v>
      </c>
      <c r="K2128" s="20" t="str">
        <f>TEXT(Table13[[#This Row],[Order time]],"H")</f>
        <v>23</v>
      </c>
      <c r="L2128" s="16">
        <v>4</v>
      </c>
      <c r="M2128" s="16">
        <f>DAY(Table13[[#This Row],[Order Date]])</f>
        <v>1</v>
      </c>
      <c r="N2128" s="16" t="str">
        <f>TEXT(Table13[[#This Row],[Order Date]],"mmmm")</f>
        <v>April</v>
      </c>
      <c r="O2128" s="16" t="str">
        <f>TEXT(Table13[[#This Row],[Order Date]],"dddd")</f>
        <v>Saturday</v>
      </c>
      <c r="P2128" s="16">
        <f>WEEKDAY(Table13[[#This Row],[Order Datetime]],2)</f>
        <v>6</v>
      </c>
      <c r="Q2128" s="30" t="str">
        <f>IF(Table13[[#This Row],[Customer Country]]="",VLOOKUP(Table13[[#This Row],[Customer ID]],Customers!$A$2:$E$2501,2,0),Table13[[#This Row],[Customer Country]])</f>
        <v>USA</v>
      </c>
      <c r="R2128" s="16">
        <f>VLOOKUP(Table13[[#This Row],[Customer ID]],Table3[],6,0)</f>
        <v>47</v>
      </c>
    </row>
    <row r="2129" spans="1:18" x14ac:dyDescent="0.3">
      <c r="A2129" s="15">
        <v>1424219</v>
      </c>
      <c r="B2129" s="16">
        <v>1706</v>
      </c>
      <c r="C2129" s="17" t="s">
        <v>99</v>
      </c>
      <c r="D2129" s="21">
        <v>45139.006249999999</v>
      </c>
      <c r="E2129" s="16" t="s">
        <v>97</v>
      </c>
      <c r="F2129" s="16" t="s">
        <v>48</v>
      </c>
      <c r="G2129" s="16">
        <v>2522</v>
      </c>
      <c r="H2129" s="16">
        <f>IF(OR(Table13[[#This Row],[Order Value]]&gt;Answer!I$17,Table13[[#This Row],[Order Value]]&lt;Answer!I$18),1,0)</f>
        <v>0</v>
      </c>
      <c r="I2129" s="19">
        <v>45139</v>
      </c>
      <c r="J2129" s="20" t="str">
        <f>TEXT(Table13[[#This Row],[Order Datetime]],"HH:MM:SS")</f>
        <v>00:09:00</v>
      </c>
      <c r="K2129" s="20" t="str">
        <f>TEXT(Table13[[#This Row],[Order time]],"H")</f>
        <v>0</v>
      </c>
      <c r="L2129" s="16">
        <v>8</v>
      </c>
      <c r="M2129" s="16">
        <f>DAY(Table13[[#This Row],[Order Date]])</f>
        <v>1</v>
      </c>
      <c r="N2129" s="16" t="str">
        <f>TEXT(Table13[[#This Row],[Order Date]],"mmmm")</f>
        <v>August</v>
      </c>
      <c r="O2129" s="16" t="str">
        <f>TEXT(Table13[[#This Row],[Order Date]],"dddd")</f>
        <v>Tuesday</v>
      </c>
      <c r="P2129" s="16">
        <f>WEEKDAY(Table13[[#This Row],[Order Datetime]],2)</f>
        <v>2</v>
      </c>
      <c r="Q2129" s="30" t="str">
        <f>IF(Table13[[#This Row],[Customer Country]]="",VLOOKUP(Table13[[#This Row],[Customer ID]],Customers!$A$2:$E$2501,2,0),Table13[[#This Row],[Customer Country]])</f>
        <v>USA</v>
      </c>
      <c r="R2129" s="16">
        <f>VLOOKUP(Table13[[#This Row],[Customer ID]],Table3[],6,0)</f>
        <v>47</v>
      </c>
    </row>
    <row r="2130" spans="1:18" x14ac:dyDescent="0.3">
      <c r="A2130" s="15">
        <v>1365442</v>
      </c>
      <c r="B2130" s="16">
        <v>1707</v>
      </c>
      <c r="C2130" s="17" t="s">
        <v>100</v>
      </c>
      <c r="D2130" s="21">
        <v>44999.011805555558</v>
      </c>
      <c r="E2130" s="16" t="s">
        <v>96</v>
      </c>
      <c r="F2130" s="16" t="s">
        <v>8</v>
      </c>
      <c r="G2130" s="16">
        <v>8105</v>
      </c>
      <c r="H2130" s="16">
        <f>IF(OR(Table13[[#This Row],[Order Value]]&gt;Answer!I$17,Table13[[#This Row],[Order Value]]&lt;Answer!I$18),1,0)</f>
        <v>0</v>
      </c>
      <c r="I2130" s="19">
        <v>44999</v>
      </c>
      <c r="J2130" s="20" t="str">
        <f>TEXT(Table13[[#This Row],[Order Datetime]],"HH:MM:SS")</f>
        <v>00:17:00</v>
      </c>
      <c r="K2130" s="20" t="str">
        <f>TEXT(Table13[[#This Row],[Order time]],"H")</f>
        <v>0</v>
      </c>
      <c r="L2130" s="16">
        <v>3</v>
      </c>
      <c r="M2130" s="16">
        <f>DAY(Table13[[#This Row],[Order Date]])</f>
        <v>14</v>
      </c>
      <c r="N2130" s="16" t="str">
        <f>TEXT(Table13[[#This Row],[Order Date]],"mmmm")</f>
        <v>March</v>
      </c>
      <c r="O2130" s="16" t="str">
        <f>TEXT(Table13[[#This Row],[Order Date]],"dddd")</f>
        <v>Tuesday</v>
      </c>
      <c r="P2130" s="16">
        <f>WEEKDAY(Table13[[#This Row],[Order Datetime]],2)</f>
        <v>2</v>
      </c>
      <c r="Q2130" s="30" t="str">
        <f>IF(Table13[[#This Row],[Customer Country]]="",VLOOKUP(Table13[[#This Row],[Customer ID]],Customers!$A$2:$E$2501,2,0),Table13[[#This Row],[Customer Country]])</f>
        <v>France</v>
      </c>
      <c r="R2130" s="16">
        <f>VLOOKUP(Table13[[#This Row],[Customer ID]],Table3[],6,0)</f>
        <v>85</v>
      </c>
    </row>
    <row r="2131" spans="1:18" x14ac:dyDescent="0.3">
      <c r="A2131" s="15">
        <v>739012</v>
      </c>
      <c r="B2131" s="16">
        <v>1708</v>
      </c>
      <c r="C2131" s="17" t="s">
        <v>100</v>
      </c>
      <c r="D2131" s="21">
        <v>45278.032638888886</v>
      </c>
      <c r="E2131" s="16" t="s">
        <v>96</v>
      </c>
      <c r="F2131" s="16" t="s">
        <v>12</v>
      </c>
      <c r="G2131" s="16">
        <v>265</v>
      </c>
      <c r="H2131" s="16">
        <f>IF(OR(Table13[[#This Row],[Order Value]]&gt;Answer!I$17,Table13[[#This Row],[Order Value]]&lt;Answer!I$18),1,0)</f>
        <v>0</v>
      </c>
      <c r="I2131" s="19">
        <v>45278</v>
      </c>
      <c r="J2131" s="20" t="str">
        <f>TEXT(Table13[[#This Row],[Order Datetime]],"HH:MM:SS")</f>
        <v>00:47:00</v>
      </c>
      <c r="K2131" s="20" t="str">
        <f>TEXT(Table13[[#This Row],[Order time]],"H")</f>
        <v>0</v>
      </c>
      <c r="L2131" s="16">
        <v>12</v>
      </c>
      <c r="M2131" s="16">
        <f>DAY(Table13[[#This Row],[Order Date]])</f>
        <v>18</v>
      </c>
      <c r="N2131" s="16" t="str">
        <f>TEXT(Table13[[#This Row],[Order Date]],"mmmm")</f>
        <v>December</v>
      </c>
      <c r="O2131" s="16" t="str">
        <f>TEXT(Table13[[#This Row],[Order Date]],"dddd")</f>
        <v>Monday</v>
      </c>
      <c r="P2131" s="16">
        <f>WEEKDAY(Table13[[#This Row],[Order Datetime]],2)</f>
        <v>1</v>
      </c>
      <c r="Q2131" s="30" t="str">
        <f>IF(Table13[[#This Row],[Customer Country]]="",VLOOKUP(Table13[[#This Row],[Customer ID]],Customers!$A$2:$E$2501,2,0),Table13[[#This Row],[Customer Country]])</f>
        <v>France</v>
      </c>
      <c r="R2131" s="16">
        <f>VLOOKUP(Table13[[#This Row],[Customer ID]],Table3[],6,0)</f>
        <v>87</v>
      </c>
    </row>
    <row r="2132" spans="1:18" x14ac:dyDescent="0.3">
      <c r="A2132" s="15">
        <v>1420448</v>
      </c>
      <c r="B2132" s="16">
        <v>1708</v>
      </c>
      <c r="C2132" s="17" t="s">
        <v>100</v>
      </c>
      <c r="D2132" s="21">
        <v>45025.984027777777</v>
      </c>
      <c r="E2132" s="16" t="s">
        <v>98</v>
      </c>
      <c r="F2132" s="16" t="s">
        <v>60</v>
      </c>
      <c r="G2132" s="16">
        <v>5060</v>
      </c>
      <c r="H2132" s="16">
        <f>IF(OR(Table13[[#This Row],[Order Value]]&gt;Answer!I$17,Table13[[#This Row],[Order Value]]&lt;Answer!I$18),1,0)</f>
        <v>0</v>
      </c>
      <c r="I2132" s="19">
        <v>45025</v>
      </c>
      <c r="J2132" s="20" t="str">
        <f>TEXT(Table13[[#This Row],[Order Datetime]],"HH:MM:SS")</f>
        <v>23:37:00</v>
      </c>
      <c r="K2132" s="20" t="str">
        <f>TEXT(Table13[[#This Row],[Order time]],"H")</f>
        <v>23</v>
      </c>
      <c r="L2132" s="16">
        <v>4</v>
      </c>
      <c r="M2132" s="16">
        <f>DAY(Table13[[#This Row],[Order Date]])</f>
        <v>9</v>
      </c>
      <c r="N2132" s="16" t="str">
        <f>TEXT(Table13[[#This Row],[Order Date]],"mmmm")</f>
        <v>April</v>
      </c>
      <c r="O2132" s="16" t="str">
        <f>TEXT(Table13[[#This Row],[Order Date]],"dddd")</f>
        <v>Sunday</v>
      </c>
      <c r="P2132" s="16">
        <f>WEEKDAY(Table13[[#This Row],[Order Datetime]],2)</f>
        <v>7</v>
      </c>
      <c r="Q2132" s="30" t="str">
        <f>IF(Table13[[#This Row],[Customer Country]]="",VLOOKUP(Table13[[#This Row],[Customer ID]],Customers!$A$2:$E$2501,2,0),Table13[[#This Row],[Customer Country]])</f>
        <v>France</v>
      </c>
      <c r="R2132" s="16">
        <f>VLOOKUP(Table13[[#This Row],[Customer ID]],Table3[],6,0)</f>
        <v>87</v>
      </c>
    </row>
    <row r="2133" spans="1:18" x14ac:dyDescent="0.3">
      <c r="A2133" s="15">
        <v>1483901</v>
      </c>
      <c r="B2133" s="16">
        <v>1708</v>
      </c>
      <c r="C2133" s="17" t="s">
        <v>100</v>
      </c>
      <c r="D2133" s="21">
        <v>45115.034722222219</v>
      </c>
      <c r="E2133" s="16" t="s">
        <v>191</v>
      </c>
      <c r="F2133" s="16" t="s">
        <v>30</v>
      </c>
      <c r="G2133" s="16">
        <v>9214</v>
      </c>
      <c r="H2133" s="16">
        <f>IF(OR(Table13[[#This Row],[Order Value]]&gt;Answer!I$17,Table13[[#This Row],[Order Value]]&lt;Answer!I$18),1,0)</f>
        <v>0</v>
      </c>
      <c r="I2133" s="19">
        <v>45115</v>
      </c>
      <c r="J2133" s="20" t="str">
        <f>TEXT(Table13[[#This Row],[Order Datetime]],"HH:MM:SS")</f>
        <v>00:50:00</v>
      </c>
      <c r="K2133" s="20" t="str">
        <f>TEXT(Table13[[#This Row],[Order time]],"H")</f>
        <v>0</v>
      </c>
      <c r="L2133" s="16">
        <v>7</v>
      </c>
      <c r="M2133" s="16">
        <f>DAY(Table13[[#This Row],[Order Date]])</f>
        <v>8</v>
      </c>
      <c r="N2133" s="16" t="str">
        <f>TEXT(Table13[[#This Row],[Order Date]],"mmmm")</f>
        <v>July</v>
      </c>
      <c r="O2133" s="16" t="str">
        <f>TEXT(Table13[[#This Row],[Order Date]],"dddd")</f>
        <v>Saturday</v>
      </c>
      <c r="P2133" s="16">
        <f>WEEKDAY(Table13[[#This Row],[Order Datetime]],2)</f>
        <v>6</v>
      </c>
      <c r="Q2133" s="30" t="str">
        <f>IF(Table13[[#This Row],[Customer Country]]="",VLOOKUP(Table13[[#This Row],[Customer ID]],Customers!$A$2:$E$2501,2,0),Table13[[#This Row],[Customer Country]])</f>
        <v>France</v>
      </c>
      <c r="R2133" s="16">
        <f>VLOOKUP(Table13[[#This Row],[Customer ID]],Table3[],6,0)</f>
        <v>87</v>
      </c>
    </row>
    <row r="2134" spans="1:18" x14ac:dyDescent="0.3">
      <c r="A2134" s="15">
        <v>1313934</v>
      </c>
      <c r="B2134" s="16">
        <v>1710</v>
      </c>
      <c r="C2134" s="17" t="s">
        <v>105</v>
      </c>
      <c r="D2134" s="21">
        <v>45242.04583333333</v>
      </c>
      <c r="E2134" s="16" t="s">
        <v>96</v>
      </c>
      <c r="F2134" s="16" t="s">
        <v>93</v>
      </c>
      <c r="G2134" s="16">
        <v>2981</v>
      </c>
      <c r="H2134" s="16">
        <f>IF(OR(Table13[[#This Row],[Order Value]]&gt;Answer!I$17,Table13[[#This Row],[Order Value]]&lt;Answer!I$18),1,0)</f>
        <v>0</v>
      </c>
      <c r="I2134" s="19">
        <v>45242</v>
      </c>
      <c r="J2134" s="20" t="str">
        <f>TEXT(Table13[[#This Row],[Order Datetime]],"HH:MM:SS")</f>
        <v>01:06:00</v>
      </c>
      <c r="K2134" s="20" t="str">
        <f>TEXT(Table13[[#This Row],[Order time]],"H")</f>
        <v>1</v>
      </c>
      <c r="L2134" s="16">
        <v>11</v>
      </c>
      <c r="M2134" s="16">
        <f>DAY(Table13[[#This Row],[Order Date]])</f>
        <v>12</v>
      </c>
      <c r="N2134" s="16" t="str">
        <f>TEXT(Table13[[#This Row],[Order Date]],"mmmm")</f>
        <v>November</v>
      </c>
      <c r="O2134" s="16" t="str">
        <f>TEXT(Table13[[#This Row],[Order Date]],"dddd")</f>
        <v>Sunday</v>
      </c>
      <c r="P2134" s="16">
        <f>WEEKDAY(Table13[[#This Row],[Order Datetime]],2)</f>
        <v>7</v>
      </c>
      <c r="Q2134" s="30" t="str">
        <f>IF(Table13[[#This Row],[Customer Country]]="",VLOOKUP(Table13[[#This Row],[Customer ID]],Customers!$A$2:$E$2501,2,0),Table13[[#This Row],[Customer Country]])</f>
        <v>Spain</v>
      </c>
      <c r="R2134" s="16">
        <f>VLOOKUP(Table13[[#This Row],[Customer ID]],Table3[],6,0)</f>
        <v>84</v>
      </c>
    </row>
    <row r="2135" spans="1:18" x14ac:dyDescent="0.3">
      <c r="A2135" s="15">
        <v>1474092</v>
      </c>
      <c r="B2135" s="16">
        <v>1710</v>
      </c>
      <c r="C2135" s="17" t="s">
        <v>105</v>
      </c>
      <c r="D2135" s="21">
        <v>45079.993750000001</v>
      </c>
      <c r="E2135" s="16" t="s">
        <v>98</v>
      </c>
      <c r="F2135" s="16" t="s">
        <v>27</v>
      </c>
      <c r="G2135" s="16">
        <v>7733</v>
      </c>
      <c r="H2135" s="16">
        <f>IF(OR(Table13[[#This Row],[Order Value]]&gt;Answer!I$17,Table13[[#This Row],[Order Value]]&lt;Answer!I$18),1,0)</f>
        <v>0</v>
      </c>
      <c r="I2135" s="19">
        <v>45079</v>
      </c>
      <c r="J2135" s="20" t="str">
        <f>TEXT(Table13[[#This Row],[Order Datetime]],"HH:MM:SS")</f>
        <v>23:51:00</v>
      </c>
      <c r="K2135" s="20" t="str">
        <f>TEXT(Table13[[#This Row],[Order time]],"H")</f>
        <v>23</v>
      </c>
      <c r="L2135" s="16">
        <v>6</v>
      </c>
      <c r="M2135" s="16">
        <f>DAY(Table13[[#This Row],[Order Date]])</f>
        <v>2</v>
      </c>
      <c r="N2135" s="16" t="str">
        <f>TEXT(Table13[[#This Row],[Order Date]],"mmmm")</f>
        <v>June</v>
      </c>
      <c r="O2135" s="16" t="str">
        <f>TEXT(Table13[[#This Row],[Order Date]],"dddd")</f>
        <v>Friday</v>
      </c>
      <c r="P2135" s="16">
        <f>WEEKDAY(Table13[[#This Row],[Order Datetime]],2)</f>
        <v>5</v>
      </c>
      <c r="Q2135" s="30" t="str">
        <f>IF(Table13[[#This Row],[Customer Country]]="",VLOOKUP(Table13[[#This Row],[Customer ID]],Customers!$A$2:$E$2501,2,0),Table13[[#This Row],[Customer Country]])</f>
        <v>Spain</v>
      </c>
      <c r="R2135" s="16">
        <f>VLOOKUP(Table13[[#This Row],[Customer ID]],Table3[],6,0)</f>
        <v>84</v>
      </c>
    </row>
    <row r="2136" spans="1:18" x14ac:dyDescent="0.3">
      <c r="A2136" s="15">
        <v>183380</v>
      </c>
      <c r="B2136" s="16">
        <v>1712</v>
      </c>
      <c r="C2136" s="17" t="s">
        <v>109</v>
      </c>
      <c r="D2136" s="18">
        <v>45113.002083333333</v>
      </c>
      <c r="E2136" s="16" t="s">
        <v>191</v>
      </c>
      <c r="F2136" s="16" t="s">
        <v>43</v>
      </c>
      <c r="G2136" s="16">
        <v>1046</v>
      </c>
      <c r="H2136" s="16">
        <f>IF(OR(Table13[[#This Row],[Order Value]]&gt;Answer!I$17,Table13[[#This Row],[Order Value]]&lt;Answer!I$18),1,0)</f>
        <v>0</v>
      </c>
      <c r="I2136" s="19">
        <v>45113</v>
      </c>
      <c r="J2136" s="20" t="str">
        <f>TEXT(Table13[[#This Row],[Order Datetime]],"HH:MM:SS")</f>
        <v>00:03:00</v>
      </c>
      <c r="K2136" s="20" t="str">
        <f>TEXT(Table13[[#This Row],[Order time]],"H")</f>
        <v>0</v>
      </c>
      <c r="L2136" s="16">
        <v>7</v>
      </c>
      <c r="M2136" s="16">
        <f>DAY(Table13[[#This Row],[Order Date]])</f>
        <v>6</v>
      </c>
      <c r="N2136" s="16" t="str">
        <f>TEXT(Table13[[#This Row],[Order Date]],"mmmm")</f>
        <v>July</v>
      </c>
      <c r="O2136" s="16" t="str">
        <f>TEXT(Table13[[#This Row],[Order Date]],"dddd")</f>
        <v>Thursday</v>
      </c>
      <c r="P2136" s="16">
        <f>WEEKDAY(Table13[[#This Row],[Order Datetime]],2)</f>
        <v>4</v>
      </c>
      <c r="Q2136" s="30" t="str">
        <f>IF(Table13[[#This Row],[Customer Country]]="",VLOOKUP(Table13[[#This Row],[Customer ID]],Customers!$A$2:$E$2501,2,0),Table13[[#This Row],[Customer Country]])</f>
        <v>Germany</v>
      </c>
      <c r="R2136" s="16">
        <f>VLOOKUP(Table13[[#This Row],[Customer ID]],Table3[],6,0)</f>
        <v>82</v>
      </c>
    </row>
    <row r="2137" spans="1:18" x14ac:dyDescent="0.3">
      <c r="A2137" s="15">
        <v>488698</v>
      </c>
      <c r="B2137" s="16">
        <v>1714</v>
      </c>
      <c r="C2137" s="17" t="s">
        <v>105</v>
      </c>
      <c r="D2137" s="18">
        <v>44996.052083333336</v>
      </c>
      <c r="E2137" s="16" t="s">
        <v>98</v>
      </c>
      <c r="F2137" s="16" t="s">
        <v>43</v>
      </c>
      <c r="G2137" s="16">
        <v>5107</v>
      </c>
      <c r="H2137" s="16">
        <f>IF(OR(Table13[[#This Row],[Order Value]]&gt;Answer!I$17,Table13[[#This Row],[Order Value]]&lt;Answer!I$18),1,0)</f>
        <v>0</v>
      </c>
      <c r="I2137" s="19">
        <v>44996</v>
      </c>
      <c r="J2137" s="20" t="str">
        <f>TEXT(Table13[[#This Row],[Order Datetime]],"HH:MM:SS")</f>
        <v>01:15:00</v>
      </c>
      <c r="K2137" s="20" t="str">
        <f>TEXT(Table13[[#This Row],[Order time]],"H")</f>
        <v>1</v>
      </c>
      <c r="L2137" s="16">
        <v>3</v>
      </c>
      <c r="M2137" s="16">
        <f>DAY(Table13[[#This Row],[Order Date]])</f>
        <v>11</v>
      </c>
      <c r="N2137" s="16" t="str">
        <f>TEXT(Table13[[#This Row],[Order Date]],"mmmm")</f>
        <v>March</v>
      </c>
      <c r="O2137" s="16" t="str">
        <f>TEXT(Table13[[#This Row],[Order Date]],"dddd")</f>
        <v>Saturday</v>
      </c>
      <c r="P2137" s="16">
        <f>WEEKDAY(Table13[[#This Row],[Order Datetime]],2)</f>
        <v>6</v>
      </c>
      <c r="Q2137" s="30" t="str">
        <f>IF(Table13[[#This Row],[Customer Country]]="",VLOOKUP(Table13[[#This Row],[Customer ID]],Customers!$A$2:$E$2501,2,0),Table13[[#This Row],[Customer Country]])</f>
        <v>Spain</v>
      </c>
      <c r="R2137" s="16">
        <f>VLOOKUP(Table13[[#This Row],[Customer ID]],Table3[],6,0)</f>
        <v>33</v>
      </c>
    </row>
    <row r="2138" spans="1:18" x14ac:dyDescent="0.3">
      <c r="A2138" s="15">
        <v>521330</v>
      </c>
      <c r="B2138" s="16">
        <v>1714</v>
      </c>
      <c r="C2138" s="17" t="s">
        <v>105</v>
      </c>
      <c r="D2138" s="18">
        <v>45144.97152777778</v>
      </c>
      <c r="E2138" s="16" t="s">
        <v>98</v>
      </c>
      <c r="F2138" s="16" t="s">
        <v>43</v>
      </c>
      <c r="G2138" s="16">
        <v>9321</v>
      </c>
      <c r="H2138" s="16">
        <f>IF(OR(Table13[[#This Row],[Order Value]]&gt;Answer!I$17,Table13[[#This Row],[Order Value]]&lt;Answer!I$18),1,0)</f>
        <v>0</v>
      </c>
      <c r="I2138" s="19">
        <v>45144</v>
      </c>
      <c r="J2138" s="20" t="str">
        <f>TEXT(Table13[[#This Row],[Order Datetime]],"HH:MM:SS")</f>
        <v>23:19:00</v>
      </c>
      <c r="K2138" s="20" t="str">
        <f>TEXT(Table13[[#This Row],[Order time]],"H")</f>
        <v>23</v>
      </c>
      <c r="L2138" s="16">
        <v>8</v>
      </c>
      <c r="M2138" s="16">
        <f>DAY(Table13[[#This Row],[Order Date]])</f>
        <v>6</v>
      </c>
      <c r="N2138" s="16" t="str">
        <f>TEXT(Table13[[#This Row],[Order Date]],"mmmm")</f>
        <v>August</v>
      </c>
      <c r="O2138" s="16" t="str">
        <f>TEXT(Table13[[#This Row],[Order Date]],"dddd")</f>
        <v>Sunday</v>
      </c>
      <c r="P2138" s="16">
        <f>WEEKDAY(Table13[[#This Row],[Order Datetime]],2)</f>
        <v>7</v>
      </c>
      <c r="Q2138" s="30" t="str">
        <f>IF(Table13[[#This Row],[Customer Country]]="",VLOOKUP(Table13[[#This Row],[Customer ID]],Customers!$A$2:$E$2501,2,0),Table13[[#This Row],[Customer Country]])</f>
        <v>Spain</v>
      </c>
      <c r="R2138" s="16">
        <f>VLOOKUP(Table13[[#This Row],[Customer ID]],Table3[],6,0)</f>
        <v>33</v>
      </c>
    </row>
    <row r="2139" spans="1:18" x14ac:dyDescent="0.3">
      <c r="A2139" s="15">
        <v>118335</v>
      </c>
      <c r="B2139" s="16">
        <v>1715</v>
      </c>
      <c r="C2139" s="17" t="s">
        <v>99</v>
      </c>
      <c r="D2139" s="18">
        <v>45194.007638888892</v>
      </c>
      <c r="E2139" s="16" t="s">
        <v>96</v>
      </c>
      <c r="F2139" s="16" t="s">
        <v>72</v>
      </c>
      <c r="G2139" s="16">
        <v>477</v>
      </c>
      <c r="H2139" s="16">
        <f>IF(OR(Table13[[#This Row],[Order Value]]&gt;Answer!I$17,Table13[[#This Row],[Order Value]]&lt;Answer!I$18),1,0)</f>
        <v>0</v>
      </c>
      <c r="I2139" s="19">
        <v>45194</v>
      </c>
      <c r="J2139" s="20" t="str">
        <f>TEXT(Table13[[#This Row],[Order Datetime]],"HH:MM:SS")</f>
        <v>00:11:00</v>
      </c>
      <c r="K2139" s="20" t="str">
        <f>TEXT(Table13[[#This Row],[Order time]],"H")</f>
        <v>0</v>
      </c>
      <c r="L2139" s="16">
        <v>9</v>
      </c>
      <c r="M2139" s="16">
        <f>DAY(Table13[[#This Row],[Order Date]])</f>
        <v>25</v>
      </c>
      <c r="N2139" s="16" t="str">
        <f>TEXT(Table13[[#This Row],[Order Date]],"mmmm")</f>
        <v>September</v>
      </c>
      <c r="O2139" s="16" t="str">
        <f>TEXT(Table13[[#This Row],[Order Date]],"dddd")</f>
        <v>Monday</v>
      </c>
      <c r="P2139" s="16">
        <f>WEEKDAY(Table13[[#This Row],[Order Datetime]],2)</f>
        <v>1</v>
      </c>
      <c r="Q2139" s="30" t="str">
        <f>IF(Table13[[#This Row],[Customer Country]]="",VLOOKUP(Table13[[#This Row],[Customer ID]],Customers!$A$2:$E$2501,2,0),Table13[[#This Row],[Customer Country]])</f>
        <v>USA</v>
      </c>
      <c r="R2139" s="16">
        <f>VLOOKUP(Table13[[#This Row],[Customer ID]],Table3[],6,0)</f>
        <v>41</v>
      </c>
    </row>
    <row r="2140" spans="1:18" x14ac:dyDescent="0.3">
      <c r="A2140" s="15">
        <v>153389</v>
      </c>
      <c r="B2140" s="16">
        <v>1715</v>
      </c>
      <c r="C2140" s="17" t="s">
        <v>99</v>
      </c>
      <c r="D2140" s="18">
        <v>45227.972916666666</v>
      </c>
      <c r="E2140" s="16" t="s">
        <v>97</v>
      </c>
      <c r="F2140" s="16" t="s">
        <v>43</v>
      </c>
      <c r="G2140" s="16">
        <v>2257</v>
      </c>
      <c r="H2140" s="16">
        <f>IF(OR(Table13[[#This Row],[Order Value]]&gt;Answer!I$17,Table13[[#This Row],[Order Value]]&lt;Answer!I$18),1,0)</f>
        <v>0</v>
      </c>
      <c r="I2140" s="19">
        <v>45227</v>
      </c>
      <c r="J2140" s="20" t="str">
        <f>TEXT(Table13[[#This Row],[Order Datetime]],"HH:MM:SS")</f>
        <v>23:21:00</v>
      </c>
      <c r="K2140" s="20" t="str">
        <f>TEXT(Table13[[#This Row],[Order time]],"H")</f>
        <v>23</v>
      </c>
      <c r="L2140" s="16">
        <v>10</v>
      </c>
      <c r="M2140" s="16">
        <f>DAY(Table13[[#This Row],[Order Date]])</f>
        <v>28</v>
      </c>
      <c r="N2140" s="16" t="str">
        <f>TEXT(Table13[[#This Row],[Order Date]],"mmmm")</f>
        <v>October</v>
      </c>
      <c r="O2140" s="16" t="str">
        <f>TEXT(Table13[[#This Row],[Order Date]],"dddd")</f>
        <v>Saturday</v>
      </c>
      <c r="P2140" s="16">
        <f>WEEKDAY(Table13[[#This Row],[Order Datetime]],2)</f>
        <v>6</v>
      </c>
      <c r="Q2140" s="30" t="str">
        <f>IF(Table13[[#This Row],[Customer Country]]="",VLOOKUP(Table13[[#This Row],[Customer ID]],Customers!$A$2:$E$2501,2,0),Table13[[#This Row],[Customer Country]])</f>
        <v>USA</v>
      </c>
      <c r="R2140" s="16">
        <f>VLOOKUP(Table13[[#This Row],[Customer ID]],Table3[],6,0)</f>
        <v>41</v>
      </c>
    </row>
    <row r="2141" spans="1:18" x14ac:dyDescent="0.3">
      <c r="A2141" s="15">
        <v>246033</v>
      </c>
      <c r="B2141" s="16">
        <v>1715</v>
      </c>
      <c r="C2141" s="17" t="s">
        <v>99</v>
      </c>
      <c r="D2141" s="18">
        <v>45265.981249999997</v>
      </c>
      <c r="E2141" s="16" t="s">
        <v>96</v>
      </c>
      <c r="F2141" s="16" t="s">
        <v>71</v>
      </c>
      <c r="G2141" s="16">
        <v>5126</v>
      </c>
      <c r="H2141" s="16">
        <f>IF(OR(Table13[[#This Row],[Order Value]]&gt;Answer!I$17,Table13[[#This Row],[Order Value]]&lt;Answer!I$18),1,0)</f>
        <v>0</v>
      </c>
      <c r="I2141" s="19">
        <v>45265</v>
      </c>
      <c r="J2141" s="20" t="str">
        <f>TEXT(Table13[[#This Row],[Order Datetime]],"HH:MM:SS")</f>
        <v>23:33:00</v>
      </c>
      <c r="K2141" s="20" t="str">
        <f>TEXT(Table13[[#This Row],[Order time]],"H")</f>
        <v>23</v>
      </c>
      <c r="L2141" s="16">
        <v>12</v>
      </c>
      <c r="M2141" s="16">
        <f>DAY(Table13[[#This Row],[Order Date]])</f>
        <v>5</v>
      </c>
      <c r="N2141" s="16" t="str">
        <f>TEXT(Table13[[#This Row],[Order Date]],"mmmm")</f>
        <v>December</v>
      </c>
      <c r="O2141" s="16" t="str">
        <f>TEXT(Table13[[#This Row],[Order Date]],"dddd")</f>
        <v>Tuesday</v>
      </c>
      <c r="P2141" s="16">
        <f>WEEKDAY(Table13[[#This Row],[Order Datetime]],2)</f>
        <v>2</v>
      </c>
      <c r="Q2141" s="30" t="str">
        <f>IF(Table13[[#This Row],[Customer Country]]="",VLOOKUP(Table13[[#This Row],[Customer ID]],Customers!$A$2:$E$2501,2,0),Table13[[#This Row],[Customer Country]])</f>
        <v>USA</v>
      </c>
      <c r="R2141" s="16">
        <f>VLOOKUP(Table13[[#This Row],[Customer ID]],Table3[],6,0)</f>
        <v>41</v>
      </c>
    </row>
    <row r="2142" spans="1:18" x14ac:dyDescent="0.3">
      <c r="A2142" s="15">
        <v>723458</v>
      </c>
      <c r="B2142" s="16">
        <v>1716</v>
      </c>
      <c r="C2142" s="17" t="s">
        <v>99</v>
      </c>
      <c r="D2142" s="21">
        <v>45029.004861111112</v>
      </c>
      <c r="E2142" s="16" t="s">
        <v>191</v>
      </c>
      <c r="F2142" s="16" t="s">
        <v>43</v>
      </c>
      <c r="G2142" s="16">
        <v>946</v>
      </c>
      <c r="H2142" s="16">
        <f>IF(OR(Table13[[#This Row],[Order Value]]&gt;Answer!I$17,Table13[[#This Row],[Order Value]]&lt;Answer!I$18),1,0)</f>
        <v>0</v>
      </c>
      <c r="I2142" s="19">
        <v>45029</v>
      </c>
      <c r="J2142" s="20" t="str">
        <f>TEXT(Table13[[#This Row],[Order Datetime]],"HH:MM:SS")</f>
        <v>00:07:00</v>
      </c>
      <c r="K2142" s="20" t="str">
        <f>TEXT(Table13[[#This Row],[Order time]],"H")</f>
        <v>0</v>
      </c>
      <c r="L2142" s="16">
        <v>4</v>
      </c>
      <c r="M2142" s="16">
        <f>DAY(Table13[[#This Row],[Order Date]])</f>
        <v>13</v>
      </c>
      <c r="N2142" s="16" t="str">
        <f>TEXT(Table13[[#This Row],[Order Date]],"mmmm")</f>
        <v>April</v>
      </c>
      <c r="O2142" s="16" t="str">
        <f>TEXT(Table13[[#This Row],[Order Date]],"dddd")</f>
        <v>Thursday</v>
      </c>
      <c r="P2142" s="16">
        <f>WEEKDAY(Table13[[#This Row],[Order Datetime]],2)</f>
        <v>4</v>
      </c>
      <c r="Q2142" s="30" t="str">
        <f>IF(Table13[[#This Row],[Customer Country]]="",VLOOKUP(Table13[[#This Row],[Customer ID]],Customers!$A$2:$E$2501,2,0),Table13[[#This Row],[Customer Country]])</f>
        <v>USA</v>
      </c>
      <c r="R2142" s="16">
        <f>VLOOKUP(Table13[[#This Row],[Customer ID]],Table3[],6,0)</f>
        <v>18</v>
      </c>
    </row>
    <row r="2143" spans="1:18" x14ac:dyDescent="0.3">
      <c r="A2143" s="15">
        <v>721298</v>
      </c>
      <c r="B2143" s="16">
        <v>1717</v>
      </c>
      <c r="C2143" s="17" t="s">
        <v>101</v>
      </c>
      <c r="D2143" s="21">
        <v>45013.037499999999</v>
      </c>
      <c r="E2143" s="16" t="s">
        <v>191</v>
      </c>
      <c r="F2143" s="16" t="s">
        <v>27</v>
      </c>
      <c r="G2143" s="16">
        <v>3875</v>
      </c>
      <c r="H2143" s="16">
        <f>IF(OR(Table13[[#This Row],[Order Value]]&gt;Answer!I$17,Table13[[#This Row],[Order Value]]&lt;Answer!I$18),1,0)</f>
        <v>0</v>
      </c>
      <c r="I2143" s="19">
        <v>45013</v>
      </c>
      <c r="J2143" s="20" t="str">
        <f>TEXT(Table13[[#This Row],[Order Datetime]],"HH:MM:SS")</f>
        <v>00:54:00</v>
      </c>
      <c r="K2143" s="20" t="str">
        <f>TEXT(Table13[[#This Row],[Order time]],"H")</f>
        <v>0</v>
      </c>
      <c r="L2143" s="16">
        <v>3</v>
      </c>
      <c r="M2143" s="16">
        <f>DAY(Table13[[#This Row],[Order Date]])</f>
        <v>28</v>
      </c>
      <c r="N2143" s="16" t="str">
        <f>TEXT(Table13[[#This Row],[Order Date]],"mmmm")</f>
        <v>March</v>
      </c>
      <c r="O2143" s="16" t="str">
        <f>TEXT(Table13[[#This Row],[Order Date]],"dddd")</f>
        <v>Tuesday</v>
      </c>
      <c r="P2143" s="16">
        <f>WEEKDAY(Table13[[#This Row],[Order Datetime]],2)</f>
        <v>2</v>
      </c>
      <c r="Q2143" s="30" t="str">
        <f>IF(Table13[[#This Row],[Customer Country]]="",VLOOKUP(Table13[[#This Row],[Customer ID]],Customers!$A$2:$E$2501,2,0),Table13[[#This Row],[Customer Country]])</f>
        <v>Australia</v>
      </c>
      <c r="R2143" s="16">
        <f>VLOOKUP(Table13[[#This Row],[Customer ID]],Table3[],6,0)</f>
        <v>33</v>
      </c>
    </row>
    <row r="2144" spans="1:18" x14ac:dyDescent="0.3">
      <c r="A2144" s="15">
        <v>705322</v>
      </c>
      <c r="B2144" s="16">
        <v>1718</v>
      </c>
      <c r="C2144" s="17" t="s">
        <v>99</v>
      </c>
      <c r="D2144" s="21">
        <v>45049.974999999999</v>
      </c>
      <c r="E2144" s="16" t="s">
        <v>191</v>
      </c>
      <c r="F2144" s="16" t="s">
        <v>52</v>
      </c>
      <c r="G2144" s="16">
        <v>1519</v>
      </c>
      <c r="H2144" s="16">
        <f>IF(OR(Table13[[#This Row],[Order Value]]&gt;Answer!I$17,Table13[[#This Row],[Order Value]]&lt;Answer!I$18),1,0)</f>
        <v>0</v>
      </c>
      <c r="I2144" s="19">
        <v>45049</v>
      </c>
      <c r="J2144" s="20" t="str">
        <f>TEXT(Table13[[#This Row],[Order Datetime]],"HH:MM:SS")</f>
        <v>23:24:00</v>
      </c>
      <c r="K2144" s="20" t="str">
        <f>TEXT(Table13[[#This Row],[Order time]],"H")</f>
        <v>23</v>
      </c>
      <c r="L2144" s="16">
        <v>5</v>
      </c>
      <c r="M2144" s="16">
        <f>DAY(Table13[[#This Row],[Order Date]])</f>
        <v>3</v>
      </c>
      <c r="N2144" s="16" t="str">
        <f>TEXT(Table13[[#This Row],[Order Date]],"mmmm")</f>
        <v>May</v>
      </c>
      <c r="O2144" s="16" t="str">
        <f>TEXT(Table13[[#This Row],[Order Date]],"dddd")</f>
        <v>Wednesday</v>
      </c>
      <c r="P2144" s="16">
        <f>WEEKDAY(Table13[[#This Row],[Order Datetime]],2)</f>
        <v>3</v>
      </c>
      <c r="Q2144" s="30" t="str">
        <f>IF(Table13[[#This Row],[Customer Country]]="",VLOOKUP(Table13[[#This Row],[Customer ID]],Customers!$A$2:$E$2501,2,0),Table13[[#This Row],[Customer Country]])</f>
        <v>USA</v>
      </c>
      <c r="R2144" s="16">
        <f>VLOOKUP(Table13[[#This Row],[Customer ID]],Table3[],6,0)</f>
        <v>26</v>
      </c>
    </row>
    <row r="2145" spans="1:18" x14ac:dyDescent="0.3">
      <c r="A2145" s="15">
        <v>1262059</v>
      </c>
      <c r="B2145" s="16">
        <v>1719</v>
      </c>
      <c r="C2145" s="17" t="s">
        <v>107</v>
      </c>
      <c r="D2145" s="21">
        <v>45134.066666666666</v>
      </c>
      <c r="E2145" s="16" t="s">
        <v>96</v>
      </c>
      <c r="F2145" s="16" t="s">
        <v>14</v>
      </c>
      <c r="G2145" s="16">
        <v>1114</v>
      </c>
      <c r="H2145" s="16">
        <f>IF(OR(Table13[[#This Row],[Order Value]]&gt;Answer!I$17,Table13[[#This Row],[Order Value]]&lt;Answer!I$18),1,0)</f>
        <v>0</v>
      </c>
      <c r="I2145" s="19">
        <v>45134</v>
      </c>
      <c r="J2145" s="20" t="str">
        <f>TEXT(Table13[[#This Row],[Order Datetime]],"HH:MM:SS")</f>
        <v>01:36:00</v>
      </c>
      <c r="K2145" s="20" t="str">
        <f>TEXT(Table13[[#This Row],[Order time]],"H")</f>
        <v>1</v>
      </c>
      <c r="L2145" s="16">
        <v>7</v>
      </c>
      <c r="M2145" s="16">
        <f>DAY(Table13[[#This Row],[Order Date]])</f>
        <v>27</v>
      </c>
      <c r="N2145" s="16" t="str">
        <f>TEXT(Table13[[#This Row],[Order Date]],"mmmm")</f>
        <v>July</v>
      </c>
      <c r="O2145" s="16" t="str">
        <f>TEXT(Table13[[#This Row],[Order Date]],"dddd")</f>
        <v>Thursday</v>
      </c>
      <c r="P2145" s="16">
        <f>WEEKDAY(Table13[[#This Row],[Order Datetime]],2)</f>
        <v>4</v>
      </c>
      <c r="Q2145" s="30" t="str">
        <f>IF(Table13[[#This Row],[Customer Country]]="",VLOOKUP(Table13[[#This Row],[Customer ID]],Customers!$A$2:$E$2501,2,0),Table13[[#This Row],[Customer Country]])</f>
        <v>Italy</v>
      </c>
      <c r="R2145" s="16">
        <f>VLOOKUP(Table13[[#This Row],[Customer ID]],Table3[],6,0)</f>
        <v>23</v>
      </c>
    </row>
    <row r="2146" spans="1:18" x14ac:dyDescent="0.3">
      <c r="A2146" s="15">
        <v>961277</v>
      </c>
      <c r="B2146" s="16">
        <v>1721</v>
      </c>
      <c r="C2146" s="17" t="s">
        <v>109</v>
      </c>
      <c r="D2146" s="21">
        <v>45046.98541666667</v>
      </c>
      <c r="E2146" s="16" t="s">
        <v>98</v>
      </c>
      <c r="F2146" s="16" t="s">
        <v>74</v>
      </c>
      <c r="G2146" s="16">
        <v>8615</v>
      </c>
      <c r="H2146" s="16">
        <f>IF(OR(Table13[[#This Row],[Order Value]]&gt;Answer!I$17,Table13[[#This Row],[Order Value]]&lt;Answer!I$18),1,0)</f>
        <v>0</v>
      </c>
      <c r="I2146" s="19">
        <v>45046</v>
      </c>
      <c r="J2146" s="20" t="str">
        <f>TEXT(Table13[[#This Row],[Order Datetime]],"HH:MM:SS")</f>
        <v>23:39:00</v>
      </c>
      <c r="K2146" s="20" t="str">
        <f>TEXT(Table13[[#This Row],[Order time]],"H")</f>
        <v>23</v>
      </c>
      <c r="L2146" s="16">
        <v>4</v>
      </c>
      <c r="M2146" s="16">
        <f>DAY(Table13[[#This Row],[Order Date]])</f>
        <v>30</v>
      </c>
      <c r="N2146" s="16" t="str">
        <f>TEXT(Table13[[#This Row],[Order Date]],"mmmm")</f>
        <v>April</v>
      </c>
      <c r="O2146" s="16" t="str">
        <f>TEXT(Table13[[#This Row],[Order Date]],"dddd")</f>
        <v>Sunday</v>
      </c>
      <c r="P2146" s="16">
        <f>WEEKDAY(Table13[[#This Row],[Order Datetime]],2)</f>
        <v>7</v>
      </c>
      <c r="Q2146" s="30" t="str">
        <f>IF(Table13[[#This Row],[Customer Country]]="",VLOOKUP(Table13[[#This Row],[Customer ID]],Customers!$A$2:$E$2501,2,0),Table13[[#This Row],[Customer Country]])</f>
        <v>Germany</v>
      </c>
      <c r="R2146" s="16">
        <f>VLOOKUP(Table13[[#This Row],[Customer ID]],Table3[],6,0)</f>
        <v>22</v>
      </c>
    </row>
    <row r="2147" spans="1:18" x14ac:dyDescent="0.3">
      <c r="A2147" s="15">
        <v>1105875</v>
      </c>
      <c r="B2147" s="16">
        <v>1722</v>
      </c>
      <c r="C2147" s="17" t="s">
        <v>99</v>
      </c>
      <c r="D2147" s="21">
        <v>45275.976388888892</v>
      </c>
      <c r="E2147" s="16" t="s">
        <v>191</v>
      </c>
      <c r="F2147" s="16" t="s">
        <v>43</v>
      </c>
      <c r="G2147" s="16">
        <v>4863</v>
      </c>
      <c r="H2147" s="16">
        <f>IF(OR(Table13[[#This Row],[Order Value]]&gt;Answer!I$17,Table13[[#This Row],[Order Value]]&lt;Answer!I$18),1,0)</f>
        <v>0</v>
      </c>
      <c r="I2147" s="19">
        <v>45275</v>
      </c>
      <c r="J2147" s="20" t="str">
        <f>TEXT(Table13[[#This Row],[Order Datetime]],"HH:MM:SS")</f>
        <v>23:26:00</v>
      </c>
      <c r="K2147" s="20" t="str">
        <f>TEXT(Table13[[#This Row],[Order time]],"H")</f>
        <v>23</v>
      </c>
      <c r="L2147" s="16">
        <v>12</v>
      </c>
      <c r="M2147" s="16">
        <f>DAY(Table13[[#This Row],[Order Date]])</f>
        <v>15</v>
      </c>
      <c r="N2147" s="16" t="str">
        <f>TEXT(Table13[[#This Row],[Order Date]],"mmmm")</f>
        <v>December</v>
      </c>
      <c r="O2147" s="16" t="str">
        <f>TEXT(Table13[[#This Row],[Order Date]],"dddd")</f>
        <v>Friday</v>
      </c>
      <c r="P2147" s="16">
        <f>WEEKDAY(Table13[[#This Row],[Order Datetime]],2)</f>
        <v>5</v>
      </c>
      <c r="Q2147" s="30" t="str">
        <f>IF(Table13[[#This Row],[Customer Country]]="",VLOOKUP(Table13[[#This Row],[Customer ID]],Customers!$A$2:$E$2501,2,0),Table13[[#This Row],[Customer Country]])</f>
        <v>USA</v>
      </c>
      <c r="R2147" s="16">
        <f>VLOOKUP(Table13[[#This Row],[Customer ID]],Table3[],6,0)</f>
        <v>46</v>
      </c>
    </row>
    <row r="2148" spans="1:18" x14ac:dyDescent="0.3">
      <c r="A2148" s="15">
        <v>781125</v>
      </c>
      <c r="B2148" s="16">
        <v>1723</v>
      </c>
      <c r="C2148" s="17" t="s">
        <v>105</v>
      </c>
      <c r="D2148" s="21">
        <v>44950.040277777778</v>
      </c>
      <c r="E2148" s="16" t="s">
        <v>96</v>
      </c>
      <c r="F2148" s="16" t="s">
        <v>26</v>
      </c>
      <c r="G2148" s="16">
        <v>3855</v>
      </c>
      <c r="H2148" s="16">
        <f>IF(OR(Table13[[#This Row],[Order Value]]&gt;Answer!I$17,Table13[[#This Row],[Order Value]]&lt;Answer!I$18),1,0)</f>
        <v>0</v>
      </c>
      <c r="I2148" s="19">
        <v>44950</v>
      </c>
      <c r="J2148" s="20" t="str">
        <f>TEXT(Table13[[#This Row],[Order Datetime]],"HH:MM:SS")</f>
        <v>00:58:00</v>
      </c>
      <c r="K2148" s="20" t="str">
        <f>TEXT(Table13[[#This Row],[Order time]],"H")</f>
        <v>0</v>
      </c>
      <c r="L2148" s="16">
        <v>1</v>
      </c>
      <c r="M2148" s="16">
        <f>DAY(Table13[[#This Row],[Order Date]])</f>
        <v>24</v>
      </c>
      <c r="N2148" s="16" t="str">
        <f>TEXT(Table13[[#This Row],[Order Date]],"mmmm")</f>
        <v>January</v>
      </c>
      <c r="O2148" s="16" t="str">
        <f>TEXT(Table13[[#This Row],[Order Date]],"dddd")</f>
        <v>Tuesday</v>
      </c>
      <c r="P2148" s="16">
        <f>WEEKDAY(Table13[[#This Row],[Order Datetime]],2)</f>
        <v>2</v>
      </c>
      <c r="Q2148" s="30" t="str">
        <f>IF(Table13[[#This Row],[Customer Country]]="",VLOOKUP(Table13[[#This Row],[Customer ID]],Customers!$A$2:$E$2501,2,0),Table13[[#This Row],[Customer Country]])</f>
        <v>Spain</v>
      </c>
      <c r="R2148" s="16">
        <f>VLOOKUP(Table13[[#This Row],[Customer ID]],Table3[],6,0)</f>
        <v>82</v>
      </c>
    </row>
    <row r="2149" spans="1:18" x14ac:dyDescent="0.3">
      <c r="A2149" s="15">
        <v>1223038</v>
      </c>
      <c r="B2149" s="16">
        <v>1723</v>
      </c>
      <c r="C2149" s="17" t="s">
        <v>105</v>
      </c>
      <c r="D2149" s="21">
        <v>45212.993750000001</v>
      </c>
      <c r="E2149" s="16" t="s">
        <v>97</v>
      </c>
      <c r="F2149" s="16" t="s">
        <v>80</v>
      </c>
      <c r="G2149" s="16">
        <v>8273</v>
      </c>
      <c r="H2149" s="16">
        <f>IF(OR(Table13[[#This Row],[Order Value]]&gt;Answer!I$17,Table13[[#This Row],[Order Value]]&lt;Answer!I$18),1,0)</f>
        <v>0</v>
      </c>
      <c r="I2149" s="19">
        <v>45212</v>
      </c>
      <c r="J2149" s="20" t="str">
        <f>TEXT(Table13[[#This Row],[Order Datetime]],"HH:MM:SS")</f>
        <v>23:51:00</v>
      </c>
      <c r="K2149" s="20" t="str">
        <f>TEXT(Table13[[#This Row],[Order time]],"H")</f>
        <v>23</v>
      </c>
      <c r="L2149" s="16">
        <v>10</v>
      </c>
      <c r="M2149" s="16">
        <f>DAY(Table13[[#This Row],[Order Date]])</f>
        <v>13</v>
      </c>
      <c r="N2149" s="16" t="str">
        <f>TEXT(Table13[[#This Row],[Order Date]],"mmmm")</f>
        <v>October</v>
      </c>
      <c r="O2149" s="16" t="str">
        <f>TEXT(Table13[[#This Row],[Order Date]],"dddd")</f>
        <v>Friday</v>
      </c>
      <c r="P2149" s="16">
        <f>WEEKDAY(Table13[[#This Row],[Order Datetime]],2)</f>
        <v>5</v>
      </c>
      <c r="Q2149" s="30" t="str">
        <f>IF(Table13[[#This Row],[Customer Country]]="",VLOOKUP(Table13[[#This Row],[Customer ID]],Customers!$A$2:$E$2501,2,0),Table13[[#This Row],[Customer Country]])</f>
        <v>Spain</v>
      </c>
      <c r="R2149" s="16">
        <f>VLOOKUP(Table13[[#This Row],[Customer ID]],Table3[],6,0)</f>
        <v>82</v>
      </c>
    </row>
    <row r="2150" spans="1:18" x14ac:dyDescent="0.3">
      <c r="A2150" s="15">
        <v>253281</v>
      </c>
      <c r="B2150" s="16">
        <v>1725</v>
      </c>
      <c r="C2150" s="17" t="s">
        <v>99</v>
      </c>
      <c r="D2150" s="18">
        <v>45153.989583333336</v>
      </c>
      <c r="E2150" s="16" t="s">
        <v>97</v>
      </c>
      <c r="F2150" s="16" t="s">
        <v>26</v>
      </c>
      <c r="G2150" s="16">
        <v>8869</v>
      </c>
      <c r="H2150" s="16">
        <f>IF(OR(Table13[[#This Row],[Order Value]]&gt;Answer!I$17,Table13[[#This Row],[Order Value]]&lt;Answer!I$18),1,0)</f>
        <v>0</v>
      </c>
      <c r="I2150" s="19">
        <v>45153</v>
      </c>
      <c r="J2150" s="20" t="str">
        <f>TEXT(Table13[[#This Row],[Order Datetime]],"HH:MM:SS")</f>
        <v>23:45:00</v>
      </c>
      <c r="K2150" s="20" t="str">
        <f>TEXT(Table13[[#This Row],[Order time]],"H")</f>
        <v>23</v>
      </c>
      <c r="L2150" s="16">
        <v>8</v>
      </c>
      <c r="M2150" s="16">
        <f>DAY(Table13[[#This Row],[Order Date]])</f>
        <v>15</v>
      </c>
      <c r="N2150" s="16" t="str">
        <f>TEXT(Table13[[#This Row],[Order Date]],"mmmm")</f>
        <v>August</v>
      </c>
      <c r="O2150" s="16" t="str">
        <f>TEXT(Table13[[#This Row],[Order Date]],"dddd")</f>
        <v>Tuesday</v>
      </c>
      <c r="P2150" s="16">
        <f>WEEKDAY(Table13[[#This Row],[Order Datetime]],2)</f>
        <v>2</v>
      </c>
      <c r="Q2150" s="30" t="str">
        <f>IF(Table13[[#This Row],[Customer Country]]="",VLOOKUP(Table13[[#This Row],[Customer ID]],Customers!$A$2:$E$2501,2,0),Table13[[#This Row],[Customer Country]])</f>
        <v>USA</v>
      </c>
      <c r="R2150" s="16">
        <f>VLOOKUP(Table13[[#This Row],[Customer ID]],Table3[],6,0)</f>
        <v>81</v>
      </c>
    </row>
    <row r="2151" spans="1:18" x14ac:dyDescent="0.3">
      <c r="A2151" s="15">
        <v>640940</v>
      </c>
      <c r="B2151" s="16">
        <v>1725</v>
      </c>
      <c r="C2151" s="17" t="s">
        <v>99</v>
      </c>
      <c r="D2151" s="18">
        <v>44986.98333333333</v>
      </c>
      <c r="E2151" s="16" t="s">
        <v>191</v>
      </c>
      <c r="F2151" s="16" t="s">
        <v>35</v>
      </c>
      <c r="G2151" s="16">
        <v>3582</v>
      </c>
      <c r="H2151" s="16">
        <f>IF(OR(Table13[[#This Row],[Order Value]]&gt;Answer!I$17,Table13[[#This Row],[Order Value]]&lt;Answer!I$18),1,0)</f>
        <v>0</v>
      </c>
      <c r="I2151" s="19">
        <v>44986</v>
      </c>
      <c r="J2151" s="20" t="str">
        <f>TEXT(Table13[[#This Row],[Order Datetime]],"HH:MM:SS")</f>
        <v>23:36:00</v>
      </c>
      <c r="K2151" s="20" t="str">
        <f>TEXT(Table13[[#This Row],[Order time]],"H")</f>
        <v>23</v>
      </c>
      <c r="L2151" s="16">
        <v>3</v>
      </c>
      <c r="M2151" s="16">
        <f>DAY(Table13[[#This Row],[Order Date]])</f>
        <v>1</v>
      </c>
      <c r="N2151" s="16" t="str">
        <f>TEXT(Table13[[#This Row],[Order Date]],"mmmm")</f>
        <v>March</v>
      </c>
      <c r="O2151" s="16" t="str">
        <f>TEXT(Table13[[#This Row],[Order Date]],"dddd")</f>
        <v>Wednesday</v>
      </c>
      <c r="P2151" s="16">
        <f>WEEKDAY(Table13[[#This Row],[Order Datetime]],2)</f>
        <v>3</v>
      </c>
      <c r="Q2151" s="30" t="str">
        <f>IF(Table13[[#This Row],[Customer Country]]="",VLOOKUP(Table13[[#This Row],[Customer ID]],Customers!$A$2:$E$2501,2,0),Table13[[#This Row],[Customer Country]])</f>
        <v>USA</v>
      </c>
      <c r="R2151" s="16">
        <f>VLOOKUP(Table13[[#This Row],[Customer ID]],Table3[],6,0)</f>
        <v>81</v>
      </c>
    </row>
    <row r="2152" spans="1:18" x14ac:dyDescent="0.3">
      <c r="A2152" s="15">
        <v>348694</v>
      </c>
      <c r="B2152" s="16">
        <v>1726</v>
      </c>
      <c r="C2152" s="17" t="s">
        <v>105</v>
      </c>
      <c r="D2152" s="18">
        <v>45071.103472222225</v>
      </c>
      <c r="E2152" s="16" t="s">
        <v>191</v>
      </c>
      <c r="F2152" s="16" t="s">
        <v>52</v>
      </c>
      <c r="G2152" s="16">
        <v>4572</v>
      </c>
      <c r="H2152" s="16">
        <f>IF(OR(Table13[[#This Row],[Order Value]]&gt;Answer!I$17,Table13[[#This Row],[Order Value]]&lt;Answer!I$18),1,0)</f>
        <v>0</v>
      </c>
      <c r="I2152" s="19">
        <v>45071</v>
      </c>
      <c r="J2152" s="20" t="str">
        <f>TEXT(Table13[[#This Row],[Order Datetime]],"HH:MM:SS")</f>
        <v>02:29:00</v>
      </c>
      <c r="K2152" s="20" t="str">
        <f>TEXT(Table13[[#This Row],[Order time]],"H")</f>
        <v>2</v>
      </c>
      <c r="L2152" s="16">
        <v>5</v>
      </c>
      <c r="M2152" s="16">
        <f>DAY(Table13[[#This Row],[Order Date]])</f>
        <v>25</v>
      </c>
      <c r="N2152" s="16" t="str">
        <f>TEXT(Table13[[#This Row],[Order Date]],"mmmm")</f>
        <v>May</v>
      </c>
      <c r="O2152" s="16" t="str">
        <f>TEXT(Table13[[#This Row],[Order Date]],"dddd")</f>
        <v>Thursday</v>
      </c>
      <c r="P2152" s="16">
        <f>WEEKDAY(Table13[[#This Row],[Order Datetime]],2)</f>
        <v>4</v>
      </c>
      <c r="Q2152" s="30" t="str">
        <f>IF(Table13[[#This Row],[Customer Country]]="",VLOOKUP(Table13[[#This Row],[Customer ID]],Customers!$A$2:$E$2501,2,0),Table13[[#This Row],[Customer Country]])</f>
        <v>Spain</v>
      </c>
      <c r="R2152" s="16">
        <f>VLOOKUP(Table13[[#This Row],[Customer ID]],Table3[],6,0)</f>
        <v>36</v>
      </c>
    </row>
    <row r="2153" spans="1:18" x14ac:dyDescent="0.3">
      <c r="A2153" s="15">
        <v>446644</v>
      </c>
      <c r="B2153" s="16">
        <v>1728</v>
      </c>
      <c r="C2153" s="17" t="s">
        <v>100</v>
      </c>
      <c r="D2153" s="18">
        <v>44948.010416666664</v>
      </c>
      <c r="E2153" s="16" t="s">
        <v>97</v>
      </c>
      <c r="F2153" s="16" t="s">
        <v>11</v>
      </c>
      <c r="G2153" s="16">
        <v>8854</v>
      </c>
      <c r="H2153" s="16">
        <f>IF(OR(Table13[[#This Row],[Order Value]]&gt;Answer!I$17,Table13[[#This Row],[Order Value]]&lt;Answer!I$18),1,0)</f>
        <v>0</v>
      </c>
      <c r="I2153" s="19">
        <v>44948</v>
      </c>
      <c r="J2153" s="20" t="str">
        <f>TEXT(Table13[[#This Row],[Order Datetime]],"HH:MM:SS")</f>
        <v>00:15:00</v>
      </c>
      <c r="K2153" s="20" t="str">
        <f>TEXT(Table13[[#This Row],[Order time]],"H")</f>
        <v>0</v>
      </c>
      <c r="L2153" s="16">
        <v>1</v>
      </c>
      <c r="M2153" s="16">
        <f>DAY(Table13[[#This Row],[Order Date]])</f>
        <v>22</v>
      </c>
      <c r="N2153" s="16" t="str">
        <f>TEXT(Table13[[#This Row],[Order Date]],"mmmm")</f>
        <v>January</v>
      </c>
      <c r="O2153" s="16" t="str">
        <f>TEXT(Table13[[#This Row],[Order Date]],"dddd")</f>
        <v>Sunday</v>
      </c>
      <c r="P2153" s="16">
        <f>WEEKDAY(Table13[[#This Row],[Order Datetime]],2)</f>
        <v>7</v>
      </c>
      <c r="Q2153" s="30" t="str">
        <f>IF(Table13[[#This Row],[Customer Country]]="",VLOOKUP(Table13[[#This Row],[Customer ID]],Customers!$A$2:$E$2501,2,0),Table13[[#This Row],[Customer Country]])</f>
        <v>France</v>
      </c>
      <c r="R2153" s="16">
        <f>VLOOKUP(Table13[[#This Row],[Customer ID]],Table3[],6,0)</f>
        <v>27</v>
      </c>
    </row>
    <row r="2154" spans="1:18" x14ac:dyDescent="0.3">
      <c r="A2154" s="15">
        <v>824383</v>
      </c>
      <c r="B2154" s="16">
        <v>1728</v>
      </c>
      <c r="C2154" s="17" t="s">
        <v>100</v>
      </c>
      <c r="D2154" s="21">
        <v>44928.033333333333</v>
      </c>
      <c r="E2154" s="16" t="s">
        <v>98</v>
      </c>
      <c r="F2154" s="16" t="s">
        <v>64</v>
      </c>
      <c r="G2154" s="16">
        <v>66</v>
      </c>
      <c r="H2154" s="16">
        <f>IF(OR(Table13[[#This Row],[Order Value]]&gt;Answer!I$17,Table13[[#This Row],[Order Value]]&lt;Answer!I$18),1,0)</f>
        <v>0</v>
      </c>
      <c r="I2154" s="19">
        <v>44928</v>
      </c>
      <c r="J2154" s="20" t="str">
        <f>TEXT(Table13[[#This Row],[Order Datetime]],"HH:MM:SS")</f>
        <v>00:48:00</v>
      </c>
      <c r="K2154" s="20" t="str">
        <f>TEXT(Table13[[#This Row],[Order time]],"H")</f>
        <v>0</v>
      </c>
      <c r="L2154" s="16">
        <v>1</v>
      </c>
      <c r="M2154" s="16">
        <f>DAY(Table13[[#This Row],[Order Date]])</f>
        <v>2</v>
      </c>
      <c r="N2154" s="16" t="str">
        <f>TEXT(Table13[[#This Row],[Order Date]],"mmmm")</f>
        <v>January</v>
      </c>
      <c r="O2154" s="16" t="str">
        <f>TEXT(Table13[[#This Row],[Order Date]],"dddd")</f>
        <v>Monday</v>
      </c>
      <c r="P2154" s="16">
        <f>WEEKDAY(Table13[[#This Row],[Order Datetime]],2)</f>
        <v>1</v>
      </c>
      <c r="Q2154" s="30" t="str">
        <f>IF(Table13[[#This Row],[Customer Country]]="",VLOOKUP(Table13[[#This Row],[Customer ID]],Customers!$A$2:$E$2501,2,0),Table13[[#This Row],[Customer Country]])</f>
        <v>France</v>
      </c>
      <c r="R2154" s="16">
        <f>VLOOKUP(Table13[[#This Row],[Customer ID]],Table3[],6,0)</f>
        <v>27</v>
      </c>
    </row>
    <row r="2155" spans="1:18" x14ac:dyDescent="0.3">
      <c r="A2155" s="15">
        <v>914814</v>
      </c>
      <c r="B2155" s="16">
        <v>1729</v>
      </c>
      <c r="C2155" s="17" t="s">
        <v>101</v>
      </c>
      <c r="D2155" s="21">
        <v>45235.980555555558</v>
      </c>
      <c r="E2155" s="16" t="s">
        <v>191</v>
      </c>
      <c r="F2155" s="16" t="s">
        <v>8</v>
      </c>
      <c r="G2155" s="16">
        <v>6744</v>
      </c>
      <c r="H2155" s="16">
        <f>IF(OR(Table13[[#This Row],[Order Value]]&gt;Answer!I$17,Table13[[#This Row],[Order Value]]&lt;Answer!I$18),1,0)</f>
        <v>0</v>
      </c>
      <c r="I2155" s="19">
        <v>45235</v>
      </c>
      <c r="J2155" s="20" t="str">
        <f>TEXT(Table13[[#This Row],[Order Datetime]],"HH:MM:SS")</f>
        <v>23:32:00</v>
      </c>
      <c r="K2155" s="20" t="str">
        <f>TEXT(Table13[[#This Row],[Order time]],"H")</f>
        <v>23</v>
      </c>
      <c r="L2155" s="16">
        <v>11</v>
      </c>
      <c r="M2155" s="16">
        <f>DAY(Table13[[#This Row],[Order Date]])</f>
        <v>5</v>
      </c>
      <c r="N2155" s="16" t="str">
        <f>TEXT(Table13[[#This Row],[Order Date]],"mmmm")</f>
        <v>November</v>
      </c>
      <c r="O2155" s="16" t="str">
        <f>TEXT(Table13[[#This Row],[Order Date]],"dddd")</f>
        <v>Sunday</v>
      </c>
      <c r="P2155" s="16">
        <f>WEEKDAY(Table13[[#This Row],[Order Datetime]],2)</f>
        <v>7</v>
      </c>
      <c r="Q2155" s="30" t="str">
        <f>IF(Table13[[#This Row],[Customer Country]]="",VLOOKUP(Table13[[#This Row],[Customer ID]],Customers!$A$2:$E$2501,2,0),Table13[[#This Row],[Customer Country]])</f>
        <v>Australia</v>
      </c>
      <c r="R2155" s="16">
        <f>VLOOKUP(Table13[[#This Row],[Customer ID]],Table3[],6,0)</f>
        <v>72</v>
      </c>
    </row>
    <row r="2156" spans="1:18" x14ac:dyDescent="0.3">
      <c r="A2156" s="15">
        <v>846419</v>
      </c>
      <c r="B2156" s="16">
        <v>1731</v>
      </c>
      <c r="C2156" s="17" t="s">
        <v>105</v>
      </c>
      <c r="D2156" s="21">
        <v>45080.944444444445</v>
      </c>
      <c r="E2156" s="16" t="s">
        <v>97</v>
      </c>
      <c r="F2156" s="16" t="s">
        <v>90</v>
      </c>
      <c r="G2156" s="16">
        <v>3664</v>
      </c>
      <c r="H2156" s="16">
        <f>IF(OR(Table13[[#This Row],[Order Value]]&gt;Answer!I$17,Table13[[#This Row],[Order Value]]&lt;Answer!I$18),1,0)</f>
        <v>0</v>
      </c>
      <c r="I2156" s="19">
        <v>45080</v>
      </c>
      <c r="J2156" s="20" t="str">
        <f>TEXT(Table13[[#This Row],[Order Datetime]],"HH:MM:SS")</f>
        <v>22:40:00</v>
      </c>
      <c r="K2156" s="20" t="str">
        <f>TEXT(Table13[[#This Row],[Order time]],"H")</f>
        <v>22</v>
      </c>
      <c r="L2156" s="16">
        <v>6</v>
      </c>
      <c r="M2156" s="16">
        <f>DAY(Table13[[#This Row],[Order Date]])</f>
        <v>3</v>
      </c>
      <c r="N2156" s="16" t="str">
        <f>TEXT(Table13[[#This Row],[Order Date]],"mmmm")</f>
        <v>June</v>
      </c>
      <c r="O2156" s="16" t="str">
        <f>TEXT(Table13[[#This Row],[Order Date]],"dddd")</f>
        <v>Saturday</v>
      </c>
      <c r="P2156" s="16">
        <f>WEEKDAY(Table13[[#This Row],[Order Datetime]],2)</f>
        <v>6</v>
      </c>
      <c r="Q2156" s="30" t="str">
        <f>IF(Table13[[#This Row],[Customer Country]]="",VLOOKUP(Table13[[#This Row],[Customer ID]],Customers!$A$2:$E$2501,2,0),Table13[[#This Row],[Customer Country]])</f>
        <v>Spain</v>
      </c>
      <c r="R2156" s="16">
        <f>VLOOKUP(Table13[[#This Row],[Customer ID]],Table3[],6,0)</f>
        <v>65</v>
      </c>
    </row>
    <row r="2157" spans="1:18" x14ac:dyDescent="0.3">
      <c r="A2157" s="15">
        <v>1297610</v>
      </c>
      <c r="B2157" s="16">
        <v>1732</v>
      </c>
      <c r="C2157" s="17" t="s">
        <v>99</v>
      </c>
      <c r="D2157" s="21">
        <v>45209.058333333334</v>
      </c>
      <c r="E2157" s="16" t="s">
        <v>98</v>
      </c>
      <c r="F2157" s="16" t="s">
        <v>43</v>
      </c>
      <c r="G2157" s="16">
        <v>2563</v>
      </c>
      <c r="H2157" s="16">
        <f>IF(OR(Table13[[#This Row],[Order Value]]&gt;Answer!I$17,Table13[[#This Row],[Order Value]]&lt;Answer!I$18),1,0)</f>
        <v>0</v>
      </c>
      <c r="I2157" s="19">
        <v>45209</v>
      </c>
      <c r="J2157" s="20" t="str">
        <f>TEXT(Table13[[#This Row],[Order Datetime]],"HH:MM:SS")</f>
        <v>01:24:00</v>
      </c>
      <c r="K2157" s="20" t="str">
        <f>TEXT(Table13[[#This Row],[Order time]],"H")</f>
        <v>1</v>
      </c>
      <c r="L2157" s="16">
        <v>10</v>
      </c>
      <c r="M2157" s="16">
        <f>DAY(Table13[[#This Row],[Order Date]])</f>
        <v>10</v>
      </c>
      <c r="N2157" s="16" t="str">
        <f>TEXT(Table13[[#This Row],[Order Date]],"mmmm")</f>
        <v>October</v>
      </c>
      <c r="O2157" s="16" t="str">
        <f>TEXT(Table13[[#This Row],[Order Date]],"dddd")</f>
        <v>Tuesday</v>
      </c>
      <c r="P2157" s="16">
        <f>WEEKDAY(Table13[[#This Row],[Order Datetime]],2)</f>
        <v>2</v>
      </c>
      <c r="Q2157" s="30" t="str">
        <f>IF(Table13[[#This Row],[Customer Country]]="",VLOOKUP(Table13[[#This Row],[Customer ID]],Customers!$A$2:$E$2501,2,0),Table13[[#This Row],[Customer Country]])</f>
        <v>USA</v>
      </c>
      <c r="R2157" s="16">
        <f>VLOOKUP(Table13[[#This Row],[Customer ID]],Table3[],6,0)</f>
        <v>90</v>
      </c>
    </row>
    <row r="2158" spans="1:18" x14ac:dyDescent="0.3">
      <c r="A2158" s="15">
        <v>1548032</v>
      </c>
      <c r="B2158" s="16">
        <v>1733</v>
      </c>
      <c r="C2158" s="17" t="s">
        <v>107</v>
      </c>
      <c r="D2158" s="21">
        <v>45216.057638888888</v>
      </c>
      <c r="E2158" s="16" t="s">
        <v>191</v>
      </c>
      <c r="F2158" s="16" t="s">
        <v>24</v>
      </c>
      <c r="G2158" s="16">
        <v>3053</v>
      </c>
      <c r="H2158" s="16">
        <f>IF(OR(Table13[[#This Row],[Order Value]]&gt;Answer!I$17,Table13[[#This Row],[Order Value]]&lt;Answer!I$18),1,0)</f>
        <v>0</v>
      </c>
      <c r="I2158" s="19">
        <v>45216</v>
      </c>
      <c r="J2158" s="20" t="str">
        <f>TEXT(Table13[[#This Row],[Order Datetime]],"HH:MM:SS")</f>
        <v>01:23:00</v>
      </c>
      <c r="K2158" s="20" t="str">
        <f>TEXT(Table13[[#This Row],[Order time]],"H")</f>
        <v>1</v>
      </c>
      <c r="L2158" s="16">
        <v>10</v>
      </c>
      <c r="M2158" s="16">
        <f>DAY(Table13[[#This Row],[Order Date]])</f>
        <v>17</v>
      </c>
      <c r="N2158" s="16" t="str">
        <f>TEXT(Table13[[#This Row],[Order Date]],"mmmm")</f>
        <v>October</v>
      </c>
      <c r="O2158" s="16" t="str">
        <f>TEXT(Table13[[#This Row],[Order Date]],"dddd")</f>
        <v>Tuesday</v>
      </c>
      <c r="P2158" s="16">
        <f>WEEKDAY(Table13[[#This Row],[Order Datetime]],2)</f>
        <v>2</v>
      </c>
      <c r="Q2158" s="30" t="str">
        <f>IF(Table13[[#This Row],[Customer Country]]="",VLOOKUP(Table13[[#This Row],[Customer ID]],Customers!$A$2:$E$2501,2,0),Table13[[#This Row],[Customer Country]])</f>
        <v>Italy</v>
      </c>
      <c r="R2158" s="16">
        <f>VLOOKUP(Table13[[#This Row],[Customer ID]],Table3[],6,0)</f>
        <v>32</v>
      </c>
    </row>
    <row r="2159" spans="1:18" x14ac:dyDescent="0.3">
      <c r="A2159" s="15">
        <v>149310</v>
      </c>
      <c r="B2159" s="16">
        <v>1734</v>
      </c>
      <c r="C2159" s="17" t="s">
        <v>99</v>
      </c>
      <c r="D2159" s="18">
        <v>44941.067361111112</v>
      </c>
      <c r="E2159" s="16" t="s">
        <v>96</v>
      </c>
      <c r="F2159" s="16" t="s">
        <v>29</v>
      </c>
      <c r="G2159" s="16">
        <v>1340</v>
      </c>
      <c r="H2159" s="16">
        <f>IF(OR(Table13[[#This Row],[Order Value]]&gt;Answer!I$17,Table13[[#This Row],[Order Value]]&lt;Answer!I$18),1,0)</f>
        <v>0</v>
      </c>
      <c r="I2159" s="19">
        <v>44941</v>
      </c>
      <c r="J2159" s="20" t="str">
        <f>TEXT(Table13[[#This Row],[Order Datetime]],"HH:MM:SS")</f>
        <v>01:37:00</v>
      </c>
      <c r="K2159" s="20" t="str">
        <f>TEXT(Table13[[#This Row],[Order time]],"H")</f>
        <v>1</v>
      </c>
      <c r="L2159" s="16">
        <v>1</v>
      </c>
      <c r="M2159" s="16">
        <f>DAY(Table13[[#This Row],[Order Date]])</f>
        <v>15</v>
      </c>
      <c r="N2159" s="16" t="str">
        <f>TEXT(Table13[[#This Row],[Order Date]],"mmmm")</f>
        <v>January</v>
      </c>
      <c r="O2159" s="16" t="str">
        <f>TEXT(Table13[[#This Row],[Order Date]],"dddd")</f>
        <v>Sunday</v>
      </c>
      <c r="P2159" s="16">
        <f>WEEKDAY(Table13[[#This Row],[Order Datetime]],2)</f>
        <v>7</v>
      </c>
      <c r="Q2159" s="30" t="str">
        <f>IF(Table13[[#This Row],[Customer Country]]="",VLOOKUP(Table13[[#This Row],[Customer ID]],Customers!$A$2:$E$2501,2,0),Table13[[#This Row],[Customer Country]])</f>
        <v>USA</v>
      </c>
      <c r="R2159" s="16">
        <f>VLOOKUP(Table13[[#This Row],[Customer ID]],Table3[],6,0)</f>
        <v>62</v>
      </c>
    </row>
    <row r="2160" spans="1:18" x14ac:dyDescent="0.3">
      <c r="A2160" s="15">
        <v>862595</v>
      </c>
      <c r="B2160" s="16">
        <v>1734</v>
      </c>
      <c r="C2160" s="17" t="s">
        <v>99</v>
      </c>
      <c r="D2160" s="21">
        <v>45101.031944444447</v>
      </c>
      <c r="E2160" s="16" t="s">
        <v>96</v>
      </c>
      <c r="F2160" s="16" t="s">
        <v>27</v>
      </c>
      <c r="G2160" s="16">
        <v>2309</v>
      </c>
      <c r="H2160" s="16">
        <f>IF(OR(Table13[[#This Row],[Order Value]]&gt;Answer!I$17,Table13[[#This Row],[Order Value]]&lt;Answer!I$18),1,0)</f>
        <v>0</v>
      </c>
      <c r="I2160" s="19">
        <v>45101</v>
      </c>
      <c r="J2160" s="20" t="str">
        <f>TEXT(Table13[[#This Row],[Order Datetime]],"HH:MM:SS")</f>
        <v>00:46:00</v>
      </c>
      <c r="K2160" s="20" t="str">
        <f>TEXT(Table13[[#This Row],[Order time]],"H")</f>
        <v>0</v>
      </c>
      <c r="L2160" s="16">
        <v>6</v>
      </c>
      <c r="M2160" s="16">
        <f>DAY(Table13[[#This Row],[Order Date]])</f>
        <v>24</v>
      </c>
      <c r="N2160" s="16" t="str">
        <f>TEXT(Table13[[#This Row],[Order Date]],"mmmm")</f>
        <v>June</v>
      </c>
      <c r="O2160" s="16" t="str">
        <f>TEXT(Table13[[#This Row],[Order Date]],"dddd")</f>
        <v>Saturday</v>
      </c>
      <c r="P2160" s="16">
        <f>WEEKDAY(Table13[[#This Row],[Order Datetime]],2)</f>
        <v>6</v>
      </c>
      <c r="Q2160" s="30" t="str">
        <f>IF(Table13[[#This Row],[Customer Country]]="",VLOOKUP(Table13[[#This Row],[Customer ID]],Customers!$A$2:$E$2501,2,0),Table13[[#This Row],[Customer Country]])</f>
        <v>USA</v>
      </c>
      <c r="R2160" s="16">
        <f>VLOOKUP(Table13[[#This Row],[Customer ID]],Table3[],6,0)</f>
        <v>62</v>
      </c>
    </row>
    <row r="2161" spans="1:18" x14ac:dyDescent="0.3">
      <c r="A2161" s="15">
        <v>1254601</v>
      </c>
      <c r="B2161" s="16">
        <v>1734</v>
      </c>
      <c r="C2161" s="17" t="s">
        <v>99</v>
      </c>
      <c r="D2161" s="21">
        <v>45049.029166666667</v>
      </c>
      <c r="E2161" s="16" t="s">
        <v>98</v>
      </c>
      <c r="F2161" s="16" t="s">
        <v>46</v>
      </c>
      <c r="G2161" s="16">
        <v>4180</v>
      </c>
      <c r="H2161" s="16">
        <f>IF(OR(Table13[[#This Row],[Order Value]]&gt;Answer!I$17,Table13[[#This Row],[Order Value]]&lt;Answer!I$18),1,0)</f>
        <v>0</v>
      </c>
      <c r="I2161" s="19">
        <v>45049</v>
      </c>
      <c r="J2161" s="20" t="str">
        <f>TEXT(Table13[[#This Row],[Order Datetime]],"HH:MM:SS")</f>
        <v>00:42:00</v>
      </c>
      <c r="K2161" s="20" t="str">
        <f>TEXT(Table13[[#This Row],[Order time]],"H")</f>
        <v>0</v>
      </c>
      <c r="L2161" s="16">
        <v>5</v>
      </c>
      <c r="M2161" s="16">
        <f>DAY(Table13[[#This Row],[Order Date]])</f>
        <v>3</v>
      </c>
      <c r="N2161" s="16" t="str">
        <f>TEXT(Table13[[#This Row],[Order Date]],"mmmm")</f>
        <v>May</v>
      </c>
      <c r="O2161" s="16" t="str">
        <f>TEXT(Table13[[#This Row],[Order Date]],"dddd")</f>
        <v>Wednesday</v>
      </c>
      <c r="P2161" s="16">
        <f>WEEKDAY(Table13[[#This Row],[Order Datetime]],2)</f>
        <v>3</v>
      </c>
      <c r="Q2161" s="30" t="str">
        <f>IF(Table13[[#This Row],[Customer Country]]="",VLOOKUP(Table13[[#This Row],[Customer ID]],Customers!$A$2:$E$2501,2,0),Table13[[#This Row],[Customer Country]])</f>
        <v>USA</v>
      </c>
      <c r="R2161" s="16">
        <f>VLOOKUP(Table13[[#This Row],[Customer ID]],Table3[],6,0)</f>
        <v>62</v>
      </c>
    </row>
    <row r="2162" spans="1:18" x14ac:dyDescent="0.3">
      <c r="A2162" s="15">
        <v>1605754</v>
      </c>
      <c r="B2162" s="16">
        <v>1734</v>
      </c>
      <c r="C2162" s="17" t="s">
        <v>99</v>
      </c>
      <c r="D2162" s="21">
        <v>45086.052777777775</v>
      </c>
      <c r="E2162" s="16" t="s">
        <v>191</v>
      </c>
      <c r="F2162" s="16" t="s">
        <v>74</v>
      </c>
      <c r="G2162" s="16">
        <v>504</v>
      </c>
      <c r="H2162" s="16">
        <f>IF(OR(Table13[[#This Row],[Order Value]]&gt;Answer!I$17,Table13[[#This Row],[Order Value]]&lt;Answer!I$18),1,0)</f>
        <v>0</v>
      </c>
      <c r="I2162" s="19">
        <v>45086</v>
      </c>
      <c r="J2162" s="20" t="str">
        <f>TEXT(Table13[[#This Row],[Order Datetime]],"HH:MM:SS")</f>
        <v>01:16:00</v>
      </c>
      <c r="K2162" s="20" t="str">
        <f>TEXT(Table13[[#This Row],[Order time]],"H")</f>
        <v>1</v>
      </c>
      <c r="L2162" s="16">
        <v>6</v>
      </c>
      <c r="M2162" s="16">
        <f>DAY(Table13[[#This Row],[Order Date]])</f>
        <v>9</v>
      </c>
      <c r="N2162" s="16" t="str">
        <f>TEXT(Table13[[#This Row],[Order Date]],"mmmm")</f>
        <v>June</v>
      </c>
      <c r="O2162" s="16" t="str">
        <f>TEXT(Table13[[#This Row],[Order Date]],"dddd")</f>
        <v>Friday</v>
      </c>
      <c r="P2162" s="16">
        <f>WEEKDAY(Table13[[#This Row],[Order Datetime]],2)</f>
        <v>5</v>
      </c>
      <c r="Q2162" s="30" t="str">
        <f>IF(Table13[[#This Row],[Customer Country]]="",VLOOKUP(Table13[[#This Row],[Customer ID]],Customers!$A$2:$E$2501,2,0),Table13[[#This Row],[Customer Country]])</f>
        <v>USA</v>
      </c>
      <c r="R2162" s="16">
        <f>VLOOKUP(Table13[[#This Row],[Customer ID]],Table3[],6,0)</f>
        <v>62</v>
      </c>
    </row>
    <row r="2163" spans="1:18" x14ac:dyDescent="0.3">
      <c r="A2163" s="15">
        <v>198841</v>
      </c>
      <c r="B2163" s="16">
        <v>1735</v>
      </c>
      <c r="C2163" s="17" t="s">
        <v>102</v>
      </c>
      <c r="D2163" s="18">
        <v>45131.057638888888</v>
      </c>
      <c r="E2163" s="16" t="s">
        <v>96</v>
      </c>
      <c r="F2163" s="16" t="s">
        <v>17</v>
      </c>
      <c r="G2163" s="16">
        <v>4094</v>
      </c>
      <c r="H2163" s="16">
        <f>IF(OR(Table13[[#This Row],[Order Value]]&gt;Answer!I$17,Table13[[#This Row],[Order Value]]&lt;Answer!I$18),1,0)</f>
        <v>0</v>
      </c>
      <c r="I2163" s="19">
        <v>45131</v>
      </c>
      <c r="J2163" s="20" t="str">
        <f>TEXT(Table13[[#This Row],[Order Datetime]],"HH:MM:SS")</f>
        <v>01:23:00</v>
      </c>
      <c r="K2163" s="20" t="str">
        <f>TEXT(Table13[[#This Row],[Order time]],"H")</f>
        <v>1</v>
      </c>
      <c r="L2163" s="16">
        <v>7</v>
      </c>
      <c r="M2163" s="16">
        <f>DAY(Table13[[#This Row],[Order Date]])</f>
        <v>24</v>
      </c>
      <c r="N2163" s="16" t="str">
        <f>TEXT(Table13[[#This Row],[Order Date]],"mmmm")</f>
        <v>July</v>
      </c>
      <c r="O2163" s="16" t="str">
        <f>TEXT(Table13[[#This Row],[Order Date]],"dddd")</f>
        <v>Monday</v>
      </c>
      <c r="P2163" s="16">
        <f>WEEKDAY(Table13[[#This Row],[Order Datetime]],2)</f>
        <v>1</v>
      </c>
      <c r="Q2163" s="30" t="str">
        <f>IF(Table13[[#This Row],[Customer Country]]="",VLOOKUP(Table13[[#This Row],[Customer ID]],Customers!$A$2:$E$2501,2,0),Table13[[#This Row],[Customer Country]])</f>
        <v>Finland</v>
      </c>
      <c r="R2163" s="16">
        <f>VLOOKUP(Table13[[#This Row],[Customer ID]],Table3[],6,0)</f>
        <v>76</v>
      </c>
    </row>
    <row r="2164" spans="1:18" x14ac:dyDescent="0.3">
      <c r="A2164" s="15">
        <v>1455334</v>
      </c>
      <c r="B2164" s="16">
        <v>1735</v>
      </c>
      <c r="C2164" s="17" t="s">
        <v>102</v>
      </c>
      <c r="D2164" s="21">
        <v>45266.006944444445</v>
      </c>
      <c r="E2164" s="16" t="s">
        <v>191</v>
      </c>
      <c r="F2164" s="16" t="s">
        <v>66</v>
      </c>
      <c r="G2164" s="16">
        <v>8911</v>
      </c>
      <c r="H2164" s="16">
        <f>IF(OR(Table13[[#This Row],[Order Value]]&gt;Answer!I$17,Table13[[#This Row],[Order Value]]&lt;Answer!I$18),1,0)</f>
        <v>0</v>
      </c>
      <c r="I2164" s="19">
        <v>45266</v>
      </c>
      <c r="J2164" s="20" t="str">
        <f>TEXT(Table13[[#This Row],[Order Datetime]],"HH:MM:SS")</f>
        <v>00:10:00</v>
      </c>
      <c r="K2164" s="20" t="str">
        <f>TEXT(Table13[[#This Row],[Order time]],"H")</f>
        <v>0</v>
      </c>
      <c r="L2164" s="16">
        <v>12</v>
      </c>
      <c r="M2164" s="16">
        <f>DAY(Table13[[#This Row],[Order Date]])</f>
        <v>6</v>
      </c>
      <c r="N2164" s="16" t="str">
        <f>TEXT(Table13[[#This Row],[Order Date]],"mmmm")</f>
        <v>December</v>
      </c>
      <c r="O2164" s="16" t="str">
        <f>TEXT(Table13[[#This Row],[Order Date]],"dddd")</f>
        <v>Wednesday</v>
      </c>
      <c r="P2164" s="16">
        <f>WEEKDAY(Table13[[#This Row],[Order Datetime]],2)</f>
        <v>3</v>
      </c>
      <c r="Q2164" s="30" t="str">
        <f>IF(Table13[[#This Row],[Customer Country]]="",VLOOKUP(Table13[[#This Row],[Customer ID]],Customers!$A$2:$E$2501,2,0),Table13[[#This Row],[Customer Country]])</f>
        <v>Finland</v>
      </c>
      <c r="R2164" s="16">
        <f>VLOOKUP(Table13[[#This Row],[Customer ID]],Table3[],6,0)</f>
        <v>76</v>
      </c>
    </row>
    <row r="2165" spans="1:18" x14ac:dyDescent="0.3">
      <c r="A2165" s="15">
        <v>1666505</v>
      </c>
      <c r="B2165" s="16">
        <v>1736</v>
      </c>
      <c r="C2165" s="17" t="s">
        <v>99</v>
      </c>
      <c r="D2165" s="21">
        <v>44948.056250000001</v>
      </c>
      <c r="E2165" s="16" t="s">
        <v>97</v>
      </c>
      <c r="F2165" s="16" t="s">
        <v>59</v>
      </c>
      <c r="G2165" s="16">
        <v>2955</v>
      </c>
      <c r="H2165" s="16">
        <f>IF(OR(Table13[[#This Row],[Order Value]]&gt;Answer!I$17,Table13[[#This Row],[Order Value]]&lt;Answer!I$18),1,0)</f>
        <v>0</v>
      </c>
      <c r="I2165" s="19">
        <v>44948</v>
      </c>
      <c r="J2165" s="20" t="str">
        <f>TEXT(Table13[[#This Row],[Order Datetime]],"HH:MM:SS")</f>
        <v>01:21:00</v>
      </c>
      <c r="K2165" s="20" t="str">
        <f>TEXT(Table13[[#This Row],[Order time]],"H")</f>
        <v>1</v>
      </c>
      <c r="L2165" s="16">
        <v>1</v>
      </c>
      <c r="M2165" s="16">
        <f>DAY(Table13[[#This Row],[Order Date]])</f>
        <v>22</v>
      </c>
      <c r="N2165" s="16" t="str">
        <f>TEXT(Table13[[#This Row],[Order Date]],"mmmm")</f>
        <v>January</v>
      </c>
      <c r="O2165" s="16" t="str">
        <f>TEXT(Table13[[#This Row],[Order Date]],"dddd")</f>
        <v>Sunday</v>
      </c>
      <c r="P2165" s="16">
        <f>WEEKDAY(Table13[[#This Row],[Order Datetime]],2)</f>
        <v>7</v>
      </c>
      <c r="Q2165" s="30" t="str">
        <f>IF(Table13[[#This Row],[Customer Country]]="",VLOOKUP(Table13[[#This Row],[Customer ID]],Customers!$A$2:$E$2501,2,0),Table13[[#This Row],[Customer Country]])</f>
        <v>USA</v>
      </c>
      <c r="R2165" s="16">
        <f>VLOOKUP(Table13[[#This Row],[Customer ID]],Table3[],6,0)</f>
        <v>23</v>
      </c>
    </row>
    <row r="2166" spans="1:18" x14ac:dyDescent="0.3">
      <c r="A2166" s="15">
        <v>1522932</v>
      </c>
      <c r="B2166" s="16">
        <v>1737</v>
      </c>
      <c r="C2166" s="17" t="s">
        <v>106</v>
      </c>
      <c r="D2166" s="21">
        <v>45238.030555555553</v>
      </c>
      <c r="E2166" s="16" t="s">
        <v>97</v>
      </c>
      <c r="F2166" s="16" t="s">
        <v>85</v>
      </c>
      <c r="G2166" s="16">
        <v>2633</v>
      </c>
      <c r="H2166" s="16">
        <f>IF(OR(Table13[[#This Row],[Order Value]]&gt;Answer!I$17,Table13[[#This Row],[Order Value]]&lt;Answer!I$18),1,0)</f>
        <v>0</v>
      </c>
      <c r="I2166" s="19">
        <v>45238</v>
      </c>
      <c r="J2166" s="20" t="str">
        <f>TEXT(Table13[[#This Row],[Order Datetime]],"HH:MM:SS")</f>
        <v>00:44:00</v>
      </c>
      <c r="K2166" s="20" t="str">
        <f>TEXT(Table13[[#This Row],[Order time]],"H")</f>
        <v>0</v>
      </c>
      <c r="L2166" s="16">
        <v>11</v>
      </c>
      <c r="M2166" s="16">
        <f>DAY(Table13[[#This Row],[Order Date]])</f>
        <v>8</v>
      </c>
      <c r="N2166" s="16" t="str">
        <f>TEXT(Table13[[#This Row],[Order Date]],"mmmm")</f>
        <v>November</v>
      </c>
      <c r="O2166" s="16" t="str">
        <f>TEXT(Table13[[#This Row],[Order Date]],"dddd")</f>
        <v>Wednesday</v>
      </c>
      <c r="P2166" s="16">
        <f>WEEKDAY(Table13[[#This Row],[Order Datetime]],2)</f>
        <v>3</v>
      </c>
      <c r="Q2166" s="30" t="str">
        <f>IF(Table13[[#This Row],[Customer Country]]="",VLOOKUP(Table13[[#This Row],[Customer ID]],Customers!$A$2:$E$2501,2,0),Table13[[#This Row],[Customer Country]])</f>
        <v>Singapore</v>
      </c>
      <c r="R2166" s="16">
        <f>VLOOKUP(Table13[[#This Row],[Customer ID]],Table3[],6,0)</f>
        <v>60</v>
      </c>
    </row>
    <row r="2167" spans="1:18" x14ac:dyDescent="0.3">
      <c r="A2167" s="15">
        <v>432633</v>
      </c>
      <c r="B2167" s="16">
        <v>1738</v>
      </c>
      <c r="C2167" s="17" t="s">
        <v>100</v>
      </c>
      <c r="D2167" s="18">
        <v>44968.049305555556</v>
      </c>
      <c r="E2167" s="16" t="s">
        <v>98</v>
      </c>
      <c r="F2167" s="16" t="s">
        <v>73</v>
      </c>
      <c r="G2167" s="16">
        <v>9557</v>
      </c>
      <c r="H2167" s="16">
        <f>IF(OR(Table13[[#This Row],[Order Value]]&gt;Answer!I$17,Table13[[#This Row],[Order Value]]&lt;Answer!I$18),1,0)</f>
        <v>0</v>
      </c>
      <c r="I2167" s="19">
        <v>44968</v>
      </c>
      <c r="J2167" s="20" t="str">
        <f>TEXT(Table13[[#This Row],[Order Datetime]],"HH:MM:SS")</f>
        <v>01:11:00</v>
      </c>
      <c r="K2167" s="20" t="str">
        <f>TEXT(Table13[[#This Row],[Order time]],"H")</f>
        <v>1</v>
      </c>
      <c r="L2167" s="16">
        <v>2</v>
      </c>
      <c r="M2167" s="16">
        <f>DAY(Table13[[#This Row],[Order Date]])</f>
        <v>11</v>
      </c>
      <c r="N2167" s="16" t="str">
        <f>TEXT(Table13[[#This Row],[Order Date]],"mmmm")</f>
        <v>February</v>
      </c>
      <c r="O2167" s="16" t="str">
        <f>TEXT(Table13[[#This Row],[Order Date]],"dddd")</f>
        <v>Saturday</v>
      </c>
      <c r="P2167" s="16">
        <f>WEEKDAY(Table13[[#This Row],[Order Datetime]],2)</f>
        <v>6</v>
      </c>
      <c r="Q2167" s="30" t="str">
        <f>IF(Table13[[#This Row],[Customer Country]]="",VLOOKUP(Table13[[#This Row],[Customer ID]],Customers!$A$2:$E$2501,2,0),Table13[[#This Row],[Customer Country]])</f>
        <v>France</v>
      </c>
      <c r="R2167" s="16">
        <f>VLOOKUP(Table13[[#This Row],[Customer ID]],Table3[],6,0)</f>
        <v>27</v>
      </c>
    </row>
    <row r="2168" spans="1:18" x14ac:dyDescent="0.3">
      <c r="A2168" s="15">
        <v>102053</v>
      </c>
      <c r="B2168" s="16">
        <v>1739</v>
      </c>
      <c r="C2168" s="17" t="s">
        <v>105</v>
      </c>
      <c r="D2168" s="18">
        <v>45155.97152777778</v>
      </c>
      <c r="E2168" s="16" t="s">
        <v>96</v>
      </c>
      <c r="F2168" s="16" t="s">
        <v>14</v>
      </c>
      <c r="G2168" s="16">
        <v>3746</v>
      </c>
      <c r="H2168" s="16">
        <f>IF(OR(Table13[[#This Row],[Order Value]]&gt;Answer!I$17,Table13[[#This Row],[Order Value]]&lt;Answer!I$18),1,0)</f>
        <v>0</v>
      </c>
      <c r="I2168" s="19">
        <v>45155</v>
      </c>
      <c r="J2168" s="20" t="str">
        <f>TEXT(Table13[[#This Row],[Order Datetime]],"HH:MM:SS")</f>
        <v>23:19:00</v>
      </c>
      <c r="K2168" s="20" t="str">
        <f>TEXT(Table13[[#This Row],[Order time]],"H")</f>
        <v>23</v>
      </c>
      <c r="L2168" s="16">
        <v>8</v>
      </c>
      <c r="M2168" s="16">
        <f>DAY(Table13[[#This Row],[Order Date]])</f>
        <v>17</v>
      </c>
      <c r="N2168" s="16" t="str">
        <f>TEXT(Table13[[#This Row],[Order Date]],"mmmm")</f>
        <v>August</v>
      </c>
      <c r="O2168" s="16" t="str">
        <f>TEXT(Table13[[#This Row],[Order Date]],"dddd")</f>
        <v>Thursday</v>
      </c>
      <c r="P2168" s="16">
        <f>WEEKDAY(Table13[[#This Row],[Order Datetime]],2)</f>
        <v>4</v>
      </c>
      <c r="Q2168" s="30" t="str">
        <f>IF(Table13[[#This Row],[Customer Country]]="",VLOOKUP(Table13[[#This Row],[Customer ID]],Customers!$A$2:$E$2501,2,0),Table13[[#This Row],[Customer Country]])</f>
        <v>Spain</v>
      </c>
      <c r="R2168" s="16">
        <f>VLOOKUP(Table13[[#This Row],[Customer ID]],Table3[],6,0)</f>
        <v>44</v>
      </c>
    </row>
    <row r="2169" spans="1:18" x14ac:dyDescent="0.3">
      <c r="A2169" s="15">
        <v>1316887</v>
      </c>
      <c r="B2169" s="16">
        <v>1739</v>
      </c>
      <c r="C2169" s="17" t="s">
        <v>105</v>
      </c>
      <c r="D2169" s="21">
        <v>45023.981249999997</v>
      </c>
      <c r="E2169" s="16" t="s">
        <v>98</v>
      </c>
      <c r="F2169" s="16" t="s">
        <v>27</v>
      </c>
      <c r="G2169" s="16">
        <v>951</v>
      </c>
      <c r="H2169" s="16">
        <f>IF(OR(Table13[[#This Row],[Order Value]]&gt;Answer!I$17,Table13[[#This Row],[Order Value]]&lt;Answer!I$18),1,0)</f>
        <v>0</v>
      </c>
      <c r="I2169" s="19">
        <v>45023</v>
      </c>
      <c r="J2169" s="20" t="str">
        <f>TEXT(Table13[[#This Row],[Order Datetime]],"HH:MM:SS")</f>
        <v>23:33:00</v>
      </c>
      <c r="K2169" s="20" t="str">
        <f>TEXT(Table13[[#This Row],[Order time]],"H")</f>
        <v>23</v>
      </c>
      <c r="L2169" s="16">
        <v>4</v>
      </c>
      <c r="M2169" s="16">
        <f>DAY(Table13[[#This Row],[Order Date]])</f>
        <v>7</v>
      </c>
      <c r="N2169" s="16" t="str">
        <f>TEXT(Table13[[#This Row],[Order Date]],"mmmm")</f>
        <v>April</v>
      </c>
      <c r="O2169" s="16" t="str">
        <f>TEXT(Table13[[#This Row],[Order Date]],"dddd")</f>
        <v>Friday</v>
      </c>
      <c r="P2169" s="16">
        <f>WEEKDAY(Table13[[#This Row],[Order Datetime]],2)</f>
        <v>5</v>
      </c>
      <c r="Q2169" s="30" t="str">
        <f>IF(Table13[[#This Row],[Customer Country]]="",VLOOKUP(Table13[[#This Row],[Customer ID]],Customers!$A$2:$E$2501,2,0),Table13[[#This Row],[Customer Country]])</f>
        <v>Spain</v>
      </c>
      <c r="R2169" s="16">
        <f>VLOOKUP(Table13[[#This Row],[Customer ID]],Table3[],6,0)</f>
        <v>44</v>
      </c>
    </row>
    <row r="2170" spans="1:18" x14ac:dyDescent="0.3">
      <c r="A2170" s="15">
        <v>369020</v>
      </c>
      <c r="B2170" s="16">
        <v>1740</v>
      </c>
      <c r="C2170" s="17" t="s">
        <v>99</v>
      </c>
      <c r="D2170" s="18">
        <v>45189.043749999997</v>
      </c>
      <c r="E2170" s="16" t="s">
        <v>98</v>
      </c>
      <c r="F2170" s="16" t="s">
        <v>40</v>
      </c>
      <c r="G2170" s="16">
        <v>8651</v>
      </c>
      <c r="H2170" s="16">
        <f>IF(OR(Table13[[#This Row],[Order Value]]&gt;Answer!I$17,Table13[[#This Row],[Order Value]]&lt;Answer!I$18),1,0)</f>
        <v>0</v>
      </c>
      <c r="I2170" s="19">
        <v>45189</v>
      </c>
      <c r="J2170" s="20" t="str">
        <f>TEXT(Table13[[#This Row],[Order Datetime]],"HH:MM:SS")</f>
        <v>01:03:00</v>
      </c>
      <c r="K2170" s="20" t="str">
        <f>TEXT(Table13[[#This Row],[Order time]],"H")</f>
        <v>1</v>
      </c>
      <c r="L2170" s="16">
        <v>9</v>
      </c>
      <c r="M2170" s="16">
        <f>DAY(Table13[[#This Row],[Order Date]])</f>
        <v>20</v>
      </c>
      <c r="N2170" s="16" t="str">
        <f>TEXT(Table13[[#This Row],[Order Date]],"mmmm")</f>
        <v>September</v>
      </c>
      <c r="O2170" s="16" t="str">
        <f>TEXT(Table13[[#This Row],[Order Date]],"dddd")</f>
        <v>Wednesday</v>
      </c>
      <c r="P2170" s="16">
        <f>WEEKDAY(Table13[[#This Row],[Order Datetime]],2)</f>
        <v>3</v>
      </c>
      <c r="Q2170" s="30" t="str">
        <f>IF(Table13[[#This Row],[Customer Country]]="",VLOOKUP(Table13[[#This Row],[Customer ID]],Customers!$A$2:$E$2501,2,0),Table13[[#This Row],[Customer Country]])</f>
        <v>USA</v>
      </c>
      <c r="R2170" s="16">
        <f>VLOOKUP(Table13[[#This Row],[Customer ID]],Table3[],6,0)</f>
        <v>25</v>
      </c>
    </row>
    <row r="2171" spans="1:18" x14ac:dyDescent="0.3">
      <c r="A2171" s="15">
        <v>1607015</v>
      </c>
      <c r="B2171" s="16">
        <v>1741</v>
      </c>
      <c r="C2171" s="17" t="s">
        <v>99</v>
      </c>
      <c r="D2171" s="21">
        <v>45286.047222222223</v>
      </c>
      <c r="E2171" s="16" t="s">
        <v>191</v>
      </c>
      <c r="F2171" s="16" t="s">
        <v>27</v>
      </c>
      <c r="G2171" s="16">
        <v>4369</v>
      </c>
      <c r="H2171" s="16">
        <f>IF(OR(Table13[[#This Row],[Order Value]]&gt;Answer!I$17,Table13[[#This Row],[Order Value]]&lt;Answer!I$18),1,0)</f>
        <v>0</v>
      </c>
      <c r="I2171" s="19">
        <v>45286</v>
      </c>
      <c r="J2171" s="20" t="str">
        <f>TEXT(Table13[[#This Row],[Order Datetime]],"HH:MM:SS")</f>
        <v>01:08:00</v>
      </c>
      <c r="K2171" s="20" t="str">
        <f>TEXT(Table13[[#This Row],[Order time]],"H")</f>
        <v>1</v>
      </c>
      <c r="L2171" s="16">
        <v>12</v>
      </c>
      <c r="M2171" s="16">
        <f>DAY(Table13[[#This Row],[Order Date]])</f>
        <v>26</v>
      </c>
      <c r="N2171" s="16" t="str">
        <f>TEXT(Table13[[#This Row],[Order Date]],"mmmm")</f>
        <v>December</v>
      </c>
      <c r="O2171" s="16" t="str">
        <f>TEXT(Table13[[#This Row],[Order Date]],"dddd")</f>
        <v>Tuesday</v>
      </c>
      <c r="P2171" s="16">
        <f>WEEKDAY(Table13[[#This Row],[Order Datetime]],2)</f>
        <v>2</v>
      </c>
      <c r="Q2171" s="30" t="str">
        <f>IF(Table13[[#This Row],[Customer Country]]="",VLOOKUP(Table13[[#This Row],[Customer ID]],Customers!$A$2:$E$2501,2,0),Table13[[#This Row],[Customer Country]])</f>
        <v>USA</v>
      </c>
      <c r="R2171" s="16">
        <f>VLOOKUP(Table13[[#This Row],[Customer ID]],Table3[],6,0)</f>
        <v>71</v>
      </c>
    </row>
    <row r="2172" spans="1:18" x14ac:dyDescent="0.3">
      <c r="A2172" s="15">
        <v>1323847</v>
      </c>
      <c r="B2172" s="16">
        <v>1742</v>
      </c>
      <c r="C2172" s="17" t="s">
        <v>99</v>
      </c>
      <c r="D2172" s="21">
        <v>45037.067361111112</v>
      </c>
      <c r="E2172" s="16" t="s">
        <v>191</v>
      </c>
      <c r="F2172" s="16" t="s">
        <v>45</v>
      </c>
      <c r="G2172" s="16">
        <v>4644</v>
      </c>
      <c r="H2172" s="16">
        <f>IF(OR(Table13[[#This Row],[Order Value]]&gt;Answer!I$17,Table13[[#This Row],[Order Value]]&lt;Answer!I$18),1,0)</f>
        <v>0</v>
      </c>
      <c r="I2172" s="19">
        <v>45037</v>
      </c>
      <c r="J2172" s="20" t="str">
        <f>TEXT(Table13[[#This Row],[Order Datetime]],"HH:MM:SS")</f>
        <v>01:37:00</v>
      </c>
      <c r="K2172" s="20" t="str">
        <f>TEXT(Table13[[#This Row],[Order time]],"H")</f>
        <v>1</v>
      </c>
      <c r="L2172" s="16">
        <v>4</v>
      </c>
      <c r="M2172" s="16">
        <f>DAY(Table13[[#This Row],[Order Date]])</f>
        <v>21</v>
      </c>
      <c r="N2172" s="16" t="str">
        <f>TEXT(Table13[[#This Row],[Order Date]],"mmmm")</f>
        <v>April</v>
      </c>
      <c r="O2172" s="16" t="str">
        <f>TEXT(Table13[[#This Row],[Order Date]],"dddd")</f>
        <v>Friday</v>
      </c>
      <c r="P2172" s="16">
        <f>WEEKDAY(Table13[[#This Row],[Order Datetime]],2)</f>
        <v>5</v>
      </c>
      <c r="Q2172" s="30" t="str">
        <f>IF(Table13[[#This Row],[Customer Country]]="",VLOOKUP(Table13[[#This Row],[Customer ID]],Customers!$A$2:$E$2501,2,0),Table13[[#This Row],[Customer Country]])</f>
        <v>USA</v>
      </c>
      <c r="R2172" s="16">
        <f>VLOOKUP(Table13[[#This Row],[Customer ID]],Table3[],6,0)</f>
        <v>49</v>
      </c>
    </row>
    <row r="2173" spans="1:18" x14ac:dyDescent="0.3">
      <c r="A2173" s="15">
        <v>962603</v>
      </c>
      <c r="B2173" s="16">
        <v>1743</v>
      </c>
      <c r="C2173" s="17" t="s">
        <v>99</v>
      </c>
      <c r="D2173" s="21">
        <v>45053.013888888891</v>
      </c>
      <c r="E2173" s="16" t="s">
        <v>98</v>
      </c>
      <c r="F2173" s="16" t="s">
        <v>68</v>
      </c>
      <c r="G2173" s="16">
        <v>6171</v>
      </c>
      <c r="H2173" s="16">
        <f>IF(OR(Table13[[#This Row],[Order Value]]&gt;Answer!I$17,Table13[[#This Row],[Order Value]]&lt;Answer!I$18),1,0)</f>
        <v>0</v>
      </c>
      <c r="I2173" s="19">
        <v>45053</v>
      </c>
      <c r="J2173" s="20" t="str">
        <f>TEXT(Table13[[#This Row],[Order Datetime]],"HH:MM:SS")</f>
        <v>00:20:00</v>
      </c>
      <c r="K2173" s="20" t="str">
        <f>TEXT(Table13[[#This Row],[Order time]],"H")</f>
        <v>0</v>
      </c>
      <c r="L2173" s="16">
        <v>5</v>
      </c>
      <c r="M2173" s="16">
        <f>DAY(Table13[[#This Row],[Order Date]])</f>
        <v>7</v>
      </c>
      <c r="N2173" s="16" t="str">
        <f>TEXT(Table13[[#This Row],[Order Date]],"mmmm")</f>
        <v>May</v>
      </c>
      <c r="O2173" s="16" t="str">
        <f>TEXT(Table13[[#This Row],[Order Date]],"dddd")</f>
        <v>Sunday</v>
      </c>
      <c r="P2173" s="16">
        <f>WEEKDAY(Table13[[#This Row],[Order Datetime]],2)</f>
        <v>7</v>
      </c>
      <c r="Q2173" s="30" t="str">
        <f>IF(Table13[[#This Row],[Customer Country]]="",VLOOKUP(Table13[[#This Row],[Customer ID]],Customers!$A$2:$E$2501,2,0),Table13[[#This Row],[Customer Country]])</f>
        <v>USA</v>
      </c>
      <c r="R2173" s="16">
        <f>VLOOKUP(Table13[[#This Row],[Customer ID]],Table3[],6,0)</f>
        <v>30</v>
      </c>
    </row>
    <row r="2174" spans="1:18" x14ac:dyDescent="0.3">
      <c r="A2174" s="15">
        <v>1461756</v>
      </c>
      <c r="B2174" s="16">
        <v>1743</v>
      </c>
      <c r="C2174" s="17" t="s">
        <v>99</v>
      </c>
      <c r="D2174" s="21">
        <v>45098.015972222223</v>
      </c>
      <c r="E2174" s="16" t="s">
        <v>98</v>
      </c>
      <c r="F2174" s="16" t="s">
        <v>68</v>
      </c>
      <c r="G2174" s="16">
        <v>3339</v>
      </c>
      <c r="H2174" s="16">
        <f>IF(OR(Table13[[#This Row],[Order Value]]&gt;Answer!I$17,Table13[[#This Row],[Order Value]]&lt;Answer!I$18),1,0)</f>
        <v>0</v>
      </c>
      <c r="I2174" s="19">
        <v>45098</v>
      </c>
      <c r="J2174" s="20" t="str">
        <f>TEXT(Table13[[#This Row],[Order Datetime]],"HH:MM:SS")</f>
        <v>00:23:00</v>
      </c>
      <c r="K2174" s="20" t="str">
        <f>TEXT(Table13[[#This Row],[Order time]],"H")</f>
        <v>0</v>
      </c>
      <c r="L2174" s="16">
        <v>6</v>
      </c>
      <c r="M2174" s="16">
        <f>DAY(Table13[[#This Row],[Order Date]])</f>
        <v>21</v>
      </c>
      <c r="N2174" s="16" t="str">
        <f>TEXT(Table13[[#This Row],[Order Date]],"mmmm")</f>
        <v>June</v>
      </c>
      <c r="O2174" s="16" t="str">
        <f>TEXT(Table13[[#This Row],[Order Date]],"dddd")</f>
        <v>Wednesday</v>
      </c>
      <c r="P2174" s="16">
        <f>WEEKDAY(Table13[[#This Row],[Order Datetime]],2)</f>
        <v>3</v>
      </c>
      <c r="Q2174" s="30" t="str">
        <f>IF(Table13[[#This Row],[Customer Country]]="",VLOOKUP(Table13[[#This Row],[Customer ID]],Customers!$A$2:$E$2501,2,0),Table13[[#This Row],[Customer Country]])</f>
        <v>USA</v>
      </c>
      <c r="R2174" s="16">
        <f>VLOOKUP(Table13[[#This Row],[Customer ID]],Table3[],6,0)</f>
        <v>30</v>
      </c>
    </row>
    <row r="2175" spans="1:18" x14ac:dyDescent="0.3">
      <c r="A2175" s="15">
        <v>590947</v>
      </c>
      <c r="B2175" s="16">
        <v>1745</v>
      </c>
      <c r="C2175" s="17" t="s">
        <v>99</v>
      </c>
      <c r="D2175" s="18">
        <v>45039.038888888892</v>
      </c>
      <c r="E2175" s="16" t="s">
        <v>98</v>
      </c>
      <c r="F2175" s="16" t="s">
        <v>23</v>
      </c>
      <c r="G2175" s="16">
        <v>7772</v>
      </c>
      <c r="H2175" s="16">
        <f>IF(OR(Table13[[#This Row],[Order Value]]&gt;Answer!I$17,Table13[[#This Row],[Order Value]]&lt;Answer!I$18),1,0)</f>
        <v>0</v>
      </c>
      <c r="I2175" s="19">
        <v>45039</v>
      </c>
      <c r="J2175" s="20" t="str">
        <f>TEXT(Table13[[#This Row],[Order Datetime]],"HH:MM:SS")</f>
        <v>00:56:00</v>
      </c>
      <c r="K2175" s="20" t="str">
        <f>TEXT(Table13[[#This Row],[Order time]],"H")</f>
        <v>0</v>
      </c>
      <c r="L2175" s="16">
        <v>4</v>
      </c>
      <c r="M2175" s="16">
        <f>DAY(Table13[[#This Row],[Order Date]])</f>
        <v>23</v>
      </c>
      <c r="N2175" s="16" t="str">
        <f>TEXT(Table13[[#This Row],[Order Date]],"mmmm")</f>
        <v>April</v>
      </c>
      <c r="O2175" s="16" t="str">
        <f>TEXT(Table13[[#This Row],[Order Date]],"dddd")</f>
        <v>Sunday</v>
      </c>
      <c r="P2175" s="16">
        <f>WEEKDAY(Table13[[#This Row],[Order Datetime]],2)</f>
        <v>7</v>
      </c>
      <c r="Q2175" s="30" t="str">
        <f>IF(Table13[[#This Row],[Customer Country]]="",VLOOKUP(Table13[[#This Row],[Customer ID]],Customers!$A$2:$E$2501,2,0),Table13[[#This Row],[Customer Country]])</f>
        <v>USA</v>
      </c>
      <c r="R2175" s="16">
        <f>VLOOKUP(Table13[[#This Row],[Customer ID]],Table3[],6,0)</f>
        <v>54</v>
      </c>
    </row>
    <row r="2176" spans="1:18" x14ac:dyDescent="0.3">
      <c r="A2176" s="15">
        <v>608296</v>
      </c>
      <c r="B2176" s="16">
        <v>1745</v>
      </c>
      <c r="C2176" s="17" t="s">
        <v>99</v>
      </c>
      <c r="D2176" s="18">
        <v>45044.048611111109</v>
      </c>
      <c r="E2176" s="16" t="s">
        <v>97</v>
      </c>
      <c r="F2176" s="16" t="s">
        <v>30</v>
      </c>
      <c r="G2176" s="16">
        <v>9769</v>
      </c>
      <c r="H2176" s="16">
        <f>IF(OR(Table13[[#This Row],[Order Value]]&gt;Answer!I$17,Table13[[#This Row],[Order Value]]&lt;Answer!I$18),1,0)</f>
        <v>0</v>
      </c>
      <c r="I2176" s="19">
        <v>45044</v>
      </c>
      <c r="J2176" s="20" t="str">
        <f>TEXT(Table13[[#This Row],[Order Datetime]],"HH:MM:SS")</f>
        <v>01:10:00</v>
      </c>
      <c r="K2176" s="20" t="str">
        <f>TEXT(Table13[[#This Row],[Order time]],"H")</f>
        <v>1</v>
      </c>
      <c r="L2176" s="16">
        <v>4</v>
      </c>
      <c r="M2176" s="16">
        <f>DAY(Table13[[#This Row],[Order Date]])</f>
        <v>28</v>
      </c>
      <c r="N2176" s="16" t="str">
        <f>TEXT(Table13[[#This Row],[Order Date]],"mmmm")</f>
        <v>April</v>
      </c>
      <c r="O2176" s="16" t="str">
        <f>TEXT(Table13[[#This Row],[Order Date]],"dddd")</f>
        <v>Friday</v>
      </c>
      <c r="P2176" s="16">
        <f>WEEKDAY(Table13[[#This Row],[Order Datetime]],2)</f>
        <v>5</v>
      </c>
      <c r="Q2176" s="30" t="str">
        <f>IF(Table13[[#This Row],[Customer Country]]="",VLOOKUP(Table13[[#This Row],[Customer ID]],Customers!$A$2:$E$2501,2,0),Table13[[#This Row],[Customer Country]])</f>
        <v>USA</v>
      </c>
      <c r="R2176" s="16">
        <f>VLOOKUP(Table13[[#This Row],[Customer ID]],Table3[],6,0)</f>
        <v>54</v>
      </c>
    </row>
    <row r="2177" spans="1:18" x14ac:dyDescent="0.3">
      <c r="A2177" s="15">
        <v>751811</v>
      </c>
      <c r="B2177" s="16">
        <v>1745</v>
      </c>
      <c r="C2177" s="17" t="s">
        <v>99</v>
      </c>
      <c r="D2177" s="21">
        <v>45257.078472222223</v>
      </c>
      <c r="E2177" s="16" t="s">
        <v>191</v>
      </c>
      <c r="F2177" s="16" t="s">
        <v>43</v>
      </c>
      <c r="G2177" s="16">
        <v>2348</v>
      </c>
      <c r="H2177" s="16">
        <f>IF(OR(Table13[[#This Row],[Order Value]]&gt;Answer!I$17,Table13[[#This Row],[Order Value]]&lt;Answer!I$18),1,0)</f>
        <v>0</v>
      </c>
      <c r="I2177" s="19">
        <v>45257</v>
      </c>
      <c r="J2177" s="20" t="str">
        <f>TEXT(Table13[[#This Row],[Order Datetime]],"HH:MM:SS")</f>
        <v>01:53:00</v>
      </c>
      <c r="K2177" s="20" t="str">
        <f>TEXT(Table13[[#This Row],[Order time]],"H")</f>
        <v>1</v>
      </c>
      <c r="L2177" s="16">
        <v>11</v>
      </c>
      <c r="M2177" s="16">
        <f>DAY(Table13[[#This Row],[Order Date]])</f>
        <v>27</v>
      </c>
      <c r="N2177" s="16" t="str">
        <f>TEXT(Table13[[#This Row],[Order Date]],"mmmm")</f>
        <v>November</v>
      </c>
      <c r="O2177" s="16" t="str">
        <f>TEXT(Table13[[#This Row],[Order Date]],"dddd")</f>
        <v>Monday</v>
      </c>
      <c r="P2177" s="16">
        <f>WEEKDAY(Table13[[#This Row],[Order Datetime]],2)</f>
        <v>1</v>
      </c>
      <c r="Q2177" s="30" t="str">
        <f>IF(Table13[[#This Row],[Customer Country]]="",VLOOKUP(Table13[[#This Row],[Customer ID]],Customers!$A$2:$E$2501,2,0),Table13[[#This Row],[Customer Country]])</f>
        <v>USA</v>
      </c>
      <c r="R2177" s="16">
        <f>VLOOKUP(Table13[[#This Row],[Customer ID]],Table3[],6,0)</f>
        <v>54</v>
      </c>
    </row>
    <row r="2178" spans="1:18" x14ac:dyDescent="0.3">
      <c r="A2178" s="15">
        <v>400957</v>
      </c>
      <c r="B2178" s="16">
        <v>1746</v>
      </c>
      <c r="C2178" s="17" t="s">
        <v>107</v>
      </c>
      <c r="D2178" s="18">
        <v>45170.980555555558</v>
      </c>
      <c r="E2178" s="16" t="s">
        <v>96</v>
      </c>
      <c r="F2178" s="16" t="s">
        <v>93</v>
      </c>
      <c r="G2178" s="16">
        <v>382</v>
      </c>
      <c r="H2178" s="16">
        <f>IF(OR(Table13[[#This Row],[Order Value]]&gt;Answer!I$17,Table13[[#This Row],[Order Value]]&lt;Answer!I$18),1,0)</f>
        <v>0</v>
      </c>
      <c r="I2178" s="19">
        <v>45170</v>
      </c>
      <c r="J2178" s="20" t="str">
        <f>TEXT(Table13[[#This Row],[Order Datetime]],"HH:MM:SS")</f>
        <v>23:32:00</v>
      </c>
      <c r="K2178" s="20" t="str">
        <f>TEXT(Table13[[#This Row],[Order time]],"H")</f>
        <v>23</v>
      </c>
      <c r="L2178" s="16">
        <v>9</v>
      </c>
      <c r="M2178" s="16">
        <f>DAY(Table13[[#This Row],[Order Date]])</f>
        <v>1</v>
      </c>
      <c r="N2178" s="16" t="str">
        <f>TEXT(Table13[[#This Row],[Order Date]],"mmmm")</f>
        <v>September</v>
      </c>
      <c r="O2178" s="16" t="str">
        <f>TEXT(Table13[[#This Row],[Order Date]],"dddd")</f>
        <v>Friday</v>
      </c>
      <c r="P2178" s="16">
        <f>WEEKDAY(Table13[[#This Row],[Order Datetime]],2)</f>
        <v>5</v>
      </c>
      <c r="Q2178" s="30" t="str">
        <f>IF(Table13[[#This Row],[Customer Country]]="",VLOOKUP(Table13[[#This Row],[Customer ID]],Customers!$A$2:$E$2501,2,0),Table13[[#This Row],[Customer Country]])</f>
        <v>Italy</v>
      </c>
      <c r="R2178" s="16">
        <f>VLOOKUP(Table13[[#This Row],[Customer ID]],Table3[],6,0)</f>
        <v>66</v>
      </c>
    </row>
    <row r="2179" spans="1:18" x14ac:dyDescent="0.3">
      <c r="A2179" s="15">
        <v>916383</v>
      </c>
      <c r="B2179" s="16">
        <v>1746</v>
      </c>
      <c r="C2179" s="17" t="s">
        <v>107</v>
      </c>
      <c r="D2179" s="21">
        <v>45287.041666666664</v>
      </c>
      <c r="E2179" s="16" t="s">
        <v>191</v>
      </c>
      <c r="F2179" s="16" t="s">
        <v>10</v>
      </c>
      <c r="G2179" s="16">
        <v>3491</v>
      </c>
      <c r="H2179" s="16">
        <f>IF(OR(Table13[[#This Row],[Order Value]]&gt;Answer!I$17,Table13[[#This Row],[Order Value]]&lt;Answer!I$18),1,0)</f>
        <v>0</v>
      </c>
      <c r="I2179" s="19">
        <v>45287</v>
      </c>
      <c r="J2179" s="20" t="str">
        <f>TEXT(Table13[[#This Row],[Order Datetime]],"HH:MM:SS")</f>
        <v>01:00:00</v>
      </c>
      <c r="K2179" s="20" t="str">
        <f>TEXT(Table13[[#This Row],[Order time]],"H")</f>
        <v>1</v>
      </c>
      <c r="L2179" s="16">
        <v>12</v>
      </c>
      <c r="M2179" s="16">
        <f>DAY(Table13[[#This Row],[Order Date]])</f>
        <v>27</v>
      </c>
      <c r="N2179" s="16" t="str">
        <f>TEXT(Table13[[#This Row],[Order Date]],"mmmm")</f>
        <v>December</v>
      </c>
      <c r="O2179" s="16" t="str">
        <f>TEXT(Table13[[#This Row],[Order Date]],"dddd")</f>
        <v>Wednesday</v>
      </c>
      <c r="P2179" s="16">
        <f>WEEKDAY(Table13[[#This Row],[Order Datetime]],2)</f>
        <v>3</v>
      </c>
      <c r="Q2179" s="30" t="str">
        <f>IF(Table13[[#This Row],[Customer Country]]="",VLOOKUP(Table13[[#This Row],[Customer ID]],Customers!$A$2:$E$2501,2,0),Table13[[#This Row],[Customer Country]])</f>
        <v>Italy</v>
      </c>
      <c r="R2179" s="16">
        <f>VLOOKUP(Table13[[#This Row],[Customer ID]],Table3[],6,0)</f>
        <v>66</v>
      </c>
    </row>
    <row r="2180" spans="1:18" x14ac:dyDescent="0.3">
      <c r="A2180" s="15">
        <v>1196110</v>
      </c>
      <c r="B2180" s="16">
        <v>1746</v>
      </c>
      <c r="C2180" s="17" t="s">
        <v>107</v>
      </c>
      <c r="D2180" s="21">
        <v>45012.018750000003</v>
      </c>
      <c r="E2180" s="16" t="s">
        <v>96</v>
      </c>
      <c r="F2180" s="16" t="s">
        <v>43</v>
      </c>
      <c r="G2180" s="16">
        <v>4222</v>
      </c>
      <c r="H2180" s="16">
        <f>IF(OR(Table13[[#This Row],[Order Value]]&gt;Answer!I$17,Table13[[#This Row],[Order Value]]&lt;Answer!I$18),1,0)</f>
        <v>0</v>
      </c>
      <c r="I2180" s="19">
        <v>45012</v>
      </c>
      <c r="J2180" s="20" t="str">
        <f>TEXT(Table13[[#This Row],[Order Datetime]],"HH:MM:SS")</f>
        <v>00:27:00</v>
      </c>
      <c r="K2180" s="20" t="str">
        <f>TEXT(Table13[[#This Row],[Order time]],"H")</f>
        <v>0</v>
      </c>
      <c r="L2180" s="16">
        <v>3</v>
      </c>
      <c r="M2180" s="16">
        <f>DAY(Table13[[#This Row],[Order Date]])</f>
        <v>27</v>
      </c>
      <c r="N2180" s="16" t="str">
        <f>TEXT(Table13[[#This Row],[Order Date]],"mmmm")</f>
        <v>March</v>
      </c>
      <c r="O2180" s="16" t="str">
        <f>TEXT(Table13[[#This Row],[Order Date]],"dddd")</f>
        <v>Monday</v>
      </c>
      <c r="P2180" s="16">
        <f>WEEKDAY(Table13[[#This Row],[Order Datetime]],2)</f>
        <v>1</v>
      </c>
      <c r="Q2180" s="30" t="str">
        <f>IF(Table13[[#This Row],[Customer Country]]="",VLOOKUP(Table13[[#This Row],[Customer ID]],Customers!$A$2:$E$2501,2,0),Table13[[#This Row],[Customer Country]])</f>
        <v>Italy</v>
      </c>
      <c r="R2180" s="16">
        <f>VLOOKUP(Table13[[#This Row],[Customer ID]],Table3[],6,0)</f>
        <v>66</v>
      </c>
    </row>
    <row r="2181" spans="1:18" x14ac:dyDescent="0.3">
      <c r="A2181" s="15">
        <v>1594617</v>
      </c>
      <c r="B2181" s="16">
        <v>1747</v>
      </c>
      <c r="C2181" s="17" t="s">
        <v>99</v>
      </c>
      <c r="D2181" s="21">
        <v>45062.032638888886</v>
      </c>
      <c r="E2181" s="16" t="s">
        <v>97</v>
      </c>
      <c r="F2181" s="16" t="s">
        <v>48</v>
      </c>
      <c r="G2181" s="16">
        <v>4361</v>
      </c>
      <c r="H2181" s="16">
        <f>IF(OR(Table13[[#This Row],[Order Value]]&gt;Answer!I$17,Table13[[#This Row],[Order Value]]&lt;Answer!I$18),1,0)</f>
        <v>0</v>
      </c>
      <c r="I2181" s="19">
        <v>45062</v>
      </c>
      <c r="J2181" s="20" t="str">
        <f>TEXT(Table13[[#This Row],[Order Datetime]],"HH:MM:SS")</f>
        <v>00:47:00</v>
      </c>
      <c r="K2181" s="20" t="str">
        <f>TEXT(Table13[[#This Row],[Order time]],"H")</f>
        <v>0</v>
      </c>
      <c r="L2181" s="16">
        <v>5</v>
      </c>
      <c r="M2181" s="16">
        <f>DAY(Table13[[#This Row],[Order Date]])</f>
        <v>16</v>
      </c>
      <c r="N2181" s="16" t="str">
        <f>TEXT(Table13[[#This Row],[Order Date]],"mmmm")</f>
        <v>May</v>
      </c>
      <c r="O2181" s="16" t="str">
        <f>TEXT(Table13[[#This Row],[Order Date]],"dddd")</f>
        <v>Tuesday</v>
      </c>
      <c r="P2181" s="16">
        <f>WEEKDAY(Table13[[#This Row],[Order Datetime]],2)</f>
        <v>2</v>
      </c>
      <c r="Q2181" s="30" t="str">
        <f>IF(Table13[[#This Row],[Customer Country]]="",VLOOKUP(Table13[[#This Row],[Customer ID]],Customers!$A$2:$E$2501,2,0),Table13[[#This Row],[Customer Country]])</f>
        <v>USA</v>
      </c>
      <c r="R2181" s="16">
        <f>VLOOKUP(Table13[[#This Row],[Customer ID]],Table3[],6,0)</f>
        <v>61</v>
      </c>
    </row>
    <row r="2182" spans="1:18" x14ac:dyDescent="0.3">
      <c r="A2182" s="15">
        <v>34477</v>
      </c>
      <c r="B2182" s="16">
        <v>1749</v>
      </c>
      <c r="C2182" s="17" t="s">
        <v>104</v>
      </c>
      <c r="D2182" s="18">
        <v>45042.992361111108</v>
      </c>
      <c r="E2182" s="16" t="s">
        <v>97</v>
      </c>
      <c r="F2182" s="16" t="s">
        <v>47</v>
      </c>
      <c r="G2182" s="16">
        <v>9140</v>
      </c>
      <c r="H2182" s="16">
        <f>IF(OR(Table13[[#This Row],[Order Value]]&gt;Answer!I$17,Table13[[#This Row],[Order Value]]&lt;Answer!I$18),1,0)</f>
        <v>0</v>
      </c>
      <c r="I2182" s="19">
        <v>45042</v>
      </c>
      <c r="J2182" s="20" t="str">
        <f>TEXT(Table13[[#This Row],[Order Datetime]],"HH:MM:SS")</f>
        <v>23:49:00</v>
      </c>
      <c r="K2182" s="20" t="str">
        <f>TEXT(Table13[[#This Row],[Order time]],"H")</f>
        <v>23</v>
      </c>
      <c r="L2182" s="16">
        <v>4</v>
      </c>
      <c r="M2182" s="16">
        <f>DAY(Table13[[#This Row],[Order Date]])</f>
        <v>26</v>
      </c>
      <c r="N2182" s="16" t="str">
        <f>TEXT(Table13[[#This Row],[Order Date]],"mmmm")</f>
        <v>April</v>
      </c>
      <c r="O2182" s="16" t="str">
        <f>TEXT(Table13[[#This Row],[Order Date]],"dddd")</f>
        <v>Wednesday</v>
      </c>
      <c r="P2182" s="16">
        <f>WEEKDAY(Table13[[#This Row],[Order Datetime]],2)</f>
        <v>3</v>
      </c>
      <c r="Q2182" s="30" t="str">
        <f>IF(Table13[[#This Row],[Customer Country]]="",VLOOKUP(Table13[[#This Row],[Customer ID]],Customers!$A$2:$E$2501,2,0),Table13[[#This Row],[Customer Country]])</f>
        <v>Austria</v>
      </c>
      <c r="R2182" s="16">
        <f>VLOOKUP(Table13[[#This Row],[Customer ID]],Table3[],6,0)</f>
        <v>30</v>
      </c>
    </row>
    <row r="2183" spans="1:18" x14ac:dyDescent="0.3">
      <c r="A2183" s="15">
        <v>1396650</v>
      </c>
      <c r="B2183" s="16">
        <v>1751</v>
      </c>
      <c r="C2183" s="17" t="s">
        <v>99</v>
      </c>
      <c r="D2183" s="21">
        <v>45272.022916666669</v>
      </c>
      <c r="E2183" s="16" t="s">
        <v>97</v>
      </c>
      <c r="F2183" s="16" t="s">
        <v>21</v>
      </c>
      <c r="G2183" s="16">
        <v>9911</v>
      </c>
      <c r="H2183" s="16">
        <f>IF(OR(Table13[[#This Row],[Order Value]]&gt;Answer!I$17,Table13[[#This Row],[Order Value]]&lt;Answer!I$18),1,0)</f>
        <v>0</v>
      </c>
      <c r="I2183" s="19">
        <v>45272</v>
      </c>
      <c r="J2183" s="20" t="str">
        <f>TEXT(Table13[[#This Row],[Order Datetime]],"HH:MM:SS")</f>
        <v>00:33:00</v>
      </c>
      <c r="K2183" s="20" t="str">
        <f>TEXT(Table13[[#This Row],[Order time]],"H")</f>
        <v>0</v>
      </c>
      <c r="L2183" s="16">
        <v>12</v>
      </c>
      <c r="M2183" s="16">
        <f>DAY(Table13[[#This Row],[Order Date]])</f>
        <v>12</v>
      </c>
      <c r="N2183" s="16" t="str">
        <f>TEXT(Table13[[#This Row],[Order Date]],"mmmm")</f>
        <v>December</v>
      </c>
      <c r="O2183" s="16" t="str">
        <f>TEXT(Table13[[#This Row],[Order Date]],"dddd")</f>
        <v>Tuesday</v>
      </c>
      <c r="P2183" s="16">
        <f>WEEKDAY(Table13[[#This Row],[Order Datetime]],2)</f>
        <v>2</v>
      </c>
      <c r="Q2183" s="30" t="str">
        <f>IF(Table13[[#This Row],[Customer Country]]="",VLOOKUP(Table13[[#This Row],[Customer ID]],Customers!$A$2:$E$2501,2,0),Table13[[#This Row],[Customer Country]])</f>
        <v>USA</v>
      </c>
      <c r="R2183" s="16">
        <f>VLOOKUP(Table13[[#This Row],[Customer ID]],Table3[],6,0)</f>
        <v>78</v>
      </c>
    </row>
    <row r="2184" spans="1:18" x14ac:dyDescent="0.3">
      <c r="A2184" s="15">
        <v>350253</v>
      </c>
      <c r="B2184" s="16">
        <v>1752</v>
      </c>
      <c r="C2184" s="17" t="s">
        <v>101</v>
      </c>
      <c r="D2184" s="18">
        <v>45156.954861111109</v>
      </c>
      <c r="E2184" s="16" t="s">
        <v>96</v>
      </c>
      <c r="F2184" s="16" t="s">
        <v>11</v>
      </c>
      <c r="G2184" s="16">
        <v>9824</v>
      </c>
      <c r="H2184" s="16">
        <f>IF(OR(Table13[[#This Row],[Order Value]]&gt;Answer!I$17,Table13[[#This Row],[Order Value]]&lt;Answer!I$18),1,0)</f>
        <v>0</v>
      </c>
      <c r="I2184" s="19">
        <v>45156</v>
      </c>
      <c r="J2184" s="20" t="str">
        <f>TEXT(Table13[[#This Row],[Order Datetime]],"HH:MM:SS")</f>
        <v>22:55:00</v>
      </c>
      <c r="K2184" s="20" t="str">
        <f>TEXT(Table13[[#This Row],[Order time]],"H")</f>
        <v>22</v>
      </c>
      <c r="L2184" s="16">
        <v>8</v>
      </c>
      <c r="M2184" s="16">
        <f>DAY(Table13[[#This Row],[Order Date]])</f>
        <v>18</v>
      </c>
      <c r="N2184" s="16" t="str">
        <f>TEXT(Table13[[#This Row],[Order Date]],"mmmm")</f>
        <v>August</v>
      </c>
      <c r="O2184" s="16" t="str">
        <f>TEXT(Table13[[#This Row],[Order Date]],"dddd")</f>
        <v>Friday</v>
      </c>
      <c r="P2184" s="16">
        <f>WEEKDAY(Table13[[#This Row],[Order Datetime]],2)</f>
        <v>5</v>
      </c>
      <c r="Q2184" s="30" t="str">
        <f>IF(Table13[[#This Row],[Customer Country]]="",VLOOKUP(Table13[[#This Row],[Customer ID]],Customers!$A$2:$E$2501,2,0),Table13[[#This Row],[Customer Country]])</f>
        <v>Australia</v>
      </c>
      <c r="R2184" s="16">
        <f>VLOOKUP(Table13[[#This Row],[Customer ID]],Table3[],6,0)</f>
        <v>50</v>
      </c>
    </row>
    <row r="2185" spans="1:18" x14ac:dyDescent="0.3">
      <c r="A2185" s="15">
        <v>1538322</v>
      </c>
      <c r="B2185" s="16">
        <v>1752</v>
      </c>
      <c r="C2185" s="17" t="s">
        <v>101</v>
      </c>
      <c r="D2185" s="21">
        <v>45219.988888888889</v>
      </c>
      <c r="E2185" s="16" t="s">
        <v>98</v>
      </c>
      <c r="F2185" s="16" t="s">
        <v>21</v>
      </c>
      <c r="G2185" s="16">
        <v>6645</v>
      </c>
      <c r="H2185" s="16">
        <f>IF(OR(Table13[[#This Row],[Order Value]]&gt;Answer!I$17,Table13[[#This Row],[Order Value]]&lt;Answer!I$18),1,0)</f>
        <v>0</v>
      </c>
      <c r="I2185" s="19">
        <v>45219</v>
      </c>
      <c r="J2185" s="20" t="str">
        <f>TEXT(Table13[[#This Row],[Order Datetime]],"HH:MM:SS")</f>
        <v>23:44:00</v>
      </c>
      <c r="K2185" s="20" t="str">
        <f>TEXT(Table13[[#This Row],[Order time]],"H")</f>
        <v>23</v>
      </c>
      <c r="L2185" s="16">
        <v>10</v>
      </c>
      <c r="M2185" s="16">
        <f>DAY(Table13[[#This Row],[Order Date]])</f>
        <v>20</v>
      </c>
      <c r="N2185" s="16" t="str">
        <f>TEXT(Table13[[#This Row],[Order Date]],"mmmm")</f>
        <v>October</v>
      </c>
      <c r="O2185" s="16" t="str">
        <f>TEXT(Table13[[#This Row],[Order Date]],"dddd")</f>
        <v>Friday</v>
      </c>
      <c r="P2185" s="16">
        <f>WEEKDAY(Table13[[#This Row],[Order Datetime]],2)</f>
        <v>5</v>
      </c>
      <c r="Q2185" s="30" t="str">
        <f>IF(Table13[[#This Row],[Customer Country]]="",VLOOKUP(Table13[[#This Row],[Customer ID]],Customers!$A$2:$E$2501,2,0),Table13[[#This Row],[Customer Country]])</f>
        <v>Australia</v>
      </c>
      <c r="R2185" s="16">
        <f>VLOOKUP(Table13[[#This Row],[Customer ID]],Table3[],6,0)</f>
        <v>50</v>
      </c>
    </row>
    <row r="2186" spans="1:18" x14ac:dyDescent="0.3">
      <c r="A2186" s="15">
        <v>64461</v>
      </c>
      <c r="B2186" s="16">
        <v>1755</v>
      </c>
      <c r="C2186" s="17" t="s">
        <v>105</v>
      </c>
      <c r="D2186" s="18">
        <v>45006.984722222223</v>
      </c>
      <c r="E2186" s="16" t="s">
        <v>191</v>
      </c>
      <c r="F2186" s="16" t="s">
        <v>4</v>
      </c>
      <c r="G2186" s="16">
        <v>7725</v>
      </c>
      <c r="H2186" s="16">
        <f>IF(OR(Table13[[#This Row],[Order Value]]&gt;Answer!I$17,Table13[[#This Row],[Order Value]]&lt;Answer!I$18),1,0)</f>
        <v>0</v>
      </c>
      <c r="I2186" s="19">
        <v>45006</v>
      </c>
      <c r="J2186" s="20" t="str">
        <f>TEXT(Table13[[#This Row],[Order Datetime]],"HH:MM:SS")</f>
        <v>23:38:00</v>
      </c>
      <c r="K2186" s="20" t="str">
        <f>TEXT(Table13[[#This Row],[Order time]],"H")</f>
        <v>23</v>
      </c>
      <c r="L2186" s="16">
        <v>3</v>
      </c>
      <c r="M2186" s="16">
        <f>DAY(Table13[[#This Row],[Order Date]])</f>
        <v>21</v>
      </c>
      <c r="N2186" s="16" t="str">
        <f>TEXT(Table13[[#This Row],[Order Date]],"mmmm")</f>
        <v>March</v>
      </c>
      <c r="O2186" s="16" t="str">
        <f>TEXT(Table13[[#This Row],[Order Date]],"dddd")</f>
        <v>Tuesday</v>
      </c>
      <c r="P2186" s="16">
        <f>WEEKDAY(Table13[[#This Row],[Order Datetime]],2)</f>
        <v>2</v>
      </c>
      <c r="Q2186" s="30" t="str">
        <f>IF(Table13[[#This Row],[Customer Country]]="",VLOOKUP(Table13[[#This Row],[Customer ID]],Customers!$A$2:$E$2501,2,0),Table13[[#This Row],[Customer Country]])</f>
        <v>Spain</v>
      </c>
      <c r="R2186" s="16">
        <f>VLOOKUP(Table13[[#This Row],[Customer ID]],Table3[],6,0)</f>
        <v>66</v>
      </c>
    </row>
    <row r="2187" spans="1:18" x14ac:dyDescent="0.3">
      <c r="A2187" s="15">
        <v>613070</v>
      </c>
      <c r="B2187" s="16">
        <v>1755</v>
      </c>
      <c r="C2187" s="17" t="s">
        <v>105</v>
      </c>
      <c r="D2187" s="18">
        <v>45251.002083333333</v>
      </c>
      <c r="E2187" s="16" t="s">
        <v>97</v>
      </c>
      <c r="F2187" s="16" t="s">
        <v>41</v>
      </c>
      <c r="G2187" s="16">
        <v>895</v>
      </c>
      <c r="H2187" s="16">
        <f>IF(OR(Table13[[#This Row],[Order Value]]&gt;Answer!I$17,Table13[[#This Row],[Order Value]]&lt;Answer!I$18),1,0)</f>
        <v>0</v>
      </c>
      <c r="I2187" s="19">
        <v>45251</v>
      </c>
      <c r="J2187" s="20" t="str">
        <f>TEXT(Table13[[#This Row],[Order Datetime]],"HH:MM:SS")</f>
        <v>00:03:00</v>
      </c>
      <c r="K2187" s="20" t="str">
        <f>TEXT(Table13[[#This Row],[Order time]],"H")</f>
        <v>0</v>
      </c>
      <c r="L2187" s="16">
        <v>11</v>
      </c>
      <c r="M2187" s="16">
        <f>DAY(Table13[[#This Row],[Order Date]])</f>
        <v>21</v>
      </c>
      <c r="N2187" s="16" t="str">
        <f>TEXT(Table13[[#This Row],[Order Date]],"mmmm")</f>
        <v>November</v>
      </c>
      <c r="O2187" s="16" t="str">
        <f>TEXT(Table13[[#This Row],[Order Date]],"dddd")</f>
        <v>Tuesday</v>
      </c>
      <c r="P2187" s="16">
        <f>WEEKDAY(Table13[[#This Row],[Order Datetime]],2)</f>
        <v>2</v>
      </c>
      <c r="Q2187" s="30" t="str">
        <f>IF(Table13[[#This Row],[Customer Country]]="",VLOOKUP(Table13[[#This Row],[Customer ID]],Customers!$A$2:$E$2501,2,0),Table13[[#This Row],[Customer Country]])</f>
        <v>Spain</v>
      </c>
      <c r="R2187" s="16">
        <f>VLOOKUP(Table13[[#This Row],[Customer ID]],Table3[],6,0)</f>
        <v>66</v>
      </c>
    </row>
    <row r="2188" spans="1:18" x14ac:dyDescent="0.3">
      <c r="A2188" s="15">
        <v>1358333</v>
      </c>
      <c r="B2188" s="16">
        <v>1755</v>
      </c>
      <c r="C2188" s="17" t="s">
        <v>105</v>
      </c>
      <c r="D2188" s="21">
        <v>45001.967361111114</v>
      </c>
      <c r="E2188" s="16" t="s">
        <v>97</v>
      </c>
      <c r="F2188" s="16" t="s">
        <v>90</v>
      </c>
      <c r="G2188" s="16">
        <v>1585</v>
      </c>
      <c r="H2188" s="16">
        <f>IF(OR(Table13[[#This Row],[Order Value]]&gt;Answer!I$17,Table13[[#This Row],[Order Value]]&lt;Answer!I$18),1,0)</f>
        <v>0</v>
      </c>
      <c r="I2188" s="19">
        <v>45001</v>
      </c>
      <c r="J2188" s="20" t="str">
        <f>TEXT(Table13[[#This Row],[Order Datetime]],"HH:MM:SS")</f>
        <v>23:13:00</v>
      </c>
      <c r="K2188" s="20" t="str">
        <f>TEXT(Table13[[#This Row],[Order time]],"H")</f>
        <v>23</v>
      </c>
      <c r="L2188" s="16">
        <v>3</v>
      </c>
      <c r="M2188" s="16">
        <f>DAY(Table13[[#This Row],[Order Date]])</f>
        <v>16</v>
      </c>
      <c r="N2188" s="16" t="str">
        <f>TEXT(Table13[[#This Row],[Order Date]],"mmmm")</f>
        <v>March</v>
      </c>
      <c r="O2188" s="16" t="str">
        <f>TEXT(Table13[[#This Row],[Order Date]],"dddd")</f>
        <v>Thursday</v>
      </c>
      <c r="P2188" s="16">
        <f>WEEKDAY(Table13[[#This Row],[Order Datetime]],2)</f>
        <v>4</v>
      </c>
      <c r="Q2188" s="30" t="str">
        <f>IF(Table13[[#This Row],[Customer Country]]="",VLOOKUP(Table13[[#This Row],[Customer ID]],Customers!$A$2:$E$2501,2,0),Table13[[#This Row],[Customer Country]])</f>
        <v>Spain</v>
      </c>
      <c r="R2188" s="16">
        <f>VLOOKUP(Table13[[#This Row],[Customer ID]],Table3[],6,0)</f>
        <v>66</v>
      </c>
    </row>
    <row r="2189" spans="1:18" x14ac:dyDescent="0.3">
      <c r="A2189" s="15">
        <v>683069</v>
      </c>
      <c r="B2189" s="16">
        <v>1757</v>
      </c>
      <c r="C2189" s="17" t="s">
        <v>105</v>
      </c>
      <c r="D2189" s="21">
        <v>45219.97152777778</v>
      </c>
      <c r="E2189" s="16" t="s">
        <v>96</v>
      </c>
      <c r="F2189" s="16" t="s">
        <v>11</v>
      </c>
      <c r="G2189" s="16">
        <v>8159</v>
      </c>
      <c r="H2189" s="16">
        <f>IF(OR(Table13[[#This Row],[Order Value]]&gt;Answer!I$17,Table13[[#This Row],[Order Value]]&lt;Answer!I$18),1,0)</f>
        <v>0</v>
      </c>
      <c r="I2189" s="19">
        <v>45219</v>
      </c>
      <c r="J2189" s="20" t="str">
        <f>TEXT(Table13[[#This Row],[Order Datetime]],"HH:MM:SS")</f>
        <v>23:19:00</v>
      </c>
      <c r="K2189" s="20" t="str">
        <f>TEXT(Table13[[#This Row],[Order time]],"H")</f>
        <v>23</v>
      </c>
      <c r="L2189" s="16">
        <v>10</v>
      </c>
      <c r="M2189" s="16">
        <f>DAY(Table13[[#This Row],[Order Date]])</f>
        <v>20</v>
      </c>
      <c r="N2189" s="16" t="str">
        <f>TEXT(Table13[[#This Row],[Order Date]],"mmmm")</f>
        <v>October</v>
      </c>
      <c r="O2189" s="16" t="str">
        <f>TEXT(Table13[[#This Row],[Order Date]],"dddd")</f>
        <v>Friday</v>
      </c>
      <c r="P2189" s="16">
        <f>WEEKDAY(Table13[[#This Row],[Order Datetime]],2)</f>
        <v>5</v>
      </c>
      <c r="Q2189" s="30" t="str">
        <f>IF(Table13[[#This Row],[Customer Country]]="",VLOOKUP(Table13[[#This Row],[Customer ID]],Customers!$A$2:$E$2501,2,0),Table13[[#This Row],[Customer Country]])</f>
        <v>Spain</v>
      </c>
      <c r="R2189" s="16">
        <f>VLOOKUP(Table13[[#This Row],[Customer ID]],Table3[],6,0)</f>
        <v>20</v>
      </c>
    </row>
    <row r="2190" spans="1:18" x14ac:dyDescent="0.3">
      <c r="A2190" s="15">
        <v>1121011</v>
      </c>
      <c r="B2190" s="16">
        <v>1757</v>
      </c>
      <c r="C2190" s="17" t="s">
        <v>105</v>
      </c>
      <c r="D2190" s="21">
        <v>45202.043055555558</v>
      </c>
      <c r="E2190" s="16" t="s">
        <v>96</v>
      </c>
      <c r="F2190" s="16" t="s">
        <v>70</v>
      </c>
      <c r="G2190" s="16">
        <v>1675</v>
      </c>
      <c r="H2190" s="16">
        <f>IF(OR(Table13[[#This Row],[Order Value]]&gt;Answer!I$17,Table13[[#This Row],[Order Value]]&lt;Answer!I$18),1,0)</f>
        <v>0</v>
      </c>
      <c r="I2190" s="19">
        <v>45202</v>
      </c>
      <c r="J2190" s="20" t="str">
        <f>TEXT(Table13[[#This Row],[Order Datetime]],"HH:MM:SS")</f>
        <v>01:02:00</v>
      </c>
      <c r="K2190" s="20" t="str">
        <f>TEXT(Table13[[#This Row],[Order time]],"H")</f>
        <v>1</v>
      </c>
      <c r="L2190" s="16">
        <v>10</v>
      </c>
      <c r="M2190" s="16">
        <f>DAY(Table13[[#This Row],[Order Date]])</f>
        <v>3</v>
      </c>
      <c r="N2190" s="16" t="str">
        <f>TEXT(Table13[[#This Row],[Order Date]],"mmmm")</f>
        <v>October</v>
      </c>
      <c r="O2190" s="16" t="str">
        <f>TEXT(Table13[[#This Row],[Order Date]],"dddd")</f>
        <v>Tuesday</v>
      </c>
      <c r="P2190" s="16">
        <f>WEEKDAY(Table13[[#This Row],[Order Datetime]],2)</f>
        <v>2</v>
      </c>
      <c r="Q2190" s="30" t="str">
        <f>IF(Table13[[#This Row],[Customer Country]]="",VLOOKUP(Table13[[#This Row],[Customer ID]],Customers!$A$2:$E$2501,2,0),Table13[[#This Row],[Customer Country]])</f>
        <v>Spain</v>
      </c>
      <c r="R2190" s="16">
        <f>VLOOKUP(Table13[[#This Row],[Customer ID]],Table3[],6,0)</f>
        <v>20</v>
      </c>
    </row>
    <row r="2191" spans="1:18" x14ac:dyDescent="0.3">
      <c r="A2191" s="15">
        <v>165318</v>
      </c>
      <c r="B2191" s="16">
        <v>1759</v>
      </c>
      <c r="C2191" s="17" t="s">
        <v>105</v>
      </c>
      <c r="D2191" s="18">
        <v>44966.034722222219</v>
      </c>
      <c r="E2191" s="16" t="s">
        <v>98</v>
      </c>
      <c r="F2191" s="16" t="s">
        <v>27</v>
      </c>
      <c r="G2191" s="16">
        <v>3573</v>
      </c>
      <c r="H2191" s="16">
        <f>IF(OR(Table13[[#This Row],[Order Value]]&gt;Answer!I$17,Table13[[#This Row],[Order Value]]&lt;Answer!I$18),1,0)</f>
        <v>0</v>
      </c>
      <c r="I2191" s="19">
        <v>44966</v>
      </c>
      <c r="J2191" s="20" t="str">
        <f>TEXT(Table13[[#This Row],[Order Datetime]],"HH:MM:SS")</f>
        <v>00:50:00</v>
      </c>
      <c r="K2191" s="20" t="str">
        <f>TEXT(Table13[[#This Row],[Order time]],"H")</f>
        <v>0</v>
      </c>
      <c r="L2191" s="16">
        <v>2</v>
      </c>
      <c r="M2191" s="16">
        <f>DAY(Table13[[#This Row],[Order Date]])</f>
        <v>9</v>
      </c>
      <c r="N2191" s="16" t="str">
        <f>TEXT(Table13[[#This Row],[Order Date]],"mmmm")</f>
        <v>February</v>
      </c>
      <c r="O2191" s="16" t="str">
        <f>TEXT(Table13[[#This Row],[Order Date]],"dddd")</f>
        <v>Thursday</v>
      </c>
      <c r="P2191" s="16">
        <f>WEEKDAY(Table13[[#This Row],[Order Datetime]],2)</f>
        <v>4</v>
      </c>
      <c r="Q2191" s="30" t="str">
        <f>IF(Table13[[#This Row],[Customer Country]]="",VLOOKUP(Table13[[#This Row],[Customer ID]],Customers!$A$2:$E$2501,2,0),Table13[[#This Row],[Customer Country]])</f>
        <v>Spain</v>
      </c>
      <c r="R2191" s="16">
        <f>VLOOKUP(Table13[[#This Row],[Customer ID]],Table3[],6,0)</f>
        <v>22</v>
      </c>
    </row>
    <row r="2192" spans="1:18" x14ac:dyDescent="0.3">
      <c r="A2192" s="15">
        <v>1420854</v>
      </c>
      <c r="B2192" s="16">
        <v>1759</v>
      </c>
      <c r="C2192" s="17" t="s">
        <v>105</v>
      </c>
      <c r="D2192" s="21">
        <v>45205.977083333331</v>
      </c>
      <c r="E2192" s="16" t="s">
        <v>98</v>
      </c>
      <c r="F2192" s="16" t="s">
        <v>90</v>
      </c>
      <c r="G2192" s="16">
        <v>1964</v>
      </c>
      <c r="H2192" s="16">
        <f>IF(OR(Table13[[#This Row],[Order Value]]&gt;Answer!I$17,Table13[[#This Row],[Order Value]]&lt;Answer!I$18),1,0)</f>
        <v>0</v>
      </c>
      <c r="I2192" s="19">
        <v>45205</v>
      </c>
      <c r="J2192" s="20" t="str">
        <f>TEXT(Table13[[#This Row],[Order Datetime]],"HH:MM:SS")</f>
        <v>23:27:00</v>
      </c>
      <c r="K2192" s="20" t="str">
        <f>TEXT(Table13[[#This Row],[Order time]],"H")</f>
        <v>23</v>
      </c>
      <c r="L2192" s="16">
        <v>10</v>
      </c>
      <c r="M2192" s="16">
        <f>DAY(Table13[[#This Row],[Order Date]])</f>
        <v>6</v>
      </c>
      <c r="N2192" s="16" t="str">
        <f>TEXT(Table13[[#This Row],[Order Date]],"mmmm")</f>
        <v>October</v>
      </c>
      <c r="O2192" s="16" t="str">
        <f>TEXT(Table13[[#This Row],[Order Date]],"dddd")</f>
        <v>Friday</v>
      </c>
      <c r="P2192" s="16">
        <f>WEEKDAY(Table13[[#This Row],[Order Datetime]],2)</f>
        <v>5</v>
      </c>
      <c r="Q2192" s="30" t="str">
        <f>IF(Table13[[#This Row],[Customer Country]]="",VLOOKUP(Table13[[#This Row],[Customer ID]],Customers!$A$2:$E$2501,2,0),Table13[[#This Row],[Customer Country]])</f>
        <v>Spain</v>
      </c>
      <c r="R2192" s="16">
        <f>VLOOKUP(Table13[[#This Row],[Customer ID]],Table3[],6,0)</f>
        <v>22</v>
      </c>
    </row>
    <row r="2193" spans="1:18" x14ac:dyDescent="0.3">
      <c r="A2193" s="15">
        <v>205425</v>
      </c>
      <c r="B2193" s="16">
        <v>1760</v>
      </c>
      <c r="C2193" s="17" t="s">
        <v>100</v>
      </c>
      <c r="D2193" s="18">
        <v>45190.050694444442</v>
      </c>
      <c r="E2193" s="16" t="s">
        <v>96</v>
      </c>
      <c r="F2193" s="16" t="s">
        <v>11</v>
      </c>
      <c r="G2193" s="16">
        <v>9729</v>
      </c>
      <c r="H2193" s="16">
        <f>IF(OR(Table13[[#This Row],[Order Value]]&gt;Answer!I$17,Table13[[#This Row],[Order Value]]&lt;Answer!I$18),1,0)</f>
        <v>0</v>
      </c>
      <c r="I2193" s="19">
        <v>45190</v>
      </c>
      <c r="J2193" s="20" t="str">
        <f>TEXT(Table13[[#This Row],[Order Datetime]],"HH:MM:SS")</f>
        <v>01:13:00</v>
      </c>
      <c r="K2193" s="20" t="str">
        <f>TEXT(Table13[[#This Row],[Order time]],"H")</f>
        <v>1</v>
      </c>
      <c r="L2193" s="16">
        <v>9</v>
      </c>
      <c r="M2193" s="16">
        <f>DAY(Table13[[#This Row],[Order Date]])</f>
        <v>21</v>
      </c>
      <c r="N2193" s="16" t="str">
        <f>TEXT(Table13[[#This Row],[Order Date]],"mmmm")</f>
        <v>September</v>
      </c>
      <c r="O2193" s="16" t="str">
        <f>TEXT(Table13[[#This Row],[Order Date]],"dddd")</f>
        <v>Thursday</v>
      </c>
      <c r="P2193" s="16">
        <f>WEEKDAY(Table13[[#This Row],[Order Datetime]],2)</f>
        <v>4</v>
      </c>
      <c r="Q2193" s="30" t="str">
        <f>IF(Table13[[#This Row],[Customer Country]]="",VLOOKUP(Table13[[#This Row],[Customer ID]],Customers!$A$2:$E$2501,2,0),Table13[[#This Row],[Customer Country]])</f>
        <v>France</v>
      </c>
      <c r="R2193" s="16">
        <f>VLOOKUP(Table13[[#This Row],[Customer ID]],Table3[],6,0)</f>
        <v>19</v>
      </c>
    </row>
    <row r="2194" spans="1:18" x14ac:dyDescent="0.3">
      <c r="A2194" s="15">
        <v>1217144</v>
      </c>
      <c r="B2194" s="16">
        <v>1762</v>
      </c>
      <c r="C2194" s="17" t="s">
        <v>99</v>
      </c>
      <c r="D2194" s="21">
        <v>45288.979166666664</v>
      </c>
      <c r="E2194" s="16" t="s">
        <v>191</v>
      </c>
      <c r="F2194" s="16" t="s">
        <v>7</v>
      </c>
      <c r="G2194" s="16">
        <v>3046</v>
      </c>
      <c r="H2194" s="16">
        <f>IF(OR(Table13[[#This Row],[Order Value]]&gt;Answer!I$17,Table13[[#This Row],[Order Value]]&lt;Answer!I$18),1,0)</f>
        <v>0</v>
      </c>
      <c r="I2194" s="19">
        <v>45288</v>
      </c>
      <c r="J2194" s="20" t="str">
        <f>TEXT(Table13[[#This Row],[Order Datetime]],"HH:MM:SS")</f>
        <v>23:30:00</v>
      </c>
      <c r="K2194" s="20" t="str">
        <f>TEXT(Table13[[#This Row],[Order time]],"H")</f>
        <v>23</v>
      </c>
      <c r="L2194" s="16">
        <v>12</v>
      </c>
      <c r="M2194" s="16">
        <f>DAY(Table13[[#This Row],[Order Date]])</f>
        <v>28</v>
      </c>
      <c r="N2194" s="16" t="str">
        <f>TEXT(Table13[[#This Row],[Order Date]],"mmmm")</f>
        <v>December</v>
      </c>
      <c r="O2194" s="16" t="str">
        <f>TEXT(Table13[[#This Row],[Order Date]],"dddd")</f>
        <v>Thursday</v>
      </c>
      <c r="P2194" s="16">
        <f>WEEKDAY(Table13[[#This Row],[Order Datetime]],2)</f>
        <v>4</v>
      </c>
      <c r="Q2194" s="30" t="str">
        <f>IF(Table13[[#This Row],[Customer Country]]="",VLOOKUP(Table13[[#This Row],[Customer ID]],Customers!$A$2:$E$2501,2,0),Table13[[#This Row],[Customer Country]])</f>
        <v>USA</v>
      </c>
      <c r="R2194" s="16">
        <f>VLOOKUP(Table13[[#This Row],[Customer ID]],Table3[],6,0)</f>
        <v>29</v>
      </c>
    </row>
    <row r="2195" spans="1:18" x14ac:dyDescent="0.3">
      <c r="A2195" s="15">
        <v>1365869</v>
      </c>
      <c r="B2195" s="16">
        <v>1763</v>
      </c>
      <c r="C2195" s="17" t="s">
        <v>99</v>
      </c>
      <c r="D2195" s="21">
        <v>45217.955555555556</v>
      </c>
      <c r="E2195" s="16" t="s">
        <v>97</v>
      </c>
      <c r="F2195" s="16" t="s">
        <v>90</v>
      </c>
      <c r="G2195" s="16">
        <v>8523</v>
      </c>
      <c r="H2195" s="16">
        <f>IF(OR(Table13[[#This Row],[Order Value]]&gt;Answer!I$17,Table13[[#This Row],[Order Value]]&lt;Answer!I$18),1,0)</f>
        <v>0</v>
      </c>
      <c r="I2195" s="19">
        <v>45217</v>
      </c>
      <c r="J2195" s="20" t="str">
        <f>TEXT(Table13[[#This Row],[Order Datetime]],"HH:MM:SS")</f>
        <v>22:56:00</v>
      </c>
      <c r="K2195" s="20" t="str">
        <f>TEXT(Table13[[#This Row],[Order time]],"H")</f>
        <v>22</v>
      </c>
      <c r="L2195" s="16">
        <v>10</v>
      </c>
      <c r="M2195" s="16">
        <f>DAY(Table13[[#This Row],[Order Date]])</f>
        <v>18</v>
      </c>
      <c r="N2195" s="16" t="str">
        <f>TEXT(Table13[[#This Row],[Order Date]],"mmmm")</f>
        <v>October</v>
      </c>
      <c r="O2195" s="16" t="str">
        <f>TEXT(Table13[[#This Row],[Order Date]],"dddd")</f>
        <v>Wednesday</v>
      </c>
      <c r="P2195" s="16">
        <f>WEEKDAY(Table13[[#This Row],[Order Datetime]],2)</f>
        <v>3</v>
      </c>
      <c r="Q2195" s="30" t="str">
        <f>IF(Table13[[#This Row],[Customer Country]]="",VLOOKUP(Table13[[#This Row],[Customer ID]],Customers!$A$2:$E$2501,2,0),Table13[[#This Row],[Customer Country]])</f>
        <v>USA</v>
      </c>
      <c r="R2195" s="16">
        <f>VLOOKUP(Table13[[#This Row],[Customer ID]],Table3[],6,0)</f>
        <v>84</v>
      </c>
    </row>
    <row r="2196" spans="1:18" x14ac:dyDescent="0.3">
      <c r="A2196" s="15">
        <v>627473</v>
      </c>
      <c r="B2196" s="16">
        <v>1766</v>
      </c>
      <c r="C2196" s="17" t="s">
        <v>105</v>
      </c>
      <c r="D2196" s="18">
        <v>45012.038888888892</v>
      </c>
      <c r="E2196" s="16" t="s">
        <v>191</v>
      </c>
      <c r="F2196" s="16" t="s">
        <v>27</v>
      </c>
      <c r="G2196" s="16">
        <v>5427</v>
      </c>
      <c r="H2196" s="16">
        <f>IF(OR(Table13[[#This Row],[Order Value]]&gt;Answer!I$17,Table13[[#This Row],[Order Value]]&lt;Answer!I$18),1,0)</f>
        <v>0</v>
      </c>
      <c r="I2196" s="19">
        <v>45012</v>
      </c>
      <c r="J2196" s="20" t="str">
        <f>TEXT(Table13[[#This Row],[Order Datetime]],"HH:MM:SS")</f>
        <v>00:56:00</v>
      </c>
      <c r="K2196" s="20" t="str">
        <f>TEXT(Table13[[#This Row],[Order time]],"H")</f>
        <v>0</v>
      </c>
      <c r="L2196" s="16">
        <v>3</v>
      </c>
      <c r="M2196" s="16">
        <f>DAY(Table13[[#This Row],[Order Date]])</f>
        <v>27</v>
      </c>
      <c r="N2196" s="16" t="str">
        <f>TEXT(Table13[[#This Row],[Order Date]],"mmmm")</f>
        <v>March</v>
      </c>
      <c r="O2196" s="16" t="str">
        <f>TEXT(Table13[[#This Row],[Order Date]],"dddd")</f>
        <v>Monday</v>
      </c>
      <c r="P2196" s="16">
        <f>WEEKDAY(Table13[[#This Row],[Order Datetime]],2)</f>
        <v>1</v>
      </c>
      <c r="Q2196" s="30" t="str">
        <f>IF(Table13[[#This Row],[Customer Country]]="",VLOOKUP(Table13[[#This Row],[Customer ID]],Customers!$A$2:$E$2501,2,0),Table13[[#This Row],[Customer Country]])</f>
        <v>Spain</v>
      </c>
      <c r="R2196" s="16">
        <f>VLOOKUP(Table13[[#This Row],[Customer ID]],Table3[],6,0)</f>
        <v>42</v>
      </c>
    </row>
    <row r="2197" spans="1:18" x14ac:dyDescent="0.3">
      <c r="A2197" s="15">
        <v>542381</v>
      </c>
      <c r="B2197" s="16">
        <v>1767</v>
      </c>
      <c r="C2197" s="17" t="s">
        <v>100</v>
      </c>
      <c r="D2197" s="18">
        <v>45286.009027777778</v>
      </c>
      <c r="E2197" s="16" t="s">
        <v>191</v>
      </c>
      <c r="F2197" s="16" t="s">
        <v>14</v>
      </c>
      <c r="G2197" s="16">
        <v>6198</v>
      </c>
      <c r="H2197" s="16">
        <f>IF(OR(Table13[[#This Row],[Order Value]]&gt;Answer!I$17,Table13[[#This Row],[Order Value]]&lt;Answer!I$18),1,0)</f>
        <v>0</v>
      </c>
      <c r="I2197" s="19">
        <v>45286</v>
      </c>
      <c r="J2197" s="20" t="str">
        <f>TEXT(Table13[[#This Row],[Order Datetime]],"HH:MM:SS")</f>
        <v>00:13:00</v>
      </c>
      <c r="K2197" s="20" t="str">
        <f>TEXT(Table13[[#This Row],[Order time]],"H")</f>
        <v>0</v>
      </c>
      <c r="L2197" s="16">
        <v>12</v>
      </c>
      <c r="M2197" s="16">
        <f>DAY(Table13[[#This Row],[Order Date]])</f>
        <v>26</v>
      </c>
      <c r="N2197" s="16" t="str">
        <f>TEXT(Table13[[#This Row],[Order Date]],"mmmm")</f>
        <v>December</v>
      </c>
      <c r="O2197" s="16" t="str">
        <f>TEXT(Table13[[#This Row],[Order Date]],"dddd")</f>
        <v>Tuesday</v>
      </c>
      <c r="P2197" s="16">
        <f>WEEKDAY(Table13[[#This Row],[Order Datetime]],2)</f>
        <v>2</v>
      </c>
      <c r="Q2197" s="30" t="str">
        <f>IF(Table13[[#This Row],[Customer Country]]="",VLOOKUP(Table13[[#This Row],[Customer ID]],Customers!$A$2:$E$2501,2,0),Table13[[#This Row],[Customer Country]])</f>
        <v>France</v>
      </c>
      <c r="R2197" s="16">
        <f>VLOOKUP(Table13[[#This Row],[Customer ID]],Table3[],6,0)</f>
        <v>52</v>
      </c>
    </row>
    <row r="2198" spans="1:18" x14ac:dyDescent="0.3">
      <c r="A2198" s="15">
        <v>641966</v>
      </c>
      <c r="B2198" s="16">
        <v>1767</v>
      </c>
      <c r="C2198" s="17" t="s">
        <v>100</v>
      </c>
      <c r="D2198" s="18">
        <v>44965.067361111112</v>
      </c>
      <c r="E2198" s="16" t="s">
        <v>191</v>
      </c>
      <c r="F2198" s="16" t="s">
        <v>27</v>
      </c>
      <c r="G2198" s="16">
        <v>3140</v>
      </c>
      <c r="H2198" s="16">
        <f>IF(OR(Table13[[#This Row],[Order Value]]&gt;Answer!I$17,Table13[[#This Row],[Order Value]]&lt;Answer!I$18),1,0)</f>
        <v>0</v>
      </c>
      <c r="I2198" s="19">
        <v>44965</v>
      </c>
      <c r="J2198" s="20" t="str">
        <f>TEXT(Table13[[#This Row],[Order Datetime]],"HH:MM:SS")</f>
        <v>01:37:00</v>
      </c>
      <c r="K2198" s="20" t="str">
        <f>TEXT(Table13[[#This Row],[Order time]],"H")</f>
        <v>1</v>
      </c>
      <c r="L2198" s="16">
        <v>2</v>
      </c>
      <c r="M2198" s="16">
        <f>DAY(Table13[[#This Row],[Order Date]])</f>
        <v>8</v>
      </c>
      <c r="N2198" s="16" t="str">
        <f>TEXT(Table13[[#This Row],[Order Date]],"mmmm")</f>
        <v>February</v>
      </c>
      <c r="O2198" s="16" t="str">
        <f>TEXT(Table13[[#This Row],[Order Date]],"dddd")</f>
        <v>Wednesday</v>
      </c>
      <c r="P2198" s="16">
        <f>WEEKDAY(Table13[[#This Row],[Order Datetime]],2)</f>
        <v>3</v>
      </c>
      <c r="Q2198" s="30" t="str">
        <f>IF(Table13[[#This Row],[Customer Country]]="",VLOOKUP(Table13[[#This Row],[Customer ID]],Customers!$A$2:$E$2501,2,0),Table13[[#This Row],[Customer Country]])</f>
        <v>France</v>
      </c>
      <c r="R2198" s="16">
        <f>VLOOKUP(Table13[[#This Row],[Customer ID]],Table3[],6,0)</f>
        <v>52</v>
      </c>
    </row>
    <row r="2199" spans="1:18" x14ac:dyDescent="0.3">
      <c r="A2199" s="15">
        <v>1426596</v>
      </c>
      <c r="B2199" s="16">
        <v>1768</v>
      </c>
      <c r="C2199" s="17" t="s">
        <v>99</v>
      </c>
      <c r="D2199" s="21">
        <v>45281.023611111108</v>
      </c>
      <c r="E2199" s="16" t="s">
        <v>97</v>
      </c>
      <c r="F2199" s="16" t="s">
        <v>17</v>
      </c>
      <c r="G2199" s="16">
        <v>3187</v>
      </c>
      <c r="H2199" s="16">
        <f>IF(OR(Table13[[#This Row],[Order Value]]&gt;Answer!I$17,Table13[[#This Row],[Order Value]]&lt;Answer!I$18),1,0)</f>
        <v>0</v>
      </c>
      <c r="I2199" s="19">
        <v>45281</v>
      </c>
      <c r="J2199" s="20" t="str">
        <f>TEXT(Table13[[#This Row],[Order Datetime]],"HH:MM:SS")</f>
        <v>00:34:00</v>
      </c>
      <c r="K2199" s="20" t="str">
        <f>TEXT(Table13[[#This Row],[Order time]],"H")</f>
        <v>0</v>
      </c>
      <c r="L2199" s="16">
        <v>12</v>
      </c>
      <c r="M2199" s="16">
        <f>DAY(Table13[[#This Row],[Order Date]])</f>
        <v>21</v>
      </c>
      <c r="N2199" s="16" t="str">
        <f>TEXT(Table13[[#This Row],[Order Date]],"mmmm")</f>
        <v>December</v>
      </c>
      <c r="O2199" s="16" t="str">
        <f>TEXT(Table13[[#This Row],[Order Date]],"dddd")</f>
        <v>Thursday</v>
      </c>
      <c r="P2199" s="16">
        <f>WEEKDAY(Table13[[#This Row],[Order Datetime]],2)</f>
        <v>4</v>
      </c>
      <c r="Q2199" s="30" t="str">
        <f>IF(Table13[[#This Row],[Customer Country]]="",VLOOKUP(Table13[[#This Row],[Customer ID]],Customers!$A$2:$E$2501,2,0),Table13[[#This Row],[Customer Country]])</f>
        <v>USA</v>
      </c>
      <c r="R2199" s="16">
        <f>VLOOKUP(Table13[[#This Row],[Customer ID]],Table3[],6,0)</f>
        <v>81</v>
      </c>
    </row>
    <row r="2200" spans="1:18" x14ac:dyDescent="0.3">
      <c r="A2200" s="15">
        <v>438673</v>
      </c>
      <c r="B2200" s="16">
        <v>1769</v>
      </c>
      <c r="C2200" s="17" t="s">
        <v>105</v>
      </c>
      <c r="D2200" s="18">
        <v>45284.94027777778</v>
      </c>
      <c r="E2200" s="16" t="s">
        <v>97</v>
      </c>
      <c r="F2200" s="16" t="s">
        <v>25</v>
      </c>
      <c r="G2200" s="16">
        <v>6941</v>
      </c>
      <c r="H2200" s="16">
        <f>IF(OR(Table13[[#This Row],[Order Value]]&gt;Answer!I$17,Table13[[#This Row],[Order Value]]&lt;Answer!I$18),1,0)</f>
        <v>0</v>
      </c>
      <c r="I2200" s="19">
        <v>45284</v>
      </c>
      <c r="J2200" s="20" t="str">
        <f>TEXT(Table13[[#This Row],[Order Datetime]],"HH:MM:SS")</f>
        <v>22:34:00</v>
      </c>
      <c r="K2200" s="20" t="str">
        <f>TEXT(Table13[[#This Row],[Order time]],"H")</f>
        <v>22</v>
      </c>
      <c r="L2200" s="16">
        <v>12</v>
      </c>
      <c r="M2200" s="16">
        <f>DAY(Table13[[#This Row],[Order Date]])</f>
        <v>24</v>
      </c>
      <c r="N2200" s="16" t="str">
        <f>TEXT(Table13[[#This Row],[Order Date]],"mmmm")</f>
        <v>December</v>
      </c>
      <c r="O2200" s="16" t="str">
        <f>TEXT(Table13[[#This Row],[Order Date]],"dddd")</f>
        <v>Sunday</v>
      </c>
      <c r="P2200" s="16">
        <f>WEEKDAY(Table13[[#This Row],[Order Datetime]],2)</f>
        <v>7</v>
      </c>
      <c r="Q2200" s="30" t="str">
        <f>IF(Table13[[#This Row],[Customer Country]]="",VLOOKUP(Table13[[#This Row],[Customer ID]],Customers!$A$2:$E$2501,2,0),Table13[[#This Row],[Customer Country]])</f>
        <v>Spain</v>
      </c>
      <c r="R2200" s="16">
        <f>VLOOKUP(Table13[[#This Row],[Customer ID]],Table3[],6,0)</f>
        <v>27</v>
      </c>
    </row>
    <row r="2201" spans="1:18" x14ac:dyDescent="0.3">
      <c r="A2201" s="15">
        <v>621694</v>
      </c>
      <c r="B2201" s="16">
        <v>1769</v>
      </c>
      <c r="C2201" s="17" t="s">
        <v>105</v>
      </c>
      <c r="D2201" s="18">
        <v>45269.065972222219</v>
      </c>
      <c r="E2201" s="16" t="s">
        <v>96</v>
      </c>
      <c r="F2201" s="16" t="s">
        <v>90</v>
      </c>
      <c r="G2201" s="16">
        <v>1826</v>
      </c>
      <c r="H2201" s="16">
        <f>IF(OR(Table13[[#This Row],[Order Value]]&gt;Answer!I$17,Table13[[#This Row],[Order Value]]&lt;Answer!I$18),1,0)</f>
        <v>0</v>
      </c>
      <c r="I2201" s="19">
        <v>45269</v>
      </c>
      <c r="J2201" s="20" t="str">
        <f>TEXT(Table13[[#This Row],[Order Datetime]],"HH:MM:SS")</f>
        <v>01:35:00</v>
      </c>
      <c r="K2201" s="20" t="str">
        <f>TEXT(Table13[[#This Row],[Order time]],"H")</f>
        <v>1</v>
      </c>
      <c r="L2201" s="16">
        <v>12</v>
      </c>
      <c r="M2201" s="16">
        <f>DAY(Table13[[#This Row],[Order Date]])</f>
        <v>9</v>
      </c>
      <c r="N2201" s="16" t="str">
        <f>TEXT(Table13[[#This Row],[Order Date]],"mmmm")</f>
        <v>December</v>
      </c>
      <c r="O2201" s="16" t="str">
        <f>TEXT(Table13[[#This Row],[Order Date]],"dddd")</f>
        <v>Saturday</v>
      </c>
      <c r="P2201" s="16">
        <f>WEEKDAY(Table13[[#This Row],[Order Datetime]],2)</f>
        <v>6</v>
      </c>
      <c r="Q2201" s="30" t="str">
        <f>IF(Table13[[#This Row],[Customer Country]]="",VLOOKUP(Table13[[#This Row],[Customer ID]],Customers!$A$2:$E$2501,2,0),Table13[[#This Row],[Customer Country]])</f>
        <v>Spain</v>
      </c>
      <c r="R2201" s="16">
        <f>VLOOKUP(Table13[[#This Row],[Customer ID]],Table3[],6,0)</f>
        <v>27</v>
      </c>
    </row>
    <row r="2202" spans="1:18" x14ac:dyDescent="0.3">
      <c r="A2202" s="15">
        <v>1050256</v>
      </c>
      <c r="B2202" s="16">
        <v>1770</v>
      </c>
      <c r="C2202" s="17" t="s">
        <v>104</v>
      </c>
      <c r="D2202" s="21">
        <v>45041.063888888886</v>
      </c>
      <c r="E2202" s="16" t="s">
        <v>96</v>
      </c>
      <c r="F2202" s="16" t="s">
        <v>18</v>
      </c>
      <c r="G2202" s="16">
        <v>9723</v>
      </c>
      <c r="H2202" s="16">
        <f>IF(OR(Table13[[#This Row],[Order Value]]&gt;Answer!I$17,Table13[[#This Row],[Order Value]]&lt;Answer!I$18),1,0)</f>
        <v>0</v>
      </c>
      <c r="I2202" s="19">
        <v>45041</v>
      </c>
      <c r="J2202" s="20" t="str">
        <f>TEXT(Table13[[#This Row],[Order Datetime]],"HH:MM:SS")</f>
        <v>01:32:00</v>
      </c>
      <c r="K2202" s="20" t="str">
        <f>TEXT(Table13[[#This Row],[Order time]],"H")</f>
        <v>1</v>
      </c>
      <c r="L2202" s="16">
        <v>4</v>
      </c>
      <c r="M2202" s="16">
        <f>DAY(Table13[[#This Row],[Order Date]])</f>
        <v>25</v>
      </c>
      <c r="N2202" s="16" t="str">
        <f>TEXT(Table13[[#This Row],[Order Date]],"mmmm")</f>
        <v>April</v>
      </c>
      <c r="O2202" s="16" t="str">
        <f>TEXT(Table13[[#This Row],[Order Date]],"dddd")</f>
        <v>Tuesday</v>
      </c>
      <c r="P2202" s="16">
        <f>WEEKDAY(Table13[[#This Row],[Order Datetime]],2)</f>
        <v>2</v>
      </c>
      <c r="Q2202" s="30" t="str">
        <f>IF(Table13[[#This Row],[Customer Country]]="",VLOOKUP(Table13[[#This Row],[Customer ID]],Customers!$A$2:$E$2501,2,0),Table13[[#This Row],[Customer Country]])</f>
        <v>Austria</v>
      </c>
      <c r="R2202" s="16">
        <f>VLOOKUP(Table13[[#This Row],[Customer ID]],Table3[],6,0)</f>
        <v>88</v>
      </c>
    </row>
    <row r="2203" spans="1:18" x14ac:dyDescent="0.3">
      <c r="A2203" s="15">
        <v>1311950</v>
      </c>
      <c r="B2203" s="16">
        <v>1770</v>
      </c>
      <c r="C2203" s="17" t="s">
        <v>104</v>
      </c>
      <c r="D2203" s="21">
        <v>45290.990972222222</v>
      </c>
      <c r="E2203" s="16" t="s">
        <v>98</v>
      </c>
      <c r="F2203" s="16" t="s">
        <v>4</v>
      </c>
      <c r="G2203" s="16">
        <v>4041</v>
      </c>
      <c r="H2203" s="16">
        <f>IF(OR(Table13[[#This Row],[Order Value]]&gt;Answer!I$17,Table13[[#This Row],[Order Value]]&lt;Answer!I$18),1,0)</f>
        <v>0</v>
      </c>
      <c r="I2203" s="19">
        <v>45290</v>
      </c>
      <c r="J2203" s="20" t="str">
        <f>TEXT(Table13[[#This Row],[Order Datetime]],"HH:MM:SS")</f>
        <v>23:47:00</v>
      </c>
      <c r="K2203" s="20" t="str">
        <f>TEXT(Table13[[#This Row],[Order time]],"H")</f>
        <v>23</v>
      </c>
      <c r="L2203" s="16">
        <v>12</v>
      </c>
      <c r="M2203" s="16">
        <f>DAY(Table13[[#This Row],[Order Date]])</f>
        <v>30</v>
      </c>
      <c r="N2203" s="16" t="str">
        <f>TEXT(Table13[[#This Row],[Order Date]],"mmmm")</f>
        <v>December</v>
      </c>
      <c r="O2203" s="16" t="str">
        <f>TEXT(Table13[[#This Row],[Order Date]],"dddd")</f>
        <v>Saturday</v>
      </c>
      <c r="P2203" s="16">
        <f>WEEKDAY(Table13[[#This Row],[Order Datetime]],2)</f>
        <v>6</v>
      </c>
      <c r="Q2203" s="30" t="str">
        <f>IF(Table13[[#This Row],[Customer Country]]="",VLOOKUP(Table13[[#This Row],[Customer ID]],Customers!$A$2:$E$2501,2,0),Table13[[#This Row],[Customer Country]])</f>
        <v>Austria</v>
      </c>
      <c r="R2203" s="16">
        <f>VLOOKUP(Table13[[#This Row],[Customer ID]],Table3[],6,0)</f>
        <v>88</v>
      </c>
    </row>
    <row r="2204" spans="1:18" x14ac:dyDescent="0.3">
      <c r="A2204" s="15">
        <v>30739</v>
      </c>
      <c r="B2204" s="16">
        <v>1771</v>
      </c>
      <c r="C2204" s="17" t="s">
        <v>107</v>
      </c>
      <c r="D2204" s="18">
        <v>45075.019444444442</v>
      </c>
      <c r="E2204" s="16" t="s">
        <v>96</v>
      </c>
      <c r="F2204" s="16" t="s">
        <v>44</v>
      </c>
      <c r="G2204" s="16">
        <v>5684</v>
      </c>
      <c r="H2204" s="16">
        <f>IF(OR(Table13[[#This Row],[Order Value]]&gt;Answer!I$17,Table13[[#This Row],[Order Value]]&lt;Answer!I$18),1,0)</f>
        <v>0</v>
      </c>
      <c r="I2204" s="19">
        <v>45075</v>
      </c>
      <c r="J2204" s="20" t="str">
        <f>TEXT(Table13[[#This Row],[Order Datetime]],"HH:MM:SS")</f>
        <v>00:28:00</v>
      </c>
      <c r="K2204" s="20" t="str">
        <f>TEXT(Table13[[#This Row],[Order time]],"H")</f>
        <v>0</v>
      </c>
      <c r="L2204" s="16">
        <v>5</v>
      </c>
      <c r="M2204" s="16">
        <f>DAY(Table13[[#This Row],[Order Date]])</f>
        <v>29</v>
      </c>
      <c r="N2204" s="16" t="str">
        <f>TEXT(Table13[[#This Row],[Order Date]],"mmmm")</f>
        <v>May</v>
      </c>
      <c r="O2204" s="16" t="str">
        <f>TEXT(Table13[[#This Row],[Order Date]],"dddd")</f>
        <v>Monday</v>
      </c>
      <c r="P2204" s="16">
        <f>WEEKDAY(Table13[[#This Row],[Order Datetime]],2)</f>
        <v>1</v>
      </c>
      <c r="Q2204" s="30" t="str">
        <f>IF(Table13[[#This Row],[Customer Country]]="",VLOOKUP(Table13[[#This Row],[Customer ID]],Customers!$A$2:$E$2501,2,0),Table13[[#This Row],[Customer Country]])</f>
        <v>Italy</v>
      </c>
      <c r="R2204" s="16">
        <f>VLOOKUP(Table13[[#This Row],[Customer ID]],Table3[],6,0)</f>
        <v>80</v>
      </c>
    </row>
    <row r="2205" spans="1:18" x14ac:dyDescent="0.3">
      <c r="A2205" s="15">
        <v>73914</v>
      </c>
      <c r="B2205" s="16">
        <v>1772</v>
      </c>
      <c r="C2205" s="17" t="s">
        <v>99</v>
      </c>
      <c r="D2205" s="18">
        <v>45100.030555555553</v>
      </c>
      <c r="E2205" s="16" t="s">
        <v>96</v>
      </c>
      <c r="F2205" s="16" t="s">
        <v>55</v>
      </c>
      <c r="G2205" s="16">
        <v>8306</v>
      </c>
      <c r="H2205" s="16">
        <f>IF(OR(Table13[[#This Row],[Order Value]]&gt;Answer!I$17,Table13[[#This Row],[Order Value]]&lt;Answer!I$18),1,0)</f>
        <v>0</v>
      </c>
      <c r="I2205" s="19">
        <v>45100</v>
      </c>
      <c r="J2205" s="20" t="str">
        <f>TEXT(Table13[[#This Row],[Order Datetime]],"HH:MM:SS")</f>
        <v>00:44:00</v>
      </c>
      <c r="K2205" s="20" t="str">
        <f>TEXT(Table13[[#This Row],[Order time]],"H")</f>
        <v>0</v>
      </c>
      <c r="L2205" s="16">
        <v>6</v>
      </c>
      <c r="M2205" s="16">
        <f>DAY(Table13[[#This Row],[Order Date]])</f>
        <v>23</v>
      </c>
      <c r="N2205" s="16" t="str">
        <f>TEXT(Table13[[#This Row],[Order Date]],"mmmm")</f>
        <v>June</v>
      </c>
      <c r="O2205" s="16" t="str">
        <f>TEXT(Table13[[#This Row],[Order Date]],"dddd")</f>
        <v>Friday</v>
      </c>
      <c r="P2205" s="16">
        <f>WEEKDAY(Table13[[#This Row],[Order Datetime]],2)</f>
        <v>5</v>
      </c>
      <c r="Q2205" s="30" t="str">
        <f>IF(Table13[[#This Row],[Customer Country]]="",VLOOKUP(Table13[[#This Row],[Customer ID]],Customers!$A$2:$E$2501,2,0),Table13[[#This Row],[Customer Country]])</f>
        <v>USA</v>
      </c>
      <c r="R2205" s="16">
        <f>VLOOKUP(Table13[[#This Row],[Customer ID]],Table3[],6,0)</f>
        <v>42</v>
      </c>
    </row>
    <row r="2206" spans="1:18" x14ac:dyDescent="0.3">
      <c r="A2206" s="15">
        <v>656929</v>
      </c>
      <c r="B2206" s="16">
        <v>1773</v>
      </c>
      <c r="C2206" s="17" t="s">
        <v>99</v>
      </c>
      <c r="D2206" s="18">
        <v>45278.986805555556</v>
      </c>
      <c r="E2206" s="16" t="s">
        <v>97</v>
      </c>
      <c r="F2206" s="16" t="s">
        <v>60</v>
      </c>
      <c r="G2206" s="16">
        <v>2228</v>
      </c>
      <c r="H2206" s="16">
        <f>IF(OR(Table13[[#This Row],[Order Value]]&gt;Answer!I$17,Table13[[#This Row],[Order Value]]&lt;Answer!I$18),1,0)</f>
        <v>0</v>
      </c>
      <c r="I2206" s="19">
        <v>45278</v>
      </c>
      <c r="J2206" s="20" t="str">
        <f>TEXT(Table13[[#This Row],[Order Datetime]],"HH:MM:SS")</f>
        <v>23:41:00</v>
      </c>
      <c r="K2206" s="20" t="str">
        <f>TEXT(Table13[[#This Row],[Order time]],"H")</f>
        <v>23</v>
      </c>
      <c r="L2206" s="16">
        <v>12</v>
      </c>
      <c r="M2206" s="16">
        <f>DAY(Table13[[#This Row],[Order Date]])</f>
        <v>18</v>
      </c>
      <c r="N2206" s="16" t="str">
        <f>TEXT(Table13[[#This Row],[Order Date]],"mmmm")</f>
        <v>December</v>
      </c>
      <c r="O2206" s="16" t="str">
        <f>TEXT(Table13[[#This Row],[Order Date]],"dddd")</f>
        <v>Monday</v>
      </c>
      <c r="P2206" s="16">
        <f>WEEKDAY(Table13[[#This Row],[Order Datetime]],2)</f>
        <v>1</v>
      </c>
      <c r="Q2206" s="30" t="str">
        <f>IF(Table13[[#This Row],[Customer Country]]="",VLOOKUP(Table13[[#This Row],[Customer ID]],Customers!$A$2:$E$2501,2,0),Table13[[#This Row],[Customer Country]])</f>
        <v>USA</v>
      </c>
      <c r="R2206" s="16">
        <f>VLOOKUP(Table13[[#This Row],[Customer ID]],Table3[],6,0)</f>
        <v>22</v>
      </c>
    </row>
    <row r="2207" spans="1:18" x14ac:dyDescent="0.3">
      <c r="A2207" s="15">
        <v>670170</v>
      </c>
      <c r="B2207" s="16">
        <v>1773</v>
      </c>
      <c r="C2207" s="17" t="s">
        <v>99</v>
      </c>
      <c r="D2207" s="21">
        <v>45009.952777777777</v>
      </c>
      <c r="E2207" s="16" t="s">
        <v>191</v>
      </c>
      <c r="F2207" s="16" t="s">
        <v>82</v>
      </c>
      <c r="G2207" s="16">
        <v>877</v>
      </c>
      <c r="H2207" s="16">
        <f>IF(OR(Table13[[#This Row],[Order Value]]&gt;Answer!I$17,Table13[[#This Row],[Order Value]]&lt;Answer!I$18),1,0)</f>
        <v>0</v>
      </c>
      <c r="I2207" s="19">
        <v>45009</v>
      </c>
      <c r="J2207" s="20" t="str">
        <f>TEXT(Table13[[#This Row],[Order Datetime]],"HH:MM:SS")</f>
        <v>22:52:00</v>
      </c>
      <c r="K2207" s="20" t="str">
        <f>TEXT(Table13[[#This Row],[Order time]],"H")</f>
        <v>22</v>
      </c>
      <c r="L2207" s="16">
        <v>3</v>
      </c>
      <c r="M2207" s="16">
        <f>DAY(Table13[[#This Row],[Order Date]])</f>
        <v>24</v>
      </c>
      <c r="N2207" s="16" t="str">
        <f>TEXT(Table13[[#This Row],[Order Date]],"mmmm")</f>
        <v>March</v>
      </c>
      <c r="O2207" s="16" t="str">
        <f>TEXT(Table13[[#This Row],[Order Date]],"dddd")</f>
        <v>Friday</v>
      </c>
      <c r="P2207" s="16">
        <f>WEEKDAY(Table13[[#This Row],[Order Datetime]],2)</f>
        <v>5</v>
      </c>
      <c r="Q2207" s="30" t="str">
        <f>IF(Table13[[#This Row],[Customer Country]]="",VLOOKUP(Table13[[#This Row],[Customer ID]],Customers!$A$2:$E$2501,2,0),Table13[[#This Row],[Customer Country]])</f>
        <v>USA</v>
      </c>
      <c r="R2207" s="16">
        <f>VLOOKUP(Table13[[#This Row],[Customer ID]],Table3[],6,0)</f>
        <v>22</v>
      </c>
    </row>
    <row r="2208" spans="1:18" x14ac:dyDescent="0.3">
      <c r="A2208" s="15">
        <v>279963</v>
      </c>
      <c r="B2208" s="16">
        <v>1775</v>
      </c>
      <c r="C2208" s="17" t="s">
        <v>99</v>
      </c>
      <c r="D2208" s="18">
        <v>45226.00277777778</v>
      </c>
      <c r="E2208" s="16" t="s">
        <v>97</v>
      </c>
      <c r="F2208" s="16" t="s">
        <v>43</v>
      </c>
      <c r="G2208" s="16">
        <v>7812</v>
      </c>
      <c r="H2208" s="16">
        <f>IF(OR(Table13[[#This Row],[Order Value]]&gt;Answer!I$17,Table13[[#This Row],[Order Value]]&lt;Answer!I$18),1,0)</f>
        <v>0</v>
      </c>
      <c r="I2208" s="19">
        <v>45226</v>
      </c>
      <c r="J2208" s="20" t="str">
        <f>TEXT(Table13[[#This Row],[Order Datetime]],"HH:MM:SS")</f>
        <v>00:04:00</v>
      </c>
      <c r="K2208" s="20" t="str">
        <f>TEXT(Table13[[#This Row],[Order time]],"H")</f>
        <v>0</v>
      </c>
      <c r="L2208" s="16">
        <v>10</v>
      </c>
      <c r="M2208" s="16">
        <f>DAY(Table13[[#This Row],[Order Date]])</f>
        <v>27</v>
      </c>
      <c r="N2208" s="16" t="str">
        <f>TEXT(Table13[[#This Row],[Order Date]],"mmmm")</f>
        <v>October</v>
      </c>
      <c r="O2208" s="16" t="str">
        <f>TEXT(Table13[[#This Row],[Order Date]],"dddd")</f>
        <v>Friday</v>
      </c>
      <c r="P2208" s="16">
        <f>WEEKDAY(Table13[[#This Row],[Order Datetime]],2)</f>
        <v>5</v>
      </c>
      <c r="Q2208" s="30" t="str">
        <f>IF(Table13[[#This Row],[Customer Country]]="",VLOOKUP(Table13[[#This Row],[Customer ID]],Customers!$A$2:$E$2501,2,0),Table13[[#This Row],[Customer Country]])</f>
        <v>USA</v>
      </c>
      <c r="R2208" s="16">
        <f>VLOOKUP(Table13[[#This Row],[Customer ID]],Table3[],6,0)</f>
        <v>42</v>
      </c>
    </row>
    <row r="2209" spans="1:18" x14ac:dyDescent="0.3">
      <c r="A2209" s="15">
        <v>1104089</v>
      </c>
      <c r="B2209" s="16">
        <v>1775</v>
      </c>
      <c r="C2209" s="17" t="s">
        <v>99</v>
      </c>
      <c r="D2209" s="21">
        <v>45108.072916666664</v>
      </c>
      <c r="E2209" s="16" t="s">
        <v>191</v>
      </c>
      <c r="F2209" s="16" t="s">
        <v>27</v>
      </c>
      <c r="G2209" s="16">
        <v>6964</v>
      </c>
      <c r="H2209" s="16">
        <f>IF(OR(Table13[[#This Row],[Order Value]]&gt;Answer!I$17,Table13[[#This Row],[Order Value]]&lt;Answer!I$18),1,0)</f>
        <v>0</v>
      </c>
      <c r="I2209" s="19">
        <v>45108</v>
      </c>
      <c r="J2209" s="20" t="str">
        <f>TEXT(Table13[[#This Row],[Order Datetime]],"HH:MM:SS")</f>
        <v>01:45:00</v>
      </c>
      <c r="K2209" s="20" t="str">
        <f>TEXT(Table13[[#This Row],[Order time]],"H")</f>
        <v>1</v>
      </c>
      <c r="L2209" s="16">
        <v>7</v>
      </c>
      <c r="M2209" s="16">
        <f>DAY(Table13[[#This Row],[Order Date]])</f>
        <v>1</v>
      </c>
      <c r="N2209" s="16" t="str">
        <f>TEXT(Table13[[#This Row],[Order Date]],"mmmm")</f>
        <v>July</v>
      </c>
      <c r="O2209" s="16" t="str">
        <f>TEXT(Table13[[#This Row],[Order Date]],"dddd")</f>
        <v>Saturday</v>
      </c>
      <c r="P2209" s="16">
        <f>WEEKDAY(Table13[[#This Row],[Order Datetime]],2)</f>
        <v>6</v>
      </c>
      <c r="Q2209" s="30" t="str">
        <f>IF(Table13[[#This Row],[Customer Country]]="",VLOOKUP(Table13[[#This Row],[Customer ID]],Customers!$A$2:$E$2501,2,0),Table13[[#This Row],[Customer Country]])</f>
        <v>USA</v>
      </c>
      <c r="R2209" s="16">
        <f>VLOOKUP(Table13[[#This Row],[Customer ID]],Table3[],6,0)</f>
        <v>42</v>
      </c>
    </row>
    <row r="2210" spans="1:18" x14ac:dyDescent="0.3">
      <c r="A2210" s="15">
        <v>1520253</v>
      </c>
      <c r="B2210" s="16">
        <v>1775</v>
      </c>
      <c r="C2210" s="17" t="s">
        <v>99</v>
      </c>
      <c r="D2210" s="21">
        <v>45192.994444444441</v>
      </c>
      <c r="E2210" s="16" t="s">
        <v>98</v>
      </c>
      <c r="F2210" s="16" t="s">
        <v>32</v>
      </c>
      <c r="G2210" s="16">
        <v>429</v>
      </c>
      <c r="H2210" s="16">
        <f>IF(OR(Table13[[#This Row],[Order Value]]&gt;Answer!I$17,Table13[[#This Row],[Order Value]]&lt;Answer!I$18),1,0)</f>
        <v>0</v>
      </c>
      <c r="I2210" s="19">
        <v>45192</v>
      </c>
      <c r="J2210" s="20" t="str">
        <f>TEXT(Table13[[#This Row],[Order Datetime]],"HH:MM:SS")</f>
        <v>23:52:00</v>
      </c>
      <c r="K2210" s="20" t="str">
        <f>TEXT(Table13[[#This Row],[Order time]],"H")</f>
        <v>23</v>
      </c>
      <c r="L2210" s="16">
        <v>9</v>
      </c>
      <c r="M2210" s="16">
        <f>DAY(Table13[[#This Row],[Order Date]])</f>
        <v>23</v>
      </c>
      <c r="N2210" s="16" t="str">
        <f>TEXT(Table13[[#This Row],[Order Date]],"mmmm")</f>
        <v>September</v>
      </c>
      <c r="O2210" s="16" t="str">
        <f>TEXT(Table13[[#This Row],[Order Date]],"dddd")</f>
        <v>Saturday</v>
      </c>
      <c r="P2210" s="16">
        <f>WEEKDAY(Table13[[#This Row],[Order Datetime]],2)</f>
        <v>6</v>
      </c>
      <c r="Q2210" s="30" t="str">
        <f>IF(Table13[[#This Row],[Customer Country]]="",VLOOKUP(Table13[[#This Row],[Customer ID]],Customers!$A$2:$E$2501,2,0),Table13[[#This Row],[Customer Country]])</f>
        <v>USA</v>
      </c>
      <c r="R2210" s="16">
        <f>VLOOKUP(Table13[[#This Row],[Customer ID]],Table3[],6,0)</f>
        <v>42</v>
      </c>
    </row>
    <row r="2211" spans="1:18" x14ac:dyDescent="0.3">
      <c r="A2211" s="15">
        <v>1087661</v>
      </c>
      <c r="B2211" s="16">
        <v>1776</v>
      </c>
      <c r="C2211" s="17" t="s">
        <v>99</v>
      </c>
      <c r="D2211" s="21">
        <v>45283.964583333334</v>
      </c>
      <c r="E2211" s="16" t="s">
        <v>191</v>
      </c>
      <c r="F2211" s="16" t="s">
        <v>64</v>
      </c>
      <c r="G2211" s="16">
        <v>10</v>
      </c>
      <c r="H2211" s="16">
        <f>IF(OR(Table13[[#This Row],[Order Value]]&gt;Answer!I$17,Table13[[#This Row],[Order Value]]&lt;Answer!I$18),1,0)</f>
        <v>0</v>
      </c>
      <c r="I2211" s="19">
        <v>45283</v>
      </c>
      <c r="J2211" s="20" t="str">
        <f>TEXT(Table13[[#This Row],[Order Datetime]],"HH:MM:SS")</f>
        <v>23:09:00</v>
      </c>
      <c r="K2211" s="20" t="str">
        <f>TEXT(Table13[[#This Row],[Order time]],"H")</f>
        <v>23</v>
      </c>
      <c r="L2211" s="16">
        <v>12</v>
      </c>
      <c r="M2211" s="16">
        <f>DAY(Table13[[#This Row],[Order Date]])</f>
        <v>23</v>
      </c>
      <c r="N2211" s="16" t="str">
        <f>TEXT(Table13[[#This Row],[Order Date]],"mmmm")</f>
        <v>December</v>
      </c>
      <c r="O2211" s="16" t="str">
        <f>TEXT(Table13[[#This Row],[Order Date]],"dddd")</f>
        <v>Saturday</v>
      </c>
      <c r="P2211" s="16">
        <f>WEEKDAY(Table13[[#This Row],[Order Datetime]],2)</f>
        <v>6</v>
      </c>
      <c r="Q2211" s="30" t="str">
        <f>IF(Table13[[#This Row],[Customer Country]]="",VLOOKUP(Table13[[#This Row],[Customer ID]],Customers!$A$2:$E$2501,2,0),Table13[[#This Row],[Customer Country]])</f>
        <v>USA</v>
      </c>
      <c r="R2211" s="16">
        <f>VLOOKUP(Table13[[#This Row],[Customer ID]],Table3[],6,0)</f>
        <v>77</v>
      </c>
    </row>
    <row r="2212" spans="1:18" x14ac:dyDescent="0.3">
      <c r="A2212" s="15">
        <v>864760</v>
      </c>
      <c r="B2212" s="16">
        <v>1777</v>
      </c>
      <c r="C2212" s="17" t="s">
        <v>99</v>
      </c>
      <c r="D2212" s="21">
        <v>45195.050694444442</v>
      </c>
      <c r="E2212" s="16" t="s">
        <v>97</v>
      </c>
      <c r="F2212" s="16" t="s">
        <v>57</v>
      </c>
      <c r="G2212" s="16">
        <v>1621</v>
      </c>
      <c r="H2212" s="16">
        <f>IF(OR(Table13[[#This Row],[Order Value]]&gt;Answer!I$17,Table13[[#This Row],[Order Value]]&lt;Answer!I$18),1,0)</f>
        <v>0</v>
      </c>
      <c r="I2212" s="19">
        <v>45195</v>
      </c>
      <c r="J2212" s="20" t="str">
        <f>TEXT(Table13[[#This Row],[Order Datetime]],"HH:MM:SS")</f>
        <v>01:13:00</v>
      </c>
      <c r="K2212" s="20" t="str">
        <f>TEXT(Table13[[#This Row],[Order time]],"H")</f>
        <v>1</v>
      </c>
      <c r="L2212" s="16">
        <v>9</v>
      </c>
      <c r="M2212" s="16">
        <f>DAY(Table13[[#This Row],[Order Date]])</f>
        <v>26</v>
      </c>
      <c r="N2212" s="16" t="str">
        <f>TEXT(Table13[[#This Row],[Order Date]],"mmmm")</f>
        <v>September</v>
      </c>
      <c r="O2212" s="16" t="str">
        <f>TEXT(Table13[[#This Row],[Order Date]],"dddd")</f>
        <v>Tuesday</v>
      </c>
      <c r="P2212" s="16">
        <f>WEEKDAY(Table13[[#This Row],[Order Datetime]],2)</f>
        <v>2</v>
      </c>
      <c r="Q2212" s="30" t="str">
        <f>IF(Table13[[#This Row],[Customer Country]]="",VLOOKUP(Table13[[#This Row],[Customer ID]],Customers!$A$2:$E$2501,2,0),Table13[[#This Row],[Customer Country]])</f>
        <v>USA</v>
      </c>
      <c r="R2212" s="16">
        <f>VLOOKUP(Table13[[#This Row],[Customer ID]],Table3[],6,0)</f>
        <v>58</v>
      </c>
    </row>
    <row r="2213" spans="1:18" x14ac:dyDescent="0.3">
      <c r="A2213" s="15">
        <v>1115208</v>
      </c>
      <c r="B2213" s="16">
        <v>1777</v>
      </c>
      <c r="C2213" s="17" t="s">
        <v>99</v>
      </c>
      <c r="D2213" s="21">
        <v>45000.943749999999</v>
      </c>
      <c r="E2213" s="16" t="s">
        <v>191</v>
      </c>
      <c r="F2213" s="16" t="s">
        <v>62</v>
      </c>
      <c r="G2213" s="16">
        <v>1807</v>
      </c>
      <c r="H2213" s="16">
        <f>IF(OR(Table13[[#This Row],[Order Value]]&gt;Answer!I$17,Table13[[#This Row],[Order Value]]&lt;Answer!I$18),1,0)</f>
        <v>0</v>
      </c>
      <c r="I2213" s="19">
        <v>45000</v>
      </c>
      <c r="J2213" s="20" t="str">
        <f>TEXT(Table13[[#This Row],[Order Datetime]],"HH:MM:SS")</f>
        <v>22:39:00</v>
      </c>
      <c r="K2213" s="20" t="str">
        <f>TEXT(Table13[[#This Row],[Order time]],"H")</f>
        <v>22</v>
      </c>
      <c r="L2213" s="16">
        <v>3</v>
      </c>
      <c r="M2213" s="16">
        <f>DAY(Table13[[#This Row],[Order Date]])</f>
        <v>15</v>
      </c>
      <c r="N2213" s="16" t="str">
        <f>TEXT(Table13[[#This Row],[Order Date]],"mmmm")</f>
        <v>March</v>
      </c>
      <c r="O2213" s="16" t="str">
        <f>TEXT(Table13[[#This Row],[Order Date]],"dddd")</f>
        <v>Wednesday</v>
      </c>
      <c r="P2213" s="16">
        <f>WEEKDAY(Table13[[#This Row],[Order Datetime]],2)</f>
        <v>3</v>
      </c>
      <c r="Q2213" s="30" t="str">
        <f>IF(Table13[[#This Row],[Customer Country]]="",VLOOKUP(Table13[[#This Row],[Customer ID]],Customers!$A$2:$E$2501,2,0),Table13[[#This Row],[Customer Country]])</f>
        <v>USA</v>
      </c>
      <c r="R2213" s="16">
        <f>VLOOKUP(Table13[[#This Row],[Customer ID]],Table3[],6,0)</f>
        <v>58</v>
      </c>
    </row>
    <row r="2214" spans="1:18" x14ac:dyDescent="0.3">
      <c r="A2214" s="15">
        <v>930811</v>
      </c>
      <c r="B2214" s="16">
        <v>1778</v>
      </c>
      <c r="C2214" s="17" t="s">
        <v>99</v>
      </c>
      <c r="D2214" s="21">
        <v>44935.993750000001</v>
      </c>
      <c r="E2214" s="16" t="s">
        <v>96</v>
      </c>
      <c r="F2214" s="16" t="s">
        <v>46</v>
      </c>
      <c r="G2214" s="16">
        <v>3666</v>
      </c>
      <c r="H2214" s="16">
        <f>IF(OR(Table13[[#This Row],[Order Value]]&gt;Answer!I$17,Table13[[#This Row],[Order Value]]&lt;Answer!I$18),1,0)</f>
        <v>0</v>
      </c>
      <c r="I2214" s="19">
        <v>44935</v>
      </c>
      <c r="J2214" s="20" t="str">
        <f>TEXT(Table13[[#This Row],[Order Datetime]],"HH:MM:SS")</f>
        <v>23:51:00</v>
      </c>
      <c r="K2214" s="20" t="str">
        <f>TEXT(Table13[[#This Row],[Order time]],"H")</f>
        <v>23</v>
      </c>
      <c r="L2214" s="16">
        <v>1</v>
      </c>
      <c r="M2214" s="16">
        <f>DAY(Table13[[#This Row],[Order Date]])</f>
        <v>9</v>
      </c>
      <c r="N2214" s="16" t="str">
        <f>TEXT(Table13[[#This Row],[Order Date]],"mmmm")</f>
        <v>January</v>
      </c>
      <c r="O2214" s="16" t="str">
        <f>TEXT(Table13[[#This Row],[Order Date]],"dddd")</f>
        <v>Monday</v>
      </c>
      <c r="P2214" s="16">
        <f>WEEKDAY(Table13[[#This Row],[Order Datetime]],2)</f>
        <v>1</v>
      </c>
      <c r="Q2214" s="30" t="str">
        <f>IF(Table13[[#This Row],[Customer Country]]="",VLOOKUP(Table13[[#This Row],[Customer ID]],Customers!$A$2:$E$2501,2,0),Table13[[#This Row],[Customer Country]])</f>
        <v>USA</v>
      </c>
      <c r="R2214" s="16">
        <f>VLOOKUP(Table13[[#This Row],[Customer ID]],Table3[],6,0)</f>
        <v>20</v>
      </c>
    </row>
    <row r="2215" spans="1:18" x14ac:dyDescent="0.3">
      <c r="A2215" s="15">
        <v>1127303</v>
      </c>
      <c r="B2215" s="16">
        <v>1778</v>
      </c>
      <c r="C2215" s="17" t="s">
        <v>99</v>
      </c>
      <c r="D2215" s="21">
        <v>44971.040277777778</v>
      </c>
      <c r="E2215" s="16" t="s">
        <v>96</v>
      </c>
      <c r="F2215" s="16" t="s">
        <v>88</v>
      </c>
      <c r="G2215" s="16">
        <v>866</v>
      </c>
      <c r="H2215" s="16">
        <f>IF(OR(Table13[[#This Row],[Order Value]]&gt;Answer!I$17,Table13[[#This Row],[Order Value]]&lt;Answer!I$18),1,0)</f>
        <v>0</v>
      </c>
      <c r="I2215" s="19">
        <v>44971</v>
      </c>
      <c r="J2215" s="20" t="str">
        <f>TEXT(Table13[[#This Row],[Order Datetime]],"HH:MM:SS")</f>
        <v>00:58:00</v>
      </c>
      <c r="K2215" s="20" t="str">
        <f>TEXT(Table13[[#This Row],[Order time]],"H")</f>
        <v>0</v>
      </c>
      <c r="L2215" s="16">
        <v>2</v>
      </c>
      <c r="M2215" s="16">
        <f>DAY(Table13[[#This Row],[Order Date]])</f>
        <v>14</v>
      </c>
      <c r="N2215" s="16" t="str">
        <f>TEXT(Table13[[#This Row],[Order Date]],"mmmm")</f>
        <v>February</v>
      </c>
      <c r="O2215" s="16" t="str">
        <f>TEXT(Table13[[#This Row],[Order Date]],"dddd")</f>
        <v>Tuesday</v>
      </c>
      <c r="P2215" s="16">
        <f>WEEKDAY(Table13[[#This Row],[Order Datetime]],2)</f>
        <v>2</v>
      </c>
      <c r="Q2215" s="30" t="str">
        <f>IF(Table13[[#This Row],[Customer Country]]="",VLOOKUP(Table13[[#This Row],[Customer ID]],Customers!$A$2:$E$2501,2,0),Table13[[#This Row],[Customer Country]])</f>
        <v>USA</v>
      </c>
      <c r="R2215" s="16">
        <f>VLOOKUP(Table13[[#This Row],[Customer ID]],Table3[],6,0)</f>
        <v>20</v>
      </c>
    </row>
    <row r="2216" spans="1:18" x14ac:dyDescent="0.3">
      <c r="A2216" s="15">
        <v>1044744</v>
      </c>
      <c r="B2216" s="16">
        <v>1780</v>
      </c>
      <c r="C2216" s="17" t="s">
        <v>106</v>
      </c>
      <c r="D2216" s="21">
        <v>44968.002083333333</v>
      </c>
      <c r="E2216" s="16" t="s">
        <v>98</v>
      </c>
      <c r="F2216" s="16" t="s">
        <v>11</v>
      </c>
      <c r="G2216" s="16">
        <v>5782</v>
      </c>
      <c r="H2216" s="16">
        <f>IF(OR(Table13[[#This Row],[Order Value]]&gt;Answer!I$17,Table13[[#This Row],[Order Value]]&lt;Answer!I$18),1,0)</f>
        <v>0</v>
      </c>
      <c r="I2216" s="19">
        <v>44968</v>
      </c>
      <c r="J2216" s="20" t="str">
        <f>TEXT(Table13[[#This Row],[Order Datetime]],"HH:MM:SS")</f>
        <v>00:03:00</v>
      </c>
      <c r="K2216" s="20" t="str">
        <f>TEXT(Table13[[#This Row],[Order time]],"H")</f>
        <v>0</v>
      </c>
      <c r="L2216" s="16">
        <v>2</v>
      </c>
      <c r="M2216" s="16">
        <f>DAY(Table13[[#This Row],[Order Date]])</f>
        <v>11</v>
      </c>
      <c r="N2216" s="16" t="str">
        <f>TEXT(Table13[[#This Row],[Order Date]],"mmmm")</f>
        <v>February</v>
      </c>
      <c r="O2216" s="16" t="str">
        <f>TEXT(Table13[[#This Row],[Order Date]],"dddd")</f>
        <v>Saturday</v>
      </c>
      <c r="P2216" s="16">
        <f>WEEKDAY(Table13[[#This Row],[Order Datetime]],2)</f>
        <v>6</v>
      </c>
      <c r="Q2216" s="30" t="str">
        <f>IF(Table13[[#This Row],[Customer Country]]="",VLOOKUP(Table13[[#This Row],[Customer ID]],Customers!$A$2:$E$2501,2,0),Table13[[#This Row],[Customer Country]])</f>
        <v>Singapore</v>
      </c>
      <c r="R2216" s="16">
        <f>VLOOKUP(Table13[[#This Row],[Customer ID]],Table3[],6,0)</f>
        <v>49</v>
      </c>
    </row>
    <row r="2217" spans="1:18" x14ac:dyDescent="0.3">
      <c r="A2217" s="15">
        <v>1526107</v>
      </c>
      <c r="B2217" s="16">
        <v>1781</v>
      </c>
      <c r="C2217" s="17" t="s">
        <v>108</v>
      </c>
      <c r="D2217" s="21">
        <v>45051.941666666666</v>
      </c>
      <c r="E2217" s="16" t="s">
        <v>98</v>
      </c>
      <c r="F2217" s="16" t="s">
        <v>76</v>
      </c>
      <c r="G2217" s="16">
        <v>399</v>
      </c>
      <c r="H2217" s="16">
        <f>IF(OR(Table13[[#This Row],[Order Value]]&gt;Answer!I$17,Table13[[#This Row],[Order Value]]&lt;Answer!I$18),1,0)</f>
        <v>0</v>
      </c>
      <c r="I2217" s="19">
        <v>45051</v>
      </c>
      <c r="J2217" s="20" t="str">
        <f>TEXT(Table13[[#This Row],[Order Datetime]],"HH:MM:SS")</f>
        <v>22:36:00</v>
      </c>
      <c r="K2217" s="20" t="str">
        <f>TEXT(Table13[[#This Row],[Order time]],"H")</f>
        <v>22</v>
      </c>
      <c r="L2217" s="16">
        <v>5</v>
      </c>
      <c r="M2217" s="16">
        <f>DAY(Table13[[#This Row],[Order Date]])</f>
        <v>5</v>
      </c>
      <c r="N2217" s="16" t="str">
        <f>TEXT(Table13[[#This Row],[Order Date]],"mmmm")</f>
        <v>May</v>
      </c>
      <c r="O2217" s="16" t="str">
        <f>TEXT(Table13[[#This Row],[Order Date]],"dddd")</f>
        <v>Friday</v>
      </c>
      <c r="P2217" s="16">
        <f>WEEKDAY(Table13[[#This Row],[Order Datetime]],2)</f>
        <v>5</v>
      </c>
      <c r="Q2217" s="30" t="str">
        <f>IF(Table13[[#This Row],[Customer Country]]="",VLOOKUP(Table13[[#This Row],[Customer ID]],Customers!$A$2:$E$2501,2,0),Table13[[#This Row],[Customer Country]])</f>
        <v>Denmark</v>
      </c>
      <c r="R2217" s="16">
        <f>VLOOKUP(Table13[[#This Row],[Customer ID]],Table3[],6,0)</f>
        <v>29</v>
      </c>
    </row>
    <row r="2218" spans="1:18" x14ac:dyDescent="0.3">
      <c r="A2218" s="15">
        <v>1360263</v>
      </c>
      <c r="B2218" s="16">
        <v>1782</v>
      </c>
      <c r="C2218" s="17" t="s">
        <v>105</v>
      </c>
      <c r="D2218" s="21">
        <v>45131.011805555558</v>
      </c>
      <c r="E2218" s="16" t="s">
        <v>191</v>
      </c>
      <c r="F2218" s="16" t="s">
        <v>5</v>
      </c>
      <c r="G2218" s="16">
        <v>7986</v>
      </c>
      <c r="H2218" s="16">
        <f>IF(OR(Table13[[#This Row],[Order Value]]&gt;Answer!I$17,Table13[[#This Row],[Order Value]]&lt;Answer!I$18),1,0)</f>
        <v>0</v>
      </c>
      <c r="I2218" s="19">
        <v>45131</v>
      </c>
      <c r="J2218" s="20" t="str">
        <f>TEXT(Table13[[#This Row],[Order Datetime]],"HH:MM:SS")</f>
        <v>00:17:00</v>
      </c>
      <c r="K2218" s="20" t="str">
        <f>TEXT(Table13[[#This Row],[Order time]],"H")</f>
        <v>0</v>
      </c>
      <c r="L2218" s="16">
        <v>7</v>
      </c>
      <c r="M2218" s="16">
        <f>DAY(Table13[[#This Row],[Order Date]])</f>
        <v>24</v>
      </c>
      <c r="N2218" s="16" t="str">
        <f>TEXT(Table13[[#This Row],[Order Date]],"mmmm")</f>
        <v>July</v>
      </c>
      <c r="O2218" s="16" t="str">
        <f>TEXT(Table13[[#This Row],[Order Date]],"dddd")</f>
        <v>Monday</v>
      </c>
      <c r="P2218" s="16">
        <f>WEEKDAY(Table13[[#This Row],[Order Datetime]],2)</f>
        <v>1</v>
      </c>
      <c r="Q2218" s="30" t="str">
        <f>IF(Table13[[#This Row],[Customer Country]]="",VLOOKUP(Table13[[#This Row],[Customer ID]],Customers!$A$2:$E$2501,2,0),Table13[[#This Row],[Customer Country]])</f>
        <v>Spain</v>
      </c>
      <c r="R2218" s="16">
        <f>VLOOKUP(Table13[[#This Row],[Customer ID]],Table3[],6,0)</f>
        <v>50</v>
      </c>
    </row>
    <row r="2219" spans="1:18" x14ac:dyDescent="0.3">
      <c r="A2219" s="15">
        <v>459426</v>
      </c>
      <c r="B2219" s="16">
        <v>1783</v>
      </c>
      <c r="C2219" s="17" t="s">
        <v>99</v>
      </c>
      <c r="D2219" s="18">
        <v>45234.040277777778</v>
      </c>
      <c r="E2219" s="16" t="s">
        <v>96</v>
      </c>
      <c r="F2219" s="16" t="s">
        <v>27</v>
      </c>
      <c r="G2219" s="16">
        <v>936</v>
      </c>
      <c r="H2219" s="16">
        <f>IF(OR(Table13[[#This Row],[Order Value]]&gt;Answer!I$17,Table13[[#This Row],[Order Value]]&lt;Answer!I$18),1,0)</f>
        <v>0</v>
      </c>
      <c r="I2219" s="19">
        <v>45234</v>
      </c>
      <c r="J2219" s="20" t="str">
        <f>TEXT(Table13[[#This Row],[Order Datetime]],"HH:MM:SS")</f>
        <v>00:58:00</v>
      </c>
      <c r="K2219" s="20" t="str">
        <f>TEXT(Table13[[#This Row],[Order time]],"H")</f>
        <v>0</v>
      </c>
      <c r="L2219" s="16">
        <v>11</v>
      </c>
      <c r="M2219" s="16">
        <f>DAY(Table13[[#This Row],[Order Date]])</f>
        <v>4</v>
      </c>
      <c r="N2219" s="16" t="str">
        <f>TEXT(Table13[[#This Row],[Order Date]],"mmmm")</f>
        <v>November</v>
      </c>
      <c r="O2219" s="16" t="str">
        <f>TEXT(Table13[[#This Row],[Order Date]],"dddd")</f>
        <v>Saturday</v>
      </c>
      <c r="P2219" s="16">
        <f>WEEKDAY(Table13[[#This Row],[Order Datetime]],2)</f>
        <v>6</v>
      </c>
      <c r="Q2219" s="30" t="str">
        <f>IF(Table13[[#This Row],[Customer Country]]="",VLOOKUP(Table13[[#This Row],[Customer ID]],Customers!$A$2:$E$2501,2,0),Table13[[#This Row],[Customer Country]])</f>
        <v>USA</v>
      </c>
      <c r="R2219" s="16">
        <f>VLOOKUP(Table13[[#This Row],[Customer ID]],Table3[],6,0)</f>
        <v>27</v>
      </c>
    </row>
    <row r="2220" spans="1:18" x14ac:dyDescent="0.3">
      <c r="A2220" s="15">
        <v>1568848</v>
      </c>
      <c r="B2220" s="16">
        <v>1783</v>
      </c>
      <c r="C2220" s="17" t="s">
        <v>99</v>
      </c>
      <c r="D2220" s="21">
        <v>45123.035416666666</v>
      </c>
      <c r="E2220" s="16" t="s">
        <v>97</v>
      </c>
      <c r="F2220" s="16" t="s">
        <v>5</v>
      </c>
      <c r="G2220" s="16">
        <v>8771</v>
      </c>
      <c r="H2220" s="16">
        <f>IF(OR(Table13[[#This Row],[Order Value]]&gt;Answer!I$17,Table13[[#This Row],[Order Value]]&lt;Answer!I$18),1,0)</f>
        <v>0</v>
      </c>
      <c r="I2220" s="19">
        <v>45123</v>
      </c>
      <c r="J2220" s="20" t="str">
        <f>TEXT(Table13[[#This Row],[Order Datetime]],"HH:MM:SS")</f>
        <v>00:51:00</v>
      </c>
      <c r="K2220" s="20" t="str">
        <f>TEXT(Table13[[#This Row],[Order time]],"H")</f>
        <v>0</v>
      </c>
      <c r="L2220" s="16">
        <v>7</v>
      </c>
      <c r="M2220" s="16">
        <f>DAY(Table13[[#This Row],[Order Date]])</f>
        <v>16</v>
      </c>
      <c r="N2220" s="16" t="str">
        <f>TEXT(Table13[[#This Row],[Order Date]],"mmmm")</f>
        <v>July</v>
      </c>
      <c r="O2220" s="16" t="str">
        <f>TEXT(Table13[[#This Row],[Order Date]],"dddd")</f>
        <v>Sunday</v>
      </c>
      <c r="P2220" s="16">
        <f>WEEKDAY(Table13[[#This Row],[Order Datetime]],2)</f>
        <v>7</v>
      </c>
      <c r="Q2220" s="30" t="str">
        <f>IF(Table13[[#This Row],[Customer Country]]="",VLOOKUP(Table13[[#This Row],[Customer ID]],Customers!$A$2:$E$2501,2,0),Table13[[#This Row],[Customer Country]])</f>
        <v>USA</v>
      </c>
      <c r="R2220" s="16">
        <f>VLOOKUP(Table13[[#This Row],[Customer ID]],Table3[],6,0)</f>
        <v>27</v>
      </c>
    </row>
    <row r="2221" spans="1:18" x14ac:dyDescent="0.3">
      <c r="A2221" s="15">
        <v>79407</v>
      </c>
      <c r="B2221" s="16">
        <v>1784</v>
      </c>
      <c r="C2221" s="17" t="s">
        <v>99</v>
      </c>
      <c r="D2221" s="18">
        <v>45146.943749999999</v>
      </c>
      <c r="E2221" s="16" t="s">
        <v>191</v>
      </c>
      <c r="F2221" s="16" t="s">
        <v>60</v>
      </c>
      <c r="G2221" s="16">
        <v>8067</v>
      </c>
      <c r="H2221" s="16">
        <f>IF(OR(Table13[[#This Row],[Order Value]]&gt;Answer!I$17,Table13[[#This Row],[Order Value]]&lt;Answer!I$18),1,0)</f>
        <v>0</v>
      </c>
      <c r="I2221" s="19">
        <v>45146</v>
      </c>
      <c r="J2221" s="20" t="str">
        <f>TEXT(Table13[[#This Row],[Order Datetime]],"HH:MM:SS")</f>
        <v>22:39:00</v>
      </c>
      <c r="K2221" s="20" t="str">
        <f>TEXT(Table13[[#This Row],[Order time]],"H")</f>
        <v>22</v>
      </c>
      <c r="L2221" s="16">
        <v>8</v>
      </c>
      <c r="M2221" s="16">
        <f>DAY(Table13[[#This Row],[Order Date]])</f>
        <v>8</v>
      </c>
      <c r="N2221" s="16" t="str">
        <f>TEXT(Table13[[#This Row],[Order Date]],"mmmm")</f>
        <v>August</v>
      </c>
      <c r="O2221" s="16" t="str">
        <f>TEXT(Table13[[#This Row],[Order Date]],"dddd")</f>
        <v>Tuesday</v>
      </c>
      <c r="P2221" s="16">
        <f>WEEKDAY(Table13[[#This Row],[Order Datetime]],2)</f>
        <v>2</v>
      </c>
      <c r="Q2221" s="30" t="str">
        <f>IF(Table13[[#This Row],[Customer Country]]="",VLOOKUP(Table13[[#This Row],[Customer ID]],Customers!$A$2:$E$2501,2,0),Table13[[#This Row],[Customer Country]])</f>
        <v>USA</v>
      </c>
      <c r="R2221" s="16">
        <f>VLOOKUP(Table13[[#This Row],[Customer ID]],Table3[],6,0)</f>
        <v>57</v>
      </c>
    </row>
    <row r="2222" spans="1:18" x14ac:dyDescent="0.3">
      <c r="A2222" s="15">
        <v>220292</v>
      </c>
      <c r="B2222" s="16">
        <v>1785</v>
      </c>
      <c r="C2222" s="17" t="s">
        <v>106</v>
      </c>
      <c r="D2222" s="18">
        <v>45048.017361111109</v>
      </c>
      <c r="E2222" s="16" t="s">
        <v>98</v>
      </c>
      <c r="F2222" s="16" t="s">
        <v>84</v>
      </c>
      <c r="G2222" s="16">
        <v>3987</v>
      </c>
      <c r="H2222" s="16">
        <f>IF(OR(Table13[[#This Row],[Order Value]]&gt;Answer!I$17,Table13[[#This Row],[Order Value]]&lt;Answer!I$18),1,0)</f>
        <v>0</v>
      </c>
      <c r="I2222" s="19">
        <v>45048</v>
      </c>
      <c r="J2222" s="20" t="str">
        <f>TEXT(Table13[[#This Row],[Order Datetime]],"HH:MM:SS")</f>
        <v>00:25:00</v>
      </c>
      <c r="K2222" s="20" t="str">
        <f>TEXT(Table13[[#This Row],[Order time]],"H")</f>
        <v>0</v>
      </c>
      <c r="L2222" s="16">
        <v>5</v>
      </c>
      <c r="M2222" s="16">
        <f>DAY(Table13[[#This Row],[Order Date]])</f>
        <v>2</v>
      </c>
      <c r="N2222" s="16" t="str">
        <f>TEXT(Table13[[#This Row],[Order Date]],"mmmm")</f>
        <v>May</v>
      </c>
      <c r="O2222" s="16" t="str">
        <f>TEXT(Table13[[#This Row],[Order Date]],"dddd")</f>
        <v>Tuesday</v>
      </c>
      <c r="P2222" s="16">
        <f>WEEKDAY(Table13[[#This Row],[Order Datetime]],2)</f>
        <v>2</v>
      </c>
      <c r="Q2222" s="30" t="str">
        <f>IF(Table13[[#This Row],[Customer Country]]="",VLOOKUP(Table13[[#This Row],[Customer ID]],Customers!$A$2:$E$2501,2,0),Table13[[#This Row],[Customer Country]])</f>
        <v>Singapore</v>
      </c>
      <c r="R2222" s="16">
        <f>VLOOKUP(Table13[[#This Row],[Customer ID]],Table3[],6,0)</f>
        <v>42</v>
      </c>
    </row>
    <row r="2223" spans="1:18" x14ac:dyDescent="0.3">
      <c r="A2223" s="15">
        <v>844797</v>
      </c>
      <c r="B2223" s="16">
        <v>1785</v>
      </c>
      <c r="C2223" s="17" t="s">
        <v>106</v>
      </c>
      <c r="D2223" s="21">
        <v>45231.07916666667</v>
      </c>
      <c r="E2223" s="16" t="s">
        <v>191</v>
      </c>
      <c r="F2223" s="16" t="s">
        <v>27</v>
      </c>
      <c r="G2223" s="16">
        <v>4452</v>
      </c>
      <c r="H2223" s="16">
        <f>IF(OR(Table13[[#This Row],[Order Value]]&gt;Answer!I$17,Table13[[#This Row],[Order Value]]&lt;Answer!I$18),1,0)</f>
        <v>0</v>
      </c>
      <c r="I2223" s="19">
        <v>45231</v>
      </c>
      <c r="J2223" s="20" t="str">
        <f>TEXT(Table13[[#This Row],[Order Datetime]],"HH:MM:SS")</f>
        <v>01:54:00</v>
      </c>
      <c r="K2223" s="20" t="str">
        <f>TEXT(Table13[[#This Row],[Order time]],"H")</f>
        <v>1</v>
      </c>
      <c r="L2223" s="16">
        <v>11</v>
      </c>
      <c r="M2223" s="16">
        <f>DAY(Table13[[#This Row],[Order Date]])</f>
        <v>1</v>
      </c>
      <c r="N2223" s="16" t="str">
        <f>TEXT(Table13[[#This Row],[Order Date]],"mmmm")</f>
        <v>November</v>
      </c>
      <c r="O2223" s="16" t="str">
        <f>TEXT(Table13[[#This Row],[Order Date]],"dddd")</f>
        <v>Wednesday</v>
      </c>
      <c r="P2223" s="16">
        <f>WEEKDAY(Table13[[#This Row],[Order Datetime]],2)</f>
        <v>3</v>
      </c>
      <c r="Q2223" s="30" t="str">
        <f>IF(Table13[[#This Row],[Customer Country]]="",VLOOKUP(Table13[[#This Row],[Customer ID]],Customers!$A$2:$E$2501,2,0),Table13[[#This Row],[Customer Country]])</f>
        <v>Singapore</v>
      </c>
      <c r="R2223" s="16">
        <f>VLOOKUP(Table13[[#This Row],[Customer ID]],Table3[],6,0)</f>
        <v>42</v>
      </c>
    </row>
    <row r="2224" spans="1:18" x14ac:dyDescent="0.3">
      <c r="A2224" s="15">
        <v>1508121</v>
      </c>
      <c r="B2224" s="16">
        <v>1786</v>
      </c>
      <c r="C2224" s="17" t="s">
        <v>106</v>
      </c>
      <c r="D2224" s="21">
        <v>45038.040277777778</v>
      </c>
      <c r="E2224" s="16" t="s">
        <v>191</v>
      </c>
      <c r="F2224" s="16" t="s">
        <v>69</v>
      </c>
      <c r="G2224" s="16">
        <v>4650</v>
      </c>
      <c r="H2224" s="16">
        <f>IF(OR(Table13[[#This Row],[Order Value]]&gt;Answer!I$17,Table13[[#This Row],[Order Value]]&lt;Answer!I$18),1,0)</f>
        <v>0</v>
      </c>
      <c r="I2224" s="19">
        <v>45038</v>
      </c>
      <c r="J2224" s="20" t="str">
        <f>TEXT(Table13[[#This Row],[Order Datetime]],"HH:MM:SS")</f>
        <v>00:58:00</v>
      </c>
      <c r="K2224" s="20" t="str">
        <f>TEXT(Table13[[#This Row],[Order time]],"H")</f>
        <v>0</v>
      </c>
      <c r="L2224" s="16">
        <v>4</v>
      </c>
      <c r="M2224" s="16">
        <f>DAY(Table13[[#This Row],[Order Date]])</f>
        <v>22</v>
      </c>
      <c r="N2224" s="16" t="str">
        <f>TEXT(Table13[[#This Row],[Order Date]],"mmmm")</f>
        <v>April</v>
      </c>
      <c r="O2224" s="16" t="str">
        <f>TEXT(Table13[[#This Row],[Order Date]],"dddd")</f>
        <v>Saturday</v>
      </c>
      <c r="P2224" s="16">
        <f>WEEKDAY(Table13[[#This Row],[Order Datetime]],2)</f>
        <v>6</v>
      </c>
      <c r="Q2224" s="30" t="str">
        <f>IF(Table13[[#This Row],[Customer Country]]="",VLOOKUP(Table13[[#This Row],[Customer ID]],Customers!$A$2:$E$2501,2,0),Table13[[#This Row],[Customer Country]])</f>
        <v>Singapore</v>
      </c>
      <c r="R2224" s="16">
        <f>VLOOKUP(Table13[[#This Row],[Customer ID]],Table3[],6,0)</f>
        <v>78</v>
      </c>
    </row>
    <row r="2225" spans="1:18" x14ac:dyDescent="0.3">
      <c r="A2225" s="15">
        <v>1488979</v>
      </c>
      <c r="B2225" s="16">
        <v>1787</v>
      </c>
      <c r="C2225" s="17" t="s">
        <v>100</v>
      </c>
      <c r="D2225" s="21">
        <v>45156.056250000001</v>
      </c>
      <c r="E2225" s="16" t="s">
        <v>97</v>
      </c>
      <c r="F2225" s="16" t="s">
        <v>27</v>
      </c>
      <c r="G2225" s="16">
        <v>8980</v>
      </c>
      <c r="H2225" s="16">
        <f>IF(OR(Table13[[#This Row],[Order Value]]&gt;Answer!I$17,Table13[[#This Row],[Order Value]]&lt;Answer!I$18),1,0)</f>
        <v>0</v>
      </c>
      <c r="I2225" s="19">
        <v>45156</v>
      </c>
      <c r="J2225" s="20" t="str">
        <f>TEXT(Table13[[#This Row],[Order Datetime]],"HH:MM:SS")</f>
        <v>01:21:00</v>
      </c>
      <c r="K2225" s="20" t="str">
        <f>TEXT(Table13[[#This Row],[Order time]],"H")</f>
        <v>1</v>
      </c>
      <c r="L2225" s="16">
        <v>8</v>
      </c>
      <c r="M2225" s="16">
        <f>DAY(Table13[[#This Row],[Order Date]])</f>
        <v>18</v>
      </c>
      <c r="N2225" s="16" t="str">
        <f>TEXT(Table13[[#This Row],[Order Date]],"mmmm")</f>
        <v>August</v>
      </c>
      <c r="O2225" s="16" t="str">
        <f>TEXT(Table13[[#This Row],[Order Date]],"dddd")</f>
        <v>Friday</v>
      </c>
      <c r="P2225" s="16">
        <f>WEEKDAY(Table13[[#This Row],[Order Datetime]],2)</f>
        <v>5</v>
      </c>
      <c r="Q2225" s="30" t="str">
        <f>IF(Table13[[#This Row],[Customer Country]]="",VLOOKUP(Table13[[#This Row],[Customer ID]],Customers!$A$2:$E$2501,2,0),Table13[[#This Row],[Customer Country]])</f>
        <v>France</v>
      </c>
      <c r="R2225" s="16">
        <f>VLOOKUP(Table13[[#This Row],[Customer ID]],Table3[],6,0)</f>
        <v>48</v>
      </c>
    </row>
    <row r="2226" spans="1:18" x14ac:dyDescent="0.3">
      <c r="A2226" s="15">
        <v>991491</v>
      </c>
      <c r="B2226" s="16">
        <v>1789</v>
      </c>
      <c r="C2226" s="17" t="s">
        <v>109</v>
      </c>
      <c r="D2226" s="21">
        <v>45239.986805555556</v>
      </c>
      <c r="E2226" s="16" t="s">
        <v>98</v>
      </c>
      <c r="F2226" s="16" t="s">
        <v>9</v>
      </c>
      <c r="G2226" s="16">
        <v>5990</v>
      </c>
      <c r="H2226" s="16">
        <f>IF(OR(Table13[[#This Row],[Order Value]]&gt;Answer!I$17,Table13[[#This Row],[Order Value]]&lt;Answer!I$18),1,0)</f>
        <v>0</v>
      </c>
      <c r="I2226" s="19">
        <v>45239</v>
      </c>
      <c r="J2226" s="20" t="str">
        <f>TEXT(Table13[[#This Row],[Order Datetime]],"HH:MM:SS")</f>
        <v>23:41:00</v>
      </c>
      <c r="K2226" s="20" t="str">
        <f>TEXT(Table13[[#This Row],[Order time]],"H")</f>
        <v>23</v>
      </c>
      <c r="L2226" s="16">
        <v>11</v>
      </c>
      <c r="M2226" s="16">
        <f>DAY(Table13[[#This Row],[Order Date]])</f>
        <v>9</v>
      </c>
      <c r="N2226" s="16" t="str">
        <f>TEXT(Table13[[#This Row],[Order Date]],"mmmm")</f>
        <v>November</v>
      </c>
      <c r="O2226" s="16" t="str">
        <f>TEXT(Table13[[#This Row],[Order Date]],"dddd")</f>
        <v>Thursday</v>
      </c>
      <c r="P2226" s="16">
        <f>WEEKDAY(Table13[[#This Row],[Order Datetime]],2)</f>
        <v>4</v>
      </c>
      <c r="Q2226" s="30" t="str">
        <f>IF(Table13[[#This Row],[Customer Country]]="",VLOOKUP(Table13[[#This Row],[Customer ID]],Customers!$A$2:$E$2501,2,0),Table13[[#This Row],[Customer Country]])</f>
        <v>Germany</v>
      </c>
      <c r="R2226" s="16">
        <f>VLOOKUP(Table13[[#This Row],[Customer ID]],Table3[],6,0)</f>
        <v>35</v>
      </c>
    </row>
    <row r="2227" spans="1:18" x14ac:dyDescent="0.3">
      <c r="A2227" s="15">
        <v>1166621</v>
      </c>
      <c r="B2227" s="16">
        <v>1789</v>
      </c>
      <c r="C2227" s="17" t="s">
        <v>109</v>
      </c>
      <c r="D2227" s="21">
        <v>45118.006249999999</v>
      </c>
      <c r="E2227" s="16" t="s">
        <v>96</v>
      </c>
      <c r="F2227" s="16" t="s">
        <v>58</v>
      </c>
      <c r="G2227" s="16">
        <v>2664</v>
      </c>
      <c r="H2227" s="16">
        <f>IF(OR(Table13[[#This Row],[Order Value]]&gt;Answer!I$17,Table13[[#This Row],[Order Value]]&lt;Answer!I$18),1,0)</f>
        <v>0</v>
      </c>
      <c r="I2227" s="19">
        <v>45118</v>
      </c>
      <c r="J2227" s="20" t="str">
        <f>TEXT(Table13[[#This Row],[Order Datetime]],"HH:MM:SS")</f>
        <v>00:09:00</v>
      </c>
      <c r="K2227" s="20" t="str">
        <f>TEXT(Table13[[#This Row],[Order time]],"H")</f>
        <v>0</v>
      </c>
      <c r="L2227" s="16">
        <v>7</v>
      </c>
      <c r="M2227" s="16">
        <f>DAY(Table13[[#This Row],[Order Date]])</f>
        <v>11</v>
      </c>
      <c r="N2227" s="16" t="str">
        <f>TEXT(Table13[[#This Row],[Order Date]],"mmmm")</f>
        <v>July</v>
      </c>
      <c r="O2227" s="16" t="str">
        <f>TEXT(Table13[[#This Row],[Order Date]],"dddd")</f>
        <v>Tuesday</v>
      </c>
      <c r="P2227" s="16">
        <f>WEEKDAY(Table13[[#This Row],[Order Datetime]],2)</f>
        <v>2</v>
      </c>
      <c r="Q2227" s="30" t="str">
        <f>IF(Table13[[#This Row],[Customer Country]]="",VLOOKUP(Table13[[#This Row],[Customer ID]],Customers!$A$2:$E$2501,2,0),Table13[[#This Row],[Customer Country]])</f>
        <v>Germany</v>
      </c>
      <c r="R2227" s="16">
        <f>VLOOKUP(Table13[[#This Row],[Customer ID]],Table3[],6,0)</f>
        <v>35</v>
      </c>
    </row>
    <row r="2228" spans="1:18" x14ac:dyDescent="0.3">
      <c r="A2228" s="15">
        <v>1405517</v>
      </c>
      <c r="B2228" s="16">
        <v>1790</v>
      </c>
      <c r="C2228" s="17" t="s">
        <v>99</v>
      </c>
      <c r="D2228" s="21">
        <v>45075.036805555559</v>
      </c>
      <c r="E2228" s="16" t="s">
        <v>191</v>
      </c>
      <c r="F2228" s="16" t="s">
        <v>35</v>
      </c>
      <c r="G2228" s="16">
        <v>8268</v>
      </c>
      <c r="H2228" s="16">
        <f>IF(OR(Table13[[#This Row],[Order Value]]&gt;Answer!I$17,Table13[[#This Row],[Order Value]]&lt;Answer!I$18),1,0)</f>
        <v>0</v>
      </c>
      <c r="I2228" s="19">
        <v>45075</v>
      </c>
      <c r="J2228" s="20" t="str">
        <f>TEXT(Table13[[#This Row],[Order Datetime]],"HH:MM:SS")</f>
        <v>00:53:00</v>
      </c>
      <c r="K2228" s="20" t="str">
        <f>TEXT(Table13[[#This Row],[Order time]],"H")</f>
        <v>0</v>
      </c>
      <c r="L2228" s="16">
        <v>5</v>
      </c>
      <c r="M2228" s="16">
        <f>DAY(Table13[[#This Row],[Order Date]])</f>
        <v>29</v>
      </c>
      <c r="N2228" s="16" t="str">
        <f>TEXT(Table13[[#This Row],[Order Date]],"mmmm")</f>
        <v>May</v>
      </c>
      <c r="O2228" s="16" t="str">
        <f>TEXT(Table13[[#This Row],[Order Date]],"dddd")</f>
        <v>Monday</v>
      </c>
      <c r="P2228" s="16">
        <f>WEEKDAY(Table13[[#This Row],[Order Datetime]],2)</f>
        <v>1</v>
      </c>
      <c r="Q2228" s="30" t="str">
        <f>IF(Table13[[#This Row],[Customer Country]]="",VLOOKUP(Table13[[#This Row],[Customer ID]],Customers!$A$2:$E$2501,2,0),Table13[[#This Row],[Customer Country]])</f>
        <v>USA</v>
      </c>
      <c r="R2228" s="16">
        <f>VLOOKUP(Table13[[#This Row],[Customer ID]],Table3[],6,0)</f>
        <v>85</v>
      </c>
    </row>
    <row r="2229" spans="1:18" x14ac:dyDescent="0.3">
      <c r="A2229" s="15">
        <v>608204</v>
      </c>
      <c r="B2229" s="16">
        <v>1791</v>
      </c>
      <c r="C2229" s="17" t="s">
        <v>99</v>
      </c>
      <c r="D2229" s="18">
        <v>45158.042361111111</v>
      </c>
      <c r="E2229" s="16" t="s">
        <v>97</v>
      </c>
      <c r="F2229" s="16" t="s">
        <v>24</v>
      </c>
      <c r="G2229" s="16">
        <v>1936</v>
      </c>
      <c r="H2229" s="16">
        <f>IF(OR(Table13[[#This Row],[Order Value]]&gt;Answer!I$17,Table13[[#This Row],[Order Value]]&lt;Answer!I$18),1,0)</f>
        <v>0</v>
      </c>
      <c r="I2229" s="19">
        <v>45158</v>
      </c>
      <c r="J2229" s="20" t="str">
        <f>TEXT(Table13[[#This Row],[Order Datetime]],"HH:MM:SS")</f>
        <v>01:01:00</v>
      </c>
      <c r="K2229" s="20" t="str">
        <f>TEXT(Table13[[#This Row],[Order time]],"H")</f>
        <v>1</v>
      </c>
      <c r="L2229" s="16">
        <v>8</v>
      </c>
      <c r="M2229" s="16">
        <f>DAY(Table13[[#This Row],[Order Date]])</f>
        <v>20</v>
      </c>
      <c r="N2229" s="16" t="str">
        <f>TEXT(Table13[[#This Row],[Order Date]],"mmmm")</f>
        <v>August</v>
      </c>
      <c r="O2229" s="16" t="str">
        <f>TEXT(Table13[[#This Row],[Order Date]],"dddd")</f>
        <v>Sunday</v>
      </c>
      <c r="P2229" s="16">
        <f>WEEKDAY(Table13[[#This Row],[Order Datetime]],2)</f>
        <v>7</v>
      </c>
      <c r="Q2229" s="30" t="str">
        <f>IF(Table13[[#This Row],[Customer Country]]="",VLOOKUP(Table13[[#This Row],[Customer ID]],Customers!$A$2:$E$2501,2,0),Table13[[#This Row],[Customer Country]])</f>
        <v>USA</v>
      </c>
      <c r="R2229" s="16">
        <f>VLOOKUP(Table13[[#This Row],[Customer ID]],Table3[],6,0)</f>
        <v>33</v>
      </c>
    </row>
    <row r="2230" spans="1:18" x14ac:dyDescent="0.3">
      <c r="A2230" s="15">
        <v>646139</v>
      </c>
      <c r="B2230" s="16">
        <v>1792</v>
      </c>
      <c r="C2230" s="17" t="s">
        <v>108</v>
      </c>
      <c r="D2230" s="18">
        <v>45159.981249999997</v>
      </c>
      <c r="E2230" s="16" t="s">
        <v>97</v>
      </c>
      <c r="F2230" s="16" t="s">
        <v>41</v>
      </c>
      <c r="G2230" s="16">
        <v>5161</v>
      </c>
      <c r="H2230" s="16">
        <f>IF(OR(Table13[[#This Row],[Order Value]]&gt;Answer!I$17,Table13[[#This Row],[Order Value]]&lt;Answer!I$18),1,0)</f>
        <v>0</v>
      </c>
      <c r="I2230" s="19">
        <v>45159</v>
      </c>
      <c r="J2230" s="20" t="str">
        <f>TEXT(Table13[[#This Row],[Order Datetime]],"HH:MM:SS")</f>
        <v>23:33:00</v>
      </c>
      <c r="K2230" s="20" t="str">
        <f>TEXT(Table13[[#This Row],[Order time]],"H")</f>
        <v>23</v>
      </c>
      <c r="L2230" s="16">
        <v>8</v>
      </c>
      <c r="M2230" s="16">
        <f>DAY(Table13[[#This Row],[Order Date]])</f>
        <v>21</v>
      </c>
      <c r="N2230" s="16" t="str">
        <f>TEXT(Table13[[#This Row],[Order Date]],"mmmm")</f>
        <v>August</v>
      </c>
      <c r="O2230" s="16" t="str">
        <f>TEXT(Table13[[#This Row],[Order Date]],"dddd")</f>
        <v>Monday</v>
      </c>
      <c r="P2230" s="16">
        <f>WEEKDAY(Table13[[#This Row],[Order Datetime]],2)</f>
        <v>1</v>
      </c>
      <c r="Q2230" s="30" t="str">
        <f>IF(Table13[[#This Row],[Customer Country]]="",VLOOKUP(Table13[[#This Row],[Customer ID]],Customers!$A$2:$E$2501,2,0),Table13[[#This Row],[Customer Country]])</f>
        <v>Denmark</v>
      </c>
      <c r="R2230" s="16">
        <f>VLOOKUP(Table13[[#This Row],[Customer ID]],Table3[],6,0)</f>
        <v>59</v>
      </c>
    </row>
    <row r="2231" spans="1:18" x14ac:dyDescent="0.3">
      <c r="A2231" s="15">
        <v>1383522</v>
      </c>
      <c r="B2231" s="16">
        <v>1792</v>
      </c>
      <c r="C2231" s="17" t="s">
        <v>108</v>
      </c>
      <c r="D2231" s="21">
        <v>45020.038194444445</v>
      </c>
      <c r="E2231" s="16" t="s">
        <v>191</v>
      </c>
      <c r="F2231" s="16" t="s">
        <v>85</v>
      </c>
      <c r="G2231" s="16">
        <v>9147</v>
      </c>
      <c r="H2231" s="16">
        <f>IF(OR(Table13[[#This Row],[Order Value]]&gt;Answer!I$17,Table13[[#This Row],[Order Value]]&lt;Answer!I$18),1,0)</f>
        <v>0</v>
      </c>
      <c r="I2231" s="19">
        <v>45020</v>
      </c>
      <c r="J2231" s="20" t="str">
        <f>TEXT(Table13[[#This Row],[Order Datetime]],"HH:MM:SS")</f>
        <v>00:55:00</v>
      </c>
      <c r="K2231" s="20" t="str">
        <f>TEXT(Table13[[#This Row],[Order time]],"H")</f>
        <v>0</v>
      </c>
      <c r="L2231" s="16">
        <v>4</v>
      </c>
      <c r="M2231" s="16">
        <f>DAY(Table13[[#This Row],[Order Date]])</f>
        <v>4</v>
      </c>
      <c r="N2231" s="16" t="str">
        <f>TEXT(Table13[[#This Row],[Order Date]],"mmmm")</f>
        <v>April</v>
      </c>
      <c r="O2231" s="16" t="str">
        <f>TEXT(Table13[[#This Row],[Order Date]],"dddd")</f>
        <v>Tuesday</v>
      </c>
      <c r="P2231" s="16">
        <f>WEEKDAY(Table13[[#This Row],[Order Datetime]],2)</f>
        <v>2</v>
      </c>
      <c r="Q2231" s="30" t="str">
        <f>IF(Table13[[#This Row],[Customer Country]]="",VLOOKUP(Table13[[#This Row],[Customer ID]],Customers!$A$2:$E$2501,2,0),Table13[[#This Row],[Customer Country]])</f>
        <v>Denmark</v>
      </c>
      <c r="R2231" s="16">
        <f>VLOOKUP(Table13[[#This Row],[Customer ID]],Table3[],6,0)</f>
        <v>59</v>
      </c>
    </row>
    <row r="2232" spans="1:18" x14ac:dyDescent="0.3">
      <c r="A2232" s="15">
        <v>105735</v>
      </c>
      <c r="B2232" s="16">
        <v>1793</v>
      </c>
      <c r="C2232" s="17" t="s">
        <v>100</v>
      </c>
      <c r="D2232" s="18">
        <v>45254.07708333333</v>
      </c>
      <c r="E2232" s="16" t="s">
        <v>97</v>
      </c>
      <c r="F2232" s="16" t="s">
        <v>70</v>
      </c>
      <c r="G2232" s="16">
        <v>5861</v>
      </c>
      <c r="H2232" s="16">
        <f>IF(OR(Table13[[#This Row],[Order Value]]&gt;Answer!I$17,Table13[[#This Row],[Order Value]]&lt;Answer!I$18),1,0)</f>
        <v>0</v>
      </c>
      <c r="I2232" s="19">
        <v>45254</v>
      </c>
      <c r="J2232" s="20" t="str">
        <f>TEXT(Table13[[#This Row],[Order Datetime]],"HH:MM:SS")</f>
        <v>01:51:00</v>
      </c>
      <c r="K2232" s="20" t="str">
        <f>TEXT(Table13[[#This Row],[Order time]],"H")</f>
        <v>1</v>
      </c>
      <c r="L2232" s="16">
        <v>11</v>
      </c>
      <c r="M2232" s="16">
        <f>DAY(Table13[[#This Row],[Order Date]])</f>
        <v>24</v>
      </c>
      <c r="N2232" s="16" t="str">
        <f>TEXT(Table13[[#This Row],[Order Date]],"mmmm")</f>
        <v>November</v>
      </c>
      <c r="O2232" s="16" t="str">
        <f>TEXT(Table13[[#This Row],[Order Date]],"dddd")</f>
        <v>Friday</v>
      </c>
      <c r="P2232" s="16">
        <f>WEEKDAY(Table13[[#This Row],[Order Datetime]],2)</f>
        <v>5</v>
      </c>
      <c r="Q2232" s="30" t="str">
        <f>IF(Table13[[#This Row],[Customer Country]]="",VLOOKUP(Table13[[#This Row],[Customer ID]],Customers!$A$2:$E$2501,2,0),Table13[[#This Row],[Customer Country]])</f>
        <v>France</v>
      </c>
      <c r="R2232" s="16">
        <f>VLOOKUP(Table13[[#This Row],[Customer ID]],Table3[],6,0)</f>
        <v>66</v>
      </c>
    </row>
    <row r="2233" spans="1:18" x14ac:dyDescent="0.3">
      <c r="A2233" s="15">
        <v>85142</v>
      </c>
      <c r="B2233" s="16">
        <v>1794</v>
      </c>
      <c r="C2233" s="17" t="s">
        <v>101</v>
      </c>
      <c r="D2233" s="18">
        <v>44976.094444444447</v>
      </c>
      <c r="E2233" s="16" t="s">
        <v>98</v>
      </c>
      <c r="F2233" s="16" t="s">
        <v>65</v>
      </c>
      <c r="G2233" s="16">
        <v>1569</v>
      </c>
      <c r="H2233" s="16">
        <f>IF(OR(Table13[[#This Row],[Order Value]]&gt;Answer!I$17,Table13[[#This Row],[Order Value]]&lt;Answer!I$18),1,0)</f>
        <v>0</v>
      </c>
      <c r="I2233" s="19">
        <v>44976</v>
      </c>
      <c r="J2233" s="20" t="str">
        <f>TEXT(Table13[[#This Row],[Order Datetime]],"HH:MM:SS")</f>
        <v>02:16:00</v>
      </c>
      <c r="K2233" s="20" t="str">
        <f>TEXT(Table13[[#This Row],[Order time]],"H")</f>
        <v>2</v>
      </c>
      <c r="L2233" s="16">
        <v>2</v>
      </c>
      <c r="M2233" s="16">
        <f>DAY(Table13[[#This Row],[Order Date]])</f>
        <v>19</v>
      </c>
      <c r="N2233" s="16" t="str">
        <f>TEXT(Table13[[#This Row],[Order Date]],"mmmm")</f>
        <v>February</v>
      </c>
      <c r="O2233" s="16" t="str">
        <f>TEXT(Table13[[#This Row],[Order Date]],"dddd")</f>
        <v>Sunday</v>
      </c>
      <c r="P2233" s="16">
        <f>WEEKDAY(Table13[[#This Row],[Order Datetime]],2)</f>
        <v>7</v>
      </c>
      <c r="Q2233" s="30" t="str">
        <f>IF(Table13[[#This Row],[Customer Country]]="",VLOOKUP(Table13[[#This Row],[Customer ID]],Customers!$A$2:$E$2501,2,0),Table13[[#This Row],[Customer Country]])</f>
        <v>Australia</v>
      </c>
      <c r="R2233" s="16">
        <f>VLOOKUP(Table13[[#This Row],[Customer ID]],Table3[],6,0)</f>
        <v>41</v>
      </c>
    </row>
    <row r="2234" spans="1:18" x14ac:dyDescent="0.3">
      <c r="A2234" s="15">
        <v>969517</v>
      </c>
      <c r="B2234" s="16">
        <v>1794</v>
      </c>
      <c r="C2234" s="17" t="s">
        <v>101</v>
      </c>
      <c r="D2234" s="21">
        <v>45288.051388888889</v>
      </c>
      <c r="E2234" s="16" t="s">
        <v>98</v>
      </c>
      <c r="F2234" s="16" t="s">
        <v>27</v>
      </c>
      <c r="G2234" s="16">
        <v>7435</v>
      </c>
      <c r="H2234" s="16">
        <f>IF(OR(Table13[[#This Row],[Order Value]]&gt;Answer!I$17,Table13[[#This Row],[Order Value]]&lt;Answer!I$18),1,0)</f>
        <v>0</v>
      </c>
      <c r="I2234" s="19">
        <v>45288</v>
      </c>
      <c r="J2234" s="20" t="str">
        <f>TEXT(Table13[[#This Row],[Order Datetime]],"HH:MM:SS")</f>
        <v>01:14:00</v>
      </c>
      <c r="K2234" s="20" t="str">
        <f>TEXT(Table13[[#This Row],[Order time]],"H")</f>
        <v>1</v>
      </c>
      <c r="L2234" s="16">
        <v>12</v>
      </c>
      <c r="M2234" s="16">
        <f>DAY(Table13[[#This Row],[Order Date]])</f>
        <v>28</v>
      </c>
      <c r="N2234" s="16" t="str">
        <f>TEXT(Table13[[#This Row],[Order Date]],"mmmm")</f>
        <v>December</v>
      </c>
      <c r="O2234" s="16" t="str">
        <f>TEXT(Table13[[#This Row],[Order Date]],"dddd")</f>
        <v>Thursday</v>
      </c>
      <c r="P2234" s="16">
        <f>WEEKDAY(Table13[[#This Row],[Order Datetime]],2)</f>
        <v>4</v>
      </c>
      <c r="Q2234" s="30" t="str">
        <f>IF(Table13[[#This Row],[Customer Country]]="",VLOOKUP(Table13[[#This Row],[Customer ID]],Customers!$A$2:$E$2501,2,0),Table13[[#This Row],[Customer Country]])</f>
        <v>Australia</v>
      </c>
      <c r="R2234" s="16">
        <f>VLOOKUP(Table13[[#This Row],[Customer ID]],Table3[],6,0)</f>
        <v>41</v>
      </c>
    </row>
    <row r="2235" spans="1:18" x14ac:dyDescent="0.3">
      <c r="A2235" s="15">
        <v>1393864</v>
      </c>
      <c r="B2235" s="16">
        <v>1794</v>
      </c>
      <c r="C2235" s="17" t="s">
        <v>101</v>
      </c>
      <c r="D2235" s="21">
        <v>45114.072916666664</v>
      </c>
      <c r="E2235" s="16" t="s">
        <v>97</v>
      </c>
      <c r="F2235" s="16" t="s">
        <v>43</v>
      </c>
      <c r="G2235" s="16">
        <v>3135</v>
      </c>
      <c r="H2235" s="16">
        <f>IF(OR(Table13[[#This Row],[Order Value]]&gt;Answer!I$17,Table13[[#This Row],[Order Value]]&lt;Answer!I$18),1,0)</f>
        <v>0</v>
      </c>
      <c r="I2235" s="19">
        <v>45114</v>
      </c>
      <c r="J2235" s="20" t="str">
        <f>TEXT(Table13[[#This Row],[Order Datetime]],"HH:MM:SS")</f>
        <v>01:45:00</v>
      </c>
      <c r="K2235" s="20" t="str">
        <f>TEXT(Table13[[#This Row],[Order time]],"H")</f>
        <v>1</v>
      </c>
      <c r="L2235" s="16">
        <v>7</v>
      </c>
      <c r="M2235" s="16">
        <f>DAY(Table13[[#This Row],[Order Date]])</f>
        <v>7</v>
      </c>
      <c r="N2235" s="16" t="str">
        <f>TEXT(Table13[[#This Row],[Order Date]],"mmmm")</f>
        <v>July</v>
      </c>
      <c r="O2235" s="16" t="str">
        <f>TEXT(Table13[[#This Row],[Order Date]],"dddd")</f>
        <v>Friday</v>
      </c>
      <c r="P2235" s="16">
        <f>WEEKDAY(Table13[[#This Row],[Order Datetime]],2)</f>
        <v>5</v>
      </c>
      <c r="Q2235" s="30" t="str">
        <f>IF(Table13[[#This Row],[Customer Country]]="",VLOOKUP(Table13[[#This Row],[Customer ID]],Customers!$A$2:$E$2501,2,0),Table13[[#This Row],[Customer Country]])</f>
        <v>Australia</v>
      </c>
      <c r="R2235" s="16">
        <f>VLOOKUP(Table13[[#This Row],[Customer ID]],Table3[],6,0)</f>
        <v>41</v>
      </c>
    </row>
    <row r="2236" spans="1:18" x14ac:dyDescent="0.3">
      <c r="A2236" s="15">
        <v>1529840</v>
      </c>
      <c r="B2236" s="16">
        <v>1794</v>
      </c>
      <c r="C2236" s="17" t="s">
        <v>101</v>
      </c>
      <c r="D2236" s="21">
        <v>44988.022916666669</v>
      </c>
      <c r="E2236" s="16" t="s">
        <v>191</v>
      </c>
      <c r="F2236" s="16" t="s">
        <v>81</v>
      </c>
      <c r="G2236" s="16">
        <v>1054</v>
      </c>
      <c r="H2236" s="16">
        <f>IF(OR(Table13[[#This Row],[Order Value]]&gt;Answer!I$17,Table13[[#This Row],[Order Value]]&lt;Answer!I$18),1,0)</f>
        <v>0</v>
      </c>
      <c r="I2236" s="19">
        <v>44988</v>
      </c>
      <c r="J2236" s="20" t="str">
        <f>TEXT(Table13[[#This Row],[Order Datetime]],"HH:MM:SS")</f>
        <v>00:33:00</v>
      </c>
      <c r="K2236" s="20" t="str">
        <f>TEXT(Table13[[#This Row],[Order time]],"H")</f>
        <v>0</v>
      </c>
      <c r="L2236" s="16">
        <v>3</v>
      </c>
      <c r="M2236" s="16">
        <f>DAY(Table13[[#This Row],[Order Date]])</f>
        <v>3</v>
      </c>
      <c r="N2236" s="16" t="str">
        <f>TEXT(Table13[[#This Row],[Order Date]],"mmmm")</f>
        <v>March</v>
      </c>
      <c r="O2236" s="16" t="str">
        <f>TEXT(Table13[[#This Row],[Order Date]],"dddd")</f>
        <v>Friday</v>
      </c>
      <c r="P2236" s="16">
        <f>WEEKDAY(Table13[[#This Row],[Order Datetime]],2)</f>
        <v>5</v>
      </c>
      <c r="Q2236" s="30" t="str">
        <f>IF(Table13[[#This Row],[Customer Country]]="",VLOOKUP(Table13[[#This Row],[Customer ID]],Customers!$A$2:$E$2501,2,0),Table13[[#This Row],[Customer Country]])</f>
        <v>Australia</v>
      </c>
      <c r="R2236" s="16">
        <f>VLOOKUP(Table13[[#This Row],[Customer ID]],Table3[],6,0)</f>
        <v>41</v>
      </c>
    </row>
    <row r="2237" spans="1:18" x14ac:dyDescent="0.3">
      <c r="A2237" s="15">
        <v>1608036</v>
      </c>
      <c r="B2237" s="16">
        <v>1794</v>
      </c>
      <c r="C2237" s="17" t="s">
        <v>101</v>
      </c>
      <c r="D2237" s="21">
        <v>45160.988194444442</v>
      </c>
      <c r="E2237" s="16" t="s">
        <v>96</v>
      </c>
      <c r="F2237" s="16" t="s">
        <v>78</v>
      </c>
      <c r="G2237" s="16">
        <v>3016</v>
      </c>
      <c r="H2237" s="16">
        <f>IF(OR(Table13[[#This Row],[Order Value]]&gt;Answer!I$17,Table13[[#This Row],[Order Value]]&lt;Answer!I$18),1,0)</f>
        <v>0</v>
      </c>
      <c r="I2237" s="19">
        <v>45160</v>
      </c>
      <c r="J2237" s="20" t="str">
        <f>TEXT(Table13[[#This Row],[Order Datetime]],"HH:MM:SS")</f>
        <v>23:43:00</v>
      </c>
      <c r="K2237" s="20" t="str">
        <f>TEXT(Table13[[#This Row],[Order time]],"H")</f>
        <v>23</v>
      </c>
      <c r="L2237" s="16">
        <v>8</v>
      </c>
      <c r="M2237" s="16">
        <f>DAY(Table13[[#This Row],[Order Date]])</f>
        <v>22</v>
      </c>
      <c r="N2237" s="16" t="str">
        <f>TEXT(Table13[[#This Row],[Order Date]],"mmmm")</f>
        <v>August</v>
      </c>
      <c r="O2237" s="16" t="str">
        <f>TEXT(Table13[[#This Row],[Order Date]],"dddd")</f>
        <v>Tuesday</v>
      </c>
      <c r="P2237" s="16">
        <f>WEEKDAY(Table13[[#This Row],[Order Datetime]],2)</f>
        <v>2</v>
      </c>
      <c r="Q2237" s="30" t="str">
        <f>IF(Table13[[#This Row],[Customer Country]]="",VLOOKUP(Table13[[#This Row],[Customer ID]],Customers!$A$2:$E$2501,2,0),Table13[[#This Row],[Customer Country]])</f>
        <v>Australia</v>
      </c>
      <c r="R2237" s="16">
        <f>VLOOKUP(Table13[[#This Row],[Customer ID]],Table3[],6,0)</f>
        <v>41</v>
      </c>
    </row>
    <row r="2238" spans="1:18" x14ac:dyDescent="0.3">
      <c r="A2238" s="15">
        <v>120228</v>
      </c>
      <c r="B2238" s="16">
        <v>1795</v>
      </c>
      <c r="C2238" s="17" t="s">
        <v>100</v>
      </c>
      <c r="D2238" s="18">
        <v>45049.063888888886</v>
      </c>
      <c r="E2238" s="16" t="s">
        <v>191</v>
      </c>
      <c r="F2238" s="16" t="s">
        <v>23</v>
      </c>
      <c r="G2238" s="16">
        <v>5864</v>
      </c>
      <c r="H2238" s="16">
        <f>IF(OR(Table13[[#This Row],[Order Value]]&gt;Answer!I$17,Table13[[#This Row],[Order Value]]&lt;Answer!I$18),1,0)</f>
        <v>0</v>
      </c>
      <c r="I2238" s="19">
        <v>45049</v>
      </c>
      <c r="J2238" s="20" t="str">
        <f>TEXT(Table13[[#This Row],[Order Datetime]],"HH:MM:SS")</f>
        <v>01:32:00</v>
      </c>
      <c r="K2238" s="20" t="str">
        <f>TEXT(Table13[[#This Row],[Order time]],"H")</f>
        <v>1</v>
      </c>
      <c r="L2238" s="16">
        <v>5</v>
      </c>
      <c r="M2238" s="16">
        <f>DAY(Table13[[#This Row],[Order Date]])</f>
        <v>3</v>
      </c>
      <c r="N2238" s="16" t="str">
        <f>TEXT(Table13[[#This Row],[Order Date]],"mmmm")</f>
        <v>May</v>
      </c>
      <c r="O2238" s="16" t="str">
        <f>TEXT(Table13[[#This Row],[Order Date]],"dddd")</f>
        <v>Wednesday</v>
      </c>
      <c r="P2238" s="16">
        <f>WEEKDAY(Table13[[#This Row],[Order Datetime]],2)</f>
        <v>3</v>
      </c>
      <c r="Q2238" s="30" t="str">
        <f>IF(Table13[[#This Row],[Customer Country]]="",VLOOKUP(Table13[[#This Row],[Customer ID]],Customers!$A$2:$E$2501,2,0),Table13[[#This Row],[Customer Country]])</f>
        <v>France</v>
      </c>
      <c r="R2238" s="16">
        <f>VLOOKUP(Table13[[#This Row],[Customer ID]],Table3[],6,0)</f>
        <v>53</v>
      </c>
    </row>
    <row r="2239" spans="1:18" x14ac:dyDescent="0.3">
      <c r="A2239" s="15">
        <v>918183</v>
      </c>
      <c r="B2239" s="16">
        <v>1795</v>
      </c>
      <c r="C2239" s="17" t="s">
        <v>100</v>
      </c>
      <c r="D2239" s="21">
        <v>45196.047222222223</v>
      </c>
      <c r="E2239" s="16" t="s">
        <v>98</v>
      </c>
      <c r="F2239" s="16" t="s">
        <v>73</v>
      </c>
      <c r="G2239" s="16">
        <v>4196</v>
      </c>
      <c r="H2239" s="16">
        <f>IF(OR(Table13[[#This Row],[Order Value]]&gt;Answer!I$17,Table13[[#This Row],[Order Value]]&lt;Answer!I$18),1,0)</f>
        <v>0</v>
      </c>
      <c r="I2239" s="19">
        <v>45196</v>
      </c>
      <c r="J2239" s="20" t="str">
        <f>TEXT(Table13[[#This Row],[Order Datetime]],"HH:MM:SS")</f>
        <v>01:08:00</v>
      </c>
      <c r="K2239" s="20" t="str">
        <f>TEXT(Table13[[#This Row],[Order time]],"H")</f>
        <v>1</v>
      </c>
      <c r="L2239" s="16">
        <v>9</v>
      </c>
      <c r="M2239" s="16">
        <f>DAY(Table13[[#This Row],[Order Date]])</f>
        <v>27</v>
      </c>
      <c r="N2239" s="16" t="str">
        <f>TEXT(Table13[[#This Row],[Order Date]],"mmmm")</f>
        <v>September</v>
      </c>
      <c r="O2239" s="16" t="str">
        <f>TEXT(Table13[[#This Row],[Order Date]],"dddd")</f>
        <v>Wednesday</v>
      </c>
      <c r="P2239" s="16">
        <f>WEEKDAY(Table13[[#This Row],[Order Datetime]],2)</f>
        <v>3</v>
      </c>
      <c r="Q2239" s="30" t="str">
        <f>IF(Table13[[#This Row],[Customer Country]]="",VLOOKUP(Table13[[#This Row],[Customer ID]],Customers!$A$2:$E$2501,2,0),Table13[[#This Row],[Customer Country]])</f>
        <v>France</v>
      </c>
      <c r="R2239" s="16">
        <f>VLOOKUP(Table13[[#This Row],[Customer ID]],Table3[],6,0)</f>
        <v>53</v>
      </c>
    </row>
    <row r="2240" spans="1:18" x14ac:dyDescent="0.3">
      <c r="A2240" s="15">
        <v>1578400</v>
      </c>
      <c r="B2240" s="16">
        <v>1795</v>
      </c>
      <c r="C2240" s="17" t="s">
        <v>100</v>
      </c>
      <c r="D2240" s="21">
        <v>44938.000694444447</v>
      </c>
      <c r="E2240" s="16" t="s">
        <v>96</v>
      </c>
      <c r="F2240" s="16" t="s">
        <v>7</v>
      </c>
      <c r="G2240" s="16">
        <v>5568</v>
      </c>
      <c r="H2240" s="16">
        <f>IF(OR(Table13[[#This Row],[Order Value]]&gt;Answer!I$17,Table13[[#This Row],[Order Value]]&lt;Answer!I$18),1,0)</f>
        <v>0</v>
      </c>
      <c r="I2240" s="19">
        <v>44938</v>
      </c>
      <c r="J2240" s="20" t="str">
        <f>TEXT(Table13[[#This Row],[Order Datetime]],"HH:MM:SS")</f>
        <v>00:01:00</v>
      </c>
      <c r="K2240" s="20" t="str">
        <f>TEXT(Table13[[#This Row],[Order time]],"H")</f>
        <v>0</v>
      </c>
      <c r="L2240" s="16">
        <v>1</v>
      </c>
      <c r="M2240" s="16">
        <f>DAY(Table13[[#This Row],[Order Date]])</f>
        <v>12</v>
      </c>
      <c r="N2240" s="16" t="str">
        <f>TEXT(Table13[[#This Row],[Order Date]],"mmmm")</f>
        <v>January</v>
      </c>
      <c r="O2240" s="16" t="str">
        <f>TEXT(Table13[[#This Row],[Order Date]],"dddd")</f>
        <v>Thursday</v>
      </c>
      <c r="P2240" s="16">
        <f>WEEKDAY(Table13[[#This Row],[Order Datetime]],2)</f>
        <v>4</v>
      </c>
      <c r="Q2240" s="30" t="str">
        <f>IF(Table13[[#This Row],[Customer Country]]="",VLOOKUP(Table13[[#This Row],[Customer ID]],Customers!$A$2:$E$2501,2,0),Table13[[#This Row],[Customer Country]])</f>
        <v>France</v>
      </c>
      <c r="R2240" s="16">
        <f>VLOOKUP(Table13[[#This Row],[Customer ID]],Table3[],6,0)</f>
        <v>53</v>
      </c>
    </row>
    <row r="2241" spans="1:18" x14ac:dyDescent="0.3">
      <c r="A2241" s="15">
        <v>808278</v>
      </c>
      <c r="B2241" s="16">
        <v>1796</v>
      </c>
      <c r="C2241" s="17" t="s">
        <v>108</v>
      </c>
      <c r="D2241" s="21">
        <v>45194.98541666667</v>
      </c>
      <c r="E2241" s="16" t="s">
        <v>98</v>
      </c>
      <c r="F2241" s="16" t="s">
        <v>90</v>
      </c>
      <c r="G2241" s="16">
        <v>1968</v>
      </c>
      <c r="H2241" s="16">
        <f>IF(OR(Table13[[#This Row],[Order Value]]&gt;Answer!I$17,Table13[[#This Row],[Order Value]]&lt;Answer!I$18),1,0)</f>
        <v>0</v>
      </c>
      <c r="I2241" s="19">
        <v>45194</v>
      </c>
      <c r="J2241" s="20" t="str">
        <f>TEXT(Table13[[#This Row],[Order Datetime]],"HH:MM:SS")</f>
        <v>23:39:00</v>
      </c>
      <c r="K2241" s="20" t="str">
        <f>TEXT(Table13[[#This Row],[Order time]],"H")</f>
        <v>23</v>
      </c>
      <c r="L2241" s="16">
        <v>9</v>
      </c>
      <c r="M2241" s="16">
        <f>DAY(Table13[[#This Row],[Order Date]])</f>
        <v>25</v>
      </c>
      <c r="N2241" s="16" t="str">
        <f>TEXT(Table13[[#This Row],[Order Date]],"mmmm")</f>
        <v>September</v>
      </c>
      <c r="O2241" s="16" t="str">
        <f>TEXT(Table13[[#This Row],[Order Date]],"dddd")</f>
        <v>Monday</v>
      </c>
      <c r="P2241" s="16">
        <f>WEEKDAY(Table13[[#This Row],[Order Datetime]],2)</f>
        <v>1</v>
      </c>
      <c r="Q2241" s="30" t="str">
        <f>IF(Table13[[#This Row],[Customer Country]]="",VLOOKUP(Table13[[#This Row],[Customer ID]],Customers!$A$2:$E$2501,2,0),Table13[[#This Row],[Customer Country]])</f>
        <v>Denmark</v>
      </c>
      <c r="R2241" s="16">
        <f>VLOOKUP(Table13[[#This Row],[Customer ID]],Table3[],6,0)</f>
        <v>86</v>
      </c>
    </row>
    <row r="2242" spans="1:18" x14ac:dyDescent="0.3">
      <c r="A2242" s="15">
        <v>1311384</v>
      </c>
      <c r="B2242" s="16">
        <v>1796</v>
      </c>
      <c r="C2242" s="17" t="s">
        <v>108</v>
      </c>
      <c r="D2242" s="21">
        <v>44974.981944444444</v>
      </c>
      <c r="E2242" s="16" t="s">
        <v>98</v>
      </c>
      <c r="F2242" s="16" t="s">
        <v>57</v>
      </c>
      <c r="G2242" s="16">
        <v>5286</v>
      </c>
      <c r="H2242" s="16">
        <f>IF(OR(Table13[[#This Row],[Order Value]]&gt;Answer!I$17,Table13[[#This Row],[Order Value]]&lt;Answer!I$18),1,0)</f>
        <v>0</v>
      </c>
      <c r="I2242" s="19">
        <v>44974</v>
      </c>
      <c r="J2242" s="20" t="str">
        <f>TEXT(Table13[[#This Row],[Order Datetime]],"HH:MM:SS")</f>
        <v>23:34:00</v>
      </c>
      <c r="K2242" s="20" t="str">
        <f>TEXT(Table13[[#This Row],[Order time]],"H")</f>
        <v>23</v>
      </c>
      <c r="L2242" s="16">
        <v>2</v>
      </c>
      <c r="M2242" s="16">
        <f>DAY(Table13[[#This Row],[Order Date]])</f>
        <v>17</v>
      </c>
      <c r="N2242" s="16" t="str">
        <f>TEXT(Table13[[#This Row],[Order Date]],"mmmm")</f>
        <v>February</v>
      </c>
      <c r="O2242" s="16" t="str">
        <f>TEXT(Table13[[#This Row],[Order Date]],"dddd")</f>
        <v>Friday</v>
      </c>
      <c r="P2242" s="16">
        <f>WEEKDAY(Table13[[#This Row],[Order Datetime]],2)</f>
        <v>5</v>
      </c>
      <c r="Q2242" s="30" t="str">
        <f>IF(Table13[[#This Row],[Customer Country]]="",VLOOKUP(Table13[[#This Row],[Customer ID]],Customers!$A$2:$E$2501,2,0),Table13[[#This Row],[Customer Country]])</f>
        <v>Denmark</v>
      </c>
      <c r="R2242" s="16">
        <f>VLOOKUP(Table13[[#This Row],[Customer ID]],Table3[],6,0)</f>
        <v>86</v>
      </c>
    </row>
    <row r="2243" spans="1:18" x14ac:dyDescent="0.3">
      <c r="A2243" s="15">
        <v>692808</v>
      </c>
      <c r="B2243" s="16">
        <v>1797</v>
      </c>
      <c r="C2243" s="17" t="s">
        <v>99</v>
      </c>
      <c r="D2243" s="21">
        <v>45146.019444444442</v>
      </c>
      <c r="E2243" s="16" t="s">
        <v>96</v>
      </c>
      <c r="F2243" s="16" t="s">
        <v>89</v>
      </c>
      <c r="G2243" s="16">
        <v>7362</v>
      </c>
      <c r="H2243" s="16">
        <f>IF(OR(Table13[[#This Row],[Order Value]]&gt;Answer!I$17,Table13[[#This Row],[Order Value]]&lt;Answer!I$18),1,0)</f>
        <v>0</v>
      </c>
      <c r="I2243" s="19">
        <v>45146</v>
      </c>
      <c r="J2243" s="20" t="str">
        <f>TEXT(Table13[[#This Row],[Order Datetime]],"HH:MM:SS")</f>
        <v>00:28:00</v>
      </c>
      <c r="K2243" s="20" t="str">
        <f>TEXT(Table13[[#This Row],[Order time]],"H")</f>
        <v>0</v>
      </c>
      <c r="L2243" s="16">
        <v>8</v>
      </c>
      <c r="M2243" s="16">
        <f>DAY(Table13[[#This Row],[Order Date]])</f>
        <v>8</v>
      </c>
      <c r="N2243" s="16" t="str">
        <f>TEXT(Table13[[#This Row],[Order Date]],"mmmm")</f>
        <v>August</v>
      </c>
      <c r="O2243" s="16" t="str">
        <f>TEXT(Table13[[#This Row],[Order Date]],"dddd")</f>
        <v>Tuesday</v>
      </c>
      <c r="P2243" s="16">
        <f>WEEKDAY(Table13[[#This Row],[Order Datetime]],2)</f>
        <v>2</v>
      </c>
      <c r="Q2243" s="30" t="str">
        <f>IF(Table13[[#This Row],[Customer Country]]="",VLOOKUP(Table13[[#This Row],[Customer ID]],Customers!$A$2:$E$2501,2,0),Table13[[#This Row],[Customer Country]])</f>
        <v>USA</v>
      </c>
      <c r="R2243" s="16">
        <f>VLOOKUP(Table13[[#This Row],[Customer ID]],Table3[],6,0)</f>
        <v>45</v>
      </c>
    </row>
    <row r="2244" spans="1:18" x14ac:dyDescent="0.3">
      <c r="A2244" s="15">
        <v>734939</v>
      </c>
      <c r="B2244" s="16">
        <v>1797</v>
      </c>
      <c r="C2244" s="17" t="s">
        <v>99</v>
      </c>
      <c r="D2244" s="21">
        <v>44984.057638888888</v>
      </c>
      <c r="E2244" s="16" t="s">
        <v>98</v>
      </c>
      <c r="F2244" s="16" t="s">
        <v>14</v>
      </c>
      <c r="G2244" s="16">
        <v>5602</v>
      </c>
      <c r="H2244" s="16">
        <f>IF(OR(Table13[[#This Row],[Order Value]]&gt;Answer!I$17,Table13[[#This Row],[Order Value]]&lt;Answer!I$18),1,0)</f>
        <v>0</v>
      </c>
      <c r="I2244" s="19">
        <v>44984</v>
      </c>
      <c r="J2244" s="20" t="str">
        <f>TEXT(Table13[[#This Row],[Order Datetime]],"HH:MM:SS")</f>
        <v>01:23:00</v>
      </c>
      <c r="K2244" s="20" t="str">
        <f>TEXT(Table13[[#This Row],[Order time]],"H")</f>
        <v>1</v>
      </c>
      <c r="L2244" s="16">
        <v>2</v>
      </c>
      <c r="M2244" s="16">
        <f>DAY(Table13[[#This Row],[Order Date]])</f>
        <v>27</v>
      </c>
      <c r="N2244" s="16" t="str">
        <f>TEXT(Table13[[#This Row],[Order Date]],"mmmm")</f>
        <v>February</v>
      </c>
      <c r="O2244" s="16" t="str">
        <f>TEXT(Table13[[#This Row],[Order Date]],"dddd")</f>
        <v>Monday</v>
      </c>
      <c r="P2244" s="16">
        <f>WEEKDAY(Table13[[#This Row],[Order Datetime]],2)</f>
        <v>1</v>
      </c>
      <c r="Q2244" s="30" t="str">
        <f>IF(Table13[[#This Row],[Customer Country]]="",VLOOKUP(Table13[[#This Row],[Customer ID]],Customers!$A$2:$E$2501,2,0),Table13[[#This Row],[Customer Country]])</f>
        <v>USA</v>
      </c>
      <c r="R2244" s="16">
        <f>VLOOKUP(Table13[[#This Row],[Customer ID]],Table3[],6,0)</f>
        <v>45</v>
      </c>
    </row>
    <row r="2245" spans="1:18" x14ac:dyDescent="0.3">
      <c r="A2245" s="15">
        <v>833286</v>
      </c>
      <c r="B2245" s="16">
        <v>1797</v>
      </c>
      <c r="C2245" s="17" t="s">
        <v>99</v>
      </c>
      <c r="D2245" s="21">
        <v>45276.987500000003</v>
      </c>
      <c r="E2245" s="16" t="s">
        <v>191</v>
      </c>
      <c r="F2245" s="16" t="s">
        <v>54</v>
      </c>
      <c r="G2245" s="16">
        <v>1274</v>
      </c>
      <c r="H2245" s="16">
        <f>IF(OR(Table13[[#This Row],[Order Value]]&gt;Answer!I$17,Table13[[#This Row],[Order Value]]&lt;Answer!I$18),1,0)</f>
        <v>0</v>
      </c>
      <c r="I2245" s="19">
        <v>45276</v>
      </c>
      <c r="J2245" s="20" t="str">
        <f>TEXT(Table13[[#This Row],[Order Datetime]],"HH:MM:SS")</f>
        <v>23:42:00</v>
      </c>
      <c r="K2245" s="20" t="str">
        <f>TEXT(Table13[[#This Row],[Order time]],"H")</f>
        <v>23</v>
      </c>
      <c r="L2245" s="16">
        <v>12</v>
      </c>
      <c r="M2245" s="16">
        <f>DAY(Table13[[#This Row],[Order Date]])</f>
        <v>16</v>
      </c>
      <c r="N2245" s="16" t="str">
        <f>TEXT(Table13[[#This Row],[Order Date]],"mmmm")</f>
        <v>December</v>
      </c>
      <c r="O2245" s="16" t="str">
        <f>TEXT(Table13[[#This Row],[Order Date]],"dddd")</f>
        <v>Saturday</v>
      </c>
      <c r="P2245" s="16">
        <f>WEEKDAY(Table13[[#This Row],[Order Datetime]],2)</f>
        <v>6</v>
      </c>
      <c r="Q2245" s="30" t="str">
        <f>IF(Table13[[#This Row],[Customer Country]]="",VLOOKUP(Table13[[#This Row],[Customer ID]],Customers!$A$2:$E$2501,2,0),Table13[[#This Row],[Customer Country]])</f>
        <v>USA</v>
      </c>
      <c r="R2245" s="16">
        <f>VLOOKUP(Table13[[#This Row],[Customer ID]],Table3[],6,0)</f>
        <v>45</v>
      </c>
    </row>
    <row r="2246" spans="1:18" x14ac:dyDescent="0.3">
      <c r="A2246" s="15">
        <v>910034</v>
      </c>
      <c r="B2246" s="16">
        <v>1798</v>
      </c>
      <c r="C2246" s="17" t="s">
        <v>99</v>
      </c>
      <c r="D2246" s="21">
        <v>45177.979861111111</v>
      </c>
      <c r="E2246" s="16" t="s">
        <v>98</v>
      </c>
      <c r="F2246" s="16" t="s">
        <v>29</v>
      </c>
      <c r="G2246" s="16">
        <v>3805</v>
      </c>
      <c r="H2246" s="16">
        <f>IF(OR(Table13[[#This Row],[Order Value]]&gt;Answer!I$17,Table13[[#This Row],[Order Value]]&lt;Answer!I$18),1,0)</f>
        <v>0</v>
      </c>
      <c r="I2246" s="19">
        <v>45177</v>
      </c>
      <c r="J2246" s="20" t="str">
        <f>TEXT(Table13[[#This Row],[Order Datetime]],"HH:MM:SS")</f>
        <v>23:31:00</v>
      </c>
      <c r="K2246" s="20" t="str">
        <f>TEXT(Table13[[#This Row],[Order time]],"H")</f>
        <v>23</v>
      </c>
      <c r="L2246" s="16">
        <v>9</v>
      </c>
      <c r="M2246" s="16">
        <f>DAY(Table13[[#This Row],[Order Date]])</f>
        <v>8</v>
      </c>
      <c r="N2246" s="16" t="str">
        <f>TEXT(Table13[[#This Row],[Order Date]],"mmmm")</f>
        <v>September</v>
      </c>
      <c r="O2246" s="16" t="str">
        <f>TEXT(Table13[[#This Row],[Order Date]],"dddd")</f>
        <v>Friday</v>
      </c>
      <c r="P2246" s="16">
        <f>WEEKDAY(Table13[[#This Row],[Order Datetime]],2)</f>
        <v>5</v>
      </c>
      <c r="Q2246" s="30" t="str">
        <f>IF(Table13[[#This Row],[Customer Country]]="",VLOOKUP(Table13[[#This Row],[Customer ID]],Customers!$A$2:$E$2501,2,0),Table13[[#This Row],[Customer Country]])</f>
        <v>USA</v>
      </c>
      <c r="R2246" s="16">
        <f>VLOOKUP(Table13[[#This Row],[Customer ID]],Table3[],6,0)</f>
        <v>31</v>
      </c>
    </row>
    <row r="2247" spans="1:18" x14ac:dyDescent="0.3">
      <c r="A2247" s="15">
        <v>1259696</v>
      </c>
      <c r="B2247" s="16">
        <v>1798</v>
      </c>
      <c r="C2247" s="17" t="s">
        <v>99</v>
      </c>
      <c r="D2247" s="21">
        <v>45030.026388888888</v>
      </c>
      <c r="E2247" s="16" t="s">
        <v>98</v>
      </c>
      <c r="F2247" s="16" t="s">
        <v>28</v>
      </c>
      <c r="G2247" s="16">
        <v>4028</v>
      </c>
      <c r="H2247" s="16">
        <f>IF(OR(Table13[[#This Row],[Order Value]]&gt;Answer!I$17,Table13[[#This Row],[Order Value]]&lt;Answer!I$18),1,0)</f>
        <v>0</v>
      </c>
      <c r="I2247" s="19">
        <v>45030</v>
      </c>
      <c r="J2247" s="20" t="str">
        <f>TEXT(Table13[[#This Row],[Order Datetime]],"HH:MM:SS")</f>
        <v>00:38:00</v>
      </c>
      <c r="K2247" s="20" t="str">
        <f>TEXT(Table13[[#This Row],[Order time]],"H")</f>
        <v>0</v>
      </c>
      <c r="L2247" s="16">
        <v>4</v>
      </c>
      <c r="M2247" s="16">
        <f>DAY(Table13[[#This Row],[Order Date]])</f>
        <v>14</v>
      </c>
      <c r="N2247" s="16" t="str">
        <f>TEXT(Table13[[#This Row],[Order Date]],"mmmm")</f>
        <v>April</v>
      </c>
      <c r="O2247" s="16" t="str">
        <f>TEXT(Table13[[#This Row],[Order Date]],"dddd")</f>
        <v>Friday</v>
      </c>
      <c r="P2247" s="16">
        <f>WEEKDAY(Table13[[#This Row],[Order Datetime]],2)</f>
        <v>5</v>
      </c>
      <c r="Q2247" s="30" t="str">
        <f>IF(Table13[[#This Row],[Customer Country]]="",VLOOKUP(Table13[[#This Row],[Customer ID]],Customers!$A$2:$E$2501,2,0),Table13[[#This Row],[Customer Country]])</f>
        <v>USA</v>
      </c>
      <c r="R2247" s="16">
        <f>VLOOKUP(Table13[[#This Row],[Customer ID]],Table3[],6,0)</f>
        <v>31</v>
      </c>
    </row>
    <row r="2248" spans="1:18" x14ac:dyDescent="0.3">
      <c r="A2248" s="15">
        <v>1657013</v>
      </c>
      <c r="B2248" s="16">
        <v>1799</v>
      </c>
      <c r="C2248" s="17" t="s">
        <v>100</v>
      </c>
      <c r="D2248" s="21">
        <v>45031.013194444444</v>
      </c>
      <c r="E2248" s="16" t="s">
        <v>191</v>
      </c>
      <c r="F2248" s="16" t="s">
        <v>21</v>
      </c>
      <c r="G2248" s="16">
        <v>5240</v>
      </c>
      <c r="H2248" s="16">
        <f>IF(OR(Table13[[#This Row],[Order Value]]&gt;Answer!I$17,Table13[[#This Row],[Order Value]]&lt;Answer!I$18),1,0)</f>
        <v>0</v>
      </c>
      <c r="I2248" s="19">
        <v>45031</v>
      </c>
      <c r="J2248" s="20" t="str">
        <f>TEXT(Table13[[#This Row],[Order Datetime]],"HH:MM:SS")</f>
        <v>00:19:00</v>
      </c>
      <c r="K2248" s="20" t="str">
        <f>TEXT(Table13[[#This Row],[Order time]],"H")</f>
        <v>0</v>
      </c>
      <c r="L2248" s="16">
        <v>4</v>
      </c>
      <c r="M2248" s="16">
        <f>DAY(Table13[[#This Row],[Order Date]])</f>
        <v>15</v>
      </c>
      <c r="N2248" s="16" t="str">
        <f>TEXT(Table13[[#This Row],[Order Date]],"mmmm")</f>
        <v>April</v>
      </c>
      <c r="O2248" s="16" t="str">
        <f>TEXT(Table13[[#This Row],[Order Date]],"dddd")</f>
        <v>Saturday</v>
      </c>
      <c r="P2248" s="16">
        <f>WEEKDAY(Table13[[#This Row],[Order Datetime]],2)</f>
        <v>6</v>
      </c>
      <c r="Q2248" s="30" t="str">
        <f>IF(Table13[[#This Row],[Customer Country]]="",VLOOKUP(Table13[[#This Row],[Customer ID]],Customers!$A$2:$E$2501,2,0),Table13[[#This Row],[Customer Country]])</f>
        <v>France</v>
      </c>
      <c r="R2248" s="16">
        <f>VLOOKUP(Table13[[#This Row],[Customer ID]],Table3[],6,0)</f>
        <v>75</v>
      </c>
    </row>
    <row r="2249" spans="1:18" x14ac:dyDescent="0.3">
      <c r="A2249" s="15">
        <v>1633524</v>
      </c>
      <c r="B2249" s="16">
        <v>1801</v>
      </c>
      <c r="C2249" s="17" t="s">
        <v>105</v>
      </c>
      <c r="D2249" s="21">
        <v>45119.007638888892</v>
      </c>
      <c r="E2249" s="16" t="s">
        <v>97</v>
      </c>
      <c r="F2249" s="16" t="s">
        <v>74</v>
      </c>
      <c r="G2249" s="16">
        <v>6028</v>
      </c>
      <c r="H2249" s="16">
        <f>IF(OR(Table13[[#This Row],[Order Value]]&gt;Answer!I$17,Table13[[#This Row],[Order Value]]&lt;Answer!I$18),1,0)</f>
        <v>0</v>
      </c>
      <c r="I2249" s="19">
        <v>45119</v>
      </c>
      <c r="J2249" s="20" t="str">
        <f>TEXT(Table13[[#This Row],[Order Datetime]],"HH:MM:SS")</f>
        <v>00:11:00</v>
      </c>
      <c r="K2249" s="20" t="str">
        <f>TEXT(Table13[[#This Row],[Order time]],"H")</f>
        <v>0</v>
      </c>
      <c r="L2249" s="16">
        <v>7</v>
      </c>
      <c r="M2249" s="16">
        <f>DAY(Table13[[#This Row],[Order Date]])</f>
        <v>12</v>
      </c>
      <c r="N2249" s="16" t="str">
        <f>TEXT(Table13[[#This Row],[Order Date]],"mmmm")</f>
        <v>July</v>
      </c>
      <c r="O2249" s="16" t="str">
        <f>TEXT(Table13[[#This Row],[Order Date]],"dddd")</f>
        <v>Wednesday</v>
      </c>
      <c r="P2249" s="16">
        <f>WEEKDAY(Table13[[#This Row],[Order Datetime]],2)</f>
        <v>3</v>
      </c>
      <c r="Q2249" s="30" t="str">
        <f>IF(Table13[[#This Row],[Customer Country]]="",VLOOKUP(Table13[[#This Row],[Customer ID]],Customers!$A$2:$E$2501,2,0),Table13[[#This Row],[Customer Country]])</f>
        <v>Spain</v>
      </c>
      <c r="R2249" s="16">
        <f>VLOOKUP(Table13[[#This Row],[Customer ID]],Table3[],6,0)</f>
        <v>53</v>
      </c>
    </row>
    <row r="2250" spans="1:18" x14ac:dyDescent="0.3">
      <c r="A2250" s="15">
        <v>732319</v>
      </c>
      <c r="B2250" s="16">
        <v>1802</v>
      </c>
      <c r="C2250" s="17" t="s">
        <v>100</v>
      </c>
      <c r="D2250" s="21">
        <v>45040.004861111112</v>
      </c>
      <c r="E2250" s="16" t="s">
        <v>96</v>
      </c>
      <c r="F2250" s="16" t="s">
        <v>76</v>
      </c>
      <c r="G2250" s="16">
        <v>3911</v>
      </c>
      <c r="H2250" s="16">
        <f>IF(OR(Table13[[#This Row],[Order Value]]&gt;Answer!I$17,Table13[[#This Row],[Order Value]]&lt;Answer!I$18),1,0)</f>
        <v>0</v>
      </c>
      <c r="I2250" s="19">
        <v>45040</v>
      </c>
      <c r="J2250" s="20" t="str">
        <f>TEXT(Table13[[#This Row],[Order Datetime]],"HH:MM:SS")</f>
        <v>00:07:00</v>
      </c>
      <c r="K2250" s="20" t="str">
        <f>TEXT(Table13[[#This Row],[Order time]],"H")</f>
        <v>0</v>
      </c>
      <c r="L2250" s="16">
        <v>4</v>
      </c>
      <c r="M2250" s="16">
        <f>DAY(Table13[[#This Row],[Order Date]])</f>
        <v>24</v>
      </c>
      <c r="N2250" s="16" t="str">
        <f>TEXT(Table13[[#This Row],[Order Date]],"mmmm")</f>
        <v>April</v>
      </c>
      <c r="O2250" s="16" t="str">
        <f>TEXT(Table13[[#This Row],[Order Date]],"dddd")</f>
        <v>Monday</v>
      </c>
      <c r="P2250" s="16">
        <f>WEEKDAY(Table13[[#This Row],[Order Datetime]],2)</f>
        <v>1</v>
      </c>
      <c r="Q2250" s="30" t="str">
        <f>IF(Table13[[#This Row],[Customer Country]]="",VLOOKUP(Table13[[#This Row],[Customer ID]],Customers!$A$2:$E$2501,2,0),Table13[[#This Row],[Customer Country]])</f>
        <v>France</v>
      </c>
      <c r="R2250" s="16">
        <f>VLOOKUP(Table13[[#This Row],[Customer ID]],Table3[],6,0)</f>
        <v>61</v>
      </c>
    </row>
    <row r="2251" spans="1:18" x14ac:dyDescent="0.3">
      <c r="A2251" s="15">
        <v>1250419</v>
      </c>
      <c r="B2251" s="16">
        <v>1802</v>
      </c>
      <c r="C2251" s="17" t="s">
        <v>100</v>
      </c>
      <c r="D2251" s="21">
        <v>45070.065972222219</v>
      </c>
      <c r="E2251" s="16" t="s">
        <v>97</v>
      </c>
      <c r="F2251" s="16" t="s">
        <v>24</v>
      </c>
      <c r="G2251" s="16">
        <v>3390</v>
      </c>
      <c r="H2251" s="16">
        <f>IF(OR(Table13[[#This Row],[Order Value]]&gt;Answer!I$17,Table13[[#This Row],[Order Value]]&lt;Answer!I$18),1,0)</f>
        <v>0</v>
      </c>
      <c r="I2251" s="19">
        <v>45070</v>
      </c>
      <c r="J2251" s="20" t="str">
        <f>TEXT(Table13[[#This Row],[Order Datetime]],"HH:MM:SS")</f>
        <v>01:35:00</v>
      </c>
      <c r="K2251" s="20" t="str">
        <f>TEXT(Table13[[#This Row],[Order time]],"H")</f>
        <v>1</v>
      </c>
      <c r="L2251" s="16">
        <v>5</v>
      </c>
      <c r="M2251" s="16">
        <f>DAY(Table13[[#This Row],[Order Date]])</f>
        <v>24</v>
      </c>
      <c r="N2251" s="16" t="str">
        <f>TEXT(Table13[[#This Row],[Order Date]],"mmmm")</f>
        <v>May</v>
      </c>
      <c r="O2251" s="16" t="str">
        <f>TEXT(Table13[[#This Row],[Order Date]],"dddd")</f>
        <v>Wednesday</v>
      </c>
      <c r="P2251" s="16">
        <f>WEEKDAY(Table13[[#This Row],[Order Datetime]],2)</f>
        <v>3</v>
      </c>
      <c r="Q2251" s="30" t="str">
        <f>IF(Table13[[#This Row],[Customer Country]]="",VLOOKUP(Table13[[#This Row],[Customer ID]],Customers!$A$2:$E$2501,2,0),Table13[[#This Row],[Customer Country]])</f>
        <v>France</v>
      </c>
      <c r="R2251" s="16">
        <f>VLOOKUP(Table13[[#This Row],[Customer ID]],Table3[],6,0)</f>
        <v>61</v>
      </c>
    </row>
    <row r="2252" spans="1:18" x14ac:dyDescent="0.3">
      <c r="A2252" s="15">
        <v>1462009</v>
      </c>
      <c r="B2252" s="16">
        <v>1803</v>
      </c>
      <c r="C2252" s="17" t="s">
        <v>105</v>
      </c>
      <c r="D2252" s="21">
        <v>44928.024305555555</v>
      </c>
      <c r="E2252" s="16" t="s">
        <v>191</v>
      </c>
      <c r="F2252" s="16" t="s">
        <v>43</v>
      </c>
      <c r="G2252" s="16">
        <v>5184</v>
      </c>
      <c r="H2252" s="16">
        <f>IF(OR(Table13[[#This Row],[Order Value]]&gt;Answer!I$17,Table13[[#This Row],[Order Value]]&lt;Answer!I$18),1,0)</f>
        <v>0</v>
      </c>
      <c r="I2252" s="19">
        <v>44928</v>
      </c>
      <c r="J2252" s="20" t="str">
        <f>TEXT(Table13[[#This Row],[Order Datetime]],"HH:MM:SS")</f>
        <v>00:35:00</v>
      </c>
      <c r="K2252" s="20" t="str">
        <f>TEXT(Table13[[#This Row],[Order time]],"H")</f>
        <v>0</v>
      </c>
      <c r="L2252" s="16">
        <v>1</v>
      </c>
      <c r="M2252" s="16">
        <f>DAY(Table13[[#This Row],[Order Date]])</f>
        <v>2</v>
      </c>
      <c r="N2252" s="16" t="str">
        <f>TEXT(Table13[[#This Row],[Order Date]],"mmmm")</f>
        <v>January</v>
      </c>
      <c r="O2252" s="16" t="str">
        <f>TEXT(Table13[[#This Row],[Order Date]],"dddd")</f>
        <v>Monday</v>
      </c>
      <c r="P2252" s="16">
        <f>WEEKDAY(Table13[[#This Row],[Order Datetime]],2)</f>
        <v>1</v>
      </c>
      <c r="Q2252" s="30" t="str">
        <f>IF(Table13[[#This Row],[Customer Country]]="",VLOOKUP(Table13[[#This Row],[Customer ID]],Customers!$A$2:$E$2501,2,0),Table13[[#This Row],[Customer Country]])</f>
        <v>Spain</v>
      </c>
      <c r="R2252" s="16">
        <f>VLOOKUP(Table13[[#This Row],[Customer ID]],Table3[],6,0)</f>
        <v>59</v>
      </c>
    </row>
    <row r="2253" spans="1:18" x14ac:dyDescent="0.3">
      <c r="A2253" s="15">
        <v>93408</v>
      </c>
      <c r="B2253" s="16">
        <v>1804</v>
      </c>
      <c r="C2253" s="17" t="s">
        <v>101</v>
      </c>
      <c r="D2253" s="18">
        <v>45235.95416666667</v>
      </c>
      <c r="E2253" s="16" t="s">
        <v>97</v>
      </c>
      <c r="F2253" s="16" t="s">
        <v>34</v>
      </c>
      <c r="G2253" s="16">
        <v>6323</v>
      </c>
      <c r="H2253" s="16">
        <f>IF(OR(Table13[[#This Row],[Order Value]]&gt;Answer!I$17,Table13[[#This Row],[Order Value]]&lt;Answer!I$18),1,0)</f>
        <v>0</v>
      </c>
      <c r="I2253" s="19">
        <v>45235</v>
      </c>
      <c r="J2253" s="20" t="str">
        <f>TEXT(Table13[[#This Row],[Order Datetime]],"HH:MM:SS")</f>
        <v>22:54:00</v>
      </c>
      <c r="K2253" s="20" t="str">
        <f>TEXT(Table13[[#This Row],[Order time]],"H")</f>
        <v>22</v>
      </c>
      <c r="L2253" s="16">
        <v>11</v>
      </c>
      <c r="M2253" s="16">
        <f>DAY(Table13[[#This Row],[Order Date]])</f>
        <v>5</v>
      </c>
      <c r="N2253" s="16" t="str">
        <f>TEXT(Table13[[#This Row],[Order Date]],"mmmm")</f>
        <v>November</v>
      </c>
      <c r="O2253" s="16" t="str">
        <f>TEXT(Table13[[#This Row],[Order Date]],"dddd")</f>
        <v>Sunday</v>
      </c>
      <c r="P2253" s="16">
        <f>WEEKDAY(Table13[[#This Row],[Order Datetime]],2)</f>
        <v>7</v>
      </c>
      <c r="Q2253" s="30" t="str">
        <f>IF(Table13[[#This Row],[Customer Country]]="",VLOOKUP(Table13[[#This Row],[Customer ID]],Customers!$A$2:$E$2501,2,0),Table13[[#This Row],[Customer Country]])</f>
        <v>Australia</v>
      </c>
      <c r="R2253" s="16">
        <f>VLOOKUP(Table13[[#This Row],[Customer ID]],Table3[],6,0)</f>
        <v>81</v>
      </c>
    </row>
    <row r="2254" spans="1:18" x14ac:dyDescent="0.3">
      <c r="A2254" s="15">
        <v>892773</v>
      </c>
      <c r="B2254" s="16">
        <v>1804</v>
      </c>
      <c r="C2254" s="17" t="s">
        <v>101</v>
      </c>
      <c r="D2254" s="21">
        <v>45275.967361111114</v>
      </c>
      <c r="E2254" s="16" t="s">
        <v>96</v>
      </c>
      <c r="F2254" s="16" t="s">
        <v>21</v>
      </c>
      <c r="G2254" s="16">
        <v>999</v>
      </c>
      <c r="H2254" s="16">
        <f>IF(OR(Table13[[#This Row],[Order Value]]&gt;Answer!I$17,Table13[[#This Row],[Order Value]]&lt;Answer!I$18),1,0)</f>
        <v>0</v>
      </c>
      <c r="I2254" s="19">
        <v>45275</v>
      </c>
      <c r="J2254" s="20" t="str">
        <f>TEXT(Table13[[#This Row],[Order Datetime]],"HH:MM:SS")</f>
        <v>23:13:00</v>
      </c>
      <c r="K2254" s="20" t="str">
        <f>TEXT(Table13[[#This Row],[Order time]],"H")</f>
        <v>23</v>
      </c>
      <c r="L2254" s="16">
        <v>12</v>
      </c>
      <c r="M2254" s="16">
        <f>DAY(Table13[[#This Row],[Order Date]])</f>
        <v>15</v>
      </c>
      <c r="N2254" s="16" t="str">
        <f>TEXT(Table13[[#This Row],[Order Date]],"mmmm")</f>
        <v>December</v>
      </c>
      <c r="O2254" s="16" t="str">
        <f>TEXT(Table13[[#This Row],[Order Date]],"dddd")</f>
        <v>Friday</v>
      </c>
      <c r="P2254" s="16">
        <f>WEEKDAY(Table13[[#This Row],[Order Datetime]],2)</f>
        <v>5</v>
      </c>
      <c r="Q2254" s="30" t="str">
        <f>IF(Table13[[#This Row],[Customer Country]]="",VLOOKUP(Table13[[#This Row],[Customer ID]],Customers!$A$2:$E$2501,2,0),Table13[[#This Row],[Customer Country]])</f>
        <v>Australia</v>
      </c>
      <c r="R2254" s="16">
        <f>VLOOKUP(Table13[[#This Row],[Customer ID]],Table3[],6,0)</f>
        <v>81</v>
      </c>
    </row>
    <row r="2255" spans="1:18" x14ac:dyDescent="0.3">
      <c r="A2255" s="15">
        <v>482277</v>
      </c>
      <c r="B2255" s="16">
        <v>1808</v>
      </c>
      <c r="C2255" s="17" t="s">
        <v>107</v>
      </c>
      <c r="D2255" s="18">
        <v>45257.963888888888</v>
      </c>
      <c r="E2255" s="16" t="s">
        <v>98</v>
      </c>
      <c r="F2255" s="16" t="s">
        <v>90</v>
      </c>
      <c r="G2255" s="16">
        <v>5415</v>
      </c>
      <c r="H2255" s="16">
        <f>IF(OR(Table13[[#This Row],[Order Value]]&gt;Answer!I$17,Table13[[#This Row],[Order Value]]&lt;Answer!I$18),1,0)</f>
        <v>0</v>
      </c>
      <c r="I2255" s="19">
        <v>45257</v>
      </c>
      <c r="J2255" s="20" t="str">
        <f>TEXT(Table13[[#This Row],[Order Datetime]],"HH:MM:SS")</f>
        <v>23:08:00</v>
      </c>
      <c r="K2255" s="20" t="str">
        <f>TEXT(Table13[[#This Row],[Order time]],"H")</f>
        <v>23</v>
      </c>
      <c r="L2255" s="16">
        <v>11</v>
      </c>
      <c r="M2255" s="16">
        <f>DAY(Table13[[#This Row],[Order Date]])</f>
        <v>27</v>
      </c>
      <c r="N2255" s="16" t="str">
        <f>TEXT(Table13[[#This Row],[Order Date]],"mmmm")</f>
        <v>November</v>
      </c>
      <c r="O2255" s="16" t="str">
        <f>TEXT(Table13[[#This Row],[Order Date]],"dddd")</f>
        <v>Monday</v>
      </c>
      <c r="P2255" s="16">
        <f>WEEKDAY(Table13[[#This Row],[Order Datetime]],2)</f>
        <v>1</v>
      </c>
      <c r="Q2255" s="30" t="str">
        <f>IF(Table13[[#This Row],[Customer Country]]="",VLOOKUP(Table13[[#This Row],[Customer ID]],Customers!$A$2:$E$2501,2,0),Table13[[#This Row],[Customer Country]])</f>
        <v>Italy</v>
      </c>
      <c r="R2255" s="16">
        <f>VLOOKUP(Table13[[#This Row],[Customer ID]],Table3[],6,0)</f>
        <v>28</v>
      </c>
    </row>
    <row r="2256" spans="1:18" x14ac:dyDescent="0.3">
      <c r="A2256" s="15">
        <v>1567251</v>
      </c>
      <c r="B2256" s="16">
        <v>1808</v>
      </c>
      <c r="C2256" s="17" t="s">
        <v>107</v>
      </c>
      <c r="D2256" s="21">
        <v>45135.081944444442</v>
      </c>
      <c r="E2256" s="16" t="s">
        <v>191</v>
      </c>
      <c r="F2256" s="16" t="s">
        <v>18</v>
      </c>
      <c r="G2256" s="16">
        <v>5439</v>
      </c>
      <c r="H2256" s="16">
        <f>IF(OR(Table13[[#This Row],[Order Value]]&gt;Answer!I$17,Table13[[#This Row],[Order Value]]&lt;Answer!I$18),1,0)</f>
        <v>0</v>
      </c>
      <c r="I2256" s="19">
        <v>45135</v>
      </c>
      <c r="J2256" s="20" t="str">
        <f>TEXT(Table13[[#This Row],[Order Datetime]],"HH:MM:SS")</f>
        <v>01:58:00</v>
      </c>
      <c r="K2256" s="20" t="str">
        <f>TEXT(Table13[[#This Row],[Order time]],"H")</f>
        <v>1</v>
      </c>
      <c r="L2256" s="16">
        <v>7</v>
      </c>
      <c r="M2256" s="16">
        <f>DAY(Table13[[#This Row],[Order Date]])</f>
        <v>28</v>
      </c>
      <c r="N2256" s="16" t="str">
        <f>TEXT(Table13[[#This Row],[Order Date]],"mmmm")</f>
        <v>July</v>
      </c>
      <c r="O2256" s="16" t="str">
        <f>TEXT(Table13[[#This Row],[Order Date]],"dddd")</f>
        <v>Friday</v>
      </c>
      <c r="P2256" s="16">
        <f>WEEKDAY(Table13[[#This Row],[Order Datetime]],2)</f>
        <v>5</v>
      </c>
      <c r="Q2256" s="30" t="str">
        <f>IF(Table13[[#This Row],[Customer Country]]="",VLOOKUP(Table13[[#This Row],[Customer ID]],Customers!$A$2:$E$2501,2,0),Table13[[#This Row],[Customer Country]])</f>
        <v>Italy</v>
      </c>
      <c r="R2256" s="16">
        <f>VLOOKUP(Table13[[#This Row],[Customer ID]],Table3[],6,0)</f>
        <v>28</v>
      </c>
    </row>
    <row r="2257" spans="1:18" x14ac:dyDescent="0.3">
      <c r="A2257" s="15">
        <v>247011</v>
      </c>
      <c r="B2257" s="16">
        <v>1809</v>
      </c>
      <c r="C2257" s="17" t="s">
        <v>99</v>
      </c>
      <c r="D2257" s="18">
        <v>45271.978472222225</v>
      </c>
      <c r="E2257" s="16" t="s">
        <v>98</v>
      </c>
      <c r="F2257" s="16" t="s">
        <v>8</v>
      </c>
      <c r="G2257" s="16">
        <v>4533</v>
      </c>
      <c r="H2257" s="16">
        <f>IF(OR(Table13[[#This Row],[Order Value]]&gt;Answer!I$17,Table13[[#This Row],[Order Value]]&lt;Answer!I$18),1,0)</f>
        <v>0</v>
      </c>
      <c r="I2257" s="19">
        <v>45271</v>
      </c>
      <c r="J2257" s="20" t="str">
        <f>TEXT(Table13[[#This Row],[Order Datetime]],"HH:MM:SS")</f>
        <v>23:29:00</v>
      </c>
      <c r="K2257" s="20" t="str">
        <f>TEXT(Table13[[#This Row],[Order time]],"H")</f>
        <v>23</v>
      </c>
      <c r="L2257" s="16">
        <v>12</v>
      </c>
      <c r="M2257" s="16">
        <f>DAY(Table13[[#This Row],[Order Date]])</f>
        <v>11</v>
      </c>
      <c r="N2257" s="16" t="str">
        <f>TEXT(Table13[[#This Row],[Order Date]],"mmmm")</f>
        <v>December</v>
      </c>
      <c r="O2257" s="16" t="str">
        <f>TEXT(Table13[[#This Row],[Order Date]],"dddd")</f>
        <v>Monday</v>
      </c>
      <c r="P2257" s="16">
        <f>WEEKDAY(Table13[[#This Row],[Order Datetime]],2)</f>
        <v>1</v>
      </c>
      <c r="Q2257" s="30" t="str">
        <f>IF(Table13[[#This Row],[Customer Country]]="",VLOOKUP(Table13[[#This Row],[Customer ID]],Customers!$A$2:$E$2501,2,0),Table13[[#This Row],[Customer Country]])</f>
        <v>USA</v>
      </c>
      <c r="R2257" s="16">
        <f>VLOOKUP(Table13[[#This Row],[Customer ID]],Table3[],6,0)</f>
        <v>57</v>
      </c>
    </row>
    <row r="2258" spans="1:18" x14ac:dyDescent="0.3">
      <c r="A2258" s="15">
        <v>70020</v>
      </c>
      <c r="B2258" s="16">
        <v>1811</v>
      </c>
      <c r="C2258" s="17" t="s">
        <v>99</v>
      </c>
      <c r="D2258" s="18">
        <v>44943.004861111112</v>
      </c>
      <c r="E2258" s="16" t="s">
        <v>97</v>
      </c>
      <c r="F2258" s="16" t="s">
        <v>52</v>
      </c>
      <c r="G2258" s="16">
        <v>7484</v>
      </c>
      <c r="H2258" s="16">
        <f>IF(OR(Table13[[#This Row],[Order Value]]&gt;Answer!I$17,Table13[[#This Row],[Order Value]]&lt;Answer!I$18),1,0)</f>
        <v>0</v>
      </c>
      <c r="I2258" s="19">
        <v>44943</v>
      </c>
      <c r="J2258" s="20" t="str">
        <f>TEXT(Table13[[#This Row],[Order Datetime]],"HH:MM:SS")</f>
        <v>00:07:00</v>
      </c>
      <c r="K2258" s="20" t="str">
        <f>TEXT(Table13[[#This Row],[Order time]],"H")</f>
        <v>0</v>
      </c>
      <c r="L2258" s="16">
        <v>1</v>
      </c>
      <c r="M2258" s="16">
        <f>DAY(Table13[[#This Row],[Order Date]])</f>
        <v>17</v>
      </c>
      <c r="N2258" s="16" t="str">
        <f>TEXT(Table13[[#This Row],[Order Date]],"mmmm")</f>
        <v>January</v>
      </c>
      <c r="O2258" s="16" t="str">
        <f>TEXT(Table13[[#This Row],[Order Date]],"dddd")</f>
        <v>Tuesday</v>
      </c>
      <c r="P2258" s="16">
        <f>WEEKDAY(Table13[[#This Row],[Order Datetime]],2)</f>
        <v>2</v>
      </c>
      <c r="Q2258" s="30" t="str">
        <f>IF(Table13[[#This Row],[Customer Country]]="",VLOOKUP(Table13[[#This Row],[Customer ID]],Customers!$A$2:$E$2501,2,0),Table13[[#This Row],[Customer Country]])</f>
        <v>USA</v>
      </c>
      <c r="R2258" s="16">
        <f>VLOOKUP(Table13[[#This Row],[Customer ID]],Table3[],6,0)</f>
        <v>79</v>
      </c>
    </row>
    <row r="2259" spans="1:18" x14ac:dyDescent="0.3">
      <c r="A2259" s="15">
        <v>504071</v>
      </c>
      <c r="B2259" s="16">
        <v>1811</v>
      </c>
      <c r="C2259" s="17" t="s">
        <v>99</v>
      </c>
      <c r="D2259" s="18">
        <v>45152.022222222222</v>
      </c>
      <c r="E2259" s="16" t="s">
        <v>191</v>
      </c>
      <c r="F2259" s="16" t="s">
        <v>15</v>
      </c>
      <c r="G2259" s="16">
        <v>2261</v>
      </c>
      <c r="H2259" s="16">
        <f>IF(OR(Table13[[#This Row],[Order Value]]&gt;Answer!I$17,Table13[[#This Row],[Order Value]]&lt;Answer!I$18),1,0)</f>
        <v>0</v>
      </c>
      <c r="I2259" s="19">
        <v>45152</v>
      </c>
      <c r="J2259" s="20" t="str">
        <f>TEXT(Table13[[#This Row],[Order Datetime]],"HH:MM:SS")</f>
        <v>00:32:00</v>
      </c>
      <c r="K2259" s="20" t="str">
        <f>TEXT(Table13[[#This Row],[Order time]],"H")</f>
        <v>0</v>
      </c>
      <c r="L2259" s="16">
        <v>8</v>
      </c>
      <c r="M2259" s="16">
        <f>DAY(Table13[[#This Row],[Order Date]])</f>
        <v>14</v>
      </c>
      <c r="N2259" s="16" t="str">
        <f>TEXT(Table13[[#This Row],[Order Date]],"mmmm")</f>
        <v>August</v>
      </c>
      <c r="O2259" s="16" t="str">
        <f>TEXT(Table13[[#This Row],[Order Date]],"dddd")</f>
        <v>Monday</v>
      </c>
      <c r="P2259" s="16">
        <f>WEEKDAY(Table13[[#This Row],[Order Datetime]],2)</f>
        <v>1</v>
      </c>
      <c r="Q2259" s="30" t="str">
        <f>IF(Table13[[#This Row],[Customer Country]]="",VLOOKUP(Table13[[#This Row],[Customer ID]],Customers!$A$2:$E$2501,2,0),Table13[[#This Row],[Customer Country]])</f>
        <v>USA</v>
      </c>
      <c r="R2259" s="16">
        <f>VLOOKUP(Table13[[#This Row],[Customer ID]],Table3[],6,0)</f>
        <v>79</v>
      </c>
    </row>
    <row r="2260" spans="1:18" x14ac:dyDescent="0.3">
      <c r="A2260" s="15">
        <v>16243</v>
      </c>
      <c r="B2260" s="16">
        <v>1812</v>
      </c>
      <c r="C2260" s="17" t="s">
        <v>105</v>
      </c>
      <c r="D2260" s="18">
        <v>45138.97152777778</v>
      </c>
      <c r="E2260" s="16" t="s">
        <v>98</v>
      </c>
      <c r="F2260" s="16" t="s">
        <v>21</v>
      </c>
      <c r="G2260" s="16">
        <v>9723</v>
      </c>
      <c r="H2260" s="16">
        <f>IF(OR(Table13[[#This Row],[Order Value]]&gt;Answer!I$17,Table13[[#This Row],[Order Value]]&lt;Answer!I$18),1,0)</f>
        <v>0</v>
      </c>
      <c r="I2260" s="19">
        <v>45138</v>
      </c>
      <c r="J2260" s="20" t="str">
        <f>TEXT(Table13[[#This Row],[Order Datetime]],"HH:MM:SS")</f>
        <v>23:19:00</v>
      </c>
      <c r="K2260" s="20" t="str">
        <f>TEXT(Table13[[#This Row],[Order time]],"H")</f>
        <v>23</v>
      </c>
      <c r="L2260" s="16">
        <v>7</v>
      </c>
      <c r="M2260" s="16">
        <f>DAY(Table13[[#This Row],[Order Date]])</f>
        <v>31</v>
      </c>
      <c r="N2260" s="16" t="str">
        <f>TEXT(Table13[[#This Row],[Order Date]],"mmmm")</f>
        <v>July</v>
      </c>
      <c r="O2260" s="16" t="str">
        <f>TEXT(Table13[[#This Row],[Order Date]],"dddd")</f>
        <v>Monday</v>
      </c>
      <c r="P2260" s="16">
        <f>WEEKDAY(Table13[[#This Row],[Order Datetime]],2)</f>
        <v>1</v>
      </c>
      <c r="Q2260" s="30" t="str">
        <f>IF(Table13[[#This Row],[Customer Country]]="",VLOOKUP(Table13[[#This Row],[Customer ID]],Customers!$A$2:$E$2501,2,0),Table13[[#This Row],[Customer Country]])</f>
        <v>Spain</v>
      </c>
      <c r="R2260" s="16">
        <f>VLOOKUP(Table13[[#This Row],[Customer ID]],Table3[],6,0)</f>
        <v>49</v>
      </c>
    </row>
    <row r="2261" spans="1:18" x14ac:dyDescent="0.3">
      <c r="A2261" s="15">
        <v>102252</v>
      </c>
      <c r="B2261" s="16">
        <v>1812</v>
      </c>
      <c r="C2261" s="17" t="s">
        <v>105</v>
      </c>
      <c r="D2261" s="18">
        <v>45238.015972222223</v>
      </c>
      <c r="E2261" s="16" t="s">
        <v>97</v>
      </c>
      <c r="F2261" s="16" t="s">
        <v>43</v>
      </c>
      <c r="G2261" s="16">
        <v>2944</v>
      </c>
      <c r="H2261" s="16">
        <f>IF(OR(Table13[[#This Row],[Order Value]]&gt;Answer!I$17,Table13[[#This Row],[Order Value]]&lt;Answer!I$18),1,0)</f>
        <v>0</v>
      </c>
      <c r="I2261" s="19">
        <v>45238</v>
      </c>
      <c r="J2261" s="20" t="str">
        <f>TEXT(Table13[[#This Row],[Order Datetime]],"HH:MM:SS")</f>
        <v>00:23:00</v>
      </c>
      <c r="K2261" s="20" t="str">
        <f>TEXT(Table13[[#This Row],[Order time]],"H")</f>
        <v>0</v>
      </c>
      <c r="L2261" s="16">
        <v>11</v>
      </c>
      <c r="M2261" s="16">
        <f>DAY(Table13[[#This Row],[Order Date]])</f>
        <v>8</v>
      </c>
      <c r="N2261" s="16" t="str">
        <f>TEXT(Table13[[#This Row],[Order Date]],"mmmm")</f>
        <v>November</v>
      </c>
      <c r="O2261" s="16" t="str">
        <f>TEXT(Table13[[#This Row],[Order Date]],"dddd")</f>
        <v>Wednesday</v>
      </c>
      <c r="P2261" s="16">
        <f>WEEKDAY(Table13[[#This Row],[Order Datetime]],2)</f>
        <v>3</v>
      </c>
      <c r="Q2261" s="30" t="str">
        <f>IF(Table13[[#This Row],[Customer Country]]="",VLOOKUP(Table13[[#This Row],[Customer ID]],Customers!$A$2:$E$2501,2,0),Table13[[#This Row],[Customer Country]])</f>
        <v>Spain</v>
      </c>
      <c r="R2261" s="16">
        <f>VLOOKUP(Table13[[#This Row],[Customer ID]],Table3[],6,0)</f>
        <v>49</v>
      </c>
    </row>
    <row r="2262" spans="1:18" x14ac:dyDescent="0.3">
      <c r="A2262" s="15">
        <v>228562</v>
      </c>
      <c r="B2262" s="16">
        <v>1812</v>
      </c>
      <c r="C2262" s="17" t="s">
        <v>105</v>
      </c>
      <c r="D2262" s="18">
        <v>45208.061111111114</v>
      </c>
      <c r="E2262" s="16" t="s">
        <v>191</v>
      </c>
      <c r="F2262" s="16" t="s">
        <v>30</v>
      </c>
      <c r="G2262" s="16">
        <v>1733</v>
      </c>
      <c r="H2262" s="16">
        <f>IF(OR(Table13[[#This Row],[Order Value]]&gt;Answer!I$17,Table13[[#This Row],[Order Value]]&lt;Answer!I$18),1,0)</f>
        <v>0</v>
      </c>
      <c r="I2262" s="19">
        <v>45208</v>
      </c>
      <c r="J2262" s="20" t="str">
        <f>TEXT(Table13[[#This Row],[Order Datetime]],"HH:MM:SS")</f>
        <v>01:28:00</v>
      </c>
      <c r="K2262" s="20" t="str">
        <f>TEXT(Table13[[#This Row],[Order time]],"H")</f>
        <v>1</v>
      </c>
      <c r="L2262" s="16">
        <v>10</v>
      </c>
      <c r="M2262" s="16">
        <f>DAY(Table13[[#This Row],[Order Date]])</f>
        <v>9</v>
      </c>
      <c r="N2262" s="16" t="str">
        <f>TEXT(Table13[[#This Row],[Order Date]],"mmmm")</f>
        <v>October</v>
      </c>
      <c r="O2262" s="16" t="str">
        <f>TEXT(Table13[[#This Row],[Order Date]],"dddd")</f>
        <v>Monday</v>
      </c>
      <c r="P2262" s="16">
        <f>WEEKDAY(Table13[[#This Row],[Order Datetime]],2)</f>
        <v>1</v>
      </c>
      <c r="Q2262" s="30" t="str">
        <f>IF(Table13[[#This Row],[Customer Country]]="",VLOOKUP(Table13[[#This Row],[Customer ID]],Customers!$A$2:$E$2501,2,0),Table13[[#This Row],[Customer Country]])</f>
        <v>Spain</v>
      </c>
      <c r="R2262" s="16">
        <f>VLOOKUP(Table13[[#This Row],[Customer ID]],Table3[],6,0)</f>
        <v>49</v>
      </c>
    </row>
    <row r="2263" spans="1:18" x14ac:dyDescent="0.3">
      <c r="A2263" s="15">
        <v>706725</v>
      </c>
      <c r="B2263" s="16">
        <v>1812</v>
      </c>
      <c r="C2263" s="17" t="s">
        <v>105</v>
      </c>
      <c r="D2263" s="21">
        <v>44982.011111111111</v>
      </c>
      <c r="E2263" s="16" t="s">
        <v>98</v>
      </c>
      <c r="F2263" s="16" t="s">
        <v>30</v>
      </c>
      <c r="G2263" s="16">
        <v>7569</v>
      </c>
      <c r="H2263" s="16">
        <f>IF(OR(Table13[[#This Row],[Order Value]]&gt;Answer!I$17,Table13[[#This Row],[Order Value]]&lt;Answer!I$18),1,0)</f>
        <v>0</v>
      </c>
      <c r="I2263" s="19">
        <v>44982</v>
      </c>
      <c r="J2263" s="20" t="str">
        <f>TEXT(Table13[[#This Row],[Order Datetime]],"HH:MM:SS")</f>
        <v>00:16:00</v>
      </c>
      <c r="K2263" s="20" t="str">
        <f>TEXT(Table13[[#This Row],[Order time]],"H")</f>
        <v>0</v>
      </c>
      <c r="L2263" s="16">
        <v>2</v>
      </c>
      <c r="M2263" s="16">
        <f>DAY(Table13[[#This Row],[Order Date]])</f>
        <v>25</v>
      </c>
      <c r="N2263" s="16" t="str">
        <f>TEXT(Table13[[#This Row],[Order Date]],"mmmm")</f>
        <v>February</v>
      </c>
      <c r="O2263" s="16" t="str">
        <f>TEXT(Table13[[#This Row],[Order Date]],"dddd")</f>
        <v>Saturday</v>
      </c>
      <c r="P2263" s="16">
        <f>WEEKDAY(Table13[[#This Row],[Order Datetime]],2)</f>
        <v>6</v>
      </c>
      <c r="Q2263" s="30" t="str">
        <f>IF(Table13[[#This Row],[Customer Country]]="",VLOOKUP(Table13[[#This Row],[Customer ID]],Customers!$A$2:$E$2501,2,0),Table13[[#This Row],[Customer Country]])</f>
        <v>Spain</v>
      </c>
      <c r="R2263" s="16">
        <f>VLOOKUP(Table13[[#This Row],[Customer ID]],Table3[],6,0)</f>
        <v>49</v>
      </c>
    </row>
    <row r="2264" spans="1:18" x14ac:dyDescent="0.3">
      <c r="A2264" s="15">
        <v>1491354</v>
      </c>
      <c r="B2264" s="16">
        <v>1812</v>
      </c>
      <c r="C2264" s="17" t="s">
        <v>105</v>
      </c>
      <c r="D2264" s="21">
        <v>45225.088194444441</v>
      </c>
      <c r="E2264" s="16" t="s">
        <v>97</v>
      </c>
      <c r="F2264" s="16" t="s">
        <v>75</v>
      </c>
      <c r="G2264" s="16">
        <v>86</v>
      </c>
      <c r="H2264" s="16">
        <f>IF(OR(Table13[[#This Row],[Order Value]]&gt;Answer!I$17,Table13[[#This Row],[Order Value]]&lt;Answer!I$18),1,0)</f>
        <v>0</v>
      </c>
      <c r="I2264" s="19">
        <v>45225</v>
      </c>
      <c r="J2264" s="20" t="str">
        <f>TEXT(Table13[[#This Row],[Order Datetime]],"HH:MM:SS")</f>
        <v>02:07:00</v>
      </c>
      <c r="K2264" s="20" t="str">
        <f>TEXT(Table13[[#This Row],[Order time]],"H")</f>
        <v>2</v>
      </c>
      <c r="L2264" s="16">
        <v>10</v>
      </c>
      <c r="M2264" s="16">
        <f>DAY(Table13[[#This Row],[Order Date]])</f>
        <v>26</v>
      </c>
      <c r="N2264" s="16" t="str">
        <f>TEXT(Table13[[#This Row],[Order Date]],"mmmm")</f>
        <v>October</v>
      </c>
      <c r="O2264" s="16" t="str">
        <f>TEXT(Table13[[#This Row],[Order Date]],"dddd")</f>
        <v>Thursday</v>
      </c>
      <c r="P2264" s="16">
        <f>WEEKDAY(Table13[[#This Row],[Order Datetime]],2)</f>
        <v>4</v>
      </c>
      <c r="Q2264" s="30" t="str">
        <f>IF(Table13[[#This Row],[Customer Country]]="",VLOOKUP(Table13[[#This Row],[Customer ID]],Customers!$A$2:$E$2501,2,0),Table13[[#This Row],[Customer Country]])</f>
        <v>Spain</v>
      </c>
      <c r="R2264" s="16">
        <f>VLOOKUP(Table13[[#This Row],[Customer ID]],Table3[],6,0)</f>
        <v>49</v>
      </c>
    </row>
    <row r="2265" spans="1:18" x14ac:dyDescent="0.3">
      <c r="A2265" s="15">
        <v>761079</v>
      </c>
      <c r="B2265" s="16">
        <v>1813</v>
      </c>
      <c r="C2265" s="17" t="s">
        <v>99</v>
      </c>
      <c r="D2265" s="21">
        <v>45149.009027777778</v>
      </c>
      <c r="E2265" s="16" t="s">
        <v>98</v>
      </c>
      <c r="F2265" s="16" t="s">
        <v>13</v>
      </c>
      <c r="G2265" s="16">
        <v>8446</v>
      </c>
      <c r="H2265" s="16">
        <f>IF(OR(Table13[[#This Row],[Order Value]]&gt;Answer!I$17,Table13[[#This Row],[Order Value]]&lt;Answer!I$18),1,0)</f>
        <v>0</v>
      </c>
      <c r="I2265" s="19">
        <v>45149</v>
      </c>
      <c r="J2265" s="20" t="str">
        <f>TEXT(Table13[[#This Row],[Order Datetime]],"HH:MM:SS")</f>
        <v>00:13:00</v>
      </c>
      <c r="K2265" s="20" t="str">
        <f>TEXT(Table13[[#This Row],[Order time]],"H")</f>
        <v>0</v>
      </c>
      <c r="L2265" s="16">
        <v>8</v>
      </c>
      <c r="M2265" s="16">
        <f>DAY(Table13[[#This Row],[Order Date]])</f>
        <v>11</v>
      </c>
      <c r="N2265" s="16" t="str">
        <f>TEXT(Table13[[#This Row],[Order Date]],"mmmm")</f>
        <v>August</v>
      </c>
      <c r="O2265" s="16" t="str">
        <f>TEXT(Table13[[#This Row],[Order Date]],"dddd")</f>
        <v>Friday</v>
      </c>
      <c r="P2265" s="16">
        <f>WEEKDAY(Table13[[#This Row],[Order Datetime]],2)</f>
        <v>5</v>
      </c>
      <c r="Q2265" s="30" t="str">
        <f>IF(Table13[[#This Row],[Customer Country]]="",VLOOKUP(Table13[[#This Row],[Customer ID]],Customers!$A$2:$E$2501,2,0),Table13[[#This Row],[Customer Country]])</f>
        <v>USA</v>
      </c>
      <c r="R2265" s="16">
        <f>VLOOKUP(Table13[[#This Row],[Customer ID]],Table3[],6,0)</f>
        <v>21</v>
      </c>
    </row>
    <row r="2266" spans="1:18" x14ac:dyDescent="0.3">
      <c r="A2266" s="15">
        <v>430092</v>
      </c>
      <c r="B2266" s="16">
        <v>1814</v>
      </c>
      <c r="C2266" s="17" t="s">
        <v>99</v>
      </c>
      <c r="D2266" s="18">
        <v>45229.056944444441</v>
      </c>
      <c r="E2266" s="16" t="s">
        <v>98</v>
      </c>
      <c r="F2266" s="16" t="s">
        <v>26</v>
      </c>
      <c r="G2266" s="16">
        <v>5251</v>
      </c>
      <c r="H2266" s="16">
        <f>IF(OR(Table13[[#This Row],[Order Value]]&gt;Answer!I$17,Table13[[#This Row],[Order Value]]&lt;Answer!I$18),1,0)</f>
        <v>0</v>
      </c>
      <c r="I2266" s="19">
        <v>45229</v>
      </c>
      <c r="J2266" s="20" t="str">
        <f>TEXT(Table13[[#This Row],[Order Datetime]],"HH:MM:SS")</f>
        <v>01:22:00</v>
      </c>
      <c r="K2266" s="20" t="str">
        <f>TEXT(Table13[[#This Row],[Order time]],"H")</f>
        <v>1</v>
      </c>
      <c r="L2266" s="16">
        <v>10</v>
      </c>
      <c r="M2266" s="16">
        <f>DAY(Table13[[#This Row],[Order Date]])</f>
        <v>30</v>
      </c>
      <c r="N2266" s="16" t="str">
        <f>TEXT(Table13[[#This Row],[Order Date]],"mmmm")</f>
        <v>October</v>
      </c>
      <c r="O2266" s="16" t="str">
        <f>TEXT(Table13[[#This Row],[Order Date]],"dddd")</f>
        <v>Monday</v>
      </c>
      <c r="P2266" s="16">
        <f>WEEKDAY(Table13[[#This Row],[Order Datetime]],2)</f>
        <v>1</v>
      </c>
      <c r="Q2266" s="30" t="str">
        <f>IF(Table13[[#This Row],[Customer Country]]="",VLOOKUP(Table13[[#This Row],[Customer ID]],Customers!$A$2:$E$2501,2,0),Table13[[#This Row],[Customer Country]])</f>
        <v>USA</v>
      </c>
      <c r="R2266" s="16">
        <f>VLOOKUP(Table13[[#This Row],[Customer ID]],Table3[],6,0)</f>
        <v>86</v>
      </c>
    </row>
    <row r="2267" spans="1:18" x14ac:dyDescent="0.3">
      <c r="A2267" s="15">
        <v>394940</v>
      </c>
      <c r="B2267" s="16">
        <v>1815</v>
      </c>
      <c r="C2267" s="17" t="s">
        <v>104</v>
      </c>
      <c r="D2267" s="18">
        <v>45230.040972222225</v>
      </c>
      <c r="E2267" s="16" t="s">
        <v>191</v>
      </c>
      <c r="F2267" s="16" t="s">
        <v>41</v>
      </c>
      <c r="G2267" s="16">
        <v>4437</v>
      </c>
      <c r="H2267" s="16">
        <f>IF(OR(Table13[[#This Row],[Order Value]]&gt;Answer!I$17,Table13[[#This Row],[Order Value]]&lt;Answer!I$18),1,0)</f>
        <v>0</v>
      </c>
      <c r="I2267" s="19">
        <v>45230</v>
      </c>
      <c r="J2267" s="20" t="str">
        <f>TEXT(Table13[[#This Row],[Order Datetime]],"HH:MM:SS")</f>
        <v>00:59:00</v>
      </c>
      <c r="K2267" s="20" t="str">
        <f>TEXT(Table13[[#This Row],[Order time]],"H")</f>
        <v>0</v>
      </c>
      <c r="L2267" s="16">
        <v>10</v>
      </c>
      <c r="M2267" s="16">
        <f>DAY(Table13[[#This Row],[Order Date]])</f>
        <v>31</v>
      </c>
      <c r="N2267" s="16" t="str">
        <f>TEXT(Table13[[#This Row],[Order Date]],"mmmm")</f>
        <v>October</v>
      </c>
      <c r="O2267" s="16" t="str">
        <f>TEXT(Table13[[#This Row],[Order Date]],"dddd")</f>
        <v>Tuesday</v>
      </c>
      <c r="P2267" s="16">
        <f>WEEKDAY(Table13[[#This Row],[Order Datetime]],2)</f>
        <v>2</v>
      </c>
      <c r="Q2267" s="30" t="str">
        <f>IF(Table13[[#This Row],[Customer Country]]="",VLOOKUP(Table13[[#This Row],[Customer ID]],Customers!$A$2:$E$2501,2,0),Table13[[#This Row],[Customer Country]])</f>
        <v>Austria</v>
      </c>
      <c r="R2267" s="16">
        <f>VLOOKUP(Table13[[#This Row],[Customer ID]],Table3[],6,0)</f>
        <v>43</v>
      </c>
    </row>
    <row r="2268" spans="1:18" x14ac:dyDescent="0.3">
      <c r="A2268" s="15">
        <v>1508428</v>
      </c>
      <c r="B2268" s="16">
        <v>1815</v>
      </c>
      <c r="C2268" s="17" t="s">
        <v>104</v>
      </c>
      <c r="D2268" s="21">
        <v>45015.033333333333</v>
      </c>
      <c r="E2268" s="16" t="s">
        <v>96</v>
      </c>
      <c r="F2268" s="16" t="s">
        <v>43</v>
      </c>
      <c r="G2268" s="16">
        <v>5995</v>
      </c>
      <c r="H2268" s="16">
        <f>IF(OR(Table13[[#This Row],[Order Value]]&gt;Answer!I$17,Table13[[#This Row],[Order Value]]&lt;Answer!I$18),1,0)</f>
        <v>0</v>
      </c>
      <c r="I2268" s="19">
        <v>45015</v>
      </c>
      <c r="J2268" s="20" t="str">
        <f>TEXT(Table13[[#This Row],[Order Datetime]],"HH:MM:SS")</f>
        <v>00:48:00</v>
      </c>
      <c r="K2268" s="20" t="str">
        <f>TEXT(Table13[[#This Row],[Order time]],"H")</f>
        <v>0</v>
      </c>
      <c r="L2268" s="16">
        <v>3</v>
      </c>
      <c r="M2268" s="16">
        <f>DAY(Table13[[#This Row],[Order Date]])</f>
        <v>30</v>
      </c>
      <c r="N2268" s="16" t="str">
        <f>TEXT(Table13[[#This Row],[Order Date]],"mmmm")</f>
        <v>March</v>
      </c>
      <c r="O2268" s="16" t="str">
        <f>TEXT(Table13[[#This Row],[Order Date]],"dddd")</f>
        <v>Thursday</v>
      </c>
      <c r="P2268" s="16">
        <f>WEEKDAY(Table13[[#This Row],[Order Datetime]],2)</f>
        <v>4</v>
      </c>
      <c r="Q2268" s="30" t="str">
        <f>IF(Table13[[#This Row],[Customer Country]]="",VLOOKUP(Table13[[#This Row],[Customer ID]],Customers!$A$2:$E$2501,2,0),Table13[[#This Row],[Customer Country]])</f>
        <v>Austria</v>
      </c>
      <c r="R2268" s="16">
        <f>VLOOKUP(Table13[[#This Row],[Customer ID]],Table3[],6,0)</f>
        <v>43</v>
      </c>
    </row>
    <row r="2269" spans="1:18" x14ac:dyDescent="0.3">
      <c r="A2269" s="15">
        <v>172649</v>
      </c>
      <c r="B2269" s="16">
        <v>1816</v>
      </c>
      <c r="C2269" s="17" t="s">
        <v>105</v>
      </c>
      <c r="D2269" s="18">
        <v>44981.038194444445</v>
      </c>
      <c r="E2269" s="16" t="s">
        <v>191</v>
      </c>
      <c r="F2269" s="16" t="s">
        <v>16</v>
      </c>
      <c r="G2269" s="16">
        <v>6377</v>
      </c>
      <c r="H2269" s="16">
        <f>IF(OR(Table13[[#This Row],[Order Value]]&gt;Answer!I$17,Table13[[#This Row],[Order Value]]&lt;Answer!I$18),1,0)</f>
        <v>0</v>
      </c>
      <c r="I2269" s="19">
        <v>44981</v>
      </c>
      <c r="J2269" s="20" t="str">
        <f>TEXT(Table13[[#This Row],[Order Datetime]],"HH:MM:SS")</f>
        <v>00:55:00</v>
      </c>
      <c r="K2269" s="20" t="str">
        <f>TEXT(Table13[[#This Row],[Order time]],"H")</f>
        <v>0</v>
      </c>
      <c r="L2269" s="16">
        <v>2</v>
      </c>
      <c r="M2269" s="16">
        <f>DAY(Table13[[#This Row],[Order Date]])</f>
        <v>24</v>
      </c>
      <c r="N2269" s="16" t="str">
        <f>TEXT(Table13[[#This Row],[Order Date]],"mmmm")</f>
        <v>February</v>
      </c>
      <c r="O2269" s="16" t="str">
        <f>TEXT(Table13[[#This Row],[Order Date]],"dddd")</f>
        <v>Friday</v>
      </c>
      <c r="P2269" s="16">
        <f>WEEKDAY(Table13[[#This Row],[Order Datetime]],2)</f>
        <v>5</v>
      </c>
      <c r="Q2269" s="30" t="str">
        <f>IF(Table13[[#This Row],[Customer Country]]="",VLOOKUP(Table13[[#This Row],[Customer ID]],Customers!$A$2:$E$2501,2,0),Table13[[#This Row],[Customer Country]])</f>
        <v>Spain</v>
      </c>
      <c r="R2269" s="16">
        <f>VLOOKUP(Table13[[#This Row],[Customer ID]],Table3[],6,0)</f>
        <v>75</v>
      </c>
    </row>
    <row r="2270" spans="1:18" x14ac:dyDescent="0.3">
      <c r="A2270" s="15">
        <v>235760</v>
      </c>
      <c r="B2270" s="16">
        <v>1816</v>
      </c>
      <c r="C2270" s="17" t="s">
        <v>105</v>
      </c>
      <c r="D2270" s="18">
        <v>45250.039583333331</v>
      </c>
      <c r="E2270" s="16" t="s">
        <v>98</v>
      </c>
      <c r="F2270" s="16" t="s">
        <v>81</v>
      </c>
      <c r="G2270" s="16">
        <v>4835</v>
      </c>
      <c r="H2270" s="16">
        <f>IF(OR(Table13[[#This Row],[Order Value]]&gt;Answer!I$17,Table13[[#This Row],[Order Value]]&lt;Answer!I$18),1,0)</f>
        <v>0</v>
      </c>
      <c r="I2270" s="19">
        <v>45250</v>
      </c>
      <c r="J2270" s="20" t="str">
        <f>TEXT(Table13[[#This Row],[Order Datetime]],"HH:MM:SS")</f>
        <v>00:57:00</v>
      </c>
      <c r="K2270" s="20" t="str">
        <f>TEXT(Table13[[#This Row],[Order time]],"H")</f>
        <v>0</v>
      </c>
      <c r="L2270" s="16">
        <v>11</v>
      </c>
      <c r="M2270" s="16">
        <f>DAY(Table13[[#This Row],[Order Date]])</f>
        <v>20</v>
      </c>
      <c r="N2270" s="16" t="str">
        <f>TEXT(Table13[[#This Row],[Order Date]],"mmmm")</f>
        <v>November</v>
      </c>
      <c r="O2270" s="16" t="str">
        <f>TEXT(Table13[[#This Row],[Order Date]],"dddd")</f>
        <v>Monday</v>
      </c>
      <c r="P2270" s="16">
        <f>WEEKDAY(Table13[[#This Row],[Order Datetime]],2)</f>
        <v>1</v>
      </c>
      <c r="Q2270" s="30" t="str">
        <f>IF(Table13[[#This Row],[Customer Country]]="",VLOOKUP(Table13[[#This Row],[Customer ID]],Customers!$A$2:$E$2501,2,0),Table13[[#This Row],[Customer Country]])</f>
        <v>Spain</v>
      </c>
      <c r="R2270" s="16">
        <f>VLOOKUP(Table13[[#This Row],[Customer ID]],Table3[],6,0)</f>
        <v>75</v>
      </c>
    </row>
    <row r="2271" spans="1:18" x14ac:dyDescent="0.3">
      <c r="A2271" s="15">
        <v>424079</v>
      </c>
      <c r="B2271" s="16">
        <v>1816</v>
      </c>
      <c r="C2271" s="17" t="s">
        <v>105</v>
      </c>
      <c r="D2271" s="18">
        <v>45263.006249999999</v>
      </c>
      <c r="E2271" s="16" t="s">
        <v>97</v>
      </c>
      <c r="F2271" s="16" t="s">
        <v>71</v>
      </c>
      <c r="G2271" s="16">
        <v>9152</v>
      </c>
      <c r="H2271" s="16">
        <f>IF(OR(Table13[[#This Row],[Order Value]]&gt;Answer!I$17,Table13[[#This Row],[Order Value]]&lt;Answer!I$18),1,0)</f>
        <v>0</v>
      </c>
      <c r="I2271" s="19">
        <v>45263</v>
      </c>
      <c r="J2271" s="20" t="str">
        <f>TEXT(Table13[[#This Row],[Order Datetime]],"HH:MM:SS")</f>
        <v>00:09:00</v>
      </c>
      <c r="K2271" s="20" t="str">
        <f>TEXT(Table13[[#This Row],[Order time]],"H")</f>
        <v>0</v>
      </c>
      <c r="L2271" s="16">
        <v>12</v>
      </c>
      <c r="M2271" s="16">
        <f>DAY(Table13[[#This Row],[Order Date]])</f>
        <v>3</v>
      </c>
      <c r="N2271" s="16" t="str">
        <f>TEXT(Table13[[#This Row],[Order Date]],"mmmm")</f>
        <v>December</v>
      </c>
      <c r="O2271" s="16" t="str">
        <f>TEXT(Table13[[#This Row],[Order Date]],"dddd")</f>
        <v>Sunday</v>
      </c>
      <c r="P2271" s="16">
        <f>WEEKDAY(Table13[[#This Row],[Order Datetime]],2)</f>
        <v>7</v>
      </c>
      <c r="Q2271" s="30" t="str">
        <f>IF(Table13[[#This Row],[Customer Country]]="",VLOOKUP(Table13[[#This Row],[Customer ID]],Customers!$A$2:$E$2501,2,0),Table13[[#This Row],[Customer Country]])</f>
        <v>Spain</v>
      </c>
      <c r="R2271" s="16">
        <f>VLOOKUP(Table13[[#This Row],[Customer ID]],Table3[],6,0)</f>
        <v>75</v>
      </c>
    </row>
    <row r="2272" spans="1:18" x14ac:dyDescent="0.3">
      <c r="A2272" s="15">
        <v>723623</v>
      </c>
      <c r="B2272" s="16">
        <v>1818</v>
      </c>
      <c r="C2272" s="17" t="s">
        <v>99</v>
      </c>
      <c r="D2272" s="21">
        <v>45110.031944444447</v>
      </c>
      <c r="E2272" s="16" t="s">
        <v>191</v>
      </c>
      <c r="F2272" s="16" t="s">
        <v>46</v>
      </c>
      <c r="G2272" s="16">
        <v>9468</v>
      </c>
      <c r="H2272" s="16">
        <f>IF(OR(Table13[[#This Row],[Order Value]]&gt;Answer!I$17,Table13[[#This Row],[Order Value]]&lt;Answer!I$18),1,0)</f>
        <v>0</v>
      </c>
      <c r="I2272" s="19">
        <v>45110</v>
      </c>
      <c r="J2272" s="20" t="str">
        <f>TEXT(Table13[[#This Row],[Order Datetime]],"HH:MM:SS")</f>
        <v>00:46:00</v>
      </c>
      <c r="K2272" s="20" t="str">
        <f>TEXT(Table13[[#This Row],[Order time]],"H")</f>
        <v>0</v>
      </c>
      <c r="L2272" s="16">
        <v>7</v>
      </c>
      <c r="M2272" s="16">
        <f>DAY(Table13[[#This Row],[Order Date]])</f>
        <v>3</v>
      </c>
      <c r="N2272" s="16" t="str">
        <f>TEXT(Table13[[#This Row],[Order Date]],"mmmm")</f>
        <v>July</v>
      </c>
      <c r="O2272" s="16" t="str">
        <f>TEXT(Table13[[#This Row],[Order Date]],"dddd")</f>
        <v>Monday</v>
      </c>
      <c r="P2272" s="16">
        <f>WEEKDAY(Table13[[#This Row],[Order Datetime]],2)</f>
        <v>1</v>
      </c>
      <c r="Q2272" s="30" t="str">
        <f>IF(Table13[[#This Row],[Customer Country]]="",VLOOKUP(Table13[[#This Row],[Customer ID]],Customers!$A$2:$E$2501,2,0),Table13[[#This Row],[Customer Country]])</f>
        <v>USA</v>
      </c>
      <c r="R2272" s="16">
        <f>VLOOKUP(Table13[[#This Row],[Customer ID]],Table3[],6,0)</f>
        <v>20</v>
      </c>
    </row>
    <row r="2273" spans="1:18" x14ac:dyDescent="0.3">
      <c r="A2273" s="15">
        <v>1490458</v>
      </c>
      <c r="B2273" s="16">
        <v>1820</v>
      </c>
      <c r="C2273" s="17" t="s">
        <v>99</v>
      </c>
      <c r="D2273" s="21">
        <v>45020.054861111108</v>
      </c>
      <c r="E2273" s="16" t="s">
        <v>191</v>
      </c>
      <c r="F2273" s="16" t="s">
        <v>13</v>
      </c>
      <c r="G2273" s="16">
        <v>3873</v>
      </c>
      <c r="H2273" s="16">
        <f>IF(OR(Table13[[#This Row],[Order Value]]&gt;Answer!I$17,Table13[[#This Row],[Order Value]]&lt;Answer!I$18),1,0)</f>
        <v>0</v>
      </c>
      <c r="I2273" s="19">
        <v>45020</v>
      </c>
      <c r="J2273" s="20" t="str">
        <f>TEXT(Table13[[#This Row],[Order Datetime]],"HH:MM:SS")</f>
        <v>01:19:00</v>
      </c>
      <c r="K2273" s="20" t="str">
        <f>TEXT(Table13[[#This Row],[Order time]],"H")</f>
        <v>1</v>
      </c>
      <c r="L2273" s="16">
        <v>4</v>
      </c>
      <c r="M2273" s="16">
        <f>DAY(Table13[[#This Row],[Order Date]])</f>
        <v>4</v>
      </c>
      <c r="N2273" s="16" t="str">
        <f>TEXT(Table13[[#This Row],[Order Date]],"mmmm")</f>
        <v>April</v>
      </c>
      <c r="O2273" s="16" t="str">
        <f>TEXT(Table13[[#This Row],[Order Date]],"dddd")</f>
        <v>Tuesday</v>
      </c>
      <c r="P2273" s="16">
        <f>WEEKDAY(Table13[[#This Row],[Order Datetime]],2)</f>
        <v>2</v>
      </c>
      <c r="Q2273" s="30" t="str">
        <f>IF(Table13[[#This Row],[Customer Country]]="",VLOOKUP(Table13[[#This Row],[Customer ID]],Customers!$A$2:$E$2501,2,0),Table13[[#This Row],[Customer Country]])</f>
        <v>USA</v>
      </c>
      <c r="R2273" s="16">
        <f>VLOOKUP(Table13[[#This Row],[Customer ID]],Table3[],6,0)</f>
        <v>71</v>
      </c>
    </row>
    <row r="2274" spans="1:18" x14ac:dyDescent="0.3">
      <c r="A2274" s="15">
        <v>620937</v>
      </c>
      <c r="B2274" s="16">
        <v>1822</v>
      </c>
      <c r="C2274" s="17" t="s">
        <v>99</v>
      </c>
      <c r="D2274" s="18">
        <v>45079.025000000001</v>
      </c>
      <c r="E2274" s="16" t="s">
        <v>97</v>
      </c>
      <c r="F2274" s="16" t="s">
        <v>67</v>
      </c>
      <c r="G2274" s="16">
        <v>8767</v>
      </c>
      <c r="H2274" s="16">
        <f>IF(OR(Table13[[#This Row],[Order Value]]&gt;Answer!I$17,Table13[[#This Row],[Order Value]]&lt;Answer!I$18),1,0)</f>
        <v>0</v>
      </c>
      <c r="I2274" s="19">
        <v>45079</v>
      </c>
      <c r="J2274" s="20" t="str">
        <f>TEXT(Table13[[#This Row],[Order Datetime]],"HH:MM:SS")</f>
        <v>00:36:00</v>
      </c>
      <c r="K2274" s="20" t="str">
        <f>TEXT(Table13[[#This Row],[Order time]],"H")</f>
        <v>0</v>
      </c>
      <c r="L2274" s="16">
        <v>6</v>
      </c>
      <c r="M2274" s="16">
        <f>DAY(Table13[[#This Row],[Order Date]])</f>
        <v>2</v>
      </c>
      <c r="N2274" s="16" t="str">
        <f>TEXT(Table13[[#This Row],[Order Date]],"mmmm")</f>
        <v>June</v>
      </c>
      <c r="O2274" s="16" t="str">
        <f>TEXT(Table13[[#This Row],[Order Date]],"dddd")</f>
        <v>Friday</v>
      </c>
      <c r="P2274" s="16">
        <f>WEEKDAY(Table13[[#This Row],[Order Datetime]],2)</f>
        <v>5</v>
      </c>
      <c r="Q2274" s="30" t="str">
        <f>IF(Table13[[#This Row],[Customer Country]]="",VLOOKUP(Table13[[#This Row],[Customer ID]],Customers!$A$2:$E$2501,2,0),Table13[[#This Row],[Customer Country]])</f>
        <v>USA</v>
      </c>
      <c r="R2274" s="16">
        <f>VLOOKUP(Table13[[#This Row],[Customer ID]],Table3[],6,0)</f>
        <v>56</v>
      </c>
    </row>
    <row r="2275" spans="1:18" x14ac:dyDescent="0.3">
      <c r="A2275" s="15">
        <v>1474156</v>
      </c>
      <c r="B2275" s="16">
        <v>1822</v>
      </c>
      <c r="C2275" s="17" t="s">
        <v>99</v>
      </c>
      <c r="D2275" s="21">
        <v>45076.994444444441</v>
      </c>
      <c r="E2275" s="16" t="s">
        <v>96</v>
      </c>
      <c r="F2275" s="16" t="s">
        <v>7</v>
      </c>
      <c r="G2275" s="16">
        <v>597</v>
      </c>
      <c r="H2275" s="16">
        <f>IF(OR(Table13[[#This Row],[Order Value]]&gt;Answer!I$17,Table13[[#This Row],[Order Value]]&lt;Answer!I$18),1,0)</f>
        <v>0</v>
      </c>
      <c r="I2275" s="19">
        <v>45076</v>
      </c>
      <c r="J2275" s="20" t="str">
        <f>TEXT(Table13[[#This Row],[Order Datetime]],"HH:MM:SS")</f>
        <v>23:52:00</v>
      </c>
      <c r="K2275" s="20" t="str">
        <f>TEXT(Table13[[#This Row],[Order time]],"H")</f>
        <v>23</v>
      </c>
      <c r="L2275" s="16">
        <v>5</v>
      </c>
      <c r="M2275" s="16">
        <f>DAY(Table13[[#This Row],[Order Date]])</f>
        <v>30</v>
      </c>
      <c r="N2275" s="16" t="str">
        <f>TEXT(Table13[[#This Row],[Order Date]],"mmmm")</f>
        <v>May</v>
      </c>
      <c r="O2275" s="16" t="str">
        <f>TEXT(Table13[[#This Row],[Order Date]],"dddd")</f>
        <v>Tuesday</v>
      </c>
      <c r="P2275" s="16">
        <f>WEEKDAY(Table13[[#This Row],[Order Datetime]],2)</f>
        <v>2</v>
      </c>
      <c r="Q2275" s="30" t="str">
        <f>IF(Table13[[#This Row],[Customer Country]]="",VLOOKUP(Table13[[#This Row],[Customer ID]],Customers!$A$2:$E$2501,2,0),Table13[[#This Row],[Customer Country]])</f>
        <v>USA</v>
      </c>
      <c r="R2275" s="16">
        <f>VLOOKUP(Table13[[#This Row],[Customer ID]],Table3[],6,0)</f>
        <v>56</v>
      </c>
    </row>
    <row r="2276" spans="1:18" x14ac:dyDescent="0.3">
      <c r="A2276" s="15">
        <v>924407</v>
      </c>
      <c r="B2276" s="16">
        <v>1824</v>
      </c>
      <c r="C2276" s="17" t="s">
        <v>99</v>
      </c>
      <c r="D2276" s="21">
        <v>45177.938888888886</v>
      </c>
      <c r="E2276" s="16" t="s">
        <v>98</v>
      </c>
      <c r="F2276" s="16" t="s">
        <v>14</v>
      </c>
      <c r="G2276" s="16">
        <v>2760</v>
      </c>
      <c r="H2276" s="16">
        <f>IF(OR(Table13[[#This Row],[Order Value]]&gt;Answer!I$17,Table13[[#This Row],[Order Value]]&lt;Answer!I$18),1,0)</f>
        <v>0</v>
      </c>
      <c r="I2276" s="19">
        <v>45177</v>
      </c>
      <c r="J2276" s="20" t="str">
        <f>TEXT(Table13[[#This Row],[Order Datetime]],"HH:MM:SS")</f>
        <v>22:32:00</v>
      </c>
      <c r="K2276" s="20" t="str">
        <f>TEXT(Table13[[#This Row],[Order time]],"H")</f>
        <v>22</v>
      </c>
      <c r="L2276" s="16">
        <v>9</v>
      </c>
      <c r="M2276" s="16">
        <f>DAY(Table13[[#This Row],[Order Date]])</f>
        <v>8</v>
      </c>
      <c r="N2276" s="16" t="str">
        <f>TEXT(Table13[[#This Row],[Order Date]],"mmmm")</f>
        <v>September</v>
      </c>
      <c r="O2276" s="16" t="str">
        <f>TEXT(Table13[[#This Row],[Order Date]],"dddd")</f>
        <v>Friday</v>
      </c>
      <c r="P2276" s="16">
        <f>WEEKDAY(Table13[[#This Row],[Order Datetime]],2)</f>
        <v>5</v>
      </c>
      <c r="Q2276" s="30" t="str">
        <f>IF(Table13[[#This Row],[Customer Country]]="",VLOOKUP(Table13[[#This Row],[Customer ID]],Customers!$A$2:$E$2501,2,0),Table13[[#This Row],[Customer Country]])</f>
        <v>USA</v>
      </c>
      <c r="R2276" s="16">
        <f>VLOOKUP(Table13[[#This Row],[Customer ID]],Table3[],6,0)</f>
        <v>35</v>
      </c>
    </row>
    <row r="2277" spans="1:18" x14ac:dyDescent="0.3">
      <c r="A2277" s="15">
        <v>1538360</v>
      </c>
      <c r="B2277" s="16">
        <v>1824</v>
      </c>
      <c r="C2277" s="17" t="s">
        <v>99</v>
      </c>
      <c r="D2277" s="21">
        <v>44960.959027777775</v>
      </c>
      <c r="E2277" s="16" t="s">
        <v>191</v>
      </c>
      <c r="F2277" s="16" t="s">
        <v>43</v>
      </c>
      <c r="G2277" s="16">
        <v>4448</v>
      </c>
      <c r="H2277" s="16">
        <f>IF(OR(Table13[[#This Row],[Order Value]]&gt;Answer!I$17,Table13[[#This Row],[Order Value]]&lt;Answer!I$18),1,0)</f>
        <v>0</v>
      </c>
      <c r="I2277" s="19">
        <v>44960</v>
      </c>
      <c r="J2277" s="20" t="str">
        <f>TEXT(Table13[[#This Row],[Order Datetime]],"HH:MM:SS")</f>
        <v>23:01:00</v>
      </c>
      <c r="K2277" s="20" t="str">
        <f>TEXT(Table13[[#This Row],[Order time]],"H")</f>
        <v>23</v>
      </c>
      <c r="L2277" s="16">
        <v>2</v>
      </c>
      <c r="M2277" s="16">
        <f>DAY(Table13[[#This Row],[Order Date]])</f>
        <v>3</v>
      </c>
      <c r="N2277" s="16" t="str">
        <f>TEXT(Table13[[#This Row],[Order Date]],"mmmm")</f>
        <v>February</v>
      </c>
      <c r="O2277" s="16" t="str">
        <f>TEXT(Table13[[#This Row],[Order Date]],"dddd")</f>
        <v>Friday</v>
      </c>
      <c r="P2277" s="16">
        <f>WEEKDAY(Table13[[#This Row],[Order Datetime]],2)</f>
        <v>5</v>
      </c>
      <c r="Q2277" s="30" t="str">
        <f>IF(Table13[[#This Row],[Customer Country]]="",VLOOKUP(Table13[[#This Row],[Customer ID]],Customers!$A$2:$E$2501,2,0),Table13[[#This Row],[Customer Country]])</f>
        <v>USA</v>
      </c>
      <c r="R2277" s="16">
        <f>VLOOKUP(Table13[[#This Row],[Customer ID]],Table3[],6,0)</f>
        <v>35</v>
      </c>
    </row>
    <row r="2278" spans="1:18" x14ac:dyDescent="0.3">
      <c r="A2278" s="15">
        <v>725071</v>
      </c>
      <c r="B2278" s="16">
        <v>1825</v>
      </c>
      <c r="C2278" s="17" t="s">
        <v>101</v>
      </c>
      <c r="D2278" s="21">
        <v>44972.022222222222</v>
      </c>
      <c r="E2278" s="16" t="s">
        <v>191</v>
      </c>
      <c r="F2278" s="16" t="s">
        <v>11</v>
      </c>
      <c r="G2278" s="16">
        <v>8859</v>
      </c>
      <c r="H2278" s="16">
        <f>IF(OR(Table13[[#This Row],[Order Value]]&gt;Answer!I$17,Table13[[#This Row],[Order Value]]&lt;Answer!I$18),1,0)</f>
        <v>0</v>
      </c>
      <c r="I2278" s="19">
        <v>44972</v>
      </c>
      <c r="J2278" s="20" t="str">
        <f>TEXT(Table13[[#This Row],[Order Datetime]],"HH:MM:SS")</f>
        <v>00:32:00</v>
      </c>
      <c r="K2278" s="20" t="str">
        <f>TEXT(Table13[[#This Row],[Order time]],"H")</f>
        <v>0</v>
      </c>
      <c r="L2278" s="16">
        <v>2</v>
      </c>
      <c r="M2278" s="16">
        <f>DAY(Table13[[#This Row],[Order Date]])</f>
        <v>15</v>
      </c>
      <c r="N2278" s="16" t="str">
        <f>TEXT(Table13[[#This Row],[Order Date]],"mmmm")</f>
        <v>February</v>
      </c>
      <c r="O2278" s="16" t="str">
        <f>TEXT(Table13[[#This Row],[Order Date]],"dddd")</f>
        <v>Wednesday</v>
      </c>
      <c r="P2278" s="16">
        <f>WEEKDAY(Table13[[#This Row],[Order Datetime]],2)</f>
        <v>3</v>
      </c>
      <c r="Q2278" s="30" t="str">
        <f>IF(Table13[[#This Row],[Customer Country]]="",VLOOKUP(Table13[[#This Row],[Customer ID]],Customers!$A$2:$E$2501,2,0),Table13[[#This Row],[Customer Country]])</f>
        <v>Australia</v>
      </c>
      <c r="R2278" s="16">
        <f>VLOOKUP(Table13[[#This Row],[Customer ID]],Table3[],6,0)</f>
        <v>22</v>
      </c>
    </row>
    <row r="2279" spans="1:18" x14ac:dyDescent="0.3">
      <c r="A2279" s="15">
        <v>1041039</v>
      </c>
      <c r="B2279" s="16">
        <v>1826</v>
      </c>
      <c r="C2279" s="17" t="s">
        <v>107</v>
      </c>
      <c r="D2279" s="21">
        <v>44930.970138888886</v>
      </c>
      <c r="E2279" s="16" t="s">
        <v>191</v>
      </c>
      <c r="F2279" s="16" t="s">
        <v>14</v>
      </c>
      <c r="G2279" s="16">
        <v>7801</v>
      </c>
      <c r="H2279" s="16">
        <f>IF(OR(Table13[[#This Row],[Order Value]]&gt;Answer!I$17,Table13[[#This Row],[Order Value]]&lt;Answer!I$18),1,0)</f>
        <v>0</v>
      </c>
      <c r="I2279" s="19">
        <v>44930</v>
      </c>
      <c r="J2279" s="20" t="str">
        <f>TEXT(Table13[[#This Row],[Order Datetime]],"HH:MM:SS")</f>
        <v>23:17:00</v>
      </c>
      <c r="K2279" s="20" t="str">
        <f>TEXT(Table13[[#This Row],[Order time]],"H")</f>
        <v>23</v>
      </c>
      <c r="L2279" s="16">
        <v>1</v>
      </c>
      <c r="M2279" s="16">
        <f>DAY(Table13[[#This Row],[Order Date]])</f>
        <v>4</v>
      </c>
      <c r="N2279" s="16" t="str">
        <f>TEXT(Table13[[#This Row],[Order Date]],"mmmm")</f>
        <v>January</v>
      </c>
      <c r="O2279" s="16" t="str">
        <f>TEXT(Table13[[#This Row],[Order Date]],"dddd")</f>
        <v>Wednesday</v>
      </c>
      <c r="P2279" s="16">
        <f>WEEKDAY(Table13[[#This Row],[Order Datetime]],2)</f>
        <v>3</v>
      </c>
      <c r="Q2279" s="30" t="str">
        <f>IF(Table13[[#This Row],[Customer Country]]="",VLOOKUP(Table13[[#This Row],[Customer ID]],Customers!$A$2:$E$2501,2,0),Table13[[#This Row],[Customer Country]])</f>
        <v>Italy</v>
      </c>
      <c r="R2279" s="16">
        <f>VLOOKUP(Table13[[#This Row],[Customer ID]],Table3[],6,0)</f>
        <v>21</v>
      </c>
    </row>
    <row r="2280" spans="1:18" x14ac:dyDescent="0.3">
      <c r="A2280" s="15">
        <v>564478</v>
      </c>
      <c r="B2280" s="16">
        <v>1827</v>
      </c>
      <c r="C2280" s="17" t="s">
        <v>99</v>
      </c>
      <c r="D2280" s="18">
        <v>44967.020138888889</v>
      </c>
      <c r="E2280" s="16" t="s">
        <v>96</v>
      </c>
      <c r="F2280" s="16" t="s">
        <v>32</v>
      </c>
      <c r="G2280" s="16">
        <v>4891</v>
      </c>
      <c r="H2280" s="16">
        <f>IF(OR(Table13[[#This Row],[Order Value]]&gt;Answer!I$17,Table13[[#This Row],[Order Value]]&lt;Answer!I$18),1,0)</f>
        <v>0</v>
      </c>
      <c r="I2280" s="19">
        <v>44967</v>
      </c>
      <c r="J2280" s="20" t="str">
        <f>TEXT(Table13[[#This Row],[Order Datetime]],"HH:MM:SS")</f>
        <v>00:29:00</v>
      </c>
      <c r="K2280" s="20" t="str">
        <f>TEXT(Table13[[#This Row],[Order time]],"H")</f>
        <v>0</v>
      </c>
      <c r="L2280" s="16">
        <v>2</v>
      </c>
      <c r="M2280" s="16">
        <f>DAY(Table13[[#This Row],[Order Date]])</f>
        <v>10</v>
      </c>
      <c r="N2280" s="16" t="str">
        <f>TEXT(Table13[[#This Row],[Order Date]],"mmmm")</f>
        <v>February</v>
      </c>
      <c r="O2280" s="16" t="str">
        <f>TEXT(Table13[[#This Row],[Order Date]],"dddd")</f>
        <v>Friday</v>
      </c>
      <c r="P2280" s="16">
        <f>WEEKDAY(Table13[[#This Row],[Order Datetime]],2)</f>
        <v>5</v>
      </c>
      <c r="Q2280" s="30" t="str">
        <f>IF(Table13[[#This Row],[Customer Country]]="",VLOOKUP(Table13[[#This Row],[Customer ID]],Customers!$A$2:$E$2501,2,0),Table13[[#This Row],[Customer Country]])</f>
        <v>USA</v>
      </c>
      <c r="R2280" s="16">
        <f>VLOOKUP(Table13[[#This Row],[Customer ID]],Table3[],6,0)</f>
        <v>61</v>
      </c>
    </row>
    <row r="2281" spans="1:18" x14ac:dyDescent="0.3">
      <c r="A2281" s="15">
        <v>1449820</v>
      </c>
      <c r="B2281" s="16">
        <v>1828</v>
      </c>
      <c r="C2281" s="17" t="s">
        <v>102</v>
      </c>
      <c r="D2281" s="21">
        <v>45259.986111111109</v>
      </c>
      <c r="E2281" s="16" t="s">
        <v>96</v>
      </c>
      <c r="F2281" s="16" t="s">
        <v>72</v>
      </c>
      <c r="G2281" s="16">
        <v>1844</v>
      </c>
      <c r="H2281" s="16">
        <f>IF(OR(Table13[[#This Row],[Order Value]]&gt;Answer!I$17,Table13[[#This Row],[Order Value]]&lt;Answer!I$18),1,0)</f>
        <v>0</v>
      </c>
      <c r="I2281" s="19">
        <v>45259</v>
      </c>
      <c r="J2281" s="20" t="str">
        <f>TEXT(Table13[[#This Row],[Order Datetime]],"HH:MM:SS")</f>
        <v>23:40:00</v>
      </c>
      <c r="K2281" s="20" t="str">
        <f>TEXT(Table13[[#This Row],[Order time]],"H")</f>
        <v>23</v>
      </c>
      <c r="L2281" s="16">
        <v>11</v>
      </c>
      <c r="M2281" s="16">
        <f>DAY(Table13[[#This Row],[Order Date]])</f>
        <v>29</v>
      </c>
      <c r="N2281" s="16" t="str">
        <f>TEXT(Table13[[#This Row],[Order Date]],"mmmm")</f>
        <v>November</v>
      </c>
      <c r="O2281" s="16" t="str">
        <f>TEXT(Table13[[#This Row],[Order Date]],"dddd")</f>
        <v>Wednesday</v>
      </c>
      <c r="P2281" s="16">
        <f>WEEKDAY(Table13[[#This Row],[Order Datetime]],2)</f>
        <v>3</v>
      </c>
      <c r="Q2281" s="30" t="str">
        <f>IF(Table13[[#This Row],[Customer Country]]="",VLOOKUP(Table13[[#This Row],[Customer ID]],Customers!$A$2:$E$2501,2,0),Table13[[#This Row],[Customer Country]])</f>
        <v>Finland</v>
      </c>
      <c r="R2281" s="16">
        <f>VLOOKUP(Table13[[#This Row],[Customer ID]],Table3[],6,0)</f>
        <v>51</v>
      </c>
    </row>
    <row r="2282" spans="1:18" x14ac:dyDescent="0.3">
      <c r="A2282" s="15">
        <v>1521124</v>
      </c>
      <c r="B2282" s="16">
        <v>1828</v>
      </c>
      <c r="C2282" s="17" t="s">
        <v>102</v>
      </c>
      <c r="D2282" s="21">
        <v>45013.078472222223</v>
      </c>
      <c r="E2282" s="16" t="s">
        <v>191</v>
      </c>
      <c r="F2282" s="16" t="s">
        <v>30</v>
      </c>
      <c r="G2282" s="16">
        <v>8408</v>
      </c>
      <c r="H2282" s="16">
        <f>IF(OR(Table13[[#This Row],[Order Value]]&gt;Answer!I$17,Table13[[#This Row],[Order Value]]&lt;Answer!I$18),1,0)</f>
        <v>0</v>
      </c>
      <c r="I2282" s="19">
        <v>45013</v>
      </c>
      <c r="J2282" s="20" t="str">
        <f>TEXT(Table13[[#This Row],[Order Datetime]],"HH:MM:SS")</f>
        <v>01:53:00</v>
      </c>
      <c r="K2282" s="20" t="str">
        <f>TEXT(Table13[[#This Row],[Order time]],"H")</f>
        <v>1</v>
      </c>
      <c r="L2282" s="16">
        <v>3</v>
      </c>
      <c r="M2282" s="16">
        <f>DAY(Table13[[#This Row],[Order Date]])</f>
        <v>28</v>
      </c>
      <c r="N2282" s="16" t="str">
        <f>TEXT(Table13[[#This Row],[Order Date]],"mmmm")</f>
        <v>March</v>
      </c>
      <c r="O2282" s="16" t="str">
        <f>TEXT(Table13[[#This Row],[Order Date]],"dddd")</f>
        <v>Tuesday</v>
      </c>
      <c r="P2282" s="16">
        <f>WEEKDAY(Table13[[#This Row],[Order Datetime]],2)</f>
        <v>2</v>
      </c>
      <c r="Q2282" s="30" t="str">
        <f>IF(Table13[[#This Row],[Customer Country]]="",VLOOKUP(Table13[[#This Row],[Customer ID]],Customers!$A$2:$E$2501,2,0),Table13[[#This Row],[Customer Country]])</f>
        <v>Finland</v>
      </c>
      <c r="R2282" s="16">
        <f>VLOOKUP(Table13[[#This Row],[Customer ID]],Table3[],6,0)</f>
        <v>51</v>
      </c>
    </row>
    <row r="2283" spans="1:18" x14ac:dyDescent="0.3">
      <c r="A2283" s="15">
        <v>235219</v>
      </c>
      <c r="B2283" s="16">
        <v>1829</v>
      </c>
      <c r="C2283" s="17" t="s">
        <v>101</v>
      </c>
      <c r="D2283" s="18">
        <v>45236.037499999999</v>
      </c>
      <c r="E2283" s="16" t="s">
        <v>98</v>
      </c>
      <c r="F2283" s="16" t="s">
        <v>40</v>
      </c>
      <c r="G2283" s="16">
        <v>4965</v>
      </c>
      <c r="H2283" s="16">
        <f>IF(OR(Table13[[#This Row],[Order Value]]&gt;Answer!I$17,Table13[[#This Row],[Order Value]]&lt;Answer!I$18),1,0)</f>
        <v>0</v>
      </c>
      <c r="I2283" s="19">
        <v>45236</v>
      </c>
      <c r="J2283" s="20" t="str">
        <f>TEXT(Table13[[#This Row],[Order Datetime]],"HH:MM:SS")</f>
        <v>00:54:00</v>
      </c>
      <c r="K2283" s="20" t="str">
        <f>TEXT(Table13[[#This Row],[Order time]],"H")</f>
        <v>0</v>
      </c>
      <c r="L2283" s="16">
        <v>11</v>
      </c>
      <c r="M2283" s="16">
        <f>DAY(Table13[[#This Row],[Order Date]])</f>
        <v>6</v>
      </c>
      <c r="N2283" s="16" t="str">
        <f>TEXT(Table13[[#This Row],[Order Date]],"mmmm")</f>
        <v>November</v>
      </c>
      <c r="O2283" s="16" t="str">
        <f>TEXT(Table13[[#This Row],[Order Date]],"dddd")</f>
        <v>Monday</v>
      </c>
      <c r="P2283" s="16">
        <f>WEEKDAY(Table13[[#This Row],[Order Datetime]],2)</f>
        <v>1</v>
      </c>
      <c r="Q2283" s="30" t="str">
        <f>IF(Table13[[#This Row],[Customer Country]]="",VLOOKUP(Table13[[#This Row],[Customer ID]],Customers!$A$2:$E$2501,2,0),Table13[[#This Row],[Customer Country]])</f>
        <v>Australia</v>
      </c>
      <c r="R2283" s="16">
        <f>VLOOKUP(Table13[[#This Row],[Customer ID]],Table3[],6,0)</f>
        <v>82</v>
      </c>
    </row>
    <row r="2284" spans="1:18" x14ac:dyDescent="0.3">
      <c r="A2284" s="15">
        <v>292907</v>
      </c>
      <c r="B2284" s="16">
        <v>1829</v>
      </c>
      <c r="C2284" s="17" t="s">
        <v>101</v>
      </c>
      <c r="D2284" s="18">
        <v>45038.003472222219</v>
      </c>
      <c r="E2284" s="16" t="s">
        <v>98</v>
      </c>
      <c r="F2284" s="16" t="s">
        <v>76</v>
      </c>
      <c r="G2284" s="16">
        <v>4040</v>
      </c>
      <c r="H2284" s="16">
        <f>IF(OR(Table13[[#This Row],[Order Value]]&gt;Answer!I$17,Table13[[#This Row],[Order Value]]&lt;Answer!I$18),1,0)</f>
        <v>0</v>
      </c>
      <c r="I2284" s="19">
        <v>45038</v>
      </c>
      <c r="J2284" s="20" t="str">
        <f>TEXT(Table13[[#This Row],[Order Datetime]],"HH:MM:SS")</f>
        <v>00:05:00</v>
      </c>
      <c r="K2284" s="20" t="str">
        <f>TEXT(Table13[[#This Row],[Order time]],"H")</f>
        <v>0</v>
      </c>
      <c r="L2284" s="16">
        <v>4</v>
      </c>
      <c r="M2284" s="16">
        <f>DAY(Table13[[#This Row],[Order Date]])</f>
        <v>22</v>
      </c>
      <c r="N2284" s="16" t="str">
        <f>TEXT(Table13[[#This Row],[Order Date]],"mmmm")</f>
        <v>April</v>
      </c>
      <c r="O2284" s="16" t="str">
        <f>TEXT(Table13[[#This Row],[Order Date]],"dddd")</f>
        <v>Saturday</v>
      </c>
      <c r="P2284" s="16">
        <f>WEEKDAY(Table13[[#This Row],[Order Datetime]],2)</f>
        <v>6</v>
      </c>
      <c r="Q2284" s="30" t="str">
        <f>IF(Table13[[#This Row],[Customer Country]]="",VLOOKUP(Table13[[#This Row],[Customer ID]],Customers!$A$2:$E$2501,2,0),Table13[[#This Row],[Customer Country]])</f>
        <v>Australia</v>
      </c>
      <c r="R2284" s="16">
        <f>VLOOKUP(Table13[[#This Row],[Customer ID]],Table3[],6,0)</f>
        <v>82</v>
      </c>
    </row>
    <row r="2285" spans="1:18" x14ac:dyDescent="0.3">
      <c r="A2285" s="15">
        <v>185809</v>
      </c>
      <c r="B2285" s="16">
        <v>1830</v>
      </c>
      <c r="C2285" s="17" t="s">
        <v>101</v>
      </c>
      <c r="D2285" s="18">
        <v>44993.088194444441</v>
      </c>
      <c r="E2285" s="16" t="s">
        <v>191</v>
      </c>
      <c r="F2285" s="16" t="s">
        <v>54</v>
      </c>
      <c r="G2285" s="16">
        <v>3863</v>
      </c>
      <c r="H2285" s="16">
        <f>IF(OR(Table13[[#This Row],[Order Value]]&gt;Answer!I$17,Table13[[#This Row],[Order Value]]&lt;Answer!I$18),1,0)</f>
        <v>0</v>
      </c>
      <c r="I2285" s="19">
        <v>44993</v>
      </c>
      <c r="J2285" s="20" t="str">
        <f>TEXT(Table13[[#This Row],[Order Datetime]],"HH:MM:SS")</f>
        <v>02:07:00</v>
      </c>
      <c r="K2285" s="20" t="str">
        <f>TEXT(Table13[[#This Row],[Order time]],"H")</f>
        <v>2</v>
      </c>
      <c r="L2285" s="16">
        <v>3</v>
      </c>
      <c r="M2285" s="16">
        <f>DAY(Table13[[#This Row],[Order Date]])</f>
        <v>8</v>
      </c>
      <c r="N2285" s="16" t="str">
        <f>TEXT(Table13[[#This Row],[Order Date]],"mmmm")</f>
        <v>March</v>
      </c>
      <c r="O2285" s="16" t="str">
        <f>TEXT(Table13[[#This Row],[Order Date]],"dddd")</f>
        <v>Wednesday</v>
      </c>
      <c r="P2285" s="16">
        <f>WEEKDAY(Table13[[#This Row],[Order Datetime]],2)</f>
        <v>3</v>
      </c>
      <c r="Q2285" s="30" t="str">
        <f>IF(Table13[[#This Row],[Customer Country]]="",VLOOKUP(Table13[[#This Row],[Customer ID]],Customers!$A$2:$E$2501,2,0),Table13[[#This Row],[Customer Country]])</f>
        <v>Australia</v>
      </c>
      <c r="R2285" s="16">
        <f>VLOOKUP(Table13[[#This Row],[Customer ID]],Table3[],6,0)</f>
        <v>44</v>
      </c>
    </row>
    <row r="2286" spans="1:18" x14ac:dyDescent="0.3">
      <c r="A2286" s="15">
        <v>196116</v>
      </c>
      <c r="B2286" s="16">
        <v>1831</v>
      </c>
      <c r="C2286" s="17" t="s">
        <v>99</v>
      </c>
      <c r="D2286" s="18">
        <v>45254.005555555559</v>
      </c>
      <c r="E2286" s="16" t="s">
        <v>97</v>
      </c>
      <c r="F2286" s="16" t="s">
        <v>15</v>
      </c>
      <c r="G2286" s="16">
        <v>7358</v>
      </c>
      <c r="H2286" s="16">
        <f>IF(OR(Table13[[#This Row],[Order Value]]&gt;Answer!I$17,Table13[[#This Row],[Order Value]]&lt;Answer!I$18),1,0)</f>
        <v>0</v>
      </c>
      <c r="I2286" s="19">
        <v>45254</v>
      </c>
      <c r="J2286" s="20" t="str">
        <f>TEXT(Table13[[#This Row],[Order Datetime]],"HH:MM:SS")</f>
        <v>00:08:00</v>
      </c>
      <c r="K2286" s="20" t="str">
        <f>TEXT(Table13[[#This Row],[Order time]],"H")</f>
        <v>0</v>
      </c>
      <c r="L2286" s="16">
        <v>11</v>
      </c>
      <c r="M2286" s="16">
        <f>DAY(Table13[[#This Row],[Order Date]])</f>
        <v>24</v>
      </c>
      <c r="N2286" s="16" t="str">
        <f>TEXT(Table13[[#This Row],[Order Date]],"mmmm")</f>
        <v>November</v>
      </c>
      <c r="O2286" s="16" t="str">
        <f>TEXT(Table13[[#This Row],[Order Date]],"dddd")</f>
        <v>Friday</v>
      </c>
      <c r="P2286" s="16">
        <f>WEEKDAY(Table13[[#This Row],[Order Datetime]],2)</f>
        <v>5</v>
      </c>
      <c r="Q2286" s="30" t="str">
        <f>IF(Table13[[#This Row],[Customer Country]]="",VLOOKUP(Table13[[#This Row],[Customer ID]],Customers!$A$2:$E$2501,2,0),Table13[[#This Row],[Customer Country]])</f>
        <v>USA</v>
      </c>
      <c r="R2286" s="16">
        <f>VLOOKUP(Table13[[#This Row],[Customer ID]],Table3[],6,0)</f>
        <v>48</v>
      </c>
    </row>
    <row r="2287" spans="1:18" x14ac:dyDescent="0.3">
      <c r="A2287" s="15">
        <v>461537</v>
      </c>
      <c r="B2287" s="16">
        <v>1833</v>
      </c>
      <c r="C2287" s="17" t="s">
        <v>106</v>
      </c>
      <c r="D2287" s="18">
        <v>44974.072222222225</v>
      </c>
      <c r="E2287" s="16" t="s">
        <v>191</v>
      </c>
      <c r="F2287" s="16" t="s">
        <v>78</v>
      </c>
      <c r="G2287" s="16">
        <v>8344</v>
      </c>
      <c r="H2287" s="16">
        <f>IF(OR(Table13[[#This Row],[Order Value]]&gt;Answer!I$17,Table13[[#This Row],[Order Value]]&lt;Answer!I$18),1,0)</f>
        <v>0</v>
      </c>
      <c r="I2287" s="19">
        <v>44974</v>
      </c>
      <c r="J2287" s="20" t="str">
        <f>TEXT(Table13[[#This Row],[Order Datetime]],"HH:MM:SS")</f>
        <v>01:44:00</v>
      </c>
      <c r="K2287" s="20" t="str">
        <f>TEXT(Table13[[#This Row],[Order time]],"H")</f>
        <v>1</v>
      </c>
      <c r="L2287" s="16">
        <v>2</v>
      </c>
      <c r="M2287" s="16">
        <f>DAY(Table13[[#This Row],[Order Date]])</f>
        <v>17</v>
      </c>
      <c r="N2287" s="16" t="str">
        <f>TEXT(Table13[[#This Row],[Order Date]],"mmmm")</f>
        <v>February</v>
      </c>
      <c r="O2287" s="16" t="str">
        <f>TEXT(Table13[[#This Row],[Order Date]],"dddd")</f>
        <v>Friday</v>
      </c>
      <c r="P2287" s="16">
        <f>WEEKDAY(Table13[[#This Row],[Order Datetime]],2)</f>
        <v>5</v>
      </c>
      <c r="Q2287" s="30" t="str">
        <f>IF(Table13[[#This Row],[Customer Country]]="",VLOOKUP(Table13[[#This Row],[Customer ID]],Customers!$A$2:$E$2501,2,0),Table13[[#This Row],[Customer Country]])</f>
        <v>Singapore</v>
      </c>
      <c r="R2287" s="16">
        <f>VLOOKUP(Table13[[#This Row],[Customer ID]],Table3[],6,0)</f>
        <v>29</v>
      </c>
    </row>
    <row r="2288" spans="1:18" x14ac:dyDescent="0.3">
      <c r="A2288" s="15">
        <v>1477894</v>
      </c>
      <c r="B2288" s="16">
        <v>1834</v>
      </c>
      <c r="C2288" s="17" t="s">
        <v>101</v>
      </c>
      <c r="D2288" s="21">
        <v>44948.981249999997</v>
      </c>
      <c r="E2288" s="16" t="s">
        <v>98</v>
      </c>
      <c r="F2288" s="16" t="s">
        <v>65</v>
      </c>
      <c r="G2288" s="16">
        <v>9471</v>
      </c>
      <c r="H2288" s="16">
        <f>IF(OR(Table13[[#This Row],[Order Value]]&gt;Answer!I$17,Table13[[#This Row],[Order Value]]&lt;Answer!I$18),1,0)</f>
        <v>0</v>
      </c>
      <c r="I2288" s="19">
        <v>44948</v>
      </c>
      <c r="J2288" s="20" t="str">
        <f>TEXT(Table13[[#This Row],[Order Datetime]],"HH:MM:SS")</f>
        <v>23:33:00</v>
      </c>
      <c r="K2288" s="20" t="str">
        <f>TEXT(Table13[[#This Row],[Order time]],"H")</f>
        <v>23</v>
      </c>
      <c r="L2288" s="16">
        <v>1</v>
      </c>
      <c r="M2288" s="16">
        <f>DAY(Table13[[#This Row],[Order Date]])</f>
        <v>22</v>
      </c>
      <c r="N2288" s="16" t="str">
        <f>TEXT(Table13[[#This Row],[Order Date]],"mmmm")</f>
        <v>January</v>
      </c>
      <c r="O2288" s="16" t="str">
        <f>TEXT(Table13[[#This Row],[Order Date]],"dddd")</f>
        <v>Sunday</v>
      </c>
      <c r="P2288" s="16">
        <f>WEEKDAY(Table13[[#This Row],[Order Datetime]],2)</f>
        <v>7</v>
      </c>
      <c r="Q2288" s="30" t="str">
        <f>IF(Table13[[#This Row],[Customer Country]]="",VLOOKUP(Table13[[#This Row],[Customer ID]],Customers!$A$2:$E$2501,2,0),Table13[[#This Row],[Customer Country]])</f>
        <v>Australia</v>
      </c>
      <c r="R2288" s="16">
        <f>VLOOKUP(Table13[[#This Row],[Customer ID]],Table3[],6,0)</f>
        <v>60</v>
      </c>
    </row>
    <row r="2289" spans="1:18" x14ac:dyDescent="0.3">
      <c r="A2289" s="15">
        <v>262946</v>
      </c>
      <c r="B2289" s="16">
        <v>1835</v>
      </c>
      <c r="C2289" s="17" t="s">
        <v>102</v>
      </c>
      <c r="D2289" s="18">
        <v>45166.975694444445</v>
      </c>
      <c r="E2289" s="16" t="s">
        <v>191</v>
      </c>
      <c r="F2289" s="16" t="s">
        <v>31</v>
      </c>
      <c r="G2289" s="16">
        <v>934</v>
      </c>
      <c r="H2289" s="16">
        <f>IF(OR(Table13[[#This Row],[Order Value]]&gt;Answer!I$17,Table13[[#This Row],[Order Value]]&lt;Answer!I$18),1,0)</f>
        <v>0</v>
      </c>
      <c r="I2289" s="19">
        <v>45166</v>
      </c>
      <c r="J2289" s="20" t="str">
        <f>TEXT(Table13[[#This Row],[Order Datetime]],"HH:MM:SS")</f>
        <v>23:25:00</v>
      </c>
      <c r="K2289" s="20" t="str">
        <f>TEXT(Table13[[#This Row],[Order time]],"H")</f>
        <v>23</v>
      </c>
      <c r="L2289" s="16">
        <v>8</v>
      </c>
      <c r="M2289" s="16">
        <f>DAY(Table13[[#This Row],[Order Date]])</f>
        <v>28</v>
      </c>
      <c r="N2289" s="16" t="str">
        <f>TEXT(Table13[[#This Row],[Order Date]],"mmmm")</f>
        <v>August</v>
      </c>
      <c r="O2289" s="16" t="str">
        <f>TEXT(Table13[[#This Row],[Order Date]],"dddd")</f>
        <v>Monday</v>
      </c>
      <c r="P2289" s="16">
        <f>WEEKDAY(Table13[[#This Row],[Order Datetime]],2)</f>
        <v>1</v>
      </c>
      <c r="Q2289" s="30" t="str">
        <f>IF(Table13[[#This Row],[Customer Country]]="",VLOOKUP(Table13[[#This Row],[Customer ID]],Customers!$A$2:$E$2501,2,0),Table13[[#This Row],[Customer Country]])</f>
        <v>Finland</v>
      </c>
      <c r="R2289" s="16">
        <f>VLOOKUP(Table13[[#This Row],[Customer ID]],Table3[],6,0)</f>
        <v>43</v>
      </c>
    </row>
    <row r="2290" spans="1:18" x14ac:dyDescent="0.3">
      <c r="A2290" s="15">
        <v>1679923</v>
      </c>
      <c r="B2290" s="16">
        <v>1835</v>
      </c>
      <c r="C2290" s="17" t="s">
        <v>102</v>
      </c>
      <c r="D2290" s="21">
        <v>44980.999305555553</v>
      </c>
      <c r="E2290" s="16" t="s">
        <v>191</v>
      </c>
      <c r="F2290" s="16" t="s">
        <v>27</v>
      </c>
      <c r="G2290" s="16">
        <v>2710</v>
      </c>
      <c r="H2290" s="16">
        <f>IF(OR(Table13[[#This Row],[Order Value]]&gt;Answer!I$17,Table13[[#This Row],[Order Value]]&lt;Answer!I$18),1,0)</f>
        <v>0</v>
      </c>
      <c r="I2290" s="19">
        <v>44980</v>
      </c>
      <c r="J2290" s="20" t="str">
        <f>TEXT(Table13[[#This Row],[Order Datetime]],"HH:MM:SS")</f>
        <v>23:59:00</v>
      </c>
      <c r="K2290" s="20" t="str">
        <f>TEXT(Table13[[#This Row],[Order time]],"H")</f>
        <v>23</v>
      </c>
      <c r="L2290" s="16">
        <v>2</v>
      </c>
      <c r="M2290" s="16">
        <f>DAY(Table13[[#This Row],[Order Date]])</f>
        <v>23</v>
      </c>
      <c r="N2290" s="16" t="str">
        <f>TEXT(Table13[[#This Row],[Order Date]],"mmmm")</f>
        <v>February</v>
      </c>
      <c r="O2290" s="16" t="str">
        <f>TEXT(Table13[[#This Row],[Order Date]],"dddd")</f>
        <v>Thursday</v>
      </c>
      <c r="P2290" s="16">
        <f>WEEKDAY(Table13[[#This Row],[Order Datetime]],2)</f>
        <v>4</v>
      </c>
      <c r="Q2290" s="30" t="str">
        <f>IF(Table13[[#This Row],[Customer Country]]="",VLOOKUP(Table13[[#This Row],[Customer ID]],Customers!$A$2:$E$2501,2,0),Table13[[#This Row],[Customer Country]])</f>
        <v>Finland</v>
      </c>
      <c r="R2290" s="16">
        <f>VLOOKUP(Table13[[#This Row],[Customer ID]],Table3[],6,0)</f>
        <v>43</v>
      </c>
    </row>
    <row r="2291" spans="1:18" x14ac:dyDescent="0.3">
      <c r="A2291" s="15">
        <v>513417</v>
      </c>
      <c r="B2291" s="16">
        <v>1836</v>
      </c>
      <c r="C2291" s="17" t="s">
        <v>100</v>
      </c>
      <c r="D2291" s="18">
        <v>45190.033333333333</v>
      </c>
      <c r="E2291" s="16" t="s">
        <v>96</v>
      </c>
      <c r="F2291" s="16" t="s">
        <v>78</v>
      </c>
      <c r="G2291" s="16">
        <v>2613</v>
      </c>
      <c r="H2291" s="16">
        <f>IF(OR(Table13[[#This Row],[Order Value]]&gt;Answer!I$17,Table13[[#This Row],[Order Value]]&lt;Answer!I$18),1,0)</f>
        <v>0</v>
      </c>
      <c r="I2291" s="19">
        <v>45190</v>
      </c>
      <c r="J2291" s="20" t="str">
        <f>TEXT(Table13[[#This Row],[Order Datetime]],"HH:MM:SS")</f>
        <v>00:48:00</v>
      </c>
      <c r="K2291" s="20" t="str">
        <f>TEXT(Table13[[#This Row],[Order time]],"H")</f>
        <v>0</v>
      </c>
      <c r="L2291" s="16">
        <v>9</v>
      </c>
      <c r="M2291" s="16">
        <f>DAY(Table13[[#This Row],[Order Date]])</f>
        <v>21</v>
      </c>
      <c r="N2291" s="16" t="str">
        <f>TEXT(Table13[[#This Row],[Order Date]],"mmmm")</f>
        <v>September</v>
      </c>
      <c r="O2291" s="16" t="str">
        <f>TEXT(Table13[[#This Row],[Order Date]],"dddd")</f>
        <v>Thursday</v>
      </c>
      <c r="P2291" s="16">
        <f>WEEKDAY(Table13[[#This Row],[Order Datetime]],2)</f>
        <v>4</v>
      </c>
      <c r="Q2291" s="30" t="str">
        <f>IF(Table13[[#This Row],[Customer Country]]="",VLOOKUP(Table13[[#This Row],[Customer ID]],Customers!$A$2:$E$2501,2,0),Table13[[#This Row],[Customer Country]])</f>
        <v>France</v>
      </c>
      <c r="R2291" s="16">
        <f>VLOOKUP(Table13[[#This Row],[Customer ID]],Table3[],6,0)</f>
        <v>36</v>
      </c>
    </row>
    <row r="2292" spans="1:18" x14ac:dyDescent="0.3">
      <c r="A2292" s="15">
        <v>698222</v>
      </c>
      <c r="B2292" s="16">
        <v>1836</v>
      </c>
      <c r="C2292" s="17" t="s">
        <v>100</v>
      </c>
      <c r="D2292" s="21">
        <v>45007.003472222219</v>
      </c>
      <c r="E2292" s="16" t="s">
        <v>98</v>
      </c>
      <c r="F2292" s="16" t="s">
        <v>46</v>
      </c>
      <c r="G2292" s="16">
        <v>1804</v>
      </c>
      <c r="H2292" s="16">
        <f>IF(OR(Table13[[#This Row],[Order Value]]&gt;Answer!I$17,Table13[[#This Row],[Order Value]]&lt;Answer!I$18),1,0)</f>
        <v>0</v>
      </c>
      <c r="I2292" s="19">
        <v>45007</v>
      </c>
      <c r="J2292" s="20" t="str">
        <f>TEXT(Table13[[#This Row],[Order Datetime]],"HH:MM:SS")</f>
        <v>00:05:00</v>
      </c>
      <c r="K2292" s="20" t="str">
        <f>TEXT(Table13[[#This Row],[Order time]],"H")</f>
        <v>0</v>
      </c>
      <c r="L2292" s="16">
        <v>3</v>
      </c>
      <c r="M2292" s="16">
        <f>DAY(Table13[[#This Row],[Order Date]])</f>
        <v>22</v>
      </c>
      <c r="N2292" s="16" t="str">
        <f>TEXT(Table13[[#This Row],[Order Date]],"mmmm")</f>
        <v>March</v>
      </c>
      <c r="O2292" s="16" t="str">
        <f>TEXT(Table13[[#This Row],[Order Date]],"dddd")</f>
        <v>Wednesday</v>
      </c>
      <c r="P2292" s="16">
        <f>WEEKDAY(Table13[[#This Row],[Order Datetime]],2)</f>
        <v>3</v>
      </c>
      <c r="Q2292" s="30" t="str">
        <f>IF(Table13[[#This Row],[Customer Country]]="",VLOOKUP(Table13[[#This Row],[Customer ID]],Customers!$A$2:$E$2501,2,0),Table13[[#This Row],[Customer Country]])</f>
        <v>France</v>
      </c>
      <c r="R2292" s="16">
        <f>VLOOKUP(Table13[[#This Row],[Customer ID]],Table3[],6,0)</f>
        <v>36</v>
      </c>
    </row>
    <row r="2293" spans="1:18" x14ac:dyDescent="0.3">
      <c r="A2293" s="15">
        <v>315977</v>
      </c>
      <c r="B2293" s="16">
        <v>1837</v>
      </c>
      <c r="C2293" s="17" t="s">
        <v>110</v>
      </c>
      <c r="D2293" s="18">
        <v>45172.000694444447</v>
      </c>
      <c r="E2293" s="16" t="s">
        <v>98</v>
      </c>
      <c r="F2293" s="16" t="s">
        <v>47</v>
      </c>
      <c r="G2293" s="16">
        <v>8432</v>
      </c>
      <c r="H2293" s="16">
        <f>IF(OR(Table13[[#This Row],[Order Value]]&gt;Answer!I$17,Table13[[#This Row],[Order Value]]&lt;Answer!I$18),1,0)</f>
        <v>0</v>
      </c>
      <c r="I2293" s="19">
        <v>45172</v>
      </c>
      <c r="J2293" s="20" t="str">
        <f>TEXT(Table13[[#This Row],[Order Datetime]],"HH:MM:SS")</f>
        <v>00:01:00</v>
      </c>
      <c r="K2293" s="20" t="str">
        <f>TEXT(Table13[[#This Row],[Order time]],"H")</f>
        <v>0</v>
      </c>
      <c r="L2293" s="16">
        <v>9</v>
      </c>
      <c r="M2293" s="16">
        <f>DAY(Table13[[#This Row],[Order Date]])</f>
        <v>3</v>
      </c>
      <c r="N2293" s="16" t="str">
        <f>TEXT(Table13[[#This Row],[Order Date]],"mmmm")</f>
        <v>September</v>
      </c>
      <c r="O2293" s="16" t="str">
        <f>TEXT(Table13[[#This Row],[Order Date]],"dddd")</f>
        <v>Sunday</v>
      </c>
      <c r="P2293" s="16">
        <f>WEEKDAY(Table13[[#This Row],[Order Datetime]],2)</f>
        <v>7</v>
      </c>
      <c r="Q2293" s="30" t="str">
        <f>IF(Table13[[#This Row],[Customer Country]]="",VLOOKUP(Table13[[#This Row],[Customer ID]],Customers!$A$2:$E$2501,2,0),Table13[[#This Row],[Customer Country]])</f>
        <v>Switzerland</v>
      </c>
      <c r="R2293" s="16">
        <f>VLOOKUP(Table13[[#This Row],[Customer ID]],Table3[],6,0)</f>
        <v>87</v>
      </c>
    </row>
    <row r="2294" spans="1:18" x14ac:dyDescent="0.3">
      <c r="A2294" s="15">
        <v>885750</v>
      </c>
      <c r="B2294" s="16">
        <v>1837</v>
      </c>
      <c r="C2294" s="17" t="s">
        <v>110</v>
      </c>
      <c r="D2294" s="21">
        <v>45267.039583333331</v>
      </c>
      <c r="E2294" s="16" t="s">
        <v>97</v>
      </c>
      <c r="F2294" s="16" t="s">
        <v>19</v>
      </c>
      <c r="G2294" s="16">
        <v>1520</v>
      </c>
      <c r="H2294" s="16">
        <f>IF(OR(Table13[[#This Row],[Order Value]]&gt;Answer!I$17,Table13[[#This Row],[Order Value]]&lt;Answer!I$18),1,0)</f>
        <v>0</v>
      </c>
      <c r="I2294" s="19">
        <v>45267</v>
      </c>
      <c r="J2294" s="20" t="str">
        <f>TEXT(Table13[[#This Row],[Order Datetime]],"HH:MM:SS")</f>
        <v>00:57:00</v>
      </c>
      <c r="K2294" s="20" t="str">
        <f>TEXT(Table13[[#This Row],[Order time]],"H")</f>
        <v>0</v>
      </c>
      <c r="L2294" s="16">
        <v>12</v>
      </c>
      <c r="M2294" s="16">
        <f>DAY(Table13[[#This Row],[Order Date]])</f>
        <v>7</v>
      </c>
      <c r="N2294" s="16" t="str">
        <f>TEXT(Table13[[#This Row],[Order Date]],"mmmm")</f>
        <v>December</v>
      </c>
      <c r="O2294" s="16" t="str">
        <f>TEXT(Table13[[#This Row],[Order Date]],"dddd")</f>
        <v>Thursday</v>
      </c>
      <c r="P2294" s="16">
        <f>WEEKDAY(Table13[[#This Row],[Order Datetime]],2)</f>
        <v>4</v>
      </c>
      <c r="Q2294" s="30" t="str">
        <f>IF(Table13[[#This Row],[Customer Country]]="",VLOOKUP(Table13[[#This Row],[Customer ID]],Customers!$A$2:$E$2501,2,0),Table13[[#This Row],[Customer Country]])</f>
        <v>Switzerland</v>
      </c>
      <c r="R2294" s="16">
        <f>VLOOKUP(Table13[[#This Row],[Customer ID]],Table3[],6,0)</f>
        <v>87</v>
      </c>
    </row>
    <row r="2295" spans="1:18" x14ac:dyDescent="0.3">
      <c r="A2295" s="15">
        <v>1474867</v>
      </c>
      <c r="B2295" s="16">
        <v>1837</v>
      </c>
      <c r="C2295" s="17" t="s">
        <v>110</v>
      </c>
      <c r="D2295" s="21">
        <v>45268.007638888892</v>
      </c>
      <c r="E2295" s="16" t="s">
        <v>96</v>
      </c>
      <c r="F2295" s="16" t="s">
        <v>11</v>
      </c>
      <c r="G2295" s="16">
        <v>6262</v>
      </c>
      <c r="H2295" s="16">
        <f>IF(OR(Table13[[#This Row],[Order Value]]&gt;Answer!I$17,Table13[[#This Row],[Order Value]]&lt;Answer!I$18),1,0)</f>
        <v>0</v>
      </c>
      <c r="I2295" s="19">
        <v>45268</v>
      </c>
      <c r="J2295" s="20" t="str">
        <f>TEXT(Table13[[#This Row],[Order Datetime]],"HH:MM:SS")</f>
        <v>00:11:00</v>
      </c>
      <c r="K2295" s="20" t="str">
        <f>TEXT(Table13[[#This Row],[Order time]],"H")</f>
        <v>0</v>
      </c>
      <c r="L2295" s="16">
        <v>12</v>
      </c>
      <c r="M2295" s="16">
        <f>DAY(Table13[[#This Row],[Order Date]])</f>
        <v>8</v>
      </c>
      <c r="N2295" s="16" t="str">
        <f>TEXT(Table13[[#This Row],[Order Date]],"mmmm")</f>
        <v>December</v>
      </c>
      <c r="O2295" s="16" t="str">
        <f>TEXT(Table13[[#This Row],[Order Date]],"dddd")</f>
        <v>Friday</v>
      </c>
      <c r="P2295" s="16">
        <f>WEEKDAY(Table13[[#This Row],[Order Datetime]],2)</f>
        <v>5</v>
      </c>
      <c r="Q2295" s="30" t="str">
        <f>IF(Table13[[#This Row],[Customer Country]]="",VLOOKUP(Table13[[#This Row],[Customer ID]],Customers!$A$2:$E$2501,2,0),Table13[[#This Row],[Customer Country]])</f>
        <v>Switzerland</v>
      </c>
      <c r="R2295" s="16">
        <f>VLOOKUP(Table13[[#This Row],[Customer ID]],Table3[],6,0)</f>
        <v>87</v>
      </c>
    </row>
    <row r="2296" spans="1:18" x14ac:dyDescent="0.3">
      <c r="A2296" s="15">
        <v>1595262</v>
      </c>
      <c r="B2296" s="16">
        <v>1837</v>
      </c>
      <c r="C2296" s="17" t="s">
        <v>110</v>
      </c>
      <c r="D2296" s="21">
        <v>45189.979861111111</v>
      </c>
      <c r="E2296" s="16" t="s">
        <v>96</v>
      </c>
      <c r="F2296" s="16" t="s">
        <v>27</v>
      </c>
      <c r="G2296" s="16">
        <v>8118</v>
      </c>
      <c r="H2296" s="16">
        <f>IF(OR(Table13[[#This Row],[Order Value]]&gt;Answer!I$17,Table13[[#This Row],[Order Value]]&lt;Answer!I$18),1,0)</f>
        <v>0</v>
      </c>
      <c r="I2296" s="19">
        <v>45189</v>
      </c>
      <c r="J2296" s="20" t="str">
        <f>TEXT(Table13[[#This Row],[Order Datetime]],"HH:MM:SS")</f>
        <v>23:31:00</v>
      </c>
      <c r="K2296" s="20" t="str">
        <f>TEXT(Table13[[#This Row],[Order time]],"H")</f>
        <v>23</v>
      </c>
      <c r="L2296" s="16">
        <v>9</v>
      </c>
      <c r="M2296" s="16">
        <f>DAY(Table13[[#This Row],[Order Date]])</f>
        <v>20</v>
      </c>
      <c r="N2296" s="16" t="str">
        <f>TEXT(Table13[[#This Row],[Order Date]],"mmmm")</f>
        <v>September</v>
      </c>
      <c r="O2296" s="16" t="str">
        <f>TEXT(Table13[[#This Row],[Order Date]],"dddd")</f>
        <v>Wednesday</v>
      </c>
      <c r="P2296" s="16">
        <f>WEEKDAY(Table13[[#This Row],[Order Datetime]],2)</f>
        <v>3</v>
      </c>
      <c r="Q2296" s="30" t="str">
        <f>IF(Table13[[#This Row],[Customer Country]]="",VLOOKUP(Table13[[#This Row],[Customer ID]],Customers!$A$2:$E$2501,2,0),Table13[[#This Row],[Customer Country]])</f>
        <v>Switzerland</v>
      </c>
      <c r="R2296" s="16">
        <f>VLOOKUP(Table13[[#This Row],[Customer ID]],Table3[],6,0)</f>
        <v>87</v>
      </c>
    </row>
    <row r="2297" spans="1:18" x14ac:dyDescent="0.3">
      <c r="A2297" s="15">
        <v>802352</v>
      </c>
      <c r="B2297" s="16">
        <v>1838</v>
      </c>
      <c r="C2297" s="17" t="s">
        <v>99</v>
      </c>
      <c r="D2297" s="21">
        <v>45086.043749999997</v>
      </c>
      <c r="E2297" s="16" t="s">
        <v>98</v>
      </c>
      <c r="F2297" s="16" t="s">
        <v>83</v>
      </c>
      <c r="G2297" s="16">
        <v>7995</v>
      </c>
      <c r="H2297" s="16">
        <f>IF(OR(Table13[[#This Row],[Order Value]]&gt;Answer!I$17,Table13[[#This Row],[Order Value]]&lt;Answer!I$18),1,0)</f>
        <v>0</v>
      </c>
      <c r="I2297" s="19">
        <v>45086</v>
      </c>
      <c r="J2297" s="20" t="str">
        <f>TEXT(Table13[[#This Row],[Order Datetime]],"HH:MM:SS")</f>
        <v>01:03:00</v>
      </c>
      <c r="K2297" s="20" t="str">
        <f>TEXT(Table13[[#This Row],[Order time]],"H")</f>
        <v>1</v>
      </c>
      <c r="L2297" s="16">
        <v>6</v>
      </c>
      <c r="M2297" s="16">
        <f>DAY(Table13[[#This Row],[Order Date]])</f>
        <v>9</v>
      </c>
      <c r="N2297" s="16" t="str">
        <f>TEXT(Table13[[#This Row],[Order Date]],"mmmm")</f>
        <v>June</v>
      </c>
      <c r="O2297" s="16" t="str">
        <f>TEXT(Table13[[#This Row],[Order Date]],"dddd")</f>
        <v>Friday</v>
      </c>
      <c r="P2297" s="16">
        <f>WEEKDAY(Table13[[#This Row],[Order Datetime]],2)</f>
        <v>5</v>
      </c>
      <c r="Q2297" s="30" t="str">
        <f>IF(Table13[[#This Row],[Customer Country]]="",VLOOKUP(Table13[[#This Row],[Customer ID]],Customers!$A$2:$E$2501,2,0),Table13[[#This Row],[Customer Country]])</f>
        <v>USA</v>
      </c>
      <c r="R2297" s="16">
        <f>VLOOKUP(Table13[[#This Row],[Customer ID]],Table3[],6,0)</f>
        <v>48</v>
      </c>
    </row>
    <row r="2298" spans="1:18" x14ac:dyDescent="0.3">
      <c r="A2298" s="15">
        <v>837592</v>
      </c>
      <c r="B2298" s="16">
        <v>1839</v>
      </c>
      <c r="C2298" s="17" t="s">
        <v>109</v>
      </c>
      <c r="D2298" s="21">
        <v>44932.078472222223</v>
      </c>
      <c r="E2298" s="16" t="s">
        <v>97</v>
      </c>
      <c r="F2298" s="16" t="s">
        <v>43</v>
      </c>
      <c r="G2298" s="16">
        <v>4917</v>
      </c>
      <c r="H2298" s="16">
        <f>IF(OR(Table13[[#This Row],[Order Value]]&gt;Answer!I$17,Table13[[#This Row],[Order Value]]&lt;Answer!I$18),1,0)</f>
        <v>0</v>
      </c>
      <c r="I2298" s="19">
        <v>44932</v>
      </c>
      <c r="J2298" s="20" t="str">
        <f>TEXT(Table13[[#This Row],[Order Datetime]],"HH:MM:SS")</f>
        <v>01:53:00</v>
      </c>
      <c r="K2298" s="20" t="str">
        <f>TEXT(Table13[[#This Row],[Order time]],"H")</f>
        <v>1</v>
      </c>
      <c r="L2298" s="16">
        <v>1</v>
      </c>
      <c r="M2298" s="16">
        <f>DAY(Table13[[#This Row],[Order Date]])</f>
        <v>6</v>
      </c>
      <c r="N2298" s="16" t="str">
        <f>TEXT(Table13[[#This Row],[Order Date]],"mmmm")</f>
        <v>January</v>
      </c>
      <c r="O2298" s="16" t="str">
        <f>TEXT(Table13[[#This Row],[Order Date]],"dddd")</f>
        <v>Friday</v>
      </c>
      <c r="P2298" s="16">
        <f>WEEKDAY(Table13[[#This Row],[Order Datetime]],2)</f>
        <v>5</v>
      </c>
      <c r="Q2298" s="30" t="str">
        <f>IF(Table13[[#This Row],[Customer Country]]="",VLOOKUP(Table13[[#This Row],[Customer ID]],Customers!$A$2:$E$2501,2,0),Table13[[#This Row],[Customer Country]])</f>
        <v>Germany</v>
      </c>
      <c r="R2298" s="16">
        <f>VLOOKUP(Table13[[#This Row],[Customer ID]],Table3[],6,0)</f>
        <v>33</v>
      </c>
    </row>
    <row r="2299" spans="1:18" x14ac:dyDescent="0.3">
      <c r="A2299" s="15">
        <v>914101</v>
      </c>
      <c r="B2299" s="16">
        <v>1839</v>
      </c>
      <c r="C2299" s="17" t="s">
        <v>109</v>
      </c>
      <c r="D2299" s="21">
        <v>45152.010416666664</v>
      </c>
      <c r="E2299" s="16" t="s">
        <v>98</v>
      </c>
      <c r="F2299" s="16" t="s">
        <v>70</v>
      </c>
      <c r="G2299" s="16">
        <v>8372</v>
      </c>
      <c r="H2299" s="16">
        <f>IF(OR(Table13[[#This Row],[Order Value]]&gt;Answer!I$17,Table13[[#This Row],[Order Value]]&lt;Answer!I$18),1,0)</f>
        <v>0</v>
      </c>
      <c r="I2299" s="19">
        <v>45152</v>
      </c>
      <c r="J2299" s="20" t="str">
        <f>TEXT(Table13[[#This Row],[Order Datetime]],"HH:MM:SS")</f>
        <v>00:15:00</v>
      </c>
      <c r="K2299" s="20" t="str">
        <f>TEXT(Table13[[#This Row],[Order time]],"H")</f>
        <v>0</v>
      </c>
      <c r="L2299" s="16">
        <v>8</v>
      </c>
      <c r="M2299" s="16">
        <f>DAY(Table13[[#This Row],[Order Date]])</f>
        <v>14</v>
      </c>
      <c r="N2299" s="16" t="str">
        <f>TEXT(Table13[[#This Row],[Order Date]],"mmmm")</f>
        <v>August</v>
      </c>
      <c r="O2299" s="16" t="str">
        <f>TEXT(Table13[[#This Row],[Order Date]],"dddd")</f>
        <v>Monday</v>
      </c>
      <c r="P2299" s="16">
        <f>WEEKDAY(Table13[[#This Row],[Order Datetime]],2)</f>
        <v>1</v>
      </c>
      <c r="Q2299" s="30" t="str">
        <f>IF(Table13[[#This Row],[Customer Country]]="",VLOOKUP(Table13[[#This Row],[Customer ID]],Customers!$A$2:$E$2501,2,0),Table13[[#This Row],[Customer Country]])</f>
        <v>Germany</v>
      </c>
      <c r="R2299" s="16">
        <f>VLOOKUP(Table13[[#This Row],[Customer ID]],Table3[],6,0)</f>
        <v>33</v>
      </c>
    </row>
    <row r="2300" spans="1:18" x14ac:dyDescent="0.3">
      <c r="A2300" s="15">
        <v>214516</v>
      </c>
      <c r="B2300" s="16">
        <v>1840</v>
      </c>
      <c r="C2300" s="17" t="s">
        <v>99</v>
      </c>
      <c r="D2300" s="18">
        <v>45134.974305555559</v>
      </c>
      <c r="E2300" s="16" t="s">
        <v>97</v>
      </c>
      <c r="F2300" s="16" t="s">
        <v>76</v>
      </c>
      <c r="G2300" s="16">
        <v>1356</v>
      </c>
      <c r="H2300" s="16">
        <f>IF(OR(Table13[[#This Row],[Order Value]]&gt;Answer!I$17,Table13[[#This Row],[Order Value]]&lt;Answer!I$18),1,0)</f>
        <v>0</v>
      </c>
      <c r="I2300" s="19">
        <v>45134</v>
      </c>
      <c r="J2300" s="20" t="str">
        <f>TEXT(Table13[[#This Row],[Order Datetime]],"HH:MM:SS")</f>
        <v>23:23:00</v>
      </c>
      <c r="K2300" s="20" t="str">
        <f>TEXT(Table13[[#This Row],[Order time]],"H")</f>
        <v>23</v>
      </c>
      <c r="L2300" s="16">
        <v>7</v>
      </c>
      <c r="M2300" s="16">
        <f>DAY(Table13[[#This Row],[Order Date]])</f>
        <v>27</v>
      </c>
      <c r="N2300" s="16" t="str">
        <f>TEXT(Table13[[#This Row],[Order Date]],"mmmm")</f>
        <v>July</v>
      </c>
      <c r="O2300" s="16" t="str">
        <f>TEXT(Table13[[#This Row],[Order Date]],"dddd")</f>
        <v>Thursday</v>
      </c>
      <c r="P2300" s="16">
        <f>WEEKDAY(Table13[[#This Row],[Order Datetime]],2)</f>
        <v>4</v>
      </c>
      <c r="Q2300" s="30" t="str">
        <f>IF(Table13[[#This Row],[Customer Country]]="",VLOOKUP(Table13[[#This Row],[Customer ID]],Customers!$A$2:$E$2501,2,0),Table13[[#This Row],[Customer Country]])</f>
        <v>USA</v>
      </c>
      <c r="R2300" s="16">
        <f>VLOOKUP(Table13[[#This Row],[Customer ID]],Table3[],6,0)</f>
        <v>83</v>
      </c>
    </row>
    <row r="2301" spans="1:18" x14ac:dyDescent="0.3">
      <c r="A2301" s="15">
        <v>391706</v>
      </c>
      <c r="B2301" s="16">
        <v>1840</v>
      </c>
      <c r="C2301" s="17" t="s">
        <v>99</v>
      </c>
      <c r="D2301" s="18">
        <v>44971.960416666669</v>
      </c>
      <c r="E2301" s="16" t="s">
        <v>97</v>
      </c>
      <c r="F2301" s="16" t="s">
        <v>65</v>
      </c>
      <c r="G2301" s="16">
        <v>5396</v>
      </c>
      <c r="H2301" s="16">
        <f>IF(OR(Table13[[#This Row],[Order Value]]&gt;Answer!I$17,Table13[[#This Row],[Order Value]]&lt;Answer!I$18),1,0)</f>
        <v>0</v>
      </c>
      <c r="I2301" s="19">
        <v>44971</v>
      </c>
      <c r="J2301" s="20" t="str">
        <f>TEXT(Table13[[#This Row],[Order Datetime]],"HH:MM:SS")</f>
        <v>23:03:00</v>
      </c>
      <c r="K2301" s="20" t="str">
        <f>TEXT(Table13[[#This Row],[Order time]],"H")</f>
        <v>23</v>
      </c>
      <c r="L2301" s="16">
        <v>2</v>
      </c>
      <c r="M2301" s="16">
        <f>DAY(Table13[[#This Row],[Order Date]])</f>
        <v>14</v>
      </c>
      <c r="N2301" s="16" t="str">
        <f>TEXT(Table13[[#This Row],[Order Date]],"mmmm")</f>
        <v>February</v>
      </c>
      <c r="O2301" s="16" t="str">
        <f>TEXT(Table13[[#This Row],[Order Date]],"dddd")</f>
        <v>Tuesday</v>
      </c>
      <c r="P2301" s="16">
        <f>WEEKDAY(Table13[[#This Row],[Order Datetime]],2)</f>
        <v>2</v>
      </c>
      <c r="Q2301" s="30" t="str">
        <f>IF(Table13[[#This Row],[Customer Country]]="",VLOOKUP(Table13[[#This Row],[Customer ID]],Customers!$A$2:$E$2501,2,0),Table13[[#This Row],[Customer Country]])</f>
        <v>USA</v>
      </c>
      <c r="R2301" s="16">
        <f>VLOOKUP(Table13[[#This Row],[Customer ID]],Table3[],6,0)</f>
        <v>83</v>
      </c>
    </row>
    <row r="2302" spans="1:18" x14ac:dyDescent="0.3">
      <c r="A2302" s="15">
        <v>1146705</v>
      </c>
      <c r="B2302" s="16">
        <v>1840</v>
      </c>
      <c r="C2302" s="17" t="s">
        <v>99</v>
      </c>
      <c r="D2302" s="21">
        <v>45130.98333333333</v>
      </c>
      <c r="E2302" s="16" t="s">
        <v>96</v>
      </c>
      <c r="F2302" s="16" t="s">
        <v>30</v>
      </c>
      <c r="G2302" s="16">
        <v>6434</v>
      </c>
      <c r="H2302" s="16">
        <f>IF(OR(Table13[[#This Row],[Order Value]]&gt;Answer!I$17,Table13[[#This Row],[Order Value]]&lt;Answer!I$18),1,0)</f>
        <v>0</v>
      </c>
      <c r="I2302" s="19">
        <v>45130</v>
      </c>
      <c r="J2302" s="20" t="str">
        <f>TEXT(Table13[[#This Row],[Order Datetime]],"HH:MM:SS")</f>
        <v>23:36:00</v>
      </c>
      <c r="K2302" s="20" t="str">
        <f>TEXT(Table13[[#This Row],[Order time]],"H")</f>
        <v>23</v>
      </c>
      <c r="L2302" s="16">
        <v>7</v>
      </c>
      <c r="M2302" s="16">
        <f>DAY(Table13[[#This Row],[Order Date]])</f>
        <v>23</v>
      </c>
      <c r="N2302" s="16" t="str">
        <f>TEXT(Table13[[#This Row],[Order Date]],"mmmm")</f>
        <v>July</v>
      </c>
      <c r="O2302" s="16" t="str">
        <f>TEXT(Table13[[#This Row],[Order Date]],"dddd")</f>
        <v>Sunday</v>
      </c>
      <c r="P2302" s="16">
        <f>WEEKDAY(Table13[[#This Row],[Order Datetime]],2)</f>
        <v>7</v>
      </c>
      <c r="Q2302" s="30" t="str">
        <f>IF(Table13[[#This Row],[Customer Country]]="",VLOOKUP(Table13[[#This Row],[Customer ID]],Customers!$A$2:$E$2501,2,0),Table13[[#This Row],[Customer Country]])</f>
        <v>USA</v>
      </c>
      <c r="R2302" s="16">
        <f>VLOOKUP(Table13[[#This Row],[Customer ID]],Table3[],6,0)</f>
        <v>83</v>
      </c>
    </row>
    <row r="2303" spans="1:18" x14ac:dyDescent="0.3">
      <c r="A2303" s="15">
        <v>982983</v>
      </c>
      <c r="B2303" s="16">
        <v>1842</v>
      </c>
      <c r="C2303" s="17" t="s">
        <v>106</v>
      </c>
      <c r="D2303" s="21">
        <v>44938.023611111108</v>
      </c>
      <c r="E2303" s="16" t="s">
        <v>97</v>
      </c>
      <c r="F2303" s="16" t="s">
        <v>14</v>
      </c>
      <c r="G2303" s="16">
        <v>6411</v>
      </c>
      <c r="H2303" s="16">
        <f>IF(OR(Table13[[#This Row],[Order Value]]&gt;Answer!I$17,Table13[[#This Row],[Order Value]]&lt;Answer!I$18),1,0)</f>
        <v>0</v>
      </c>
      <c r="I2303" s="19">
        <v>44938</v>
      </c>
      <c r="J2303" s="20" t="str">
        <f>TEXT(Table13[[#This Row],[Order Datetime]],"HH:MM:SS")</f>
        <v>00:34:00</v>
      </c>
      <c r="K2303" s="20" t="str">
        <f>TEXT(Table13[[#This Row],[Order time]],"H")</f>
        <v>0</v>
      </c>
      <c r="L2303" s="16">
        <v>1</v>
      </c>
      <c r="M2303" s="16">
        <f>DAY(Table13[[#This Row],[Order Date]])</f>
        <v>12</v>
      </c>
      <c r="N2303" s="16" t="str">
        <f>TEXT(Table13[[#This Row],[Order Date]],"mmmm")</f>
        <v>January</v>
      </c>
      <c r="O2303" s="16" t="str">
        <f>TEXT(Table13[[#This Row],[Order Date]],"dddd")</f>
        <v>Thursday</v>
      </c>
      <c r="P2303" s="16">
        <f>WEEKDAY(Table13[[#This Row],[Order Datetime]],2)</f>
        <v>4</v>
      </c>
      <c r="Q2303" s="30" t="str">
        <f>IF(Table13[[#This Row],[Customer Country]]="",VLOOKUP(Table13[[#This Row],[Customer ID]],Customers!$A$2:$E$2501,2,0),Table13[[#This Row],[Customer Country]])</f>
        <v>Singapore</v>
      </c>
      <c r="R2303" s="16">
        <f>VLOOKUP(Table13[[#This Row],[Customer ID]],Table3[],6,0)</f>
        <v>61</v>
      </c>
    </row>
    <row r="2304" spans="1:18" x14ac:dyDescent="0.3">
      <c r="A2304" s="15">
        <v>197952</v>
      </c>
      <c r="B2304" s="16">
        <v>1843</v>
      </c>
      <c r="C2304" s="17" t="s">
        <v>99</v>
      </c>
      <c r="D2304" s="18">
        <v>44960.018055555556</v>
      </c>
      <c r="E2304" s="16" t="s">
        <v>97</v>
      </c>
      <c r="F2304" s="16" t="s">
        <v>39</v>
      </c>
      <c r="G2304" s="16">
        <v>1453</v>
      </c>
      <c r="H2304" s="16">
        <f>IF(OR(Table13[[#This Row],[Order Value]]&gt;Answer!I$17,Table13[[#This Row],[Order Value]]&lt;Answer!I$18),1,0)</f>
        <v>0</v>
      </c>
      <c r="I2304" s="19">
        <v>44960</v>
      </c>
      <c r="J2304" s="20" t="str">
        <f>TEXT(Table13[[#This Row],[Order Datetime]],"HH:MM:SS")</f>
        <v>00:26:00</v>
      </c>
      <c r="K2304" s="20" t="str">
        <f>TEXT(Table13[[#This Row],[Order time]],"H")</f>
        <v>0</v>
      </c>
      <c r="L2304" s="16">
        <v>2</v>
      </c>
      <c r="M2304" s="16">
        <f>DAY(Table13[[#This Row],[Order Date]])</f>
        <v>3</v>
      </c>
      <c r="N2304" s="16" t="str">
        <f>TEXT(Table13[[#This Row],[Order Date]],"mmmm")</f>
        <v>February</v>
      </c>
      <c r="O2304" s="16" t="str">
        <f>TEXT(Table13[[#This Row],[Order Date]],"dddd")</f>
        <v>Friday</v>
      </c>
      <c r="P2304" s="16">
        <f>WEEKDAY(Table13[[#This Row],[Order Datetime]],2)</f>
        <v>5</v>
      </c>
      <c r="Q2304" s="30" t="str">
        <f>IF(Table13[[#This Row],[Customer Country]]="",VLOOKUP(Table13[[#This Row],[Customer ID]],Customers!$A$2:$E$2501,2,0),Table13[[#This Row],[Customer Country]])</f>
        <v>USA</v>
      </c>
      <c r="R2304" s="16">
        <f>VLOOKUP(Table13[[#This Row],[Customer ID]],Table3[],6,0)</f>
        <v>20</v>
      </c>
    </row>
    <row r="2305" spans="1:18" x14ac:dyDescent="0.3">
      <c r="A2305" s="15">
        <v>546758</v>
      </c>
      <c r="B2305" s="16">
        <v>1844</v>
      </c>
      <c r="C2305" s="17" t="s">
        <v>106</v>
      </c>
      <c r="D2305" s="18">
        <v>45140.03125</v>
      </c>
      <c r="E2305" s="16" t="s">
        <v>96</v>
      </c>
      <c r="F2305" s="16" t="s">
        <v>22</v>
      </c>
      <c r="G2305" s="16">
        <v>316</v>
      </c>
      <c r="H2305" s="16">
        <f>IF(OR(Table13[[#This Row],[Order Value]]&gt;Answer!I$17,Table13[[#This Row],[Order Value]]&lt;Answer!I$18),1,0)</f>
        <v>0</v>
      </c>
      <c r="I2305" s="19">
        <v>45140</v>
      </c>
      <c r="J2305" s="20" t="str">
        <f>TEXT(Table13[[#This Row],[Order Datetime]],"HH:MM:SS")</f>
        <v>00:45:00</v>
      </c>
      <c r="K2305" s="20" t="str">
        <f>TEXT(Table13[[#This Row],[Order time]],"H")</f>
        <v>0</v>
      </c>
      <c r="L2305" s="16">
        <v>8</v>
      </c>
      <c r="M2305" s="16">
        <f>DAY(Table13[[#This Row],[Order Date]])</f>
        <v>2</v>
      </c>
      <c r="N2305" s="16" t="str">
        <f>TEXT(Table13[[#This Row],[Order Date]],"mmmm")</f>
        <v>August</v>
      </c>
      <c r="O2305" s="16" t="str">
        <f>TEXT(Table13[[#This Row],[Order Date]],"dddd")</f>
        <v>Wednesday</v>
      </c>
      <c r="P2305" s="16">
        <f>WEEKDAY(Table13[[#This Row],[Order Datetime]],2)</f>
        <v>3</v>
      </c>
      <c r="Q2305" s="30" t="str">
        <f>IF(Table13[[#This Row],[Customer Country]]="",VLOOKUP(Table13[[#This Row],[Customer ID]],Customers!$A$2:$E$2501,2,0),Table13[[#This Row],[Customer Country]])</f>
        <v>Singapore</v>
      </c>
      <c r="R2305" s="16">
        <f>VLOOKUP(Table13[[#This Row],[Customer ID]],Table3[],6,0)</f>
        <v>88</v>
      </c>
    </row>
    <row r="2306" spans="1:18" x14ac:dyDescent="0.3">
      <c r="A2306" s="15">
        <v>1564030</v>
      </c>
      <c r="B2306" s="16">
        <v>1844</v>
      </c>
      <c r="C2306" s="17" t="s">
        <v>106</v>
      </c>
      <c r="D2306" s="21">
        <v>45290</v>
      </c>
      <c r="E2306" s="16" t="s">
        <v>96</v>
      </c>
      <c r="F2306" s="16" t="s">
        <v>63</v>
      </c>
      <c r="G2306" s="16">
        <v>9452</v>
      </c>
      <c r="H2306" s="16">
        <f>IF(OR(Table13[[#This Row],[Order Value]]&gt;Answer!I$17,Table13[[#This Row],[Order Value]]&lt;Answer!I$18),1,0)</f>
        <v>0</v>
      </c>
      <c r="I2306" s="19">
        <v>45290</v>
      </c>
      <c r="J2306" s="20" t="str">
        <f>TEXT(Table13[[#This Row],[Order Datetime]],"HH:MM:SS")</f>
        <v>00:00:00</v>
      </c>
      <c r="K2306" s="20" t="str">
        <f>TEXT(Table13[[#This Row],[Order time]],"H")</f>
        <v>0</v>
      </c>
      <c r="L2306" s="16">
        <v>12</v>
      </c>
      <c r="M2306" s="16">
        <f>DAY(Table13[[#This Row],[Order Date]])</f>
        <v>30</v>
      </c>
      <c r="N2306" s="16" t="str">
        <f>TEXT(Table13[[#This Row],[Order Date]],"mmmm")</f>
        <v>December</v>
      </c>
      <c r="O2306" s="16" t="str">
        <f>TEXT(Table13[[#This Row],[Order Date]],"dddd")</f>
        <v>Saturday</v>
      </c>
      <c r="P2306" s="16">
        <f>WEEKDAY(Table13[[#This Row],[Order Datetime]],2)</f>
        <v>6</v>
      </c>
      <c r="Q2306" s="30" t="str">
        <f>IF(Table13[[#This Row],[Customer Country]]="",VLOOKUP(Table13[[#This Row],[Customer ID]],Customers!$A$2:$E$2501,2,0),Table13[[#This Row],[Customer Country]])</f>
        <v>Singapore</v>
      </c>
      <c r="R2306" s="16">
        <f>VLOOKUP(Table13[[#This Row],[Customer ID]],Table3[],6,0)</f>
        <v>88</v>
      </c>
    </row>
    <row r="2307" spans="1:18" x14ac:dyDescent="0.3">
      <c r="A2307" s="15">
        <v>170991</v>
      </c>
      <c r="B2307" s="16">
        <v>1845</v>
      </c>
      <c r="C2307" s="17" t="s">
        <v>102</v>
      </c>
      <c r="D2307" s="18">
        <v>45109.987500000003</v>
      </c>
      <c r="E2307" s="16" t="s">
        <v>191</v>
      </c>
      <c r="F2307" s="16" t="s">
        <v>12</v>
      </c>
      <c r="G2307" s="16">
        <v>2460</v>
      </c>
      <c r="H2307" s="16">
        <f>IF(OR(Table13[[#This Row],[Order Value]]&gt;Answer!I$17,Table13[[#This Row],[Order Value]]&lt;Answer!I$18),1,0)</f>
        <v>0</v>
      </c>
      <c r="I2307" s="19">
        <v>45109</v>
      </c>
      <c r="J2307" s="20" t="str">
        <f>TEXT(Table13[[#This Row],[Order Datetime]],"HH:MM:SS")</f>
        <v>23:42:00</v>
      </c>
      <c r="K2307" s="20" t="str">
        <f>TEXT(Table13[[#This Row],[Order time]],"H")</f>
        <v>23</v>
      </c>
      <c r="L2307" s="16">
        <v>7</v>
      </c>
      <c r="M2307" s="16">
        <f>DAY(Table13[[#This Row],[Order Date]])</f>
        <v>2</v>
      </c>
      <c r="N2307" s="16" t="str">
        <f>TEXT(Table13[[#This Row],[Order Date]],"mmmm")</f>
        <v>July</v>
      </c>
      <c r="O2307" s="16" t="str">
        <f>TEXT(Table13[[#This Row],[Order Date]],"dddd")</f>
        <v>Sunday</v>
      </c>
      <c r="P2307" s="16">
        <f>WEEKDAY(Table13[[#This Row],[Order Datetime]],2)</f>
        <v>7</v>
      </c>
      <c r="Q2307" s="30" t="str">
        <f>IF(Table13[[#This Row],[Customer Country]]="",VLOOKUP(Table13[[#This Row],[Customer ID]],Customers!$A$2:$E$2501,2,0),Table13[[#This Row],[Customer Country]])</f>
        <v>Finland</v>
      </c>
      <c r="R2307" s="16">
        <f>VLOOKUP(Table13[[#This Row],[Customer ID]],Table3[],6,0)</f>
        <v>83</v>
      </c>
    </row>
    <row r="2308" spans="1:18" x14ac:dyDescent="0.3">
      <c r="A2308" s="15">
        <v>600465</v>
      </c>
      <c r="B2308" s="16">
        <v>1845</v>
      </c>
      <c r="C2308" s="17" t="s">
        <v>102</v>
      </c>
      <c r="D2308" s="18">
        <v>44940.068055555559</v>
      </c>
      <c r="E2308" s="16" t="s">
        <v>191</v>
      </c>
      <c r="F2308" s="16" t="s">
        <v>43</v>
      </c>
      <c r="G2308" s="16">
        <v>4278</v>
      </c>
      <c r="H2308" s="16">
        <f>IF(OR(Table13[[#This Row],[Order Value]]&gt;Answer!I$17,Table13[[#This Row],[Order Value]]&lt;Answer!I$18),1,0)</f>
        <v>0</v>
      </c>
      <c r="I2308" s="19">
        <v>44940</v>
      </c>
      <c r="J2308" s="20" t="str">
        <f>TEXT(Table13[[#This Row],[Order Datetime]],"HH:MM:SS")</f>
        <v>01:38:00</v>
      </c>
      <c r="K2308" s="20" t="str">
        <f>TEXT(Table13[[#This Row],[Order time]],"H")</f>
        <v>1</v>
      </c>
      <c r="L2308" s="16">
        <v>1</v>
      </c>
      <c r="M2308" s="16">
        <f>DAY(Table13[[#This Row],[Order Date]])</f>
        <v>14</v>
      </c>
      <c r="N2308" s="16" t="str">
        <f>TEXT(Table13[[#This Row],[Order Date]],"mmmm")</f>
        <v>January</v>
      </c>
      <c r="O2308" s="16" t="str">
        <f>TEXT(Table13[[#This Row],[Order Date]],"dddd")</f>
        <v>Saturday</v>
      </c>
      <c r="P2308" s="16">
        <f>WEEKDAY(Table13[[#This Row],[Order Datetime]],2)</f>
        <v>6</v>
      </c>
      <c r="Q2308" s="30" t="str">
        <f>IF(Table13[[#This Row],[Customer Country]]="",VLOOKUP(Table13[[#This Row],[Customer ID]],Customers!$A$2:$E$2501,2,0),Table13[[#This Row],[Customer Country]])</f>
        <v>Finland</v>
      </c>
      <c r="R2308" s="16">
        <f>VLOOKUP(Table13[[#This Row],[Customer ID]],Table3[],6,0)</f>
        <v>83</v>
      </c>
    </row>
    <row r="2309" spans="1:18" x14ac:dyDescent="0.3">
      <c r="A2309" s="15">
        <v>1651135</v>
      </c>
      <c r="B2309" s="16">
        <v>1845</v>
      </c>
      <c r="C2309" s="17" t="s">
        <v>102</v>
      </c>
      <c r="D2309" s="21">
        <v>45267.006249999999</v>
      </c>
      <c r="E2309" s="16" t="s">
        <v>96</v>
      </c>
      <c r="F2309" s="16" t="s">
        <v>13</v>
      </c>
      <c r="G2309" s="16">
        <v>2721</v>
      </c>
      <c r="H2309" s="16">
        <f>IF(OR(Table13[[#This Row],[Order Value]]&gt;Answer!I$17,Table13[[#This Row],[Order Value]]&lt;Answer!I$18),1,0)</f>
        <v>0</v>
      </c>
      <c r="I2309" s="19">
        <v>45267</v>
      </c>
      <c r="J2309" s="20" t="str">
        <f>TEXT(Table13[[#This Row],[Order Datetime]],"HH:MM:SS")</f>
        <v>00:09:00</v>
      </c>
      <c r="K2309" s="20" t="str">
        <f>TEXT(Table13[[#This Row],[Order time]],"H")</f>
        <v>0</v>
      </c>
      <c r="L2309" s="16">
        <v>12</v>
      </c>
      <c r="M2309" s="16">
        <f>DAY(Table13[[#This Row],[Order Date]])</f>
        <v>7</v>
      </c>
      <c r="N2309" s="16" t="str">
        <f>TEXT(Table13[[#This Row],[Order Date]],"mmmm")</f>
        <v>December</v>
      </c>
      <c r="O2309" s="16" t="str">
        <f>TEXT(Table13[[#This Row],[Order Date]],"dddd")</f>
        <v>Thursday</v>
      </c>
      <c r="P2309" s="16">
        <f>WEEKDAY(Table13[[#This Row],[Order Datetime]],2)</f>
        <v>4</v>
      </c>
      <c r="Q2309" s="30" t="str">
        <f>IF(Table13[[#This Row],[Customer Country]]="",VLOOKUP(Table13[[#This Row],[Customer ID]],Customers!$A$2:$E$2501,2,0),Table13[[#This Row],[Customer Country]])</f>
        <v>Finland</v>
      </c>
      <c r="R2309" s="16">
        <f>VLOOKUP(Table13[[#This Row],[Customer ID]],Table3[],6,0)</f>
        <v>83</v>
      </c>
    </row>
    <row r="2310" spans="1:18" x14ac:dyDescent="0.3">
      <c r="A2310" s="15">
        <v>556930</v>
      </c>
      <c r="B2310" s="16">
        <v>1847</v>
      </c>
      <c r="C2310" s="17" t="s">
        <v>100</v>
      </c>
      <c r="D2310" s="18">
        <v>44940.015972222223</v>
      </c>
      <c r="E2310" s="16" t="s">
        <v>98</v>
      </c>
      <c r="F2310" s="16" t="s">
        <v>10</v>
      </c>
      <c r="G2310" s="16">
        <v>1675</v>
      </c>
      <c r="H2310" s="16">
        <f>IF(OR(Table13[[#This Row],[Order Value]]&gt;Answer!I$17,Table13[[#This Row],[Order Value]]&lt;Answer!I$18),1,0)</f>
        <v>0</v>
      </c>
      <c r="I2310" s="19">
        <v>44940</v>
      </c>
      <c r="J2310" s="20" t="str">
        <f>TEXT(Table13[[#This Row],[Order Datetime]],"HH:MM:SS")</f>
        <v>00:23:00</v>
      </c>
      <c r="K2310" s="20" t="str">
        <f>TEXT(Table13[[#This Row],[Order time]],"H")</f>
        <v>0</v>
      </c>
      <c r="L2310" s="16">
        <v>1</v>
      </c>
      <c r="M2310" s="16">
        <f>DAY(Table13[[#This Row],[Order Date]])</f>
        <v>14</v>
      </c>
      <c r="N2310" s="16" t="str">
        <f>TEXT(Table13[[#This Row],[Order Date]],"mmmm")</f>
        <v>January</v>
      </c>
      <c r="O2310" s="16" t="str">
        <f>TEXT(Table13[[#This Row],[Order Date]],"dddd")</f>
        <v>Saturday</v>
      </c>
      <c r="P2310" s="16">
        <f>WEEKDAY(Table13[[#This Row],[Order Datetime]],2)</f>
        <v>6</v>
      </c>
      <c r="Q2310" s="30" t="str">
        <f>IF(Table13[[#This Row],[Customer Country]]="",VLOOKUP(Table13[[#This Row],[Customer ID]],Customers!$A$2:$E$2501,2,0),Table13[[#This Row],[Customer Country]])</f>
        <v>France</v>
      </c>
      <c r="R2310" s="16">
        <f>VLOOKUP(Table13[[#This Row],[Customer ID]],Table3[],6,0)</f>
        <v>33</v>
      </c>
    </row>
    <row r="2311" spans="1:18" x14ac:dyDescent="0.3">
      <c r="A2311" s="15">
        <v>140002</v>
      </c>
      <c r="B2311" s="16">
        <v>1848</v>
      </c>
      <c r="C2311" s="17" t="s">
        <v>99</v>
      </c>
      <c r="D2311" s="18">
        <v>45201.03402777778</v>
      </c>
      <c r="E2311" s="16" t="s">
        <v>191</v>
      </c>
      <c r="F2311" s="16" t="s">
        <v>82</v>
      </c>
      <c r="G2311" s="16">
        <v>3536</v>
      </c>
      <c r="H2311" s="16">
        <f>IF(OR(Table13[[#This Row],[Order Value]]&gt;Answer!I$17,Table13[[#This Row],[Order Value]]&lt;Answer!I$18),1,0)</f>
        <v>0</v>
      </c>
      <c r="I2311" s="19">
        <v>45201</v>
      </c>
      <c r="J2311" s="20" t="str">
        <f>TEXT(Table13[[#This Row],[Order Datetime]],"HH:MM:SS")</f>
        <v>00:49:00</v>
      </c>
      <c r="K2311" s="20" t="str">
        <f>TEXT(Table13[[#This Row],[Order time]],"H")</f>
        <v>0</v>
      </c>
      <c r="L2311" s="16">
        <v>10</v>
      </c>
      <c r="M2311" s="16">
        <f>DAY(Table13[[#This Row],[Order Date]])</f>
        <v>2</v>
      </c>
      <c r="N2311" s="16" t="str">
        <f>TEXT(Table13[[#This Row],[Order Date]],"mmmm")</f>
        <v>October</v>
      </c>
      <c r="O2311" s="16" t="str">
        <f>TEXT(Table13[[#This Row],[Order Date]],"dddd")</f>
        <v>Monday</v>
      </c>
      <c r="P2311" s="16">
        <f>WEEKDAY(Table13[[#This Row],[Order Datetime]],2)</f>
        <v>1</v>
      </c>
      <c r="Q2311" s="30" t="str">
        <f>IF(Table13[[#This Row],[Customer Country]]="",VLOOKUP(Table13[[#This Row],[Customer ID]],Customers!$A$2:$E$2501,2,0),Table13[[#This Row],[Customer Country]])</f>
        <v>USA</v>
      </c>
      <c r="R2311" s="16">
        <f>VLOOKUP(Table13[[#This Row],[Customer ID]],Table3[],6,0)</f>
        <v>63</v>
      </c>
    </row>
    <row r="2312" spans="1:18" x14ac:dyDescent="0.3">
      <c r="A2312" s="15">
        <v>177908</v>
      </c>
      <c r="B2312" s="16">
        <v>1848</v>
      </c>
      <c r="C2312" s="17" t="s">
        <v>99</v>
      </c>
      <c r="D2312" s="18">
        <v>45045.975694444445</v>
      </c>
      <c r="E2312" s="16" t="s">
        <v>98</v>
      </c>
      <c r="F2312" s="16" t="s">
        <v>4</v>
      </c>
      <c r="G2312" s="16">
        <v>1341</v>
      </c>
      <c r="H2312" s="16">
        <f>IF(OR(Table13[[#This Row],[Order Value]]&gt;Answer!I$17,Table13[[#This Row],[Order Value]]&lt;Answer!I$18),1,0)</f>
        <v>0</v>
      </c>
      <c r="I2312" s="19">
        <v>45045</v>
      </c>
      <c r="J2312" s="20" t="str">
        <f>TEXT(Table13[[#This Row],[Order Datetime]],"HH:MM:SS")</f>
        <v>23:25:00</v>
      </c>
      <c r="K2312" s="20" t="str">
        <f>TEXT(Table13[[#This Row],[Order time]],"H")</f>
        <v>23</v>
      </c>
      <c r="L2312" s="16">
        <v>4</v>
      </c>
      <c r="M2312" s="16">
        <f>DAY(Table13[[#This Row],[Order Date]])</f>
        <v>29</v>
      </c>
      <c r="N2312" s="16" t="str">
        <f>TEXT(Table13[[#This Row],[Order Date]],"mmmm")</f>
        <v>April</v>
      </c>
      <c r="O2312" s="16" t="str">
        <f>TEXT(Table13[[#This Row],[Order Date]],"dddd")</f>
        <v>Saturday</v>
      </c>
      <c r="P2312" s="16">
        <f>WEEKDAY(Table13[[#This Row],[Order Datetime]],2)</f>
        <v>6</v>
      </c>
      <c r="Q2312" s="30" t="str">
        <f>IF(Table13[[#This Row],[Customer Country]]="",VLOOKUP(Table13[[#This Row],[Customer ID]],Customers!$A$2:$E$2501,2,0),Table13[[#This Row],[Customer Country]])</f>
        <v>USA</v>
      </c>
      <c r="R2312" s="16">
        <f>VLOOKUP(Table13[[#This Row],[Customer ID]],Table3[],6,0)</f>
        <v>63</v>
      </c>
    </row>
    <row r="2313" spans="1:18" x14ac:dyDescent="0.3">
      <c r="A2313" s="15">
        <v>405184</v>
      </c>
      <c r="B2313" s="16">
        <v>1848</v>
      </c>
      <c r="C2313" s="17" t="s">
        <v>99</v>
      </c>
      <c r="D2313" s="18">
        <v>44993.961805555555</v>
      </c>
      <c r="E2313" s="16" t="s">
        <v>96</v>
      </c>
      <c r="F2313" s="16" t="s">
        <v>65</v>
      </c>
      <c r="G2313" s="16">
        <v>7111</v>
      </c>
      <c r="H2313" s="16">
        <f>IF(OR(Table13[[#This Row],[Order Value]]&gt;Answer!I$17,Table13[[#This Row],[Order Value]]&lt;Answer!I$18),1,0)</f>
        <v>0</v>
      </c>
      <c r="I2313" s="19">
        <v>44993</v>
      </c>
      <c r="J2313" s="20" t="str">
        <f>TEXT(Table13[[#This Row],[Order Datetime]],"HH:MM:SS")</f>
        <v>23:05:00</v>
      </c>
      <c r="K2313" s="20" t="str">
        <f>TEXT(Table13[[#This Row],[Order time]],"H")</f>
        <v>23</v>
      </c>
      <c r="L2313" s="16">
        <v>3</v>
      </c>
      <c r="M2313" s="16">
        <f>DAY(Table13[[#This Row],[Order Date]])</f>
        <v>8</v>
      </c>
      <c r="N2313" s="16" t="str">
        <f>TEXT(Table13[[#This Row],[Order Date]],"mmmm")</f>
        <v>March</v>
      </c>
      <c r="O2313" s="16" t="str">
        <f>TEXT(Table13[[#This Row],[Order Date]],"dddd")</f>
        <v>Wednesday</v>
      </c>
      <c r="P2313" s="16">
        <f>WEEKDAY(Table13[[#This Row],[Order Datetime]],2)</f>
        <v>3</v>
      </c>
      <c r="Q2313" s="30" t="str">
        <f>IF(Table13[[#This Row],[Customer Country]]="",VLOOKUP(Table13[[#This Row],[Customer ID]],Customers!$A$2:$E$2501,2,0),Table13[[#This Row],[Customer Country]])</f>
        <v>USA</v>
      </c>
      <c r="R2313" s="16">
        <f>VLOOKUP(Table13[[#This Row],[Customer ID]],Table3[],6,0)</f>
        <v>63</v>
      </c>
    </row>
    <row r="2314" spans="1:18" x14ac:dyDescent="0.3">
      <c r="A2314" s="15">
        <v>702331</v>
      </c>
      <c r="B2314" s="16">
        <v>1848</v>
      </c>
      <c r="C2314" s="17" t="s">
        <v>99</v>
      </c>
      <c r="D2314" s="21">
        <v>45166.022916666669</v>
      </c>
      <c r="E2314" s="16" t="s">
        <v>97</v>
      </c>
      <c r="F2314" s="16" t="s">
        <v>27</v>
      </c>
      <c r="G2314" s="16">
        <v>5015</v>
      </c>
      <c r="H2314" s="16">
        <f>IF(OR(Table13[[#This Row],[Order Value]]&gt;Answer!I$17,Table13[[#This Row],[Order Value]]&lt;Answer!I$18),1,0)</f>
        <v>0</v>
      </c>
      <c r="I2314" s="19">
        <v>45166</v>
      </c>
      <c r="J2314" s="20" t="str">
        <f>TEXT(Table13[[#This Row],[Order Datetime]],"HH:MM:SS")</f>
        <v>00:33:00</v>
      </c>
      <c r="K2314" s="20" t="str">
        <f>TEXT(Table13[[#This Row],[Order time]],"H")</f>
        <v>0</v>
      </c>
      <c r="L2314" s="16">
        <v>8</v>
      </c>
      <c r="M2314" s="16">
        <f>DAY(Table13[[#This Row],[Order Date]])</f>
        <v>28</v>
      </c>
      <c r="N2314" s="16" t="str">
        <f>TEXT(Table13[[#This Row],[Order Date]],"mmmm")</f>
        <v>August</v>
      </c>
      <c r="O2314" s="16" t="str">
        <f>TEXT(Table13[[#This Row],[Order Date]],"dddd")</f>
        <v>Monday</v>
      </c>
      <c r="P2314" s="16">
        <f>WEEKDAY(Table13[[#This Row],[Order Datetime]],2)</f>
        <v>1</v>
      </c>
      <c r="Q2314" s="30" t="str">
        <f>IF(Table13[[#This Row],[Customer Country]]="",VLOOKUP(Table13[[#This Row],[Customer ID]],Customers!$A$2:$E$2501,2,0),Table13[[#This Row],[Customer Country]])</f>
        <v>USA</v>
      </c>
      <c r="R2314" s="16">
        <f>VLOOKUP(Table13[[#This Row],[Customer ID]],Table3[],6,0)</f>
        <v>63</v>
      </c>
    </row>
    <row r="2315" spans="1:18" x14ac:dyDescent="0.3">
      <c r="A2315" s="15">
        <v>723551</v>
      </c>
      <c r="B2315" s="16">
        <v>1849</v>
      </c>
      <c r="C2315" s="17" t="s">
        <v>108</v>
      </c>
      <c r="D2315" s="21">
        <v>45039.069444444445</v>
      </c>
      <c r="E2315" s="16" t="s">
        <v>97</v>
      </c>
      <c r="F2315" s="16" t="s">
        <v>8</v>
      </c>
      <c r="G2315" s="16">
        <v>6416</v>
      </c>
      <c r="H2315" s="16">
        <f>IF(OR(Table13[[#This Row],[Order Value]]&gt;Answer!I$17,Table13[[#This Row],[Order Value]]&lt;Answer!I$18),1,0)</f>
        <v>0</v>
      </c>
      <c r="I2315" s="19">
        <v>45039</v>
      </c>
      <c r="J2315" s="20" t="str">
        <f>TEXT(Table13[[#This Row],[Order Datetime]],"HH:MM:SS")</f>
        <v>01:40:00</v>
      </c>
      <c r="K2315" s="20" t="str">
        <f>TEXT(Table13[[#This Row],[Order time]],"H")</f>
        <v>1</v>
      </c>
      <c r="L2315" s="16">
        <v>4</v>
      </c>
      <c r="M2315" s="16">
        <f>DAY(Table13[[#This Row],[Order Date]])</f>
        <v>23</v>
      </c>
      <c r="N2315" s="16" t="str">
        <f>TEXT(Table13[[#This Row],[Order Date]],"mmmm")</f>
        <v>April</v>
      </c>
      <c r="O2315" s="16" t="str">
        <f>TEXT(Table13[[#This Row],[Order Date]],"dddd")</f>
        <v>Sunday</v>
      </c>
      <c r="P2315" s="16">
        <f>WEEKDAY(Table13[[#This Row],[Order Datetime]],2)</f>
        <v>7</v>
      </c>
      <c r="Q2315" s="30" t="str">
        <f>IF(Table13[[#This Row],[Customer Country]]="",VLOOKUP(Table13[[#This Row],[Customer ID]],Customers!$A$2:$E$2501,2,0),Table13[[#This Row],[Customer Country]])</f>
        <v>Denmark</v>
      </c>
      <c r="R2315" s="16">
        <f>VLOOKUP(Table13[[#This Row],[Customer ID]],Table3[],6,0)</f>
        <v>35</v>
      </c>
    </row>
    <row r="2316" spans="1:18" x14ac:dyDescent="0.3">
      <c r="A2316" s="15">
        <v>1385605</v>
      </c>
      <c r="B2316" s="16">
        <v>1850</v>
      </c>
      <c r="C2316" s="17" t="s">
        <v>109</v>
      </c>
      <c r="D2316" s="21">
        <v>45062.003472222219</v>
      </c>
      <c r="E2316" s="16" t="s">
        <v>98</v>
      </c>
      <c r="F2316" s="16" t="s">
        <v>76</v>
      </c>
      <c r="G2316" s="16">
        <v>6075</v>
      </c>
      <c r="H2316" s="16">
        <f>IF(OR(Table13[[#This Row],[Order Value]]&gt;Answer!I$17,Table13[[#This Row],[Order Value]]&lt;Answer!I$18),1,0)</f>
        <v>0</v>
      </c>
      <c r="I2316" s="19">
        <v>45062</v>
      </c>
      <c r="J2316" s="20" t="str">
        <f>TEXT(Table13[[#This Row],[Order Datetime]],"HH:MM:SS")</f>
        <v>00:05:00</v>
      </c>
      <c r="K2316" s="20" t="str">
        <f>TEXT(Table13[[#This Row],[Order time]],"H")</f>
        <v>0</v>
      </c>
      <c r="L2316" s="16">
        <v>5</v>
      </c>
      <c r="M2316" s="16">
        <f>DAY(Table13[[#This Row],[Order Date]])</f>
        <v>16</v>
      </c>
      <c r="N2316" s="16" t="str">
        <f>TEXT(Table13[[#This Row],[Order Date]],"mmmm")</f>
        <v>May</v>
      </c>
      <c r="O2316" s="16" t="str">
        <f>TEXT(Table13[[#This Row],[Order Date]],"dddd")</f>
        <v>Tuesday</v>
      </c>
      <c r="P2316" s="16">
        <f>WEEKDAY(Table13[[#This Row],[Order Datetime]],2)</f>
        <v>2</v>
      </c>
      <c r="Q2316" s="30" t="str">
        <f>IF(Table13[[#This Row],[Customer Country]]="",VLOOKUP(Table13[[#This Row],[Customer ID]],Customers!$A$2:$E$2501,2,0),Table13[[#This Row],[Customer Country]])</f>
        <v>Germany</v>
      </c>
      <c r="R2316" s="16">
        <f>VLOOKUP(Table13[[#This Row],[Customer ID]],Table3[],6,0)</f>
        <v>60</v>
      </c>
    </row>
    <row r="2317" spans="1:18" x14ac:dyDescent="0.3">
      <c r="A2317" s="15">
        <v>920645</v>
      </c>
      <c r="B2317" s="16">
        <v>1851</v>
      </c>
      <c r="C2317" s="17" t="s">
        <v>105</v>
      </c>
      <c r="D2317" s="21">
        <v>44990.040277777778</v>
      </c>
      <c r="E2317" s="16" t="s">
        <v>98</v>
      </c>
      <c r="F2317" s="16" t="s">
        <v>75</v>
      </c>
      <c r="G2317" s="16">
        <v>620</v>
      </c>
      <c r="H2317" s="16">
        <f>IF(OR(Table13[[#This Row],[Order Value]]&gt;Answer!I$17,Table13[[#This Row],[Order Value]]&lt;Answer!I$18),1,0)</f>
        <v>0</v>
      </c>
      <c r="I2317" s="19">
        <v>44990</v>
      </c>
      <c r="J2317" s="20" t="str">
        <f>TEXT(Table13[[#This Row],[Order Datetime]],"HH:MM:SS")</f>
        <v>00:58:00</v>
      </c>
      <c r="K2317" s="20" t="str">
        <f>TEXT(Table13[[#This Row],[Order time]],"H")</f>
        <v>0</v>
      </c>
      <c r="L2317" s="16">
        <v>3</v>
      </c>
      <c r="M2317" s="16">
        <f>DAY(Table13[[#This Row],[Order Date]])</f>
        <v>5</v>
      </c>
      <c r="N2317" s="16" t="str">
        <f>TEXT(Table13[[#This Row],[Order Date]],"mmmm")</f>
        <v>March</v>
      </c>
      <c r="O2317" s="16" t="str">
        <f>TEXT(Table13[[#This Row],[Order Date]],"dddd")</f>
        <v>Sunday</v>
      </c>
      <c r="P2317" s="16">
        <f>WEEKDAY(Table13[[#This Row],[Order Datetime]],2)</f>
        <v>7</v>
      </c>
      <c r="Q2317" s="30" t="str">
        <f>IF(Table13[[#This Row],[Customer Country]]="",VLOOKUP(Table13[[#This Row],[Customer ID]],Customers!$A$2:$E$2501,2,0),Table13[[#This Row],[Customer Country]])</f>
        <v>Spain</v>
      </c>
      <c r="R2317" s="16">
        <f>VLOOKUP(Table13[[#This Row],[Customer ID]],Table3[],6,0)</f>
        <v>76</v>
      </c>
    </row>
    <row r="2318" spans="1:18" x14ac:dyDescent="0.3">
      <c r="A2318" s="15">
        <v>1654344</v>
      </c>
      <c r="B2318" s="16">
        <v>1851</v>
      </c>
      <c r="C2318" s="17" t="s">
        <v>105</v>
      </c>
      <c r="D2318" s="21">
        <v>44961.034722222219</v>
      </c>
      <c r="E2318" s="16" t="s">
        <v>97</v>
      </c>
      <c r="F2318" s="16" t="s">
        <v>13</v>
      </c>
      <c r="G2318" s="16">
        <v>1085</v>
      </c>
      <c r="H2318" s="16">
        <f>IF(OR(Table13[[#This Row],[Order Value]]&gt;Answer!I$17,Table13[[#This Row],[Order Value]]&lt;Answer!I$18),1,0)</f>
        <v>0</v>
      </c>
      <c r="I2318" s="19">
        <v>44961</v>
      </c>
      <c r="J2318" s="20" t="str">
        <f>TEXT(Table13[[#This Row],[Order Datetime]],"HH:MM:SS")</f>
        <v>00:50:00</v>
      </c>
      <c r="K2318" s="20" t="str">
        <f>TEXT(Table13[[#This Row],[Order time]],"H")</f>
        <v>0</v>
      </c>
      <c r="L2318" s="16">
        <v>2</v>
      </c>
      <c r="M2318" s="16">
        <f>DAY(Table13[[#This Row],[Order Date]])</f>
        <v>4</v>
      </c>
      <c r="N2318" s="16" t="str">
        <f>TEXT(Table13[[#This Row],[Order Date]],"mmmm")</f>
        <v>February</v>
      </c>
      <c r="O2318" s="16" t="str">
        <f>TEXT(Table13[[#This Row],[Order Date]],"dddd")</f>
        <v>Saturday</v>
      </c>
      <c r="P2318" s="16">
        <f>WEEKDAY(Table13[[#This Row],[Order Datetime]],2)</f>
        <v>6</v>
      </c>
      <c r="Q2318" s="30" t="str">
        <f>IF(Table13[[#This Row],[Customer Country]]="",VLOOKUP(Table13[[#This Row],[Customer ID]],Customers!$A$2:$E$2501,2,0),Table13[[#This Row],[Customer Country]])</f>
        <v>Spain</v>
      </c>
      <c r="R2318" s="16">
        <f>VLOOKUP(Table13[[#This Row],[Customer ID]],Table3[],6,0)</f>
        <v>76</v>
      </c>
    </row>
    <row r="2319" spans="1:18" x14ac:dyDescent="0.3">
      <c r="A2319" s="15">
        <v>1439951</v>
      </c>
      <c r="B2319" s="16">
        <v>1852</v>
      </c>
      <c r="C2319" s="17" t="s">
        <v>107</v>
      </c>
      <c r="D2319" s="21">
        <v>45146.980555555558</v>
      </c>
      <c r="E2319" s="16" t="s">
        <v>191</v>
      </c>
      <c r="F2319" s="16" t="s">
        <v>16</v>
      </c>
      <c r="G2319" s="16">
        <v>1905</v>
      </c>
      <c r="H2319" s="16">
        <f>IF(OR(Table13[[#This Row],[Order Value]]&gt;Answer!I$17,Table13[[#This Row],[Order Value]]&lt;Answer!I$18),1,0)</f>
        <v>0</v>
      </c>
      <c r="I2319" s="19">
        <v>45146</v>
      </c>
      <c r="J2319" s="20" t="str">
        <f>TEXT(Table13[[#This Row],[Order Datetime]],"HH:MM:SS")</f>
        <v>23:32:00</v>
      </c>
      <c r="K2319" s="20" t="str">
        <f>TEXT(Table13[[#This Row],[Order time]],"H")</f>
        <v>23</v>
      </c>
      <c r="L2319" s="16">
        <v>8</v>
      </c>
      <c r="M2319" s="16">
        <f>DAY(Table13[[#This Row],[Order Date]])</f>
        <v>8</v>
      </c>
      <c r="N2319" s="16" t="str">
        <f>TEXT(Table13[[#This Row],[Order Date]],"mmmm")</f>
        <v>August</v>
      </c>
      <c r="O2319" s="16" t="str">
        <f>TEXT(Table13[[#This Row],[Order Date]],"dddd")</f>
        <v>Tuesday</v>
      </c>
      <c r="P2319" s="16">
        <f>WEEKDAY(Table13[[#This Row],[Order Datetime]],2)</f>
        <v>2</v>
      </c>
      <c r="Q2319" s="30" t="str">
        <f>IF(Table13[[#This Row],[Customer Country]]="",VLOOKUP(Table13[[#This Row],[Customer ID]],Customers!$A$2:$E$2501,2,0),Table13[[#This Row],[Customer Country]])</f>
        <v>Italy</v>
      </c>
      <c r="R2319" s="16">
        <f>VLOOKUP(Table13[[#This Row],[Customer ID]],Table3[],6,0)</f>
        <v>87</v>
      </c>
    </row>
    <row r="2320" spans="1:18" x14ac:dyDescent="0.3">
      <c r="A2320" s="15">
        <v>505298</v>
      </c>
      <c r="B2320" s="16">
        <v>1854</v>
      </c>
      <c r="C2320" s="17" t="s">
        <v>99</v>
      </c>
      <c r="D2320" s="18">
        <v>45111.023611111108</v>
      </c>
      <c r="E2320" s="16" t="s">
        <v>96</v>
      </c>
      <c r="F2320" s="16" t="s">
        <v>78</v>
      </c>
      <c r="G2320" s="16">
        <v>7393</v>
      </c>
      <c r="H2320" s="16">
        <f>IF(OR(Table13[[#This Row],[Order Value]]&gt;Answer!I$17,Table13[[#This Row],[Order Value]]&lt;Answer!I$18),1,0)</f>
        <v>0</v>
      </c>
      <c r="I2320" s="19">
        <v>45111</v>
      </c>
      <c r="J2320" s="20" t="str">
        <f>TEXT(Table13[[#This Row],[Order Datetime]],"HH:MM:SS")</f>
        <v>00:34:00</v>
      </c>
      <c r="K2320" s="20" t="str">
        <f>TEXT(Table13[[#This Row],[Order time]],"H")</f>
        <v>0</v>
      </c>
      <c r="L2320" s="16">
        <v>7</v>
      </c>
      <c r="M2320" s="16">
        <f>DAY(Table13[[#This Row],[Order Date]])</f>
        <v>4</v>
      </c>
      <c r="N2320" s="16" t="str">
        <f>TEXT(Table13[[#This Row],[Order Date]],"mmmm")</f>
        <v>July</v>
      </c>
      <c r="O2320" s="16" t="str">
        <f>TEXT(Table13[[#This Row],[Order Date]],"dddd")</f>
        <v>Tuesday</v>
      </c>
      <c r="P2320" s="16">
        <f>WEEKDAY(Table13[[#This Row],[Order Datetime]],2)</f>
        <v>2</v>
      </c>
      <c r="Q2320" s="30" t="str">
        <f>IF(Table13[[#This Row],[Customer Country]]="",VLOOKUP(Table13[[#This Row],[Customer ID]],Customers!$A$2:$E$2501,2,0),Table13[[#This Row],[Customer Country]])</f>
        <v>USA</v>
      </c>
      <c r="R2320" s="16">
        <f>VLOOKUP(Table13[[#This Row],[Customer ID]],Table3[],6,0)</f>
        <v>87</v>
      </c>
    </row>
    <row r="2321" spans="1:18" x14ac:dyDescent="0.3">
      <c r="A2321" s="15">
        <v>652344</v>
      </c>
      <c r="B2321" s="16">
        <v>1854</v>
      </c>
      <c r="C2321" s="17" t="s">
        <v>99</v>
      </c>
      <c r="D2321" s="18">
        <v>45194.037499999999</v>
      </c>
      <c r="E2321" s="16" t="s">
        <v>96</v>
      </c>
      <c r="F2321" s="16" t="s">
        <v>14</v>
      </c>
      <c r="G2321" s="16">
        <v>1170</v>
      </c>
      <c r="H2321" s="16">
        <f>IF(OR(Table13[[#This Row],[Order Value]]&gt;Answer!I$17,Table13[[#This Row],[Order Value]]&lt;Answer!I$18),1,0)</f>
        <v>0</v>
      </c>
      <c r="I2321" s="19">
        <v>45194</v>
      </c>
      <c r="J2321" s="20" t="str">
        <f>TEXT(Table13[[#This Row],[Order Datetime]],"HH:MM:SS")</f>
        <v>00:54:00</v>
      </c>
      <c r="K2321" s="20" t="str">
        <f>TEXT(Table13[[#This Row],[Order time]],"H")</f>
        <v>0</v>
      </c>
      <c r="L2321" s="16">
        <v>9</v>
      </c>
      <c r="M2321" s="16">
        <f>DAY(Table13[[#This Row],[Order Date]])</f>
        <v>25</v>
      </c>
      <c r="N2321" s="16" t="str">
        <f>TEXT(Table13[[#This Row],[Order Date]],"mmmm")</f>
        <v>September</v>
      </c>
      <c r="O2321" s="16" t="str">
        <f>TEXT(Table13[[#This Row],[Order Date]],"dddd")</f>
        <v>Monday</v>
      </c>
      <c r="P2321" s="16">
        <f>WEEKDAY(Table13[[#This Row],[Order Datetime]],2)</f>
        <v>1</v>
      </c>
      <c r="Q2321" s="30" t="str">
        <f>IF(Table13[[#This Row],[Customer Country]]="",VLOOKUP(Table13[[#This Row],[Customer ID]],Customers!$A$2:$E$2501,2,0),Table13[[#This Row],[Customer Country]])</f>
        <v>USA</v>
      </c>
      <c r="R2321" s="16">
        <f>VLOOKUP(Table13[[#This Row],[Customer ID]],Table3[],6,0)</f>
        <v>87</v>
      </c>
    </row>
    <row r="2322" spans="1:18" x14ac:dyDescent="0.3">
      <c r="A2322" s="15">
        <v>1069094</v>
      </c>
      <c r="B2322" s="16">
        <v>1854</v>
      </c>
      <c r="C2322" s="17" t="s">
        <v>99</v>
      </c>
      <c r="D2322" s="21">
        <v>45165.049305555556</v>
      </c>
      <c r="E2322" s="16" t="s">
        <v>96</v>
      </c>
      <c r="F2322" s="16" t="s">
        <v>62</v>
      </c>
      <c r="G2322" s="16">
        <v>8536</v>
      </c>
      <c r="H2322" s="16">
        <f>IF(OR(Table13[[#This Row],[Order Value]]&gt;Answer!I$17,Table13[[#This Row],[Order Value]]&lt;Answer!I$18),1,0)</f>
        <v>0</v>
      </c>
      <c r="I2322" s="19">
        <v>45165</v>
      </c>
      <c r="J2322" s="20" t="str">
        <f>TEXT(Table13[[#This Row],[Order Datetime]],"HH:MM:SS")</f>
        <v>01:11:00</v>
      </c>
      <c r="K2322" s="20" t="str">
        <f>TEXT(Table13[[#This Row],[Order time]],"H")</f>
        <v>1</v>
      </c>
      <c r="L2322" s="16">
        <v>8</v>
      </c>
      <c r="M2322" s="16">
        <f>DAY(Table13[[#This Row],[Order Date]])</f>
        <v>27</v>
      </c>
      <c r="N2322" s="16" t="str">
        <f>TEXT(Table13[[#This Row],[Order Date]],"mmmm")</f>
        <v>August</v>
      </c>
      <c r="O2322" s="16" t="str">
        <f>TEXT(Table13[[#This Row],[Order Date]],"dddd")</f>
        <v>Sunday</v>
      </c>
      <c r="P2322" s="16">
        <f>WEEKDAY(Table13[[#This Row],[Order Datetime]],2)</f>
        <v>7</v>
      </c>
      <c r="Q2322" s="30" t="str">
        <f>IF(Table13[[#This Row],[Customer Country]]="",VLOOKUP(Table13[[#This Row],[Customer ID]],Customers!$A$2:$E$2501,2,0),Table13[[#This Row],[Customer Country]])</f>
        <v>USA</v>
      </c>
      <c r="R2322" s="16">
        <f>VLOOKUP(Table13[[#This Row],[Customer ID]],Table3[],6,0)</f>
        <v>87</v>
      </c>
    </row>
    <row r="2323" spans="1:18" x14ac:dyDescent="0.3">
      <c r="A2323" s="15">
        <v>1659887</v>
      </c>
      <c r="B2323" s="16">
        <v>1854</v>
      </c>
      <c r="C2323" s="17" t="s">
        <v>99</v>
      </c>
      <c r="D2323" s="21">
        <v>45271.00277777778</v>
      </c>
      <c r="E2323" s="16" t="s">
        <v>98</v>
      </c>
      <c r="F2323" s="16" t="s">
        <v>6</v>
      </c>
      <c r="G2323" s="16">
        <v>3461</v>
      </c>
      <c r="H2323" s="16">
        <f>IF(OR(Table13[[#This Row],[Order Value]]&gt;Answer!I$17,Table13[[#This Row],[Order Value]]&lt;Answer!I$18),1,0)</f>
        <v>0</v>
      </c>
      <c r="I2323" s="19">
        <v>45271</v>
      </c>
      <c r="J2323" s="20" t="str">
        <f>TEXT(Table13[[#This Row],[Order Datetime]],"HH:MM:SS")</f>
        <v>00:04:00</v>
      </c>
      <c r="K2323" s="20" t="str">
        <f>TEXT(Table13[[#This Row],[Order time]],"H")</f>
        <v>0</v>
      </c>
      <c r="L2323" s="16">
        <v>12</v>
      </c>
      <c r="M2323" s="16">
        <f>DAY(Table13[[#This Row],[Order Date]])</f>
        <v>11</v>
      </c>
      <c r="N2323" s="16" t="str">
        <f>TEXT(Table13[[#This Row],[Order Date]],"mmmm")</f>
        <v>December</v>
      </c>
      <c r="O2323" s="16" t="str">
        <f>TEXT(Table13[[#This Row],[Order Date]],"dddd")</f>
        <v>Monday</v>
      </c>
      <c r="P2323" s="16">
        <f>WEEKDAY(Table13[[#This Row],[Order Datetime]],2)</f>
        <v>1</v>
      </c>
      <c r="Q2323" s="30" t="str">
        <f>IF(Table13[[#This Row],[Customer Country]]="",VLOOKUP(Table13[[#This Row],[Customer ID]],Customers!$A$2:$E$2501,2,0),Table13[[#This Row],[Customer Country]])</f>
        <v>USA</v>
      </c>
      <c r="R2323" s="16">
        <f>VLOOKUP(Table13[[#This Row],[Customer ID]],Table3[],6,0)</f>
        <v>87</v>
      </c>
    </row>
    <row r="2324" spans="1:18" x14ac:dyDescent="0.3">
      <c r="A2324" s="15">
        <v>787848</v>
      </c>
      <c r="B2324" s="16">
        <v>1855</v>
      </c>
      <c r="C2324" s="17" t="s">
        <v>108</v>
      </c>
      <c r="D2324" s="21">
        <v>45091.997916666667</v>
      </c>
      <c r="E2324" s="16" t="s">
        <v>191</v>
      </c>
      <c r="F2324" s="16" t="s">
        <v>27</v>
      </c>
      <c r="G2324" s="16">
        <v>7298</v>
      </c>
      <c r="H2324" s="16">
        <f>IF(OR(Table13[[#This Row],[Order Value]]&gt;Answer!I$17,Table13[[#This Row],[Order Value]]&lt;Answer!I$18),1,0)</f>
        <v>0</v>
      </c>
      <c r="I2324" s="19">
        <v>45091</v>
      </c>
      <c r="J2324" s="20" t="str">
        <f>TEXT(Table13[[#This Row],[Order Datetime]],"HH:MM:SS")</f>
        <v>23:57:00</v>
      </c>
      <c r="K2324" s="20" t="str">
        <f>TEXT(Table13[[#This Row],[Order time]],"H")</f>
        <v>23</v>
      </c>
      <c r="L2324" s="16">
        <v>6</v>
      </c>
      <c r="M2324" s="16">
        <f>DAY(Table13[[#This Row],[Order Date]])</f>
        <v>14</v>
      </c>
      <c r="N2324" s="16" t="str">
        <f>TEXT(Table13[[#This Row],[Order Date]],"mmmm")</f>
        <v>June</v>
      </c>
      <c r="O2324" s="16" t="str">
        <f>TEXT(Table13[[#This Row],[Order Date]],"dddd")</f>
        <v>Wednesday</v>
      </c>
      <c r="P2324" s="16">
        <f>WEEKDAY(Table13[[#This Row],[Order Datetime]],2)</f>
        <v>3</v>
      </c>
      <c r="Q2324" s="30" t="str">
        <f>IF(Table13[[#This Row],[Customer Country]]="",VLOOKUP(Table13[[#This Row],[Customer ID]],Customers!$A$2:$E$2501,2,0),Table13[[#This Row],[Customer Country]])</f>
        <v>Denmark</v>
      </c>
      <c r="R2324" s="16">
        <f>VLOOKUP(Table13[[#This Row],[Customer ID]],Table3[],6,0)</f>
        <v>44</v>
      </c>
    </row>
    <row r="2325" spans="1:18" x14ac:dyDescent="0.3">
      <c r="A2325" s="15">
        <v>1139025</v>
      </c>
      <c r="B2325" s="16">
        <v>1855</v>
      </c>
      <c r="C2325" s="17" t="s">
        <v>108</v>
      </c>
      <c r="D2325" s="21">
        <v>45148.002083333333</v>
      </c>
      <c r="E2325" s="16" t="s">
        <v>96</v>
      </c>
      <c r="F2325" s="16" t="s">
        <v>65</v>
      </c>
      <c r="G2325" s="16">
        <v>8569</v>
      </c>
      <c r="H2325" s="16">
        <f>IF(OR(Table13[[#This Row],[Order Value]]&gt;Answer!I$17,Table13[[#This Row],[Order Value]]&lt;Answer!I$18),1,0)</f>
        <v>0</v>
      </c>
      <c r="I2325" s="19">
        <v>45148</v>
      </c>
      <c r="J2325" s="20" t="str">
        <f>TEXT(Table13[[#This Row],[Order Datetime]],"HH:MM:SS")</f>
        <v>00:03:00</v>
      </c>
      <c r="K2325" s="20" t="str">
        <f>TEXT(Table13[[#This Row],[Order time]],"H")</f>
        <v>0</v>
      </c>
      <c r="L2325" s="16">
        <v>8</v>
      </c>
      <c r="M2325" s="16">
        <f>DAY(Table13[[#This Row],[Order Date]])</f>
        <v>10</v>
      </c>
      <c r="N2325" s="16" t="str">
        <f>TEXT(Table13[[#This Row],[Order Date]],"mmmm")</f>
        <v>August</v>
      </c>
      <c r="O2325" s="16" t="str">
        <f>TEXT(Table13[[#This Row],[Order Date]],"dddd")</f>
        <v>Thursday</v>
      </c>
      <c r="P2325" s="16">
        <f>WEEKDAY(Table13[[#This Row],[Order Datetime]],2)</f>
        <v>4</v>
      </c>
      <c r="Q2325" s="30" t="str">
        <f>IF(Table13[[#This Row],[Customer Country]]="",VLOOKUP(Table13[[#This Row],[Customer ID]],Customers!$A$2:$E$2501,2,0),Table13[[#This Row],[Customer Country]])</f>
        <v>Denmark</v>
      </c>
      <c r="R2325" s="16">
        <f>VLOOKUP(Table13[[#This Row],[Customer ID]],Table3[],6,0)</f>
        <v>44</v>
      </c>
    </row>
    <row r="2326" spans="1:18" x14ac:dyDescent="0.3">
      <c r="A2326" s="15">
        <v>1291386</v>
      </c>
      <c r="B2326" s="16">
        <v>1855</v>
      </c>
      <c r="C2326" s="17" t="s">
        <v>108</v>
      </c>
      <c r="D2326" s="21">
        <v>45098.051388888889</v>
      </c>
      <c r="E2326" s="16" t="s">
        <v>98</v>
      </c>
      <c r="F2326" s="16" t="s">
        <v>78</v>
      </c>
      <c r="G2326" s="16">
        <v>6840</v>
      </c>
      <c r="H2326" s="16">
        <f>IF(OR(Table13[[#This Row],[Order Value]]&gt;Answer!I$17,Table13[[#This Row],[Order Value]]&lt;Answer!I$18),1,0)</f>
        <v>0</v>
      </c>
      <c r="I2326" s="19">
        <v>45098</v>
      </c>
      <c r="J2326" s="20" t="str">
        <f>TEXT(Table13[[#This Row],[Order Datetime]],"HH:MM:SS")</f>
        <v>01:14:00</v>
      </c>
      <c r="K2326" s="20" t="str">
        <f>TEXT(Table13[[#This Row],[Order time]],"H")</f>
        <v>1</v>
      </c>
      <c r="L2326" s="16">
        <v>6</v>
      </c>
      <c r="M2326" s="16">
        <f>DAY(Table13[[#This Row],[Order Date]])</f>
        <v>21</v>
      </c>
      <c r="N2326" s="16" t="str">
        <f>TEXT(Table13[[#This Row],[Order Date]],"mmmm")</f>
        <v>June</v>
      </c>
      <c r="O2326" s="16" t="str">
        <f>TEXT(Table13[[#This Row],[Order Date]],"dddd")</f>
        <v>Wednesday</v>
      </c>
      <c r="P2326" s="16">
        <f>WEEKDAY(Table13[[#This Row],[Order Datetime]],2)</f>
        <v>3</v>
      </c>
      <c r="Q2326" s="30" t="str">
        <f>IF(Table13[[#This Row],[Customer Country]]="",VLOOKUP(Table13[[#This Row],[Customer ID]],Customers!$A$2:$E$2501,2,0),Table13[[#This Row],[Customer Country]])</f>
        <v>Denmark</v>
      </c>
      <c r="R2326" s="16">
        <f>VLOOKUP(Table13[[#This Row],[Customer ID]],Table3[],6,0)</f>
        <v>44</v>
      </c>
    </row>
    <row r="2327" spans="1:18" x14ac:dyDescent="0.3">
      <c r="A2327" s="15">
        <v>788243</v>
      </c>
      <c r="B2327" s="16">
        <v>1856</v>
      </c>
      <c r="C2327" s="17" t="s">
        <v>99</v>
      </c>
      <c r="D2327" s="21">
        <v>45218.008333333331</v>
      </c>
      <c r="E2327" s="16" t="s">
        <v>97</v>
      </c>
      <c r="F2327" s="16" t="s">
        <v>23</v>
      </c>
      <c r="G2327" s="16">
        <v>1117</v>
      </c>
      <c r="H2327" s="16">
        <f>IF(OR(Table13[[#This Row],[Order Value]]&gt;Answer!I$17,Table13[[#This Row],[Order Value]]&lt;Answer!I$18),1,0)</f>
        <v>0</v>
      </c>
      <c r="I2327" s="19">
        <v>45218</v>
      </c>
      <c r="J2327" s="20" t="str">
        <f>TEXT(Table13[[#This Row],[Order Datetime]],"HH:MM:SS")</f>
        <v>00:12:00</v>
      </c>
      <c r="K2327" s="20" t="str">
        <f>TEXT(Table13[[#This Row],[Order time]],"H")</f>
        <v>0</v>
      </c>
      <c r="L2327" s="16">
        <v>10</v>
      </c>
      <c r="M2327" s="16">
        <f>DAY(Table13[[#This Row],[Order Date]])</f>
        <v>19</v>
      </c>
      <c r="N2327" s="16" t="str">
        <f>TEXT(Table13[[#This Row],[Order Date]],"mmmm")</f>
        <v>October</v>
      </c>
      <c r="O2327" s="16" t="str">
        <f>TEXT(Table13[[#This Row],[Order Date]],"dddd")</f>
        <v>Thursday</v>
      </c>
      <c r="P2327" s="16">
        <f>WEEKDAY(Table13[[#This Row],[Order Datetime]],2)</f>
        <v>4</v>
      </c>
      <c r="Q2327" s="30" t="str">
        <f>IF(Table13[[#This Row],[Customer Country]]="",VLOOKUP(Table13[[#This Row],[Customer ID]],Customers!$A$2:$E$2501,2,0),Table13[[#This Row],[Customer Country]])</f>
        <v>USA</v>
      </c>
      <c r="R2327" s="16">
        <f>VLOOKUP(Table13[[#This Row],[Customer ID]],Table3[],6,0)</f>
        <v>78</v>
      </c>
    </row>
    <row r="2328" spans="1:18" x14ac:dyDescent="0.3">
      <c r="A2328" s="15">
        <v>941315</v>
      </c>
      <c r="B2328" s="16">
        <v>1856</v>
      </c>
      <c r="C2328" s="17" t="s">
        <v>99</v>
      </c>
      <c r="D2328" s="21">
        <v>45023.007638888892</v>
      </c>
      <c r="E2328" s="16" t="s">
        <v>97</v>
      </c>
      <c r="F2328" s="16" t="s">
        <v>27</v>
      </c>
      <c r="G2328" s="16">
        <v>6848</v>
      </c>
      <c r="H2328" s="16">
        <f>IF(OR(Table13[[#This Row],[Order Value]]&gt;Answer!I$17,Table13[[#This Row],[Order Value]]&lt;Answer!I$18),1,0)</f>
        <v>0</v>
      </c>
      <c r="I2328" s="19">
        <v>45023</v>
      </c>
      <c r="J2328" s="20" t="str">
        <f>TEXT(Table13[[#This Row],[Order Datetime]],"HH:MM:SS")</f>
        <v>00:11:00</v>
      </c>
      <c r="K2328" s="20" t="str">
        <f>TEXT(Table13[[#This Row],[Order time]],"H")</f>
        <v>0</v>
      </c>
      <c r="L2328" s="16">
        <v>4</v>
      </c>
      <c r="M2328" s="16">
        <f>DAY(Table13[[#This Row],[Order Date]])</f>
        <v>7</v>
      </c>
      <c r="N2328" s="16" t="str">
        <f>TEXT(Table13[[#This Row],[Order Date]],"mmmm")</f>
        <v>April</v>
      </c>
      <c r="O2328" s="16" t="str">
        <f>TEXT(Table13[[#This Row],[Order Date]],"dddd")</f>
        <v>Friday</v>
      </c>
      <c r="P2328" s="16">
        <f>WEEKDAY(Table13[[#This Row],[Order Datetime]],2)</f>
        <v>5</v>
      </c>
      <c r="Q2328" s="30" t="str">
        <f>IF(Table13[[#This Row],[Customer Country]]="",VLOOKUP(Table13[[#This Row],[Customer ID]],Customers!$A$2:$E$2501,2,0),Table13[[#This Row],[Customer Country]])</f>
        <v>USA</v>
      </c>
      <c r="R2328" s="16">
        <f>VLOOKUP(Table13[[#This Row],[Customer ID]],Table3[],6,0)</f>
        <v>78</v>
      </c>
    </row>
    <row r="2329" spans="1:18" x14ac:dyDescent="0.3">
      <c r="A2329" s="15">
        <v>112219</v>
      </c>
      <c r="B2329" s="16">
        <v>1857</v>
      </c>
      <c r="C2329" s="17" t="s">
        <v>100</v>
      </c>
      <c r="D2329" s="18">
        <v>45065.963194444441</v>
      </c>
      <c r="E2329" s="16" t="s">
        <v>191</v>
      </c>
      <c r="F2329" s="16" t="s">
        <v>27</v>
      </c>
      <c r="G2329" s="16">
        <v>7425</v>
      </c>
      <c r="H2329" s="16">
        <f>IF(OR(Table13[[#This Row],[Order Value]]&gt;Answer!I$17,Table13[[#This Row],[Order Value]]&lt;Answer!I$18),1,0)</f>
        <v>0</v>
      </c>
      <c r="I2329" s="19">
        <v>45065</v>
      </c>
      <c r="J2329" s="20" t="str">
        <f>TEXT(Table13[[#This Row],[Order Datetime]],"HH:MM:SS")</f>
        <v>23:07:00</v>
      </c>
      <c r="K2329" s="20" t="str">
        <f>TEXT(Table13[[#This Row],[Order time]],"H")</f>
        <v>23</v>
      </c>
      <c r="L2329" s="16">
        <v>5</v>
      </c>
      <c r="M2329" s="16">
        <f>DAY(Table13[[#This Row],[Order Date]])</f>
        <v>19</v>
      </c>
      <c r="N2329" s="16" t="str">
        <f>TEXT(Table13[[#This Row],[Order Date]],"mmmm")</f>
        <v>May</v>
      </c>
      <c r="O2329" s="16" t="str">
        <f>TEXT(Table13[[#This Row],[Order Date]],"dddd")</f>
        <v>Friday</v>
      </c>
      <c r="P2329" s="16">
        <f>WEEKDAY(Table13[[#This Row],[Order Datetime]],2)</f>
        <v>5</v>
      </c>
      <c r="Q2329" s="30" t="str">
        <f>IF(Table13[[#This Row],[Customer Country]]="",VLOOKUP(Table13[[#This Row],[Customer ID]],Customers!$A$2:$E$2501,2,0),Table13[[#This Row],[Customer Country]])</f>
        <v>France</v>
      </c>
      <c r="R2329" s="16">
        <f>VLOOKUP(Table13[[#This Row],[Customer ID]],Table3[],6,0)</f>
        <v>75</v>
      </c>
    </row>
    <row r="2330" spans="1:18" x14ac:dyDescent="0.3">
      <c r="A2330" s="15">
        <v>596235</v>
      </c>
      <c r="B2330" s="16">
        <v>1857</v>
      </c>
      <c r="C2330" s="17" t="s">
        <v>100</v>
      </c>
      <c r="D2330" s="18">
        <v>45227.027777777781</v>
      </c>
      <c r="E2330" s="16" t="s">
        <v>98</v>
      </c>
      <c r="F2330" s="16" t="s">
        <v>65</v>
      </c>
      <c r="G2330" s="16">
        <v>657</v>
      </c>
      <c r="H2330" s="16">
        <f>IF(OR(Table13[[#This Row],[Order Value]]&gt;Answer!I$17,Table13[[#This Row],[Order Value]]&lt;Answer!I$18),1,0)</f>
        <v>0</v>
      </c>
      <c r="I2330" s="19">
        <v>45227</v>
      </c>
      <c r="J2330" s="20" t="str">
        <f>TEXT(Table13[[#This Row],[Order Datetime]],"HH:MM:SS")</f>
        <v>00:40:00</v>
      </c>
      <c r="K2330" s="20" t="str">
        <f>TEXT(Table13[[#This Row],[Order time]],"H")</f>
        <v>0</v>
      </c>
      <c r="L2330" s="16">
        <v>10</v>
      </c>
      <c r="M2330" s="16">
        <f>DAY(Table13[[#This Row],[Order Date]])</f>
        <v>28</v>
      </c>
      <c r="N2330" s="16" t="str">
        <f>TEXT(Table13[[#This Row],[Order Date]],"mmmm")</f>
        <v>October</v>
      </c>
      <c r="O2330" s="16" t="str">
        <f>TEXT(Table13[[#This Row],[Order Date]],"dddd")</f>
        <v>Saturday</v>
      </c>
      <c r="P2330" s="16">
        <f>WEEKDAY(Table13[[#This Row],[Order Datetime]],2)</f>
        <v>6</v>
      </c>
      <c r="Q2330" s="30" t="str">
        <f>IF(Table13[[#This Row],[Customer Country]]="",VLOOKUP(Table13[[#This Row],[Customer ID]],Customers!$A$2:$E$2501,2,0),Table13[[#This Row],[Customer Country]])</f>
        <v>France</v>
      </c>
      <c r="R2330" s="16">
        <f>VLOOKUP(Table13[[#This Row],[Customer ID]],Table3[],6,0)</f>
        <v>75</v>
      </c>
    </row>
    <row r="2331" spans="1:18" x14ac:dyDescent="0.3">
      <c r="A2331" s="15">
        <v>1234361</v>
      </c>
      <c r="B2331" s="16">
        <v>1857</v>
      </c>
      <c r="C2331" s="17" t="s">
        <v>100</v>
      </c>
      <c r="D2331" s="21">
        <v>45198.082638888889</v>
      </c>
      <c r="E2331" s="16" t="s">
        <v>98</v>
      </c>
      <c r="F2331" s="16" t="s">
        <v>39</v>
      </c>
      <c r="G2331" s="16">
        <v>760</v>
      </c>
      <c r="H2331" s="16">
        <f>IF(OR(Table13[[#This Row],[Order Value]]&gt;Answer!I$17,Table13[[#This Row],[Order Value]]&lt;Answer!I$18),1,0)</f>
        <v>0</v>
      </c>
      <c r="I2331" s="19">
        <v>45198</v>
      </c>
      <c r="J2331" s="20" t="str">
        <f>TEXT(Table13[[#This Row],[Order Datetime]],"HH:MM:SS")</f>
        <v>01:59:00</v>
      </c>
      <c r="K2331" s="20" t="str">
        <f>TEXT(Table13[[#This Row],[Order time]],"H")</f>
        <v>1</v>
      </c>
      <c r="L2331" s="16">
        <v>9</v>
      </c>
      <c r="M2331" s="16">
        <f>DAY(Table13[[#This Row],[Order Date]])</f>
        <v>29</v>
      </c>
      <c r="N2331" s="16" t="str">
        <f>TEXT(Table13[[#This Row],[Order Date]],"mmmm")</f>
        <v>September</v>
      </c>
      <c r="O2331" s="16" t="str">
        <f>TEXT(Table13[[#This Row],[Order Date]],"dddd")</f>
        <v>Friday</v>
      </c>
      <c r="P2331" s="16">
        <f>WEEKDAY(Table13[[#This Row],[Order Datetime]],2)</f>
        <v>5</v>
      </c>
      <c r="Q2331" s="30" t="str">
        <f>IF(Table13[[#This Row],[Customer Country]]="",VLOOKUP(Table13[[#This Row],[Customer ID]],Customers!$A$2:$E$2501,2,0),Table13[[#This Row],[Customer Country]])</f>
        <v>France</v>
      </c>
      <c r="R2331" s="16">
        <f>VLOOKUP(Table13[[#This Row],[Customer ID]],Table3[],6,0)</f>
        <v>75</v>
      </c>
    </row>
    <row r="2332" spans="1:18" x14ac:dyDescent="0.3">
      <c r="A2332" s="15">
        <v>41110</v>
      </c>
      <c r="B2332" s="16">
        <v>1858</v>
      </c>
      <c r="C2332" s="17" t="s">
        <v>99</v>
      </c>
      <c r="D2332" s="18">
        <v>45080.022916666669</v>
      </c>
      <c r="E2332" s="16" t="s">
        <v>98</v>
      </c>
      <c r="F2332" s="16" t="s">
        <v>12</v>
      </c>
      <c r="G2332" s="16">
        <v>9844</v>
      </c>
      <c r="H2332" s="16">
        <f>IF(OR(Table13[[#This Row],[Order Value]]&gt;Answer!I$17,Table13[[#This Row],[Order Value]]&lt;Answer!I$18),1,0)</f>
        <v>0</v>
      </c>
      <c r="I2332" s="19">
        <v>45080</v>
      </c>
      <c r="J2332" s="20" t="str">
        <f>TEXT(Table13[[#This Row],[Order Datetime]],"HH:MM:SS")</f>
        <v>00:33:00</v>
      </c>
      <c r="K2332" s="20" t="str">
        <f>TEXT(Table13[[#This Row],[Order time]],"H")</f>
        <v>0</v>
      </c>
      <c r="L2332" s="16">
        <v>6</v>
      </c>
      <c r="M2332" s="16">
        <f>DAY(Table13[[#This Row],[Order Date]])</f>
        <v>3</v>
      </c>
      <c r="N2332" s="16" t="str">
        <f>TEXT(Table13[[#This Row],[Order Date]],"mmmm")</f>
        <v>June</v>
      </c>
      <c r="O2332" s="16" t="str">
        <f>TEXT(Table13[[#This Row],[Order Date]],"dddd")</f>
        <v>Saturday</v>
      </c>
      <c r="P2332" s="16">
        <f>WEEKDAY(Table13[[#This Row],[Order Datetime]],2)</f>
        <v>6</v>
      </c>
      <c r="Q2332" s="30" t="str">
        <f>IF(Table13[[#This Row],[Customer Country]]="",VLOOKUP(Table13[[#This Row],[Customer ID]],Customers!$A$2:$E$2501,2,0),Table13[[#This Row],[Customer Country]])</f>
        <v>USA</v>
      </c>
      <c r="R2332" s="16">
        <f>VLOOKUP(Table13[[#This Row],[Customer ID]],Table3[],6,0)</f>
        <v>59</v>
      </c>
    </row>
    <row r="2333" spans="1:18" x14ac:dyDescent="0.3">
      <c r="A2333" s="15">
        <v>937462</v>
      </c>
      <c r="B2333" s="16">
        <v>1858</v>
      </c>
      <c r="C2333" s="17" t="s">
        <v>99</v>
      </c>
      <c r="D2333" s="21">
        <v>45219.995833333334</v>
      </c>
      <c r="E2333" s="16" t="s">
        <v>97</v>
      </c>
      <c r="F2333" s="16" t="s">
        <v>27</v>
      </c>
      <c r="G2333" s="16">
        <v>2327</v>
      </c>
      <c r="H2333" s="16">
        <f>IF(OR(Table13[[#This Row],[Order Value]]&gt;Answer!I$17,Table13[[#This Row],[Order Value]]&lt;Answer!I$18),1,0)</f>
        <v>0</v>
      </c>
      <c r="I2333" s="19">
        <v>45219</v>
      </c>
      <c r="J2333" s="20" t="str">
        <f>TEXT(Table13[[#This Row],[Order Datetime]],"HH:MM:SS")</f>
        <v>23:54:00</v>
      </c>
      <c r="K2333" s="20" t="str">
        <f>TEXT(Table13[[#This Row],[Order time]],"H")</f>
        <v>23</v>
      </c>
      <c r="L2333" s="16">
        <v>10</v>
      </c>
      <c r="M2333" s="16">
        <f>DAY(Table13[[#This Row],[Order Date]])</f>
        <v>20</v>
      </c>
      <c r="N2333" s="16" t="str">
        <f>TEXT(Table13[[#This Row],[Order Date]],"mmmm")</f>
        <v>October</v>
      </c>
      <c r="O2333" s="16" t="str">
        <f>TEXT(Table13[[#This Row],[Order Date]],"dddd")</f>
        <v>Friday</v>
      </c>
      <c r="P2333" s="16">
        <f>WEEKDAY(Table13[[#This Row],[Order Datetime]],2)</f>
        <v>5</v>
      </c>
      <c r="Q2333" s="30" t="str">
        <f>IF(Table13[[#This Row],[Customer Country]]="",VLOOKUP(Table13[[#This Row],[Customer ID]],Customers!$A$2:$E$2501,2,0),Table13[[#This Row],[Customer Country]])</f>
        <v>USA</v>
      </c>
      <c r="R2333" s="16">
        <f>VLOOKUP(Table13[[#This Row],[Customer ID]],Table3[],6,0)</f>
        <v>59</v>
      </c>
    </row>
    <row r="2334" spans="1:18" x14ac:dyDescent="0.3">
      <c r="A2334" s="15">
        <v>1668081</v>
      </c>
      <c r="B2334" s="16">
        <v>1858</v>
      </c>
      <c r="C2334" s="17" t="s">
        <v>99</v>
      </c>
      <c r="D2334" s="21">
        <v>44990.044444444444</v>
      </c>
      <c r="E2334" s="16" t="s">
        <v>97</v>
      </c>
      <c r="F2334" s="16" t="s">
        <v>61</v>
      </c>
      <c r="G2334" s="16">
        <v>7774</v>
      </c>
      <c r="H2334" s="16">
        <f>IF(OR(Table13[[#This Row],[Order Value]]&gt;Answer!I$17,Table13[[#This Row],[Order Value]]&lt;Answer!I$18),1,0)</f>
        <v>0</v>
      </c>
      <c r="I2334" s="19">
        <v>44990</v>
      </c>
      <c r="J2334" s="20" t="str">
        <f>TEXT(Table13[[#This Row],[Order Datetime]],"HH:MM:SS")</f>
        <v>01:04:00</v>
      </c>
      <c r="K2334" s="20" t="str">
        <f>TEXT(Table13[[#This Row],[Order time]],"H")</f>
        <v>1</v>
      </c>
      <c r="L2334" s="16">
        <v>3</v>
      </c>
      <c r="M2334" s="16">
        <f>DAY(Table13[[#This Row],[Order Date]])</f>
        <v>5</v>
      </c>
      <c r="N2334" s="16" t="str">
        <f>TEXT(Table13[[#This Row],[Order Date]],"mmmm")</f>
        <v>March</v>
      </c>
      <c r="O2334" s="16" t="str">
        <f>TEXT(Table13[[#This Row],[Order Date]],"dddd")</f>
        <v>Sunday</v>
      </c>
      <c r="P2334" s="16">
        <f>WEEKDAY(Table13[[#This Row],[Order Datetime]],2)</f>
        <v>7</v>
      </c>
      <c r="Q2334" s="30" t="str">
        <f>IF(Table13[[#This Row],[Customer Country]]="",VLOOKUP(Table13[[#This Row],[Customer ID]],Customers!$A$2:$E$2501,2,0),Table13[[#This Row],[Customer Country]])</f>
        <v>USA</v>
      </c>
      <c r="R2334" s="16">
        <f>VLOOKUP(Table13[[#This Row],[Customer ID]],Table3[],6,0)</f>
        <v>59</v>
      </c>
    </row>
    <row r="2335" spans="1:18" x14ac:dyDescent="0.3">
      <c r="A2335" s="15">
        <v>875005</v>
      </c>
      <c r="B2335" s="16">
        <v>1859</v>
      </c>
      <c r="C2335" s="17" t="s">
        <v>105</v>
      </c>
      <c r="D2335" s="21">
        <v>45100.986805555556</v>
      </c>
      <c r="E2335" s="16" t="s">
        <v>98</v>
      </c>
      <c r="F2335" s="16" t="s">
        <v>27</v>
      </c>
      <c r="G2335" s="16">
        <v>538</v>
      </c>
      <c r="H2335" s="16">
        <f>IF(OR(Table13[[#This Row],[Order Value]]&gt;Answer!I$17,Table13[[#This Row],[Order Value]]&lt;Answer!I$18),1,0)</f>
        <v>0</v>
      </c>
      <c r="I2335" s="19">
        <v>45100</v>
      </c>
      <c r="J2335" s="20" t="str">
        <f>TEXT(Table13[[#This Row],[Order Datetime]],"HH:MM:SS")</f>
        <v>23:41:00</v>
      </c>
      <c r="K2335" s="20" t="str">
        <f>TEXT(Table13[[#This Row],[Order time]],"H")</f>
        <v>23</v>
      </c>
      <c r="L2335" s="16">
        <v>6</v>
      </c>
      <c r="M2335" s="16">
        <f>DAY(Table13[[#This Row],[Order Date]])</f>
        <v>23</v>
      </c>
      <c r="N2335" s="16" t="str">
        <f>TEXT(Table13[[#This Row],[Order Date]],"mmmm")</f>
        <v>June</v>
      </c>
      <c r="O2335" s="16" t="str">
        <f>TEXT(Table13[[#This Row],[Order Date]],"dddd")</f>
        <v>Friday</v>
      </c>
      <c r="P2335" s="16">
        <f>WEEKDAY(Table13[[#This Row],[Order Datetime]],2)</f>
        <v>5</v>
      </c>
      <c r="Q2335" s="30" t="str">
        <f>IF(Table13[[#This Row],[Customer Country]]="",VLOOKUP(Table13[[#This Row],[Customer ID]],Customers!$A$2:$E$2501,2,0),Table13[[#This Row],[Customer Country]])</f>
        <v>Spain</v>
      </c>
      <c r="R2335" s="16">
        <f>VLOOKUP(Table13[[#This Row],[Customer ID]],Table3[],6,0)</f>
        <v>64</v>
      </c>
    </row>
    <row r="2336" spans="1:18" x14ac:dyDescent="0.3">
      <c r="A2336" s="15">
        <v>1541893</v>
      </c>
      <c r="B2336" s="16">
        <v>1860</v>
      </c>
      <c r="C2336" s="17" t="s">
        <v>105</v>
      </c>
      <c r="D2336" s="21">
        <v>44956.986111111109</v>
      </c>
      <c r="E2336" s="16" t="s">
        <v>98</v>
      </c>
      <c r="F2336" s="16" t="s">
        <v>29</v>
      </c>
      <c r="G2336" s="16">
        <v>1027</v>
      </c>
      <c r="H2336" s="16">
        <f>IF(OR(Table13[[#This Row],[Order Value]]&gt;Answer!I$17,Table13[[#This Row],[Order Value]]&lt;Answer!I$18),1,0)</f>
        <v>0</v>
      </c>
      <c r="I2336" s="19">
        <v>44956</v>
      </c>
      <c r="J2336" s="20" t="str">
        <f>TEXT(Table13[[#This Row],[Order Datetime]],"HH:MM:SS")</f>
        <v>23:40:00</v>
      </c>
      <c r="K2336" s="20" t="str">
        <f>TEXT(Table13[[#This Row],[Order time]],"H")</f>
        <v>23</v>
      </c>
      <c r="L2336" s="16">
        <v>1</v>
      </c>
      <c r="M2336" s="16">
        <f>DAY(Table13[[#This Row],[Order Date]])</f>
        <v>30</v>
      </c>
      <c r="N2336" s="16" t="str">
        <f>TEXT(Table13[[#This Row],[Order Date]],"mmmm")</f>
        <v>January</v>
      </c>
      <c r="O2336" s="16" t="str">
        <f>TEXT(Table13[[#This Row],[Order Date]],"dddd")</f>
        <v>Monday</v>
      </c>
      <c r="P2336" s="16">
        <f>WEEKDAY(Table13[[#This Row],[Order Datetime]],2)</f>
        <v>1</v>
      </c>
      <c r="Q2336" s="30" t="str">
        <f>IF(Table13[[#This Row],[Customer Country]]="",VLOOKUP(Table13[[#This Row],[Customer ID]],Customers!$A$2:$E$2501,2,0),Table13[[#This Row],[Customer Country]])</f>
        <v>Spain</v>
      </c>
      <c r="R2336" s="16">
        <f>VLOOKUP(Table13[[#This Row],[Customer ID]],Table3[],6,0)</f>
        <v>61</v>
      </c>
    </row>
    <row r="2337" spans="1:18" x14ac:dyDescent="0.3">
      <c r="A2337" s="15">
        <v>564076</v>
      </c>
      <c r="B2337" s="16">
        <v>1862</v>
      </c>
      <c r="C2337" s="17" t="s">
        <v>101</v>
      </c>
      <c r="D2337" s="18">
        <v>45076.993750000001</v>
      </c>
      <c r="E2337" s="16" t="s">
        <v>97</v>
      </c>
      <c r="F2337" s="16" t="s">
        <v>9</v>
      </c>
      <c r="G2337" s="16">
        <v>7241</v>
      </c>
      <c r="H2337" s="16">
        <f>IF(OR(Table13[[#This Row],[Order Value]]&gt;Answer!I$17,Table13[[#This Row],[Order Value]]&lt;Answer!I$18),1,0)</f>
        <v>0</v>
      </c>
      <c r="I2337" s="19">
        <v>45076</v>
      </c>
      <c r="J2337" s="20" t="str">
        <f>TEXT(Table13[[#This Row],[Order Datetime]],"HH:MM:SS")</f>
        <v>23:51:00</v>
      </c>
      <c r="K2337" s="20" t="str">
        <f>TEXT(Table13[[#This Row],[Order time]],"H")</f>
        <v>23</v>
      </c>
      <c r="L2337" s="16">
        <v>5</v>
      </c>
      <c r="M2337" s="16">
        <f>DAY(Table13[[#This Row],[Order Date]])</f>
        <v>30</v>
      </c>
      <c r="N2337" s="16" t="str">
        <f>TEXT(Table13[[#This Row],[Order Date]],"mmmm")</f>
        <v>May</v>
      </c>
      <c r="O2337" s="16" t="str">
        <f>TEXT(Table13[[#This Row],[Order Date]],"dddd")</f>
        <v>Tuesday</v>
      </c>
      <c r="P2337" s="16">
        <f>WEEKDAY(Table13[[#This Row],[Order Datetime]],2)</f>
        <v>2</v>
      </c>
      <c r="Q2337" s="30" t="str">
        <f>IF(Table13[[#This Row],[Customer Country]]="",VLOOKUP(Table13[[#This Row],[Customer ID]],Customers!$A$2:$E$2501,2,0),Table13[[#This Row],[Customer Country]])</f>
        <v>Australia</v>
      </c>
      <c r="R2337" s="16">
        <f>VLOOKUP(Table13[[#This Row],[Customer ID]],Table3[],6,0)</f>
        <v>70</v>
      </c>
    </row>
    <row r="2338" spans="1:18" x14ac:dyDescent="0.3">
      <c r="A2338" s="15">
        <v>1495611</v>
      </c>
      <c r="B2338" s="16">
        <v>1863</v>
      </c>
      <c r="C2338" s="17" t="s">
        <v>105</v>
      </c>
      <c r="D2338" s="21">
        <v>45218.974999999999</v>
      </c>
      <c r="E2338" s="16" t="s">
        <v>97</v>
      </c>
      <c r="F2338" s="16" t="s">
        <v>71</v>
      </c>
      <c r="G2338" s="16">
        <v>3590</v>
      </c>
      <c r="H2338" s="16">
        <f>IF(OR(Table13[[#This Row],[Order Value]]&gt;Answer!I$17,Table13[[#This Row],[Order Value]]&lt;Answer!I$18),1,0)</f>
        <v>0</v>
      </c>
      <c r="I2338" s="19">
        <v>45218</v>
      </c>
      <c r="J2338" s="20" t="str">
        <f>TEXT(Table13[[#This Row],[Order Datetime]],"HH:MM:SS")</f>
        <v>23:24:00</v>
      </c>
      <c r="K2338" s="20" t="str">
        <f>TEXT(Table13[[#This Row],[Order time]],"H")</f>
        <v>23</v>
      </c>
      <c r="L2338" s="16">
        <v>10</v>
      </c>
      <c r="M2338" s="16">
        <f>DAY(Table13[[#This Row],[Order Date]])</f>
        <v>19</v>
      </c>
      <c r="N2338" s="16" t="str">
        <f>TEXT(Table13[[#This Row],[Order Date]],"mmmm")</f>
        <v>October</v>
      </c>
      <c r="O2338" s="16" t="str">
        <f>TEXT(Table13[[#This Row],[Order Date]],"dddd")</f>
        <v>Thursday</v>
      </c>
      <c r="P2338" s="16">
        <f>WEEKDAY(Table13[[#This Row],[Order Datetime]],2)</f>
        <v>4</v>
      </c>
      <c r="Q2338" s="30" t="str">
        <f>IF(Table13[[#This Row],[Customer Country]]="",VLOOKUP(Table13[[#This Row],[Customer ID]],Customers!$A$2:$E$2501,2,0),Table13[[#This Row],[Customer Country]])</f>
        <v>Spain</v>
      </c>
      <c r="R2338" s="16">
        <f>VLOOKUP(Table13[[#This Row],[Customer ID]],Table3[],6,0)</f>
        <v>21</v>
      </c>
    </row>
    <row r="2339" spans="1:18" x14ac:dyDescent="0.3">
      <c r="A2339" s="15">
        <v>1054639</v>
      </c>
      <c r="B2339" s="16">
        <v>1865</v>
      </c>
      <c r="C2339" s="17" t="s">
        <v>100</v>
      </c>
      <c r="D2339" s="21">
        <v>44983</v>
      </c>
      <c r="E2339" s="16" t="s">
        <v>191</v>
      </c>
      <c r="F2339" s="16" t="s">
        <v>41</v>
      </c>
      <c r="G2339" s="16">
        <v>4421</v>
      </c>
      <c r="H2339" s="16">
        <f>IF(OR(Table13[[#This Row],[Order Value]]&gt;Answer!I$17,Table13[[#This Row],[Order Value]]&lt;Answer!I$18),1,0)</f>
        <v>0</v>
      </c>
      <c r="I2339" s="19">
        <v>44983</v>
      </c>
      <c r="J2339" s="20" t="str">
        <f>TEXT(Table13[[#This Row],[Order Datetime]],"HH:MM:SS")</f>
        <v>00:00:00</v>
      </c>
      <c r="K2339" s="20" t="str">
        <f>TEXT(Table13[[#This Row],[Order time]],"H")</f>
        <v>0</v>
      </c>
      <c r="L2339" s="16">
        <v>2</v>
      </c>
      <c r="M2339" s="16">
        <f>DAY(Table13[[#This Row],[Order Date]])</f>
        <v>26</v>
      </c>
      <c r="N2339" s="16" t="str">
        <f>TEXT(Table13[[#This Row],[Order Date]],"mmmm")</f>
        <v>February</v>
      </c>
      <c r="O2339" s="16" t="str">
        <f>TEXT(Table13[[#This Row],[Order Date]],"dddd")</f>
        <v>Sunday</v>
      </c>
      <c r="P2339" s="16">
        <f>WEEKDAY(Table13[[#This Row],[Order Datetime]],2)</f>
        <v>7</v>
      </c>
      <c r="Q2339" s="30" t="str">
        <f>IF(Table13[[#This Row],[Customer Country]]="",VLOOKUP(Table13[[#This Row],[Customer ID]],Customers!$A$2:$E$2501,2,0),Table13[[#This Row],[Customer Country]])</f>
        <v>France</v>
      </c>
      <c r="R2339" s="16">
        <f>VLOOKUP(Table13[[#This Row],[Customer ID]],Table3[],6,0)</f>
        <v>90</v>
      </c>
    </row>
    <row r="2340" spans="1:18" x14ac:dyDescent="0.3">
      <c r="A2340" s="15">
        <v>1282426</v>
      </c>
      <c r="B2340" s="16">
        <v>1866</v>
      </c>
      <c r="C2340" s="17" t="s">
        <v>105</v>
      </c>
      <c r="D2340" s="21">
        <v>45112.007638888892</v>
      </c>
      <c r="E2340" s="16" t="s">
        <v>191</v>
      </c>
      <c r="F2340" s="16" t="s">
        <v>53</v>
      </c>
      <c r="G2340" s="16">
        <v>9455</v>
      </c>
      <c r="H2340" s="16">
        <f>IF(OR(Table13[[#This Row],[Order Value]]&gt;Answer!I$17,Table13[[#This Row],[Order Value]]&lt;Answer!I$18),1,0)</f>
        <v>0</v>
      </c>
      <c r="I2340" s="19">
        <v>45112</v>
      </c>
      <c r="J2340" s="20" t="str">
        <f>TEXT(Table13[[#This Row],[Order Datetime]],"HH:MM:SS")</f>
        <v>00:11:00</v>
      </c>
      <c r="K2340" s="20" t="str">
        <f>TEXT(Table13[[#This Row],[Order time]],"H")</f>
        <v>0</v>
      </c>
      <c r="L2340" s="16">
        <v>7</v>
      </c>
      <c r="M2340" s="16">
        <f>DAY(Table13[[#This Row],[Order Date]])</f>
        <v>5</v>
      </c>
      <c r="N2340" s="16" t="str">
        <f>TEXT(Table13[[#This Row],[Order Date]],"mmmm")</f>
        <v>July</v>
      </c>
      <c r="O2340" s="16" t="str">
        <f>TEXT(Table13[[#This Row],[Order Date]],"dddd")</f>
        <v>Wednesday</v>
      </c>
      <c r="P2340" s="16">
        <f>WEEKDAY(Table13[[#This Row],[Order Datetime]],2)</f>
        <v>3</v>
      </c>
      <c r="Q2340" s="30" t="str">
        <f>IF(Table13[[#This Row],[Customer Country]]="",VLOOKUP(Table13[[#This Row],[Customer ID]],Customers!$A$2:$E$2501,2,0),Table13[[#This Row],[Customer Country]])</f>
        <v>Spain</v>
      </c>
      <c r="R2340" s="16">
        <f>VLOOKUP(Table13[[#This Row],[Customer ID]],Table3[],6,0)</f>
        <v>53</v>
      </c>
    </row>
    <row r="2341" spans="1:18" x14ac:dyDescent="0.3">
      <c r="A2341" s="15">
        <v>954631</v>
      </c>
      <c r="B2341" s="16">
        <v>1868</v>
      </c>
      <c r="C2341" s="17" t="s">
        <v>100</v>
      </c>
      <c r="D2341" s="21">
        <v>44988.019444444442</v>
      </c>
      <c r="E2341" s="16" t="s">
        <v>96</v>
      </c>
      <c r="F2341" s="16" t="s">
        <v>65</v>
      </c>
      <c r="G2341" s="16">
        <v>8020</v>
      </c>
      <c r="H2341" s="16">
        <f>IF(OR(Table13[[#This Row],[Order Value]]&gt;Answer!I$17,Table13[[#This Row],[Order Value]]&lt;Answer!I$18),1,0)</f>
        <v>0</v>
      </c>
      <c r="I2341" s="19">
        <v>44988</v>
      </c>
      <c r="J2341" s="20" t="str">
        <f>TEXT(Table13[[#This Row],[Order Datetime]],"HH:MM:SS")</f>
        <v>00:28:00</v>
      </c>
      <c r="K2341" s="20" t="str">
        <f>TEXT(Table13[[#This Row],[Order time]],"H")</f>
        <v>0</v>
      </c>
      <c r="L2341" s="16">
        <v>3</v>
      </c>
      <c r="M2341" s="16">
        <f>DAY(Table13[[#This Row],[Order Date]])</f>
        <v>3</v>
      </c>
      <c r="N2341" s="16" t="str">
        <f>TEXT(Table13[[#This Row],[Order Date]],"mmmm")</f>
        <v>March</v>
      </c>
      <c r="O2341" s="16" t="str">
        <f>TEXT(Table13[[#This Row],[Order Date]],"dddd")</f>
        <v>Friday</v>
      </c>
      <c r="P2341" s="16">
        <f>WEEKDAY(Table13[[#This Row],[Order Datetime]],2)</f>
        <v>5</v>
      </c>
      <c r="Q2341" s="30" t="str">
        <f>IF(Table13[[#This Row],[Customer Country]]="",VLOOKUP(Table13[[#This Row],[Customer ID]],Customers!$A$2:$E$2501,2,0),Table13[[#This Row],[Customer Country]])</f>
        <v>France</v>
      </c>
      <c r="R2341" s="16">
        <f>VLOOKUP(Table13[[#This Row],[Customer ID]],Table3[],6,0)</f>
        <v>49</v>
      </c>
    </row>
    <row r="2342" spans="1:18" x14ac:dyDescent="0.3">
      <c r="A2342" s="15">
        <v>61520</v>
      </c>
      <c r="B2342" s="16">
        <v>1870</v>
      </c>
      <c r="C2342" s="17" t="s">
        <v>99</v>
      </c>
      <c r="D2342" s="18">
        <v>45099.984027777777</v>
      </c>
      <c r="E2342" s="16" t="s">
        <v>191</v>
      </c>
      <c r="F2342" s="16" t="s">
        <v>51</v>
      </c>
      <c r="G2342" s="16">
        <v>3077</v>
      </c>
      <c r="H2342" s="16">
        <f>IF(OR(Table13[[#This Row],[Order Value]]&gt;Answer!I$17,Table13[[#This Row],[Order Value]]&lt;Answer!I$18),1,0)</f>
        <v>0</v>
      </c>
      <c r="I2342" s="19">
        <v>45099</v>
      </c>
      <c r="J2342" s="20" t="str">
        <f>TEXT(Table13[[#This Row],[Order Datetime]],"HH:MM:SS")</f>
        <v>23:37:00</v>
      </c>
      <c r="K2342" s="20" t="str">
        <f>TEXT(Table13[[#This Row],[Order time]],"H")</f>
        <v>23</v>
      </c>
      <c r="L2342" s="16">
        <v>6</v>
      </c>
      <c r="M2342" s="16">
        <f>DAY(Table13[[#This Row],[Order Date]])</f>
        <v>22</v>
      </c>
      <c r="N2342" s="16" t="str">
        <f>TEXT(Table13[[#This Row],[Order Date]],"mmmm")</f>
        <v>June</v>
      </c>
      <c r="O2342" s="16" t="str">
        <f>TEXT(Table13[[#This Row],[Order Date]],"dddd")</f>
        <v>Thursday</v>
      </c>
      <c r="P2342" s="16">
        <f>WEEKDAY(Table13[[#This Row],[Order Datetime]],2)</f>
        <v>4</v>
      </c>
      <c r="Q2342" s="30" t="str">
        <f>IF(Table13[[#This Row],[Customer Country]]="",VLOOKUP(Table13[[#This Row],[Customer ID]],Customers!$A$2:$E$2501,2,0),Table13[[#This Row],[Customer Country]])</f>
        <v>USA</v>
      </c>
      <c r="R2342" s="16">
        <f>VLOOKUP(Table13[[#This Row],[Customer ID]],Table3[],6,0)</f>
        <v>39</v>
      </c>
    </row>
    <row r="2343" spans="1:18" x14ac:dyDescent="0.3">
      <c r="A2343" s="15">
        <v>170864</v>
      </c>
      <c r="B2343" s="16">
        <v>1870</v>
      </c>
      <c r="C2343" s="17" t="s">
        <v>99</v>
      </c>
      <c r="D2343" s="18">
        <v>45055.99722222222</v>
      </c>
      <c r="E2343" s="16" t="s">
        <v>96</v>
      </c>
      <c r="F2343" s="16" t="s">
        <v>7</v>
      </c>
      <c r="G2343" s="16">
        <v>4281</v>
      </c>
      <c r="H2343" s="16">
        <f>IF(OR(Table13[[#This Row],[Order Value]]&gt;Answer!I$17,Table13[[#This Row],[Order Value]]&lt;Answer!I$18),1,0)</f>
        <v>0</v>
      </c>
      <c r="I2343" s="19">
        <v>45055</v>
      </c>
      <c r="J2343" s="20" t="str">
        <f>TEXT(Table13[[#This Row],[Order Datetime]],"HH:MM:SS")</f>
        <v>23:56:00</v>
      </c>
      <c r="K2343" s="20" t="str">
        <f>TEXT(Table13[[#This Row],[Order time]],"H")</f>
        <v>23</v>
      </c>
      <c r="L2343" s="16">
        <v>5</v>
      </c>
      <c r="M2343" s="16">
        <f>DAY(Table13[[#This Row],[Order Date]])</f>
        <v>9</v>
      </c>
      <c r="N2343" s="16" t="str">
        <f>TEXT(Table13[[#This Row],[Order Date]],"mmmm")</f>
        <v>May</v>
      </c>
      <c r="O2343" s="16" t="str">
        <f>TEXT(Table13[[#This Row],[Order Date]],"dddd")</f>
        <v>Tuesday</v>
      </c>
      <c r="P2343" s="16">
        <f>WEEKDAY(Table13[[#This Row],[Order Datetime]],2)</f>
        <v>2</v>
      </c>
      <c r="Q2343" s="30" t="str">
        <f>IF(Table13[[#This Row],[Customer Country]]="",VLOOKUP(Table13[[#This Row],[Customer ID]],Customers!$A$2:$E$2501,2,0),Table13[[#This Row],[Customer Country]])</f>
        <v>USA</v>
      </c>
      <c r="R2343" s="16">
        <f>VLOOKUP(Table13[[#This Row],[Customer ID]],Table3[],6,0)</f>
        <v>39</v>
      </c>
    </row>
    <row r="2344" spans="1:18" x14ac:dyDescent="0.3">
      <c r="A2344" s="15">
        <v>1532610</v>
      </c>
      <c r="B2344" s="16">
        <v>1871</v>
      </c>
      <c r="C2344" s="17" t="s">
        <v>107</v>
      </c>
      <c r="D2344" s="21">
        <v>45159.002083333333</v>
      </c>
      <c r="E2344" s="16" t="s">
        <v>191</v>
      </c>
      <c r="F2344" s="16" t="s">
        <v>66</v>
      </c>
      <c r="G2344" s="16">
        <v>8644</v>
      </c>
      <c r="H2344" s="16">
        <f>IF(OR(Table13[[#This Row],[Order Value]]&gt;Answer!I$17,Table13[[#This Row],[Order Value]]&lt;Answer!I$18),1,0)</f>
        <v>0</v>
      </c>
      <c r="I2344" s="19">
        <v>45159</v>
      </c>
      <c r="J2344" s="20" t="str">
        <f>TEXT(Table13[[#This Row],[Order Datetime]],"HH:MM:SS")</f>
        <v>00:03:00</v>
      </c>
      <c r="K2344" s="20" t="str">
        <f>TEXT(Table13[[#This Row],[Order time]],"H")</f>
        <v>0</v>
      </c>
      <c r="L2344" s="16">
        <v>8</v>
      </c>
      <c r="M2344" s="16">
        <f>DAY(Table13[[#This Row],[Order Date]])</f>
        <v>21</v>
      </c>
      <c r="N2344" s="16" t="str">
        <f>TEXT(Table13[[#This Row],[Order Date]],"mmmm")</f>
        <v>August</v>
      </c>
      <c r="O2344" s="16" t="str">
        <f>TEXT(Table13[[#This Row],[Order Date]],"dddd")</f>
        <v>Monday</v>
      </c>
      <c r="P2344" s="16">
        <f>WEEKDAY(Table13[[#This Row],[Order Datetime]],2)</f>
        <v>1</v>
      </c>
      <c r="Q2344" s="30" t="str">
        <f>IF(Table13[[#This Row],[Customer Country]]="",VLOOKUP(Table13[[#This Row],[Customer ID]],Customers!$A$2:$E$2501,2,0),Table13[[#This Row],[Customer Country]])</f>
        <v>Italy</v>
      </c>
      <c r="R2344" s="16">
        <f>VLOOKUP(Table13[[#This Row],[Customer ID]],Table3[],6,0)</f>
        <v>49</v>
      </c>
    </row>
    <row r="2345" spans="1:18" x14ac:dyDescent="0.3">
      <c r="A2345" s="15">
        <v>1244668</v>
      </c>
      <c r="B2345" s="16">
        <v>1872</v>
      </c>
      <c r="C2345" s="17" t="s">
        <v>100</v>
      </c>
      <c r="D2345" s="21">
        <v>45159.04583333333</v>
      </c>
      <c r="E2345" s="16" t="s">
        <v>98</v>
      </c>
      <c r="F2345" s="16" t="s">
        <v>69</v>
      </c>
      <c r="G2345" s="16">
        <v>9021</v>
      </c>
      <c r="H2345" s="16">
        <f>IF(OR(Table13[[#This Row],[Order Value]]&gt;Answer!I$17,Table13[[#This Row],[Order Value]]&lt;Answer!I$18),1,0)</f>
        <v>0</v>
      </c>
      <c r="I2345" s="19">
        <v>45159</v>
      </c>
      <c r="J2345" s="20" t="str">
        <f>TEXT(Table13[[#This Row],[Order Datetime]],"HH:MM:SS")</f>
        <v>01:06:00</v>
      </c>
      <c r="K2345" s="20" t="str">
        <f>TEXT(Table13[[#This Row],[Order time]],"H")</f>
        <v>1</v>
      </c>
      <c r="L2345" s="16">
        <v>8</v>
      </c>
      <c r="M2345" s="16">
        <f>DAY(Table13[[#This Row],[Order Date]])</f>
        <v>21</v>
      </c>
      <c r="N2345" s="16" t="str">
        <f>TEXT(Table13[[#This Row],[Order Date]],"mmmm")</f>
        <v>August</v>
      </c>
      <c r="O2345" s="16" t="str">
        <f>TEXT(Table13[[#This Row],[Order Date]],"dddd")</f>
        <v>Monday</v>
      </c>
      <c r="P2345" s="16">
        <f>WEEKDAY(Table13[[#This Row],[Order Datetime]],2)</f>
        <v>1</v>
      </c>
      <c r="Q2345" s="30" t="str">
        <f>IF(Table13[[#This Row],[Customer Country]]="",VLOOKUP(Table13[[#This Row],[Customer ID]],Customers!$A$2:$E$2501,2,0),Table13[[#This Row],[Customer Country]])</f>
        <v>France</v>
      </c>
      <c r="R2345" s="16">
        <f>VLOOKUP(Table13[[#This Row],[Customer ID]],Table3[],6,0)</f>
        <v>34</v>
      </c>
    </row>
    <row r="2346" spans="1:18" x14ac:dyDescent="0.3">
      <c r="A2346" s="15">
        <v>379416</v>
      </c>
      <c r="B2346" s="16">
        <v>1873</v>
      </c>
      <c r="C2346" s="17" t="s">
        <v>101</v>
      </c>
      <c r="D2346" s="18">
        <v>45073.017361111109</v>
      </c>
      <c r="E2346" s="16" t="s">
        <v>96</v>
      </c>
      <c r="F2346" s="16" t="s">
        <v>81</v>
      </c>
      <c r="G2346" s="16">
        <v>7996</v>
      </c>
      <c r="H2346" s="16">
        <f>IF(OR(Table13[[#This Row],[Order Value]]&gt;Answer!I$17,Table13[[#This Row],[Order Value]]&lt;Answer!I$18),1,0)</f>
        <v>0</v>
      </c>
      <c r="I2346" s="19">
        <v>45073</v>
      </c>
      <c r="J2346" s="20" t="str">
        <f>TEXT(Table13[[#This Row],[Order Datetime]],"HH:MM:SS")</f>
        <v>00:25:00</v>
      </c>
      <c r="K2346" s="20" t="str">
        <f>TEXT(Table13[[#This Row],[Order time]],"H")</f>
        <v>0</v>
      </c>
      <c r="L2346" s="16">
        <v>5</v>
      </c>
      <c r="M2346" s="16">
        <f>DAY(Table13[[#This Row],[Order Date]])</f>
        <v>27</v>
      </c>
      <c r="N2346" s="16" t="str">
        <f>TEXT(Table13[[#This Row],[Order Date]],"mmmm")</f>
        <v>May</v>
      </c>
      <c r="O2346" s="16" t="str">
        <f>TEXT(Table13[[#This Row],[Order Date]],"dddd")</f>
        <v>Saturday</v>
      </c>
      <c r="P2346" s="16">
        <f>WEEKDAY(Table13[[#This Row],[Order Datetime]],2)</f>
        <v>6</v>
      </c>
      <c r="Q2346" s="30" t="str">
        <f>IF(Table13[[#This Row],[Customer Country]]="",VLOOKUP(Table13[[#This Row],[Customer ID]],Customers!$A$2:$E$2501,2,0),Table13[[#This Row],[Customer Country]])</f>
        <v>Australia</v>
      </c>
      <c r="R2346" s="16">
        <f>VLOOKUP(Table13[[#This Row],[Customer ID]],Table3[],6,0)</f>
        <v>20</v>
      </c>
    </row>
    <row r="2347" spans="1:18" x14ac:dyDescent="0.3">
      <c r="A2347" s="15">
        <v>1079761</v>
      </c>
      <c r="B2347" s="16">
        <v>1873</v>
      </c>
      <c r="C2347" s="17" t="s">
        <v>101</v>
      </c>
      <c r="D2347" s="21">
        <v>45187.05</v>
      </c>
      <c r="E2347" s="16" t="s">
        <v>191</v>
      </c>
      <c r="F2347" s="16" t="s">
        <v>50</v>
      </c>
      <c r="G2347" s="16">
        <v>9752</v>
      </c>
      <c r="H2347" s="16">
        <f>IF(OR(Table13[[#This Row],[Order Value]]&gt;Answer!I$17,Table13[[#This Row],[Order Value]]&lt;Answer!I$18),1,0)</f>
        <v>0</v>
      </c>
      <c r="I2347" s="19">
        <v>45187</v>
      </c>
      <c r="J2347" s="20" t="str">
        <f>TEXT(Table13[[#This Row],[Order Datetime]],"HH:MM:SS")</f>
        <v>01:12:00</v>
      </c>
      <c r="K2347" s="20" t="str">
        <f>TEXT(Table13[[#This Row],[Order time]],"H")</f>
        <v>1</v>
      </c>
      <c r="L2347" s="16">
        <v>9</v>
      </c>
      <c r="M2347" s="16">
        <f>DAY(Table13[[#This Row],[Order Date]])</f>
        <v>18</v>
      </c>
      <c r="N2347" s="16" t="str">
        <f>TEXT(Table13[[#This Row],[Order Date]],"mmmm")</f>
        <v>September</v>
      </c>
      <c r="O2347" s="16" t="str">
        <f>TEXT(Table13[[#This Row],[Order Date]],"dddd")</f>
        <v>Monday</v>
      </c>
      <c r="P2347" s="16">
        <f>WEEKDAY(Table13[[#This Row],[Order Datetime]],2)</f>
        <v>1</v>
      </c>
      <c r="Q2347" s="30" t="str">
        <f>IF(Table13[[#This Row],[Customer Country]]="",VLOOKUP(Table13[[#This Row],[Customer ID]],Customers!$A$2:$E$2501,2,0),Table13[[#This Row],[Customer Country]])</f>
        <v>Australia</v>
      </c>
      <c r="R2347" s="16">
        <f>VLOOKUP(Table13[[#This Row],[Customer ID]],Table3[],6,0)</f>
        <v>20</v>
      </c>
    </row>
    <row r="2348" spans="1:18" x14ac:dyDescent="0.3">
      <c r="A2348" s="15">
        <v>725482</v>
      </c>
      <c r="B2348" s="16">
        <v>1874</v>
      </c>
      <c r="C2348" s="17" t="s">
        <v>99</v>
      </c>
      <c r="D2348" s="21">
        <v>45118.977083333331</v>
      </c>
      <c r="E2348" s="16" t="s">
        <v>98</v>
      </c>
      <c r="F2348" s="16" t="s">
        <v>27</v>
      </c>
      <c r="G2348" s="16">
        <v>6488</v>
      </c>
      <c r="H2348" s="16">
        <f>IF(OR(Table13[[#This Row],[Order Value]]&gt;Answer!I$17,Table13[[#This Row],[Order Value]]&lt;Answer!I$18),1,0)</f>
        <v>0</v>
      </c>
      <c r="I2348" s="19">
        <v>45118</v>
      </c>
      <c r="J2348" s="20" t="str">
        <f>TEXT(Table13[[#This Row],[Order Datetime]],"HH:MM:SS")</f>
        <v>23:27:00</v>
      </c>
      <c r="K2348" s="20" t="str">
        <f>TEXT(Table13[[#This Row],[Order time]],"H")</f>
        <v>23</v>
      </c>
      <c r="L2348" s="16">
        <v>7</v>
      </c>
      <c r="M2348" s="16">
        <f>DAY(Table13[[#This Row],[Order Date]])</f>
        <v>11</v>
      </c>
      <c r="N2348" s="16" t="str">
        <f>TEXT(Table13[[#This Row],[Order Date]],"mmmm")</f>
        <v>July</v>
      </c>
      <c r="O2348" s="16" t="str">
        <f>TEXT(Table13[[#This Row],[Order Date]],"dddd")</f>
        <v>Tuesday</v>
      </c>
      <c r="P2348" s="16">
        <f>WEEKDAY(Table13[[#This Row],[Order Datetime]],2)</f>
        <v>2</v>
      </c>
      <c r="Q2348" s="30" t="str">
        <f>IF(Table13[[#This Row],[Customer Country]]="",VLOOKUP(Table13[[#This Row],[Customer ID]],Customers!$A$2:$E$2501,2,0),Table13[[#This Row],[Customer Country]])</f>
        <v>USA</v>
      </c>
      <c r="R2348" s="16">
        <f>VLOOKUP(Table13[[#This Row],[Customer ID]],Table3[],6,0)</f>
        <v>51</v>
      </c>
    </row>
    <row r="2349" spans="1:18" x14ac:dyDescent="0.3">
      <c r="A2349" s="15">
        <v>974557</v>
      </c>
      <c r="B2349" s="16">
        <v>1874</v>
      </c>
      <c r="C2349" s="17" t="s">
        <v>99</v>
      </c>
      <c r="D2349" s="21">
        <v>44941.047222222223</v>
      </c>
      <c r="E2349" s="16" t="s">
        <v>191</v>
      </c>
      <c r="F2349" s="16" t="s">
        <v>4</v>
      </c>
      <c r="G2349" s="16">
        <v>2721</v>
      </c>
      <c r="H2349" s="16">
        <f>IF(OR(Table13[[#This Row],[Order Value]]&gt;Answer!I$17,Table13[[#This Row],[Order Value]]&lt;Answer!I$18),1,0)</f>
        <v>0</v>
      </c>
      <c r="I2349" s="19">
        <v>44941</v>
      </c>
      <c r="J2349" s="20" t="str">
        <f>TEXT(Table13[[#This Row],[Order Datetime]],"HH:MM:SS")</f>
        <v>01:08:00</v>
      </c>
      <c r="K2349" s="20" t="str">
        <f>TEXT(Table13[[#This Row],[Order time]],"H")</f>
        <v>1</v>
      </c>
      <c r="L2349" s="16">
        <v>1</v>
      </c>
      <c r="M2349" s="16">
        <f>DAY(Table13[[#This Row],[Order Date]])</f>
        <v>15</v>
      </c>
      <c r="N2349" s="16" t="str">
        <f>TEXT(Table13[[#This Row],[Order Date]],"mmmm")</f>
        <v>January</v>
      </c>
      <c r="O2349" s="16" t="str">
        <f>TEXT(Table13[[#This Row],[Order Date]],"dddd")</f>
        <v>Sunday</v>
      </c>
      <c r="P2349" s="16">
        <f>WEEKDAY(Table13[[#This Row],[Order Datetime]],2)</f>
        <v>7</v>
      </c>
      <c r="Q2349" s="30" t="str">
        <f>IF(Table13[[#This Row],[Customer Country]]="",VLOOKUP(Table13[[#This Row],[Customer ID]],Customers!$A$2:$E$2501,2,0),Table13[[#This Row],[Customer Country]])</f>
        <v>USA</v>
      </c>
      <c r="R2349" s="16">
        <f>VLOOKUP(Table13[[#This Row],[Customer ID]],Table3[],6,0)</f>
        <v>51</v>
      </c>
    </row>
    <row r="2350" spans="1:18" x14ac:dyDescent="0.3">
      <c r="A2350" s="15">
        <v>1061320</v>
      </c>
      <c r="B2350" s="16">
        <v>1874</v>
      </c>
      <c r="C2350" s="17" t="s">
        <v>99</v>
      </c>
      <c r="D2350" s="21">
        <v>45102.026388888888</v>
      </c>
      <c r="E2350" s="16" t="s">
        <v>191</v>
      </c>
      <c r="F2350" s="16" t="s">
        <v>4</v>
      </c>
      <c r="G2350" s="16">
        <v>2899</v>
      </c>
      <c r="H2350" s="16">
        <f>IF(OR(Table13[[#This Row],[Order Value]]&gt;Answer!I$17,Table13[[#This Row],[Order Value]]&lt;Answer!I$18),1,0)</f>
        <v>0</v>
      </c>
      <c r="I2350" s="19">
        <v>45102</v>
      </c>
      <c r="J2350" s="20" t="str">
        <f>TEXT(Table13[[#This Row],[Order Datetime]],"HH:MM:SS")</f>
        <v>00:38:00</v>
      </c>
      <c r="K2350" s="20" t="str">
        <f>TEXT(Table13[[#This Row],[Order time]],"H")</f>
        <v>0</v>
      </c>
      <c r="L2350" s="16">
        <v>6</v>
      </c>
      <c r="M2350" s="16">
        <f>DAY(Table13[[#This Row],[Order Date]])</f>
        <v>25</v>
      </c>
      <c r="N2350" s="16" t="str">
        <f>TEXT(Table13[[#This Row],[Order Date]],"mmmm")</f>
        <v>June</v>
      </c>
      <c r="O2350" s="16" t="str">
        <f>TEXT(Table13[[#This Row],[Order Date]],"dddd")</f>
        <v>Sunday</v>
      </c>
      <c r="P2350" s="16">
        <f>WEEKDAY(Table13[[#This Row],[Order Datetime]],2)</f>
        <v>7</v>
      </c>
      <c r="Q2350" s="30" t="str">
        <f>IF(Table13[[#This Row],[Customer Country]]="",VLOOKUP(Table13[[#This Row],[Customer ID]],Customers!$A$2:$E$2501,2,0),Table13[[#This Row],[Customer Country]])</f>
        <v>USA</v>
      </c>
      <c r="R2350" s="16">
        <f>VLOOKUP(Table13[[#This Row],[Customer ID]],Table3[],6,0)</f>
        <v>51</v>
      </c>
    </row>
    <row r="2351" spans="1:18" x14ac:dyDescent="0.3">
      <c r="A2351" s="15">
        <v>220733</v>
      </c>
      <c r="B2351" s="16">
        <v>1875</v>
      </c>
      <c r="C2351" s="17" t="s">
        <v>100</v>
      </c>
      <c r="D2351" s="18">
        <v>44931.007638888892</v>
      </c>
      <c r="E2351" s="16" t="s">
        <v>96</v>
      </c>
      <c r="F2351" s="16" t="s">
        <v>41</v>
      </c>
      <c r="G2351" s="16">
        <v>6006</v>
      </c>
      <c r="H2351" s="16">
        <f>IF(OR(Table13[[#This Row],[Order Value]]&gt;Answer!I$17,Table13[[#This Row],[Order Value]]&lt;Answer!I$18),1,0)</f>
        <v>0</v>
      </c>
      <c r="I2351" s="19">
        <v>44931</v>
      </c>
      <c r="J2351" s="20" t="str">
        <f>TEXT(Table13[[#This Row],[Order Datetime]],"HH:MM:SS")</f>
        <v>00:11:00</v>
      </c>
      <c r="K2351" s="20" t="str">
        <f>TEXT(Table13[[#This Row],[Order time]],"H")</f>
        <v>0</v>
      </c>
      <c r="L2351" s="16">
        <v>1</v>
      </c>
      <c r="M2351" s="16">
        <f>DAY(Table13[[#This Row],[Order Date]])</f>
        <v>5</v>
      </c>
      <c r="N2351" s="16" t="str">
        <f>TEXT(Table13[[#This Row],[Order Date]],"mmmm")</f>
        <v>January</v>
      </c>
      <c r="O2351" s="16" t="str">
        <f>TEXT(Table13[[#This Row],[Order Date]],"dddd")</f>
        <v>Thursday</v>
      </c>
      <c r="P2351" s="16">
        <f>WEEKDAY(Table13[[#This Row],[Order Datetime]],2)</f>
        <v>4</v>
      </c>
      <c r="Q2351" s="30" t="str">
        <f>IF(Table13[[#This Row],[Customer Country]]="",VLOOKUP(Table13[[#This Row],[Customer ID]],Customers!$A$2:$E$2501,2,0),Table13[[#This Row],[Customer Country]])</f>
        <v>France</v>
      </c>
      <c r="R2351" s="16">
        <f>VLOOKUP(Table13[[#This Row],[Customer ID]],Table3[],6,0)</f>
        <v>62</v>
      </c>
    </row>
    <row r="2352" spans="1:18" x14ac:dyDescent="0.3">
      <c r="A2352" s="15">
        <v>893103</v>
      </c>
      <c r="B2352" s="16">
        <v>1877</v>
      </c>
      <c r="C2352" s="17" t="s">
        <v>105</v>
      </c>
      <c r="D2352" s="21">
        <v>44965.981249999997</v>
      </c>
      <c r="E2352" s="16" t="s">
        <v>96</v>
      </c>
      <c r="F2352" s="16" t="s">
        <v>43</v>
      </c>
      <c r="G2352" s="16">
        <v>1604</v>
      </c>
      <c r="H2352" s="16">
        <f>IF(OR(Table13[[#This Row],[Order Value]]&gt;Answer!I$17,Table13[[#This Row],[Order Value]]&lt;Answer!I$18),1,0)</f>
        <v>0</v>
      </c>
      <c r="I2352" s="19">
        <v>44965</v>
      </c>
      <c r="J2352" s="20" t="str">
        <f>TEXT(Table13[[#This Row],[Order Datetime]],"HH:MM:SS")</f>
        <v>23:33:00</v>
      </c>
      <c r="K2352" s="20" t="str">
        <f>TEXT(Table13[[#This Row],[Order time]],"H")</f>
        <v>23</v>
      </c>
      <c r="L2352" s="16">
        <v>2</v>
      </c>
      <c r="M2352" s="16">
        <f>DAY(Table13[[#This Row],[Order Date]])</f>
        <v>8</v>
      </c>
      <c r="N2352" s="16" t="str">
        <f>TEXT(Table13[[#This Row],[Order Date]],"mmmm")</f>
        <v>February</v>
      </c>
      <c r="O2352" s="16" t="str">
        <f>TEXT(Table13[[#This Row],[Order Date]],"dddd")</f>
        <v>Wednesday</v>
      </c>
      <c r="P2352" s="16">
        <f>WEEKDAY(Table13[[#This Row],[Order Datetime]],2)</f>
        <v>3</v>
      </c>
      <c r="Q2352" s="30" t="str">
        <f>IF(Table13[[#This Row],[Customer Country]]="",VLOOKUP(Table13[[#This Row],[Customer ID]],Customers!$A$2:$E$2501,2,0),Table13[[#This Row],[Customer Country]])</f>
        <v>Spain</v>
      </c>
      <c r="R2352" s="16">
        <f>VLOOKUP(Table13[[#This Row],[Customer ID]],Table3[],6,0)</f>
        <v>22</v>
      </c>
    </row>
    <row r="2353" spans="1:18" x14ac:dyDescent="0.3">
      <c r="A2353" s="15">
        <v>988105</v>
      </c>
      <c r="B2353" s="16">
        <v>1877</v>
      </c>
      <c r="C2353" s="17" t="s">
        <v>105</v>
      </c>
      <c r="D2353" s="21">
        <v>45102.052777777775</v>
      </c>
      <c r="E2353" s="16" t="s">
        <v>97</v>
      </c>
      <c r="F2353" s="16" t="s">
        <v>19</v>
      </c>
      <c r="G2353" s="16">
        <v>9254</v>
      </c>
      <c r="H2353" s="16">
        <f>IF(OR(Table13[[#This Row],[Order Value]]&gt;Answer!I$17,Table13[[#This Row],[Order Value]]&lt;Answer!I$18),1,0)</f>
        <v>0</v>
      </c>
      <c r="I2353" s="19">
        <v>45102</v>
      </c>
      <c r="J2353" s="20" t="str">
        <f>TEXT(Table13[[#This Row],[Order Datetime]],"HH:MM:SS")</f>
        <v>01:16:00</v>
      </c>
      <c r="K2353" s="20" t="str">
        <f>TEXT(Table13[[#This Row],[Order time]],"H")</f>
        <v>1</v>
      </c>
      <c r="L2353" s="16">
        <v>6</v>
      </c>
      <c r="M2353" s="16">
        <f>DAY(Table13[[#This Row],[Order Date]])</f>
        <v>25</v>
      </c>
      <c r="N2353" s="16" t="str">
        <f>TEXT(Table13[[#This Row],[Order Date]],"mmmm")</f>
        <v>June</v>
      </c>
      <c r="O2353" s="16" t="str">
        <f>TEXT(Table13[[#This Row],[Order Date]],"dddd")</f>
        <v>Sunday</v>
      </c>
      <c r="P2353" s="16">
        <f>WEEKDAY(Table13[[#This Row],[Order Datetime]],2)</f>
        <v>7</v>
      </c>
      <c r="Q2353" s="30" t="str">
        <f>IF(Table13[[#This Row],[Customer Country]]="",VLOOKUP(Table13[[#This Row],[Customer ID]],Customers!$A$2:$E$2501,2,0),Table13[[#This Row],[Customer Country]])</f>
        <v>Spain</v>
      </c>
      <c r="R2353" s="16">
        <f>VLOOKUP(Table13[[#This Row],[Customer ID]],Table3[],6,0)</f>
        <v>22</v>
      </c>
    </row>
    <row r="2354" spans="1:18" x14ac:dyDescent="0.3">
      <c r="A2354" s="15">
        <v>768435</v>
      </c>
      <c r="B2354" s="16">
        <v>1878</v>
      </c>
      <c r="C2354" s="17" t="s">
        <v>105</v>
      </c>
      <c r="D2354" s="21">
        <v>45092.029861111114</v>
      </c>
      <c r="E2354" s="16" t="s">
        <v>98</v>
      </c>
      <c r="F2354" s="16" t="s">
        <v>14</v>
      </c>
      <c r="G2354" s="16">
        <v>1281</v>
      </c>
      <c r="H2354" s="16">
        <f>IF(OR(Table13[[#This Row],[Order Value]]&gt;Answer!I$17,Table13[[#This Row],[Order Value]]&lt;Answer!I$18),1,0)</f>
        <v>0</v>
      </c>
      <c r="I2354" s="19">
        <v>45092</v>
      </c>
      <c r="J2354" s="20" t="str">
        <f>TEXT(Table13[[#This Row],[Order Datetime]],"HH:MM:SS")</f>
        <v>00:43:00</v>
      </c>
      <c r="K2354" s="20" t="str">
        <f>TEXT(Table13[[#This Row],[Order time]],"H")</f>
        <v>0</v>
      </c>
      <c r="L2354" s="16">
        <v>6</v>
      </c>
      <c r="M2354" s="16">
        <f>DAY(Table13[[#This Row],[Order Date]])</f>
        <v>15</v>
      </c>
      <c r="N2354" s="16" t="str">
        <f>TEXT(Table13[[#This Row],[Order Date]],"mmmm")</f>
        <v>June</v>
      </c>
      <c r="O2354" s="16" t="str">
        <f>TEXT(Table13[[#This Row],[Order Date]],"dddd")</f>
        <v>Thursday</v>
      </c>
      <c r="P2354" s="16">
        <f>WEEKDAY(Table13[[#This Row],[Order Datetime]],2)</f>
        <v>4</v>
      </c>
      <c r="Q2354" s="30" t="str">
        <f>IF(Table13[[#This Row],[Customer Country]]="",VLOOKUP(Table13[[#This Row],[Customer ID]],Customers!$A$2:$E$2501,2,0),Table13[[#This Row],[Customer Country]])</f>
        <v>Spain</v>
      </c>
      <c r="R2354" s="16">
        <f>VLOOKUP(Table13[[#This Row],[Customer ID]],Table3[],6,0)</f>
        <v>24</v>
      </c>
    </row>
    <row r="2355" spans="1:18" x14ac:dyDescent="0.3">
      <c r="A2355" s="15">
        <v>1038672</v>
      </c>
      <c r="B2355" s="16">
        <v>1878</v>
      </c>
      <c r="C2355" s="17" t="s">
        <v>105</v>
      </c>
      <c r="D2355" s="21">
        <v>45233.947916666664</v>
      </c>
      <c r="E2355" s="16" t="s">
        <v>96</v>
      </c>
      <c r="F2355" s="16" t="s">
        <v>69</v>
      </c>
      <c r="G2355" s="16">
        <v>5918</v>
      </c>
      <c r="H2355" s="16">
        <f>IF(OR(Table13[[#This Row],[Order Value]]&gt;Answer!I$17,Table13[[#This Row],[Order Value]]&lt;Answer!I$18),1,0)</f>
        <v>0</v>
      </c>
      <c r="I2355" s="19">
        <v>45233</v>
      </c>
      <c r="J2355" s="20" t="str">
        <f>TEXT(Table13[[#This Row],[Order Datetime]],"HH:MM:SS")</f>
        <v>22:45:00</v>
      </c>
      <c r="K2355" s="20" t="str">
        <f>TEXT(Table13[[#This Row],[Order time]],"H")</f>
        <v>22</v>
      </c>
      <c r="L2355" s="16">
        <v>11</v>
      </c>
      <c r="M2355" s="16">
        <f>DAY(Table13[[#This Row],[Order Date]])</f>
        <v>3</v>
      </c>
      <c r="N2355" s="16" t="str">
        <f>TEXT(Table13[[#This Row],[Order Date]],"mmmm")</f>
        <v>November</v>
      </c>
      <c r="O2355" s="16" t="str">
        <f>TEXT(Table13[[#This Row],[Order Date]],"dddd")</f>
        <v>Friday</v>
      </c>
      <c r="P2355" s="16">
        <f>WEEKDAY(Table13[[#This Row],[Order Datetime]],2)</f>
        <v>5</v>
      </c>
      <c r="Q2355" s="30" t="str">
        <f>IF(Table13[[#This Row],[Customer Country]]="",VLOOKUP(Table13[[#This Row],[Customer ID]],Customers!$A$2:$E$2501,2,0),Table13[[#This Row],[Customer Country]])</f>
        <v>Spain</v>
      </c>
      <c r="R2355" s="16">
        <f>VLOOKUP(Table13[[#This Row],[Customer ID]],Table3[],6,0)</f>
        <v>24</v>
      </c>
    </row>
    <row r="2356" spans="1:18" x14ac:dyDescent="0.3">
      <c r="A2356" s="15">
        <v>1288242</v>
      </c>
      <c r="B2356" s="16">
        <v>1879</v>
      </c>
      <c r="C2356" s="17" t="s">
        <v>99</v>
      </c>
      <c r="D2356" s="21">
        <v>45161.003472222219</v>
      </c>
      <c r="E2356" s="16" t="s">
        <v>191</v>
      </c>
      <c r="F2356" s="16" t="s">
        <v>91</v>
      </c>
      <c r="G2356" s="16">
        <v>5169</v>
      </c>
      <c r="H2356" s="16">
        <f>IF(OR(Table13[[#This Row],[Order Value]]&gt;Answer!I$17,Table13[[#This Row],[Order Value]]&lt;Answer!I$18),1,0)</f>
        <v>0</v>
      </c>
      <c r="I2356" s="19">
        <v>45161</v>
      </c>
      <c r="J2356" s="20" t="str">
        <f>TEXT(Table13[[#This Row],[Order Datetime]],"HH:MM:SS")</f>
        <v>00:05:00</v>
      </c>
      <c r="K2356" s="20" t="str">
        <f>TEXT(Table13[[#This Row],[Order time]],"H")</f>
        <v>0</v>
      </c>
      <c r="L2356" s="16">
        <v>8</v>
      </c>
      <c r="M2356" s="16">
        <f>DAY(Table13[[#This Row],[Order Date]])</f>
        <v>23</v>
      </c>
      <c r="N2356" s="16" t="str">
        <f>TEXT(Table13[[#This Row],[Order Date]],"mmmm")</f>
        <v>August</v>
      </c>
      <c r="O2356" s="16" t="str">
        <f>TEXT(Table13[[#This Row],[Order Date]],"dddd")</f>
        <v>Wednesday</v>
      </c>
      <c r="P2356" s="16">
        <f>WEEKDAY(Table13[[#This Row],[Order Datetime]],2)</f>
        <v>3</v>
      </c>
      <c r="Q2356" s="30" t="str">
        <f>IF(Table13[[#This Row],[Customer Country]]="",VLOOKUP(Table13[[#This Row],[Customer ID]],Customers!$A$2:$E$2501,2,0),Table13[[#This Row],[Customer Country]])</f>
        <v>USA</v>
      </c>
      <c r="R2356" s="16">
        <f>VLOOKUP(Table13[[#This Row],[Customer ID]],Table3[],6,0)</f>
        <v>76</v>
      </c>
    </row>
    <row r="2357" spans="1:18" x14ac:dyDescent="0.3">
      <c r="A2357" s="15">
        <v>343003</v>
      </c>
      <c r="B2357" s="16">
        <v>1880</v>
      </c>
      <c r="C2357" s="17" t="s">
        <v>105</v>
      </c>
      <c r="D2357" s="18">
        <v>44976.052777777775</v>
      </c>
      <c r="E2357" s="16" t="s">
        <v>98</v>
      </c>
      <c r="F2357" s="16" t="s">
        <v>90</v>
      </c>
      <c r="G2357" s="16">
        <v>7628</v>
      </c>
      <c r="H2357" s="16">
        <f>IF(OR(Table13[[#This Row],[Order Value]]&gt;Answer!I$17,Table13[[#This Row],[Order Value]]&lt;Answer!I$18),1,0)</f>
        <v>0</v>
      </c>
      <c r="I2357" s="19">
        <v>44976</v>
      </c>
      <c r="J2357" s="20" t="str">
        <f>TEXT(Table13[[#This Row],[Order Datetime]],"HH:MM:SS")</f>
        <v>01:16:00</v>
      </c>
      <c r="K2357" s="20" t="str">
        <f>TEXT(Table13[[#This Row],[Order time]],"H")</f>
        <v>1</v>
      </c>
      <c r="L2357" s="16">
        <v>2</v>
      </c>
      <c r="M2357" s="16">
        <f>DAY(Table13[[#This Row],[Order Date]])</f>
        <v>19</v>
      </c>
      <c r="N2357" s="16" t="str">
        <f>TEXT(Table13[[#This Row],[Order Date]],"mmmm")</f>
        <v>February</v>
      </c>
      <c r="O2357" s="16" t="str">
        <f>TEXT(Table13[[#This Row],[Order Date]],"dddd")</f>
        <v>Sunday</v>
      </c>
      <c r="P2357" s="16">
        <f>WEEKDAY(Table13[[#This Row],[Order Datetime]],2)</f>
        <v>7</v>
      </c>
      <c r="Q2357" s="30" t="str">
        <f>IF(Table13[[#This Row],[Customer Country]]="",VLOOKUP(Table13[[#This Row],[Customer ID]],Customers!$A$2:$E$2501,2,0),Table13[[#This Row],[Customer Country]])</f>
        <v>Spain</v>
      </c>
      <c r="R2357" s="16">
        <f>VLOOKUP(Table13[[#This Row],[Customer ID]],Table3[],6,0)</f>
        <v>73</v>
      </c>
    </row>
    <row r="2358" spans="1:18" x14ac:dyDescent="0.3">
      <c r="A2358" s="15">
        <v>1449918</v>
      </c>
      <c r="B2358" s="16">
        <v>1881</v>
      </c>
      <c r="C2358" s="17" t="s">
        <v>100</v>
      </c>
      <c r="D2358" s="21">
        <v>45007.07708333333</v>
      </c>
      <c r="E2358" s="16" t="s">
        <v>98</v>
      </c>
      <c r="F2358" s="16" t="s">
        <v>83</v>
      </c>
      <c r="G2358" s="16">
        <v>8835</v>
      </c>
      <c r="H2358" s="16">
        <f>IF(OR(Table13[[#This Row],[Order Value]]&gt;Answer!I$17,Table13[[#This Row],[Order Value]]&lt;Answer!I$18),1,0)</f>
        <v>0</v>
      </c>
      <c r="I2358" s="19">
        <v>45007</v>
      </c>
      <c r="J2358" s="20" t="str">
        <f>TEXT(Table13[[#This Row],[Order Datetime]],"HH:MM:SS")</f>
        <v>01:51:00</v>
      </c>
      <c r="K2358" s="20" t="str">
        <f>TEXT(Table13[[#This Row],[Order time]],"H")</f>
        <v>1</v>
      </c>
      <c r="L2358" s="16">
        <v>3</v>
      </c>
      <c r="M2358" s="16">
        <f>DAY(Table13[[#This Row],[Order Date]])</f>
        <v>22</v>
      </c>
      <c r="N2358" s="16" t="str">
        <f>TEXT(Table13[[#This Row],[Order Date]],"mmmm")</f>
        <v>March</v>
      </c>
      <c r="O2358" s="16" t="str">
        <f>TEXT(Table13[[#This Row],[Order Date]],"dddd")</f>
        <v>Wednesday</v>
      </c>
      <c r="P2358" s="16">
        <f>WEEKDAY(Table13[[#This Row],[Order Datetime]],2)</f>
        <v>3</v>
      </c>
      <c r="Q2358" s="30" t="str">
        <f>IF(Table13[[#This Row],[Customer Country]]="",VLOOKUP(Table13[[#This Row],[Customer ID]],Customers!$A$2:$E$2501,2,0),Table13[[#This Row],[Customer Country]])</f>
        <v>France</v>
      </c>
      <c r="R2358" s="16">
        <f>VLOOKUP(Table13[[#This Row],[Customer ID]],Table3[],6,0)</f>
        <v>83</v>
      </c>
    </row>
    <row r="2359" spans="1:18" x14ac:dyDescent="0.3">
      <c r="A2359" s="15">
        <v>965923</v>
      </c>
      <c r="B2359" s="16">
        <v>1883</v>
      </c>
      <c r="C2359" s="17" t="s">
        <v>99</v>
      </c>
      <c r="D2359" s="21">
        <v>45012.069444444445</v>
      </c>
      <c r="E2359" s="16" t="s">
        <v>96</v>
      </c>
      <c r="F2359" s="16" t="s">
        <v>43</v>
      </c>
      <c r="G2359" s="16">
        <v>1548</v>
      </c>
      <c r="H2359" s="16">
        <f>IF(OR(Table13[[#This Row],[Order Value]]&gt;Answer!I$17,Table13[[#This Row],[Order Value]]&lt;Answer!I$18),1,0)</f>
        <v>0</v>
      </c>
      <c r="I2359" s="19">
        <v>45012</v>
      </c>
      <c r="J2359" s="20" t="str">
        <f>TEXT(Table13[[#This Row],[Order Datetime]],"HH:MM:SS")</f>
        <v>01:40:00</v>
      </c>
      <c r="K2359" s="20" t="str">
        <f>TEXT(Table13[[#This Row],[Order time]],"H")</f>
        <v>1</v>
      </c>
      <c r="L2359" s="16">
        <v>3</v>
      </c>
      <c r="M2359" s="16">
        <f>DAY(Table13[[#This Row],[Order Date]])</f>
        <v>27</v>
      </c>
      <c r="N2359" s="16" t="str">
        <f>TEXT(Table13[[#This Row],[Order Date]],"mmmm")</f>
        <v>March</v>
      </c>
      <c r="O2359" s="16" t="str">
        <f>TEXT(Table13[[#This Row],[Order Date]],"dddd")</f>
        <v>Monday</v>
      </c>
      <c r="P2359" s="16">
        <f>WEEKDAY(Table13[[#This Row],[Order Datetime]],2)</f>
        <v>1</v>
      </c>
      <c r="Q2359" s="30" t="str">
        <f>IF(Table13[[#This Row],[Customer Country]]="",VLOOKUP(Table13[[#This Row],[Customer ID]],Customers!$A$2:$E$2501,2,0),Table13[[#This Row],[Customer Country]])</f>
        <v>USA</v>
      </c>
      <c r="R2359" s="16">
        <f>VLOOKUP(Table13[[#This Row],[Customer ID]],Table3[],6,0)</f>
        <v>20</v>
      </c>
    </row>
    <row r="2360" spans="1:18" x14ac:dyDescent="0.3">
      <c r="A2360" s="15">
        <v>1000651</v>
      </c>
      <c r="B2360" s="16">
        <v>1883</v>
      </c>
      <c r="C2360" s="17" t="s">
        <v>99</v>
      </c>
      <c r="D2360" s="21">
        <v>45010.949305555558</v>
      </c>
      <c r="E2360" s="16" t="s">
        <v>191</v>
      </c>
      <c r="F2360" s="16" t="s">
        <v>27</v>
      </c>
      <c r="G2360" s="16">
        <v>1594</v>
      </c>
      <c r="H2360" s="16">
        <f>IF(OR(Table13[[#This Row],[Order Value]]&gt;Answer!I$17,Table13[[#This Row],[Order Value]]&lt;Answer!I$18),1,0)</f>
        <v>0</v>
      </c>
      <c r="I2360" s="19">
        <v>45010</v>
      </c>
      <c r="J2360" s="20" t="str">
        <f>TEXT(Table13[[#This Row],[Order Datetime]],"HH:MM:SS")</f>
        <v>22:47:00</v>
      </c>
      <c r="K2360" s="20" t="str">
        <f>TEXT(Table13[[#This Row],[Order time]],"H")</f>
        <v>22</v>
      </c>
      <c r="L2360" s="16">
        <v>3</v>
      </c>
      <c r="M2360" s="16">
        <f>DAY(Table13[[#This Row],[Order Date]])</f>
        <v>25</v>
      </c>
      <c r="N2360" s="16" t="str">
        <f>TEXT(Table13[[#This Row],[Order Date]],"mmmm")</f>
        <v>March</v>
      </c>
      <c r="O2360" s="16" t="str">
        <f>TEXT(Table13[[#This Row],[Order Date]],"dddd")</f>
        <v>Saturday</v>
      </c>
      <c r="P2360" s="16">
        <f>WEEKDAY(Table13[[#This Row],[Order Datetime]],2)</f>
        <v>6</v>
      </c>
      <c r="Q2360" s="30" t="str">
        <f>IF(Table13[[#This Row],[Customer Country]]="",VLOOKUP(Table13[[#This Row],[Customer ID]],Customers!$A$2:$E$2501,2,0),Table13[[#This Row],[Customer Country]])</f>
        <v>USA</v>
      </c>
      <c r="R2360" s="16">
        <f>VLOOKUP(Table13[[#This Row],[Customer ID]],Table3[],6,0)</f>
        <v>20</v>
      </c>
    </row>
    <row r="2361" spans="1:18" x14ac:dyDescent="0.3">
      <c r="A2361" s="15">
        <v>533914</v>
      </c>
      <c r="B2361" s="16">
        <v>1884</v>
      </c>
      <c r="C2361" s="17" t="s">
        <v>99</v>
      </c>
      <c r="D2361" s="18">
        <v>45076.955555555556</v>
      </c>
      <c r="E2361" s="16" t="s">
        <v>96</v>
      </c>
      <c r="F2361" s="16" t="s">
        <v>22</v>
      </c>
      <c r="G2361" s="16">
        <v>5436</v>
      </c>
      <c r="H2361" s="16">
        <f>IF(OR(Table13[[#This Row],[Order Value]]&gt;Answer!I$17,Table13[[#This Row],[Order Value]]&lt;Answer!I$18),1,0)</f>
        <v>0</v>
      </c>
      <c r="I2361" s="19">
        <v>45076</v>
      </c>
      <c r="J2361" s="20" t="str">
        <f>TEXT(Table13[[#This Row],[Order Datetime]],"HH:MM:SS")</f>
        <v>22:56:00</v>
      </c>
      <c r="K2361" s="20" t="str">
        <f>TEXT(Table13[[#This Row],[Order time]],"H")</f>
        <v>22</v>
      </c>
      <c r="L2361" s="16">
        <v>5</v>
      </c>
      <c r="M2361" s="16">
        <f>DAY(Table13[[#This Row],[Order Date]])</f>
        <v>30</v>
      </c>
      <c r="N2361" s="16" t="str">
        <f>TEXT(Table13[[#This Row],[Order Date]],"mmmm")</f>
        <v>May</v>
      </c>
      <c r="O2361" s="16" t="str">
        <f>TEXT(Table13[[#This Row],[Order Date]],"dddd")</f>
        <v>Tuesday</v>
      </c>
      <c r="P2361" s="16">
        <f>WEEKDAY(Table13[[#This Row],[Order Datetime]],2)</f>
        <v>2</v>
      </c>
      <c r="Q2361" s="30" t="str">
        <f>IF(Table13[[#This Row],[Customer Country]]="",VLOOKUP(Table13[[#This Row],[Customer ID]],Customers!$A$2:$E$2501,2,0),Table13[[#This Row],[Customer Country]])</f>
        <v>USA</v>
      </c>
      <c r="R2361" s="16">
        <f>VLOOKUP(Table13[[#This Row],[Customer ID]],Table3[],6,0)</f>
        <v>31</v>
      </c>
    </row>
    <row r="2362" spans="1:18" x14ac:dyDescent="0.3">
      <c r="A2362" s="15">
        <v>897997</v>
      </c>
      <c r="B2362" s="16">
        <v>1884</v>
      </c>
      <c r="C2362" s="17" t="s">
        <v>99</v>
      </c>
      <c r="D2362" s="21">
        <v>45024.962500000001</v>
      </c>
      <c r="E2362" s="16" t="s">
        <v>97</v>
      </c>
      <c r="F2362" s="16" t="s">
        <v>35</v>
      </c>
      <c r="G2362" s="16">
        <v>1149</v>
      </c>
      <c r="H2362" s="16">
        <f>IF(OR(Table13[[#This Row],[Order Value]]&gt;Answer!I$17,Table13[[#This Row],[Order Value]]&lt;Answer!I$18),1,0)</f>
        <v>0</v>
      </c>
      <c r="I2362" s="19">
        <v>45024</v>
      </c>
      <c r="J2362" s="20" t="str">
        <f>TEXT(Table13[[#This Row],[Order Datetime]],"HH:MM:SS")</f>
        <v>23:06:00</v>
      </c>
      <c r="K2362" s="20" t="str">
        <f>TEXT(Table13[[#This Row],[Order time]],"H")</f>
        <v>23</v>
      </c>
      <c r="L2362" s="16">
        <v>4</v>
      </c>
      <c r="M2362" s="16">
        <f>DAY(Table13[[#This Row],[Order Date]])</f>
        <v>8</v>
      </c>
      <c r="N2362" s="16" t="str">
        <f>TEXT(Table13[[#This Row],[Order Date]],"mmmm")</f>
        <v>April</v>
      </c>
      <c r="O2362" s="16" t="str">
        <f>TEXT(Table13[[#This Row],[Order Date]],"dddd")</f>
        <v>Saturday</v>
      </c>
      <c r="P2362" s="16">
        <f>WEEKDAY(Table13[[#This Row],[Order Datetime]],2)</f>
        <v>6</v>
      </c>
      <c r="Q2362" s="30" t="str">
        <f>IF(Table13[[#This Row],[Customer Country]]="",VLOOKUP(Table13[[#This Row],[Customer ID]],Customers!$A$2:$E$2501,2,0),Table13[[#This Row],[Customer Country]])</f>
        <v>USA</v>
      </c>
      <c r="R2362" s="16">
        <f>VLOOKUP(Table13[[#This Row],[Customer ID]],Table3[],6,0)</f>
        <v>31</v>
      </c>
    </row>
    <row r="2363" spans="1:18" x14ac:dyDescent="0.3">
      <c r="A2363" s="15">
        <v>1246866</v>
      </c>
      <c r="B2363" s="16">
        <v>1884</v>
      </c>
      <c r="C2363" s="17" t="s">
        <v>99</v>
      </c>
      <c r="D2363" s="21">
        <v>45104.977777777778</v>
      </c>
      <c r="E2363" s="16" t="s">
        <v>98</v>
      </c>
      <c r="F2363" s="16" t="s">
        <v>88</v>
      </c>
      <c r="G2363" s="16">
        <v>849</v>
      </c>
      <c r="H2363" s="16">
        <f>IF(OR(Table13[[#This Row],[Order Value]]&gt;Answer!I$17,Table13[[#This Row],[Order Value]]&lt;Answer!I$18),1,0)</f>
        <v>0</v>
      </c>
      <c r="I2363" s="19">
        <v>45104</v>
      </c>
      <c r="J2363" s="20" t="str">
        <f>TEXT(Table13[[#This Row],[Order Datetime]],"HH:MM:SS")</f>
        <v>23:28:00</v>
      </c>
      <c r="K2363" s="20" t="str">
        <f>TEXT(Table13[[#This Row],[Order time]],"H")</f>
        <v>23</v>
      </c>
      <c r="L2363" s="16">
        <v>6</v>
      </c>
      <c r="M2363" s="16">
        <f>DAY(Table13[[#This Row],[Order Date]])</f>
        <v>27</v>
      </c>
      <c r="N2363" s="16" t="str">
        <f>TEXT(Table13[[#This Row],[Order Date]],"mmmm")</f>
        <v>June</v>
      </c>
      <c r="O2363" s="16" t="str">
        <f>TEXT(Table13[[#This Row],[Order Date]],"dddd")</f>
        <v>Tuesday</v>
      </c>
      <c r="P2363" s="16">
        <f>WEEKDAY(Table13[[#This Row],[Order Datetime]],2)</f>
        <v>2</v>
      </c>
      <c r="Q2363" s="30" t="str">
        <f>IF(Table13[[#This Row],[Customer Country]]="",VLOOKUP(Table13[[#This Row],[Customer ID]],Customers!$A$2:$E$2501,2,0),Table13[[#This Row],[Customer Country]])</f>
        <v>USA</v>
      </c>
      <c r="R2363" s="16">
        <f>VLOOKUP(Table13[[#This Row],[Customer ID]],Table3[],6,0)</f>
        <v>31</v>
      </c>
    </row>
    <row r="2364" spans="1:18" x14ac:dyDescent="0.3">
      <c r="A2364" s="15">
        <v>391963</v>
      </c>
      <c r="B2364" s="16">
        <v>1885</v>
      </c>
      <c r="C2364" s="17" t="s">
        <v>104</v>
      </c>
      <c r="D2364" s="18">
        <v>45240.970138888886</v>
      </c>
      <c r="E2364" s="16" t="s">
        <v>98</v>
      </c>
      <c r="F2364" s="16" t="s">
        <v>23</v>
      </c>
      <c r="G2364" s="16">
        <v>856</v>
      </c>
      <c r="H2364" s="16">
        <f>IF(OR(Table13[[#This Row],[Order Value]]&gt;Answer!I$17,Table13[[#This Row],[Order Value]]&lt;Answer!I$18),1,0)</f>
        <v>0</v>
      </c>
      <c r="I2364" s="19">
        <v>45240</v>
      </c>
      <c r="J2364" s="20" t="str">
        <f>TEXT(Table13[[#This Row],[Order Datetime]],"HH:MM:SS")</f>
        <v>23:17:00</v>
      </c>
      <c r="K2364" s="20" t="str">
        <f>TEXT(Table13[[#This Row],[Order time]],"H")</f>
        <v>23</v>
      </c>
      <c r="L2364" s="16">
        <v>11</v>
      </c>
      <c r="M2364" s="16">
        <f>DAY(Table13[[#This Row],[Order Date]])</f>
        <v>10</v>
      </c>
      <c r="N2364" s="16" t="str">
        <f>TEXT(Table13[[#This Row],[Order Date]],"mmmm")</f>
        <v>November</v>
      </c>
      <c r="O2364" s="16" t="str">
        <f>TEXT(Table13[[#This Row],[Order Date]],"dddd")</f>
        <v>Friday</v>
      </c>
      <c r="P2364" s="16">
        <f>WEEKDAY(Table13[[#This Row],[Order Datetime]],2)</f>
        <v>5</v>
      </c>
      <c r="Q2364" s="30" t="str">
        <f>IF(Table13[[#This Row],[Customer Country]]="",VLOOKUP(Table13[[#This Row],[Customer ID]],Customers!$A$2:$E$2501,2,0),Table13[[#This Row],[Customer Country]])</f>
        <v>Austria</v>
      </c>
      <c r="R2364" s="16">
        <f>VLOOKUP(Table13[[#This Row],[Customer ID]],Table3[],6,0)</f>
        <v>27</v>
      </c>
    </row>
    <row r="2365" spans="1:18" x14ac:dyDescent="0.3">
      <c r="A2365" s="15">
        <v>705612</v>
      </c>
      <c r="B2365" s="16">
        <v>1886</v>
      </c>
      <c r="C2365" s="17" t="s">
        <v>101</v>
      </c>
      <c r="D2365" s="21">
        <v>45045.979861111111</v>
      </c>
      <c r="E2365" s="16" t="s">
        <v>191</v>
      </c>
      <c r="F2365" s="16" t="s">
        <v>30</v>
      </c>
      <c r="G2365" s="16">
        <v>2657</v>
      </c>
      <c r="H2365" s="16">
        <f>IF(OR(Table13[[#This Row],[Order Value]]&gt;Answer!I$17,Table13[[#This Row],[Order Value]]&lt;Answer!I$18),1,0)</f>
        <v>0</v>
      </c>
      <c r="I2365" s="19">
        <v>45045</v>
      </c>
      <c r="J2365" s="20" t="str">
        <f>TEXT(Table13[[#This Row],[Order Datetime]],"HH:MM:SS")</f>
        <v>23:31:00</v>
      </c>
      <c r="K2365" s="20" t="str">
        <f>TEXT(Table13[[#This Row],[Order time]],"H")</f>
        <v>23</v>
      </c>
      <c r="L2365" s="16">
        <v>4</v>
      </c>
      <c r="M2365" s="16">
        <f>DAY(Table13[[#This Row],[Order Date]])</f>
        <v>29</v>
      </c>
      <c r="N2365" s="16" t="str">
        <f>TEXT(Table13[[#This Row],[Order Date]],"mmmm")</f>
        <v>April</v>
      </c>
      <c r="O2365" s="16" t="str">
        <f>TEXT(Table13[[#This Row],[Order Date]],"dddd")</f>
        <v>Saturday</v>
      </c>
      <c r="P2365" s="16">
        <f>WEEKDAY(Table13[[#This Row],[Order Datetime]],2)</f>
        <v>6</v>
      </c>
      <c r="Q2365" s="30" t="str">
        <f>IF(Table13[[#This Row],[Customer Country]]="",VLOOKUP(Table13[[#This Row],[Customer ID]],Customers!$A$2:$E$2501,2,0),Table13[[#This Row],[Customer Country]])</f>
        <v>Australia</v>
      </c>
      <c r="R2365" s="16">
        <f>VLOOKUP(Table13[[#This Row],[Customer ID]],Table3[],6,0)</f>
        <v>28</v>
      </c>
    </row>
    <row r="2366" spans="1:18" x14ac:dyDescent="0.3">
      <c r="A2366" s="15">
        <v>1100277</v>
      </c>
      <c r="B2366" s="16">
        <v>1886</v>
      </c>
      <c r="C2366" s="17" t="s">
        <v>101</v>
      </c>
      <c r="D2366" s="21">
        <v>45196.045138888891</v>
      </c>
      <c r="E2366" s="16" t="s">
        <v>96</v>
      </c>
      <c r="F2366" s="16" t="s">
        <v>19</v>
      </c>
      <c r="G2366" s="16">
        <v>1924</v>
      </c>
      <c r="H2366" s="16">
        <f>IF(OR(Table13[[#This Row],[Order Value]]&gt;Answer!I$17,Table13[[#This Row],[Order Value]]&lt;Answer!I$18),1,0)</f>
        <v>0</v>
      </c>
      <c r="I2366" s="19">
        <v>45196</v>
      </c>
      <c r="J2366" s="20" t="str">
        <f>TEXT(Table13[[#This Row],[Order Datetime]],"HH:MM:SS")</f>
        <v>01:05:00</v>
      </c>
      <c r="K2366" s="20" t="str">
        <f>TEXT(Table13[[#This Row],[Order time]],"H")</f>
        <v>1</v>
      </c>
      <c r="L2366" s="16">
        <v>9</v>
      </c>
      <c r="M2366" s="16">
        <f>DAY(Table13[[#This Row],[Order Date]])</f>
        <v>27</v>
      </c>
      <c r="N2366" s="16" t="str">
        <f>TEXT(Table13[[#This Row],[Order Date]],"mmmm")</f>
        <v>September</v>
      </c>
      <c r="O2366" s="16" t="str">
        <f>TEXT(Table13[[#This Row],[Order Date]],"dddd")</f>
        <v>Wednesday</v>
      </c>
      <c r="P2366" s="16">
        <f>WEEKDAY(Table13[[#This Row],[Order Datetime]],2)</f>
        <v>3</v>
      </c>
      <c r="Q2366" s="30" t="str">
        <f>IF(Table13[[#This Row],[Customer Country]]="",VLOOKUP(Table13[[#This Row],[Customer ID]],Customers!$A$2:$E$2501,2,0),Table13[[#This Row],[Customer Country]])</f>
        <v>Australia</v>
      </c>
      <c r="R2366" s="16">
        <f>VLOOKUP(Table13[[#This Row],[Customer ID]],Table3[],6,0)</f>
        <v>28</v>
      </c>
    </row>
    <row r="2367" spans="1:18" x14ac:dyDescent="0.3">
      <c r="A2367" s="15">
        <v>1507608</v>
      </c>
      <c r="B2367" s="16">
        <v>1886</v>
      </c>
      <c r="C2367" s="17" t="s">
        <v>101</v>
      </c>
      <c r="D2367" s="21">
        <v>45077.044444444444</v>
      </c>
      <c r="E2367" s="16" t="s">
        <v>191</v>
      </c>
      <c r="F2367" s="16" t="s">
        <v>27</v>
      </c>
      <c r="G2367" s="16">
        <v>8078</v>
      </c>
      <c r="H2367" s="16">
        <f>IF(OR(Table13[[#This Row],[Order Value]]&gt;Answer!I$17,Table13[[#This Row],[Order Value]]&lt;Answer!I$18),1,0)</f>
        <v>0</v>
      </c>
      <c r="I2367" s="19">
        <v>45077</v>
      </c>
      <c r="J2367" s="20" t="str">
        <f>TEXT(Table13[[#This Row],[Order Datetime]],"HH:MM:SS")</f>
        <v>01:04:00</v>
      </c>
      <c r="K2367" s="20" t="str">
        <f>TEXT(Table13[[#This Row],[Order time]],"H")</f>
        <v>1</v>
      </c>
      <c r="L2367" s="16">
        <v>5</v>
      </c>
      <c r="M2367" s="16">
        <f>DAY(Table13[[#This Row],[Order Date]])</f>
        <v>31</v>
      </c>
      <c r="N2367" s="16" t="str">
        <f>TEXT(Table13[[#This Row],[Order Date]],"mmmm")</f>
        <v>May</v>
      </c>
      <c r="O2367" s="16" t="str">
        <f>TEXT(Table13[[#This Row],[Order Date]],"dddd")</f>
        <v>Wednesday</v>
      </c>
      <c r="P2367" s="16">
        <f>WEEKDAY(Table13[[#This Row],[Order Datetime]],2)</f>
        <v>3</v>
      </c>
      <c r="Q2367" s="30" t="str">
        <f>IF(Table13[[#This Row],[Customer Country]]="",VLOOKUP(Table13[[#This Row],[Customer ID]],Customers!$A$2:$E$2501,2,0),Table13[[#This Row],[Customer Country]])</f>
        <v>Australia</v>
      </c>
      <c r="R2367" s="16">
        <f>VLOOKUP(Table13[[#This Row],[Customer ID]],Table3[],6,0)</f>
        <v>28</v>
      </c>
    </row>
    <row r="2368" spans="1:18" x14ac:dyDescent="0.3">
      <c r="A2368" s="15">
        <v>167720</v>
      </c>
      <c r="B2368" s="16">
        <v>1887</v>
      </c>
      <c r="C2368" s="17" t="s">
        <v>105</v>
      </c>
      <c r="D2368" s="18">
        <v>45262.024305555555</v>
      </c>
      <c r="E2368" s="16" t="s">
        <v>97</v>
      </c>
      <c r="F2368" s="16" t="s">
        <v>7</v>
      </c>
      <c r="G2368" s="16">
        <v>8941</v>
      </c>
      <c r="H2368" s="16">
        <f>IF(OR(Table13[[#This Row],[Order Value]]&gt;Answer!I$17,Table13[[#This Row],[Order Value]]&lt;Answer!I$18),1,0)</f>
        <v>0</v>
      </c>
      <c r="I2368" s="19">
        <v>45262</v>
      </c>
      <c r="J2368" s="20" t="str">
        <f>TEXT(Table13[[#This Row],[Order Datetime]],"HH:MM:SS")</f>
        <v>00:35:00</v>
      </c>
      <c r="K2368" s="20" t="str">
        <f>TEXT(Table13[[#This Row],[Order time]],"H")</f>
        <v>0</v>
      </c>
      <c r="L2368" s="16">
        <v>12</v>
      </c>
      <c r="M2368" s="16">
        <f>DAY(Table13[[#This Row],[Order Date]])</f>
        <v>2</v>
      </c>
      <c r="N2368" s="16" t="str">
        <f>TEXT(Table13[[#This Row],[Order Date]],"mmmm")</f>
        <v>December</v>
      </c>
      <c r="O2368" s="16" t="str">
        <f>TEXT(Table13[[#This Row],[Order Date]],"dddd")</f>
        <v>Saturday</v>
      </c>
      <c r="P2368" s="16">
        <f>WEEKDAY(Table13[[#This Row],[Order Datetime]],2)</f>
        <v>6</v>
      </c>
      <c r="Q2368" s="30" t="str">
        <f>IF(Table13[[#This Row],[Customer Country]]="",VLOOKUP(Table13[[#This Row],[Customer ID]],Customers!$A$2:$E$2501,2,0),Table13[[#This Row],[Customer Country]])</f>
        <v>Spain</v>
      </c>
      <c r="R2368" s="16">
        <f>VLOOKUP(Table13[[#This Row],[Customer ID]],Table3[],6,0)</f>
        <v>89</v>
      </c>
    </row>
    <row r="2369" spans="1:18" x14ac:dyDescent="0.3">
      <c r="A2369" s="15">
        <v>1376176</v>
      </c>
      <c r="B2369" s="16">
        <v>1887</v>
      </c>
      <c r="C2369" s="17" t="s">
        <v>105</v>
      </c>
      <c r="D2369" s="21">
        <v>44974.990277777775</v>
      </c>
      <c r="E2369" s="16" t="s">
        <v>98</v>
      </c>
      <c r="F2369" s="16" t="s">
        <v>27</v>
      </c>
      <c r="G2369" s="16">
        <v>9141</v>
      </c>
      <c r="H2369" s="16">
        <f>IF(OR(Table13[[#This Row],[Order Value]]&gt;Answer!I$17,Table13[[#This Row],[Order Value]]&lt;Answer!I$18),1,0)</f>
        <v>0</v>
      </c>
      <c r="I2369" s="19">
        <v>44974</v>
      </c>
      <c r="J2369" s="20" t="str">
        <f>TEXT(Table13[[#This Row],[Order Datetime]],"HH:MM:SS")</f>
        <v>23:46:00</v>
      </c>
      <c r="K2369" s="20" t="str">
        <f>TEXT(Table13[[#This Row],[Order time]],"H")</f>
        <v>23</v>
      </c>
      <c r="L2369" s="16">
        <v>2</v>
      </c>
      <c r="M2369" s="16">
        <f>DAY(Table13[[#This Row],[Order Date]])</f>
        <v>17</v>
      </c>
      <c r="N2369" s="16" t="str">
        <f>TEXT(Table13[[#This Row],[Order Date]],"mmmm")</f>
        <v>February</v>
      </c>
      <c r="O2369" s="16" t="str">
        <f>TEXT(Table13[[#This Row],[Order Date]],"dddd")</f>
        <v>Friday</v>
      </c>
      <c r="P2369" s="16">
        <f>WEEKDAY(Table13[[#This Row],[Order Datetime]],2)</f>
        <v>5</v>
      </c>
      <c r="Q2369" s="30" t="str">
        <f>IF(Table13[[#This Row],[Customer Country]]="",VLOOKUP(Table13[[#This Row],[Customer ID]],Customers!$A$2:$E$2501,2,0),Table13[[#This Row],[Customer Country]])</f>
        <v>Spain</v>
      </c>
      <c r="R2369" s="16">
        <f>VLOOKUP(Table13[[#This Row],[Customer ID]],Table3[],6,0)</f>
        <v>89</v>
      </c>
    </row>
    <row r="2370" spans="1:18" x14ac:dyDescent="0.3">
      <c r="A2370" s="15">
        <v>832361</v>
      </c>
      <c r="B2370" s="16">
        <v>1891</v>
      </c>
      <c r="C2370" s="17" t="s">
        <v>106</v>
      </c>
      <c r="D2370" s="21">
        <v>44982.034722222219</v>
      </c>
      <c r="E2370" s="16" t="s">
        <v>96</v>
      </c>
      <c r="F2370" s="16" t="s">
        <v>30</v>
      </c>
      <c r="G2370" s="16">
        <v>6245</v>
      </c>
      <c r="H2370" s="16">
        <f>IF(OR(Table13[[#This Row],[Order Value]]&gt;Answer!I$17,Table13[[#This Row],[Order Value]]&lt;Answer!I$18),1,0)</f>
        <v>0</v>
      </c>
      <c r="I2370" s="19">
        <v>44982</v>
      </c>
      <c r="J2370" s="20" t="str">
        <f>TEXT(Table13[[#This Row],[Order Datetime]],"HH:MM:SS")</f>
        <v>00:50:00</v>
      </c>
      <c r="K2370" s="20" t="str">
        <f>TEXT(Table13[[#This Row],[Order time]],"H")</f>
        <v>0</v>
      </c>
      <c r="L2370" s="16">
        <v>2</v>
      </c>
      <c r="M2370" s="16">
        <f>DAY(Table13[[#This Row],[Order Date]])</f>
        <v>25</v>
      </c>
      <c r="N2370" s="16" t="str">
        <f>TEXT(Table13[[#This Row],[Order Date]],"mmmm")</f>
        <v>February</v>
      </c>
      <c r="O2370" s="16" t="str">
        <f>TEXT(Table13[[#This Row],[Order Date]],"dddd")</f>
        <v>Saturday</v>
      </c>
      <c r="P2370" s="16">
        <f>WEEKDAY(Table13[[#This Row],[Order Datetime]],2)</f>
        <v>6</v>
      </c>
      <c r="Q2370" s="30" t="str">
        <f>IF(Table13[[#This Row],[Customer Country]]="",VLOOKUP(Table13[[#This Row],[Customer ID]],Customers!$A$2:$E$2501,2,0),Table13[[#This Row],[Customer Country]])</f>
        <v>Singapore</v>
      </c>
      <c r="R2370" s="16">
        <f>VLOOKUP(Table13[[#This Row],[Customer ID]],Table3[],6,0)</f>
        <v>54</v>
      </c>
    </row>
    <row r="2371" spans="1:18" x14ac:dyDescent="0.3">
      <c r="A2371" s="15">
        <v>1371197</v>
      </c>
      <c r="B2371" s="16">
        <v>1891</v>
      </c>
      <c r="C2371" s="17" t="s">
        <v>106</v>
      </c>
      <c r="D2371" s="21">
        <v>45013.008333333331</v>
      </c>
      <c r="E2371" s="16" t="s">
        <v>97</v>
      </c>
      <c r="F2371" s="16" t="s">
        <v>85</v>
      </c>
      <c r="G2371" s="16">
        <v>5430</v>
      </c>
      <c r="H2371" s="16">
        <f>IF(OR(Table13[[#This Row],[Order Value]]&gt;Answer!I$17,Table13[[#This Row],[Order Value]]&lt;Answer!I$18),1,0)</f>
        <v>0</v>
      </c>
      <c r="I2371" s="19">
        <v>45013</v>
      </c>
      <c r="J2371" s="20" t="str">
        <f>TEXT(Table13[[#This Row],[Order Datetime]],"HH:MM:SS")</f>
        <v>00:12:00</v>
      </c>
      <c r="K2371" s="20" t="str">
        <f>TEXT(Table13[[#This Row],[Order time]],"H")</f>
        <v>0</v>
      </c>
      <c r="L2371" s="16">
        <v>3</v>
      </c>
      <c r="M2371" s="16">
        <f>DAY(Table13[[#This Row],[Order Date]])</f>
        <v>28</v>
      </c>
      <c r="N2371" s="16" t="str">
        <f>TEXT(Table13[[#This Row],[Order Date]],"mmmm")</f>
        <v>March</v>
      </c>
      <c r="O2371" s="16" t="str">
        <f>TEXT(Table13[[#This Row],[Order Date]],"dddd")</f>
        <v>Tuesday</v>
      </c>
      <c r="P2371" s="16">
        <f>WEEKDAY(Table13[[#This Row],[Order Datetime]],2)</f>
        <v>2</v>
      </c>
      <c r="Q2371" s="30" t="str">
        <f>IF(Table13[[#This Row],[Customer Country]]="",VLOOKUP(Table13[[#This Row],[Customer ID]],Customers!$A$2:$E$2501,2,0),Table13[[#This Row],[Customer Country]])</f>
        <v>Singapore</v>
      </c>
      <c r="R2371" s="16">
        <f>VLOOKUP(Table13[[#This Row],[Customer ID]],Table3[],6,0)</f>
        <v>54</v>
      </c>
    </row>
    <row r="2372" spans="1:18" x14ac:dyDescent="0.3">
      <c r="A2372" s="15">
        <v>1386514</v>
      </c>
      <c r="B2372" s="16">
        <v>1892</v>
      </c>
      <c r="C2372" s="17" t="s">
        <v>99</v>
      </c>
      <c r="D2372" s="21">
        <v>45070.020138888889</v>
      </c>
      <c r="E2372" s="16" t="s">
        <v>98</v>
      </c>
      <c r="F2372" s="16" t="s">
        <v>43</v>
      </c>
      <c r="G2372" s="16">
        <v>2382</v>
      </c>
      <c r="H2372" s="16">
        <f>IF(OR(Table13[[#This Row],[Order Value]]&gt;Answer!I$17,Table13[[#This Row],[Order Value]]&lt;Answer!I$18),1,0)</f>
        <v>0</v>
      </c>
      <c r="I2372" s="19">
        <v>45070</v>
      </c>
      <c r="J2372" s="20" t="str">
        <f>TEXT(Table13[[#This Row],[Order Datetime]],"HH:MM:SS")</f>
        <v>00:29:00</v>
      </c>
      <c r="K2372" s="20" t="str">
        <f>TEXT(Table13[[#This Row],[Order time]],"H")</f>
        <v>0</v>
      </c>
      <c r="L2372" s="16">
        <v>5</v>
      </c>
      <c r="M2372" s="16">
        <f>DAY(Table13[[#This Row],[Order Date]])</f>
        <v>24</v>
      </c>
      <c r="N2372" s="16" t="str">
        <f>TEXT(Table13[[#This Row],[Order Date]],"mmmm")</f>
        <v>May</v>
      </c>
      <c r="O2372" s="16" t="str">
        <f>TEXT(Table13[[#This Row],[Order Date]],"dddd")</f>
        <v>Wednesday</v>
      </c>
      <c r="P2372" s="16">
        <f>WEEKDAY(Table13[[#This Row],[Order Datetime]],2)</f>
        <v>3</v>
      </c>
      <c r="Q2372" s="30" t="str">
        <f>IF(Table13[[#This Row],[Customer Country]]="",VLOOKUP(Table13[[#This Row],[Customer ID]],Customers!$A$2:$E$2501,2,0),Table13[[#This Row],[Customer Country]])</f>
        <v>USA</v>
      </c>
      <c r="R2372" s="16">
        <f>VLOOKUP(Table13[[#This Row],[Customer ID]],Table3[],6,0)</f>
        <v>64</v>
      </c>
    </row>
    <row r="2373" spans="1:18" x14ac:dyDescent="0.3">
      <c r="A2373" s="15">
        <v>376848</v>
      </c>
      <c r="B2373" s="16">
        <v>1893</v>
      </c>
      <c r="C2373" s="17" t="s">
        <v>101</v>
      </c>
      <c r="D2373" s="18">
        <v>45098.030555555553</v>
      </c>
      <c r="E2373" s="16" t="s">
        <v>191</v>
      </c>
      <c r="F2373" s="16" t="s">
        <v>46</v>
      </c>
      <c r="G2373" s="16">
        <v>2298</v>
      </c>
      <c r="H2373" s="16">
        <f>IF(OR(Table13[[#This Row],[Order Value]]&gt;Answer!I$17,Table13[[#This Row],[Order Value]]&lt;Answer!I$18),1,0)</f>
        <v>0</v>
      </c>
      <c r="I2373" s="19">
        <v>45098</v>
      </c>
      <c r="J2373" s="20" t="str">
        <f>TEXT(Table13[[#This Row],[Order Datetime]],"HH:MM:SS")</f>
        <v>00:44:00</v>
      </c>
      <c r="K2373" s="20" t="str">
        <f>TEXT(Table13[[#This Row],[Order time]],"H")</f>
        <v>0</v>
      </c>
      <c r="L2373" s="16">
        <v>6</v>
      </c>
      <c r="M2373" s="16">
        <f>DAY(Table13[[#This Row],[Order Date]])</f>
        <v>21</v>
      </c>
      <c r="N2373" s="16" t="str">
        <f>TEXT(Table13[[#This Row],[Order Date]],"mmmm")</f>
        <v>June</v>
      </c>
      <c r="O2373" s="16" t="str">
        <f>TEXT(Table13[[#This Row],[Order Date]],"dddd")</f>
        <v>Wednesday</v>
      </c>
      <c r="P2373" s="16">
        <f>WEEKDAY(Table13[[#This Row],[Order Datetime]],2)</f>
        <v>3</v>
      </c>
      <c r="Q2373" s="30" t="str">
        <f>IF(Table13[[#This Row],[Customer Country]]="",VLOOKUP(Table13[[#This Row],[Customer ID]],Customers!$A$2:$E$2501,2,0),Table13[[#This Row],[Customer Country]])</f>
        <v>Australia</v>
      </c>
      <c r="R2373" s="16">
        <f>VLOOKUP(Table13[[#This Row],[Customer ID]],Table3[],6,0)</f>
        <v>47</v>
      </c>
    </row>
    <row r="2374" spans="1:18" x14ac:dyDescent="0.3">
      <c r="A2374" s="15">
        <v>1145871</v>
      </c>
      <c r="B2374" s="16">
        <v>1893</v>
      </c>
      <c r="C2374" s="17" t="s">
        <v>101</v>
      </c>
      <c r="D2374" s="21">
        <v>45204.022222222222</v>
      </c>
      <c r="E2374" s="16" t="s">
        <v>191</v>
      </c>
      <c r="F2374" s="16" t="s">
        <v>64</v>
      </c>
      <c r="G2374" s="16">
        <v>2301</v>
      </c>
      <c r="H2374" s="16">
        <f>IF(OR(Table13[[#This Row],[Order Value]]&gt;Answer!I$17,Table13[[#This Row],[Order Value]]&lt;Answer!I$18),1,0)</f>
        <v>0</v>
      </c>
      <c r="I2374" s="19">
        <v>45204</v>
      </c>
      <c r="J2374" s="20" t="str">
        <f>TEXT(Table13[[#This Row],[Order Datetime]],"HH:MM:SS")</f>
        <v>00:32:00</v>
      </c>
      <c r="K2374" s="20" t="str">
        <f>TEXT(Table13[[#This Row],[Order time]],"H")</f>
        <v>0</v>
      </c>
      <c r="L2374" s="16">
        <v>10</v>
      </c>
      <c r="M2374" s="16">
        <f>DAY(Table13[[#This Row],[Order Date]])</f>
        <v>5</v>
      </c>
      <c r="N2374" s="16" t="str">
        <f>TEXT(Table13[[#This Row],[Order Date]],"mmmm")</f>
        <v>October</v>
      </c>
      <c r="O2374" s="16" t="str">
        <f>TEXT(Table13[[#This Row],[Order Date]],"dddd")</f>
        <v>Thursday</v>
      </c>
      <c r="P2374" s="16">
        <f>WEEKDAY(Table13[[#This Row],[Order Datetime]],2)</f>
        <v>4</v>
      </c>
      <c r="Q2374" s="30" t="str">
        <f>IF(Table13[[#This Row],[Customer Country]]="",VLOOKUP(Table13[[#This Row],[Customer ID]],Customers!$A$2:$E$2501,2,0),Table13[[#This Row],[Customer Country]])</f>
        <v>Australia</v>
      </c>
      <c r="R2374" s="16">
        <f>VLOOKUP(Table13[[#This Row],[Customer ID]],Table3[],6,0)</f>
        <v>47</v>
      </c>
    </row>
    <row r="2375" spans="1:18" x14ac:dyDescent="0.3">
      <c r="A2375" s="15">
        <v>1373323</v>
      </c>
      <c r="B2375" s="16">
        <v>1893</v>
      </c>
      <c r="C2375" s="17" t="s">
        <v>101</v>
      </c>
      <c r="D2375" s="21">
        <v>44971.047222222223</v>
      </c>
      <c r="E2375" s="16" t="s">
        <v>97</v>
      </c>
      <c r="F2375" s="16" t="s">
        <v>43</v>
      </c>
      <c r="G2375" s="16">
        <v>8546</v>
      </c>
      <c r="H2375" s="16">
        <f>IF(OR(Table13[[#This Row],[Order Value]]&gt;Answer!I$17,Table13[[#This Row],[Order Value]]&lt;Answer!I$18),1,0)</f>
        <v>0</v>
      </c>
      <c r="I2375" s="19">
        <v>44971</v>
      </c>
      <c r="J2375" s="20" t="str">
        <f>TEXT(Table13[[#This Row],[Order Datetime]],"HH:MM:SS")</f>
        <v>01:08:00</v>
      </c>
      <c r="K2375" s="20" t="str">
        <f>TEXT(Table13[[#This Row],[Order time]],"H")</f>
        <v>1</v>
      </c>
      <c r="L2375" s="16">
        <v>2</v>
      </c>
      <c r="M2375" s="16">
        <f>DAY(Table13[[#This Row],[Order Date]])</f>
        <v>14</v>
      </c>
      <c r="N2375" s="16" t="str">
        <f>TEXT(Table13[[#This Row],[Order Date]],"mmmm")</f>
        <v>February</v>
      </c>
      <c r="O2375" s="16" t="str">
        <f>TEXT(Table13[[#This Row],[Order Date]],"dddd")</f>
        <v>Tuesday</v>
      </c>
      <c r="P2375" s="16">
        <f>WEEKDAY(Table13[[#This Row],[Order Datetime]],2)</f>
        <v>2</v>
      </c>
      <c r="Q2375" s="30" t="str">
        <f>IF(Table13[[#This Row],[Customer Country]]="",VLOOKUP(Table13[[#This Row],[Customer ID]],Customers!$A$2:$E$2501,2,0),Table13[[#This Row],[Customer Country]])</f>
        <v>Australia</v>
      </c>
      <c r="R2375" s="16">
        <f>VLOOKUP(Table13[[#This Row],[Customer ID]],Table3[],6,0)</f>
        <v>47</v>
      </c>
    </row>
    <row r="2376" spans="1:18" x14ac:dyDescent="0.3">
      <c r="A2376" s="15">
        <v>1594721</v>
      </c>
      <c r="B2376" s="16">
        <v>1894</v>
      </c>
      <c r="C2376" s="17" t="s">
        <v>105</v>
      </c>
      <c r="D2376" s="21">
        <v>45123.996527777781</v>
      </c>
      <c r="E2376" s="16" t="s">
        <v>96</v>
      </c>
      <c r="F2376" s="16" t="s">
        <v>14</v>
      </c>
      <c r="G2376" s="16">
        <v>5493</v>
      </c>
      <c r="H2376" s="16">
        <f>IF(OR(Table13[[#This Row],[Order Value]]&gt;Answer!I$17,Table13[[#This Row],[Order Value]]&lt;Answer!I$18),1,0)</f>
        <v>0</v>
      </c>
      <c r="I2376" s="19">
        <v>45123</v>
      </c>
      <c r="J2376" s="20" t="str">
        <f>TEXT(Table13[[#This Row],[Order Datetime]],"HH:MM:SS")</f>
        <v>23:55:00</v>
      </c>
      <c r="K2376" s="20" t="str">
        <f>TEXT(Table13[[#This Row],[Order time]],"H")</f>
        <v>23</v>
      </c>
      <c r="L2376" s="16">
        <v>7</v>
      </c>
      <c r="M2376" s="16">
        <f>DAY(Table13[[#This Row],[Order Date]])</f>
        <v>16</v>
      </c>
      <c r="N2376" s="16" t="str">
        <f>TEXT(Table13[[#This Row],[Order Date]],"mmmm")</f>
        <v>July</v>
      </c>
      <c r="O2376" s="16" t="str">
        <f>TEXT(Table13[[#This Row],[Order Date]],"dddd")</f>
        <v>Sunday</v>
      </c>
      <c r="P2376" s="16">
        <f>WEEKDAY(Table13[[#This Row],[Order Datetime]],2)</f>
        <v>7</v>
      </c>
      <c r="Q2376" s="30" t="str">
        <f>IF(Table13[[#This Row],[Customer Country]]="",VLOOKUP(Table13[[#This Row],[Customer ID]],Customers!$A$2:$E$2501,2,0),Table13[[#This Row],[Customer Country]])</f>
        <v>Spain</v>
      </c>
      <c r="R2376" s="16">
        <f>VLOOKUP(Table13[[#This Row],[Customer ID]],Table3[],6,0)</f>
        <v>69</v>
      </c>
    </row>
    <row r="2377" spans="1:18" x14ac:dyDescent="0.3">
      <c r="A2377" s="15">
        <v>603855</v>
      </c>
      <c r="B2377" s="16">
        <v>1895</v>
      </c>
      <c r="C2377" s="17" t="s">
        <v>100</v>
      </c>
      <c r="D2377" s="18">
        <v>45125.943749999999</v>
      </c>
      <c r="E2377" s="16" t="s">
        <v>98</v>
      </c>
      <c r="F2377" s="16" t="s">
        <v>8</v>
      </c>
      <c r="G2377" s="16">
        <v>4237</v>
      </c>
      <c r="H2377" s="16">
        <f>IF(OR(Table13[[#This Row],[Order Value]]&gt;Answer!I$17,Table13[[#This Row],[Order Value]]&lt;Answer!I$18),1,0)</f>
        <v>0</v>
      </c>
      <c r="I2377" s="19">
        <v>45125</v>
      </c>
      <c r="J2377" s="20" t="str">
        <f>TEXT(Table13[[#This Row],[Order Datetime]],"HH:MM:SS")</f>
        <v>22:39:00</v>
      </c>
      <c r="K2377" s="20" t="str">
        <f>TEXT(Table13[[#This Row],[Order time]],"H")</f>
        <v>22</v>
      </c>
      <c r="L2377" s="16">
        <v>7</v>
      </c>
      <c r="M2377" s="16">
        <f>DAY(Table13[[#This Row],[Order Date]])</f>
        <v>18</v>
      </c>
      <c r="N2377" s="16" t="str">
        <f>TEXT(Table13[[#This Row],[Order Date]],"mmmm")</f>
        <v>July</v>
      </c>
      <c r="O2377" s="16" t="str">
        <f>TEXT(Table13[[#This Row],[Order Date]],"dddd")</f>
        <v>Tuesday</v>
      </c>
      <c r="P2377" s="16">
        <f>WEEKDAY(Table13[[#This Row],[Order Datetime]],2)</f>
        <v>2</v>
      </c>
      <c r="Q2377" s="30" t="str">
        <f>IF(Table13[[#This Row],[Customer Country]]="",VLOOKUP(Table13[[#This Row],[Customer ID]],Customers!$A$2:$E$2501,2,0),Table13[[#This Row],[Customer Country]])</f>
        <v>France</v>
      </c>
      <c r="R2377" s="16">
        <f>VLOOKUP(Table13[[#This Row],[Customer ID]],Table3[],6,0)</f>
        <v>60</v>
      </c>
    </row>
    <row r="2378" spans="1:18" x14ac:dyDescent="0.3">
      <c r="A2378" s="15">
        <v>782836</v>
      </c>
      <c r="B2378" s="16">
        <v>1896</v>
      </c>
      <c r="C2378" s="17" t="s">
        <v>100</v>
      </c>
      <c r="D2378" s="21">
        <v>45141.018750000003</v>
      </c>
      <c r="E2378" s="16" t="s">
        <v>191</v>
      </c>
      <c r="F2378" s="16" t="s">
        <v>73</v>
      </c>
      <c r="G2378" s="16">
        <v>8153</v>
      </c>
      <c r="H2378" s="16">
        <f>IF(OR(Table13[[#This Row],[Order Value]]&gt;Answer!I$17,Table13[[#This Row],[Order Value]]&lt;Answer!I$18),1,0)</f>
        <v>0</v>
      </c>
      <c r="I2378" s="19">
        <v>45141</v>
      </c>
      <c r="J2378" s="20" t="str">
        <f>TEXT(Table13[[#This Row],[Order Datetime]],"HH:MM:SS")</f>
        <v>00:27:00</v>
      </c>
      <c r="K2378" s="20" t="str">
        <f>TEXT(Table13[[#This Row],[Order time]],"H")</f>
        <v>0</v>
      </c>
      <c r="L2378" s="16">
        <v>8</v>
      </c>
      <c r="M2378" s="16">
        <f>DAY(Table13[[#This Row],[Order Date]])</f>
        <v>3</v>
      </c>
      <c r="N2378" s="16" t="str">
        <f>TEXT(Table13[[#This Row],[Order Date]],"mmmm")</f>
        <v>August</v>
      </c>
      <c r="O2378" s="16" t="str">
        <f>TEXT(Table13[[#This Row],[Order Date]],"dddd")</f>
        <v>Thursday</v>
      </c>
      <c r="P2378" s="16">
        <f>WEEKDAY(Table13[[#This Row],[Order Datetime]],2)</f>
        <v>4</v>
      </c>
      <c r="Q2378" s="30" t="str">
        <f>IF(Table13[[#This Row],[Customer Country]]="",VLOOKUP(Table13[[#This Row],[Customer ID]],Customers!$A$2:$E$2501,2,0),Table13[[#This Row],[Customer Country]])</f>
        <v>France</v>
      </c>
      <c r="R2378" s="16">
        <f>VLOOKUP(Table13[[#This Row],[Customer ID]],Table3[],6,0)</f>
        <v>22</v>
      </c>
    </row>
    <row r="2379" spans="1:18" x14ac:dyDescent="0.3">
      <c r="A2379" s="15">
        <v>844243</v>
      </c>
      <c r="B2379" s="16">
        <v>1897</v>
      </c>
      <c r="C2379" s="17" t="s">
        <v>99</v>
      </c>
      <c r="D2379" s="21">
        <v>45156.940972222219</v>
      </c>
      <c r="E2379" s="16" t="s">
        <v>213</v>
      </c>
      <c r="F2379" s="16" t="s">
        <v>39</v>
      </c>
      <c r="G2379" s="16">
        <v>911</v>
      </c>
      <c r="H2379" s="16">
        <f>IF(OR(Table13[[#This Row],[Order Value]]&gt;Answer!I$17,Table13[[#This Row],[Order Value]]&lt;Answer!I$18),1,0)</f>
        <v>0</v>
      </c>
      <c r="I2379" s="19">
        <v>45156</v>
      </c>
      <c r="J2379" s="20" t="str">
        <f>TEXT(Table13[[#This Row],[Order Datetime]],"HH:MM:SS")</f>
        <v>22:35:00</v>
      </c>
      <c r="K2379" s="20" t="str">
        <f>TEXT(Table13[[#This Row],[Order time]],"H")</f>
        <v>22</v>
      </c>
      <c r="L2379" s="16">
        <v>8</v>
      </c>
      <c r="M2379" s="16">
        <f>DAY(Table13[[#This Row],[Order Date]])</f>
        <v>18</v>
      </c>
      <c r="N2379" s="16" t="str">
        <f>TEXT(Table13[[#This Row],[Order Date]],"mmmm")</f>
        <v>August</v>
      </c>
      <c r="O2379" s="16" t="str">
        <f>TEXT(Table13[[#This Row],[Order Date]],"dddd")</f>
        <v>Friday</v>
      </c>
      <c r="P2379" s="16">
        <f>WEEKDAY(Table13[[#This Row],[Order Datetime]],2)</f>
        <v>5</v>
      </c>
      <c r="Q2379" s="30" t="str">
        <f>IF(Table13[[#This Row],[Customer Country]]="",VLOOKUP(Table13[[#This Row],[Customer ID]],Customers!$A$2:$E$2501,2,0),Table13[[#This Row],[Customer Country]])</f>
        <v>USA</v>
      </c>
      <c r="R2379" s="16">
        <f>VLOOKUP(Table13[[#This Row],[Customer ID]],Table3[],6,0)</f>
        <v>28</v>
      </c>
    </row>
    <row r="2380" spans="1:18" x14ac:dyDescent="0.3">
      <c r="A2380" s="15">
        <v>82480</v>
      </c>
      <c r="B2380" s="16">
        <v>1899</v>
      </c>
      <c r="C2380" s="17" t="s">
        <v>99</v>
      </c>
      <c r="D2380" s="18">
        <v>44968.994444444441</v>
      </c>
      <c r="E2380" s="16" t="s">
        <v>98</v>
      </c>
      <c r="F2380" s="16" t="s">
        <v>31</v>
      </c>
      <c r="G2380" s="16">
        <v>3220</v>
      </c>
      <c r="H2380" s="16">
        <f>IF(OR(Table13[[#This Row],[Order Value]]&gt;Answer!I$17,Table13[[#This Row],[Order Value]]&lt;Answer!I$18),1,0)</f>
        <v>0</v>
      </c>
      <c r="I2380" s="19">
        <v>44968</v>
      </c>
      <c r="J2380" s="20" t="str">
        <f>TEXT(Table13[[#This Row],[Order Datetime]],"HH:MM:SS")</f>
        <v>23:52:00</v>
      </c>
      <c r="K2380" s="20" t="str">
        <f>TEXT(Table13[[#This Row],[Order time]],"H")</f>
        <v>23</v>
      </c>
      <c r="L2380" s="16">
        <v>2</v>
      </c>
      <c r="M2380" s="16">
        <f>DAY(Table13[[#This Row],[Order Date]])</f>
        <v>11</v>
      </c>
      <c r="N2380" s="16" t="str">
        <f>TEXT(Table13[[#This Row],[Order Date]],"mmmm")</f>
        <v>February</v>
      </c>
      <c r="O2380" s="16" t="str">
        <f>TEXT(Table13[[#This Row],[Order Date]],"dddd")</f>
        <v>Saturday</v>
      </c>
      <c r="P2380" s="16">
        <f>WEEKDAY(Table13[[#This Row],[Order Datetime]],2)</f>
        <v>6</v>
      </c>
      <c r="Q2380" s="30" t="str">
        <f>IF(Table13[[#This Row],[Customer Country]]="",VLOOKUP(Table13[[#This Row],[Customer ID]],Customers!$A$2:$E$2501,2,0),Table13[[#This Row],[Customer Country]])</f>
        <v>USA</v>
      </c>
      <c r="R2380" s="16">
        <f>VLOOKUP(Table13[[#This Row],[Customer ID]],Table3[],6,0)</f>
        <v>63</v>
      </c>
    </row>
    <row r="2381" spans="1:18" x14ac:dyDescent="0.3">
      <c r="A2381" s="15">
        <v>573756</v>
      </c>
      <c r="B2381" s="16">
        <v>1900</v>
      </c>
      <c r="C2381" s="17" t="s">
        <v>106</v>
      </c>
      <c r="D2381" s="18">
        <v>45179.052083333336</v>
      </c>
      <c r="E2381" s="16" t="s">
        <v>191</v>
      </c>
      <c r="F2381" s="16" t="s">
        <v>14</v>
      </c>
      <c r="G2381" s="16">
        <v>7244</v>
      </c>
      <c r="H2381" s="16">
        <f>IF(OR(Table13[[#This Row],[Order Value]]&gt;Answer!I$17,Table13[[#This Row],[Order Value]]&lt;Answer!I$18),1,0)</f>
        <v>0</v>
      </c>
      <c r="I2381" s="19">
        <v>45179</v>
      </c>
      <c r="J2381" s="20" t="str">
        <f>TEXT(Table13[[#This Row],[Order Datetime]],"HH:MM:SS")</f>
        <v>01:15:00</v>
      </c>
      <c r="K2381" s="20" t="str">
        <f>TEXT(Table13[[#This Row],[Order time]],"H")</f>
        <v>1</v>
      </c>
      <c r="L2381" s="16">
        <v>9</v>
      </c>
      <c r="M2381" s="16">
        <f>DAY(Table13[[#This Row],[Order Date]])</f>
        <v>10</v>
      </c>
      <c r="N2381" s="16" t="str">
        <f>TEXT(Table13[[#This Row],[Order Date]],"mmmm")</f>
        <v>September</v>
      </c>
      <c r="O2381" s="16" t="str">
        <f>TEXT(Table13[[#This Row],[Order Date]],"dddd")</f>
        <v>Sunday</v>
      </c>
      <c r="P2381" s="16">
        <f>WEEKDAY(Table13[[#This Row],[Order Datetime]],2)</f>
        <v>7</v>
      </c>
      <c r="Q2381" s="30" t="str">
        <f>IF(Table13[[#This Row],[Customer Country]]="",VLOOKUP(Table13[[#This Row],[Customer ID]],Customers!$A$2:$E$2501,2,0),Table13[[#This Row],[Customer Country]])</f>
        <v>Singapore</v>
      </c>
      <c r="R2381" s="16">
        <f>VLOOKUP(Table13[[#This Row],[Customer ID]],Table3[],6,0)</f>
        <v>28</v>
      </c>
    </row>
    <row r="2382" spans="1:18" x14ac:dyDescent="0.3">
      <c r="A2382" s="15">
        <v>1267886</v>
      </c>
      <c r="B2382" s="16">
        <v>1900</v>
      </c>
      <c r="C2382" s="17" t="s">
        <v>106</v>
      </c>
      <c r="D2382" s="21">
        <v>45086.069444444445</v>
      </c>
      <c r="E2382" s="16" t="s">
        <v>97</v>
      </c>
      <c r="F2382" s="16" t="s">
        <v>43</v>
      </c>
      <c r="G2382" s="16">
        <v>5588</v>
      </c>
      <c r="H2382" s="16">
        <f>IF(OR(Table13[[#This Row],[Order Value]]&gt;Answer!I$17,Table13[[#This Row],[Order Value]]&lt;Answer!I$18),1,0)</f>
        <v>0</v>
      </c>
      <c r="I2382" s="19">
        <v>45086</v>
      </c>
      <c r="J2382" s="20" t="str">
        <f>TEXT(Table13[[#This Row],[Order Datetime]],"HH:MM:SS")</f>
        <v>01:40:00</v>
      </c>
      <c r="K2382" s="20" t="str">
        <f>TEXT(Table13[[#This Row],[Order time]],"H")</f>
        <v>1</v>
      </c>
      <c r="L2382" s="16">
        <v>6</v>
      </c>
      <c r="M2382" s="16">
        <f>DAY(Table13[[#This Row],[Order Date]])</f>
        <v>9</v>
      </c>
      <c r="N2382" s="16" t="str">
        <f>TEXT(Table13[[#This Row],[Order Date]],"mmmm")</f>
        <v>June</v>
      </c>
      <c r="O2382" s="16" t="str">
        <f>TEXT(Table13[[#This Row],[Order Date]],"dddd")</f>
        <v>Friday</v>
      </c>
      <c r="P2382" s="16">
        <f>WEEKDAY(Table13[[#This Row],[Order Datetime]],2)</f>
        <v>5</v>
      </c>
      <c r="Q2382" s="30" t="str">
        <f>IF(Table13[[#This Row],[Customer Country]]="",VLOOKUP(Table13[[#This Row],[Customer ID]],Customers!$A$2:$E$2501,2,0),Table13[[#This Row],[Customer Country]])</f>
        <v>Singapore</v>
      </c>
      <c r="R2382" s="16">
        <f>VLOOKUP(Table13[[#This Row],[Customer ID]],Table3[],6,0)</f>
        <v>28</v>
      </c>
    </row>
    <row r="2383" spans="1:18" x14ac:dyDescent="0.3">
      <c r="A2383" s="15">
        <v>1474744</v>
      </c>
      <c r="B2383" s="16">
        <v>1900</v>
      </c>
      <c r="C2383" s="17" t="s">
        <v>106</v>
      </c>
      <c r="D2383" s="21">
        <v>45038.040277777778</v>
      </c>
      <c r="E2383" s="16" t="s">
        <v>98</v>
      </c>
      <c r="F2383" s="16" t="s">
        <v>9</v>
      </c>
      <c r="G2383" s="16">
        <v>9529</v>
      </c>
      <c r="H2383" s="16">
        <f>IF(OR(Table13[[#This Row],[Order Value]]&gt;Answer!I$17,Table13[[#This Row],[Order Value]]&lt;Answer!I$18),1,0)</f>
        <v>0</v>
      </c>
      <c r="I2383" s="19">
        <v>45038</v>
      </c>
      <c r="J2383" s="20" t="str">
        <f>TEXT(Table13[[#This Row],[Order Datetime]],"HH:MM:SS")</f>
        <v>00:58:00</v>
      </c>
      <c r="K2383" s="20" t="str">
        <f>TEXT(Table13[[#This Row],[Order time]],"H")</f>
        <v>0</v>
      </c>
      <c r="L2383" s="16">
        <v>4</v>
      </c>
      <c r="M2383" s="16">
        <f>DAY(Table13[[#This Row],[Order Date]])</f>
        <v>22</v>
      </c>
      <c r="N2383" s="16" t="str">
        <f>TEXT(Table13[[#This Row],[Order Date]],"mmmm")</f>
        <v>April</v>
      </c>
      <c r="O2383" s="16" t="str">
        <f>TEXT(Table13[[#This Row],[Order Date]],"dddd")</f>
        <v>Saturday</v>
      </c>
      <c r="P2383" s="16">
        <f>WEEKDAY(Table13[[#This Row],[Order Datetime]],2)</f>
        <v>6</v>
      </c>
      <c r="Q2383" s="30" t="str">
        <f>IF(Table13[[#This Row],[Customer Country]]="",VLOOKUP(Table13[[#This Row],[Customer ID]],Customers!$A$2:$E$2501,2,0),Table13[[#This Row],[Customer Country]])</f>
        <v>Singapore</v>
      </c>
      <c r="R2383" s="16">
        <f>VLOOKUP(Table13[[#This Row],[Customer ID]],Table3[],6,0)</f>
        <v>28</v>
      </c>
    </row>
    <row r="2384" spans="1:18" x14ac:dyDescent="0.3">
      <c r="A2384" s="15">
        <v>404150</v>
      </c>
      <c r="B2384" s="16">
        <v>1902</v>
      </c>
      <c r="C2384" s="17" t="s">
        <v>104</v>
      </c>
      <c r="D2384" s="18">
        <v>45015.020138888889</v>
      </c>
      <c r="E2384" s="16" t="s">
        <v>98</v>
      </c>
      <c r="F2384" s="16" t="s">
        <v>27</v>
      </c>
      <c r="G2384" s="16">
        <v>5798</v>
      </c>
      <c r="H2384" s="16">
        <f>IF(OR(Table13[[#This Row],[Order Value]]&gt;Answer!I$17,Table13[[#This Row],[Order Value]]&lt;Answer!I$18),1,0)</f>
        <v>0</v>
      </c>
      <c r="I2384" s="19">
        <v>45015</v>
      </c>
      <c r="J2384" s="20" t="str">
        <f>TEXT(Table13[[#This Row],[Order Datetime]],"HH:MM:SS")</f>
        <v>00:29:00</v>
      </c>
      <c r="K2384" s="20" t="str">
        <f>TEXT(Table13[[#This Row],[Order time]],"H")</f>
        <v>0</v>
      </c>
      <c r="L2384" s="16">
        <v>3</v>
      </c>
      <c r="M2384" s="16">
        <f>DAY(Table13[[#This Row],[Order Date]])</f>
        <v>30</v>
      </c>
      <c r="N2384" s="16" t="str">
        <f>TEXT(Table13[[#This Row],[Order Date]],"mmmm")</f>
        <v>March</v>
      </c>
      <c r="O2384" s="16" t="str">
        <f>TEXT(Table13[[#This Row],[Order Date]],"dddd")</f>
        <v>Thursday</v>
      </c>
      <c r="P2384" s="16">
        <f>WEEKDAY(Table13[[#This Row],[Order Datetime]],2)</f>
        <v>4</v>
      </c>
      <c r="Q2384" s="30" t="str">
        <f>IF(Table13[[#This Row],[Customer Country]]="",VLOOKUP(Table13[[#This Row],[Customer ID]],Customers!$A$2:$E$2501,2,0),Table13[[#This Row],[Customer Country]])</f>
        <v>Austria</v>
      </c>
      <c r="R2384" s="16">
        <f>VLOOKUP(Table13[[#This Row],[Customer ID]],Table3[],6,0)</f>
        <v>46</v>
      </c>
    </row>
    <row r="2385" spans="1:18" x14ac:dyDescent="0.3">
      <c r="A2385" s="15">
        <v>286598</v>
      </c>
      <c r="B2385" s="16">
        <v>1903</v>
      </c>
      <c r="C2385" s="17" t="s">
        <v>101</v>
      </c>
      <c r="D2385" s="18">
        <v>44997.037499999999</v>
      </c>
      <c r="E2385" s="16" t="s">
        <v>191</v>
      </c>
      <c r="F2385" s="16" t="s">
        <v>27</v>
      </c>
      <c r="G2385" s="16">
        <v>8252</v>
      </c>
      <c r="H2385" s="16">
        <f>IF(OR(Table13[[#This Row],[Order Value]]&gt;Answer!I$17,Table13[[#This Row],[Order Value]]&lt;Answer!I$18),1,0)</f>
        <v>0</v>
      </c>
      <c r="I2385" s="19">
        <v>44997</v>
      </c>
      <c r="J2385" s="20" t="str">
        <f>TEXT(Table13[[#This Row],[Order Datetime]],"HH:MM:SS")</f>
        <v>00:54:00</v>
      </c>
      <c r="K2385" s="20" t="str">
        <f>TEXT(Table13[[#This Row],[Order time]],"H")</f>
        <v>0</v>
      </c>
      <c r="L2385" s="16">
        <v>3</v>
      </c>
      <c r="M2385" s="16">
        <f>DAY(Table13[[#This Row],[Order Date]])</f>
        <v>12</v>
      </c>
      <c r="N2385" s="16" t="str">
        <f>TEXT(Table13[[#This Row],[Order Date]],"mmmm")</f>
        <v>March</v>
      </c>
      <c r="O2385" s="16" t="str">
        <f>TEXT(Table13[[#This Row],[Order Date]],"dddd")</f>
        <v>Sunday</v>
      </c>
      <c r="P2385" s="16">
        <f>WEEKDAY(Table13[[#This Row],[Order Datetime]],2)</f>
        <v>7</v>
      </c>
      <c r="Q2385" s="30" t="str">
        <f>IF(Table13[[#This Row],[Customer Country]]="",VLOOKUP(Table13[[#This Row],[Customer ID]],Customers!$A$2:$E$2501,2,0),Table13[[#This Row],[Customer Country]])</f>
        <v>Australia</v>
      </c>
      <c r="R2385" s="16">
        <f>VLOOKUP(Table13[[#This Row],[Customer ID]],Table3[],6,0)</f>
        <v>71</v>
      </c>
    </row>
    <row r="2386" spans="1:18" x14ac:dyDescent="0.3">
      <c r="A2386" s="15">
        <v>1273811</v>
      </c>
      <c r="B2386" s="16">
        <v>1905</v>
      </c>
      <c r="C2386" s="17" t="s">
        <v>105</v>
      </c>
      <c r="D2386" s="21">
        <v>45277.997916666667</v>
      </c>
      <c r="E2386" s="16" t="s">
        <v>98</v>
      </c>
      <c r="F2386" s="16" t="s">
        <v>70</v>
      </c>
      <c r="G2386" s="16">
        <v>5538</v>
      </c>
      <c r="H2386" s="16">
        <f>IF(OR(Table13[[#This Row],[Order Value]]&gt;Answer!I$17,Table13[[#This Row],[Order Value]]&lt;Answer!I$18),1,0)</f>
        <v>0</v>
      </c>
      <c r="I2386" s="19">
        <v>45277</v>
      </c>
      <c r="J2386" s="20" t="str">
        <f>TEXT(Table13[[#This Row],[Order Datetime]],"HH:MM:SS")</f>
        <v>23:57:00</v>
      </c>
      <c r="K2386" s="20" t="str">
        <f>TEXT(Table13[[#This Row],[Order time]],"H")</f>
        <v>23</v>
      </c>
      <c r="L2386" s="16">
        <v>12</v>
      </c>
      <c r="M2386" s="16">
        <f>DAY(Table13[[#This Row],[Order Date]])</f>
        <v>17</v>
      </c>
      <c r="N2386" s="16" t="str">
        <f>TEXT(Table13[[#This Row],[Order Date]],"mmmm")</f>
        <v>December</v>
      </c>
      <c r="O2386" s="16" t="str">
        <f>TEXT(Table13[[#This Row],[Order Date]],"dddd")</f>
        <v>Sunday</v>
      </c>
      <c r="P2386" s="16">
        <f>WEEKDAY(Table13[[#This Row],[Order Datetime]],2)</f>
        <v>7</v>
      </c>
      <c r="Q2386" s="30" t="str">
        <f>IF(Table13[[#This Row],[Customer Country]]="",VLOOKUP(Table13[[#This Row],[Customer ID]],Customers!$A$2:$E$2501,2,0),Table13[[#This Row],[Customer Country]])</f>
        <v>Spain</v>
      </c>
      <c r="R2386" s="16">
        <f>VLOOKUP(Table13[[#This Row],[Customer ID]],Table3[],6,0)</f>
        <v>48</v>
      </c>
    </row>
    <row r="2387" spans="1:18" x14ac:dyDescent="0.3">
      <c r="A2387" s="15">
        <v>1563544</v>
      </c>
      <c r="B2387" s="16">
        <v>1905</v>
      </c>
      <c r="C2387" s="17" t="s">
        <v>105</v>
      </c>
      <c r="D2387" s="21">
        <v>45242.051388888889</v>
      </c>
      <c r="E2387" s="16" t="s">
        <v>98</v>
      </c>
      <c r="F2387" s="16" t="s">
        <v>79</v>
      </c>
      <c r="G2387" s="16">
        <v>4596</v>
      </c>
      <c r="H2387" s="16">
        <f>IF(OR(Table13[[#This Row],[Order Value]]&gt;Answer!I$17,Table13[[#This Row],[Order Value]]&lt;Answer!I$18),1,0)</f>
        <v>0</v>
      </c>
      <c r="I2387" s="19">
        <v>45242</v>
      </c>
      <c r="J2387" s="20" t="str">
        <f>TEXT(Table13[[#This Row],[Order Datetime]],"HH:MM:SS")</f>
        <v>01:14:00</v>
      </c>
      <c r="K2387" s="20" t="str">
        <f>TEXT(Table13[[#This Row],[Order time]],"H")</f>
        <v>1</v>
      </c>
      <c r="L2387" s="16">
        <v>11</v>
      </c>
      <c r="M2387" s="16">
        <f>DAY(Table13[[#This Row],[Order Date]])</f>
        <v>12</v>
      </c>
      <c r="N2387" s="16" t="str">
        <f>TEXT(Table13[[#This Row],[Order Date]],"mmmm")</f>
        <v>November</v>
      </c>
      <c r="O2387" s="16" t="str">
        <f>TEXT(Table13[[#This Row],[Order Date]],"dddd")</f>
        <v>Sunday</v>
      </c>
      <c r="P2387" s="16">
        <f>WEEKDAY(Table13[[#This Row],[Order Datetime]],2)</f>
        <v>7</v>
      </c>
      <c r="Q2387" s="30" t="str">
        <f>IF(Table13[[#This Row],[Customer Country]]="",VLOOKUP(Table13[[#This Row],[Customer ID]],Customers!$A$2:$E$2501,2,0),Table13[[#This Row],[Customer Country]])</f>
        <v>Spain</v>
      </c>
      <c r="R2387" s="16">
        <f>VLOOKUP(Table13[[#This Row],[Customer ID]],Table3[],6,0)</f>
        <v>48</v>
      </c>
    </row>
    <row r="2388" spans="1:18" x14ac:dyDescent="0.3">
      <c r="A2388" s="15">
        <v>574480</v>
      </c>
      <c r="B2388" s="16">
        <v>1907</v>
      </c>
      <c r="C2388" s="17" t="s">
        <v>101</v>
      </c>
      <c r="D2388" s="18">
        <v>45197.015972222223</v>
      </c>
      <c r="E2388" s="16" t="s">
        <v>191</v>
      </c>
      <c r="F2388" s="16" t="s">
        <v>6</v>
      </c>
      <c r="G2388" s="16">
        <v>6577</v>
      </c>
      <c r="H2388" s="16">
        <f>IF(OR(Table13[[#This Row],[Order Value]]&gt;Answer!I$17,Table13[[#This Row],[Order Value]]&lt;Answer!I$18),1,0)</f>
        <v>0</v>
      </c>
      <c r="I2388" s="19">
        <v>45197</v>
      </c>
      <c r="J2388" s="20" t="str">
        <f>TEXT(Table13[[#This Row],[Order Datetime]],"HH:MM:SS")</f>
        <v>00:23:00</v>
      </c>
      <c r="K2388" s="20" t="str">
        <f>TEXT(Table13[[#This Row],[Order time]],"H")</f>
        <v>0</v>
      </c>
      <c r="L2388" s="16">
        <v>9</v>
      </c>
      <c r="M2388" s="16">
        <f>DAY(Table13[[#This Row],[Order Date]])</f>
        <v>28</v>
      </c>
      <c r="N2388" s="16" t="str">
        <f>TEXT(Table13[[#This Row],[Order Date]],"mmmm")</f>
        <v>September</v>
      </c>
      <c r="O2388" s="16" t="str">
        <f>TEXT(Table13[[#This Row],[Order Date]],"dddd")</f>
        <v>Thursday</v>
      </c>
      <c r="P2388" s="16">
        <f>WEEKDAY(Table13[[#This Row],[Order Datetime]],2)</f>
        <v>4</v>
      </c>
      <c r="Q2388" s="30" t="str">
        <f>IF(Table13[[#This Row],[Customer Country]]="",VLOOKUP(Table13[[#This Row],[Customer ID]],Customers!$A$2:$E$2501,2,0),Table13[[#This Row],[Customer Country]])</f>
        <v>Australia</v>
      </c>
      <c r="R2388" s="16">
        <f>VLOOKUP(Table13[[#This Row],[Customer ID]],Table3[],6,0)</f>
        <v>83</v>
      </c>
    </row>
    <row r="2389" spans="1:18" x14ac:dyDescent="0.3">
      <c r="A2389" s="15">
        <v>1246551</v>
      </c>
      <c r="B2389" s="16">
        <v>1907</v>
      </c>
      <c r="C2389" s="17" t="s">
        <v>101</v>
      </c>
      <c r="D2389" s="21">
        <v>45072.953472222223</v>
      </c>
      <c r="E2389" s="16" t="s">
        <v>191</v>
      </c>
      <c r="F2389" s="16" t="s">
        <v>81</v>
      </c>
      <c r="G2389" s="16">
        <v>5938</v>
      </c>
      <c r="H2389" s="16">
        <f>IF(OR(Table13[[#This Row],[Order Value]]&gt;Answer!I$17,Table13[[#This Row],[Order Value]]&lt;Answer!I$18),1,0)</f>
        <v>0</v>
      </c>
      <c r="I2389" s="19">
        <v>45072</v>
      </c>
      <c r="J2389" s="20" t="str">
        <f>TEXT(Table13[[#This Row],[Order Datetime]],"HH:MM:SS")</f>
        <v>22:53:00</v>
      </c>
      <c r="K2389" s="20" t="str">
        <f>TEXT(Table13[[#This Row],[Order time]],"H")</f>
        <v>22</v>
      </c>
      <c r="L2389" s="16">
        <v>5</v>
      </c>
      <c r="M2389" s="16">
        <f>DAY(Table13[[#This Row],[Order Date]])</f>
        <v>26</v>
      </c>
      <c r="N2389" s="16" t="str">
        <f>TEXT(Table13[[#This Row],[Order Date]],"mmmm")</f>
        <v>May</v>
      </c>
      <c r="O2389" s="16" t="str">
        <f>TEXT(Table13[[#This Row],[Order Date]],"dddd")</f>
        <v>Friday</v>
      </c>
      <c r="P2389" s="16">
        <f>WEEKDAY(Table13[[#This Row],[Order Datetime]],2)</f>
        <v>5</v>
      </c>
      <c r="Q2389" s="30" t="str">
        <f>IF(Table13[[#This Row],[Customer Country]]="",VLOOKUP(Table13[[#This Row],[Customer ID]],Customers!$A$2:$E$2501,2,0),Table13[[#This Row],[Customer Country]])</f>
        <v>Australia</v>
      </c>
      <c r="R2389" s="16">
        <f>VLOOKUP(Table13[[#This Row],[Customer ID]],Table3[],6,0)</f>
        <v>83</v>
      </c>
    </row>
    <row r="2390" spans="1:18" x14ac:dyDescent="0.3">
      <c r="A2390" s="15">
        <v>730976</v>
      </c>
      <c r="B2390" s="16">
        <v>1908</v>
      </c>
      <c r="C2390" s="17" t="s">
        <v>99</v>
      </c>
      <c r="D2390" s="21">
        <v>45231.040277777778</v>
      </c>
      <c r="E2390" s="16" t="s">
        <v>97</v>
      </c>
      <c r="F2390" s="16" t="s">
        <v>13</v>
      </c>
      <c r="G2390" s="16">
        <v>4073</v>
      </c>
      <c r="H2390" s="16">
        <f>IF(OR(Table13[[#This Row],[Order Value]]&gt;Answer!I$17,Table13[[#This Row],[Order Value]]&lt;Answer!I$18),1,0)</f>
        <v>0</v>
      </c>
      <c r="I2390" s="19">
        <v>45231</v>
      </c>
      <c r="J2390" s="20" t="str">
        <f>TEXT(Table13[[#This Row],[Order Datetime]],"HH:MM:SS")</f>
        <v>00:58:00</v>
      </c>
      <c r="K2390" s="20" t="str">
        <f>TEXT(Table13[[#This Row],[Order time]],"H")</f>
        <v>0</v>
      </c>
      <c r="L2390" s="16">
        <v>11</v>
      </c>
      <c r="M2390" s="16">
        <f>DAY(Table13[[#This Row],[Order Date]])</f>
        <v>1</v>
      </c>
      <c r="N2390" s="16" t="str">
        <f>TEXT(Table13[[#This Row],[Order Date]],"mmmm")</f>
        <v>November</v>
      </c>
      <c r="O2390" s="16" t="str">
        <f>TEXT(Table13[[#This Row],[Order Date]],"dddd")</f>
        <v>Wednesday</v>
      </c>
      <c r="P2390" s="16">
        <f>WEEKDAY(Table13[[#This Row],[Order Datetime]],2)</f>
        <v>3</v>
      </c>
      <c r="Q2390" s="30" t="str">
        <f>IF(Table13[[#This Row],[Customer Country]]="",VLOOKUP(Table13[[#This Row],[Customer ID]],Customers!$A$2:$E$2501,2,0),Table13[[#This Row],[Customer Country]])</f>
        <v>USA</v>
      </c>
      <c r="R2390" s="16">
        <f>VLOOKUP(Table13[[#This Row],[Customer ID]],Table3[],6,0)</f>
        <v>20</v>
      </c>
    </row>
    <row r="2391" spans="1:18" x14ac:dyDescent="0.3">
      <c r="A2391" s="15">
        <v>1503941</v>
      </c>
      <c r="B2391" s="16">
        <v>1910</v>
      </c>
      <c r="C2391" s="17" t="s">
        <v>100</v>
      </c>
      <c r="D2391" s="21">
        <v>45244.083333333336</v>
      </c>
      <c r="E2391" s="16" t="s">
        <v>191</v>
      </c>
      <c r="F2391" s="16" t="s">
        <v>68</v>
      </c>
      <c r="G2391" s="16">
        <v>4898</v>
      </c>
      <c r="H2391" s="16">
        <f>IF(OR(Table13[[#This Row],[Order Value]]&gt;Answer!I$17,Table13[[#This Row],[Order Value]]&lt;Answer!I$18),1,0)</f>
        <v>0</v>
      </c>
      <c r="I2391" s="19">
        <v>45244</v>
      </c>
      <c r="J2391" s="20" t="str">
        <f>TEXT(Table13[[#This Row],[Order Datetime]],"HH:MM:SS")</f>
        <v>02:00:00</v>
      </c>
      <c r="K2391" s="20" t="str">
        <f>TEXT(Table13[[#This Row],[Order time]],"H")</f>
        <v>2</v>
      </c>
      <c r="L2391" s="16">
        <v>11</v>
      </c>
      <c r="M2391" s="16">
        <f>DAY(Table13[[#This Row],[Order Date]])</f>
        <v>14</v>
      </c>
      <c r="N2391" s="16" t="str">
        <f>TEXT(Table13[[#This Row],[Order Date]],"mmmm")</f>
        <v>November</v>
      </c>
      <c r="O2391" s="16" t="str">
        <f>TEXT(Table13[[#This Row],[Order Date]],"dddd")</f>
        <v>Tuesday</v>
      </c>
      <c r="P2391" s="16">
        <f>WEEKDAY(Table13[[#This Row],[Order Datetime]],2)</f>
        <v>2</v>
      </c>
      <c r="Q2391" s="30" t="str">
        <f>IF(Table13[[#This Row],[Customer Country]]="",VLOOKUP(Table13[[#This Row],[Customer ID]],Customers!$A$2:$E$2501,2,0),Table13[[#This Row],[Customer Country]])</f>
        <v>France</v>
      </c>
      <c r="R2391" s="16">
        <f>VLOOKUP(Table13[[#This Row],[Customer ID]],Table3[],6,0)</f>
        <v>51</v>
      </c>
    </row>
    <row r="2392" spans="1:18" x14ac:dyDescent="0.3">
      <c r="A2392" s="15">
        <v>113406</v>
      </c>
      <c r="B2392" s="16">
        <v>1911</v>
      </c>
      <c r="C2392" s="17" t="s">
        <v>101</v>
      </c>
      <c r="D2392" s="18">
        <v>44987.074999999997</v>
      </c>
      <c r="E2392" s="16" t="s">
        <v>96</v>
      </c>
      <c r="F2392" s="16" t="s">
        <v>26</v>
      </c>
      <c r="G2392" s="16">
        <v>2500</v>
      </c>
      <c r="H2392" s="16">
        <f>IF(OR(Table13[[#This Row],[Order Value]]&gt;Answer!I$17,Table13[[#This Row],[Order Value]]&lt;Answer!I$18),1,0)</f>
        <v>0</v>
      </c>
      <c r="I2392" s="19">
        <v>44987</v>
      </c>
      <c r="J2392" s="20" t="str">
        <f>TEXT(Table13[[#This Row],[Order Datetime]],"HH:MM:SS")</f>
        <v>01:48:00</v>
      </c>
      <c r="K2392" s="20" t="str">
        <f>TEXT(Table13[[#This Row],[Order time]],"H")</f>
        <v>1</v>
      </c>
      <c r="L2392" s="16">
        <v>3</v>
      </c>
      <c r="M2392" s="16">
        <f>DAY(Table13[[#This Row],[Order Date]])</f>
        <v>2</v>
      </c>
      <c r="N2392" s="16" t="str">
        <f>TEXT(Table13[[#This Row],[Order Date]],"mmmm")</f>
        <v>March</v>
      </c>
      <c r="O2392" s="16" t="str">
        <f>TEXT(Table13[[#This Row],[Order Date]],"dddd")</f>
        <v>Thursday</v>
      </c>
      <c r="P2392" s="16">
        <f>WEEKDAY(Table13[[#This Row],[Order Datetime]],2)</f>
        <v>4</v>
      </c>
      <c r="Q2392" s="30" t="str">
        <f>IF(Table13[[#This Row],[Customer Country]]="",VLOOKUP(Table13[[#This Row],[Customer ID]],Customers!$A$2:$E$2501,2,0),Table13[[#This Row],[Customer Country]])</f>
        <v>Australia</v>
      </c>
      <c r="R2392" s="16">
        <f>VLOOKUP(Table13[[#This Row],[Customer ID]],Table3[],6,0)</f>
        <v>78</v>
      </c>
    </row>
    <row r="2393" spans="1:18" x14ac:dyDescent="0.3">
      <c r="A2393" s="15">
        <v>273923</v>
      </c>
      <c r="B2393" s="16">
        <v>1911</v>
      </c>
      <c r="C2393" s="17" t="s">
        <v>101</v>
      </c>
      <c r="D2393" s="18">
        <v>44957.040277777778</v>
      </c>
      <c r="E2393" s="16" t="s">
        <v>98</v>
      </c>
      <c r="F2393" s="16" t="s">
        <v>22</v>
      </c>
      <c r="G2393" s="16">
        <v>4736</v>
      </c>
      <c r="H2393" s="16">
        <f>IF(OR(Table13[[#This Row],[Order Value]]&gt;Answer!I$17,Table13[[#This Row],[Order Value]]&lt;Answer!I$18),1,0)</f>
        <v>0</v>
      </c>
      <c r="I2393" s="19">
        <v>44957</v>
      </c>
      <c r="J2393" s="20" t="str">
        <f>TEXT(Table13[[#This Row],[Order Datetime]],"HH:MM:SS")</f>
        <v>00:58:00</v>
      </c>
      <c r="K2393" s="20" t="str">
        <f>TEXT(Table13[[#This Row],[Order time]],"H")</f>
        <v>0</v>
      </c>
      <c r="L2393" s="16">
        <v>1</v>
      </c>
      <c r="M2393" s="16">
        <f>DAY(Table13[[#This Row],[Order Date]])</f>
        <v>31</v>
      </c>
      <c r="N2393" s="16" t="str">
        <f>TEXT(Table13[[#This Row],[Order Date]],"mmmm")</f>
        <v>January</v>
      </c>
      <c r="O2393" s="16" t="str">
        <f>TEXT(Table13[[#This Row],[Order Date]],"dddd")</f>
        <v>Tuesday</v>
      </c>
      <c r="P2393" s="16">
        <f>WEEKDAY(Table13[[#This Row],[Order Datetime]],2)</f>
        <v>2</v>
      </c>
      <c r="Q2393" s="30" t="str">
        <f>IF(Table13[[#This Row],[Customer Country]]="",VLOOKUP(Table13[[#This Row],[Customer ID]],Customers!$A$2:$E$2501,2,0),Table13[[#This Row],[Customer Country]])</f>
        <v>Australia</v>
      </c>
      <c r="R2393" s="16">
        <f>VLOOKUP(Table13[[#This Row],[Customer ID]],Table3[],6,0)</f>
        <v>78</v>
      </c>
    </row>
    <row r="2394" spans="1:18" x14ac:dyDescent="0.3">
      <c r="A2394" s="15">
        <v>495154</v>
      </c>
      <c r="B2394" s="16">
        <v>1911</v>
      </c>
      <c r="C2394" s="17" t="s">
        <v>101</v>
      </c>
      <c r="D2394" s="18">
        <v>44991.996527777781</v>
      </c>
      <c r="E2394" s="16" t="s">
        <v>97</v>
      </c>
      <c r="F2394" s="16" t="s">
        <v>64</v>
      </c>
      <c r="G2394" s="16">
        <v>5800</v>
      </c>
      <c r="H2394" s="16">
        <f>IF(OR(Table13[[#This Row],[Order Value]]&gt;Answer!I$17,Table13[[#This Row],[Order Value]]&lt;Answer!I$18),1,0)</f>
        <v>0</v>
      </c>
      <c r="I2394" s="19">
        <v>44991</v>
      </c>
      <c r="J2394" s="20" t="str">
        <f>TEXT(Table13[[#This Row],[Order Datetime]],"HH:MM:SS")</f>
        <v>23:55:00</v>
      </c>
      <c r="K2394" s="20" t="str">
        <f>TEXT(Table13[[#This Row],[Order time]],"H")</f>
        <v>23</v>
      </c>
      <c r="L2394" s="16">
        <v>3</v>
      </c>
      <c r="M2394" s="16">
        <f>DAY(Table13[[#This Row],[Order Date]])</f>
        <v>6</v>
      </c>
      <c r="N2394" s="16" t="str">
        <f>TEXT(Table13[[#This Row],[Order Date]],"mmmm")</f>
        <v>March</v>
      </c>
      <c r="O2394" s="16" t="str">
        <f>TEXT(Table13[[#This Row],[Order Date]],"dddd")</f>
        <v>Monday</v>
      </c>
      <c r="P2394" s="16">
        <f>WEEKDAY(Table13[[#This Row],[Order Datetime]],2)</f>
        <v>1</v>
      </c>
      <c r="Q2394" s="30" t="str">
        <f>IF(Table13[[#This Row],[Customer Country]]="",VLOOKUP(Table13[[#This Row],[Customer ID]],Customers!$A$2:$E$2501,2,0),Table13[[#This Row],[Customer Country]])</f>
        <v>Australia</v>
      </c>
      <c r="R2394" s="16">
        <f>VLOOKUP(Table13[[#This Row],[Customer ID]],Table3[],6,0)</f>
        <v>78</v>
      </c>
    </row>
    <row r="2395" spans="1:18" x14ac:dyDescent="0.3">
      <c r="A2395" s="15">
        <v>728697</v>
      </c>
      <c r="B2395" s="16">
        <v>1913</v>
      </c>
      <c r="C2395" s="17" t="s">
        <v>107</v>
      </c>
      <c r="D2395" s="21">
        <v>45163.007638888892</v>
      </c>
      <c r="E2395" s="16" t="s">
        <v>97</v>
      </c>
      <c r="F2395" s="16" t="s">
        <v>73</v>
      </c>
      <c r="G2395" s="16">
        <v>6226</v>
      </c>
      <c r="H2395" s="16">
        <f>IF(OR(Table13[[#This Row],[Order Value]]&gt;Answer!I$17,Table13[[#This Row],[Order Value]]&lt;Answer!I$18),1,0)</f>
        <v>0</v>
      </c>
      <c r="I2395" s="19">
        <v>45163</v>
      </c>
      <c r="J2395" s="20" t="str">
        <f>TEXT(Table13[[#This Row],[Order Datetime]],"HH:MM:SS")</f>
        <v>00:11:00</v>
      </c>
      <c r="K2395" s="20" t="str">
        <f>TEXT(Table13[[#This Row],[Order time]],"H")</f>
        <v>0</v>
      </c>
      <c r="L2395" s="16">
        <v>8</v>
      </c>
      <c r="M2395" s="16">
        <f>DAY(Table13[[#This Row],[Order Date]])</f>
        <v>25</v>
      </c>
      <c r="N2395" s="16" t="str">
        <f>TEXT(Table13[[#This Row],[Order Date]],"mmmm")</f>
        <v>August</v>
      </c>
      <c r="O2395" s="16" t="str">
        <f>TEXT(Table13[[#This Row],[Order Date]],"dddd")</f>
        <v>Friday</v>
      </c>
      <c r="P2395" s="16">
        <f>WEEKDAY(Table13[[#This Row],[Order Datetime]],2)</f>
        <v>5</v>
      </c>
      <c r="Q2395" s="30" t="str">
        <f>IF(Table13[[#This Row],[Customer Country]]="",VLOOKUP(Table13[[#This Row],[Customer ID]],Customers!$A$2:$E$2501,2,0),Table13[[#This Row],[Customer Country]])</f>
        <v>Italy</v>
      </c>
      <c r="R2395" s="16">
        <f>VLOOKUP(Table13[[#This Row],[Customer ID]],Table3[],6,0)</f>
        <v>51</v>
      </c>
    </row>
    <row r="2396" spans="1:18" x14ac:dyDescent="0.3">
      <c r="A2396" s="15">
        <v>850051</v>
      </c>
      <c r="B2396" s="16">
        <v>1914</v>
      </c>
      <c r="C2396" s="17" t="s">
        <v>101</v>
      </c>
      <c r="D2396" s="21">
        <v>45230.986111111109</v>
      </c>
      <c r="E2396" s="16" t="s">
        <v>97</v>
      </c>
      <c r="F2396" s="16" t="s">
        <v>87</v>
      </c>
      <c r="G2396" s="16">
        <v>6638</v>
      </c>
      <c r="H2396" s="16">
        <f>IF(OR(Table13[[#This Row],[Order Value]]&gt;Answer!I$17,Table13[[#This Row],[Order Value]]&lt;Answer!I$18),1,0)</f>
        <v>0</v>
      </c>
      <c r="I2396" s="19">
        <v>45230</v>
      </c>
      <c r="J2396" s="20" t="str">
        <f>TEXT(Table13[[#This Row],[Order Datetime]],"HH:MM:SS")</f>
        <v>23:40:00</v>
      </c>
      <c r="K2396" s="20" t="str">
        <f>TEXT(Table13[[#This Row],[Order time]],"H")</f>
        <v>23</v>
      </c>
      <c r="L2396" s="16">
        <v>10</v>
      </c>
      <c r="M2396" s="16">
        <f>DAY(Table13[[#This Row],[Order Date]])</f>
        <v>31</v>
      </c>
      <c r="N2396" s="16" t="str">
        <f>TEXT(Table13[[#This Row],[Order Date]],"mmmm")</f>
        <v>October</v>
      </c>
      <c r="O2396" s="16" t="str">
        <f>TEXT(Table13[[#This Row],[Order Date]],"dddd")</f>
        <v>Tuesday</v>
      </c>
      <c r="P2396" s="16">
        <f>WEEKDAY(Table13[[#This Row],[Order Datetime]],2)</f>
        <v>2</v>
      </c>
      <c r="Q2396" s="30" t="str">
        <f>IF(Table13[[#This Row],[Customer Country]]="",VLOOKUP(Table13[[#This Row],[Customer ID]],Customers!$A$2:$E$2501,2,0),Table13[[#This Row],[Customer Country]])</f>
        <v>Australia</v>
      </c>
      <c r="R2396" s="16">
        <f>VLOOKUP(Table13[[#This Row],[Customer ID]],Table3[],6,0)</f>
        <v>34</v>
      </c>
    </row>
    <row r="2397" spans="1:18" x14ac:dyDescent="0.3">
      <c r="A2397" s="15">
        <v>1337603</v>
      </c>
      <c r="B2397" s="16">
        <v>1915</v>
      </c>
      <c r="C2397" s="17" t="s">
        <v>99</v>
      </c>
      <c r="D2397" s="21">
        <v>44968.010416666664</v>
      </c>
      <c r="E2397" s="16" t="s">
        <v>97</v>
      </c>
      <c r="F2397" s="16" t="s">
        <v>49</v>
      </c>
      <c r="G2397" s="16">
        <v>5719</v>
      </c>
      <c r="H2397" s="16">
        <f>IF(OR(Table13[[#This Row],[Order Value]]&gt;Answer!I$17,Table13[[#This Row],[Order Value]]&lt;Answer!I$18),1,0)</f>
        <v>0</v>
      </c>
      <c r="I2397" s="19">
        <v>44968</v>
      </c>
      <c r="J2397" s="20" t="str">
        <f>TEXT(Table13[[#This Row],[Order Datetime]],"HH:MM:SS")</f>
        <v>00:15:00</v>
      </c>
      <c r="K2397" s="20" t="str">
        <f>TEXT(Table13[[#This Row],[Order time]],"H")</f>
        <v>0</v>
      </c>
      <c r="L2397" s="16">
        <v>2</v>
      </c>
      <c r="M2397" s="16">
        <f>DAY(Table13[[#This Row],[Order Date]])</f>
        <v>11</v>
      </c>
      <c r="N2397" s="16" t="str">
        <f>TEXT(Table13[[#This Row],[Order Date]],"mmmm")</f>
        <v>February</v>
      </c>
      <c r="O2397" s="16" t="str">
        <f>TEXT(Table13[[#This Row],[Order Date]],"dddd")</f>
        <v>Saturday</v>
      </c>
      <c r="P2397" s="16">
        <f>WEEKDAY(Table13[[#This Row],[Order Datetime]],2)</f>
        <v>6</v>
      </c>
      <c r="Q2397" s="30" t="str">
        <f>IF(Table13[[#This Row],[Customer Country]]="",VLOOKUP(Table13[[#This Row],[Customer ID]],Customers!$A$2:$E$2501,2,0),Table13[[#This Row],[Customer Country]])</f>
        <v>USA</v>
      </c>
      <c r="R2397" s="16">
        <f>VLOOKUP(Table13[[#This Row],[Customer ID]],Table3[],6,0)</f>
        <v>74</v>
      </c>
    </row>
    <row r="2398" spans="1:18" x14ac:dyDescent="0.3">
      <c r="A2398" s="15">
        <v>260991</v>
      </c>
      <c r="B2398" s="16">
        <v>1916</v>
      </c>
      <c r="C2398" s="17" t="s">
        <v>110</v>
      </c>
      <c r="D2398" s="18">
        <v>44979.013194444444</v>
      </c>
      <c r="E2398" s="16" t="s">
        <v>98</v>
      </c>
      <c r="F2398" s="16" t="s">
        <v>20</v>
      </c>
      <c r="G2398" s="16">
        <v>8257</v>
      </c>
      <c r="H2398" s="16">
        <f>IF(OR(Table13[[#This Row],[Order Value]]&gt;Answer!I$17,Table13[[#This Row],[Order Value]]&lt;Answer!I$18),1,0)</f>
        <v>0</v>
      </c>
      <c r="I2398" s="19">
        <v>44979</v>
      </c>
      <c r="J2398" s="20" t="str">
        <f>TEXT(Table13[[#This Row],[Order Datetime]],"HH:MM:SS")</f>
        <v>00:19:00</v>
      </c>
      <c r="K2398" s="20" t="str">
        <f>TEXT(Table13[[#This Row],[Order time]],"H")</f>
        <v>0</v>
      </c>
      <c r="L2398" s="16">
        <v>2</v>
      </c>
      <c r="M2398" s="16">
        <f>DAY(Table13[[#This Row],[Order Date]])</f>
        <v>22</v>
      </c>
      <c r="N2398" s="16" t="str">
        <f>TEXT(Table13[[#This Row],[Order Date]],"mmmm")</f>
        <v>February</v>
      </c>
      <c r="O2398" s="16" t="str">
        <f>TEXT(Table13[[#This Row],[Order Date]],"dddd")</f>
        <v>Wednesday</v>
      </c>
      <c r="P2398" s="16">
        <f>WEEKDAY(Table13[[#This Row],[Order Datetime]],2)</f>
        <v>3</v>
      </c>
      <c r="Q2398" s="30" t="str">
        <f>IF(Table13[[#This Row],[Customer Country]]="",VLOOKUP(Table13[[#This Row],[Customer ID]],Customers!$A$2:$E$2501,2,0),Table13[[#This Row],[Customer Country]])</f>
        <v>Switzerland</v>
      </c>
      <c r="R2398" s="16">
        <f>VLOOKUP(Table13[[#This Row],[Customer ID]],Table3[],6,0)</f>
        <v>34</v>
      </c>
    </row>
    <row r="2399" spans="1:18" x14ac:dyDescent="0.3">
      <c r="A2399" s="15">
        <v>1265339</v>
      </c>
      <c r="B2399" s="16">
        <v>1916</v>
      </c>
      <c r="C2399" s="17" t="s">
        <v>110</v>
      </c>
      <c r="D2399" s="21">
        <v>44928.075694444444</v>
      </c>
      <c r="E2399" s="16" t="s">
        <v>98</v>
      </c>
      <c r="F2399" s="16" t="s">
        <v>27</v>
      </c>
      <c r="G2399" s="16">
        <v>5272</v>
      </c>
      <c r="H2399" s="16">
        <f>IF(OR(Table13[[#This Row],[Order Value]]&gt;Answer!I$17,Table13[[#This Row],[Order Value]]&lt;Answer!I$18),1,0)</f>
        <v>0</v>
      </c>
      <c r="I2399" s="19">
        <v>44928</v>
      </c>
      <c r="J2399" s="20" t="str">
        <f>TEXT(Table13[[#This Row],[Order Datetime]],"HH:MM:SS")</f>
        <v>01:49:00</v>
      </c>
      <c r="K2399" s="20" t="str">
        <f>TEXT(Table13[[#This Row],[Order time]],"H")</f>
        <v>1</v>
      </c>
      <c r="L2399" s="16">
        <v>1</v>
      </c>
      <c r="M2399" s="16">
        <f>DAY(Table13[[#This Row],[Order Date]])</f>
        <v>2</v>
      </c>
      <c r="N2399" s="16" t="str">
        <f>TEXT(Table13[[#This Row],[Order Date]],"mmmm")</f>
        <v>January</v>
      </c>
      <c r="O2399" s="16" t="str">
        <f>TEXT(Table13[[#This Row],[Order Date]],"dddd")</f>
        <v>Monday</v>
      </c>
      <c r="P2399" s="16">
        <f>WEEKDAY(Table13[[#This Row],[Order Datetime]],2)</f>
        <v>1</v>
      </c>
      <c r="Q2399" s="30" t="str">
        <f>IF(Table13[[#This Row],[Customer Country]]="",VLOOKUP(Table13[[#This Row],[Customer ID]],Customers!$A$2:$E$2501,2,0),Table13[[#This Row],[Customer Country]])</f>
        <v>Switzerland</v>
      </c>
      <c r="R2399" s="16">
        <f>VLOOKUP(Table13[[#This Row],[Customer ID]],Table3[],6,0)</f>
        <v>34</v>
      </c>
    </row>
    <row r="2400" spans="1:18" x14ac:dyDescent="0.3">
      <c r="A2400" s="15">
        <v>1078422</v>
      </c>
      <c r="B2400" s="16">
        <v>1917</v>
      </c>
      <c r="C2400" s="17" t="s">
        <v>99</v>
      </c>
      <c r="D2400" s="21">
        <v>45266.090277777781</v>
      </c>
      <c r="E2400" s="16" t="s">
        <v>191</v>
      </c>
      <c r="F2400" s="16" t="s">
        <v>11</v>
      </c>
      <c r="G2400" s="16">
        <v>3916</v>
      </c>
      <c r="H2400" s="16">
        <f>IF(OR(Table13[[#This Row],[Order Value]]&gt;Answer!I$17,Table13[[#This Row],[Order Value]]&lt;Answer!I$18),1,0)</f>
        <v>0</v>
      </c>
      <c r="I2400" s="19">
        <v>45266</v>
      </c>
      <c r="J2400" s="20" t="str">
        <f>TEXT(Table13[[#This Row],[Order Datetime]],"HH:MM:SS")</f>
        <v>02:10:00</v>
      </c>
      <c r="K2400" s="20" t="str">
        <f>TEXT(Table13[[#This Row],[Order time]],"H")</f>
        <v>2</v>
      </c>
      <c r="L2400" s="16">
        <v>12</v>
      </c>
      <c r="M2400" s="16">
        <f>DAY(Table13[[#This Row],[Order Date]])</f>
        <v>6</v>
      </c>
      <c r="N2400" s="16" t="str">
        <f>TEXT(Table13[[#This Row],[Order Date]],"mmmm")</f>
        <v>December</v>
      </c>
      <c r="O2400" s="16" t="str">
        <f>TEXT(Table13[[#This Row],[Order Date]],"dddd")</f>
        <v>Wednesday</v>
      </c>
      <c r="P2400" s="16">
        <f>WEEKDAY(Table13[[#This Row],[Order Datetime]],2)</f>
        <v>3</v>
      </c>
      <c r="Q2400" s="30" t="str">
        <f>IF(Table13[[#This Row],[Customer Country]]="",VLOOKUP(Table13[[#This Row],[Customer ID]],Customers!$A$2:$E$2501,2,0),Table13[[#This Row],[Customer Country]])</f>
        <v>USA</v>
      </c>
      <c r="R2400" s="16">
        <f>VLOOKUP(Table13[[#This Row],[Customer ID]],Table3[],6,0)</f>
        <v>63</v>
      </c>
    </row>
    <row r="2401" spans="1:18" x14ac:dyDescent="0.3">
      <c r="A2401" s="15">
        <v>1162071</v>
      </c>
      <c r="B2401" s="16">
        <v>1920</v>
      </c>
      <c r="C2401" s="17" t="s">
        <v>99</v>
      </c>
      <c r="D2401" s="21">
        <v>45103.067361111112</v>
      </c>
      <c r="E2401" s="16" t="s">
        <v>191</v>
      </c>
      <c r="F2401" s="16" t="s">
        <v>43</v>
      </c>
      <c r="G2401" s="16">
        <v>2237</v>
      </c>
      <c r="H2401" s="16">
        <f>IF(OR(Table13[[#This Row],[Order Value]]&gt;Answer!I$17,Table13[[#This Row],[Order Value]]&lt;Answer!I$18),1,0)</f>
        <v>0</v>
      </c>
      <c r="I2401" s="19">
        <v>45103</v>
      </c>
      <c r="J2401" s="20" t="str">
        <f>TEXT(Table13[[#This Row],[Order Datetime]],"HH:MM:SS")</f>
        <v>01:37:00</v>
      </c>
      <c r="K2401" s="20" t="str">
        <f>TEXT(Table13[[#This Row],[Order time]],"H")</f>
        <v>1</v>
      </c>
      <c r="L2401" s="16">
        <v>6</v>
      </c>
      <c r="M2401" s="16">
        <f>DAY(Table13[[#This Row],[Order Date]])</f>
        <v>26</v>
      </c>
      <c r="N2401" s="16" t="str">
        <f>TEXT(Table13[[#This Row],[Order Date]],"mmmm")</f>
        <v>June</v>
      </c>
      <c r="O2401" s="16" t="str">
        <f>TEXT(Table13[[#This Row],[Order Date]],"dddd")</f>
        <v>Monday</v>
      </c>
      <c r="P2401" s="16">
        <f>WEEKDAY(Table13[[#This Row],[Order Datetime]],2)</f>
        <v>1</v>
      </c>
      <c r="Q2401" s="30" t="str">
        <f>IF(Table13[[#This Row],[Customer Country]]="",VLOOKUP(Table13[[#This Row],[Customer ID]],Customers!$A$2:$E$2501,2,0),Table13[[#This Row],[Customer Country]])</f>
        <v>USA</v>
      </c>
      <c r="R2401" s="16">
        <f>VLOOKUP(Table13[[#This Row],[Customer ID]],Table3[],6,0)</f>
        <v>43</v>
      </c>
    </row>
    <row r="2402" spans="1:18" x14ac:dyDescent="0.3">
      <c r="A2402" s="15">
        <v>801394</v>
      </c>
      <c r="B2402" s="16">
        <v>1922</v>
      </c>
      <c r="C2402" s="17" t="s">
        <v>105</v>
      </c>
      <c r="D2402" s="21">
        <v>45017.073611111111</v>
      </c>
      <c r="E2402" s="16" t="s">
        <v>213</v>
      </c>
      <c r="F2402" s="16" t="s">
        <v>72</v>
      </c>
      <c r="G2402" s="16">
        <v>5526</v>
      </c>
      <c r="H2402" s="16">
        <f>IF(OR(Table13[[#This Row],[Order Value]]&gt;Answer!I$17,Table13[[#This Row],[Order Value]]&lt;Answer!I$18),1,0)</f>
        <v>0</v>
      </c>
      <c r="I2402" s="19">
        <v>45017</v>
      </c>
      <c r="J2402" s="20" t="str">
        <f>TEXT(Table13[[#This Row],[Order Datetime]],"HH:MM:SS")</f>
        <v>01:46:00</v>
      </c>
      <c r="K2402" s="20" t="str">
        <f>TEXT(Table13[[#This Row],[Order time]],"H")</f>
        <v>1</v>
      </c>
      <c r="L2402" s="16">
        <v>4</v>
      </c>
      <c r="M2402" s="16">
        <f>DAY(Table13[[#This Row],[Order Date]])</f>
        <v>1</v>
      </c>
      <c r="N2402" s="16" t="str">
        <f>TEXT(Table13[[#This Row],[Order Date]],"mmmm")</f>
        <v>April</v>
      </c>
      <c r="O2402" s="16" t="str">
        <f>TEXT(Table13[[#This Row],[Order Date]],"dddd")</f>
        <v>Saturday</v>
      </c>
      <c r="P2402" s="16">
        <f>WEEKDAY(Table13[[#This Row],[Order Datetime]],2)</f>
        <v>6</v>
      </c>
      <c r="Q2402" s="30" t="str">
        <f>IF(Table13[[#This Row],[Customer Country]]="",VLOOKUP(Table13[[#This Row],[Customer ID]],Customers!$A$2:$E$2501,2,0),Table13[[#This Row],[Customer Country]])</f>
        <v>Spain</v>
      </c>
      <c r="R2402" s="16">
        <f>VLOOKUP(Table13[[#This Row],[Customer ID]],Table3[],6,0)</f>
        <v>59</v>
      </c>
    </row>
    <row r="2403" spans="1:18" x14ac:dyDescent="0.3">
      <c r="A2403" s="15">
        <v>958196</v>
      </c>
      <c r="B2403" s="16">
        <v>1922</v>
      </c>
      <c r="C2403" s="17" t="s">
        <v>105</v>
      </c>
      <c r="D2403" s="21">
        <v>44934.033333333333</v>
      </c>
      <c r="E2403" s="16" t="s">
        <v>96</v>
      </c>
      <c r="F2403" s="16" t="s">
        <v>31</v>
      </c>
      <c r="G2403" s="16">
        <v>3813</v>
      </c>
      <c r="H2403" s="16">
        <f>IF(OR(Table13[[#This Row],[Order Value]]&gt;Answer!I$17,Table13[[#This Row],[Order Value]]&lt;Answer!I$18),1,0)</f>
        <v>0</v>
      </c>
      <c r="I2403" s="19">
        <v>44934</v>
      </c>
      <c r="J2403" s="20" t="str">
        <f>TEXT(Table13[[#This Row],[Order Datetime]],"HH:MM:SS")</f>
        <v>00:48:00</v>
      </c>
      <c r="K2403" s="20" t="str">
        <f>TEXT(Table13[[#This Row],[Order time]],"H")</f>
        <v>0</v>
      </c>
      <c r="L2403" s="16">
        <v>1</v>
      </c>
      <c r="M2403" s="16">
        <f>DAY(Table13[[#This Row],[Order Date]])</f>
        <v>8</v>
      </c>
      <c r="N2403" s="16" t="str">
        <f>TEXT(Table13[[#This Row],[Order Date]],"mmmm")</f>
        <v>January</v>
      </c>
      <c r="O2403" s="16" t="str">
        <f>TEXT(Table13[[#This Row],[Order Date]],"dddd")</f>
        <v>Sunday</v>
      </c>
      <c r="P2403" s="16">
        <f>WEEKDAY(Table13[[#This Row],[Order Datetime]],2)</f>
        <v>7</v>
      </c>
      <c r="Q2403" s="30" t="str">
        <f>IF(Table13[[#This Row],[Customer Country]]="",VLOOKUP(Table13[[#This Row],[Customer ID]],Customers!$A$2:$E$2501,2,0),Table13[[#This Row],[Customer Country]])</f>
        <v>Spain</v>
      </c>
      <c r="R2403" s="16">
        <f>VLOOKUP(Table13[[#This Row],[Customer ID]],Table3[],6,0)</f>
        <v>59</v>
      </c>
    </row>
    <row r="2404" spans="1:18" x14ac:dyDescent="0.3">
      <c r="A2404" s="15">
        <v>1162786</v>
      </c>
      <c r="B2404" s="16">
        <v>1923</v>
      </c>
      <c r="C2404" s="17" t="s">
        <v>107</v>
      </c>
      <c r="D2404" s="21">
        <v>45032.938194444447</v>
      </c>
      <c r="E2404" s="16" t="s">
        <v>98</v>
      </c>
      <c r="F2404" s="16" t="s">
        <v>27</v>
      </c>
      <c r="G2404" s="16">
        <v>3405</v>
      </c>
      <c r="H2404" s="16">
        <f>IF(OR(Table13[[#This Row],[Order Value]]&gt;Answer!I$17,Table13[[#This Row],[Order Value]]&lt;Answer!I$18),1,0)</f>
        <v>0</v>
      </c>
      <c r="I2404" s="19">
        <v>45032</v>
      </c>
      <c r="J2404" s="20" t="str">
        <f>TEXT(Table13[[#This Row],[Order Datetime]],"HH:MM:SS")</f>
        <v>22:31:00</v>
      </c>
      <c r="K2404" s="20" t="str">
        <f>TEXT(Table13[[#This Row],[Order time]],"H")</f>
        <v>22</v>
      </c>
      <c r="L2404" s="16">
        <v>4</v>
      </c>
      <c r="M2404" s="16">
        <f>DAY(Table13[[#This Row],[Order Date]])</f>
        <v>16</v>
      </c>
      <c r="N2404" s="16" t="str">
        <f>TEXT(Table13[[#This Row],[Order Date]],"mmmm")</f>
        <v>April</v>
      </c>
      <c r="O2404" s="16" t="str">
        <f>TEXT(Table13[[#This Row],[Order Date]],"dddd")</f>
        <v>Sunday</v>
      </c>
      <c r="P2404" s="16">
        <f>WEEKDAY(Table13[[#This Row],[Order Datetime]],2)</f>
        <v>7</v>
      </c>
      <c r="Q2404" s="30" t="str">
        <f>IF(Table13[[#This Row],[Customer Country]]="",VLOOKUP(Table13[[#This Row],[Customer ID]],Customers!$A$2:$E$2501,2,0),Table13[[#This Row],[Customer Country]])</f>
        <v>Italy</v>
      </c>
      <c r="R2404" s="16">
        <f>VLOOKUP(Table13[[#This Row],[Customer ID]],Table3[],6,0)</f>
        <v>29</v>
      </c>
    </row>
    <row r="2405" spans="1:18" x14ac:dyDescent="0.3">
      <c r="A2405" s="15">
        <v>1526749</v>
      </c>
      <c r="B2405" s="16">
        <v>1926</v>
      </c>
      <c r="C2405" s="17" t="s">
        <v>105</v>
      </c>
      <c r="D2405" s="21">
        <v>45151.027777777781</v>
      </c>
      <c r="E2405" s="16" t="s">
        <v>97</v>
      </c>
      <c r="F2405" s="16" t="s">
        <v>77</v>
      </c>
      <c r="G2405" s="16">
        <v>7714</v>
      </c>
      <c r="H2405" s="16">
        <f>IF(OR(Table13[[#This Row],[Order Value]]&gt;Answer!I$17,Table13[[#This Row],[Order Value]]&lt;Answer!I$18),1,0)</f>
        <v>0</v>
      </c>
      <c r="I2405" s="19">
        <v>45151</v>
      </c>
      <c r="J2405" s="20" t="str">
        <f>TEXT(Table13[[#This Row],[Order Datetime]],"HH:MM:SS")</f>
        <v>00:40:00</v>
      </c>
      <c r="K2405" s="20" t="str">
        <f>TEXT(Table13[[#This Row],[Order time]],"H")</f>
        <v>0</v>
      </c>
      <c r="L2405" s="16">
        <v>8</v>
      </c>
      <c r="M2405" s="16">
        <f>DAY(Table13[[#This Row],[Order Date]])</f>
        <v>13</v>
      </c>
      <c r="N2405" s="16" t="str">
        <f>TEXT(Table13[[#This Row],[Order Date]],"mmmm")</f>
        <v>August</v>
      </c>
      <c r="O2405" s="16" t="str">
        <f>TEXT(Table13[[#This Row],[Order Date]],"dddd")</f>
        <v>Sunday</v>
      </c>
      <c r="P2405" s="16">
        <f>WEEKDAY(Table13[[#This Row],[Order Datetime]],2)</f>
        <v>7</v>
      </c>
      <c r="Q2405" s="30" t="str">
        <f>IF(Table13[[#This Row],[Customer Country]]="",VLOOKUP(Table13[[#This Row],[Customer ID]],Customers!$A$2:$E$2501,2,0),Table13[[#This Row],[Customer Country]])</f>
        <v>Spain</v>
      </c>
      <c r="R2405" s="16">
        <f>VLOOKUP(Table13[[#This Row],[Customer ID]],Table3[],6,0)</f>
        <v>24</v>
      </c>
    </row>
    <row r="2406" spans="1:18" x14ac:dyDescent="0.3">
      <c r="A2406" s="15">
        <v>1215680</v>
      </c>
      <c r="B2406" s="16">
        <v>1927</v>
      </c>
      <c r="C2406" s="17" t="s">
        <v>105</v>
      </c>
      <c r="D2406" s="21">
        <v>45164.031944444447</v>
      </c>
      <c r="E2406" s="16" t="s">
        <v>98</v>
      </c>
      <c r="F2406" s="16" t="s">
        <v>27</v>
      </c>
      <c r="G2406" s="16">
        <v>1775</v>
      </c>
      <c r="H2406" s="16">
        <f>IF(OR(Table13[[#This Row],[Order Value]]&gt;Answer!I$17,Table13[[#This Row],[Order Value]]&lt;Answer!I$18),1,0)</f>
        <v>0</v>
      </c>
      <c r="I2406" s="19">
        <v>45164</v>
      </c>
      <c r="J2406" s="20" t="str">
        <f>TEXT(Table13[[#This Row],[Order Datetime]],"HH:MM:SS")</f>
        <v>00:46:00</v>
      </c>
      <c r="K2406" s="20" t="str">
        <f>TEXT(Table13[[#This Row],[Order time]],"H")</f>
        <v>0</v>
      </c>
      <c r="L2406" s="16">
        <v>8</v>
      </c>
      <c r="M2406" s="16">
        <f>DAY(Table13[[#This Row],[Order Date]])</f>
        <v>26</v>
      </c>
      <c r="N2406" s="16" t="str">
        <f>TEXT(Table13[[#This Row],[Order Date]],"mmmm")</f>
        <v>August</v>
      </c>
      <c r="O2406" s="16" t="str">
        <f>TEXT(Table13[[#This Row],[Order Date]],"dddd")</f>
        <v>Saturday</v>
      </c>
      <c r="P2406" s="16">
        <f>WEEKDAY(Table13[[#This Row],[Order Datetime]],2)</f>
        <v>6</v>
      </c>
      <c r="Q2406" s="30" t="str">
        <f>IF(Table13[[#This Row],[Customer Country]]="",VLOOKUP(Table13[[#This Row],[Customer ID]],Customers!$A$2:$E$2501,2,0),Table13[[#This Row],[Customer Country]])</f>
        <v>Spain</v>
      </c>
      <c r="R2406" s="16">
        <f>VLOOKUP(Table13[[#This Row],[Customer ID]],Table3[],6,0)</f>
        <v>52</v>
      </c>
    </row>
    <row r="2407" spans="1:18" x14ac:dyDescent="0.3">
      <c r="A2407" s="15">
        <v>1064900</v>
      </c>
      <c r="B2407" s="16">
        <v>1928</v>
      </c>
      <c r="C2407" s="17" t="s">
        <v>101</v>
      </c>
      <c r="D2407" s="21">
        <v>45211.030555555553</v>
      </c>
      <c r="E2407" s="16" t="s">
        <v>98</v>
      </c>
      <c r="F2407" s="16" t="s">
        <v>27</v>
      </c>
      <c r="G2407" s="16">
        <v>7612</v>
      </c>
      <c r="H2407" s="16">
        <f>IF(OR(Table13[[#This Row],[Order Value]]&gt;Answer!I$17,Table13[[#This Row],[Order Value]]&lt;Answer!I$18),1,0)</f>
        <v>0</v>
      </c>
      <c r="I2407" s="19">
        <v>45211</v>
      </c>
      <c r="J2407" s="20" t="str">
        <f>TEXT(Table13[[#This Row],[Order Datetime]],"HH:MM:SS")</f>
        <v>00:44:00</v>
      </c>
      <c r="K2407" s="20" t="str">
        <f>TEXT(Table13[[#This Row],[Order time]],"H")</f>
        <v>0</v>
      </c>
      <c r="L2407" s="16">
        <v>10</v>
      </c>
      <c r="M2407" s="16">
        <f>DAY(Table13[[#This Row],[Order Date]])</f>
        <v>12</v>
      </c>
      <c r="N2407" s="16" t="str">
        <f>TEXT(Table13[[#This Row],[Order Date]],"mmmm")</f>
        <v>October</v>
      </c>
      <c r="O2407" s="16" t="str">
        <f>TEXT(Table13[[#This Row],[Order Date]],"dddd")</f>
        <v>Thursday</v>
      </c>
      <c r="P2407" s="16">
        <f>WEEKDAY(Table13[[#This Row],[Order Datetime]],2)</f>
        <v>4</v>
      </c>
      <c r="Q2407" s="30" t="str">
        <f>IF(Table13[[#This Row],[Customer Country]]="",VLOOKUP(Table13[[#This Row],[Customer ID]],Customers!$A$2:$E$2501,2,0),Table13[[#This Row],[Customer Country]])</f>
        <v>Australia</v>
      </c>
      <c r="R2407" s="16">
        <f>VLOOKUP(Table13[[#This Row],[Customer ID]],Table3[],6,0)</f>
        <v>62</v>
      </c>
    </row>
    <row r="2408" spans="1:18" x14ac:dyDescent="0.3">
      <c r="A2408" s="15">
        <v>1482389</v>
      </c>
      <c r="B2408" s="16">
        <v>1928</v>
      </c>
      <c r="C2408" s="17" t="s">
        <v>101</v>
      </c>
      <c r="D2408" s="21">
        <v>45216.010416666664</v>
      </c>
      <c r="E2408" s="16" t="s">
        <v>191</v>
      </c>
      <c r="F2408" s="16" t="s">
        <v>77</v>
      </c>
      <c r="G2408" s="16">
        <v>32</v>
      </c>
      <c r="H2408" s="16">
        <f>IF(OR(Table13[[#This Row],[Order Value]]&gt;Answer!I$17,Table13[[#This Row],[Order Value]]&lt;Answer!I$18),1,0)</f>
        <v>0</v>
      </c>
      <c r="I2408" s="19">
        <v>45216</v>
      </c>
      <c r="J2408" s="20" t="str">
        <f>TEXT(Table13[[#This Row],[Order Datetime]],"HH:MM:SS")</f>
        <v>00:15:00</v>
      </c>
      <c r="K2408" s="20" t="str">
        <f>TEXT(Table13[[#This Row],[Order time]],"H")</f>
        <v>0</v>
      </c>
      <c r="L2408" s="16">
        <v>10</v>
      </c>
      <c r="M2408" s="16">
        <f>DAY(Table13[[#This Row],[Order Date]])</f>
        <v>17</v>
      </c>
      <c r="N2408" s="16" t="str">
        <f>TEXT(Table13[[#This Row],[Order Date]],"mmmm")</f>
        <v>October</v>
      </c>
      <c r="O2408" s="16" t="str">
        <f>TEXT(Table13[[#This Row],[Order Date]],"dddd")</f>
        <v>Tuesday</v>
      </c>
      <c r="P2408" s="16">
        <f>WEEKDAY(Table13[[#This Row],[Order Datetime]],2)</f>
        <v>2</v>
      </c>
      <c r="Q2408" s="30" t="str">
        <f>IF(Table13[[#This Row],[Customer Country]]="",VLOOKUP(Table13[[#This Row],[Customer ID]],Customers!$A$2:$E$2501,2,0),Table13[[#This Row],[Customer Country]])</f>
        <v>Australia</v>
      </c>
      <c r="R2408" s="16">
        <f>VLOOKUP(Table13[[#This Row],[Customer ID]],Table3[],6,0)</f>
        <v>62</v>
      </c>
    </row>
    <row r="2409" spans="1:18" x14ac:dyDescent="0.3">
      <c r="A2409" s="15">
        <v>822544</v>
      </c>
      <c r="B2409" s="16">
        <v>1930</v>
      </c>
      <c r="C2409" s="17" t="s">
        <v>99</v>
      </c>
      <c r="D2409" s="21">
        <v>45173.083333333336</v>
      </c>
      <c r="E2409" s="16" t="s">
        <v>213</v>
      </c>
      <c r="F2409" s="16" t="s">
        <v>33</v>
      </c>
      <c r="G2409" s="16">
        <v>708</v>
      </c>
      <c r="H2409" s="16">
        <f>IF(OR(Table13[[#This Row],[Order Value]]&gt;Answer!I$17,Table13[[#This Row],[Order Value]]&lt;Answer!I$18),1,0)</f>
        <v>0</v>
      </c>
      <c r="I2409" s="19">
        <v>45173</v>
      </c>
      <c r="J2409" s="20" t="str">
        <f>TEXT(Table13[[#This Row],[Order Datetime]],"HH:MM:SS")</f>
        <v>02:00:00</v>
      </c>
      <c r="K2409" s="20" t="str">
        <f>TEXT(Table13[[#This Row],[Order time]],"H")</f>
        <v>2</v>
      </c>
      <c r="L2409" s="16">
        <v>9</v>
      </c>
      <c r="M2409" s="16">
        <f>DAY(Table13[[#This Row],[Order Date]])</f>
        <v>4</v>
      </c>
      <c r="N2409" s="16" t="str">
        <f>TEXT(Table13[[#This Row],[Order Date]],"mmmm")</f>
        <v>September</v>
      </c>
      <c r="O2409" s="16" t="str">
        <f>TEXT(Table13[[#This Row],[Order Date]],"dddd")</f>
        <v>Monday</v>
      </c>
      <c r="P2409" s="16">
        <f>WEEKDAY(Table13[[#This Row],[Order Datetime]],2)</f>
        <v>1</v>
      </c>
      <c r="Q2409" s="30" t="str">
        <f>IF(Table13[[#This Row],[Customer Country]]="",VLOOKUP(Table13[[#This Row],[Customer ID]],Customers!$A$2:$E$2501,2,0),Table13[[#This Row],[Customer Country]])</f>
        <v>USA</v>
      </c>
      <c r="R2409" s="16">
        <f>VLOOKUP(Table13[[#This Row],[Customer ID]],Table3[],6,0)</f>
        <v>40</v>
      </c>
    </row>
    <row r="2410" spans="1:18" x14ac:dyDescent="0.3">
      <c r="A2410" s="15">
        <v>1607569</v>
      </c>
      <c r="B2410" s="16">
        <v>1930</v>
      </c>
      <c r="C2410" s="17" t="s">
        <v>99</v>
      </c>
      <c r="D2410" s="21">
        <v>45176.990972222222</v>
      </c>
      <c r="E2410" s="16" t="s">
        <v>98</v>
      </c>
      <c r="F2410" s="16" t="s">
        <v>31</v>
      </c>
      <c r="G2410" s="16">
        <v>1307</v>
      </c>
      <c r="H2410" s="16">
        <f>IF(OR(Table13[[#This Row],[Order Value]]&gt;Answer!I$17,Table13[[#This Row],[Order Value]]&lt;Answer!I$18),1,0)</f>
        <v>0</v>
      </c>
      <c r="I2410" s="19">
        <v>45176</v>
      </c>
      <c r="J2410" s="20" t="str">
        <f>TEXT(Table13[[#This Row],[Order Datetime]],"HH:MM:SS")</f>
        <v>23:47:00</v>
      </c>
      <c r="K2410" s="20" t="str">
        <f>TEXT(Table13[[#This Row],[Order time]],"H")</f>
        <v>23</v>
      </c>
      <c r="L2410" s="16">
        <v>9</v>
      </c>
      <c r="M2410" s="16">
        <f>DAY(Table13[[#This Row],[Order Date]])</f>
        <v>7</v>
      </c>
      <c r="N2410" s="16" t="str">
        <f>TEXT(Table13[[#This Row],[Order Date]],"mmmm")</f>
        <v>September</v>
      </c>
      <c r="O2410" s="16" t="str">
        <f>TEXT(Table13[[#This Row],[Order Date]],"dddd")</f>
        <v>Thursday</v>
      </c>
      <c r="P2410" s="16">
        <f>WEEKDAY(Table13[[#This Row],[Order Datetime]],2)</f>
        <v>4</v>
      </c>
      <c r="Q2410" s="30" t="str">
        <f>IF(Table13[[#This Row],[Customer Country]]="",VLOOKUP(Table13[[#This Row],[Customer ID]],Customers!$A$2:$E$2501,2,0),Table13[[#This Row],[Customer Country]])</f>
        <v>USA</v>
      </c>
      <c r="R2410" s="16">
        <f>VLOOKUP(Table13[[#This Row],[Customer ID]],Table3[],6,0)</f>
        <v>40</v>
      </c>
    </row>
    <row r="2411" spans="1:18" x14ac:dyDescent="0.3">
      <c r="A2411" s="15">
        <v>1201156</v>
      </c>
      <c r="B2411" s="16">
        <v>1931</v>
      </c>
      <c r="C2411" s="17" t="s">
        <v>99</v>
      </c>
      <c r="D2411" s="21">
        <v>45047.043055555558</v>
      </c>
      <c r="E2411" s="16" t="s">
        <v>98</v>
      </c>
      <c r="F2411" s="16" t="s">
        <v>47</v>
      </c>
      <c r="G2411" s="16">
        <v>2329</v>
      </c>
      <c r="H2411" s="16">
        <f>IF(OR(Table13[[#This Row],[Order Value]]&gt;Answer!I$17,Table13[[#This Row],[Order Value]]&lt;Answer!I$18),1,0)</f>
        <v>0</v>
      </c>
      <c r="I2411" s="19">
        <v>45047</v>
      </c>
      <c r="J2411" s="20" t="str">
        <f>TEXT(Table13[[#This Row],[Order Datetime]],"HH:MM:SS")</f>
        <v>01:02:00</v>
      </c>
      <c r="K2411" s="20" t="str">
        <f>TEXT(Table13[[#This Row],[Order time]],"H")</f>
        <v>1</v>
      </c>
      <c r="L2411" s="16">
        <v>5</v>
      </c>
      <c r="M2411" s="16">
        <f>DAY(Table13[[#This Row],[Order Date]])</f>
        <v>1</v>
      </c>
      <c r="N2411" s="16" t="str">
        <f>TEXT(Table13[[#This Row],[Order Date]],"mmmm")</f>
        <v>May</v>
      </c>
      <c r="O2411" s="16" t="str">
        <f>TEXT(Table13[[#This Row],[Order Date]],"dddd")</f>
        <v>Monday</v>
      </c>
      <c r="P2411" s="16">
        <f>WEEKDAY(Table13[[#This Row],[Order Datetime]],2)</f>
        <v>1</v>
      </c>
      <c r="Q2411" s="30" t="str">
        <f>IF(Table13[[#This Row],[Customer Country]]="",VLOOKUP(Table13[[#This Row],[Customer ID]],Customers!$A$2:$E$2501,2,0),Table13[[#This Row],[Customer Country]])</f>
        <v>USA</v>
      </c>
      <c r="R2411" s="16">
        <f>VLOOKUP(Table13[[#This Row],[Customer ID]],Table3[],6,0)</f>
        <v>76</v>
      </c>
    </row>
    <row r="2412" spans="1:18" x14ac:dyDescent="0.3">
      <c r="A2412" s="15">
        <v>60770</v>
      </c>
      <c r="B2412" s="16">
        <v>1934</v>
      </c>
      <c r="C2412" s="17" t="s">
        <v>105</v>
      </c>
      <c r="D2412" s="18">
        <v>44932.032638888886</v>
      </c>
      <c r="E2412" s="16" t="s">
        <v>97</v>
      </c>
      <c r="F2412" s="16" t="s">
        <v>17</v>
      </c>
      <c r="G2412" s="16">
        <v>7606</v>
      </c>
      <c r="H2412" s="16">
        <f>IF(OR(Table13[[#This Row],[Order Value]]&gt;Answer!I$17,Table13[[#This Row],[Order Value]]&lt;Answer!I$18),1,0)</f>
        <v>0</v>
      </c>
      <c r="I2412" s="19">
        <v>44932</v>
      </c>
      <c r="J2412" s="20" t="str">
        <f>TEXT(Table13[[#This Row],[Order Datetime]],"HH:MM:SS")</f>
        <v>00:47:00</v>
      </c>
      <c r="K2412" s="20" t="str">
        <f>TEXT(Table13[[#This Row],[Order time]],"H")</f>
        <v>0</v>
      </c>
      <c r="L2412" s="16">
        <v>1</v>
      </c>
      <c r="M2412" s="16">
        <f>DAY(Table13[[#This Row],[Order Date]])</f>
        <v>6</v>
      </c>
      <c r="N2412" s="16" t="str">
        <f>TEXT(Table13[[#This Row],[Order Date]],"mmmm")</f>
        <v>January</v>
      </c>
      <c r="O2412" s="16" t="str">
        <f>TEXT(Table13[[#This Row],[Order Date]],"dddd")</f>
        <v>Friday</v>
      </c>
      <c r="P2412" s="16">
        <f>WEEKDAY(Table13[[#This Row],[Order Datetime]],2)</f>
        <v>5</v>
      </c>
      <c r="Q2412" s="30" t="str">
        <f>IF(Table13[[#This Row],[Customer Country]]="",VLOOKUP(Table13[[#This Row],[Customer ID]],Customers!$A$2:$E$2501,2,0),Table13[[#This Row],[Customer Country]])</f>
        <v>Spain</v>
      </c>
      <c r="R2412" s="16">
        <f>VLOOKUP(Table13[[#This Row],[Customer ID]],Table3[],6,0)</f>
        <v>25</v>
      </c>
    </row>
    <row r="2413" spans="1:18" x14ac:dyDescent="0.3">
      <c r="A2413" s="15">
        <v>315899</v>
      </c>
      <c r="B2413" s="16">
        <v>1934</v>
      </c>
      <c r="C2413" s="17" t="s">
        <v>105</v>
      </c>
      <c r="D2413" s="18">
        <v>45208.038888888892</v>
      </c>
      <c r="E2413" s="16" t="s">
        <v>191</v>
      </c>
      <c r="F2413" s="16" t="s">
        <v>46</v>
      </c>
      <c r="G2413" s="16">
        <v>6965</v>
      </c>
      <c r="H2413" s="16">
        <f>IF(OR(Table13[[#This Row],[Order Value]]&gt;Answer!I$17,Table13[[#This Row],[Order Value]]&lt;Answer!I$18),1,0)</f>
        <v>0</v>
      </c>
      <c r="I2413" s="19">
        <v>45208</v>
      </c>
      <c r="J2413" s="20" t="str">
        <f>TEXT(Table13[[#This Row],[Order Datetime]],"HH:MM:SS")</f>
        <v>00:56:00</v>
      </c>
      <c r="K2413" s="20" t="str">
        <f>TEXT(Table13[[#This Row],[Order time]],"H")</f>
        <v>0</v>
      </c>
      <c r="L2413" s="16">
        <v>10</v>
      </c>
      <c r="M2413" s="16">
        <f>DAY(Table13[[#This Row],[Order Date]])</f>
        <v>9</v>
      </c>
      <c r="N2413" s="16" t="str">
        <f>TEXT(Table13[[#This Row],[Order Date]],"mmmm")</f>
        <v>October</v>
      </c>
      <c r="O2413" s="16" t="str">
        <f>TEXT(Table13[[#This Row],[Order Date]],"dddd")</f>
        <v>Monday</v>
      </c>
      <c r="P2413" s="16">
        <f>WEEKDAY(Table13[[#This Row],[Order Datetime]],2)</f>
        <v>1</v>
      </c>
      <c r="Q2413" s="30" t="str">
        <f>IF(Table13[[#This Row],[Customer Country]]="",VLOOKUP(Table13[[#This Row],[Customer ID]],Customers!$A$2:$E$2501,2,0),Table13[[#This Row],[Customer Country]])</f>
        <v>Spain</v>
      </c>
      <c r="R2413" s="16">
        <f>VLOOKUP(Table13[[#This Row],[Customer ID]],Table3[],6,0)</f>
        <v>25</v>
      </c>
    </row>
    <row r="2414" spans="1:18" x14ac:dyDescent="0.3">
      <c r="A2414" s="15">
        <v>769050</v>
      </c>
      <c r="B2414" s="16">
        <v>1934</v>
      </c>
      <c r="C2414" s="17" t="s">
        <v>105</v>
      </c>
      <c r="D2414" s="21">
        <v>45010.000694444447</v>
      </c>
      <c r="E2414" s="16" t="s">
        <v>97</v>
      </c>
      <c r="F2414" s="16" t="s">
        <v>27</v>
      </c>
      <c r="G2414" s="16">
        <v>1290</v>
      </c>
      <c r="H2414" s="16">
        <f>IF(OR(Table13[[#This Row],[Order Value]]&gt;Answer!I$17,Table13[[#This Row],[Order Value]]&lt;Answer!I$18),1,0)</f>
        <v>0</v>
      </c>
      <c r="I2414" s="19">
        <v>45010</v>
      </c>
      <c r="J2414" s="20" t="str">
        <f>TEXT(Table13[[#This Row],[Order Datetime]],"HH:MM:SS")</f>
        <v>00:01:00</v>
      </c>
      <c r="K2414" s="20" t="str">
        <f>TEXT(Table13[[#This Row],[Order time]],"H")</f>
        <v>0</v>
      </c>
      <c r="L2414" s="16">
        <v>3</v>
      </c>
      <c r="M2414" s="16">
        <f>DAY(Table13[[#This Row],[Order Date]])</f>
        <v>25</v>
      </c>
      <c r="N2414" s="16" t="str">
        <f>TEXT(Table13[[#This Row],[Order Date]],"mmmm")</f>
        <v>March</v>
      </c>
      <c r="O2414" s="16" t="str">
        <f>TEXT(Table13[[#This Row],[Order Date]],"dddd")</f>
        <v>Saturday</v>
      </c>
      <c r="P2414" s="16">
        <f>WEEKDAY(Table13[[#This Row],[Order Datetime]],2)</f>
        <v>6</v>
      </c>
      <c r="Q2414" s="30" t="str">
        <f>IF(Table13[[#This Row],[Customer Country]]="",VLOOKUP(Table13[[#This Row],[Customer ID]],Customers!$A$2:$E$2501,2,0),Table13[[#This Row],[Customer Country]])</f>
        <v>Spain</v>
      </c>
      <c r="R2414" s="16">
        <f>VLOOKUP(Table13[[#This Row],[Customer ID]],Table3[],6,0)</f>
        <v>25</v>
      </c>
    </row>
    <row r="2415" spans="1:18" x14ac:dyDescent="0.3">
      <c r="A2415" s="15">
        <v>835376</v>
      </c>
      <c r="B2415" s="16">
        <v>1936</v>
      </c>
      <c r="C2415" s="17" t="s">
        <v>101</v>
      </c>
      <c r="D2415" s="21">
        <v>45008.015277777777</v>
      </c>
      <c r="E2415" s="16" t="s">
        <v>97</v>
      </c>
      <c r="F2415" s="16" t="s">
        <v>79</v>
      </c>
      <c r="G2415" s="16">
        <v>6418</v>
      </c>
      <c r="H2415" s="16">
        <f>IF(OR(Table13[[#This Row],[Order Value]]&gt;Answer!I$17,Table13[[#This Row],[Order Value]]&lt;Answer!I$18),1,0)</f>
        <v>0</v>
      </c>
      <c r="I2415" s="19">
        <v>45008</v>
      </c>
      <c r="J2415" s="20" t="str">
        <f>TEXT(Table13[[#This Row],[Order Datetime]],"HH:MM:SS")</f>
        <v>00:22:00</v>
      </c>
      <c r="K2415" s="20" t="str">
        <f>TEXT(Table13[[#This Row],[Order time]],"H")</f>
        <v>0</v>
      </c>
      <c r="L2415" s="16">
        <v>3</v>
      </c>
      <c r="M2415" s="16">
        <f>DAY(Table13[[#This Row],[Order Date]])</f>
        <v>23</v>
      </c>
      <c r="N2415" s="16" t="str">
        <f>TEXT(Table13[[#This Row],[Order Date]],"mmmm")</f>
        <v>March</v>
      </c>
      <c r="O2415" s="16" t="str">
        <f>TEXT(Table13[[#This Row],[Order Date]],"dddd")</f>
        <v>Thursday</v>
      </c>
      <c r="P2415" s="16">
        <f>WEEKDAY(Table13[[#This Row],[Order Datetime]],2)</f>
        <v>4</v>
      </c>
      <c r="Q2415" s="30" t="str">
        <f>IF(Table13[[#This Row],[Customer Country]]="",VLOOKUP(Table13[[#This Row],[Customer ID]],Customers!$A$2:$E$2501,2,0),Table13[[#This Row],[Customer Country]])</f>
        <v>Australia</v>
      </c>
      <c r="R2415" s="16">
        <f>VLOOKUP(Table13[[#This Row],[Customer ID]],Table3[],6,0)</f>
        <v>78</v>
      </c>
    </row>
    <row r="2416" spans="1:18" x14ac:dyDescent="0.3">
      <c r="A2416" s="15">
        <v>1566865</v>
      </c>
      <c r="B2416" s="16">
        <v>1937</v>
      </c>
      <c r="C2416" s="17" t="s">
        <v>104</v>
      </c>
      <c r="D2416" s="21">
        <v>45257.061111111114</v>
      </c>
      <c r="E2416" s="16" t="s">
        <v>96</v>
      </c>
      <c r="F2416" s="16" t="s">
        <v>24</v>
      </c>
      <c r="G2416" s="16">
        <v>1543</v>
      </c>
      <c r="H2416" s="16">
        <f>IF(OR(Table13[[#This Row],[Order Value]]&gt;Answer!I$17,Table13[[#This Row],[Order Value]]&lt;Answer!I$18),1,0)</f>
        <v>0</v>
      </c>
      <c r="I2416" s="19">
        <v>45257</v>
      </c>
      <c r="J2416" s="20" t="str">
        <f>TEXT(Table13[[#This Row],[Order Datetime]],"HH:MM:SS")</f>
        <v>01:28:00</v>
      </c>
      <c r="K2416" s="20" t="str">
        <f>TEXT(Table13[[#This Row],[Order time]],"H")</f>
        <v>1</v>
      </c>
      <c r="L2416" s="16">
        <v>11</v>
      </c>
      <c r="M2416" s="16">
        <f>DAY(Table13[[#This Row],[Order Date]])</f>
        <v>27</v>
      </c>
      <c r="N2416" s="16" t="str">
        <f>TEXT(Table13[[#This Row],[Order Date]],"mmmm")</f>
        <v>November</v>
      </c>
      <c r="O2416" s="16" t="str">
        <f>TEXT(Table13[[#This Row],[Order Date]],"dddd")</f>
        <v>Monday</v>
      </c>
      <c r="P2416" s="16">
        <f>WEEKDAY(Table13[[#This Row],[Order Datetime]],2)</f>
        <v>1</v>
      </c>
      <c r="Q2416" s="30" t="str">
        <f>IF(Table13[[#This Row],[Customer Country]]="",VLOOKUP(Table13[[#This Row],[Customer ID]],Customers!$A$2:$E$2501,2,0),Table13[[#This Row],[Customer Country]])</f>
        <v>Austria</v>
      </c>
      <c r="R2416" s="16">
        <f>VLOOKUP(Table13[[#This Row],[Customer ID]],Table3[],6,0)</f>
        <v>27</v>
      </c>
    </row>
    <row r="2417" spans="1:18" x14ac:dyDescent="0.3">
      <c r="A2417" s="15">
        <v>384942</v>
      </c>
      <c r="B2417" s="16">
        <v>1938</v>
      </c>
      <c r="C2417" s="17" t="s">
        <v>99</v>
      </c>
      <c r="D2417" s="18">
        <v>45204.972222222219</v>
      </c>
      <c r="E2417" s="16" t="s">
        <v>96</v>
      </c>
      <c r="F2417" s="16" t="s">
        <v>78</v>
      </c>
      <c r="G2417" s="16">
        <v>5617</v>
      </c>
      <c r="H2417" s="16">
        <f>IF(OR(Table13[[#This Row],[Order Value]]&gt;Answer!I$17,Table13[[#This Row],[Order Value]]&lt;Answer!I$18),1,0)</f>
        <v>0</v>
      </c>
      <c r="I2417" s="19">
        <v>45204</v>
      </c>
      <c r="J2417" s="20" t="str">
        <f>TEXT(Table13[[#This Row],[Order Datetime]],"HH:MM:SS")</f>
        <v>23:20:00</v>
      </c>
      <c r="K2417" s="20" t="str">
        <f>TEXT(Table13[[#This Row],[Order time]],"H")</f>
        <v>23</v>
      </c>
      <c r="L2417" s="16">
        <v>10</v>
      </c>
      <c r="M2417" s="16">
        <f>DAY(Table13[[#This Row],[Order Date]])</f>
        <v>5</v>
      </c>
      <c r="N2417" s="16" t="str">
        <f>TEXT(Table13[[#This Row],[Order Date]],"mmmm")</f>
        <v>October</v>
      </c>
      <c r="O2417" s="16" t="str">
        <f>TEXT(Table13[[#This Row],[Order Date]],"dddd")</f>
        <v>Thursday</v>
      </c>
      <c r="P2417" s="16">
        <f>WEEKDAY(Table13[[#This Row],[Order Datetime]],2)</f>
        <v>4</v>
      </c>
      <c r="Q2417" s="30" t="str">
        <f>IF(Table13[[#This Row],[Customer Country]]="",VLOOKUP(Table13[[#This Row],[Customer ID]],Customers!$A$2:$E$2501,2,0),Table13[[#This Row],[Customer Country]])</f>
        <v>USA</v>
      </c>
      <c r="R2417" s="16">
        <f>VLOOKUP(Table13[[#This Row],[Customer ID]],Table3[],6,0)</f>
        <v>70</v>
      </c>
    </row>
    <row r="2418" spans="1:18" x14ac:dyDescent="0.3">
      <c r="A2418" s="15">
        <v>882347</v>
      </c>
      <c r="B2418" s="16">
        <v>1938</v>
      </c>
      <c r="C2418" s="17" t="s">
        <v>99</v>
      </c>
      <c r="D2418" s="21">
        <v>45187.940972222219</v>
      </c>
      <c r="E2418" s="16" t="s">
        <v>97</v>
      </c>
      <c r="F2418" s="16" t="s">
        <v>43</v>
      </c>
      <c r="G2418" s="16">
        <v>3811</v>
      </c>
      <c r="H2418" s="16">
        <f>IF(OR(Table13[[#This Row],[Order Value]]&gt;Answer!I$17,Table13[[#This Row],[Order Value]]&lt;Answer!I$18),1,0)</f>
        <v>0</v>
      </c>
      <c r="I2418" s="19">
        <v>45187</v>
      </c>
      <c r="J2418" s="20" t="str">
        <f>TEXT(Table13[[#This Row],[Order Datetime]],"HH:MM:SS")</f>
        <v>22:35:00</v>
      </c>
      <c r="K2418" s="20" t="str">
        <f>TEXT(Table13[[#This Row],[Order time]],"H")</f>
        <v>22</v>
      </c>
      <c r="L2418" s="16">
        <v>9</v>
      </c>
      <c r="M2418" s="16">
        <f>DAY(Table13[[#This Row],[Order Date]])</f>
        <v>18</v>
      </c>
      <c r="N2418" s="16" t="str">
        <f>TEXT(Table13[[#This Row],[Order Date]],"mmmm")</f>
        <v>September</v>
      </c>
      <c r="O2418" s="16" t="str">
        <f>TEXT(Table13[[#This Row],[Order Date]],"dddd")</f>
        <v>Monday</v>
      </c>
      <c r="P2418" s="16">
        <f>WEEKDAY(Table13[[#This Row],[Order Datetime]],2)</f>
        <v>1</v>
      </c>
      <c r="Q2418" s="30" t="str">
        <f>IF(Table13[[#This Row],[Customer Country]]="",VLOOKUP(Table13[[#This Row],[Customer ID]],Customers!$A$2:$E$2501,2,0),Table13[[#This Row],[Customer Country]])</f>
        <v>USA</v>
      </c>
      <c r="R2418" s="16">
        <f>VLOOKUP(Table13[[#This Row],[Customer ID]],Table3[],6,0)</f>
        <v>70</v>
      </c>
    </row>
    <row r="2419" spans="1:18" x14ac:dyDescent="0.3">
      <c r="A2419" s="15">
        <v>1076092</v>
      </c>
      <c r="B2419" s="16">
        <v>1938</v>
      </c>
      <c r="C2419" s="17" t="s">
        <v>99</v>
      </c>
      <c r="D2419" s="21">
        <v>44986.06527777778</v>
      </c>
      <c r="E2419" s="16" t="s">
        <v>96</v>
      </c>
      <c r="F2419" s="16" t="s">
        <v>27</v>
      </c>
      <c r="G2419" s="16">
        <v>698</v>
      </c>
      <c r="H2419" s="16">
        <f>IF(OR(Table13[[#This Row],[Order Value]]&gt;Answer!I$17,Table13[[#This Row],[Order Value]]&lt;Answer!I$18),1,0)</f>
        <v>0</v>
      </c>
      <c r="I2419" s="19">
        <v>44986</v>
      </c>
      <c r="J2419" s="20" t="str">
        <f>TEXT(Table13[[#This Row],[Order Datetime]],"HH:MM:SS")</f>
        <v>01:34:00</v>
      </c>
      <c r="K2419" s="20" t="str">
        <f>TEXT(Table13[[#This Row],[Order time]],"H")</f>
        <v>1</v>
      </c>
      <c r="L2419" s="16">
        <v>3</v>
      </c>
      <c r="M2419" s="16">
        <f>DAY(Table13[[#This Row],[Order Date]])</f>
        <v>1</v>
      </c>
      <c r="N2419" s="16" t="str">
        <f>TEXT(Table13[[#This Row],[Order Date]],"mmmm")</f>
        <v>March</v>
      </c>
      <c r="O2419" s="16" t="str">
        <f>TEXT(Table13[[#This Row],[Order Date]],"dddd")</f>
        <v>Wednesday</v>
      </c>
      <c r="P2419" s="16">
        <f>WEEKDAY(Table13[[#This Row],[Order Datetime]],2)</f>
        <v>3</v>
      </c>
      <c r="Q2419" s="30" t="str">
        <f>IF(Table13[[#This Row],[Customer Country]]="",VLOOKUP(Table13[[#This Row],[Customer ID]],Customers!$A$2:$E$2501,2,0),Table13[[#This Row],[Customer Country]])</f>
        <v>USA</v>
      </c>
      <c r="R2419" s="16">
        <f>VLOOKUP(Table13[[#This Row],[Customer ID]],Table3[],6,0)</f>
        <v>70</v>
      </c>
    </row>
    <row r="2420" spans="1:18" x14ac:dyDescent="0.3">
      <c r="A2420" s="15">
        <v>1417112</v>
      </c>
      <c r="B2420" s="16">
        <v>1938</v>
      </c>
      <c r="C2420" s="17" t="s">
        <v>99</v>
      </c>
      <c r="D2420" s="21">
        <v>45064.032638888886</v>
      </c>
      <c r="E2420" s="16" t="s">
        <v>191</v>
      </c>
      <c r="F2420" s="16" t="s">
        <v>29</v>
      </c>
      <c r="G2420" s="16">
        <v>2520</v>
      </c>
      <c r="H2420" s="16">
        <f>IF(OR(Table13[[#This Row],[Order Value]]&gt;Answer!I$17,Table13[[#This Row],[Order Value]]&lt;Answer!I$18),1,0)</f>
        <v>0</v>
      </c>
      <c r="I2420" s="19">
        <v>45064</v>
      </c>
      <c r="J2420" s="20" t="str">
        <f>TEXT(Table13[[#This Row],[Order Datetime]],"HH:MM:SS")</f>
        <v>00:47:00</v>
      </c>
      <c r="K2420" s="20" t="str">
        <f>TEXT(Table13[[#This Row],[Order time]],"H")</f>
        <v>0</v>
      </c>
      <c r="L2420" s="16">
        <v>5</v>
      </c>
      <c r="M2420" s="16">
        <f>DAY(Table13[[#This Row],[Order Date]])</f>
        <v>18</v>
      </c>
      <c r="N2420" s="16" t="str">
        <f>TEXT(Table13[[#This Row],[Order Date]],"mmmm")</f>
        <v>May</v>
      </c>
      <c r="O2420" s="16" t="str">
        <f>TEXT(Table13[[#This Row],[Order Date]],"dddd")</f>
        <v>Thursday</v>
      </c>
      <c r="P2420" s="16">
        <f>WEEKDAY(Table13[[#This Row],[Order Datetime]],2)</f>
        <v>4</v>
      </c>
      <c r="Q2420" s="30" t="str">
        <f>IF(Table13[[#This Row],[Customer Country]]="",VLOOKUP(Table13[[#This Row],[Customer ID]],Customers!$A$2:$E$2501,2,0),Table13[[#This Row],[Customer Country]])</f>
        <v>USA</v>
      </c>
      <c r="R2420" s="16">
        <f>VLOOKUP(Table13[[#This Row],[Customer ID]],Table3[],6,0)</f>
        <v>70</v>
      </c>
    </row>
    <row r="2421" spans="1:18" x14ac:dyDescent="0.3">
      <c r="A2421" s="15">
        <v>1326076</v>
      </c>
      <c r="B2421" s="16">
        <v>1939</v>
      </c>
      <c r="C2421" s="17" t="s">
        <v>99</v>
      </c>
      <c r="D2421" s="21">
        <v>45008.037499999999</v>
      </c>
      <c r="E2421" s="16" t="s">
        <v>97</v>
      </c>
      <c r="F2421" s="16" t="s">
        <v>67</v>
      </c>
      <c r="G2421" s="16">
        <v>9937</v>
      </c>
      <c r="H2421" s="16">
        <f>IF(OR(Table13[[#This Row],[Order Value]]&gt;Answer!I$17,Table13[[#This Row],[Order Value]]&lt;Answer!I$18),1,0)</f>
        <v>0</v>
      </c>
      <c r="I2421" s="19">
        <v>45008</v>
      </c>
      <c r="J2421" s="20" t="str">
        <f>TEXT(Table13[[#This Row],[Order Datetime]],"HH:MM:SS")</f>
        <v>00:54:00</v>
      </c>
      <c r="K2421" s="20" t="str">
        <f>TEXT(Table13[[#This Row],[Order time]],"H")</f>
        <v>0</v>
      </c>
      <c r="L2421" s="16">
        <v>3</v>
      </c>
      <c r="M2421" s="16">
        <f>DAY(Table13[[#This Row],[Order Date]])</f>
        <v>23</v>
      </c>
      <c r="N2421" s="16" t="str">
        <f>TEXT(Table13[[#This Row],[Order Date]],"mmmm")</f>
        <v>March</v>
      </c>
      <c r="O2421" s="16" t="str">
        <f>TEXT(Table13[[#This Row],[Order Date]],"dddd")</f>
        <v>Thursday</v>
      </c>
      <c r="P2421" s="16">
        <f>WEEKDAY(Table13[[#This Row],[Order Datetime]],2)</f>
        <v>4</v>
      </c>
      <c r="Q2421" s="30" t="str">
        <f>IF(Table13[[#This Row],[Customer Country]]="",VLOOKUP(Table13[[#This Row],[Customer ID]],Customers!$A$2:$E$2501,2,0),Table13[[#This Row],[Customer Country]])</f>
        <v>USA</v>
      </c>
      <c r="R2421" s="16">
        <f>VLOOKUP(Table13[[#This Row],[Customer ID]],Table3[],6,0)</f>
        <v>44</v>
      </c>
    </row>
    <row r="2422" spans="1:18" x14ac:dyDescent="0.3">
      <c r="A2422" s="15">
        <v>603758</v>
      </c>
      <c r="B2422" s="16">
        <v>1940</v>
      </c>
      <c r="C2422" s="17" t="s">
        <v>105</v>
      </c>
      <c r="D2422" s="18">
        <v>45057.081250000003</v>
      </c>
      <c r="E2422" s="16" t="s">
        <v>96</v>
      </c>
      <c r="F2422" s="16" t="s">
        <v>45</v>
      </c>
      <c r="G2422" s="16">
        <v>6181</v>
      </c>
      <c r="H2422" s="16">
        <f>IF(OR(Table13[[#This Row],[Order Value]]&gt;Answer!I$17,Table13[[#This Row],[Order Value]]&lt;Answer!I$18),1,0)</f>
        <v>0</v>
      </c>
      <c r="I2422" s="19">
        <v>45057</v>
      </c>
      <c r="J2422" s="20" t="str">
        <f>TEXT(Table13[[#This Row],[Order Datetime]],"HH:MM:SS")</f>
        <v>01:57:00</v>
      </c>
      <c r="K2422" s="20" t="str">
        <f>TEXT(Table13[[#This Row],[Order time]],"H")</f>
        <v>1</v>
      </c>
      <c r="L2422" s="16">
        <v>5</v>
      </c>
      <c r="M2422" s="16">
        <f>DAY(Table13[[#This Row],[Order Date]])</f>
        <v>11</v>
      </c>
      <c r="N2422" s="16" t="str">
        <f>TEXT(Table13[[#This Row],[Order Date]],"mmmm")</f>
        <v>May</v>
      </c>
      <c r="O2422" s="16" t="str">
        <f>TEXT(Table13[[#This Row],[Order Date]],"dddd")</f>
        <v>Thursday</v>
      </c>
      <c r="P2422" s="16">
        <f>WEEKDAY(Table13[[#This Row],[Order Datetime]],2)</f>
        <v>4</v>
      </c>
      <c r="Q2422" s="30" t="str">
        <f>IF(Table13[[#This Row],[Customer Country]]="",VLOOKUP(Table13[[#This Row],[Customer ID]],Customers!$A$2:$E$2501,2,0),Table13[[#This Row],[Customer Country]])</f>
        <v>Spain</v>
      </c>
      <c r="R2422" s="16">
        <f>VLOOKUP(Table13[[#This Row],[Customer ID]],Table3[],6,0)</f>
        <v>46</v>
      </c>
    </row>
    <row r="2423" spans="1:18" x14ac:dyDescent="0.3">
      <c r="A2423" s="15">
        <v>520868</v>
      </c>
      <c r="B2423" s="16">
        <v>1941</v>
      </c>
      <c r="C2423" s="17" t="s">
        <v>105</v>
      </c>
      <c r="D2423" s="18">
        <v>45254.029861111114</v>
      </c>
      <c r="E2423" s="16" t="s">
        <v>96</v>
      </c>
      <c r="F2423" s="16" t="s">
        <v>7</v>
      </c>
      <c r="G2423" s="16">
        <v>870</v>
      </c>
      <c r="H2423" s="16">
        <f>IF(OR(Table13[[#This Row],[Order Value]]&gt;Answer!I$17,Table13[[#This Row],[Order Value]]&lt;Answer!I$18),1,0)</f>
        <v>0</v>
      </c>
      <c r="I2423" s="19">
        <v>45254</v>
      </c>
      <c r="J2423" s="20" t="str">
        <f>TEXT(Table13[[#This Row],[Order Datetime]],"HH:MM:SS")</f>
        <v>00:43:00</v>
      </c>
      <c r="K2423" s="20" t="str">
        <f>TEXT(Table13[[#This Row],[Order time]],"H")</f>
        <v>0</v>
      </c>
      <c r="L2423" s="16">
        <v>11</v>
      </c>
      <c r="M2423" s="16">
        <f>DAY(Table13[[#This Row],[Order Date]])</f>
        <v>24</v>
      </c>
      <c r="N2423" s="16" t="str">
        <f>TEXT(Table13[[#This Row],[Order Date]],"mmmm")</f>
        <v>November</v>
      </c>
      <c r="O2423" s="16" t="str">
        <f>TEXT(Table13[[#This Row],[Order Date]],"dddd")</f>
        <v>Friday</v>
      </c>
      <c r="P2423" s="16">
        <f>WEEKDAY(Table13[[#This Row],[Order Datetime]],2)</f>
        <v>5</v>
      </c>
      <c r="Q2423" s="30" t="str">
        <f>IF(Table13[[#This Row],[Customer Country]]="",VLOOKUP(Table13[[#This Row],[Customer ID]],Customers!$A$2:$E$2501,2,0),Table13[[#This Row],[Customer Country]])</f>
        <v>Spain</v>
      </c>
      <c r="R2423" s="16">
        <f>VLOOKUP(Table13[[#This Row],[Customer ID]],Table3[],6,0)</f>
        <v>86</v>
      </c>
    </row>
    <row r="2424" spans="1:18" x14ac:dyDescent="0.3">
      <c r="A2424" s="15">
        <v>543420</v>
      </c>
      <c r="B2424" s="16">
        <v>1942</v>
      </c>
      <c r="C2424" s="17" t="s">
        <v>99</v>
      </c>
      <c r="D2424" s="18">
        <v>45092.989583333336</v>
      </c>
      <c r="E2424" s="16" t="s">
        <v>98</v>
      </c>
      <c r="F2424" s="16" t="s">
        <v>65</v>
      </c>
      <c r="G2424" s="16">
        <v>4380</v>
      </c>
      <c r="H2424" s="16">
        <f>IF(OR(Table13[[#This Row],[Order Value]]&gt;Answer!I$17,Table13[[#This Row],[Order Value]]&lt;Answer!I$18),1,0)</f>
        <v>0</v>
      </c>
      <c r="I2424" s="19">
        <v>45092</v>
      </c>
      <c r="J2424" s="20" t="str">
        <f>TEXT(Table13[[#This Row],[Order Datetime]],"HH:MM:SS")</f>
        <v>23:45:00</v>
      </c>
      <c r="K2424" s="20" t="str">
        <f>TEXT(Table13[[#This Row],[Order time]],"H")</f>
        <v>23</v>
      </c>
      <c r="L2424" s="16">
        <v>6</v>
      </c>
      <c r="M2424" s="16">
        <f>DAY(Table13[[#This Row],[Order Date]])</f>
        <v>15</v>
      </c>
      <c r="N2424" s="16" t="str">
        <f>TEXT(Table13[[#This Row],[Order Date]],"mmmm")</f>
        <v>June</v>
      </c>
      <c r="O2424" s="16" t="str">
        <f>TEXT(Table13[[#This Row],[Order Date]],"dddd")</f>
        <v>Thursday</v>
      </c>
      <c r="P2424" s="16">
        <f>WEEKDAY(Table13[[#This Row],[Order Datetime]],2)</f>
        <v>4</v>
      </c>
      <c r="Q2424" s="30" t="str">
        <f>IF(Table13[[#This Row],[Customer Country]]="",VLOOKUP(Table13[[#This Row],[Customer ID]],Customers!$A$2:$E$2501,2,0),Table13[[#This Row],[Customer Country]])</f>
        <v>USA</v>
      </c>
      <c r="R2424" s="16">
        <f>VLOOKUP(Table13[[#This Row],[Customer ID]],Table3[],6,0)</f>
        <v>30</v>
      </c>
    </row>
    <row r="2425" spans="1:18" x14ac:dyDescent="0.3">
      <c r="A2425" s="15">
        <v>273538</v>
      </c>
      <c r="B2425" s="16">
        <v>1944</v>
      </c>
      <c r="C2425" s="17" t="s">
        <v>105</v>
      </c>
      <c r="D2425" s="18">
        <v>44975.988194444442</v>
      </c>
      <c r="E2425" s="16" t="s">
        <v>96</v>
      </c>
      <c r="F2425" s="16" t="s">
        <v>69</v>
      </c>
      <c r="G2425" s="16">
        <v>5193</v>
      </c>
      <c r="H2425" s="16">
        <f>IF(OR(Table13[[#This Row],[Order Value]]&gt;Answer!I$17,Table13[[#This Row],[Order Value]]&lt;Answer!I$18),1,0)</f>
        <v>0</v>
      </c>
      <c r="I2425" s="19">
        <v>44975</v>
      </c>
      <c r="J2425" s="20" t="str">
        <f>TEXT(Table13[[#This Row],[Order Datetime]],"HH:MM:SS")</f>
        <v>23:43:00</v>
      </c>
      <c r="K2425" s="20" t="str">
        <f>TEXT(Table13[[#This Row],[Order time]],"H")</f>
        <v>23</v>
      </c>
      <c r="L2425" s="16">
        <v>2</v>
      </c>
      <c r="M2425" s="16">
        <f>DAY(Table13[[#This Row],[Order Date]])</f>
        <v>18</v>
      </c>
      <c r="N2425" s="16" t="str">
        <f>TEXT(Table13[[#This Row],[Order Date]],"mmmm")</f>
        <v>February</v>
      </c>
      <c r="O2425" s="16" t="str">
        <f>TEXT(Table13[[#This Row],[Order Date]],"dddd")</f>
        <v>Saturday</v>
      </c>
      <c r="P2425" s="16">
        <f>WEEKDAY(Table13[[#This Row],[Order Datetime]],2)</f>
        <v>6</v>
      </c>
      <c r="Q2425" s="30" t="str">
        <f>IF(Table13[[#This Row],[Customer Country]]="",VLOOKUP(Table13[[#This Row],[Customer ID]],Customers!$A$2:$E$2501,2,0),Table13[[#This Row],[Customer Country]])</f>
        <v>Spain</v>
      </c>
      <c r="R2425" s="16">
        <f>VLOOKUP(Table13[[#This Row],[Customer ID]],Table3[],6,0)</f>
        <v>82</v>
      </c>
    </row>
    <row r="2426" spans="1:18" x14ac:dyDescent="0.3">
      <c r="A2426" s="15">
        <v>951780</v>
      </c>
      <c r="B2426" s="16">
        <v>1945</v>
      </c>
      <c r="C2426" s="17" t="s">
        <v>99</v>
      </c>
      <c r="D2426" s="21">
        <v>45131.024305555555</v>
      </c>
      <c r="E2426" s="16" t="s">
        <v>191</v>
      </c>
      <c r="F2426" s="16" t="s">
        <v>89</v>
      </c>
      <c r="G2426" s="16">
        <v>6963</v>
      </c>
      <c r="H2426" s="16">
        <f>IF(OR(Table13[[#This Row],[Order Value]]&gt;Answer!I$17,Table13[[#This Row],[Order Value]]&lt;Answer!I$18),1,0)</f>
        <v>0</v>
      </c>
      <c r="I2426" s="19">
        <v>45131</v>
      </c>
      <c r="J2426" s="20" t="str">
        <f>TEXT(Table13[[#This Row],[Order Datetime]],"HH:MM:SS")</f>
        <v>00:35:00</v>
      </c>
      <c r="K2426" s="20" t="str">
        <f>TEXT(Table13[[#This Row],[Order time]],"H")</f>
        <v>0</v>
      </c>
      <c r="L2426" s="16">
        <v>7</v>
      </c>
      <c r="M2426" s="16">
        <f>DAY(Table13[[#This Row],[Order Date]])</f>
        <v>24</v>
      </c>
      <c r="N2426" s="16" t="str">
        <f>TEXT(Table13[[#This Row],[Order Date]],"mmmm")</f>
        <v>July</v>
      </c>
      <c r="O2426" s="16" t="str">
        <f>TEXT(Table13[[#This Row],[Order Date]],"dddd")</f>
        <v>Monday</v>
      </c>
      <c r="P2426" s="16">
        <f>WEEKDAY(Table13[[#This Row],[Order Datetime]],2)</f>
        <v>1</v>
      </c>
      <c r="Q2426" s="30" t="str">
        <f>IF(Table13[[#This Row],[Customer Country]]="",VLOOKUP(Table13[[#This Row],[Customer ID]],Customers!$A$2:$E$2501,2,0),Table13[[#This Row],[Customer Country]])</f>
        <v>USA</v>
      </c>
      <c r="R2426" s="16">
        <f>VLOOKUP(Table13[[#This Row],[Customer ID]],Table3[],6,0)</f>
        <v>62</v>
      </c>
    </row>
    <row r="2427" spans="1:18" x14ac:dyDescent="0.3">
      <c r="A2427" s="15">
        <v>1278430</v>
      </c>
      <c r="B2427" s="16">
        <v>1947</v>
      </c>
      <c r="C2427" s="17" t="s">
        <v>105</v>
      </c>
      <c r="D2427" s="21">
        <v>45141.994444444441</v>
      </c>
      <c r="E2427" s="16" t="s">
        <v>98</v>
      </c>
      <c r="F2427" s="16" t="s">
        <v>93</v>
      </c>
      <c r="G2427" s="16">
        <v>2876</v>
      </c>
      <c r="H2427" s="16">
        <f>IF(OR(Table13[[#This Row],[Order Value]]&gt;Answer!I$17,Table13[[#This Row],[Order Value]]&lt;Answer!I$18),1,0)</f>
        <v>0</v>
      </c>
      <c r="I2427" s="19">
        <v>45141</v>
      </c>
      <c r="J2427" s="20" t="str">
        <f>TEXT(Table13[[#This Row],[Order Datetime]],"HH:MM:SS")</f>
        <v>23:52:00</v>
      </c>
      <c r="K2427" s="20" t="str">
        <f>TEXT(Table13[[#This Row],[Order time]],"H")</f>
        <v>23</v>
      </c>
      <c r="L2427" s="16">
        <v>8</v>
      </c>
      <c r="M2427" s="16">
        <f>DAY(Table13[[#This Row],[Order Date]])</f>
        <v>3</v>
      </c>
      <c r="N2427" s="16" t="str">
        <f>TEXT(Table13[[#This Row],[Order Date]],"mmmm")</f>
        <v>August</v>
      </c>
      <c r="O2427" s="16" t="str">
        <f>TEXT(Table13[[#This Row],[Order Date]],"dddd")</f>
        <v>Thursday</v>
      </c>
      <c r="P2427" s="16">
        <f>WEEKDAY(Table13[[#This Row],[Order Datetime]],2)</f>
        <v>4</v>
      </c>
      <c r="Q2427" s="30" t="str">
        <f>IF(Table13[[#This Row],[Customer Country]]="",VLOOKUP(Table13[[#This Row],[Customer ID]],Customers!$A$2:$E$2501,2,0),Table13[[#This Row],[Customer Country]])</f>
        <v>Spain</v>
      </c>
      <c r="R2427" s="16">
        <f>VLOOKUP(Table13[[#This Row],[Customer ID]],Table3[],6,0)</f>
        <v>33</v>
      </c>
    </row>
    <row r="2428" spans="1:18" x14ac:dyDescent="0.3">
      <c r="A2428" s="15">
        <v>1417673</v>
      </c>
      <c r="B2428" s="16">
        <v>1947</v>
      </c>
      <c r="C2428" s="17" t="s">
        <v>105</v>
      </c>
      <c r="D2428" s="21">
        <v>45049.069444444445</v>
      </c>
      <c r="E2428" s="16" t="s">
        <v>98</v>
      </c>
      <c r="F2428" s="16" t="s">
        <v>27</v>
      </c>
      <c r="G2428" s="16">
        <v>8765</v>
      </c>
      <c r="H2428" s="16">
        <f>IF(OR(Table13[[#This Row],[Order Value]]&gt;Answer!I$17,Table13[[#This Row],[Order Value]]&lt;Answer!I$18),1,0)</f>
        <v>0</v>
      </c>
      <c r="I2428" s="19">
        <v>45049</v>
      </c>
      <c r="J2428" s="20" t="str">
        <f>TEXT(Table13[[#This Row],[Order Datetime]],"HH:MM:SS")</f>
        <v>01:40:00</v>
      </c>
      <c r="K2428" s="20" t="str">
        <f>TEXT(Table13[[#This Row],[Order time]],"H")</f>
        <v>1</v>
      </c>
      <c r="L2428" s="16">
        <v>5</v>
      </c>
      <c r="M2428" s="16">
        <f>DAY(Table13[[#This Row],[Order Date]])</f>
        <v>3</v>
      </c>
      <c r="N2428" s="16" t="str">
        <f>TEXT(Table13[[#This Row],[Order Date]],"mmmm")</f>
        <v>May</v>
      </c>
      <c r="O2428" s="16" t="str">
        <f>TEXT(Table13[[#This Row],[Order Date]],"dddd")</f>
        <v>Wednesday</v>
      </c>
      <c r="P2428" s="16">
        <f>WEEKDAY(Table13[[#This Row],[Order Datetime]],2)</f>
        <v>3</v>
      </c>
      <c r="Q2428" s="30" t="str">
        <f>IF(Table13[[#This Row],[Customer Country]]="",VLOOKUP(Table13[[#This Row],[Customer ID]],Customers!$A$2:$E$2501,2,0),Table13[[#This Row],[Customer Country]])</f>
        <v>Spain</v>
      </c>
      <c r="R2428" s="16">
        <f>VLOOKUP(Table13[[#This Row],[Customer ID]],Table3[],6,0)</f>
        <v>33</v>
      </c>
    </row>
    <row r="2429" spans="1:18" x14ac:dyDescent="0.3">
      <c r="A2429" s="15">
        <v>353582</v>
      </c>
      <c r="B2429" s="16">
        <v>1948</v>
      </c>
      <c r="C2429" s="17" t="s">
        <v>99</v>
      </c>
      <c r="D2429" s="18">
        <v>45269.999305555553</v>
      </c>
      <c r="E2429" s="16" t="s">
        <v>96</v>
      </c>
      <c r="F2429" s="16" t="s">
        <v>81</v>
      </c>
      <c r="G2429" s="16">
        <v>5138</v>
      </c>
      <c r="H2429" s="16">
        <f>IF(OR(Table13[[#This Row],[Order Value]]&gt;Answer!I$17,Table13[[#This Row],[Order Value]]&lt;Answer!I$18),1,0)</f>
        <v>0</v>
      </c>
      <c r="I2429" s="19">
        <v>45269</v>
      </c>
      <c r="J2429" s="20" t="str">
        <f>TEXT(Table13[[#This Row],[Order Datetime]],"HH:MM:SS")</f>
        <v>23:59:00</v>
      </c>
      <c r="K2429" s="20" t="str">
        <f>TEXT(Table13[[#This Row],[Order time]],"H")</f>
        <v>23</v>
      </c>
      <c r="L2429" s="16">
        <v>12</v>
      </c>
      <c r="M2429" s="16">
        <f>DAY(Table13[[#This Row],[Order Date]])</f>
        <v>9</v>
      </c>
      <c r="N2429" s="16" t="str">
        <f>TEXT(Table13[[#This Row],[Order Date]],"mmmm")</f>
        <v>December</v>
      </c>
      <c r="O2429" s="16" t="str">
        <f>TEXT(Table13[[#This Row],[Order Date]],"dddd")</f>
        <v>Saturday</v>
      </c>
      <c r="P2429" s="16">
        <f>WEEKDAY(Table13[[#This Row],[Order Datetime]],2)</f>
        <v>6</v>
      </c>
      <c r="Q2429" s="30" t="str">
        <f>IF(Table13[[#This Row],[Customer Country]]="",VLOOKUP(Table13[[#This Row],[Customer ID]],Customers!$A$2:$E$2501,2,0),Table13[[#This Row],[Customer Country]])</f>
        <v>USA</v>
      </c>
      <c r="R2429" s="16">
        <f>VLOOKUP(Table13[[#This Row],[Customer ID]],Table3[],6,0)</f>
        <v>79</v>
      </c>
    </row>
    <row r="2430" spans="1:18" x14ac:dyDescent="0.3">
      <c r="A2430" s="15">
        <v>532654</v>
      </c>
      <c r="B2430" s="16">
        <v>1948</v>
      </c>
      <c r="C2430" s="17" t="s">
        <v>99</v>
      </c>
      <c r="D2430" s="18">
        <v>45239.068055555559</v>
      </c>
      <c r="E2430" s="16" t="s">
        <v>98</v>
      </c>
      <c r="F2430" s="16" t="s">
        <v>43</v>
      </c>
      <c r="G2430" s="16">
        <v>3310</v>
      </c>
      <c r="H2430" s="16">
        <f>IF(OR(Table13[[#This Row],[Order Value]]&gt;Answer!I$17,Table13[[#This Row],[Order Value]]&lt;Answer!I$18),1,0)</f>
        <v>0</v>
      </c>
      <c r="I2430" s="19">
        <v>45239</v>
      </c>
      <c r="J2430" s="20" t="str">
        <f>TEXT(Table13[[#This Row],[Order Datetime]],"HH:MM:SS")</f>
        <v>01:38:00</v>
      </c>
      <c r="K2430" s="20" t="str">
        <f>TEXT(Table13[[#This Row],[Order time]],"H")</f>
        <v>1</v>
      </c>
      <c r="L2430" s="16">
        <v>11</v>
      </c>
      <c r="M2430" s="16">
        <f>DAY(Table13[[#This Row],[Order Date]])</f>
        <v>9</v>
      </c>
      <c r="N2430" s="16" t="str">
        <f>TEXT(Table13[[#This Row],[Order Date]],"mmmm")</f>
        <v>November</v>
      </c>
      <c r="O2430" s="16" t="str">
        <f>TEXT(Table13[[#This Row],[Order Date]],"dddd")</f>
        <v>Thursday</v>
      </c>
      <c r="P2430" s="16">
        <f>WEEKDAY(Table13[[#This Row],[Order Datetime]],2)</f>
        <v>4</v>
      </c>
      <c r="Q2430" s="30" t="str">
        <f>IF(Table13[[#This Row],[Customer Country]]="",VLOOKUP(Table13[[#This Row],[Customer ID]],Customers!$A$2:$E$2501,2,0),Table13[[#This Row],[Customer Country]])</f>
        <v>USA</v>
      </c>
      <c r="R2430" s="16">
        <f>VLOOKUP(Table13[[#This Row],[Customer ID]],Table3[],6,0)</f>
        <v>79</v>
      </c>
    </row>
    <row r="2431" spans="1:18" x14ac:dyDescent="0.3">
      <c r="A2431" s="15">
        <v>624700</v>
      </c>
      <c r="B2431" s="16">
        <v>1948</v>
      </c>
      <c r="C2431" s="17" t="s">
        <v>99</v>
      </c>
      <c r="D2431" s="18">
        <v>45276.97152777778</v>
      </c>
      <c r="E2431" s="16" t="s">
        <v>98</v>
      </c>
      <c r="F2431" s="16" t="s">
        <v>56</v>
      </c>
      <c r="G2431" s="16">
        <v>5277</v>
      </c>
      <c r="H2431" s="16">
        <f>IF(OR(Table13[[#This Row],[Order Value]]&gt;Answer!I$17,Table13[[#This Row],[Order Value]]&lt;Answer!I$18),1,0)</f>
        <v>0</v>
      </c>
      <c r="I2431" s="19">
        <v>45276</v>
      </c>
      <c r="J2431" s="20" t="str">
        <f>TEXT(Table13[[#This Row],[Order Datetime]],"HH:MM:SS")</f>
        <v>23:19:00</v>
      </c>
      <c r="K2431" s="20" t="str">
        <f>TEXT(Table13[[#This Row],[Order time]],"H")</f>
        <v>23</v>
      </c>
      <c r="L2431" s="16">
        <v>12</v>
      </c>
      <c r="M2431" s="16">
        <f>DAY(Table13[[#This Row],[Order Date]])</f>
        <v>16</v>
      </c>
      <c r="N2431" s="16" t="str">
        <f>TEXT(Table13[[#This Row],[Order Date]],"mmmm")</f>
        <v>December</v>
      </c>
      <c r="O2431" s="16" t="str">
        <f>TEXT(Table13[[#This Row],[Order Date]],"dddd")</f>
        <v>Saturday</v>
      </c>
      <c r="P2431" s="16">
        <f>WEEKDAY(Table13[[#This Row],[Order Datetime]],2)</f>
        <v>6</v>
      </c>
      <c r="Q2431" s="30" t="str">
        <f>IF(Table13[[#This Row],[Customer Country]]="",VLOOKUP(Table13[[#This Row],[Customer ID]],Customers!$A$2:$E$2501,2,0),Table13[[#This Row],[Customer Country]])</f>
        <v>USA</v>
      </c>
      <c r="R2431" s="16">
        <f>VLOOKUP(Table13[[#This Row],[Customer ID]],Table3[],6,0)</f>
        <v>79</v>
      </c>
    </row>
    <row r="2432" spans="1:18" x14ac:dyDescent="0.3">
      <c r="A2432" s="15">
        <v>722572</v>
      </c>
      <c r="B2432" s="16">
        <v>1948</v>
      </c>
      <c r="C2432" s="17" t="s">
        <v>99</v>
      </c>
      <c r="D2432" s="21">
        <v>44954.982638888891</v>
      </c>
      <c r="E2432" s="16" t="s">
        <v>96</v>
      </c>
      <c r="F2432" s="16" t="s">
        <v>62</v>
      </c>
      <c r="G2432" s="16">
        <v>1207</v>
      </c>
      <c r="H2432" s="16">
        <f>IF(OR(Table13[[#This Row],[Order Value]]&gt;Answer!I$17,Table13[[#This Row],[Order Value]]&lt;Answer!I$18),1,0)</f>
        <v>0</v>
      </c>
      <c r="I2432" s="19">
        <v>44954</v>
      </c>
      <c r="J2432" s="20" t="str">
        <f>TEXT(Table13[[#This Row],[Order Datetime]],"HH:MM:SS")</f>
        <v>23:35:00</v>
      </c>
      <c r="K2432" s="20" t="str">
        <f>TEXT(Table13[[#This Row],[Order time]],"H")</f>
        <v>23</v>
      </c>
      <c r="L2432" s="16">
        <v>1</v>
      </c>
      <c r="M2432" s="16">
        <f>DAY(Table13[[#This Row],[Order Date]])</f>
        <v>28</v>
      </c>
      <c r="N2432" s="16" t="str">
        <f>TEXT(Table13[[#This Row],[Order Date]],"mmmm")</f>
        <v>January</v>
      </c>
      <c r="O2432" s="16" t="str">
        <f>TEXT(Table13[[#This Row],[Order Date]],"dddd")</f>
        <v>Saturday</v>
      </c>
      <c r="P2432" s="16">
        <f>WEEKDAY(Table13[[#This Row],[Order Datetime]],2)</f>
        <v>6</v>
      </c>
      <c r="Q2432" s="30" t="str">
        <f>IF(Table13[[#This Row],[Customer Country]]="",VLOOKUP(Table13[[#This Row],[Customer ID]],Customers!$A$2:$E$2501,2,0),Table13[[#This Row],[Customer Country]])</f>
        <v>USA</v>
      </c>
      <c r="R2432" s="16">
        <f>VLOOKUP(Table13[[#This Row],[Customer ID]],Table3[],6,0)</f>
        <v>79</v>
      </c>
    </row>
    <row r="2433" spans="1:18" x14ac:dyDescent="0.3">
      <c r="A2433" s="15">
        <v>990950</v>
      </c>
      <c r="B2433" s="16">
        <v>1948</v>
      </c>
      <c r="C2433" s="17" t="s">
        <v>99</v>
      </c>
      <c r="D2433" s="21">
        <v>45101.008333333331</v>
      </c>
      <c r="E2433" s="16" t="s">
        <v>191</v>
      </c>
      <c r="F2433" s="16" t="s">
        <v>39</v>
      </c>
      <c r="G2433" s="16">
        <v>2414</v>
      </c>
      <c r="H2433" s="16">
        <f>IF(OR(Table13[[#This Row],[Order Value]]&gt;Answer!I$17,Table13[[#This Row],[Order Value]]&lt;Answer!I$18),1,0)</f>
        <v>0</v>
      </c>
      <c r="I2433" s="19">
        <v>45101</v>
      </c>
      <c r="J2433" s="20" t="str">
        <f>TEXT(Table13[[#This Row],[Order Datetime]],"HH:MM:SS")</f>
        <v>00:12:00</v>
      </c>
      <c r="K2433" s="20" t="str">
        <f>TEXT(Table13[[#This Row],[Order time]],"H")</f>
        <v>0</v>
      </c>
      <c r="L2433" s="16">
        <v>6</v>
      </c>
      <c r="M2433" s="16">
        <f>DAY(Table13[[#This Row],[Order Date]])</f>
        <v>24</v>
      </c>
      <c r="N2433" s="16" t="str">
        <f>TEXT(Table13[[#This Row],[Order Date]],"mmmm")</f>
        <v>June</v>
      </c>
      <c r="O2433" s="16" t="str">
        <f>TEXT(Table13[[#This Row],[Order Date]],"dddd")</f>
        <v>Saturday</v>
      </c>
      <c r="P2433" s="16">
        <f>WEEKDAY(Table13[[#This Row],[Order Datetime]],2)</f>
        <v>6</v>
      </c>
      <c r="Q2433" s="30" t="str">
        <f>IF(Table13[[#This Row],[Customer Country]]="",VLOOKUP(Table13[[#This Row],[Customer ID]],Customers!$A$2:$E$2501,2,0),Table13[[#This Row],[Customer Country]])</f>
        <v>USA</v>
      </c>
      <c r="R2433" s="16">
        <f>VLOOKUP(Table13[[#This Row],[Customer ID]],Table3[],6,0)</f>
        <v>79</v>
      </c>
    </row>
    <row r="2434" spans="1:18" x14ac:dyDescent="0.3">
      <c r="A2434" s="15">
        <v>1308621</v>
      </c>
      <c r="B2434" s="16">
        <v>1948</v>
      </c>
      <c r="C2434" s="17" t="s">
        <v>99</v>
      </c>
      <c r="D2434" s="21">
        <v>45227.011111111111</v>
      </c>
      <c r="E2434" s="16" t="s">
        <v>98</v>
      </c>
      <c r="F2434" s="16" t="s">
        <v>53</v>
      </c>
      <c r="G2434" s="16">
        <v>1684</v>
      </c>
      <c r="H2434" s="16">
        <f>IF(OR(Table13[[#This Row],[Order Value]]&gt;Answer!I$17,Table13[[#This Row],[Order Value]]&lt;Answer!I$18),1,0)</f>
        <v>0</v>
      </c>
      <c r="I2434" s="19">
        <v>45227</v>
      </c>
      <c r="J2434" s="20" t="str">
        <f>TEXT(Table13[[#This Row],[Order Datetime]],"HH:MM:SS")</f>
        <v>00:16:00</v>
      </c>
      <c r="K2434" s="20" t="str">
        <f>TEXT(Table13[[#This Row],[Order time]],"H")</f>
        <v>0</v>
      </c>
      <c r="L2434" s="16">
        <v>10</v>
      </c>
      <c r="M2434" s="16">
        <f>DAY(Table13[[#This Row],[Order Date]])</f>
        <v>28</v>
      </c>
      <c r="N2434" s="16" t="str">
        <f>TEXT(Table13[[#This Row],[Order Date]],"mmmm")</f>
        <v>October</v>
      </c>
      <c r="O2434" s="16" t="str">
        <f>TEXT(Table13[[#This Row],[Order Date]],"dddd")</f>
        <v>Saturday</v>
      </c>
      <c r="P2434" s="16">
        <f>WEEKDAY(Table13[[#This Row],[Order Datetime]],2)</f>
        <v>6</v>
      </c>
      <c r="Q2434" s="30" t="str">
        <f>IF(Table13[[#This Row],[Customer Country]]="",VLOOKUP(Table13[[#This Row],[Customer ID]],Customers!$A$2:$E$2501,2,0),Table13[[#This Row],[Customer Country]])</f>
        <v>USA</v>
      </c>
      <c r="R2434" s="16">
        <f>VLOOKUP(Table13[[#This Row],[Customer ID]],Table3[],6,0)</f>
        <v>79</v>
      </c>
    </row>
    <row r="2435" spans="1:18" x14ac:dyDescent="0.3">
      <c r="A2435" s="15">
        <v>1569922</v>
      </c>
      <c r="B2435" s="16">
        <v>1948</v>
      </c>
      <c r="C2435" s="17" t="s">
        <v>99</v>
      </c>
      <c r="D2435" s="21">
        <v>44992.986111111109</v>
      </c>
      <c r="E2435" s="16" t="s">
        <v>98</v>
      </c>
      <c r="F2435" s="16" t="s">
        <v>16</v>
      </c>
      <c r="G2435" s="16">
        <v>3425</v>
      </c>
      <c r="H2435" s="16">
        <f>IF(OR(Table13[[#This Row],[Order Value]]&gt;Answer!I$17,Table13[[#This Row],[Order Value]]&lt;Answer!I$18),1,0)</f>
        <v>0</v>
      </c>
      <c r="I2435" s="19">
        <v>44992</v>
      </c>
      <c r="J2435" s="20" t="str">
        <f>TEXT(Table13[[#This Row],[Order Datetime]],"HH:MM:SS")</f>
        <v>23:40:00</v>
      </c>
      <c r="K2435" s="20" t="str">
        <f>TEXT(Table13[[#This Row],[Order time]],"H")</f>
        <v>23</v>
      </c>
      <c r="L2435" s="16">
        <v>3</v>
      </c>
      <c r="M2435" s="16">
        <f>DAY(Table13[[#This Row],[Order Date]])</f>
        <v>7</v>
      </c>
      <c r="N2435" s="16" t="str">
        <f>TEXT(Table13[[#This Row],[Order Date]],"mmmm")</f>
        <v>March</v>
      </c>
      <c r="O2435" s="16" t="str">
        <f>TEXT(Table13[[#This Row],[Order Date]],"dddd")</f>
        <v>Tuesday</v>
      </c>
      <c r="P2435" s="16">
        <f>WEEKDAY(Table13[[#This Row],[Order Datetime]],2)</f>
        <v>2</v>
      </c>
      <c r="Q2435" s="30" t="str">
        <f>IF(Table13[[#This Row],[Customer Country]]="",VLOOKUP(Table13[[#This Row],[Customer ID]],Customers!$A$2:$E$2501,2,0),Table13[[#This Row],[Customer Country]])</f>
        <v>USA</v>
      </c>
      <c r="R2435" s="16">
        <f>VLOOKUP(Table13[[#This Row],[Customer ID]],Table3[],6,0)</f>
        <v>79</v>
      </c>
    </row>
    <row r="2436" spans="1:18" x14ac:dyDescent="0.3">
      <c r="A2436" s="15">
        <v>1156649</v>
      </c>
      <c r="B2436" s="16">
        <v>1950</v>
      </c>
      <c r="C2436" s="17" t="s">
        <v>106</v>
      </c>
      <c r="D2436" s="21">
        <v>45141.044444444444</v>
      </c>
      <c r="E2436" s="16" t="s">
        <v>98</v>
      </c>
      <c r="F2436" s="16" t="s">
        <v>19</v>
      </c>
      <c r="G2436" s="16">
        <v>2647</v>
      </c>
      <c r="H2436" s="16">
        <f>IF(OR(Table13[[#This Row],[Order Value]]&gt;Answer!I$17,Table13[[#This Row],[Order Value]]&lt;Answer!I$18),1,0)</f>
        <v>0</v>
      </c>
      <c r="I2436" s="19">
        <v>45141</v>
      </c>
      <c r="J2436" s="20" t="str">
        <f>TEXT(Table13[[#This Row],[Order Datetime]],"HH:MM:SS")</f>
        <v>01:04:00</v>
      </c>
      <c r="K2436" s="20" t="str">
        <f>TEXT(Table13[[#This Row],[Order time]],"H")</f>
        <v>1</v>
      </c>
      <c r="L2436" s="16">
        <v>8</v>
      </c>
      <c r="M2436" s="16">
        <f>DAY(Table13[[#This Row],[Order Date]])</f>
        <v>3</v>
      </c>
      <c r="N2436" s="16" t="str">
        <f>TEXT(Table13[[#This Row],[Order Date]],"mmmm")</f>
        <v>August</v>
      </c>
      <c r="O2436" s="16" t="str">
        <f>TEXT(Table13[[#This Row],[Order Date]],"dddd")</f>
        <v>Thursday</v>
      </c>
      <c r="P2436" s="16">
        <f>WEEKDAY(Table13[[#This Row],[Order Datetime]],2)</f>
        <v>4</v>
      </c>
      <c r="Q2436" s="30" t="str">
        <f>IF(Table13[[#This Row],[Customer Country]]="",VLOOKUP(Table13[[#This Row],[Customer ID]],Customers!$A$2:$E$2501,2,0),Table13[[#This Row],[Customer Country]])</f>
        <v>Singapore</v>
      </c>
      <c r="R2436" s="16">
        <f>VLOOKUP(Table13[[#This Row],[Customer ID]],Table3[],6,0)</f>
        <v>87</v>
      </c>
    </row>
    <row r="2437" spans="1:18" x14ac:dyDescent="0.3">
      <c r="A2437" s="15">
        <v>214251</v>
      </c>
      <c r="B2437" s="16">
        <v>1952</v>
      </c>
      <c r="C2437" s="17" t="s">
        <v>99</v>
      </c>
      <c r="D2437" s="18">
        <v>45033.039583333331</v>
      </c>
      <c r="E2437" s="16" t="s">
        <v>191</v>
      </c>
      <c r="F2437" s="16" t="s">
        <v>73</v>
      </c>
      <c r="G2437" s="16">
        <v>492</v>
      </c>
      <c r="H2437" s="16">
        <f>IF(OR(Table13[[#This Row],[Order Value]]&gt;Answer!I$17,Table13[[#This Row],[Order Value]]&lt;Answer!I$18),1,0)</f>
        <v>0</v>
      </c>
      <c r="I2437" s="19">
        <v>45033</v>
      </c>
      <c r="J2437" s="20" t="str">
        <f>TEXT(Table13[[#This Row],[Order Datetime]],"HH:MM:SS")</f>
        <v>00:57:00</v>
      </c>
      <c r="K2437" s="20" t="str">
        <f>TEXT(Table13[[#This Row],[Order time]],"H")</f>
        <v>0</v>
      </c>
      <c r="L2437" s="16">
        <v>4</v>
      </c>
      <c r="M2437" s="16">
        <f>DAY(Table13[[#This Row],[Order Date]])</f>
        <v>17</v>
      </c>
      <c r="N2437" s="16" t="str">
        <f>TEXT(Table13[[#This Row],[Order Date]],"mmmm")</f>
        <v>April</v>
      </c>
      <c r="O2437" s="16" t="str">
        <f>TEXT(Table13[[#This Row],[Order Date]],"dddd")</f>
        <v>Monday</v>
      </c>
      <c r="P2437" s="16">
        <f>WEEKDAY(Table13[[#This Row],[Order Datetime]],2)</f>
        <v>1</v>
      </c>
      <c r="Q2437" s="30" t="str">
        <f>IF(Table13[[#This Row],[Customer Country]]="",VLOOKUP(Table13[[#This Row],[Customer ID]],Customers!$A$2:$E$2501,2,0),Table13[[#This Row],[Customer Country]])</f>
        <v>USA</v>
      </c>
      <c r="R2437" s="16">
        <f>VLOOKUP(Table13[[#This Row],[Customer ID]],Table3[],6,0)</f>
        <v>49</v>
      </c>
    </row>
    <row r="2438" spans="1:18" x14ac:dyDescent="0.3">
      <c r="A2438" s="15">
        <v>85195</v>
      </c>
      <c r="B2438" s="16">
        <v>1954</v>
      </c>
      <c r="C2438" s="17" t="s">
        <v>102</v>
      </c>
      <c r="D2438" s="18">
        <v>45226.981944444444</v>
      </c>
      <c r="E2438" s="16" t="s">
        <v>191</v>
      </c>
      <c r="F2438" s="16" t="s">
        <v>62</v>
      </c>
      <c r="G2438" s="16">
        <v>1860</v>
      </c>
      <c r="H2438" s="16">
        <f>IF(OR(Table13[[#This Row],[Order Value]]&gt;Answer!I$17,Table13[[#This Row],[Order Value]]&lt;Answer!I$18),1,0)</f>
        <v>0</v>
      </c>
      <c r="I2438" s="19">
        <v>45226</v>
      </c>
      <c r="J2438" s="20" t="str">
        <f>TEXT(Table13[[#This Row],[Order Datetime]],"HH:MM:SS")</f>
        <v>23:34:00</v>
      </c>
      <c r="K2438" s="20" t="str">
        <f>TEXT(Table13[[#This Row],[Order time]],"H")</f>
        <v>23</v>
      </c>
      <c r="L2438" s="16">
        <v>10</v>
      </c>
      <c r="M2438" s="16">
        <f>DAY(Table13[[#This Row],[Order Date]])</f>
        <v>27</v>
      </c>
      <c r="N2438" s="16" t="str">
        <f>TEXT(Table13[[#This Row],[Order Date]],"mmmm")</f>
        <v>October</v>
      </c>
      <c r="O2438" s="16" t="str">
        <f>TEXT(Table13[[#This Row],[Order Date]],"dddd")</f>
        <v>Friday</v>
      </c>
      <c r="P2438" s="16">
        <f>WEEKDAY(Table13[[#This Row],[Order Datetime]],2)</f>
        <v>5</v>
      </c>
      <c r="Q2438" s="30" t="str">
        <f>IF(Table13[[#This Row],[Customer Country]]="",VLOOKUP(Table13[[#This Row],[Customer ID]],Customers!$A$2:$E$2501,2,0),Table13[[#This Row],[Customer Country]])</f>
        <v>Finland</v>
      </c>
      <c r="R2438" s="16">
        <f>VLOOKUP(Table13[[#This Row],[Customer ID]],Table3[],6,0)</f>
        <v>55</v>
      </c>
    </row>
    <row r="2439" spans="1:18" x14ac:dyDescent="0.3">
      <c r="A2439" s="15">
        <v>290270</v>
      </c>
      <c r="B2439" s="16">
        <v>1955</v>
      </c>
      <c r="C2439" s="17" t="s">
        <v>105</v>
      </c>
      <c r="D2439" s="18">
        <v>44960.07916666667</v>
      </c>
      <c r="E2439" s="16" t="s">
        <v>97</v>
      </c>
      <c r="F2439" s="16" t="s">
        <v>73</v>
      </c>
      <c r="G2439" s="16">
        <v>2355</v>
      </c>
      <c r="H2439" s="16">
        <f>IF(OR(Table13[[#This Row],[Order Value]]&gt;Answer!I$17,Table13[[#This Row],[Order Value]]&lt;Answer!I$18),1,0)</f>
        <v>0</v>
      </c>
      <c r="I2439" s="19">
        <v>44960</v>
      </c>
      <c r="J2439" s="20" t="str">
        <f>TEXT(Table13[[#This Row],[Order Datetime]],"HH:MM:SS")</f>
        <v>01:54:00</v>
      </c>
      <c r="K2439" s="20" t="str">
        <f>TEXT(Table13[[#This Row],[Order time]],"H")</f>
        <v>1</v>
      </c>
      <c r="L2439" s="16">
        <v>2</v>
      </c>
      <c r="M2439" s="16">
        <f>DAY(Table13[[#This Row],[Order Date]])</f>
        <v>3</v>
      </c>
      <c r="N2439" s="16" t="str">
        <f>TEXT(Table13[[#This Row],[Order Date]],"mmmm")</f>
        <v>February</v>
      </c>
      <c r="O2439" s="16" t="str">
        <f>TEXT(Table13[[#This Row],[Order Date]],"dddd")</f>
        <v>Friday</v>
      </c>
      <c r="P2439" s="16">
        <f>WEEKDAY(Table13[[#This Row],[Order Datetime]],2)</f>
        <v>5</v>
      </c>
      <c r="Q2439" s="30" t="str">
        <f>IF(Table13[[#This Row],[Customer Country]]="",VLOOKUP(Table13[[#This Row],[Customer ID]],Customers!$A$2:$E$2501,2,0),Table13[[#This Row],[Customer Country]])</f>
        <v>Spain</v>
      </c>
      <c r="R2439" s="16">
        <f>VLOOKUP(Table13[[#This Row],[Customer ID]],Table3[],6,0)</f>
        <v>68</v>
      </c>
    </row>
    <row r="2440" spans="1:18" x14ac:dyDescent="0.3">
      <c r="A2440" s="15">
        <v>1491897</v>
      </c>
      <c r="B2440" s="16">
        <v>1955</v>
      </c>
      <c r="C2440" s="17" t="s">
        <v>105</v>
      </c>
      <c r="D2440" s="21">
        <v>45205.073611111111</v>
      </c>
      <c r="E2440" s="16" t="s">
        <v>191</v>
      </c>
      <c r="F2440" s="16" t="s">
        <v>19</v>
      </c>
      <c r="G2440" s="16">
        <v>9703</v>
      </c>
      <c r="H2440" s="16">
        <f>IF(OR(Table13[[#This Row],[Order Value]]&gt;Answer!I$17,Table13[[#This Row],[Order Value]]&lt;Answer!I$18),1,0)</f>
        <v>0</v>
      </c>
      <c r="I2440" s="19">
        <v>45205</v>
      </c>
      <c r="J2440" s="20" t="str">
        <f>TEXT(Table13[[#This Row],[Order Datetime]],"HH:MM:SS")</f>
        <v>01:46:00</v>
      </c>
      <c r="K2440" s="20" t="str">
        <f>TEXT(Table13[[#This Row],[Order time]],"H")</f>
        <v>1</v>
      </c>
      <c r="L2440" s="16">
        <v>10</v>
      </c>
      <c r="M2440" s="16">
        <f>DAY(Table13[[#This Row],[Order Date]])</f>
        <v>6</v>
      </c>
      <c r="N2440" s="16" t="str">
        <f>TEXT(Table13[[#This Row],[Order Date]],"mmmm")</f>
        <v>October</v>
      </c>
      <c r="O2440" s="16" t="str">
        <f>TEXT(Table13[[#This Row],[Order Date]],"dddd")</f>
        <v>Friday</v>
      </c>
      <c r="P2440" s="16">
        <f>WEEKDAY(Table13[[#This Row],[Order Datetime]],2)</f>
        <v>5</v>
      </c>
      <c r="Q2440" s="30" t="str">
        <f>IF(Table13[[#This Row],[Customer Country]]="",VLOOKUP(Table13[[#This Row],[Customer ID]],Customers!$A$2:$E$2501,2,0),Table13[[#This Row],[Customer Country]])</f>
        <v>Spain</v>
      </c>
      <c r="R2440" s="16">
        <f>VLOOKUP(Table13[[#This Row],[Customer ID]],Table3[],6,0)</f>
        <v>68</v>
      </c>
    </row>
    <row r="2441" spans="1:18" x14ac:dyDescent="0.3">
      <c r="A2441" s="15">
        <v>1247542</v>
      </c>
      <c r="B2441" s="16">
        <v>1956</v>
      </c>
      <c r="C2441" s="17" t="s">
        <v>104</v>
      </c>
      <c r="D2441" s="21">
        <v>45151.992361111108</v>
      </c>
      <c r="E2441" s="16" t="s">
        <v>97</v>
      </c>
      <c r="F2441" s="16" t="s">
        <v>43</v>
      </c>
      <c r="G2441" s="16">
        <v>632</v>
      </c>
      <c r="H2441" s="16">
        <f>IF(OR(Table13[[#This Row],[Order Value]]&gt;Answer!I$17,Table13[[#This Row],[Order Value]]&lt;Answer!I$18),1,0)</f>
        <v>0</v>
      </c>
      <c r="I2441" s="19">
        <v>45151</v>
      </c>
      <c r="J2441" s="20" t="str">
        <f>TEXT(Table13[[#This Row],[Order Datetime]],"HH:MM:SS")</f>
        <v>23:49:00</v>
      </c>
      <c r="K2441" s="20" t="str">
        <f>TEXT(Table13[[#This Row],[Order time]],"H")</f>
        <v>23</v>
      </c>
      <c r="L2441" s="16">
        <v>8</v>
      </c>
      <c r="M2441" s="16">
        <f>DAY(Table13[[#This Row],[Order Date]])</f>
        <v>13</v>
      </c>
      <c r="N2441" s="16" t="str">
        <f>TEXT(Table13[[#This Row],[Order Date]],"mmmm")</f>
        <v>August</v>
      </c>
      <c r="O2441" s="16" t="str">
        <f>TEXT(Table13[[#This Row],[Order Date]],"dddd")</f>
        <v>Sunday</v>
      </c>
      <c r="P2441" s="16">
        <f>WEEKDAY(Table13[[#This Row],[Order Datetime]],2)</f>
        <v>7</v>
      </c>
      <c r="Q2441" s="30" t="str">
        <f>IF(Table13[[#This Row],[Customer Country]]="",VLOOKUP(Table13[[#This Row],[Customer ID]],Customers!$A$2:$E$2501,2,0),Table13[[#This Row],[Customer Country]])</f>
        <v>Austria</v>
      </c>
      <c r="R2441" s="16">
        <f>VLOOKUP(Table13[[#This Row],[Customer ID]],Table3[],6,0)</f>
        <v>41</v>
      </c>
    </row>
    <row r="2442" spans="1:18" x14ac:dyDescent="0.3">
      <c r="A2442" s="15">
        <v>99495</v>
      </c>
      <c r="B2442" s="16">
        <v>1957</v>
      </c>
      <c r="C2442" s="17" t="s">
        <v>99</v>
      </c>
      <c r="D2442" s="18">
        <v>45001.979861111111</v>
      </c>
      <c r="E2442" s="16" t="s">
        <v>98</v>
      </c>
      <c r="F2442" s="16" t="s">
        <v>19</v>
      </c>
      <c r="G2442" s="16">
        <v>1403</v>
      </c>
      <c r="H2442" s="16">
        <f>IF(OR(Table13[[#This Row],[Order Value]]&gt;Answer!I$17,Table13[[#This Row],[Order Value]]&lt;Answer!I$18),1,0)</f>
        <v>0</v>
      </c>
      <c r="I2442" s="19">
        <v>45001</v>
      </c>
      <c r="J2442" s="20" t="str">
        <f>TEXT(Table13[[#This Row],[Order Datetime]],"HH:MM:SS")</f>
        <v>23:31:00</v>
      </c>
      <c r="K2442" s="20" t="str">
        <f>TEXT(Table13[[#This Row],[Order time]],"H")</f>
        <v>23</v>
      </c>
      <c r="L2442" s="16">
        <v>3</v>
      </c>
      <c r="M2442" s="16">
        <f>DAY(Table13[[#This Row],[Order Date]])</f>
        <v>16</v>
      </c>
      <c r="N2442" s="16" t="str">
        <f>TEXT(Table13[[#This Row],[Order Date]],"mmmm")</f>
        <v>March</v>
      </c>
      <c r="O2442" s="16" t="str">
        <f>TEXT(Table13[[#This Row],[Order Date]],"dddd")</f>
        <v>Thursday</v>
      </c>
      <c r="P2442" s="16">
        <f>WEEKDAY(Table13[[#This Row],[Order Datetime]],2)</f>
        <v>4</v>
      </c>
      <c r="Q2442" s="30" t="str">
        <f>IF(Table13[[#This Row],[Customer Country]]="",VLOOKUP(Table13[[#This Row],[Customer ID]],Customers!$A$2:$E$2501,2,0),Table13[[#This Row],[Customer Country]])</f>
        <v>USA</v>
      </c>
      <c r="R2442" s="16">
        <f>VLOOKUP(Table13[[#This Row],[Customer ID]],Table3[],6,0)</f>
        <v>42</v>
      </c>
    </row>
    <row r="2443" spans="1:18" x14ac:dyDescent="0.3">
      <c r="A2443" s="15">
        <v>1284352</v>
      </c>
      <c r="B2443" s="16">
        <v>1957</v>
      </c>
      <c r="C2443" s="17" t="s">
        <v>99</v>
      </c>
      <c r="D2443" s="21">
        <v>45082.000694444447</v>
      </c>
      <c r="E2443" s="16" t="s">
        <v>191</v>
      </c>
      <c r="F2443" s="16" t="s">
        <v>27</v>
      </c>
      <c r="G2443" s="16">
        <v>2512</v>
      </c>
      <c r="H2443" s="16">
        <f>IF(OR(Table13[[#This Row],[Order Value]]&gt;Answer!I$17,Table13[[#This Row],[Order Value]]&lt;Answer!I$18),1,0)</f>
        <v>0</v>
      </c>
      <c r="I2443" s="19">
        <v>45082</v>
      </c>
      <c r="J2443" s="20" t="str">
        <f>TEXT(Table13[[#This Row],[Order Datetime]],"HH:MM:SS")</f>
        <v>00:01:00</v>
      </c>
      <c r="K2443" s="20" t="str">
        <f>TEXT(Table13[[#This Row],[Order time]],"H")</f>
        <v>0</v>
      </c>
      <c r="L2443" s="16">
        <v>6</v>
      </c>
      <c r="M2443" s="16">
        <f>DAY(Table13[[#This Row],[Order Date]])</f>
        <v>5</v>
      </c>
      <c r="N2443" s="16" t="str">
        <f>TEXT(Table13[[#This Row],[Order Date]],"mmmm")</f>
        <v>June</v>
      </c>
      <c r="O2443" s="16" t="str">
        <f>TEXT(Table13[[#This Row],[Order Date]],"dddd")</f>
        <v>Monday</v>
      </c>
      <c r="P2443" s="16">
        <f>WEEKDAY(Table13[[#This Row],[Order Datetime]],2)</f>
        <v>1</v>
      </c>
      <c r="Q2443" s="30" t="str">
        <f>IF(Table13[[#This Row],[Customer Country]]="",VLOOKUP(Table13[[#This Row],[Customer ID]],Customers!$A$2:$E$2501,2,0),Table13[[#This Row],[Customer Country]])</f>
        <v>USA</v>
      </c>
      <c r="R2443" s="16">
        <f>VLOOKUP(Table13[[#This Row],[Customer ID]],Table3[],6,0)</f>
        <v>42</v>
      </c>
    </row>
    <row r="2444" spans="1:18" x14ac:dyDescent="0.3">
      <c r="A2444" s="15">
        <v>1160516</v>
      </c>
      <c r="B2444" s="16">
        <v>1958</v>
      </c>
      <c r="C2444" s="17" t="s">
        <v>111</v>
      </c>
      <c r="D2444" s="21">
        <v>45139.004166666666</v>
      </c>
      <c r="E2444" s="16" t="s">
        <v>97</v>
      </c>
      <c r="F2444" s="16" t="s">
        <v>78</v>
      </c>
      <c r="G2444" s="16">
        <v>3233</v>
      </c>
      <c r="H2444" s="16">
        <f>IF(OR(Table13[[#This Row],[Order Value]]&gt;Answer!I$17,Table13[[#This Row],[Order Value]]&lt;Answer!I$18),1,0)</f>
        <v>0</v>
      </c>
      <c r="I2444" s="19">
        <v>45139</v>
      </c>
      <c r="J2444" s="20" t="str">
        <f>TEXT(Table13[[#This Row],[Order Datetime]],"HH:MM:SS")</f>
        <v>00:06:00</v>
      </c>
      <c r="K2444" s="20" t="str">
        <f>TEXT(Table13[[#This Row],[Order time]],"H")</f>
        <v>0</v>
      </c>
      <c r="L2444" s="16">
        <v>8</v>
      </c>
      <c r="M2444" s="16">
        <f>DAY(Table13[[#This Row],[Order Date]])</f>
        <v>1</v>
      </c>
      <c r="N2444" s="16" t="str">
        <f>TEXT(Table13[[#This Row],[Order Date]],"mmmm")</f>
        <v>August</v>
      </c>
      <c r="O2444" s="16" t="str">
        <f>TEXT(Table13[[#This Row],[Order Date]],"dddd")</f>
        <v>Tuesday</v>
      </c>
      <c r="P2444" s="16">
        <f>WEEKDAY(Table13[[#This Row],[Order Datetime]],2)</f>
        <v>2</v>
      </c>
      <c r="Q2444" s="30" t="str">
        <f>IF(Table13[[#This Row],[Customer Country]]="",VLOOKUP(Table13[[#This Row],[Customer ID]],Customers!$A$2:$E$2501,2,0),Table13[[#This Row],[Customer Country]])</f>
        <v>Ireland</v>
      </c>
      <c r="R2444" s="16">
        <f>VLOOKUP(Table13[[#This Row],[Customer ID]],Table3[],6,0)</f>
        <v>23</v>
      </c>
    </row>
    <row r="2445" spans="1:18" x14ac:dyDescent="0.3">
      <c r="A2445" s="15">
        <v>697123</v>
      </c>
      <c r="B2445" s="16">
        <v>1959</v>
      </c>
      <c r="C2445" s="17" t="s">
        <v>109</v>
      </c>
      <c r="D2445" s="21">
        <v>45241.076388888891</v>
      </c>
      <c r="E2445" s="16" t="s">
        <v>97</v>
      </c>
      <c r="F2445" s="16" t="s">
        <v>78</v>
      </c>
      <c r="G2445" s="16">
        <v>6636</v>
      </c>
      <c r="H2445" s="16">
        <f>IF(OR(Table13[[#This Row],[Order Value]]&gt;Answer!I$17,Table13[[#This Row],[Order Value]]&lt;Answer!I$18),1,0)</f>
        <v>0</v>
      </c>
      <c r="I2445" s="19">
        <v>45241</v>
      </c>
      <c r="J2445" s="20" t="str">
        <f>TEXT(Table13[[#This Row],[Order Datetime]],"HH:MM:SS")</f>
        <v>01:50:00</v>
      </c>
      <c r="K2445" s="20" t="str">
        <f>TEXT(Table13[[#This Row],[Order time]],"H")</f>
        <v>1</v>
      </c>
      <c r="L2445" s="16">
        <v>11</v>
      </c>
      <c r="M2445" s="16">
        <f>DAY(Table13[[#This Row],[Order Date]])</f>
        <v>11</v>
      </c>
      <c r="N2445" s="16" t="str">
        <f>TEXT(Table13[[#This Row],[Order Date]],"mmmm")</f>
        <v>November</v>
      </c>
      <c r="O2445" s="16" t="str">
        <f>TEXT(Table13[[#This Row],[Order Date]],"dddd")</f>
        <v>Saturday</v>
      </c>
      <c r="P2445" s="16">
        <f>WEEKDAY(Table13[[#This Row],[Order Datetime]],2)</f>
        <v>6</v>
      </c>
      <c r="Q2445" s="30" t="str">
        <f>IF(Table13[[#This Row],[Customer Country]]="",VLOOKUP(Table13[[#This Row],[Customer ID]],Customers!$A$2:$E$2501,2,0),Table13[[#This Row],[Customer Country]])</f>
        <v>Germany</v>
      </c>
      <c r="R2445" s="16">
        <f>VLOOKUP(Table13[[#This Row],[Customer ID]],Table3[],6,0)</f>
        <v>28</v>
      </c>
    </row>
    <row r="2446" spans="1:18" x14ac:dyDescent="0.3">
      <c r="A2446" s="15">
        <v>573127</v>
      </c>
      <c r="B2446" s="16">
        <v>1960</v>
      </c>
      <c r="C2446" s="17" t="s">
        <v>111</v>
      </c>
      <c r="D2446" s="18">
        <v>45277.938194444447</v>
      </c>
      <c r="E2446" s="16" t="s">
        <v>96</v>
      </c>
      <c r="F2446" s="16" t="s">
        <v>40</v>
      </c>
      <c r="G2446" s="16">
        <v>7588</v>
      </c>
      <c r="H2446" s="16">
        <f>IF(OR(Table13[[#This Row],[Order Value]]&gt;Answer!I$17,Table13[[#This Row],[Order Value]]&lt;Answer!I$18),1,0)</f>
        <v>0</v>
      </c>
      <c r="I2446" s="19">
        <v>45277</v>
      </c>
      <c r="J2446" s="20" t="str">
        <f>TEXT(Table13[[#This Row],[Order Datetime]],"HH:MM:SS")</f>
        <v>22:31:00</v>
      </c>
      <c r="K2446" s="20" t="str">
        <f>TEXT(Table13[[#This Row],[Order time]],"H")</f>
        <v>22</v>
      </c>
      <c r="L2446" s="16">
        <v>12</v>
      </c>
      <c r="M2446" s="16">
        <f>DAY(Table13[[#This Row],[Order Date]])</f>
        <v>17</v>
      </c>
      <c r="N2446" s="16" t="str">
        <f>TEXT(Table13[[#This Row],[Order Date]],"mmmm")</f>
        <v>December</v>
      </c>
      <c r="O2446" s="16" t="str">
        <f>TEXT(Table13[[#This Row],[Order Date]],"dddd")</f>
        <v>Sunday</v>
      </c>
      <c r="P2446" s="16">
        <f>WEEKDAY(Table13[[#This Row],[Order Datetime]],2)</f>
        <v>7</v>
      </c>
      <c r="Q2446" s="30" t="str">
        <f>IF(Table13[[#This Row],[Customer Country]]="",VLOOKUP(Table13[[#This Row],[Customer ID]],Customers!$A$2:$E$2501,2,0),Table13[[#This Row],[Customer Country]])</f>
        <v>Ireland</v>
      </c>
      <c r="R2446" s="16">
        <f>VLOOKUP(Table13[[#This Row],[Customer ID]],Table3[],6,0)</f>
        <v>33</v>
      </c>
    </row>
    <row r="2447" spans="1:18" x14ac:dyDescent="0.3">
      <c r="A2447" s="15">
        <v>723480</v>
      </c>
      <c r="B2447" s="16">
        <v>1961</v>
      </c>
      <c r="C2447" s="17" t="s">
        <v>109</v>
      </c>
      <c r="D2447" s="21">
        <v>44981.032638888886</v>
      </c>
      <c r="E2447" s="16" t="s">
        <v>97</v>
      </c>
      <c r="F2447" s="16" t="s">
        <v>45</v>
      </c>
      <c r="G2447" s="16">
        <v>8332</v>
      </c>
      <c r="H2447" s="16">
        <f>IF(OR(Table13[[#This Row],[Order Value]]&gt;Answer!I$17,Table13[[#This Row],[Order Value]]&lt;Answer!I$18),1,0)</f>
        <v>0</v>
      </c>
      <c r="I2447" s="19">
        <v>44981</v>
      </c>
      <c r="J2447" s="20" t="str">
        <f>TEXT(Table13[[#This Row],[Order Datetime]],"HH:MM:SS")</f>
        <v>00:47:00</v>
      </c>
      <c r="K2447" s="20" t="str">
        <f>TEXT(Table13[[#This Row],[Order time]],"H")</f>
        <v>0</v>
      </c>
      <c r="L2447" s="16">
        <v>2</v>
      </c>
      <c r="M2447" s="16">
        <f>DAY(Table13[[#This Row],[Order Date]])</f>
        <v>24</v>
      </c>
      <c r="N2447" s="16" t="str">
        <f>TEXT(Table13[[#This Row],[Order Date]],"mmmm")</f>
        <v>February</v>
      </c>
      <c r="O2447" s="16" t="str">
        <f>TEXT(Table13[[#This Row],[Order Date]],"dddd")</f>
        <v>Friday</v>
      </c>
      <c r="P2447" s="16">
        <f>WEEKDAY(Table13[[#This Row],[Order Datetime]],2)</f>
        <v>5</v>
      </c>
      <c r="Q2447" s="30" t="str">
        <f>IF(Table13[[#This Row],[Customer Country]]="",VLOOKUP(Table13[[#This Row],[Customer ID]],Customers!$A$2:$E$2501,2,0),Table13[[#This Row],[Customer Country]])</f>
        <v>Germany</v>
      </c>
      <c r="R2447" s="16">
        <f>VLOOKUP(Table13[[#This Row],[Customer ID]],Table3[],6,0)</f>
        <v>87</v>
      </c>
    </row>
    <row r="2448" spans="1:18" x14ac:dyDescent="0.3">
      <c r="A2448" s="15">
        <v>194632</v>
      </c>
      <c r="B2448" s="16">
        <v>1962</v>
      </c>
      <c r="C2448" s="17" t="s">
        <v>99</v>
      </c>
      <c r="D2448" s="18">
        <v>44928.027777777781</v>
      </c>
      <c r="E2448" s="16" t="s">
        <v>97</v>
      </c>
      <c r="F2448" s="16" t="s">
        <v>43</v>
      </c>
      <c r="G2448" s="16">
        <v>8267</v>
      </c>
      <c r="H2448" s="16">
        <f>IF(OR(Table13[[#This Row],[Order Value]]&gt;Answer!I$17,Table13[[#This Row],[Order Value]]&lt;Answer!I$18),1,0)</f>
        <v>0</v>
      </c>
      <c r="I2448" s="19">
        <v>44928</v>
      </c>
      <c r="J2448" s="20" t="str">
        <f>TEXT(Table13[[#This Row],[Order Datetime]],"HH:MM:SS")</f>
        <v>00:40:00</v>
      </c>
      <c r="K2448" s="20" t="str">
        <f>TEXT(Table13[[#This Row],[Order time]],"H")</f>
        <v>0</v>
      </c>
      <c r="L2448" s="16">
        <v>1</v>
      </c>
      <c r="M2448" s="16">
        <f>DAY(Table13[[#This Row],[Order Date]])</f>
        <v>2</v>
      </c>
      <c r="N2448" s="16" t="str">
        <f>TEXT(Table13[[#This Row],[Order Date]],"mmmm")</f>
        <v>January</v>
      </c>
      <c r="O2448" s="16" t="str">
        <f>TEXT(Table13[[#This Row],[Order Date]],"dddd")</f>
        <v>Monday</v>
      </c>
      <c r="P2448" s="16">
        <f>WEEKDAY(Table13[[#This Row],[Order Datetime]],2)</f>
        <v>1</v>
      </c>
      <c r="Q2448" s="30" t="str">
        <f>IF(Table13[[#This Row],[Customer Country]]="",VLOOKUP(Table13[[#This Row],[Customer ID]],Customers!$A$2:$E$2501,2,0),Table13[[#This Row],[Customer Country]])</f>
        <v>USA</v>
      </c>
      <c r="R2448" s="16">
        <f>VLOOKUP(Table13[[#This Row],[Customer ID]],Table3[],6,0)</f>
        <v>23</v>
      </c>
    </row>
    <row r="2449" spans="1:18" x14ac:dyDescent="0.3">
      <c r="A2449" s="15">
        <v>493111</v>
      </c>
      <c r="B2449" s="16">
        <v>1962</v>
      </c>
      <c r="C2449" s="17" t="s">
        <v>99</v>
      </c>
      <c r="D2449" s="18">
        <v>44935.963888888888</v>
      </c>
      <c r="E2449" s="16" t="s">
        <v>97</v>
      </c>
      <c r="F2449" s="16" t="s">
        <v>66</v>
      </c>
      <c r="G2449" s="16">
        <v>6279</v>
      </c>
      <c r="H2449" s="16">
        <f>IF(OR(Table13[[#This Row],[Order Value]]&gt;Answer!I$17,Table13[[#This Row],[Order Value]]&lt;Answer!I$18),1,0)</f>
        <v>0</v>
      </c>
      <c r="I2449" s="19">
        <v>44935</v>
      </c>
      <c r="J2449" s="20" t="str">
        <f>TEXT(Table13[[#This Row],[Order Datetime]],"HH:MM:SS")</f>
        <v>23:08:00</v>
      </c>
      <c r="K2449" s="20" t="str">
        <f>TEXT(Table13[[#This Row],[Order time]],"H")</f>
        <v>23</v>
      </c>
      <c r="L2449" s="16">
        <v>1</v>
      </c>
      <c r="M2449" s="16">
        <f>DAY(Table13[[#This Row],[Order Date]])</f>
        <v>9</v>
      </c>
      <c r="N2449" s="16" t="str">
        <f>TEXT(Table13[[#This Row],[Order Date]],"mmmm")</f>
        <v>January</v>
      </c>
      <c r="O2449" s="16" t="str">
        <f>TEXT(Table13[[#This Row],[Order Date]],"dddd")</f>
        <v>Monday</v>
      </c>
      <c r="P2449" s="16">
        <f>WEEKDAY(Table13[[#This Row],[Order Datetime]],2)</f>
        <v>1</v>
      </c>
      <c r="Q2449" s="30" t="str">
        <f>IF(Table13[[#This Row],[Customer Country]]="",VLOOKUP(Table13[[#This Row],[Customer ID]],Customers!$A$2:$E$2501,2,0),Table13[[#This Row],[Customer Country]])</f>
        <v>USA</v>
      </c>
      <c r="R2449" s="16">
        <f>VLOOKUP(Table13[[#This Row],[Customer ID]],Table3[],6,0)</f>
        <v>23</v>
      </c>
    </row>
    <row r="2450" spans="1:18" x14ac:dyDescent="0.3">
      <c r="A2450" s="15">
        <v>1587777</v>
      </c>
      <c r="B2450" s="16">
        <v>1962</v>
      </c>
      <c r="C2450" s="17" t="s">
        <v>99</v>
      </c>
      <c r="D2450" s="21">
        <v>45271.008333333331</v>
      </c>
      <c r="E2450" s="16" t="s">
        <v>97</v>
      </c>
      <c r="F2450" s="16" t="s">
        <v>18</v>
      </c>
      <c r="G2450" s="16">
        <v>9310</v>
      </c>
      <c r="H2450" s="16">
        <f>IF(OR(Table13[[#This Row],[Order Value]]&gt;Answer!I$17,Table13[[#This Row],[Order Value]]&lt;Answer!I$18),1,0)</f>
        <v>0</v>
      </c>
      <c r="I2450" s="19">
        <v>45271</v>
      </c>
      <c r="J2450" s="20" t="str">
        <f>TEXT(Table13[[#This Row],[Order Datetime]],"HH:MM:SS")</f>
        <v>00:12:00</v>
      </c>
      <c r="K2450" s="20" t="str">
        <f>TEXT(Table13[[#This Row],[Order time]],"H")</f>
        <v>0</v>
      </c>
      <c r="L2450" s="16">
        <v>12</v>
      </c>
      <c r="M2450" s="16">
        <f>DAY(Table13[[#This Row],[Order Date]])</f>
        <v>11</v>
      </c>
      <c r="N2450" s="16" t="str">
        <f>TEXT(Table13[[#This Row],[Order Date]],"mmmm")</f>
        <v>December</v>
      </c>
      <c r="O2450" s="16" t="str">
        <f>TEXT(Table13[[#This Row],[Order Date]],"dddd")</f>
        <v>Monday</v>
      </c>
      <c r="P2450" s="16">
        <f>WEEKDAY(Table13[[#This Row],[Order Datetime]],2)</f>
        <v>1</v>
      </c>
      <c r="Q2450" s="30" t="str">
        <f>IF(Table13[[#This Row],[Customer Country]]="",VLOOKUP(Table13[[#This Row],[Customer ID]],Customers!$A$2:$E$2501,2,0),Table13[[#This Row],[Customer Country]])</f>
        <v>USA</v>
      </c>
      <c r="R2450" s="16">
        <f>VLOOKUP(Table13[[#This Row],[Customer ID]],Table3[],6,0)</f>
        <v>23</v>
      </c>
    </row>
    <row r="2451" spans="1:18" x14ac:dyDescent="0.3">
      <c r="A2451" s="15">
        <v>336670</v>
      </c>
      <c r="B2451" s="16">
        <v>1963</v>
      </c>
      <c r="C2451" s="17" t="s">
        <v>101</v>
      </c>
      <c r="D2451" s="18">
        <v>45116.055555555555</v>
      </c>
      <c r="E2451" s="16" t="s">
        <v>98</v>
      </c>
      <c r="F2451" s="16" t="s">
        <v>6</v>
      </c>
      <c r="G2451" s="16">
        <v>7178</v>
      </c>
      <c r="H2451" s="16">
        <f>IF(OR(Table13[[#This Row],[Order Value]]&gt;Answer!I$17,Table13[[#This Row],[Order Value]]&lt;Answer!I$18),1,0)</f>
        <v>0</v>
      </c>
      <c r="I2451" s="19">
        <v>45116</v>
      </c>
      <c r="J2451" s="20" t="str">
        <f>TEXT(Table13[[#This Row],[Order Datetime]],"HH:MM:SS")</f>
        <v>01:20:00</v>
      </c>
      <c r="K2451" s="20" t="str">
        <f>TEXT(Table13[[#This Row],[Order time]],"H")</f>
        <v>1</v>
      </c>
      <c r="L2451" s="16">
        <v>7</v>
      </c>
      <c r="M2451" s="16">
        <f>DAY(Table13[[#This Row],[Order Date]])</f>
        <v>9</v>
      </c>
      <c r="N2451" s="16" t="str">
        <f>TEXT(Table13[[#This Row],[Order Date]],"mmmm")</f>
        <v>July</v>
      </c>
      <c r="O2451" s="16" t="str">
        <f>TEXT(Table13[[#This Row],[Order Date]],"dddd")</f>
        <v>Sunday</v>
      </c>
      <c r="P2451" s="16">
        <f>WEEKDAY(Table13[[#This Row],[Order Datetime]],2)</f>
        <v>7</v>
      </c>
      <c r="Q2451" s="30" t="str">
        <f>IF(Table13[[#This Row],[Customer Country]]="",VLOOKUP(Table13[[#This Row],[Customer ID]],Customers!$A$2:$E$2501,2,0),Table13[[#This Row],[Customer Country]])</f>
        <v>Australia</v>
      </c>
      <c r="R2451" s="16">
        <f>VLOOKUP(Table13[[#This Row],[Customer ID]],Table3[],6,0)</f>
        <v>25</v>
      </c>
    </row>
    <row r="2452" spans="1:18" x14ac:dyDescent="0.3">
      <c r="A2452" s="15">
        <v>1200718</v>
      </c>
      <c r="B2452" s="16">
        <v>1963</v>
      </c>
      <c r="C2452" s="17" t="s">
        <v>101</v>
      </c>
      <c r="D2452" s="21">
        <v>45195.03125</v>
      </c>
      <c r="E2452" s="16" t="s">
        <v>97</v>
      </c>
      <c r="F2452" s="16" t="s">
        <v>45</v>
      </c>
      <c r="G2452" s="16">
        <v>8488</v>
      </c>
      <c r="H2452" s="16">
        <f>IF(OR(Table13[[#This Row],[Order Value]]&gt;Answer!I$17,Table13[[#This Row],[Order Value]]&lt;Answer!I$18),1,0)</f>
        <v>0</v>
      </c>
      <c r="I2452" s="19">
        <v>45195</v>
      </c>
      <c r="J2452" s="20" t="str">
        <f>TEXT(Table13[[#This Row],[Order Datetime]],"HH:MM:SS")</f>
        <v>00:45:00</v>
      </c>
      <c r="K2452" s="20" t="str">
        <f>TEXT(Table13[[#This Row],[Order time]],"H")</f>
        <v>0</v>
      </c>
      <c r="L2452" s="16">
        <v>9</v>
      </c>
      <c r="M2452" s="16">
        <f>DAY(Table13[[#This Row],[Order Date]])</f>
        <v>26</v>
      </c>
      <c r="N2452" s="16" t="str">
        <f>TEXT(Table13[[#This Row],[Order Date]],"mmmm")</f>
        <v>September</v>
      </c>
      <c r="O2452" s="16" t="str">
        <f>TEXT(Table13[[#This Row],[Order Date]],"dddd")</f>
        <v>Tuesday</v>
      </c>
      <c r="P2452" s="16">
        <f>WEEKDAY(Table13[[#This Row],[Order Datetime]],2)</f>
        <v>2</v>
      </c>
      <c r="Q2452" s="30" t="str">
        <f>IF(Table13[[#This Row],[Customer Country]]="",VLOOKUP(Table13[[#This Row],[Customer ID]],Customers!$A$2:$E$2501,2,0),Table13[[#This Row],[Customer Country]])</f>
        <v>Australia</v>
      </c>
      <c r="R2452" s="16">
        <f>VLOOKUP(Table13[[#This Row],[Customer ID]],Table3[],6,0)</f>
        <v>25</v>
      </c>
    </row>
    <row r="2453" spans="1:18" x14ac:dyDescent="0.3">
      <c r="A2453" s="15">
        <v>378945</v>
      </c>
      <c r="B2453" s="16">
        <v>1964</v>
      </c>
      <c r="C2453" s="17" t="s">
        <v>105</v>
      </c>
      <c r="D2453" s="18">
        <v>45139.98541666667</v>
      </c>
      <c r="E2453" s="16" t="s">
        <v>96</v>
      </c>
      <c r="F2453" s="16" t="s">
        <v>22</v>
      </c>
      <c r="G2453" s="16">
        <v>2444</v>
      </c>
      <c r="H2453" s="16">
        <f>IF(OR(Table13[[#This Row],[Order Value]]&gt;Answer!I$17,Table13[[#This Row],[Order Value]]&lt;Answer!I$18),1,0)</f>
        <v>0</v>
      </c>
      <c r="I2453" s="19">
        <v>45139</v>
      </c>
      <c r="J2453" s="20" t="str">
        <f>TEXT(Table13[[#This Row],[Order Datetime]],"HH:MM:SS")</f>
        <v>23:39:00</v>
      </c>
      <c r="K2453" s="20" t="str">
        <f>TEXT(Table13[[#This Row],[Order time]],"H")</f>
        <v>23</v>
      </c>
      <c r="L2453" s="16">
        <v>8</v>
      </c>
      <c r="M2453" s="16">
        <f>DAY(Table13[[#This Row],[Order Date]])</f>
        <v>1</v>
      </c>
      <c r="N2453" s="16" t="str">
        <f>TEXT(Table13[[#This Row],[Order Date]],"mmmm")</f>
        <v>August</v>
      </c>
      <c r="O2453" s="16" t="str">
        <f>TEXT(Table13[[#This Row],[Order Date]],"dddd")</f>
        <v>Tuesday</v>
      </c>
      <c r="P2453" s="16">
        <f>WEEKDAY(Table13[[#This Row],[Order Datetime]],2)</f>
        <v>2</v>
      </c>
      <c r="Q2453" s="30" t="str">
        <f>IF(Table13[[#This Row],[Customer Country]]="",VLOOKUP(Table13[[#This Row],[Customer ID]],Customers!$A$2:$E$2501,2,0),Table13[[#This Row],[Customer Country]])</f>
        <v>Spain</v>
      </c>
      <c r="R2453" s="16">
        <f>VLOOKUP(Table13[[#This Row],[Customer ID]],Table3[],6,0)</f>
        <v>32</v>
      </c>
    </row>
    <row r="2454" spans="1:18" x14ac:dyDescent="0.3">
      <c r="A2454" s="15">
        <v>283068</v>
      </c>
      <c r="B2454" s="16">
        <v>1967</v>
      </c>
      <c r="C2454" s="17" t="s">
        <v>105</v>
      </c>
      <c r="D2454" s="18">
        <v>45259.008333333331</v>
      </c>
      <c r="E2454" s="16" t="s">
        <v>96</v>
      </c>
      <c r="F2454" s="16" t="s">
        <v>58</v>
      </c>
      <c r="G2454" s="16">
        <v>3805</v>
      </c>
      <c r="H2454" s="16">
        <f>IF(OR(Table13[[#This Row],[Order Value]]&gt;Answer!I$17,Table13[[#This Row],[Order Value]]&lt;Answer!I$18),1,0)</f>
        <v>0</v>
      </c>
      <c r="I2454" s="19">
        <v>45259</v>
      </c>
      <c r="J2454" s="20" t="str">
        <f>TEXT(Table13[[#This Row],[Order Datetime]],"HH:MM:SS")</f>
        <v>00:12:00</v>
      </c>
      <c r="K2454" s="20" t="str">
        <f>TEXT(Table13[[#This Row],[Order time]],"H")</f>
        <v>0</v>
      </c>
      <c r="L2454" s="16">
        <v>11</v>
      </c>
      <c r="M2454" s="16">
        <f>DAY(Table13[[#This Row],[Order Date]])</f>
        <v>29</v>
      </c>
      <c r="N2454" s="16" t="str">
        <f>TEXT(Table13[[#This Row],[Order Date]],"mmmm")</f>
        <v>November</v>
      </c>
      <c r="O2454" s="16" t="str">
        <f>TEXT(Table13[[#This Row],[Order Date]],"dddd")</f>
        <v>Wednesday</v>
      </c>
      <c r="P2454" s="16">
        <f>WEEKDAY(Table13[[#This Row],[Order Datetime]],2)</f>
        <v>3</v>
      </c>
      <c r="Q2454" s="30" t="str">
        <f>IF(Table13[[#This Row],[Customer Country]]="",VLOOKUP(Table13[[#This Row],[Customer ID]],Customers!$A$2:$E$2501,2,0),Table13[[#This Row],[Customer Country]])</f>
        <v>Spain</v>
      </c>
      <c r="R2454" s="16">
        <f>VLOOKUP(Table13[[#This Row],[Customer ID]],Table3[],6,0)</f>
        <v>89</v>
      </c>
    </row>
    <row r="2455" spans="1:18" x14ac:dyDescent="0.3">
      <c r="A2455" s="15">
        <v>1250394</v>
      </c>
      <c r="B2455" s="16">
        <v>1969</v>
      </c>
      <c r="C2455" s="17" t="s">
        <v>105</v>
      </c>
      <c r="D2455" s="21">
        <v>44970.01666666667</v>
      </c>
      <c r="E2455" s="16" t="s">
        <v>97</v>
      </c>
      <c r="F2455" s="16" t="s">
        <v>65</v>
      </c>
      <c r="G2455" s="16">
        <v>9703</v>
      </c>
      <c r="H2455" s="16">
        <f>IF(OR(Table13[[#This Row],[Order Value]]&gt;Answer!I$17,Table13[[#This Row],[Order Value]]&lt;Answer!I$18),1,0)</f>
        <v>0</v>
      </c>
      <c r="I2455" s="19">
        <v>44970</v>
      </c>
      <c r="J2455" s="20" t="str">
        <f>TEXT(Table13[[#This Row],[Order Datetime]],"HH:MM:SS")</f>
        <v>00:24:00</v>
      </c>
      <c r="K2455" s="20" t="str">
        <f>TEXT(Table13[[#This Row],[Order time]],"H")</f>
        <v>0</v>
      </c>
      <c r="L2455" s="16">
        <v>2</v>
      </c>
      <c r="M2455" s="16">
        <f>DAY(Table13[[#This Row],[Order Date]])</f>
        <v>13</v>
      </c>
      <c r="N2455" s="16" t="str">
        <f>TEXT(Table13[[#This Row],[Order Date]],"mmmm")</f>
        <v>February</v>
      </c>
      <c r="O2455" s="16" t="str">
        <f>TEXT(Table13[[#This Row],[Order Date]],"dddd")</f>
        <v>Monday</v>
      </c>
      <c r="P2455" s="16">
        <f>WEEKDAY(Table13[[#This Row],[Order Datetime]],2)</f>
        <v>1</v>
      </c>
      <c r="Q2455" s="30" t="str">
        <f>IF(Table13[[#This Row],[Customer Country]]="",VLOOKUP(Table13[[#This Row],[Customer ID]],Customers!$A$2:$E$2501,2,0),Table13[[#This Row],[Customer Country]])</f>
        <v>Spain</v>
      </c>
      <c r="R2455" s="16">
        <f>VLOOKUP(Table13[[#This Row],[Customer ID]],Table3[],6,0)</f>
        <v>41</v>
      </c>
    </row>
    <row r="2456" spans="1:18" x14ac:dyDescent="0.3">
      <c r="A2456" s="15">
        <v>924191</v>
      </c>
      <c r="B2456" s="16">
        <v>1970</v>
      </c>
      <c r="C2456" s="17" t="s">
        <v>100</v>
      </c>
      <c r="D2456" s="21">
        <v>45214.045138888891</v>
      </c>
      <c r="E2456" s="16" t="s">
        <v>96</v>
      </c>
      <c r="F2456" s="16" t="s">
        <v>70</v>
      </c>
      <c r="G2456" s="16">
        <v>925</v>
      </c>
      <c r="H2456" s="16">
        <f>IF(OR(Table13[[#This Row],[Order Value]]&gt;Answer!I$17,Table13[[#This Row],[Order Value]]&lt;Answer!I$18),1,0)</f>
        <v>0</v>
      </c>
      <c r="I2456" s="19">
        <v>45214</v>
      </c>
      <c r="J2456" s="20" t="str">
        <f>TEXT(Table13[[#This Row],[Order Datetime]],"HH:MM:SS")</f>
        <v>01:05:00</v>
      </c>
      <c r="K2456" s="20" t="str">
        <f>TEXT(Table13[[#This Row],[Order time]],"H")</f>
        <v>1</v>
      </c>
      <c r="L2456" s="16">
        <v>10</v>
      </c>
      <c r="M2456" s="16">
        <f>DAY(Table13[[#This Row],[Order Date]])</f>
        <v>15</v>
      </c>
      <c r="N2456" s="16" t="str">
        <f>TEXT(Table13[[#This Row],[Order Date]],"mmmm")</f>
        <v>October</v>
      </c>
      <c r="O2456" s="16" t="str">
        <f>TEXT(Table13[[#This Row],[Order Date]],"dddd")</f>
        <v>Sunday</v>
      </c>
      <c r="P2456" s="16">
        <f>WEEKDAY(Table13[[#This Row],[Order Datetime]],2)</f>
        <v>7</v>
      </c>
      <c r="Q2456" s="30" t="str">
        <f>IF(Table13[[#This Row],[Customer Country]]="",VLOOKUP(Table13[[#This Row],[Customer ID]],Customers!$A$2:$E$2501,2,0),Table13[[#This Row],[Customer Country]])</f>
        <v>France</v>
      </c>
      <c r="R2456" s="16">
        <f>VLOOKUP(Table13[[#This Row],[Customer ID]],Table3[],6,0)</f>
        <v>79</v>
      </c>
    </row>
    <row r="2457" spans="1:18" x14ac:dyDescent="0.3">
      <c r="A2457" s="15">
        <v>1019737</v>
      </c>
      <c r="B2457" s="16">
        <v>1970</v>
      </c>
      <c r="C2457" s="17" t="s">
        <v>100</v>
      </c>
      <c r="D2457" s="21">
        <v>45081.989583333336</v>
      </c>
      <c r="E2457" s="16" t="s">
        <v>191</v>
      </c>
      <c r="F2457" s="16" t="s">
        <v>74</v>
      </c>
      <c r="G2457" s="16">
        <v>5789</v>
      </c>
      <c r="H2457" s="16">
        <f>IF(OR(Table13[[#This Row],[Order Value]]&gt;Answer!I$17,Table13[[#This Row],[Order Value]]&lt;Answer!I$18),1,0)</f>
        <v>0</v>
      </c>
      <c r="I2457" s="19">
        <v>45081</v>
      </c>
      <c r="J2457" s="20" t="str">
        <f>TEXT(Table13[[#This Row],[Order Datetime]],"HH:MM:SS")</f>
        <v>23:45:00</v>
      </c>
      <c r="K2457" s="20" t="str">
        <f>TEXT(Table13[[#This Row],[Order time]],"H")</f>
        <v>23</v>
      </c>
      <c r="L2457" s="16">
        <v>6</v>
      </c>
      <c r="M2457" s="16">
        <f>DAY(Table13[[#This Row],[Order Date]])</f>
        <v>4</v>
      </c>
      <c r="N2457" s="16" t="str">
        <f>TEXT(Table13[[#This Row],[Order Date]],"mmmm")</f>
        <v>June</v>
      </c>
      <c r="O2457" s="16" t="str">
        <f>TEXT(Table13[[#This Row],[Order Date]],"dddd")</f>
        <v>Sunday</v>
      </c>
      <c r="P2457" s="16">
        <f>WEEKDAY(Table13[[#This Row],[Order Datetime]],2)</f>
        <v>7</v>
      </c>
      <c r="Q2457" s="30" t="str">
        <f>IF(Table13[[#This Row],[Customer Country]]="",VLOOKUP(Table13[[#This Row],[Customer ID]],Customers!$A$2:$E$2501,2,0),Table13[[#This Row],[Customer Country]])</f>
        <v>France</v>
      </c>
      <c r="R2457" s="16">
        <f>VLOOKUP(Table13[[#This Row],[Customer ID]],Table3[],6,0)</f>
        <v>79</v>
      </c>
    </row>
    <row r="2458" spans="1:18" x14ac:dyDescent="0.3">
      <c r="A2458" s="15">
        <v>462593</v>
      </c>
      <c r="B2458" s="16">
        <v>1971</v>
      </c>
      <c r="C2458" s="17" t="s">
        <v>105</v>
      </c>
      <c r="D2458" s="18">
        <v>45143.061805555553</v>
      </c>
      <c r="E2458" s="16" t="s">
        <v>97</v>
      </c>
      <c r="F2458" s="16" t="s">
        <v>64</v>
      </c>
      <c r="G2458" s="16">
        <v>5397</v>
      </c>
      <c r="H2458" s="16">
        <f>IF(OR(Table13[[#This Row],[Order Value]]&gt;Answer!I$17,Table13[[#This Row],[Order Value]]&lt;Answer!I$18),1,0)</f>
        <v>0</v>
      </c>
      <c r="I2458" s="19">
        <v>45143</v>
      </c>
      <c r="J2458" s="20" t="str">
        <f>TEXT(Table13[[#This Row],[Order Datetime]],"HH:MM:SS")</f>
        <v>01:29:00</v>
      </c>
      <c r="K2458" s="20" t="str">
        <f>TEXT(Table13[[#This Row],[Order time]],"H")</f>
        <v>1</v>
      </c>
      <c r="L2458" s="16">
        <v>8</v>
      </c>
      <c r="M2458" s="16">
        <f>DAY(Table13[[#This Row],[Order Date]])</f>
        <v>5</v>
      </c>
      <c r="N2458" s="16" t="str">
        <f>TEXT(Table13[[#This Row],[Order Date]],"mmmm")</f>
        <v>August</v>
      </c>
      <c r="O2458" s="16" t="str">
        <f>TEXT(Table13[[#This Row],[Order Date]],"dddd")</f>
        <v>Saturday</v>
      </c>
      <c r="P2458" s="16">
        <f>WEEKDAY(Table13[[#This Row],[Order Datetime]],2)</f>
        <v>6</v>
      </c>
      <c r="Q2458" s="30" t="str">
        <f>IF(Table13[[#This Row],[Customer Country]]="",VLOOKUP(Table13[[#This Row],[Customer ID]],Customers!$A$2:$E$2501,2,0),Table13[[#This Row],[Customer Country]])</f>
        <v>Spain</v>
      </c>
      <c r="R2458" s="16">
        <f>VLOOKUP(Table13[[#This Row],[Customer ID]],Table3[],6,0)</f>
        <v>44</v>
      </c>
    </row>
    <row r="2459" spans="1:18" x14ac:dyDescent="0.3">
      <c r="A2459" s="15">
        <v>903650</v>
      </c>
      <c r="B2459" s="16">
        <v>1971</v>
      </c>
      <c r="C2459" s="17" t="s">
        <v>105</v>
      </c>
      <c r="D2459" s="21">
        <v>44999.990277777775</v>
      </c>
      <c r="E2459" s="16" t="s">
        <v>191</v>
      </c>
      <c r="F2459" s="16" t="s">
        <v>24</v>
      </c>
      <c r="G2459" s="16">
        <v>8993</v>
      </c>
      <c r="H2459" s="16">
        <f>IF(OR(Table13[[#This Row],[Order Value]]&gt;Answer!I$17,Table13[[#This Row],[Order Value]]&lt;Answer!I$18),1,0)</f>
        <v>0</v>
      </c>
      <c r="I2459" s="19">
        <v>44999</v>
      </c>
      <c r="J2459" s="20" t="str">
        <f>TEXT(Table13[[#This Row],[Order Datetime]],"HH:MM:SS")</f>
        <v>23:46:00</v>
      </c>
      <c r="K2459" s="20" t="str">
        <f>TEXT(Table13[[#This Row],[Order time]],"H")</f>
        <v>23</v>
      </c>
      <c r="L2459" s="16">
        <v>3</v>
      </c>
      <c r="M2459" s="16">
        <f>DAY(Table13[[#This Row],[Order Date]])</f>
        <v>14</v>
      </c>
      <c r="N2459" s="16" t="str">
        <f>TEXT(Table13[[#This Row],[Order Date]],"mmmm")</f>
        <v>March</v>
      </c>
      <c r="O2459" s="16" t="str">
        <f>TEXT(Table13[[#This Row],[Order Date]],"dddd")</f>
        <v>Tuesday</v>
      </c>
      <c r="P2459" s="16">
        <f>WEEKDAY(Table13[[#This Row],[Order Datetime]],2)</f>
        <v>2</v>
      </c>
      <c r="Q2459" s="30" t="str">
        <f>IF(Table13[[#This Row],[Customer Country]]="",VLOOKUP(Table13[[#This Row],[Customer ID]],Customers!$A$2:$E$2501,2,0),Table13[[#This Row],[Customer Country]])</f>
        <v>Spain</v>
      </c>
      <c r="R2459" s="16">
        <f>VLOOKUP(Table13[[#This Row],[Customer ID]],Table3[],6,0)</f>
        <v>44</v>
      </c>
    </row>
    <row r="2460" spans="1:18" x14ac:dyDescent="0.3">
      <c r="A2460" s="15">
        <v>1075183</v>
      </c>
      <c r="B2460" s="16">
        <v>1971</v>
      </c>
      <c r="C2460" s="17" t="s">
        <v>105</v>
      </c>
      <c r="D2460" s="21">
        <v>45040.951388888891</v>
      </c>
      <c r="E2460" s="16" t="s">
        <v>191</v>
      </c>
      <c r="F2460" s="16" t="s">
        <v>29</v>
      </c>
      <c r="G2460" s="16">
        <v>3747</v>
      </c>
      <c r="H2460" s="16">
        <f>IF(OR(Table13[[#This Row],[Order Value]]&gt;Answer!I$17,Table13[[#This Row],[Order Value]]&lt;Answer!I$18),1,0)</f>
        <v>0</v>
      </c>
      <c r="I2460" s="19">
        <v>45040</v>
      </c>
      <c r="J2460" s="20" t="str">
        <f>TEXT(Table13[[#This Row],[Order Datetime]],"HH:MM:SS")</f>
        <v>22:50:00</v>
      </c>
      <c r="K2460" s="20" t="str">
        <f>TEXT(Table13[[#This Row],[Order time]],"H")</f>
        <v>22</v>
      </c>
      <c r="L2460" s="16">
        <v>4</v>
      </c>
      <c r="M2460" s="16">
        <f>DAY(Table13[[#This Row],[Order Date]])</f>
        <v>24</v>
      </c>
      <c r="N2460" s="16" t="str">
        <f>TEXT(Table13[[#This Row],[Order Date]],"mmmm")</f>
        <v>April</v>
      </c>
      <c r="O2460" s="16" t="str">
        <f>TEXT(Table13[[#This Row],[Order Date]],"dddd")</f>
        <v>Monday</v>
      </c>
      <c r="P2460" s="16">
        <f>WEEKDAY(Table13[[#This Row],[Order Datetime]],2)</f>
        <v>1</v>
      </c>
      <c r="Q2460" s="30" t="str">
        <f>IF(Table13[[#This Row],[Customer Country]]="",VLOOKUP(Table13[[#This Row],[Customer ID]],Customers!$A$2:$E$2501,2,0),Table13[[#This Row],[Customer Country]])</f>
        <v>Spain</v>
      </c>
      <c r="R2460" s="16">
        <f>VLOOKUP(Table13[[#This Row],[Customer ID]],Table3[],6,0)</f>
        <v>44</v>
      </c>
    </row>
    <row r="2461" spans="1:18" x14ac:dyDescent="0.3">
      <c r="A2461" s="15">
        <v>103711</v>
      </c>
      <c r="B2461" s="16">
        <v>1972</v>
      </c>
      <c r="C2461" s="17" t="s">
        <v>99</v>
      </c>
      <c r="D2461" s="18">
        <v>45091.03125</v>
      </c>
      <c r="E2461" s="16" t="s">
        <v>98</v>
      </c>
      <c r="F2461" s="16" t="s">
        <v>46</v>
      </c>
      <c r="G2461" s="16">
        <v>9524</v>
      </c>
      <c r="H2461" s="16">
        <f>IF(OR(Table13[[#This Row],[Order Value]]&gt;Answer!I$17,Table13[[#This Row],[Order Value]]&lt;Answer!I$18),1,0)</f>
        <v>0</v>
      </c>
      <c r="I2461" s="19">
        <v>45091</v>
      </c>
      <c r="J2461" s="20" t="str">
        <f>TEXT(Table13[[#This Row],[Order Datetime]],"HH:MM:SS")</f>
        <v>00:45:00</v>
      </c>
      <c r="K2461" s="20" t="str">
        <f>TEXT(Table13[[#This Row],[Order time]],"H")</f>
        <v>0</v>
      </c>
      <c r="L2461" s="16">
        <v>6</v>
      </c>
      <c r="M2461" s="16">
        <f>DAY(Table13[[#This Row],[Order Date]])</f>
        <v>14</v>
      </c>
      <c r="N2461" s="16" t="str">
        <f>TEXT(Table13[[#This Row],[Order Date]],"mmmm")</f>
        <v>June</v>
      </c>
      <c r="O2461" s="16" t="str">
        <f>TEXT(Table13[[#This Row],[Order Date]],"dddd")</f>
        <v>Wednesday</v>
      </c>
      <c r="P2461" s="16">
        <f>WEEKDAY(Table13[[#This Row],[Order Datetime]],2)</f>
        <v>3</v>
      </c>
      <c r="Q2461" s="30" t="str">
        <f>IF(Table13[[#This Row],[Customer Country]]="",VLOOKUP(Table13[[#This Row],[Customer ID]],Customers!$A$2:$E$2501,2,0),Table13[[#This Row],[Customer Country]])</f>
        <v>USA</v>
      </c>
      <c r="R2461" s="16">
        <f>VLOOKUP(Table13[[#This Row],[Customer ID]],Table3[],6,0)</f>
        <v>37</v>
      </c>
    </row>
    <row r="2462" spans="1:18" x14ac:dyDescent="0.3">
      <c r="A2462" s="15">
        <v>225264</v>
      </c>
      <c r="B2462" s="16">
        <v>1973</v>
      </c>
      <c r="C2462" s="17" t="s">
        <v>99</v>
      </c>
      <c r="D2462" s="18">
        <v>45186.078472222223</v>
      </c>
      <c r="E2462" s="16" t="s">
        <v>98</v>
      </c>
      <c r="F2462" s="16" t="s">
        <v>78</v>
      </c>
      <c r="G2462" s="16">
        <v>5089</v>
      </c>
      <c r="H2462" s="16">
        <f>IF(OR(Table13[[#This Row],[Order Value]]&gt;Answer!I$17,Table13[[#This Row],[Order Value]]&lt;Answer!I$18),1,0)</f>
        <v>0</v>
      </c>
      <c r="I2462" s="19">
        <v>45186</v>
      </c>
      <c r="J2462" s="20" t="str">
        <f>TEXT(Table13[[#This Row],[Order Datetime]],"HH:MM:SS")</f>
        <v>01:53:00</v>
      </c>
      <c r="K2462" s="20" t="str">
        <f>TEXT(Table13[[#This Row],[Order time]],"H")</f>
        <v>1</v>
      </c>
      <c r="L2462" s="16">
        <v>9</v>
      </c>
      <c r="M2462" s="16">
        <f>DAY(Table13[[#This Row],[Order Date]])</f>
        <v>17</v>
      </c>
      <c r="N2462" s="16" t="str">
        <f>TEXT(Table13[[#This Row],[Order Date]],"mmmm")</f>
        <v>September</v>
      </c>
      <c r="O2462" s="16" t="str">
        <f>TEXT(Table13[[#This Row],[Order Date]],"dddd")</f>
        <v>Sunday</v>
      </c>
      <c r="P2462" s="16">
        <f>WEEKDAY(Table13[[#This Row],[Order Datetime]],2)</f>
        <v>7</v>
      </c>
      <c r="Q2462" s="30" t="str">
        <f>IF(Table13[[#This Row],[Customer Country]]="",VLOOKUP(Table13[[#This Row],[Customer ID]],Customers!$A$2:$E$2501,2,0),Table13[[#This Row],[Customer Country]])</f>
        <v>USA</v>
      </c>
      <c r="R2462" s="16">
        <f>VLOOKUP(Table13[[#This Row],[Customer ID]],Table3[],6,0)</f>
        <v>64</v>
      </c>
    </row>
    <row r="2463" spans="1:18" x14ac:dyDescent="0.3">
      <c r="A2463" s="15">
        <v>193342</v>
      </c>
      <c r="B2463" s="16">
        <v>1974</v>
      </c>
      <c r="C2463" s="17" t="s">
        <v>99</v>
      </c>
      <c r="D2463" s="18">
        <v>45002.071527777778</v>
      </c>
      <c r="E2463" s="16" t="s">
        <v>96</v>
      </c>
      <c r="F2463" s="16" t="s">
        <v>22</v>
      </c>
      <c r="G2463" s="16">
        <v>242</v>
      </c>
      <c r="H2463" s="16">
        <f>IF(OR(Table13[[#This Row],[Order Value]]&gt;Answer!I$17,Table13[[#This Row],[Order Value]]&lt;Answer!I$18),1,0)</f>
        <v>0</v>
      </c>
      <c r="I2463" s="19">
        <v>45002</v>
      </c>
      <c r="J2463" s="20" t="str">
        <f>TEXT(Table13[[#This Row],[Order Datetime]],"HH:MM:SS")</f>
        <v>01:43:00</v>
      </c>
      <c r="K2463" s="20" t="str">
        <f>TEXT(Table13[[#This Row],[Order time]],"H")</f>
        <v>1</v>
      </c>
      <c r="L2463" s="16">
        <v>3</v>
      </c>
      <c r="M2463" s="16">
        <f>DAY(Table13[[#This Row],[Order Date]])</f>
        <v>17</v>
      </c>
      <c r="N2463" s="16" t="str">
        <f>TEXT(Table13[[#This Row],[Order Date]],"mmmm")</f>
        <v>March</v>
      </c>
      <c r="O2463" s="16" t="str">
        <f>TEXT(Table13[[#This Row],[Order Date]],"dddd")</f>
        <v>Friday</v>
      </c>
      <c r="P2463" s="16">
        <f>WEEKDAY(Table13[[#This Row],[Order Datetime]],2)</f>
        <v>5</v>
      </c>
      <c r="Q2463" s="30" t="str">
        <f>IF(Table13[[#This Row],[Customer Country]]="",VLOOKUP(Table13[[#This Row],[Customer ID]],Customers!$A$2:$E$2501,2,0),Table13[[#This Row],[Customer Country]])</f>
        <v>USA</v>
      </c>
      <c r="R2463" s="16">
        <f>VLOOKUP(Table13[[#This Row],[Customer ID]],Table3[],6,0)</f>
        <v>74</v>
      </c>
    </row>
    <row r="2464" spans="1:18" x14ac:dyDescent="0.3">
      <c r="A2464" s="15">
        <v>758496</v>
      </c>
      <c r="B2464" s="16">
        <v>1974</v>
      </c>
      <c r="C2464" s="17" t="s">
        <v>99</v>
      </c>
      <c r="D2464" s="21">
        <v>45208.027777777781</v>
      </c>
      <c r="E2464" s="16" t="s">
        <v>98</v>
      </c>
      <c r="F2464" s="16" t="s">
        <v>8</v>
      </c>
      <c r="G2464" s="16">
        <v>2202</v>
      </c>
      <c r="H2464" s="16">
        <f>IF(OR(Table13[[#This Row],[Order Value]]&gt;Answer!I$17,Table13[[#This Row],[Order Value]]&lt;Answer!I$18),1,0)</f>
        <v>0</v>
      </c>
      <c r="I2464" s="19">
        <v>45208</v>
      </c>
      <c r="J2464" s="20" t="str">
        <f>TEXT(Table13[[#This Row],[Order Datetime]],"HH:MM:SS")</f>
        <v>00:40:00</v>
      </c>
      <c r="K2464" s="20" t="str">
        <f>TEXT(Table13[[#This Row],[Order time]],"H")</f>
        <v>0</v>
      </c>
      <c r="L2464" s="16">
        <v>10</v>
      </c>
      <c r="M2464" s="16">
        <f>DAY(Table13[[#This Row],[Order Date]])</f>
        <v>9</v>
      </c>
      <c r="N2464" s="16" t="str">
        <f>TEXT(Table13[[#This Row],[Order Date]],"mmmm")</f>
        <v>October</v>
      </c>
      <c r="O2464" s="16" t="str">
        <f>TEXT(Table13[[#This Row],[Order Date]],"dddd")</f>
        <v>Monday</v>
      </c>
      <c r="P2464" s="16">
        <f>WEEKDAY(Table13[[#This Row],[Order Datetime]],2)</f>
        <v>1</v>
      </c>
      <c r="Q2464" s="30" t="str">
        <f>IF(Table13[[#This Row],[Customer Country]]="",VLOOKUP(Table13[[#This Row],[Customer ID]],Customers!$A$2:$E$2501,2,0),Table13[[#This Row],[Customer Country]])</f>
        <v>USA</v>
      </c>
      <c r="R2464" s="16">
        <f>VLOOKUP(Table13[[#This Row],[Customer ID]],Table3[],6,0)</f>
        <v>74</v>
      </c>
    </row>
    <row r="2465" spans="1:18" x14ac:dyDescent="0.3">
      <c r="A2465" s="15">
        <v>1674149</v>
      </c>
      <c r="B2465" s="16">
        <v>1974</v>
      </c>
      <c r="C2465" s="17" t="s">
        <v>99</v>
      </c>
      <c r="D2465" s="21">
        <v>45159.04791666667</v>
      </c>
      <c r="E2465" s="16" t="s">
        <v>97</v>
      </c>
      <c r="F2465" s="16" t="s">
        <v>62</v>
      </c>
      <c r="G2465" s="16">
        <v>2019</v>
      </c>
      <c r="H2465" s="16">
        <f>IF(OR(Table13[[#This Row],[Order Value]]&gt;Answer!I$17,Table13[[#This Row],[Order Value]]&lt;Answer!I$18),1,0)</f>
        <v>0</v>
      </c>
      <c r="I2465" s="19">
        <v>45159</v>
      </c>
      <c r="J2465" s="20" t="str">
        <f>TEXT(Table13[[#This Row],[Order Datetime]],"HH:MM:SS")</f>
        <v>01:09:00</v>
      </c>
      <c r="K2465" s="20" t="str">
        <f>TEXT(Table13[[#This Row],[Order time]],"H")</f>
        <v>1</v>
      </c>
      <c r="L2465" s="16">
        <v>8</v>
      </c>
      <c r="M2465" s="16">
        <f>DAY(Table13[[#This Row],[Order Date]])</f>
        <v>21</v>
      </c>
      <c r="N2465" s="16" t="str">
        <f>TEXT(Table13[[#This Row],[Order Date]],"mmmm")</f>
        <v>August</v>
      </c>
      <c r="O2465" s="16" t="str">
        <f>TEXT(Table13[[#This Row],[Order Date]],"dddd")</f>
        <v>Monday</v>
      </c>
      <c r="P2465" s="16">
        <f>WEEKDAY(Table13[[#This Row],[Order Datetime]],2)</f>
        <v>1</v>
      </c>
      <c r="Q2465" s="30" t="str">
        <f>IF(Table13[[#This Row],[Customer Country]]="",VLOOKUP(Table13[[#This Row],[Customer ID]],Customers!$A$2:$E$2501,2,0),Table13[[#This Row],[Customer Country]])</f>
        <v>USA</v>
      </c>
      <c r="R2465" s="16">
        <f>VLOOKUP(Table13[[#This Row],[Customer ID]],Table3[],6,0)</f>
        <v>74</v>
      </c>
    </row>
    <row r="2466" spans="1:18" x14ac:dyDescent="0.3">
      <c r="A2466" s="15">
        <v>254112</v>
      </c>
      <c r="B2466" s="16">
        <v>1975</v>
      </c>
      <c r="C2466" s="17" t="s">
        <v>99</v>
      </c>
      <c r="D2466" s="18">
        <v>45176.990277777775</v>
      </c>
      <c r="E2466" s="16" t="s">
        <v>97</v>
      </c>
      <c r="F2466" s="16" t="s">
        <v>75</v>
      </c>
      <c r="G2466" s="16">
        <v>2037</v>
      </c>
      <c r="H2466" s="16">
        <f>IF(OR(Table13[[#This Row],[Order Value]]&gt;Answer!I$17,Table13[[#This Row],[Order Value]]&lt;Answer!I$18),1,0)</f>
        <v>0</v>
      </c>
      <c r="I2466" s="19">
        <v>45176</v>
      </c>
      <c r="J2466" s="20" t="str">
        <f>TEXT(Table13[[#This Row],[Order Datetime]],"HH:MM:SS")</f>
        <v>23:46:00</v>
      </c>
      <c r="K2466" s="20" t="str">
        <f>TEXT(Table13[[#This Row],[Order time]],"H")</f>
        <v>23</v>
      </c>
      <c r="L2466" s="16">
        <v>9</v>
      </c>
      <c r="M2466" s="16">
        <f>DAY(Table13[[#This Row],[Order Date]])</f>
        <v>7</v>
      </c>
      <c r="N2466" s="16" t="str">
        <f>TEXT(Table13[[#This Row],[Order Date]],"mmmm")</f>
        <v>September</v>
      </c>
      <c r="O2466" s="16" t="str">
        <f>TEXT(Table13[[#This Row],[Order Date]],"dddd")</f>
        <v>Thursday</v>
      </c>
      <c r="P2466" s="16">
        <f>WEEKDAY(Table13[[#This Row],[Order Datetime]],2)</f>
        <v>4</v>
      </c>
      <c r="Q2466" s="30" t="str">
        <f>IF(Table13[[#This Row],[Customer Country]]="",VLOOKUP(Table13[[#This Row],[Customer ID]],Customers!$A$2:$E$2501,2,0),Table13[[#This Row],[Customer Country]])</f>
        <v>USA</v>
      </c>
      <c r="R2466" s="16">
        <f>VLOOKUP(Table13[[#This Row],[Customer ID]],Table3[],6,0)</f>
        <v>40</v>
      </c>
    </row>
    <row r="2467" spans="1:18" x14ac:dyDescent="0.3">
      <c r="A2467" s="15">
        <v>631384</v>
      </c>
      <c r="B2467" s="16">
        <v>1975</v>
      </c>
      <c r="C2467" s="17" t="s">
        <v>99</v>
      </c>
      <c r="D2467" s="18">
        <v>44963.054861111108</v>
      </c>
      <c r="E2467" s="16" t="s">
        <v>97</v>
      </c>
      <c r="F2467" s="16" t="s">
        <v>27</v>
      </c>
      <c r="G2467" s="16">
        <v>5484</v>
      </c>
      <c r="H2467" s="16">
        <f>IF(OR(Table13[[#This Row],[Order Value]]&gt;Answer!I$17,Table13[[#This Row],[Order Value]]&lt;Answer!I$18),1,0)</f>
        <v>0</v>
      </c>
      <c r="I2467" s="19">
        <v>44963</v>
      </c>
      <c r="J2467" s="20" t="str">
        <f>TEXT(Table13[[#This Row],[Order Datetime]],"HH:MM:SS")</f>
        <v>01:19:00</v>
      </c>
      <c r="K2467" s="20" t="str">
        <f>TEXT(Table13[[#This Row],[Order time]],"H")</f>
        <v>1</v>
      </c>
      <c r="L2467" s="16">
        <v>2</v>
      </c>
      <c r="M2467" s="16">
        <f>DAY(Table13[[#This Row],[Order Date]])</f>
        <v>6</v>
      </c>
      <c r="N2467" s="16" t="str">
        <f>TEXT(Table13[[#This Row],[Order Date]],"mmmm")</f>
        <v>February</v>
      </c>
      <c r="O2467" s="16" t="str">
        <f>TEXT(Table13[[#This Row],[Order Date]],"dddd")</f>
        <v>Monday</v>
      </c>
      <c r="P2467" s="16">
        <f>WEEKDAY(Table13[[#This Row],[Order Datetime]],2)</f>
        <v>1</v>
      </c>
      <c r="Q2467" s="30" t="str">
        <f>IF(Table13[[#This Row],[Customer Country]]="",VLOOKUP(Table13[[#This Row],[Customer ID]],Customers!$A$2:$E$2501,2,0),Table13[[#This Row],[Customer Country]])</f>
        <v>USA</v>
      </c>
      <c r="R2467" s="16">
        <f>VLOOKUP(Table13[[#This Row],[Customer ID]],Table3[],6,0)</f>
        <v>40</v>
      </c>
    </row>
    <row r="2468" spans="1:18" x14ac:dyDescent="0.3">
      <c r="A2468" s="15">
        <v>142160</v>
      </c>
      <c r="B2468" s="16">
        <v>1976</v>
      </c>
      <c r="C2468" s="17" t="s">
        <v>105</v>
      </c>
      <c r="D2468" s="18">
        <v>44971.043749999997</v>
      </c>
      <c r="E2468" s="16" t="s">
        <v>98</v>
      </c>
      <c r="F2468" s="16" t="s">
        <v>5</v>
      </c>
      <c r="G2468" s="16">
        <v>7114</v>
      </c>
      <c r="H2468" s="16">
        <f>IF(OR(Table13[[#This Row],[Order Value]]&gt;Answer!I$17,Table13[[#This Row],[Order Value]]&lt;Answer!I$18),1,0)</f>
        <v>0</v>
      </c>
      <c r="I2468" s="19">
        <v>44971</v>
      </c>
      <c r="J2468" s="20" t="str">
        <f>TEXT(Table13[[#This Row],[Order Datetime]],"HH:MM:SS")</f>
        <v>01:03:00</v>
      </c>
      <c r="K2468" s="20" t="str">
        <f>TEXT(Table13[[#This Row],[Order time]],"H")</f>
        <v>1</v>
      </c>
      <c r="L2468" s="16">
        <v>2</v>
      </c>
      <c r="M2468" s="16">
        <f>DAY(Table13[[#This Row],[Order Date]])</f>
        <v>14</v>
      </c>
      <c r="N2468" s="16" t="str">
        <f>TEXT(Table13[[#This Row],[Order Date]],"mmmm")</f>
        <v>February</v>
      </c>
      <c r="O2468" s="16" t="str">
        <f>TEXT(Table13[[#This Row],[Order Date]],"dddd")</f>
        <v>Tuesday</v>
      </c>
      <c r="P2468" s="16">
        <f>WEEKDAY(Table13[[#This Row],[Order Datetime]],2)</f>
        <v>2</v>
      </c>
      <c r="Q2468" s="30" t="str">
        <f>IF(Table13[[#This Row],[Customer Country]]="",VLOOKUP(Table13[[#This Row],[Customer ID]],Customers!$A$2:$E$2501,2,0),Table13[[#This Row],[Customer Country]])</f>
        <v>Spain</v>
      </c>
      <c r="R2468" s="16">
        <f>VLOOKUP(Table13[[#This Row],[Customer ID]],Table3[],6,0)</f>
        <v>73</v>
      </c>
    </row>
    <row r="2469" spans="1:18" x14ac:dyDescent="0.3">
      <c r="A2469" s="15">
        <v>670916</v>
      </c>
      <c r="B2469" s="16">
        <v>1977</v>
      </c>
      <c r="C2469" s="17" t="s">
        <v>99</v>
      </c>
      <c r="D2469" s="21">
        <v>45017.048611111109</v>
      </c>
      <c r="E2469" s="16" t="s">
        <v>213</v>
      </c>
      <c r="F2469" s="16" t="s">
        <v>66</v>
      </c>
      <c r="G2469" s="16">
        <v>9847</v>
      </c>
      <c r="H2469" s="16">
        <f>IF(OR(Table13[[#This Row],[Order Value]]&gt;Answer!I$17,Table13[[#This Row],[Order Value]]&lt;Answer!I$18),1,0)</f>
        <v>0</v>
      </c>
      <c r="I2469" s="19">
        <v>45017</v>
      </c>
      <c r="J2469" s="20" t="str">
        <f>TEXT(Table13[[#This Row],[Order Datetime]],"HH:MM:SS")</f>
        <v>01:10:00</v>
      </c>
      <c r="K2469" s="20" t="str">
        <f>TEXT(Table13[[#This Row],[Order time]],"H")</f>
        <v>1</v>
      </c>
      <c r="L2469" s="16">
        <v>4</v>
      </c>
      <c r="M2469" s="16">
        <f>DAY(Table13[[#This Row],[Order Date]])</f>
        <v>1</v>
      </c>
      <c r="N2469" s="16" t="str">
        <f>TEXT(Table13[[#This Row],[Order Date]],"mmmm")</f>
        <v>April</v>
      </c>
      <c r="O2469" s="16" t="str">
        <f>TEXT(Table13[[#This Row],[Order Date]],"dddd")</f>
        <v>Saturday</v>
      </c>
      <c r="P2469" s="16">
        <f>WEEKDAY(Table13[[#This Row],[Order Datetime]],2)</f>
        <v>6</v>
      </c>
      <c r="Q2469" s="30" t="str">
        <f>IF(Table13[[#This Row],[Customer Country]]="",VLOOKUP(Table13[[#This Row],[Customer ID]],Customers!$A$2:$E$2501,2,0),Table13[[#This Row],[Customer Country]])</f>
        <v>USA</v>
      </c>
      <c r="R2469" s="16">
        <f>VLOOKUP(Table13[[#This Row],[Customer ID]],Table3[],6,0)</f>
        <v>79</v>
      </c>
    </row>
    <row r="2470" spans="1:18" x14ac:dyDescent="0.3">
      <c r="A2470" s="15">
        <v>1070297</v>
      </c>
      <c r="B2470" s="16">
        <v>1978</v>
      </c>
      <c r="C2470" s="17" t="s">
        <v>105</v>
      </c>
      <c r="D2470" s="21">
        <v>44993.94027777778</v>
      </c>
      <c r="E2470" s="16" t="s">
        <v>191</v>
      </c>
      <c r="F2470" s="16" t="s">
        <v>88</v>
      </c>
      <c r="G2470" s="16">
        <v>904</v>
      </c>
      <c r="H2470" s="16">
        <f>IF(OR(Table13[[#This Row],[Order Value]]&gt;Answer!I$17,Table13[[#This Row],[Order Value]]&lt;Answer!I$18),1,0)</f>
        <v>0</v>
      </c>
      <c r="I2470" s="19">
        <v>44993</v>
      </c>
      <c r="J2470" s="20" t="str">
        <f>TEXT(Table13[[#This Row],[Order Datetime]],"HH:MM:SS")</f>
        <v>22:34:00</v>
      </c>
      <c r="K2470" s="20" t="str">
        <f>TEXT(Table13[[#This Row],[Order time]],"H")</f>
        <v>22</v>
      </c>
      <c r="L2470" s="16">
        <v>3</v>
      </c>
      <c r="M2470" s="16">
        <f>DAY(Table13[[#This Row],[Order Date]])</f>
        <v>8</v>
      </c>
      <c r="N2470" s="16" t="str">
        <f>TEXT(Table13[[#This Row],[Order Date]],"mmmm")</f>
        <v>March</v>
      </c>
      <c r="O2470" s="16" t="str">
        <f>TEXT(Table13[[#This Row],[Order Date]],"dddd")</f>
        <v>Wednesday</v>
      </c>
      <c r="P2470" s="16">
        <f>WEEKDAY(Table13[[#This Row],[Order Datetime]],2)</f>
        <v>3</v>
      </c>
      <c r="Q2470" s="30" t="str">
        <f>IF(Table13[[#This Row],[Customer Country]]="",VLOOKUP(Table13[[#This Row],[Customer ID]],Customers!$A$2:$E$2501,2,0),Table13[[#This Row],[Customer Country]])</f>
        <v>Spain</v>
      </c>
      <c r="R2470" s="16">
        <f>VLOOKUP(Table13[[#This Row],[Customer ID]],Table3[],6,0)</f>
        <v>23</v>
      </c>
    </row>
    <row r="2471" spans="1:18" x14ac:dyDescent="0.3">
      <c r="A2471" s="15">
        <v>780193</v>
      </c>
      <c r="B2471" s="16">
        <v>1979</v>
      </c>
      <c r="C2471" s="17" t="s">
        <v>102</v>
      </c>
      <c r="D2471" s="21">
        <v>45143.074999999997</v>
      </c>
      <c r="E2471" s="16" t="s">
        <v>96</v>
      </c>
      <c r="F2471" s="16" t="s">
        <v>78</v>
      </c>
      <c r="G2471" s="16">
        <v>1562</v>
      </c>
      <c r="H2471" s="16">
        <f>IF(OR(Table13[[#This Row],[Order Value]]&gt;Answer!I$17,Table13[[#This Row],[Order Value]]&lt;Answer!I$18),1,0)</f>
        <v>0</v>
      </c>
      <c r="I2471" s="19">
        <v>45143</v>
      </c>
      <c r="J2471" s="20" t="str">
        <f>TEXT(Table13[[#This Row],[Order Datetime]],"HH:MM:SS")</f>
        <v>01:48:00</v>
      </c>
      <c r="K2471" s="20" t="str">
        <f>TEXT(Table13[[#This Row],[Order time]],"H")</f>
        <v>1</v>
      </c>
      <c r="L2471" s="16">
        <v>8</v>
      </c>
      <c r="M2471" s="16">
        <f>DAY(Table13[[#This Row],[Order Date]])</f>
        <v>5</v>
      </c>
      <c r="N2471" s="16" t="str">
        <f>TEXT(Table13[[#This Row],[Order Date]],"mmmm")</f>
        <v>August</v>
      </c>
      <c r="O2471" s="16" t="str">
        <f>TEXT(Table13[[#This Row],[Order Date]],"dddd")</f>
        <v>Saturday</v>
      </c>
      <c r="P2471" s="16">
        <f>WEEKDAY(Table13[[#This Row],[Order Datetime]],2)</f>
        <v>6</v>
      </c>
      <c r="Q2471" s="30" t="str">
        <f>IF(Table13[[#This Row],[Customer Country]]="",VLOOKUP(Table13[[#This Row],[Customer ID]],Customers!$A$2:$E$2501,2,0),Table13[[#This Row],[Customer Country]])</f>
        <v>Finland</v>
      </c>
      <c r="R2471" s="16">
        <f>VLOOKUP(Table13[[#This Row],[Customer ID]],Table3[],6,0)</f>
        <v>21</v>
      </c>
    </row>
    <row r="2472" spans="1:18" x14ac:dyDescent="0.3">
      <c r="A2472" s="15">
        <v>1173471</v>
      </c>
      <c r="B2472" s="16">
        <v>1979</v>
      </c>
      <c r="C2472" s="17" t="s">
        <v>102</v>
      </c>
      <c r="D2472" s="21">
        <v>45158.083333333336</v>
      </c>
      <c r="E2472" s="16" t="s">
        <v>96</v>
      </c>
      <c r="F2472" s="16" t="s">
        <v>63</v>
      </c>
      <c r="G2472" s="16">
        <v>7703</v>
      </c>
      <c r="H2472" s="16">
        <f>IF(OR(Table13[[#This Row],[Order Value]]&gt;Answer!I$17,Table13[[#This Row],[Order Value]]&lt;Answer!I$18),1,0)</f>
        <v>0</v>
      </c>
      <c r="I2472" s="19">
        <v>45158</v>
      </c>
      <c r="J2472" s="20" t="str">
        <f>TEXT(Table13[[#This Row],[Order Datetime]],"HH:MM:SS")</f>
        <v>02:00:00</v>
      </c>
      <c r="K2472" s="20" t="str">
        <f>TEXT(Table13[[#This Row],[Order time]],"H")</f>
        <v>2</v>
      </c>
      <c r="L2472" s="16">
        <v>8</v>
      </c>
      <c r="M2472" s="16">
        <f>DAY(Table13[[#This Row],[Order Date]])</f>
        <v>20</v>
      </c>
      <c r="N2472" s="16" t="str">
        <f>TEXT(Table13[[#This Row],[Order Date]],"mmmm")</f>
        <v>August</v>
      </c>
      <c r="O2472" s="16" t="str">
        <f>TEXT(Table13[[#This Row],[Order Date]],"dddd")</f>
        <v>Sunday</v>
      </c>
      <c r="P2472" s="16">
        <f>WEEKDAY(Table13[[#This Row],[Order Datetime]],2)</f>
        <v>7</v>
      </c>
      <c r="Q2472" s="30" t="str">
        <f>IF(Table13[[#This Row],[Customer Country]]="",VLOOKUP(Table13[[#This Row],[Customer ID]],Customers!$A$2:$E$2501,2,0),Table13[[#This Row],[Customer Country]])</f>
        <v>Finland</v>
      </c>
      <c r="R2472" s="16">
        <f>VLOOKUP(Table13[[#This Row],[Customer ID]],Table3[],6,0)</f>
        <v>21</v>
      </c>
    </row>
    <row r="2473" spans="1:18" x14ac:dyDescent="0.3">
      <c r="A2473" s="15">
        <v>1284119</v>
      </c>
      <c r="B2473" s="16">
        <v>1980</v>
      </c>
      <c r="C2473" s="17" t="s">
        <v>110</v>
      </c>
      <c r="D2473" s="21">
        <v>45206.051388888889</v>
      </c>
      <c r="E2473" s="16" t="s">
        <v>97</v>
      </c>
      <c r="F2473" s="16" t="s">
        <v>64</v>
      </c>
      <c r="G2473" s="16">
        <v>6976</v>
      </c>
      <c r="H2473" s="16">
        <f>IF(OR(Table13[[#This Row],[Order Value]]&gt;Answer!I$17,Table13[[#This Row],[Order Value]]&lt;Answer!I$18),1,0)</f>
        <v>0</v>
      </c>
      <c r="I2473" s="19">
        <v>45206</v>
      </c>
      <c r="J2473" s="20" t="str">
        <f>TEXT(Table13[[#This Row],[Order Datetime]],"HH:MM:SS")</f>
        <v>01:14:00</v>
      </c>
      <c r="K2473" s="20" t="str">
        <f>TEXT(Table13[[#This Row],[Order time]],"H")</f>
        <v>1</v>
      </c>
      <c r="L2473" s="16">
        <v>10</v>
      </c>
      <c r="M2473" s="16">
        <f>DAY(Table13[[#This Row],[Order Date]])</f>
        <v>7</v>
      </c>
      <c r="N2473" s="16" t="str">
        <f>TEXT(Table13[[#This Row],[Order Date]],"mmmm")</f>
        <v>October</v>
      </c>
      <c r="O2473" s="16" t="str">
        <f>TEXT(Table13[[#This Row],[Order Date]],"dddd")</f>
        <v>Saturday</v>
      </c>
      <c r="P2473" s="16">
        <f>WEEKDAY(Table13[[#This Row],[Order Datetime]],2)</f>
        <v>6</v>
      </c>
      <c r="Q2473" s="30" t="str">
        <f>IF(Table13[[#This Row],[Customer Country]]="",VLOOKUP(Table13[[#This Row],[Customer ID]],Customers!$A$2:$E$2501,2,0),Table13[[#This Row],[Customer Country]])</f>
        <v>Switzerland</v>
      </c>
      <c r="R2473" s="16">
        <f>VLOOKUP(Table13[[#This Row],[Customer ID]],Table3[],6,0)</f>
        <v>57</v>
      </c>
    </row>
    <row r="2474" spans="1:18" x14ac:dyDescent="0.3">
      <c r="A2474" s="15">
        <v>1416529</v>
      </c>
      <c r="B2474" s="16">
        <v>1980</v>
      </c>
      <c r="C2474" s="17" t="s">
        <v>110</v>
      </c>
      <c r="D2474" s="21">
        <v>45104.004861111112</v>
      </c>
      <c r="E2474" s="16" t="s">
        <v>97</v>
      </c>
      <c r="F2474" s="16" t="s">
        <v>12</v>
      </c>
      <c r="G2474" s="16">
        <v>576</v>
      </c>
      <c r="H2474" s="16">
        <f>IF(OR(Table13[[#This Row],[Order Value]]&gt;Answer!I$17,Table13[[#This Row],[Order Value]]&lt;Answer!I$18),1,0)</f>
        <v>0</v>
      </c>
      <c r="I2474" s="19">
        <v>45104</v>
      </c>
      <c r="J2474" s="20" t="str">
        <f>TEXT(Table13[[#This Row],[Order Datetime]],"HH:MM:SS")</f>
        <v>00:07:00</v>
      </c>
      <c r="K2474" s="20" t="str">
        <f>TEXT(Table13[[#This Row],[Order time]],"H")</f>
        <v>0</v>
      </c>
      <c r="L2474" s="16">
        <v>6</v>
      </c>
      <c r="M2474" s="16">
        <f>DAY(Table13[[#This Row],[Order Date]])</f>
        <v>27</v>
      </c>
      <c r="N2474" s="16" t="str">
        <f>TEXT(Table13[[#This Row],[Order Date]],"mmmm")</f>
        <v>June</v>
      </c>
      <c r="O2474" s="16" t="str">
        <f>TEXT(Table13[[#This Row],[Order Date]],"dddd")</f>
        <v>Tuesday</v>
      </c>
      <c r="P2474" s="16">
        <f>WEEKDAY(Table13[[#This Row],[Order Datetime]],2)</f>
        <v>2</v>
      </c>
      <c r="Q2474" s="30" t="str">
        <f>IF(Table13[[#This Row],[Customer Country]]="",VLOOKUP(Table13[[#This Row],[Customer ID]],Customers!$A$2:$E$2501,2,0),Table13[[#This Row],[Customer Country]])</f>
        <v>Switzerland</v>
      </c>
      <c r="R2474" s="16">
        <f>VLOOKUP(Table13[[#This Row],[Customer ID]],Table3[],6,0)</f>
        <v>57</v>
      </c>
    </row>
    <row r="2475" spans="1:18" x14ac:dyDescent="0.3">
      <c r="A2475" s="15">
        <v>1483931</v>
      </c>
      <c r="B2475" s="16">
        <v>1980</v>
      </c>
      <c r="C2475" s="17" t="s">
        <v>110</v>
      </c>
      <c r="D2475" s="21">
        <v>45031.058333333334</v>
      </c>
      <c r="E2475" s="16" t="s">
        <v>98</v>
      </c>
      <c r="F2475" s="16" t="s">
        <v>16</v>
      </c>
      <c r="G2475" s="16">
        <v>4382</v>
      </c>
      <c r="H2475" s="16">
        <f>IF(OR(Table13[[#This Row],[Order Value]]&gt;Answer!I$17,Table13[[#This Row],[Order Value]]&lt;Answer!I$18),1,0)</f>
        <v>0</v>
      </c>
      <c r="I2475" s="19">
        <v>45031</v>
      </c>
      <c r="J2475" s="20" t="str">
        <f>TEXT(Table13[[#This Row],[Order Datetime]],"HH:MM:SS")</f>
        <v>01:24:00</v>
      </c>
      <c r="K2475" s="20" t="str">
        <f>TEXT(Table13[[#This Row],[Order time]],"H")</f>
        <v>1</v>
      </c>
      <c r="L2475" s="16">
        <v>4</v>
      </c>
      <c r="M2475" s="16">
        <f>DAY(Table13[[#This Row],[Order Date]])</f>
        <v>15</v>
      </c>
      <c r="N2475" s="16" t="str">
        <f>TEXT(Table13[[#This Row],[Order Date]],"mmmm")</f>
        <v>April</v>
      </c>
      <c r="O2475" s="16" t="str">
        <f>TEXT(Table13[[#This Row],[Order Date]],"dddd")</f>
        <v>Saturday</v>
      </c>
      <c r="P2475" s="16">
        <f>WEEKDAY(Table13[[#This Row],[Order Datetime]],2)</f>
        <v>6</v>
      </c>
      <c r="Q2475" s="30" t="str">
        <f>IF(Table13[[#This Row],[Customer Country]]="",VLOOKUP(Table13[[#This Row],[Customer ID]],Customers!$A$2:$E$2501,2,0),Table13[[#This Row],[Customer Country]])</f>
        <v>Switzerland</v>
      </c>
      <c r="R2475" s="16">
        <f>VLOOKUP(Table13[[#This Row],[Customer ID]],Table3[],6,0)</f>
        <v>57</v>
      </c>
    </row>
    <row r="2476" spans="1:18" x14ac:dyDescent="0.3">
      <c r="A2476" s="15">
        <v>1513008</v>
      </c>
      <c r="B2476" s="16">
        <v>1980</v>
      </c>
      <c r="C2476" s="17" t="s">
        <v>110</v>
      </c>
      <c r="D2476" s="21">
        <v>45133.039583333331</v>
      </c>
      <c r="E2476" s="16" t="s">
        <v>97</v>
      </c>
      <c r="F2476" s="16" t="s">
        <v>43</v>
      </c>
      <c r="G2476" s="16">
        <v>4837</v>
      </c>
      <c r="H2476" s="16">
        <f>IF(OR(Table13[[#This Row],[Order Value]]&gt;Answer!I$17,Table13[[#This Row],[Order Value]]&lt;Answer!I$18),1,0)</f>
        <v>0</v>
      </c>
      <c r="I2476" s="19">
        <v>45133</v>
      </c>
      <c r="J2476" s="20" t="str">
        <f>TEXT(Table13[[#This Row],[Order Datetime]],"HH:MM:SS")</f>
        <v>00:57:00</v>
      </c>
      <c r="K2476" s="20" t="str">
        <f>TEXT(Table13[[#This Row],[Order time]],"H")</f>
        <v>0</v>
      </c>
      <c r="L2476" s="16">
        <v>7</v>
      </c>
      <c r="M2476" s="16">
        <f>DAY(Table13[[#This Row],[Order Date]])</f>
        <v>26</v>
      </c>
      <c r="N2476" s="16" t="str">
        <f>TEXT(Table13[[#This Row],[Order Date]],"mmmm")</f>
        <v>July</v>
      </c>
      <c r="O2476" s="16" t="str">
        <f>TEXT(Table13[[#This Row],[Order Date]],"dddd")</f>
        <v>Wednesday</v>
      </c>
      <c r="P2476" s="16">
        <f>WEEKDAY(Table13[[#This Row],[Order Datetime]],2)</f>
        <v>3</v>
      </c>
      <c r="Q2476" s="30" t="str">
        <f>IF(Table13[[#This Row],[Customer Country]]="",VLOOKUP(Table13[[#This Row],[Customer ID]],Customers!$A$2:$E$2501,2,0),Table13[[#This Row],[Customer Country]])</f>
        <v>Switzerland</v>
      </c>
      <c r="R2476" s="16">
        <f>VLOOKUP(Table13[[#This Row],[Customer ID]],Table3[],6,0)</f>
        <v>57</v>
      </c>
    </row>
    <row r="2477" spans="1:18" x14ac:dyDescent="0.3">
      <c r="A2477" s="15">
        <v>1291650</v>
      </c>
      <c r="B2477" s="16">
        <v>1982</v>
      </c>
      <c r="C2477" s="17" t="s">
        <v>107</v>
      </c>
      <c r="D2477" s="21">
        <v>45080.065972222219</v>
      </c>
      <c r="E2477" s="16" t="s">
        <v>98</v>
      </c>
      <c r="F2477" s="16" t="s">
        <v>89</v>
      </c>
      <c r="G2477" s="16">
        <v>5585</v>
      </c>
      <c r="H2477" s="16">
        <f>IF(OR(Table13[[#This Row],[Order Value]]&gt;Answer!I$17,Table13[[#This Row],[Order Value]]&lt;Answer!I$18),1,0)</f>
        <v>0</v>
      </c>
      <c r="I2477" s="19">
        <v>45080</v>
      </c>
      <c r="J2477" s="20" t="str">
        <f>TEXT(Table13[[#This Row],[Order Datetime]],"HH:MM:SS")</f>
        <v>01:35:00</v>
      </c>
      <c r="K2477" s="20" t="str">
        <f>TEXT(Table13[[#This Row],[Order time]],"H")</f>
        <v>1</v>
      </c>
      <c r="L2477" s="16">
        <v>6</v>
      </c>
      <c r="M2477" s="16">
        <f>DAY(Table13[[#This Row],[Order Date]])</f>
        <v>3</v>
      </c>
      <c r="N2477" s="16" t="str">
        <f>TEXT(Table13[[#This Row],[Order Date]],"mmmm")</f>
        <v>June</v>
      </c>
      <c r="O2477" s="16" t="str">
        <f>TEXT(Table13[[#This Row],[Order Date]],"dddd")</f>
        <v>Saturday</v>
      </c>
      <c r="P2477" s="16">
        <f>WEEKDAY(Table13[[#This Row],[Order Datetime]],2)</f>
        <v>6</v>
      </c>
      <c r="Q2477" s="30" t="str">
        <f>IF(Table13[[#This Row],[Customer Country]]="",VLOOKUP(Table13[[#This Row],[Customer ID]],Customers!$A$2:$E$2501,2,0),Table13[[#This Row],[Customer Country]])</f>
        <v>Italy</v>
      </c>
      <c r="R2477" s="16">
        <f>VLOOKUP(Table13[[#This Row],[Customer ID]],Table3[],6,0)</f>
        <v>74</v>
      </c>
    </row>
    <row r="2478" spans="1:18" x14ac:dyDescent="0.3">
      <c r="A2478" s="15">
        <v>1629259</v>
      </c>
      <c r="B2478" s="16">
        <v>1982</v>
      </c>
      <c r="C2478" s="17" t="s">
        <v>107</v>
      </c>
      <c r="D2478" s="21">
        <v>45166.054861111108</v>
      </c>
      <c r="E2478" s="16" t="s">
        <v>97</v>
      </c>
      <c r="F2478" s="16" t="s">
        <v>6</v>
      </c>
      <c r="G2478" s="16">
        <v>9052</v>
      </c>
      <c r="H2478" s="16">
        <f>IF(OR(Table13[[#This Row],[Order Value]]&gt;Answer!I$17,Table13[[#This Row],[Order Value]]&lt;Answer!I$18),1,0)</f>
        <v>0</v>
      </c>
      <c r="I2478" s="19">
        <v>45166</v>
      </c>
      <c r="J2478" s="20" t="str">
        <f>TEXT(Table13[[#This Row],[Order Datetime]],"HH:MM:SS")</f>
        <v>01:19:00</v>
      </c>
      <c r="K2478" s="20" t="str">
        <f>TEXT(Table13[[#This Row],[Order time]],"H")</f>
        <v>1</v>
      </c>
      <c r="L2478" s="16">
        <v>8</v>
      </c>
      <c r="M2478" s="16">
        <f>DAY(Table13[[#This Row],[Order Date]])</f>
        <v>28</v>
      </c>
      <c r="N2478" s="16" t="str">
        <f>TEXT(Table13[[#This Row],[Order Date]],"mmmm")</f>
        <v>August</v>
      </c>
      <c r="O2478" s="16" t="str">
        <f>TEXT(Table13[[#This Row],[Order Date]],"dddd")</f>
        <v>Monday</v>
      </c>
      <c r="P2478" s="16">
        <f>WEEKDAY(Table13[[#This Row],[Order Datetime]],2)</f>
        <v>1</v>
      </c>
      <c r="Q2478" s="30" t="str">
        <f>IF(Table13[[#This Row],[Customer Country]]="",VLOOKUP(Table13[[#This Row],[Customer ID]],Customers!$A$2:$E$2501,2,0),Table13[[#This Row],[Customer Country]])</f>
        <v>Italy</v>
      </c>
      <c r="R2478" s="16">
        <f>VLOOKUP(Table13[[#This Row],[Customer ID]],Table3[],6,0)</f>
        <v>74</v>
      </c>
    </row>
    <row r="2479" spans="1:18" x14ac:dyDescent="0.3">
      <c r="A2479" s="15">
        <v>1098350</v>
      </c>
      <c r="B2479" s="16">
        <v>1983</v>
      </c>
      <c r="C2479" s="17" t="s">
        <v>105</v>
      </c>
      <c r="D2479" s="21">
        <v>44966.068749999999</v>
      </c>
      <c r="E2479" s="16" t="s">
        <v>98</v>
      </c>
      <c r="F2479" s="16" t="s">
        <v>22</v>
      </c>
      <c r="G2479" s="16">
        <v>7342</v>
      </c>
      <c r="H2479" s="16">
        <f>IF(OR(Table13[[#This Row],[Order Value]]&gt;Answer!I$17,Table13[[#This Row],[Order Value]]&lt;Answer!I$18),1,0)</f>
        <v>0</v>
      </c>
      <c r="I2479" s="19">
        <v>44966</v>
      </c>
      <c r="J2479" s="20" t="str">
        <f>TEXT(Table13[[#This Row],[Order Datetime]],"HH:MM:SS")</f>
        <v>01:39:00</v>
      </c>
      <c r="K2479" s="20" t="str">
        <f>TEXT(Table13[[#This Row],[Order time]],"H")</f>
        <v>1</v>
      </c>
      <c r="L2479" s="16">
        <v>2</v>
      </c>
      <c r="M2479" s="16">
        <f>DAY(Table13[[#This Row],[Order Date]])</f>
        <v>9</v>
      </c>
      <c r="N2479" s="16" t="str">
        <f>TEXT(Table13[[#This Row],[Order Date]],"mmmm")</f>
        <v>February</v>
      </c>
      <c r="O2479" s="16" t="str">
        <f>TEXT(Table13[[#This Row],[Order Date]],"dddd")</f>
        <v>Thursday</v>
      </c>
      <c r="P2479" s="16">
        <f>WEEKDAY(Table13[[#This Row],[Order Datetime]],2)</f>
        <v>4</v>
      </c>
      <c r="Q2479" s="30" t="str">
        <f>IF(Table13[[#This Row],[Customer Country]]="",VLOOKUP(Table13[[#This Row],[Customer ID]],Customers!$A$2:$E$2501,2,0),Table13[[#This Row],[Customer Country]])</f>
        <v>Spain</v>
      </c>
      <c r="R2479" s="16">
        <f>VLOOKUP(Table13[[#This Row],[Customer ID]],Table3[],6,0)</f>
        <v>35</v>
      </c>
    </row>
    <row r="2480" spans="1:18" x14ac:dyDescent="0.3">
      <c r="A2480" s="15">
        <v>1234926</v>
      </c>
      <c r="B2480" s="16">
        <v>1983</v>
      </c>
      <c r="C2480" s="17" t="s">
        <v>105</v>
      </c>
      <c r="D2480" s="21">
        <v>45208.977083333331</v>
      </c>
      <c r="E2480" s="16" t="s">
        <v>191</v>
      </c>
      <c r="F2480" s="16" t="s">
        <v>8</v>
      </c>
      <c r="G2480" s="16">
        <v>2280</v>
      </c>
      <c r="H2480" s="16">
        <f>IF(OR(Table13[[#This Row],[Order Value]]&gt;Answer!I$17,Table13[[#This Row],[Order Value]]&lt;Answer!I$18),1,0)</f>
        <v>0</v>
      </c>
      <c r="I2480" s="19">
        <v>45208</v>
      </c>
      <c r="J2480" s="20" t="str">
        <f>TEXT(Table13[[#This Row],[Order Datetime]],"HH:MM:SS")</f>
        <v>23:27:00</v>
      </c>
      <c r="K2480" s="20" t="str">
        <f>TEXT(Table13[[#This Row],[Order time]],"H")</f>
        <v>23</v>
      </c>
      <c r="L2480" s="16">
        <v>10</v>
      </c>
      <c r="M2480" s="16">
        <f>DAY(Table13[[#This Row],[Order Date]])</f>
        <v>9</v>
      </c>
      <c r="N2480" s="16" t="str">
        <f>TEXT(Table13[[#This Row],[Order Date]],"mmmm")</f>
        <v>October</v>
      </c>
      <c r="O2480" s="16" t="str">
        <f>TEXT(Table13[[#This Row],[Order Date]],"dddd")</f>
        <v>Monday</v>
      </c>
      <c r="P2480" s="16">
        <f>WEEKDAY(Table13[[#This Row],[Order Datetime]],2)</f>
        <v>1</v>
      </c>
      <c r="Q2480" s="30" t="str">
        <f>IF(Table13[[#This Row],[Customer Country]]="",VLOOKUP(Table13[[#This Row],[Customer ID]],Customers!$A$2:$E$2501,2,0),Table13[[#This Row],[Customer Country]])</f>
        <v>Spain</v>
      </c>
      <c r="R2480" s="16">
        <f>VLOOKUP(Table13[[#This Row],[Customer ID]],Table3[],6,0)</f>
        <v>35</v>
      </c>
    </row>
    <row r="2481" spans="1:18" x14ac:dyDescent="0.3">
      <c r="A2481" s="15">
        <v>1245959</v>
      </c>
      <c r="B2481" s="16">
        <v>1983</v>
      </c>
      <c r="C2481" s="17" t="s">
        <v>105</v>
      </c>
      <c r="D2481" s="21">
        <v>44981.952777777777</v>
      </c>
      <c r="E2481" s="16" t="s">
        <v>96</v>
      </c>
      <c r="F2481" s="16" t="s">
        <v>25</v>
      </c>
      <c r="G2481" s="16">
        <v>774</v>
      </c>
      <c r="H2481" s="16">
        <f>IF(OR(Table13[[#This Row],[Order Value]]&gt;Answer!I$17,Table13[[#This Row],[Order Value]]&lt;Answer!I$18),1,0)</f>
        <v>0</v>
      </c>
      <c r="I2481" s="19">
        <v>44981</v>
      </c>
      <c r="J2481" s="20" t="str">
        <f>TEXT(Table13[[#This Row],[Order Datetime]],"HH:MM:SS")</f>
        <v>22:52:00</v>
      </c>
      <c r="K2481" s="20" t="str">
        <f>TEXT(Table13[[#This Row],[Order time]],"H")</f>
        <v>22</v>
      </c>
      <c r="L2481" s="16">
        <v>2</v>
      </c>
      <c r="M2481" s="16">
        <f>DAY(Table13[[#This Row],[Order Date]])</f>
        <v>24</v>
      </c>
      <c r="N2481" s="16" t="str">
        <f>TEXT(Table13[[#This Row],[Order Date]],"mmmm")</f>
        <v>February</v>
      </c>
      <c r="O2481" s="16" t="str">
        <f>TEXT(Table13[[#This Row],[Order Date]],"dddd")</f>
        <v>Friday</v>
      </c>
      <c r="P2481" s="16">
        <f>WEEKDAY(Table13[[#This Row],[Order Datetime]],2)</f>
        <v>5</v>
      </c>
      <c r="Q2481" s="30" t="str">
        <f>IF(Table13[[#This Row],[Customer Country]]="",VLOOKUP(Table13[[#This Row],[Customer ID]],Customers!$A$2:$E$2501,2,0),Table13[[#This Row],[Customer Country]])</f>
        <v>Spain</v>
      </c>
      <c r="R2481" s="16">
        <f>VLOOKUP(Table13[[#This Row],[Customer ID]],Table3[],6,0)</f>
        <v>35</v>
      </c>
    </row>
    <row r="2482" spans="1:18" x14ac:dyDescent="0.3">
      <c r="A2482" s="15">
        <v>1487429</v>
      </c>
      <c r="B2482" s="16">
        <v>1983</v>
      </c>
      <c r="C2482" s="17" t="s">
        <v>105</v>
      </c>
      <c r="D2482" s="21">
        <v>44990.979861111111</v>
      </c>
      <c r="E2482" s="16" t="s">
        <v>191</v>
      </c>
      <c r="F2482" s="16" t="s">
        <v>46</v>
      </c>
      <c r="G2482" s="16">
        <v>5465</v>
      </c>
      <c r="H2482" s="16">
        <f>IF(OR(Table13[[#This Row],[Order Value]]&gt;Answer!I$17,Table13[[#This Row],[Order Value]]&lt;Answer!I$18),1,0)</f>
        <v>0</v>
      </c>
      <c r="I2482" s="19">
        <v>44990</v>
      </c>
      <c r="J2482" s="20" t="str">
        <f>TEXT(Table13[[#This Row],[Order Datetime]],"HH:MM:SS")</f>
        <v>23:31:00</v>
      </c>
      <c r="K2482" s="20" t="str">
        <f>TEXT(Table13[[#This Row],[Order time]],"H")</f>
        <v>23</v>
      </c>
      <c r="L2482" s="16">
        <v>3</v>
      </c>
      <c r="M2482" s="16">
        <f>DAY(Table13[[#This Row],[Order Date]])</f>
        <v>5</v>
      </c>
      <c r="N2482" s="16" t="str">
        <f>TEXT(Table13[[#This Row],[Order Date]],"mmmm")</f>
        <v>March</v>
      </c>
      <c r="O2482" s="16" t="str">
        <f>TEXT(Table13[[#This Row],[Order Date]],"dddd")</f>
        <v>Sunday</v>
      </c>
      <c r="P2482" s="16">
        <f>WEEKDAY(Table13[[#This Row],[Order Datetime]],2)</f>
        <v>7</v>
      </c>
      <c r="Q2482" s="30" t="str">
        <f>IF(Table13[[#This Row],[Customer Country]]="",VLOOKUP(Table13[[#This Row],[Customer ID]],Customers!$A$2:$E$2501,2,0),Table13[[#This Row],[Customer Country]])</f>
        <v>Spain</v>
      </c>
      <c r="R2482" s="16">
        <f>VLOOKUP(Table13[[#This Row],[Customer ID]],Table3[],6,0)</f>
        <v>35</v>
      </c>
    </row>
    <row r="2483" spans="1:18" x14ac:dyDescent="0.3">
      <c r="A2483" s="15">
        <v>188856</v>
      </c>
      <c r="B2483" s="16">
        <v>1984</v>
      </c>
      <c r="C2483" s="17" t="s">
        <v>101</v>
      </c>
      <c r="D2483" s="18">
        <v>45251.959027777775</v>
      </c>
      <c r="E2483" s="16" t="s">
        <v>191</v>
      </c>
      <c r="F2483" s="16" t="s">
        <v>76</v>
      </c>
      <c r="G2483" s="16">
        <v>4243</v>
      </c>
      <c r="H2483" s="16">
        <f>IF(OR(Table13[[#This Row],[Order Value]]&gt;Answer!I$17,Table13[[#This Row],[Order Value]]&lt;Answer!I$18),1,0)</f>
        <v>0</v>
      </c>
      <c r="I2483" s="19">
        <v>45251</v>
      </c>
      <c r="J2483" s="20" t="str">
        <f>TEXT(Table13[[#This Row],[Order Datetime]],"HH:MM:SS")</f>
        <v>23:01:00</v>
      </c>
      <c r="K2483" s="20" t="str">
        <f>TEXT(Table13[[#This Row],[Order time]],"H")</f>
        <v>23</v>
      </c>
      <c r="L2483" s="16">
        <v>11</v>
      </c>
      <c r="M2483" s="16">
        <f>DAY(Table13[[#This Row],[Order Date]])</f>
        <v>21</v>
      </c>
      <c r="N2483" s="16" t="str">
        <f>TEXT(Table13[[#This Row],[Order Date]],"mmmm")</f>
        <v>November</v>
      </c>
      <c r="O2483" s="16" t="str">
        <f>TEXT(Table13[[#This Row],[Order Date]],"dddd")</f>
        <v>Tuesday</v>
      </c>
      <c r="P2483" s="16">
        <f>WEEKDAY(Table13[[#This Row],[Order Datetime]],2)</f>
        <v>2</v>
      </c>
      <c r="Q2483" s="30" t="str">
        <f>IF(Table13[[#This Row],[Customer Country]]="",VLOOKUP(Table13[[#This Row],[Customer ID]],Customers!$A$2:$E$2501,2,0),Table13[[#This Row],[Customer Country]])</f>
        <v>Australia</v>
      </c>
      <c r="R2483" s="16">
        <f>VLOOKUP(Table13[[#This Row],[Customer ID]],Table3[],6,0)</f>
        <v>45</v>
      </c>
    </row>
    <row r="2484" spans="1:18" x14ac:dyDescent="0.3">
      <c r="A2484" s="15">
        <v>466869</v>
      </c>
      <c r="B2484" s="16">
        <v>1984</v>
      </c>
      <c r="C2484" s="17" t="s">
        <v>101</v>
      </c>
      <c r="D2484" s="18">
        <v>44971.597222222219</v>
      </c>
      <c r="E2484" s="16" t="s">
        <v>96</v>
      </c>
      <c r="F2484" s="16" t="s">
        <v>68</v>
      </c>
      <c r="G2484" s="16">
        <v>660</v>
      </c>
      <c r="H2484" s="16">
        <f>IF(OR(Table13[[#This Row],[Order Value]]&gt;Answer!I$17,Table13[[#This Row],[Order Value]]&lt;Answer!I$18),1,0)</f>
        <v>0</v>
      </c>
      <c r="I2484" s="19">
        <v>44971</v>
      </c>
      <c r="J2484" s="20" t="str">
        <f>TEXT(Table13[[#This Row],[Order Datetime]],"HH:MM:SS")</f>
        <v>14:20:00</v>
      </c>
      <c r="K2484" s="20" t="str">
        <f>TEXT(Table13[[#This Row],[Order time]],"H")</f>
        <v>14</v>
      </c>
      <c r="L2484" s="16">
        <v>2</v>
      </c>
      <c r="M2484" s="16">
        <f>DAY(Table13[[#This Row],[Order Date]])</f>
        <v>14</v>
      </c>
      <c r="N2484" s="16" t="str">
        <f>TEXT(Table13[[#This Row],[Order Date]],"mmmm")</f>
        <v>February</v>
      </c>
      <c r="O2484" s="16" t="str">
        <f>TEXT(Table13[[#This Row],[Order Date]],"dddd")</f>
        <v>Tuesday</v>
      </c>
      <c r="P2484" s="16">
        <f>WEEKDAY(Table13[[#This Row],[Order Datetime]],2)</f>
        <v>2</v>
      </c>
      <c r="Q2484" s="30" t="str">
        <f>IF(Table13[[#This Row],[Customer Country]]="",VLOOKUP(Table13[[#This Row],[Customer ID]],Customers!$A$2:$E$2501,2,0),Table13[[#This Row],[Customer Country]])</f>
        <v>Australia</v>
      </c>
      <c r="R2484" s="16">
        <f>VLOOKUP(Table13[[#This Row],[Customer ID]],Table3[],6,0)</f>
        <v>45</v>
      </c>
    </row>
    <row r="2485" spans="1:18" x14ac:dyDescent="0.3">
      <c r="A2485" s="15">
        <v>1550005</v>
      </c>
      <c r="B2485" s="16">
        <v>1984</v>
      </c>
      <c r="C2485" s="17" t="s">
        <v>101</v>
      </c>
      <c r="D2485" s="21">
        <v>45002.038194444445</v>
      </c>
      <c r="E2485" s="16" t="s">
        <v>98</v>
      </c>
      <c r="F2485" s="16" t="s">
        <v>35</v>
      </c>
      <c r="G2485" s="16">
        <v>2075</v>
      </c>
      <c r="H2485" s="16">
        <f>IF(OR(Table13[[#This Row],[Order Value]]&gt;Answer!I$17,Table13[[#This Row],[Order Value]]&lt;Answer!I$18),1,0)</f>
        <v>0</v>
      </c>
      <c r="I2485" s="19">
        <v>45002</v>
      </c>
      <c r="J2485" s="20" t="str">
        <f>TEXT(Table13[[#This Row],[Order Datetime]],"HH:MM:SS")</f>
        <v>00:55:00</v>
      </c>
      <c r="K2485" s="20" t="str">
        <f>TEXT(Table13[[#This Row],[Order time]],"H")</f>
        <v>0</v>
      </c>
      <c r="L2485" s="16">
        <v>3</v>
      </c>
      <c r="M2485" s="16">
        <f>DAY(Table13[[#This Row],[Order Date]])</f>
        <v>17</v>
      </c>
      <c r="N2485" s="16" t="str">
        <f>TEXT(Table13[[#This Row],[Order Date]],"mmmm")</f>
        <v>March</v>
      </c>
      <c r="O2485" s="16" t="str">
        <f>TEXT(Table13[[#This Row],[Order Date]],"dddd")</f>
        <v>Friday</v>
      </c>
      <c r="P2485" s="16">
        <f>WEEKDAY(Table13[[#This Row],[Order Datetime]],2)</f>
        <v>5</v>
      </c>
      <c r="Q2485" s="30" t="str">
        <f>IF(Table13[[#This Row],[Customer Country]]="",VLOOKUP(Table13[[#This Row],[Customer ID]],Customers!$A$2:$E$2501,2,0),Table13[[#This Row],[Customer Country]])</f>
        <v>Australia</v>
      </c>
      <c r="R2485" s="16">
        <f>VLOOKUP(Table13[[#This Row],[Customer ID]],Table3[],6,0)</f>
        <v>45</v>
      </c>
    </row>
    <row r="2486" spans="1:18" x14ac:dyDescent="0.3">
      <c r="A2486" s="15">
        <v>369311</v>
      </c>
      <c r="B2486" s="16">
        <v>1985</v>
      </c>
      <c r="C2486" s="17" t="s">
        <v>100</v>
      </c>
      <c r="D2486" s="18">
        <v>45259.056250000001</v>
      </c>
      <c r="E2486" s="16" t="s">
        <v>191</v>
      </c>
      <c r="F2486" s="16" t="s">
        <v>11</v>
      </c>
      <c r="G2486" s="16">
        <v>5332</v>
      </c>
      <c r="H2486" s="16">
        <f>IF(OR(Table13[[#This Row],[Order Value]]&gt;Answer!I$17,Table13[[#This Row],[Order Value]]&lt;Answer!I$18),1,0)</f>
        <v>0</v>
      </c>
      <c r="I2486" s="19">
        <v>45259</v>
      </c>
      <c r="J2486" s="20" t="str">
        <f>TEXT(Table13[[#This Row],[Order Datetime]],"HH:MM:SS")</f>
        <v>01:21:00</v>
      </c>
      <c r="K2486" s="20" t="str">
        <f>TEXT(Table13[[#This Row],[Order time]],"H")</f>
        <v>1</v>
      </c>
      <c r="L2486" s="16">
        <v>11</v>
      </c>
      <c r="M2486" s="16">
        <f>DAY(Table13[[#This Row],[Order Date]])</f>
        <v>29</v>
      </c>
      <c r="N2486" s="16" t="str">
        <f>TEXT(Table13[[#This Row],[Order Date]],"mmmm")</f>
        <v>November</v>
      </c>
      <c r="O2486" s="16" t="str">
        <f>TEXT(Table13[[#This Row],[Order Date]],"dddd")</f>
        <v>Wednesday</v>
      </c>
      <c r="P2486" s="16">
        <f>WEEKDAY(Table13[[#This Row],[Order Datetime]],2)</f>
        <v>3</v>
      </c>
      <c r="Q2486" s="30" t="str">
        <f>IF(Table13[[#This Row],[Customer Country]]="",VLOOKUP(Table13[[#This Row],[Customer ID]],Customers!$A$2:$E$2501,2,0),Table13[[#This Row],[Customer Country]])</f>
        <v>France</v>
      </c>
      <c r="R2486" s="16">
        <f>VLOOKUP(Table13[[#This Row],[Customer ID]],Table3[],6,0)</f>
        <v>49</v>
      </c>
    </row>
    <row r="2487" spans="1:18" x14ac:dyDescent="0.3">
      <c r="A2487" s="15">
        <v>672686</v>
      </c>
      <c r="B2487" s="16">
        <v>1985</v>
      </c>
      <c r="C2487" s="17" t="s">
        <v>100</v>
      </c>
      <c r="D2487" s="21">
        <v>45259.070833333331</v>
      </c>
      <c r="E2487" s="16" t="s">
        <v>191</v>
      </c>
      <c r="F2487" s="16" t="s">
        <v>49</v>
      </c>
      <c r="G2487" s="16">
        <v>2269</v>
      </c>
      <c r="H2487" s="16">
        <f>IF(OR(Table13[[#This Row],[Order Value]]&gt;Answer!I$17,Table13[[#This Row],[Order Value]]&lt;Answer!I$18),1,0)</f>
        <v>0</v>
      </c>
      <c r="I2487" s="19">
        <v>45259</v>
      </c>
      <c r="J2487" s="20" t="str">
        <f>TEXT(Table13[[#This Row],[Order Datetime]],"HH:MM:SS")</f>
        <v>01:42:00</v>
      </c>
      <c r="K2487" s="20" t="str">
        <f>TEXT(Table13[[#This Row],[Order time]],"H")</f>
        <v>1</v>
      </c>
      <c r="L2487" s="16">
        <v>11</v>
      </c>
      <c r="M2487" s="16">
        <f>DAY(Table13[[#This Row],[Order Date]])</f>
        <v>29</v>
      </c>
      <c r="N2487" s="16" t="str">
        <f>TEXT(Table13[[#This Row],[Order Date]],"mmmm")</f>
        <v>November</v>
      </c>
      <c r="O2487" s="16" t="str">
        <f>TEXT(Table13[[#This Row],[Order Date]],"dddd")</f>
        <v>Wednesday</v>
      </c>
      <c r="P2487" s="16">
        <f>WEEKDAY(Table13[[#This Row],[Order Datetime]],2)</f>
        <v>3</v>
      </c>
      <c r="Q2487" s="30" t="str">
        <f>IF(Table13[[#This Row],[Customer Country]]="",VLOOKUP(Table13[[#This Row],[Customer ID]],Customers!$A$2:$E$2501,2,0),Table13[[#This Row],[Customer Country]])</f>
        <v>France</v>
      </c>
      <c r="R2487" s="16">
        <f>VLOOKUP(Table13[[#This Row],[Customer ID]],Table3[],6,0)</f>
        <v>49</v>
      </c>
    </row>
    <row r="2488" spans="1:18" x14ac:dyDescent="0.3">
      <c r="A2488" s="15">
        <v>28066</v>
      </c>
      <c r="B2488" s="16">
        <v>1986</v>
      </c>
      <c r="C2488" s="17" t="s">
        <v>100</v>
      </c>
      <c r="D2488" s="18">
        <v>45053.004861111112</v>
      </c>
      <c r="E2488" s="16" t="s">
        <v>97</v>
      </c>
      <c r="F2488" s="16" t="s">
        <v>39</v>
      </c>
      <c r="G2488" s="16">
        <v>7129</v>
      </c>
      <c r="H2488" s="16">
        <f>IF(OR(Table13[[#This Row],[Order Value]]&gt;Answer!I$17,Table13[[#This Row],[Order Value]]&lt;Answer!I$18),1,0)</f>
        <v>0</v>
      </c>
      <c r="I2488" s="19">
        <v>45053</v>
      </c>
      <c r="J2488" s="20" t="str">
        <f>TEXT(Table13[[#This Row],[Order Datetime]],"HH:MM:SS")</f>
        <v>00:07:00</v>
      </c>
      <c r="K2488" s="20" t="str">
        <f>TEXT(Table13[[#This Row],[Order time]],"H")</f>
        <v>0</v>
      </c>
      <c r="L2488" s="16">
        <v>5</v>
      </c>
      <c r="M2488" s="16">
        <f>DAY(Table13[[#This Row],[Order Date]])</f>
        <v>7</v>
      </c>
      <c r="N2488" s="16" t="str">
        <f>TEXT(Table13[[#This Row],[Order Date]],"mmmm")</f>
        <v>May</v>
      </c>
      <c r="O2488" s="16" t="str">
        <f>TEXT(Table13[[#This Row],[Order Date]],"dddd")</f>
        <v>Sunday</v>
      </c>
      <c r="P2488" s="16">
        <f>WEEKDAY(Table13[[#This Row],[Order Datetime]],2)</f>
        <v>7</v>
      </c>
      <c r="Q2488" s="30" t="str">
        <f>IF(Table13[[#This Row],[Customer Country]]="",VLOOKUP(Table13[[#This Row],[Customer ID]],Customers!$A$2:$E$2501,2,0),Table13[[#This Row],[Customer Country]])</f>
        <v>France</v>
      </c>
      <c r="R2488" s="16">
        <f>VLOOKUP(Table13[[#This Row],[Customer ID]],Table3[],6,0)</f>
        <v>21</v>
      </c>
    </row>
    <row r="2489" spans="1:18" x14ac:dyDescent="0.3">
      <c r="A2489" s="15">
        <v>683536</v>
      </c>
      <c r="B2489" s="16">
        <v>1986</v>
      </c>
      <c r="C2489" s="17" t="s">
        <v>100</v>
      </c>
      <c r="D2489" s="21">
        <v>45278.957638888889</v>
      </c>
      <c r="E2489" s="16" t="s">
        <v>97</v>
      </c>
      <c r="F2489" s="16" t="s">
        <v>85</v>
      </c>
      <c r="G2489" s="16">
        <v>4037</v>
      </c>
      <c r="H2489" s="16">
        <f>IF(OR(Table13[[#This Row],[Order Value]]&gt;Answer!I$17,Table13[[#This Row],[Order Value]]&lt;Answer!I$18),1,0)</f>
        <v>0</v>
      </c>
      <c r="I2489" s="19">
        <v>45278</v>
      </c>
      <c r="J2489" s="20" t="str">
        <f>TEXT(Table13[[#This Row],[Order Datetime]],"HH:MM:SS")</f>
        <v>22:59:00</v>
      </c>
      <c r="K2489" s="20" t="str">
        <f>TEXT(Table13[[#This Row],[Order time]],"H")</f>
        <v>22</v>
      </c>
      <c r="L2489" s="16">
        <v>12</v>
      </c>
      <c r="M2489" s="16">
        <f>DAY(Table13[[#This Row],[Order Date]])</f>
        <v>18</v>
      </c>
      <c r="N2489" s="16" t="str">
        <f>TEXT(Table13[[#This Row],[Order Date]],"mmmm")</f>
        <v>December</v>
      </c>
      <c r="O2489" s="16" t="str">
        <f>TEXT(Table13[[#This Row],[Order Date]],"dddd")</f>
        <v>Monday</v>
      </c>
      <c r="P2489" s="16">
        <f>WEEKDAY(Table13[[#This Row],[Order Datetime]],2)</f>
        <v>1</v>
      </c>
      <c r="Q2489" s="30" t="str">
        <f>IF(Table13[[#This Row],[Customer Country]]="",VLOOKUP(Table13[[#This Row],[Customer ID]],Customers!$A$2:$E$2501,2,0),Table13[[#This Row],[Customer Country]])</f>
        <v>France</v>
      </c>
      <c r="R2489" s="16">
        <f>VLOOKUP(Table13[[#This Row],[Customer ID]],Table3[],6,0)</f>
        <v>21</v>
      </c>
    </row>
    <row r="2490" spans="1:18" x14ac:dyDescent="0.3">
      <c r="A2490" s="15">
        <v>758962</v>
      </c>
      <c r="B2490" s="16">
        <v>1988</v>
      </c>
      <c r="C2490" s="17" t="s">
        <v>99</v>
      </c>
      <c r="D2490" s="21">
        <v>45058.035416666666</v>
      </c>
      <c r="E2490" s="16" t="s">
        <v>98</v>
      </c>
      <c r="F2490" s="16" t="s">
        <v>46</v>
      </c>
      <c r="G2490" s="16">
        <v>6385</v>
      </c>
      <c r="H2490" s="16">
        <f>IF(OR(Table13[[#This Row],[Order Value]]&gt;Answer!I$17,Table13[[#This Row],[Order Value]]&lt;Answer!I$18),1,0)</f>
        <v>0</v>
      </c>
      <c r="I2490" s="19">
        <v>45058</v>
      </c>
      <c r="J2490" s="20" t="str">
        <f>TEXT(Table13[[#This Row],[Order Datetime]],"HH:MM:SS")</f>
        <v>00:51:00</v>
      </c>
      <c r="K2490" s="20" t="str">
        <f>TEXT(Table13[[#This Row],[Order time]],"H")</f>
        <v>0</v>
      </c>
      <c r="L2490" s="16">
        <v>5</v>
      </c>
      <c r="M2490" s="16">
        <f>DAY(Table13[[#This Row],[Order Date]])</f>
        <v>12</v>
      </c>
      <c r="N2490" s="16" t="str">
        <f>TEXT(Table13[[#This Row],[Order Date]],"mmmm")</f>
        <v>May</v>
      </c>
      <c r="O2490" s="16" t="str">
        <f>TEXT(Table13[[#This Row],[Order Date]],"dddd")</f>
        <v>Friday</v>
      </c>
      <c r="P2490" s="16">
        <f>WEEKDAY(Table13[[#This Row],[Order Datetime]],2)</f>
        <v>5</v>
      </c>
      <c r="Q2490" s="30" t="str">
        <f>IF(Table13[[#This Row],[Customer Country]]="",VLOOKUP(Table13[[#This Row],[Customer ID]],Customers!$A$2:$E$2501,2,0),Table13[[#This Row],[Customer Country]])</f>
        <v>USA</v>
      </c>
      <c r="R2490" s="16">
        <f>VLOOKUP(Table13[[#This Row],[Customer ID]],Table3[],6,0)</f>
        <v>66</v>
      </c>
    </row>
    <row r="2491" spans="1:18" x14ac:dyDescent="0.3">
      <c r="A2491" s="15">
        <v>1428328</v>
      </c>
      <c r="B2491" s="16">
        <v>1988</v>
      </c>
      <c r="C2491" s="17" t="s">
        <v>99</v>
      </c>
      <c r="D2491" s="21">
        <v>45044.057638888888</v>
      </c>
      <c r="E2491" s="16" t="s">
        <v>98</v>
      </c>
      <c r="F2491" s="16" t="s">
        <v>79</v>
      </c>
      <c r="G2491" s="16">
        <v>2435</v>
      </c>
      <c r="H2491" s="16">
        <f>IF(OR(Table13[[#This Row],[Order Value]]&gt;Answer!I$17,Table13[[#This Row],[Order Value]]&lt;Answer!I$18),1,0)</f>
        <v>0</v>
      </c>
      <c r="I2491" s="19">
        <v>45044</v>
      </c>
      <c r="J2491" s="20" t="str">
        <f>TEXT(Table13[[#This Row],[Order Datetime]],"HH:MM:SS")</f>
        <v>01:23:00</v>
      </c>
      <c r="K2491" s="20" t="str">
        <f>TEXT(Table13[[#This Row],[Order time]],"H")</f>
        <v>1</v>
      </c>
      <c r="L2491" s="16">
        <v>4</v>
      </c>
      <c r="M2491" s="16">
        <f>DAY(Table13[[#This Row],[Order Date]])</f>
        <v>28</v>
      </c>
      <c r="N2491" s="16" t="str">
        <f>TEXT(Table13[[#This Row],[Order Date]],"mmmm")</f>
        <v>April</v>
      </c>
      <c r="O2491" s="16" t="str">
        <f>TEXT(Table13[[#This Row],[Order Date]],"dddd")</f>
        <v>Friday</v>
      </c>
      <c r="P2491" s="16">
        <f>WEEKDAY(Table13[[#This Row],[Order Datetime]],2)</f>
        <v>5</v>
      </c>
      <c r="Q2491" s="30" t="str">
        <f>IF(Table13[[#This Row],[Customer Country]]="",VLOOKUP(Table13[[#This Row],[Customer ID]],Customers!$A$2:$E$2501,2,0),Table13[[#This Row],[Customer Country]])</f>
        <v>USA</v>
      </c>
      <c r="R2491" s="16">
        <f>VLOOKUP(Table13[[#This Row],[Customer ID]],Table3[],6,0)</f>
        <v>66</v>
      </c>
    </row>
    <row r="2492" spans="1:18" x14ac:dyDescent="0.3">
      <c r="A2492" s="15">
        <v>1160613</v>
      </c>
      <c r="B2492" s="16">
        <v>1990</v>
      </c>
      <c r="C2492" s="17" t="s">
        <v>99</v>
      </c>
      <c r="D2492" s="21">
        <v>45282.051388888889</v>
      </c>
      <c r="E2492" s="16" t="s">
        <v>96</v>
      </c>
      <c r="F2492" s="16" t="s">
        <v>27</v>
      </c>
      <c r="G2492" s="16">
        <v>8077</v>
      </c>
      <c r="H2492" s="16">
        <f>IF(OR(Table13[[#This Row],[Order Value]]&gt;Answer!I$17,Table13[[#This Row],[Order Value]]&lt;Answer!I$18),1,0)</f>
        <v>0</v>
      </c>
      <c r="I2492" s="19">
        <v>45282</v>
      </c>
      <c r="J2492" s="20" t="str">
        <f>TEXT(Table13[[#This Row],[Order Datetime]],"HH:MM:SS")</f>
        <v>01:14:00</v>
      </c>
      <c r="K2492" s="20" t="str">
        <f>TEXT(Table13[[#This Row],[Order time]],"H")</f>
        <v>1</v>
      </c>
      <c r="L2492" s="16">
        <v>12</v>
      </c>
      <c r="M2492" s="16">
        <f>DAY(Table13[[#This Row],[Order Date]])</f>
        <v>22</v>
      </c>
      <c r="N2492" s="16" t="str">
        <f>TEXT(Table13[[#This Row],[Order Date]],"mmmm")</f>
        <v>December</v>
      </c>
      <c r="O2492" s="16" t="str">
        <f>TEXT(Table13[[#This Row],[Order Date]],"dddd")</f>
        <v>Friday</v>
      </c>
      <c r="P2492" s="16">
        <f>WEEKDAY(Table13[[#This Row],[Order Datetime]],2)</f>
        <v>5</v>
      </c>
      <c r="Q2492" s="30" t="str">
        <f>IF(Table13[[#This Row],[Customer Country]]="",VLOOKUP(Table13[[#This Row],[Customer ID]],Customers!$A$2:$E$2501,2,0),Table13[[#This Row],[Customer Country]])</f>
        <v>USA</v>
      </c>
      <c r="R2492" s="16">
        <f>VLOOKUP(Table13[[#This Row],[Customer ID]],Table3[],6,0)</f>
        <v>89</v>
      </c>
    </row>
    <row r="2493" spans="1:18" x14ac:dyDescent="0.3">
      <c r="A2493" s="15">
        <v>1399773</v>
      </c>
      <c r="B2493" s="16">
        <v>1990</v>
      </c>
      <c r="C2493" s="17" t="s">
        <v>99</v>
      </c>
      <c r="D2493" s="21">
        <v>44929.00277777778</v>
      </c>
      <c r="E2493" s="16" t="s">
        <v>96</v>
      </c>
      <c r="F2493" s="16" t="s">
        <v>29</v>
      </c>
      <c r="G2493" s="16">
        <v>6970</v>
      </c>
      <c r="H2493" s="16">
        <f>IF(OR(Table13[[#This Row],[Order Value]]&gt;Answer!I$17,Table13[[#This Row],[Order Value]]&lt;Answer!I$18),1,0)</f>
        <v>0</v>
      </c>
      <c r="I2493" s="19">
        <v>44929</v>
      </c>
      <c r="J2493" s="20" t="str">
        <f>TEXT(Table13[[#This Row],[Order Datetime]],"HH:MM:SS")</f>
        <v>00:04:00</v>
      </c>
      <c r="K2493" s="20" t="str">
        <f>TEXT(Table13[[#This Row],[Order time]],"H")</f>
        <v>0</v>
      </c>
      <c r="L2493" s="16">
        <v>1</v>
      </c>
      <c r="M2493" s="16">
        <f>DAY(Table13[[#This Row],[Order Date]])</f>
        <v>3</v>
      </c>
      <c r="N2493" s="16" t="str">
        <f>TEXT(Table13[[#This Row],[Order Date]],"mmmm")</f>
        <v>January</v>
      </c>
      <c r="O2493" s="16" t="str">
        <f>TEXT(Table13[[#This Row],[Order Date]],"dddd")</f>
        <v>Tuesday</v>
      </c>
      <c r="P2493" s="16">
        <f>WEEKDAY(Table13[[#This Row],[Order Datetime]],2)</f>
        <v>2</v>
      </c>
      <c r="Q2493" s="30" t="str">
        <f>IF(Table13[[#This Row],[Customer Country]]="",VLOOKUP(Table13[[#This Row],[Customer ID]],Customers!$A$2:$E$2501,2,0),Table13[[#This Row],[Customer Country]])</f>
        <v>USA</v>
      </c>
      <c r="R2493" s="16">
        <f>VLOOKUP(Table13[[#This Row],[Customer ID]],Table3[],6,0)</f>
        <v>89</v>
      </c>
    </row>
    <row r="2494" spans="1:18" x14ac:dyDescent="0.3">
      <c r="A2494" s="15">
        <v>1465254</v>
      </c>
      <c r="B2494" s="16">
        <v>1992</v>
      </c>
      <c r="C2494" s="17" t="s">
        <v>108</v>
      </c>
      <c r="D2494" s="21">
        <v>45170.029861111114</v>
      </c>
      <c r="E2494" s="16" t="s">
        <v>98</v>
      </c>
      <c r="F2494" s="16" t="s">
        <v>24</v>
      </c>
      <c r="G2494" s="16">
        <v>5514</v>
      </c>
      <c r="H2494" s="16">
        <f>IF(OR(Table13[[#This Row],[Order Value]]&gt;Answer!I$17,Table13[[#This Row],[Order Value]]&lt;Answer!I$18),1,0)</f>
        <v>0</v>
      </c>
      <c r="I2494" s="19">
        <v>45170</v>
      </c>
      <c r="J2494" s="20" t="str">
        <f>TEXT(Table13[[#This Row],[Order Datetime]],"HH:MM:SS")</f>
        <v>00:43:00</v>
      </c>
      <c r="K2494" s="20" t="str">
        <f>TEXT(Table13[[#This Row],[Order time]],"H")</f>
        <v>0</v>
      </c>
      <c r="L2494" s="16">
        <v>9</v>
      </c>
      <c r="M2494" s="16">
        <f>DAY(Table13[[#This Row],[Order Date]])</f>
        <v>1</v>
      </c>
      <c r="N2494" s="16" t="str">
        <f>TEXT(Table13[[#This Row],[Order Date]],"mmmm")</f>
        <v>September</v>
      </c>
      <c r="O2494" s="16" t="str">
        <f>TEXT(Table13[[#This Row],[Order Date]],"dddd")</f>
        <v>Friday</v>
      </c>
      <c r="P2494" s="16">
        <f>WEEKDAY(Table13[[#This Row],[Order Datetime]],2)</f>
        <v>5</v>
      </c>
      <c r="Q2494" s="30" t="str">
        <f>IF(Table13[[#This Row],[Customer Country]]="",VLOOKUP(Table13[[#This Row],[Customer ID]],Customers!$A$2:$E$2501,2,0),Table13[[#This Row],[Customer Country]])</f>
        <v>Denmark</v>
      </c>
      <c r="R2494" s="16">
        <f>VLOOKUP(Table13[[#This Row],[Customer ID]],Table3[],6,0)</f>
        <v>66</v>
      </c>
    </row>
    <row r="2495" spans="1:18" x14ac:dyDescent="0.3">
      <c r="A2495" s="15">
        <v>80707</v>
      </c>
      <c r="B2495" s="16">
        <v>1993</v>
      </c>
      <c r="C2495" s="17" t="s">
        <v>99</v>
      </c>
      <c r="D2495" s="18">
        <v>45269.04791666667</v>
      </c>
      <c r="E2495" s="16" t="s">
        <v>97</v>
      </c>
      <c r="F2495" s="16" t="s">
        <v>62</v>
      </c>
      <c r="G2495" s="16">
        <v>2966</v>
      </c>
      <c r="H2495" s="16">
        <f>IF(OR(Table13[[#This Row],[Order Value]]&gt;Answer!I$17,Table13[[#This Row],[Order Value]]&lt;Answer!I$18),1,0)</f>
        <v>0</v>
      </c>
      <c r="I2495" s="19">
        <v>45269</v>
      </c>
      <c r="J2495" s="20" t="str">
        <f>TEXT(Table13[[#This Row],[Order Datetime]],"HH:MM:SS")</f>
        <v>01:09:00</v>
      </c>
      <c r="K2495" s="20" t="str">
        <f>TEXT(Table13[[#This Row],[Order time]],"H")</f>
        <v>1</v>
      </c>
      <c r="L2495" s="16">
        <v>12</v>
      </c>
      <c r="M2495" s="16">
        <f>DAY(Table13[[#This Row],[Order Date]])</f>
        <v>9</v>
      </c>
      <c r="N2495" s="16" t="str">
        <f>TEXT(Table13[[#This Row],[Order Date]],"mmmm")</f>
        <v>December</v>
      </c>
      <c r="O2495" s="16" t="str">
        <f>TEXT(Table13[[#This Row],[Order Date]],"dddd")</f>
        <v>Saturday</v>
      </c>
      <c r="P2495" s="16">
        <f>WEEKDAY(Table13[[#This Row],[Order Datetime]],2)</f>
        <v>6</v>
      </c>
      <c r="Q2495" s="30" t="str">
        <f>IF(Table13[[#This Row],[Customer Country]]="",VLOOKUP(Table13[[#This Row],[Customer ID]],Customers!$A$2:$E$2501,2,0),Table13[[#This Row],[Customer Country]])</f>
        <v>USA</v>
      </c>
      <c r="R2495" s="16">
        <f>VLOOKUP(Table13[[#This Row],[Customer ID]],Table3[],6,0)</f>
        <v>61</v>
      </c>
    </row>
    <row r="2496" spans="1:18" x14ac:dyDescent="0.3">
      <c r="A2496" s="15">
        <v>528569</v>
      </c>
      <c r="B2496" s="16">
        <v>1993</v>
      </c>
      <c r="C2496" s="17" t="s">
        <v>99</v>
      </c>
      <c r="D2496" s="18">
        <v>45103.070833333331</v>
      </c>
      <c r="E2496" s="16" t="s">
        <v>97</v>
      </c>
      <c r="F2496" s="16" t="s">
        <v>64</v>
      </c>
      <c r="G2496" s="16">
        <v>613</v>
      </c>
      <c r="H2496" s="16">
        <f>IF(OR(Table13[[#This Row],[Order Value]]&gt;Answer!I$17,Table13[[#This Row],[Order Value]]&lt;Answer!I$18),1,0)</f>
        <v>0</v>
      </c>
      <c r="I2496" s="19">
        <v>45103</v>
      </c>
      <c r="J2496" s="20" t="str">
        <f>TEXT(Table13[[#This Row],[Order Datetime]],"HH:MM:SS")</f>
        <v>01:42:00</v>
      </c>
      <c r="K2496" s="20" t="str">
        <f>TEXT(Table13[[#This Row],[Order time]],"H")</f>
        <v>1</v>
      </c>
      <c r="L2496" s="16">
        <v>6</v>
      </c>
      <c r="M2496" s="16">
        <f>DAY(Table13[[#This Row],[Order Date]])</f>
        <v>26</v>
      </c>
      <c r="N2496" s="16" t="str">
        <f>TEXT(Table13[[#This Row],[Order Date]],"mmmm")</f>
        <v>June</v>
      </c>
      <c r="O2496" s="16" t="str">
        <f>TEXT(Table13[[#This Row],[Order Date]],"dddd")</f>
        <v>Monday</v>
      </c>
      <c r="P2496" s="16">
        <f>WEEKDAY(Table13[[#This Row],[Order Datetime]],2)</f>
        <v>1</v>
      </c>
      <c r="Q2496" s="30" t="str">
        <f>IF(Table13[[#This Row],[Customer Country]]="",VLOOKUP(Table13[[#This Row],[Customer ID]],Customers!$A$2:$E$2501,2,0),Table13[[#This Row],[Customer Country]])</f>
        <v>USA</v>
      </c>
      <c r="R2496" s="16">
        <f>VLOOKUP(Table13[[#This Row],[Customer ID]],Table3[],6,0)</f>
        <v>61</v>
      </c>
    </row>
    <row r="2497" spans="1:18" x14ac:dyDescent="0.3">
      <c r="A2497" s="15">
        <v>1345016</v>
      </c>
      <c r="B2497" s="16">
        <v>1994</v>
      </c>
      <c r="C2497" s="17" t="s">
        <v>106</v>
      </c>
      <c r="D2497" s="21">
        <v>44972.984027777777</v>
      </c>
      <c r="E2497" s="16" t="s">
        <v>98</v>
      </c>
      <c r="F2497" s="16" t="s">
        <v>90</v>
      </c>
      <c r="G2497" s="16">
        <v>9058</v>
      </c>
      <c r="H2497" s="16">
        <f>IF(OR(Table13[[#This Row],[Order Value]]&gt;Answer!I$17,Table13[[#This Row],[Order Value]]&lt;Answer!I$18),1,0)</f>
        <v>0</v>
      </c>
      <c r="I2497" s="19">
        <v>44972</v>
      </c>
      <c r="J2497" s="20" t="str">
        <f>TEXT(Table13[[#This Row],[Order Datetime]],"HH:MM:SS")</f>
        <v>23:37:00</v>
      </c>
      <c r="K2497" s="20" t="str">
        <f>TEXT(Table13[[#This Row],[Order time]],"H")</f>
        <v>23</v>
      </c>
      <c r="L2497" s="16">
        <v>2</v>
      </c>
      <c r="M2497" s="16">
        <f>DAY(Table13[[#This Row],[Order Date]])</f>
        <v>15</v>
      </c>
      <c r="N2497" s="16" t="str">
        <f>TEXT(Table13[[#This Row],[Order Date]],"mmmm")</f>
        <v>February</v>
      </c>
      <c r="O2497" s="16" t="str">
        <f>TEXT(Table13[[#This Row],[Order Date]],"dddd")</f>
        <v>Wednesday</v>
      </c>
      <c r="P2497" s="16">
        <f>WEEKDAY(Table13[[#This Row],[Order Datetime]],2)</f>
        <v>3</v>
      </c>
      <c r="Q2497" s="30" t="str">
        <f>IF(Table13[[#This Row],[Customer Country]]="",VLOOKUP(Table13[[#This Row],[Customer ID]],Customers!$A$2:$E$2501,2,0),Table13[[#This Row],[Customer Country]])</f>
        <v>Singapore</v>
      </c>
      <c r="R2497" s="16">
        <f>VLOOKUP(Table13[[#This Row],[Customer ID]],Table3[],6,0)</f>
        <v>43</v>
      </c>
    </row>
    <row r="2498" spans="1:18" x14ac:dyDescent="0.3">
      <c r="A2498" s="15">
        <v>347302</v>
      </c>
      <c r="B2498" s="16">
        <v>1997</v>
      </c>
      <c r="C2498" s="17" t="s">
        <v>105</v>
      </c>
      <c r="D2498" s="18">
        <v>44962.008333333331</v>
      </c>
      <c r="E2498" s="16" t="s">
        <v>191</v>
      </c>
      <c r="F2498" s="16" t="s">
        <v>34</v>
      </c>
      <c r="G2498" s="16">
        <v>4850</v>
      </c>
      <c r="H2498" s="16">
        <f>IF(OR(Table13[[#This Row],[Order Value]]&gt;Answer!I$17,Table13[[#This Row],[Order Value]]&lt;Answer!I$18),1,0)</f>
        <v>0</v>
      </c>
      <c r="I2498" s="19">
        <v>44962</v>
      </c>
      <c r="J2498" s="20" t="str">
        <f>TEXT(Table13[[#This Row],[Order Datetime]],"HH:MM:SS")</f>
        <v>00:12:00</v>
      </c>
      <c r="K2498" s="20" t="str">
        <f>TEXT(Table13[[#This Row],[Order time]],"H")</f>
        <v>0</v>
      </c>
      <c r="L2498" s="16">
        <v>2</v>
      </c>
      <c r="M2498" s="16">
        <f>DAY(Table13[[#This Row],[Order Date]])</f>
        <v>5</v>
      </c>
      <c r="N2498" s="16" t="str">
        <f>TEXT(Table13[[#This Row],[Order Date]],"mmmm")</f>
        <v>February</v>
      </c>
      <c r="O2498" s="16" t="str">
        <f>TEXT(Table13[[#This Row],[Order Date]],"dddd")</f>
        <v>Sunday</v>
      </c>
      <c r="P2498" s="16">
        <f>WEEKDAY(Table13[[#This Row],[Order Datetime]],2)</f>
        <v>7</v>
      </c>
      <c r="Q2498" s="30" t="str">
        <f>IF(Table13[[#This Row],[Customer Country]]="",VLOOKUP(Table13[[#This Row],[Customer ID]],Customers!$A$2:$E$2501,2,0),Table13[[#This Row],[Customer Country]])</f>
        <v>Spain</v>
      </c>
      <c r="R2498" s="16">
        <f>VLOOKUP(Table13[[#This Row],[Customer ID]],Table3[],6,0)</f>
        <v>79</v>
      </c>
    </row>
    <row r="2499" spans="1:18" x14ac:dyDescent="0.3">
      <c r="A2499" s="15">
        <v>412386</v>
      </c>
      <c r="B2499" s="16">
        <v>1997</v>
      </c>
      <c r="C2499" s="17" t="s">
        <v>105</v>
      </c>
      <c r="D2499" s="18">
        <v>45135.082638888889</v>
      </c>
      <c r="E2499" s="16" t="s">
        <v>97</v>
      </c>
      <c r="F2499" s="16" t="s">
        <v>91</v>
      </c>
      <c r="G2499" s="16">
        <v>2004</v>
      </c>
      <c r="H2499" s="16">
        <f>IF(OR(Table13[[#This Row],[Order Value]]&gt;Answer!I$17,Table13[[#This Row],[Order Value]]&lt;Answer!I$18),1,0)</f>
        <v>0</v>
      </c>
      <c r="I2499" s="19">
        <v>45135</v>
      </c>
      <c r="J2499" s="20" t="str">
        <f>TEXT(Table13[[#This Row],[Order Datetime]],"HH:MM:SS")</f>
        <v>01:59:00</v>
      </c>
      <c r="K2499" s="20" t="str">
        <f>TEXT(Table13[[#This Row],[Order time]],"H")</f>
        <v>1</v>
      </c>
      <c r="L2499" s="16">
        <v>7</v>
      </c>
      <c r="M2499" s="16">
        <f>DAY(Table13[[#This Row],[Order Date]])</f>
        <v>28</v>
      </c>
      <c r="N2499" s="16" t="str">
        <f>TEXT(Table13[[#This Row],[Order Date]],"mmmm")</f>
        <v>July</v>
      </c>
      <c r="O2499" s="16" t="str">
        <f>TEXT(Table13[[#This Row],[Order Date]],"dddd")</f>
        <v>Friday</v>
      </c>
      <c r="P2499" s="16">
        <f>WEEKDAY(Table13[[#This Row],[Order Datetime]],2)</f>
        <v>5</v>
      </c>
      <c r="Q2499" s="30" t="str">
        <f>IF(Table13[[#This Row],[Customer Country]]="",VLOOKUP(Table13[[#This Row],[Customer ID]],Customers!$A$2:$E$2501,2,0),Table13[[#This Row],[Customer Country]])</f>
        <v>Spain</v>
      </c>
      <c r="R2499" s="16">
        <f>VLOOKUP(Table13[[#This Row],[Customer ID]],Table3[],6,0)</f>
        <v>79</v>
      </c>
    </row>
    <row r="2500" spans="1:18" x14ac:dyDescent="0.3">
      <c r="A2500" s="15">
        <v>764467</v>
      </c>
      <c r="B2500" s="16">
        <v>1998</v>
      </c>
      <c r="C2500" s="17" t="s">
        <v>101</v>
      </c>
      <c r="D2500" s="21">
        <v>45001.067361111112</v>
      </c>
      <c r="E2500" s="16" t="s">
        <v>191</v>
      </c>
      <c r="F2500" s="16" t="s">
        <v>91</v>
      </c>
      <c r="G2500" s="16">
        <v>7362</v>
      </c>
      <c r="H2500" s="16">
        <f>IF(OR(Table13[[#This Row],[Order Value]]&gt;Answer!I$17,Table13[[#This Row],[Order Value]]&lt;Answer!I$18),1,0)</f>
        <v>0</v>
      </c>
      <c r="I2500" s="19">
        <v>45001</v>
      </c>
      <c r="J2500" s="20" t="str">
        <f>TEXT(Table13[[#This Row],[Order Datetime]],"HH:MM:SS")</f>
        <v>01:37:00</v>
      </c>
      <c r="K2500" s="20" t="str">
        <f>TEXT(Table13[[#This Row],[Order time]],"H")</f>
        <v>1</v>
      </c>
      <c r="L2500" s="16">
        <v>3</v>
      </c>
      <c r="M2500" s="16">
        <f>DAY(Table13[[#This Row],[Order Date]])</f>
        <v>16</v>
      </c>
      <c r="N2500" s="16" t="str">
        <f>TEXT(Table13[[#This Row],[Order Date]],"mmmm")</f>
        <v>March</v>
      </c>
      <c r="O2500" s="16" t="str">
        <f>TEXT(Table13[[#This Row],[Order Date]],"dddd")</f>
        <v>Thursday</v>
      </c>
      <c r="P2500" s="16">
        <f>WEEKDAY(Table13[[#This Row],[Order Datetime]],2)</f>
        <v>4</v>
      </c>
      <c r="Q2500" s="30" t="str">
        <f>IF(Table13[[#This Row],[Customer Country]]="",VLOOKUP(Table13[[#This Row],[Customer ID]],Customers!$A$2:$E$2501,2,0),Table13[[#This Row],[Customer Country]])</f>
        <v>Australia</v>
      </c>
      <c r="R2500" s="16">
        <f>VLOOKUP(Table13[[#This Row],[Customer ID]],Table3[],6,0)</f>
        <v>82</v>
      </c>
    </row>
    <row r="2501" spans="1:18" x14ac:dyDescent="0.3">
      <c r="A2501" s="22">
        <v>1143333</v>
      </c>
      <c r="B2501" s="23">
        <v>1998</v>
      </c>
      <c r="C2501" s="24" t="s">
        <v>101</v>
      </c>
      <c r="D2501" s="25">
        <v>45081.993750000001</v>
      </c>
      <c r="E2501" s="23" t="s">
        <v>97</v>
      </c>
      <c r="F2501" s="23" t="s">
        <v>78</v>
      </c>
      <c r="G2501" s="23">
        <v>9565</v>
      </c>
      <c r="H2501" s="23">
        <f>IF(OR(Table13[[#This Row],[Order Value]]&gt;Answer!I$17,Table13[[#This Row],[Order Value]]&lt;Answer!I$18),1,0)</f>
        <v>0</v>
      </c>
      <c r="I2501" s="26">
        <v>45081</v>
      </c>
      <c r="J2501" s="20" t="str">
        <f>TEXT(Table13[[#This Row],[Order Datetime]],"HH:MM:SS")</f>
        <v>23:51:00</v>
      </c>
      <c r="K2501" s="27" t="str">
        <f>TEXT(Table13[[#This Row],[Order time]],"H")</f>
        <v>23</v>
      </c>
      <c r="L2501" s="23">
        <v>6</v>
      </c>
      <c r="M2501" s="23">
        <f>DAY(Table13[[#This Row],[Order Date]])</f>
        <v>4</v>
      </c>
      <c r="N2501" s="16" t="str">
        <f>TEXT(Table13[[#This Row],[Order Date]],"mmmm")</f>
        <v>June</v>
      </c>
      <c r="O2501" s="23" t="str">
        <f>TEXT(Table13[[#This Row],[Order Date]],"dddd")</f>
        <v>Sunday</v>
      </c>
      <c r="P2501" s="16">
        <f>WEEKDAY(Table13[[#This Row],[Order Datetime]],2)</f>
        <v>7</v>
      </c>
      <c r="Q2501" s="30" t="str">
        <f>IF(Table13[[#This Row],[Customer Country]]="",VLOOKUP(Table13[[#This Row],[Customer ID]],Customers!$A$2:$E$2501,2,0),Table13[[#This Row],[Customer Country]])</f>
        <v>Australia</v>
      </c>
      <c r="R2501" s="23">
        <f>VLOOKUP(Table13[[#This Row],[Customer ID]],Table3[],6,0)</f>
        <v>82</v>
      </c>
    </row>
    <row r="2502" spans="1:18" x14ac:dyDescent="0.3">
      <c r="I2502" s="6"/>
      <c r="J2502" s="7"/>
      <c r="K2502" s="7"/>
    </row>
  </sheetData>
  <phoneticPr fontId="4" type="noConversion"/>
  <conditionalFormatting sqref="G1:H2501">
    <cfRule type="top10" dxfId="5" priority="1" percent="1" bottom="1" rank="10"/>
    <cfRule type="top10" dxfId="4" priority="2" percent="1" rank="10"/>
    <cfRule type="top10" dxfId="3" priority="3" rank="10"/>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2CB91-5C29-4CD5-8857-ED7BDB37B4CA}">
  <sheetPr>
    <tabColor theme="7"/>
  </sheetPr>
  <dimension ref="A1:G2501"/>
  <sheetViews>
    <sheetView topLeftCell="A2475" workbookViewId="0">
      <selection activeCell="D2489" sqref="D2489"/>
    </sheetView>
  </sheetViews>
  <sheetFormatPr defaultRowHeight="14.4" x14ac:dyDescent="0.3"/>
  <cols>
    <col min="1" max="1" width="13.21875" customWidth="1"/>
    <col min="2" max="2" width="18.21875" customWidth="1"/>
    <col min="3" max="3" width="9" customWidth="1"/>
    <col min="5" max="5" width="10.44140625" customWidth="1"/>
    <col min="6" max="6" width="10.44140625" bestFit="1" customWidth="1"/>
  </cols>
  <sheetData>
    <row r="1" spans="1:7" x14ac:dyDescent="0.3">
      <c r="A1" s="4" t="s">
        <v>2</v>
      </c>
      <c r="B1" s="4" t="s">
        <v>114</v>
      </c>
      <c r="C1" s="4" t="s">
        <v>149</v>
      </c>
      <c r="D1" s="4" t="s">
        <v>150</v>
      </c>
      <c r="E1" s="4" t="s">
        <v>153</v>
      </c>
      <c r="F1" s="33" t="s">
        <v>218</v>
      </c>
      <c r="G1" s="4" t="s">
        <v>230</v>
      </c>
    </row>
    <row r="2" spans="1:7" x14ac:dyDescent="0.3">
      <c r="A2">
        <v>1</v>
      </c>
      <c r="B2" s="1" t="s">
        <v>100</v>
      </c>
      <c r="C2" t="s">
        <v>151</v>
      </c>
      <c r="D2">
        <v>31</v>
      </c>
      <c r="E2" t="s">
        <v>154</v>
      </c>
      <c r="F2">
        <f>IF(D2="",AVERAGE(#REF!),D2)</f>
        <v>31</v>
      </c>
      <c r="G2">
        <f>IF(OR(Table3[[#This Row],[new Age]]&gt;Answer!$H$39,Table3[[#This Row],[new Age]]&lt;Answer!$H$40),1,0)</f>
        <v>0</v>
      </c>
    </row>
    <row r="3" spans="1:7" x14ac:dyDescent="0.3">
      <c r="A3">
        <v>2</v>
      </c>
      <c r="B3" s="1" t="s">
        <v>105</v>
      </c>
      <c r="C3" t="s">
        <v>151</v>
      </c>
      <c r="D3">
        <v>49</v>
      </c>
      <c r="E3" t="s">
        <v>154</v>
      </c>
      <c r="F3">
        <f>IF(D3="",AVERAGE(#REF!),D3)</f>
        <v>49</v>
      </c>
      <c r="G3">
        <f>IF(OR(Table3[[#This Row],[new Age]]&gt;Answer!$H$39,Table3[[#This Row],[new Age]]&lt;Answer!$H$40),1,0)</f>
        <v>0</v>
      </c>
    </row>
    <row r="4" spans="1:7" x14ac:dyDescent="0.3">
      <c r="A4">
        <v>3</v>
      </c>
      <c r="B4" s="1" t="s">
        <v>99</v>
      </c>
      <c r="C4" t="s">
        <v>151</v>
      </c>
      <c r="D4">
        <v>39</v>
      </c>
      <c r="E4" t="s">
        <v>154</v>
      </c>
      <c r="F4">
        <f>IF(D4="",AVERAGE(D1:D3),D4)</f>
        <v>39</v>
      </c>
      <c r="G4">
        <f>IF(OR(Table3[[#This Row],[new Age]]&gt;Answer!$H$39,Table3[[#This Row],[new Age]]&lt;Answer!$H$40),1,0)</f>
        <v>0</v>
      </c>
    </row>
    <row r="5" spans="1:7" x14ac:dyDescent="0.3">
      <c r="A5">
        <v>4</v>
      </c>
      <c r="B5" s="1" t="s">
        <v>101</v>
      </c>
      <c r="C5" t="s">
        <v>151</v>
      </c>
      <c r="E5" t="s">
        <v>154</v>
      </c>
      <c r="F5" s="34">
        <f>IF(D5="",AVERAGE(D2:D4),D5)</f>
        <v>39.666666666666664</v>
      </c>
      <c r="G5">
        <f>IF(OR(Table3[[#This Row],[new Age]]&gt;Answer!$H$39,Table3[[#This Row],[new Age]]&lt;Answer!$H$40),1,0)</f>
        <v>0</v>
      </c>
    </row>
    <row r="6" spans="1:7" x14ac:dyDescent="0.3">
      <c r="A6">
        <v>5</v>
      </c>
      <c r="B6" s="1" t="s">
        <v>108</v>
      </c>
      <c r="C6" t="s">
        <v>151</v>
      </c>
      <c r="D6">
        <v>81</v>
      </c>
      <c r="E6" t="s">
        <v>154</v>
      </c>
      <c r="F6">
        <f>IF(D6="",AVERAGE(#REF!),D6)</f>
        <v>81</v>
      </c>
      <c r="G6">
        <f>IF(OR(Table3[[#This Row],[new Age]]&gt;Answer!$H$39,Table3[[#This Row],[new Age]]&lt;Answer!$H$40),1,0)</f>
        <v>0</v>
      </c>
    </row>
    <row r="7" spans="1:7" x14ac:dyDescent="0.3">
      <c r="A7">
        <v>6</v>
      </c>
      <c r="B7" s="1" t="s">
        <v>99</v>
      </c>
      <c r="C7" t="s">
        <v>152</v>
      </c>
      <c r="D7">
        <v>62</v>
      </c>
      <c r="E7" t="s">
        <v>154</v>
      </c>
      <c r="F7">
        <f>IF(D7="",AVERAGE(#REF!),D7)</f>
        <v>62</v>
      </c>
      <c r="G7">
        <f>IF(OR(Table3[[#This Row],[new Age]]&gt;Answer!$H$39,Table3[[#This Row],[new Age]]&lt;Answer!$H$40),1,0)</f>
        <v>0</v>
      </c>
    </row>
    <row r="8" spans="1:7" x14ac:dyDescent="0.3">
      <c r="A8">
        <v>7</v>
      </c>
      <c r="B8" s="1" t="s">
        <v>106</v>
      </c>
      <c r="C8" t="s">
        <v>151</v>
      </c>
      <c r="D8">
        <v>76</v>
      </c>
      <c r="E8" t="s">
        <v>154</v>
      </c>
      <c r="F8">
        <f t="shared" ref="F8:F69" si="0">IF(D8="",AVERAGE(D5:D7),D8)</f>
        <v>76</v>
      </c>
      <c r="G8">
        <f>IF(OR(Table3[[#This Row],[new Age]]&gt;Answer!$H$39,Table3[[#This Row],[new Age]]&lt;Answer!$H$40),1,0)</f>
        <v>0</v>
      </c>
    </row>
    <row r="9" spans="1:7" x14ac:dyDescent="0.3">
      <c r="A9">
        <v>8</v>
      </c>
      <c r="B9" s="1" t="s">
        <v>100</v>
      </c>
      <c r="C9" t="s">
        <v>152</v>
      </c>
      <c r="D9">
        <v>70</v>
      </c>
      <c r="E9" t="s">
        <v>154</v>
      </c>
      <c r="F9">
        <f t="shared" si="0"/>
        <v>70</v>
      </c>
      <c r="G9">
        <f>IF(OR(Table3[[#This Row],[new Age]]&gt;Answer!$H$39,Table3[[#This Row],[new Age]]&lt;Answer!$H$40),1,0)</f>
        <v>0</v>
      </c>
    </row>
    <row r="10" spans="1:7" x14ac:dyDescent="0.3">
      <c r="A10">
        <v>9</v>
      </c>
      <c r="B10" s="1" t="s">
        <v>100</v>
      </c>
      <c r="C10" t="s">
        <v>152</v>
      </c>
      <c r="D10">
        <v>75</v>
      </c>
      <c r="E10" t="s">
        <v>154</v>
      </c>
      <c r="F10">
        <f>IF(D10="",AVERAGE(#REF!),D10)</f>
        <v>75</v>
      </c>
      <c r="G10">
        <f>IF(OR(Table3[[#This Row],[new Age]]&gt;Answer!$H$39,Table3[[#This Row],[new Age]]&lt;Answer!$H$40),1,0)</f>
        <v>0</v>
      </c>
    </row>
    <row r="11" spans="1:7" x14ac:dyDescent="0.3">
      <c r="A11">
        <v>10</v>
      </c>
      <c r="B11" s="1" t="s">
        <v>103</v>
      </c>
      <c r="C11" t="s">
        <v>152</v>
      </c>
      <c r="D11">
        <v>32</v>
      </c>
      <c r="E11" t="s">
        <v>154</v>
      </c>
      <c r="F11">
        <f>IF(D11="",AVERAGE(#REF!),D11)</f>
        <v>32</v>
      </c>
      <c r="G11">
        <f>IF(OR(Table3[[#This Row],[new Age]]&gt;Answer!$H$39,Table3[[#This Row],[new Age]]&lt;Answer!$H$40),1,0)</f>
        <v>0</v>
      </c>
    </row>
    <row r="12" spans="1:7" x14ac:dyDescent="0.3">
      <c r="A12">
        <v>11</v>
      </c>
      <c r="B12" s="1" t="s">
        <v>99</v>
      </c>
      <c r="C12" t="s">
        <v>152</v>
      </c>
      <c r="D12">
        <v>82</v>
      </c>
      <c r="E12" t="s">
        <v>154</v>
      </c>
      <c r="F12">
        <f t="shared" si="0"/>
        <v>82</v>
      </c>
      <c r="G12">
        <f>IF(OR(Table3[[#This Row],[new Age]]&gt;Answer!$H$39,Table3[[#This Row],[new Age]]&lt;Answer!$H$40),1,0)</f>
        <v>0</v>
      </c>
    </row>
    <row r="13" spans="1:7" x14ac:dyDescent="0.3">
      <c r="A13">
        <v>12</v>
      </c>
      <c r="B13" s="1" t="s">
        <v>105</v>
      </c>
      <c r="C13" t="s">
        <v>152</v>
      </c>
      <c r="D13">
        <v>65</v>
      </c>
      <c r="E13" t="s">
        <v>154</v>
      </c>
      <c r="F13">
        <f t="shared" si="0"/>
        <v>65</v>
      </c>
      <c r="G13">
        <f>IF(OR(Table3[[#This Row],[new Age]]&gt;Answer!$H$39,Table3[[#This Row],[new Age]]&lt;Answer!$H$40),1,0)</f>
        <v>0</v>
      </c>
    </row>
    <row r="14" spans="1:7" x14ac:dyDescent="0.3">
      <c r="A14">
        <v>13</v>
      </c>
      <c r="B14" s="1" t="s">
        <v>105</v>
      </c>
      <c r="C14" t="s">
        <v>152</v>
      </c>
      <c r="D14">
        <v>84</v>
      </c>
      <c r="E14" t="s">
        <v>154</v>
      </c>
      <c r="F14">
        <f>IF(D14="",AVERAGE(#REF!),D14)</f>
        <v>84</v>
      </c>
      <c r="G14">
        <f>IF(OR(Table3[[#This Row],[new Age]]&gt;Answer!$H$39,Table3[[#This Row],[new Age]]&lt;Answer!$H$40),1,0)</f>
        <v>0</v>
      </c>
    </row>
    <row r="15" spans="1:7" x14ac:dyDescent="0.3">
      <c r="A15">
        <v>14</v>
      </c>
      <c r="B15" s="1" t="s">
        <v>101</v>
      </c>
      <c r="C15" t="s">
        <v>151</v>
      </c>
      <c r="D15">
        <v>64</v>
      </c>
      <c r="E15" t="s">
        <v>154</v>
      </c>
      <c r="F15">
        <f>IF(D15="",AVERAGE(#REF!),D15)</f>
        <v>64</v>
      </c>
      <c r="G15">
        <f>IF(OR(Table3[[#This Row],[new Age]]&gt;Answer!$H$39,Table3[[#This Row],[new Age]]&lt;Answer!$H$40),1,0)</f>
        <v>0</v>
      </c>
    </row>
    <row r="16" spans="1:7" x14ac:dyDescent="0.3">
      <c r="A16">
        <v>15</v>
      </c>
      <c r="B16" s="1" t="s">
        <v>109</v>
      </c>
      <c r="C16" t="s">
        <v>152</v>
      </c>
      <c r="D16">
        <v>48</v>
      </c>
      <c r="E16" t="s">
        <v>154</v>
      </c>
      <c r="F16">
        <f t="shared" si="0"/>
        <v>48</v>
      </c>
      <c r="G16">
        <f>IF(OR(Table3[[#This Row],[new Age]]&gt;Answer!$H$39,Table3[[#This Row],[new Age]]&lt;Answer!$H$40),1,0)</f>
        <v>0</v>
      </c>
    </row>
    <row r="17" spans="1:7" x14ac:dyDescent="0.3">
      <c r="A17">
        <v>16</v>
      </c>
      <c r="B17" s="1" t="s">
        <v>103</v>
      </c>
      <c r="C17" t="s">
        <v>152</v>
      </c>
      <c r="D17">
        <v>81</v>
      </c>
      <c r="E17" t="s">
        <v>154</v>
      </c>
      <c r="F17">
        <f t="shared" si="0"/>
        <v>81</v>
      </c>
      <c r="G17">
        <f>IF(OR(Table3[[#This Row],[new Age]]&gt;Answer!$H$39,Table3[[#This Row],[new Age]]&lt;Answer!$H$40),1,0)</f>
        <v>0</v>
      </c>
    </row>
    <row r="18" spans="1:7" x14ac:dyDescent="0.3">
      <c r="A18">
        <v>17</v>
      </c>
      <c r="B18" s="1" t="s">
        <v>99</v>
      </c>
      <c r="C18" t="s">
        <v>151</v>
      </c>
      <c r="D18">
        <v>63</v>
      </c>
      <c r="E18" t="s">
        <v>154</v>
      </c>
      <c r="F18">
        <f>IF(D18="",AVERAGE(#REF!),D18)</f>
        <v>63</v>
      </c>
      <c r="G18">
        <f>IF(OR(Table3[[#This Row],[new Age]]&gt;Answer!$H$39,Table3[[#This Row],[new Age]]&lt;Answer!$H$40),1,0)</f>
        <v>0</v>
      </c>
    </row>
    <row r="19" spans="1:7" x14ac:dyDescent="0.3">
      <c r="A19">
        <v>18</v>
      </c>
      <c r="B19" s="1" t="s">
        <v>99</v>
      </c>
      <c r="C19" t="s">
        <v>152</v>
      </c>
      <c r="D19">
        <v>85</v>
      </c>
      <c r="E19" t="s">
        <v>154</v>
      </c>
      <c r="F19">
        <f>IF(D19="",AVERAGE(#REF!),D19)</f>
        <v>85</v>
      </c>
      <c r="G19">
        <f>IF(OR(Table3[[#This Row],[new Age]]&gt;Answer!$H$39,Table3[[#This Row],[new Age]]&lt;Answer!$H$40),1,0)</f>
        <v>0</v>
      </c>
    </row>
    <row r="20" spans="1:7" x14ac:dyDescent="0.3">
      <c r="A20">
        <v>19</v>
      </c>
      <c r="B20" s="1" t="s">
        <v>99</v>
      </c>
      <c r="C20" t="s">
        <v>152</v>
      </c>
      <c r="D20">
        <v>35</v>
      </c>
      <c r="E20" t="s">
        <v>154</v>
      </c>
      <c r="F20">
        <f t="shared" si="0"/>
        <v>35</v>
      </c>
      <c r="G20">
        <f>IF(OR(Table3[[#This Row],[new Age]]&gt;Answer!$H$39,Table3[[#This Row],[new Age]]&lt;Answer!$H$40),1,0)</f>
        <v>0</v>
      </c>
    </row>
    <row r="21" spans="1:7" x14ac:dyDescent="0.3">
      <c r="A21">
        <v>20</v>
      </c>
      <c r="B21" s="1" t="s">
        <v>99</v>
      </c>
      <c r="C21" t="s">
        <v>152</v>
      </c>
      <c r="D21">
        <v>38</v>
      </c>
      <c r="E21" t="s">
        <v>154</v>
      </c>
      <c r="F21">
        <f t="shared" si="0"/>
        <v>38</v>
      </c>
      <c r="G21">
        <f>IF(OR(Table3[[#This Row],[new Age]]&gt;Answer!$H$39,Table3[[#This Row],[new Age]]&lt;Answer!$H$40),1,0)</f>
        <v>0</v>
      </c>
    </row>
    <row r="22" spans="1:7" x14ac:dyDescent="0.3">
      <c r="A22">
        <v>21</v>
      </c>
      <c r="B22" s="1" t="s">
        <v>105</v>
      </c>
      <c r="C22" t="s">
        <v>152</v>
      </c>
      <c r="D22">
        <v>68</v>
      </c>
      <c r="E22" t="s">
        <v>154</v>
      </c>
      <c r="F22">
        <f>IF(D22="",AVERAGE(#REF!),D22)</f>
        <v>68</v>
      </c>
      <c r="G22">
        <f>IF(OR(Table3[[#This Row],[new Age]]&gt;Answer!$H$39,Table3[[#This Row],[new Age]]&lt;Answer!$H$40),1,0)</f>
        <v>0</v>
      </c>
    </row>
    <row r="23" spans="1:7" x14ac:dyDescent="0.3">
      <c r="A23">
        <v>22</v>
      </c>
      <c r="B23" s="1" t="s">
        <v>105</v>
      </c>
      <c r="C23" t="s">
        <v>152</v>
      </c>
      <c r="D23">
        <v>78</v>
      </c>
      <c r="E23" t="s">
        <v>154</v>
      </c>
      <c r="F23">
        <f>IF(D23="",AVERAGE(#REF!),D23)</f>
        <v>78</v>
      </c>
      <c r="G23">
        <f>IF(OR(Table3[[#This Row],[new Age]]&gt;Answer!$H$39,Table3[[#This Row],[new Age]]&lt;Answer!$H$40),1,0)</f>
        <v>0</v>
      </c>
    </row>
    <row r="24" spans="1:7" x14ac:dyDescent="0.3">
      <c r="A24">
        <v>23</v>
      </c>
      <c r="B24" s="1" t="s">
        <v>105</v>
      </c>
      <c r="C24" t="s">
        <v>152</v>
      </c>
      <c r="D24">
        <v>62</v>
      </c>
      <c r="E24" t="s">
        <v>154</v>
      </c>
      <c r="F24">
        <f t="shared" si="0"/>
        <v>62</v>
      </c>
      <c r="G24">
        <f>IF(OR(Table3[[#This Row],[new Age]]&gt;Answer!$H$39,Table3[[#This Row],[new Age]]&lt;Answer!$H$40),1,0)</f>
        <v>0</v>
      </c>
    </row>
    <row r="25" spans="1:7" x14ac:dyDescent="0.3">
      <c r="A25">
        <v>24</v>
      </c>
      <c r="B25" s="1" t="s">
        <v>105</v>
      </c>
      <c r="C25" t="s">
        <v>152</v>
      </c>
      <c r="D25">
        <v>47</v>
      </c>
      <c r="E25" t="s">
        <v>154</v>
      </c>
      <c r="F25">
        <f t="shared" si="0"/>
        <v>47</v>
      </c>
      <c r="G25">
        <f>IF(OR(Table3[[#This Row],[new Age]]&gt;Answer!$H$39,Table3[[#This Row],[new Age]]&lt;Answer!$H$40),1,0)</f>
        <v>0</v>
      </c>
    </row>
    <row r="26" spans="1:7" x14ac:dyDescent="0.3">
      <c r="A26">
        <v>25</v>
      </c>
      <c r="B26" s="1" t="s">
        <v>99</v>
      </c>
      <c r="C26" t="s">
        <v>151</v>
      </c>
      <c r="D26">
        <v>59</v>
      </c>
      <c r="E26" t="s">
        <v>154</v>
      </c>
      <c r="F26">
        <f>IF(D26="",AVERAGE(#REF!),D26)</f>
        <v>59</v>
      </c>
      <c r="G26">
        <f>IF(OR(Table3[[#This Row],[new Age]]&gt;Answer!$H$39,Table3[[#This Row],[new Age]]&lt;Answer!$H$40),1,0)</f>
        <v>0</v>
      </c>
    </row>
    <row r="27" spans="1:7" x14ac:dyDescent="0.3">
      <c r="A27">
        <v>26</v>
      </c>
      <c r="B27" s="1" t="s">
        <v>100</v>
      </c>
      <c r="C27" t="s">
        <v>151</v>
      </c>
      <c r="D27">
        <v>27</v>
      </c>
      <c r="E27" t="s">
        <v>154</v>
      </c>
      <c r="F27">
        <f>IF(D27="",AVERAGE(#REF!),D27)</f>
        <v>27</v>
      </c>
      <c r="G27">
        <f>IF(OR(Table3[[#This Row],[new Age]]&gt;Answer!$H$39,Table3[[#This Row],[new Age]]&lt;Answer!$H$40),1,0)</f>
        <v>0</v>
      </c>
    </row>
    <row r="28" spans="1:7" x14ac:dyDescent="0.3">
      <c r="A28">
        <v>27</v>
      </c>
      <c r="B28" s="1" t="s">
        <v>99</v>
      </c>
      <c r="C28" t="s">
        <v>152</v>
      </c>
      <c r="D28">
        <v>66</v>
      </c>
      <c r="E28" t="s">
        <v>154</v>
      </c>
      <c r="F28">
        <f t="shared" si="0"/>
        <v>66</v>
      </c>
      <c r="G28">
        <f>IF(OR(Table3[[#This Row],[new Age]]&gt;Answer!$H$39,Table3[[#This Row],[new Age]]&lt;Answer!$H$40),1,0)</f>
        <v>0</v>
      </c>
    </row>
    <row r="29" spans="1:7" x14ac:dyDescent="0.3">
      <c r="A29">
        <v>28</v>
      </c>
      <c r="B29" s="1" t="s">
        <v>106</v>
      </c>
      <c r="C29" t="s">
        <v>151</v>
      </c>
      <c r="D29">
        <v>77</v>
      </c>
      <c r="E29" t="s">
        <v>154</v>
      </c>
      <c r="F29">
        <f t="shared" si="0"/>
        <v>77</v>
      </c>
      <c r="G29">
        <f>IF(OR(Table3[[#This Row],[new Age]]&gt;Answer!$H$39,Table3[[#This Row],[new Age]]&lt;Answer!$H$40),1,0)</f>
        <v>0</v>
      </c>
    </row>
    <row r="30" spans="1:7" x14ac:dyDescent="0.3">
      <c r="A30">
        <v>29</v>
      </c>
      <c r="B30" s="1" t="s">
        <v>105</v>
      </c>
      <c r="C30" t="s">
        <v>152</v>
      </c>
      <c r="D30">
        <v>19</v>
      </c>
      <c r="E30" t="s">
        <v>154</v>
      </c>
      <c r="F30">
        <f>IF(D30="",AVERAGE(#REF!),D30)</f>
        <v>19</v>
      </c>
      <c r="G30">
        <f>IF(OR(Table3[[#This Row],[new Age]]&gt;Answer!$H$39,Table3[[#This Row],[new Age]]&lt;Answer!$H$40),1,0)</f>
        <v>0</v>
      </c>
    </row>
    <row r="31" spans="1:7" x14ac:dyDescent="0.3">
      <c r="A31">
        <v>30</v>
      </c>
      <c r="B31" s="1" t="s">
        <v>100</v>
      </c>
      <c r="C31" t="s">
        <v>152</v>
      </c>
      <c r="D31">
        <v>72</v>
      </c>
      <c r="E31" t="s">
        <v>154</v>
      </c>
      <c r="F31">
        <f>IF(D31="",AVERAGE(#REF!),D31)</f>
        <v>72</v>
      </c>
      <c r="G31">
        <f>IF(OR(Table3[[#This Row],[new Age]]&gt;Answer!$H$39,Table3[[#This Row],[new Age]]&lt;Answer!$H$40),1,0)</f>
        <v>0</v>
      </c>
    </row>
    <row r="32" spans="1:7" x14ac:dyDescent="0.3">
      <c r="A32">
        <v>31</v>
      </c>
      <c r="B32" s="1" t="s">
        <v>99</v>
      </c>
      <c r="C32" t="s">
        <v>151</v>
      </c>
      <c r="D32">
        <v>22</v>
      </c>
      <c r="E32" t="s">
        <v>154</v>
      </c>
      <c r="F32">
        <f t="shared" si="0"/>
        <v>22</v>
      </c>
      <c r="G32">
        <f>IF(OR(Table3[[#This Row],[new Age]]&gt;Answer!$H$39,Table3[[#This Row],[new Age]]&lt;Answer!$H$40),1,0)</f>
        <v>0</v>
      </c>
    </row>
    <row r="33" spans="1:7" x14ac:dyDescent="0.3">
      <c r="A33">
        <v>32</v>
      </c>
      <c r="B33" s="1" t="s">
        <v>105</v>
      </c>
      <c r="C33" t="s">
        <v>152</v>
      </c>
      <c r="D33">
        <v>55</v>
      </c>
      <c r="E33" t="s">
        <v>154</v>
      </c>
      <c r="F33">
        <f t="shared" si="0"/>
        <v>55</v>
      </c>
      <c r="G33">
        <f>IF(OR(Table3[[#This Row],[new Age]]&gt;Answer!$H$39,Table3[[#This Row],[new Age]]&lt;Answer!$H$40),1,0)</f>
        <v>0</v>
      </c>
    </row>
    <row r="34" spans="1:7" x14ac:dyDescent="0.3">
      <c r="A34">
        <v>33</v>
      </c>
      <c r="B34" s="1" t="s">
        <v>105</v>
      </c>
      <c r="C34" t="s">
        <v>151</v>
      </c>
      <c r="D34">
        <v>53</v>
      </c>
      <c r="E34" t="s">
        <v>154</v>
      </c>
      <c r="F34">
        <f>IF(D34="",AVERAGE(#REF!),D34)</f>
        <v>53</v>
      </c>
      <c r="G34">
        <f>IF(OR(Table3[[#This Row],[new Age]]&gt;Answer!$H$39,Table3[[#This Row],[new Age]]&lt;Answer!$H$40),1,0)</f>
        <v>0</v>
      </c>
    </row>
    <row r="35" spans="1:7" x14ac:dyDescent="0.3">
      <c r="A35">
        <v>34</v>
      </c>
      <c r="B35" s="1" t="s">
        <v>101</v>
      </c>
      <c r="C35" t="s">
        <v>152</v>
      </c>
      <c r="D35">
        <v>20</v>
      </c>
      <c r="E35" t="s">
        <v>154</v>
      </c>
      <c r="F35">
        <f>IF(D35="",AVERAGE(#REF!),D35)</f>
        <v>20</v>
      </c>
      <c r="G35">
        <f>IF(OR(Table3[[#This Row],[new Age]]&gt;Answer!$H$39,Table3[[#This Row],[new Age]]&lt;Answer!$H$40),1,0)</f>
        <v>0</v>
      </c>
    </row>
    <row r="36" spans="1:7" x14ac:dyDescent="0.3">
      <c r="A36">
        <v>35</v>
      </c>
      <c r="B36" s="1" t="s">
        <v>101</v>
      </c>
      <c r="C36" t="s">
        <v>151</v>
      </c>
      <c r="D36">
        <v>19</v>
      </c>
      <c r="E36" t="s">
        <v>154</v>
      </c>
      <c r="F36">
        <f t="shared" si="0"/>
        <v>19</v>
      </c>
      <c r="G36">
        <f>IF(OR(Table3[[#This Row],[new Age]]&gt;Answer!$H$39,Table3[[#This Row],[new Age]]&lt;Answer!$H$40),1,0)</f>
        <v>0</v>
      </c>
    </row>
    <row r="37" spans="1:7" x14ac:dyDescent="0.3">
      <c r="A37">
        <v>36</v>
      </c>
      <c r="B37" s="1" t="s">
        <v>99</v>
      </c>
      <c r="C37" t="s">
        <v>151</v>
      </c>
      <c r="D37">
        <v>63</v>
      </c>
      <c r="E37" t="s">
        <v>154</v>
      </c>
      <c r="F37">
        <f t="shared" si="0"/>
        <v>63</v>
      </c>
      <c r="G37">
        <f>IF(OR(Table3[[#This Row],[new Age]]&gt;Answer!$H$39,Table3[[#This Row],[new Age]]&lt;Answer!$H$40),1,0)</f>
        <v>0</v>
      </c>
    </row>
    <row r="38" spans="1:7" x14ac:dyDescent="0.3">
      <c r="A38">
        <v>37</v>
      </c>
      <c r="B38" s="1" t="s">
        <v>105</v>
      </c>
      <c r="C38" t="s">
        <v>151</v>
      </c>
      <c r="D38">
        <v>35</v>
      </c>
      <c r="E38" t="s">
        <v>154</v>
      </c>
      <c r="F38">
        <f>IF(D38="",AVERAGE(#REF!),D38)</f>
        <v>35</v>
      </c>
      <c r="G38">
        <f>IF(OR(Table3[[#This Row],[new Age]]&gt;Answer!$H$39,Table3[[#This Row],[new Age]]&lt;Answer!$H$40),1,0)</f>
        <v>0</v>
      </c>
    </row>
    <row r="39" spans="1:7" x14ac:dyDescent="0.3">
      <c r="A39">
        <v>38</v>
      </c>
      <c r="B39" s="1" t="s">
        <v>104</v>
      </c>
      <c r="C39" t="s">
        <v>151</v>
      </c>
      <c r="D39">
        <v>53</v>
      </c>
      <c r="E39" t="s">
        <v>154</v>
      </c>
      <c r="F39">
        <f>IF(D39="",AVERAGE(#REF!),D39)</f>
        <v>53</v>
      </c>
      <c r="G39">
        <f>IF(OR(Table3[[#This Row],[new Age]]&gt;Answer!$H$39,Table3[[#This Row],[new Age]]&lt;Answer!$H$40),1,0)</f>
        <v>0</v>
      </c>
    </row>
    <row r="40" spans="1:7" x14ac:dyDescent="0.3">
      <c r="A40">
        <v>39</v>
      </c>
      <c r="B40" s="1" t="s">
        <v>99</v>
      </c>
      <c r="C40" t="s">
        <v>152</v>
      </c>
      <c r="D40">
        <v>46</v>
      </c>
      <c r="E40" t="s">
        <v>154</v>
      </c>
      <c r="F40">
        <f t="shared" si="0"/>
        <v>46</v>
      </c>
      <c r="G40">
        <f>IF(OR(Table3[[#This Row],[new Age]]&gt;Answer!$H$39,Table3[[#This Row],[new Age]]&lt;Answer!$H$40),1,0)</f>
        <v>0</v>
      </c>
    </row>
    <row r="41" spans="1:7" x14ac:dyDescent="0.3">
      <c r="A41">
        <v>40</v>
      </c>
      <c r="B41" s="1" t="s">
        <v>101</v>
      </c>
      <c r="C41" t="s">
        <v>152</v>
      </c>
      <c r="D41">
        <v>37</v>
      </c>
      <c r="E41" t="s">
        <v>154</v>
      </c>
      <c r="F41">
        <f t="shared" si="0"/>
        <v>37</v>
      </c>
      <c r="G41">
        <f>IF(OR(Table3[[#This Row],[new Age]]&gt;Answer!$H$39,Table3[[#This Row],[new Age]]&lt;Answer!$H$40),1,0)</f>
        <v>0</v>
      </c>
    </row>
    <row r="42" spans="1:7" x14ac:dyDescent="0.3">
      <c r="A42">
        <v>41</v>
      </c>
      <c r="B42" s="1" t="s">
        <v>101</v>
      </c>
      <c r="C42" t="s">
        <v>152</v>
      </c>
      <c r="D42">
        <v>42</v>
      </c>
      <c r="E42" t="s">
        <v>154</v>
      </c>
      <c r="F42">
        <f>IF(D42="",AVERAGE(#REF!),D42)</f>
        <v>42</v>
      </c>
      <c r="G42">
        <f>IF(OR(Table3[[#This Row],[new Age]]&gt;Answer!$H$39,Table3[[#This Row],[new Age]]&lt;Answer!$H$40),1,0)</f>
        <v>0</v>
      </c>
    </row>
    <row r="43" spans="1:7" x14ac:dyDescent="0.3">
      <c r="A43">
        <v>42</v>
      </c>
      <c r="B43" s="1" t="s">
        <v>105</v>
      </c>
      <c r="C43" t="s">
        <v>152</v>
      </c>
      <c r="D43">
        <v>43</v>
      </c>
      <c r="E43" t="s">
        <v>154</v>
      </c>
      <c r="F43">
        <f>IF(D43="",AVERAGE(#REF!),D43)</f>
        <v>43</v>
      </c>
      <c r="G43">
        <f>IF(OR(Table3[[#This Row],[new Age]]&gt;Answer!$H$39,Table3[[#This Row],[new Age]]&lt;Answer!$H$40),1,0)</f>
        <v>0</v>
      </c>
    </row>
    <row r="44" spans="1:7" x14ac:dyDescent="0.3">
      <c r="A44">
        <v>43</v>
      </c>
      <c r="B44" s="1" t="s">
        <v>106</v>
      </c>
      <c r="C44" t="s">
        <v>152</v>
      </c>
      <c r="D44">
        <v>55</v>
      </c>
      <c r="E44" t="s">
        <v>154</v>
      </c>
      <c r="F44">
        <f t="shared" si="0"/>
        <v>55</v>
      </c>
      <c r="G44">
        <f>IF(OR(Table3[[#This Row],[new Age]]&gt;Answer!$H$39,Table3[[#This Row],[new Age]]&lt;Answer!$H$40),1,0)</f>
        <v>0</v>
      </c>
    </row>
    <row r="45" spans="1:7" x14ac:dyDescent="0.3">
      <c r="A45">
        <v>44</v>
      </c>
      <c r="B45" s="1" t="s">
        <v>106</v>
      </c>
      <c r="C45" t="s">
        <v>151</v>
      </c>
      <c r="D45">
        <v>90</v>
      </c>
      <c r="E45" t="s">
        <v>154</v>
      </c>
      <c r="F45">
        <f t="shared" si="0"/>
        <v>90</v>
      </c>
      <c r="G45">
        <f>IF(OR(Table3[[#This Row],[new Age]]&gt;Answer!$H$39,Table3[[#This Row],[new Age]]&lt;Answer!$H$40),1,0)</f>
        <v>0</v>
      </c>
    </row>
    <row r="46" spans="1:7" x14ac:dyDescent="0.3">
      <c r="A46">
        <v>45</v>
      </c>
      <c r="B46" s="1" t="s">
        <v>99</v>
      </c>
      <c r="C46" t="s">
        <v>151</v>
      </c>
      <c r="D46">
        <v>89</v>
      </c>
      <c r="E46" t="s">
        <v>154</v>
      </c>
      <c r="F46">
        <f>IF(D46="",AVERAGE(#REF!),D46)</f>
        <v>89</v>
      </c>
      <c r="G46">
        <f>IF(OR(Table3[[#This Row],[new Age]]&gt;Answer!$H$39,Table3[[#This Row],[new Age]]&lt;Answer!$H$40),1,0)</f>
        <v>0</v>
      </c>
    </row>
    <row r="47" spans="1:7" x14ac:dyDescent="0.3">
      <c r="A47">
        <v>46</v>
      </c>
      <c r="B47" s="1" t="s">
        <v>102</v>
      </c>
      <c r="C47" t="s">
        <v>152</v>
      </c>
      <c r="D47">
        <v>66</v>
      </c>
      <c r="E47" t="s">
        <v>154</v>
      </c>
      <c r="F47">
        <f>IF(D47="",AVERAGE(#REF!),D47)</f>
        <v>66</v>
      </c>
      <c r="G47">
        <f>IF(OR(Table3[[#This Row],[new Age]]&gt;Answer!$H$39,Table3[[#This Row],[new Age]]&lt;Answer!$H$40),1,0)</f>
        <v>0</v>
      </c>
    </row>
    <row r="48" spans="1:7" x14ac:dyDescent="0.3">
      <c r="A48">
        <v>47</v>
      </c>
      <c r="B48" s="1" t="s">
        <v>105</v>
      </c>
      <c r="C48" t="s">
        <v>151</v>
      </c>
      <c r="D48">
        <v>25</v>
      </c>
      <c r="E48" t="s">
        <v>154</v>
      </c>
      <c r="F48">
        <f t="shared" si="0"/>
        <v>25</v>
      </c>
      <c r="G48">
        <f>IF(OR(Table3[[#This Row],[new Age]]&gt;Answer!$H$39,Table3[[#This Row],[new Age]]&lt;Answer!$H$40),1,0)</f>
        <v>0</v>
      </c>
    </row>
    <row r="49" spans="1:7" x14ac:dyDescent="0.3">
      <c r="A49">
        <v>48</v>
      </c>
      <c r="B49" s="1" t="s">
        <v>99</v>
      </c>
      <c r="C49" t="s">
        <v>152</v>
      </c>
      <c r="D49">
        <v>66</v>
      </c>
      <c r="E49" t="s">
        <v>154</v>
      </c>
      <c r="F49">
        <f t="shared" si="0"/>
        <v>66</v>
      </c>
      <c r="G49">
        <f>IF(OR(Table3[[#This Row],[new Age]]&gt;Answer!$H$39,Table3[[#This Row],[new Age]]&lt;Answer!$H$40),1,0)</f>
        <v>0</v>
      </c>
    </row>
    <row r="50" spans="1:7" x14ac:dyDescent="0.3">
      <c r="A50">
        <v>49</v>
      </c>
      <c r="B50" s="1" t="s">
        <v>100</v>
      </c>
      <c r="C50" t="s">
        <v>152</v>
      </c>
      <c r="D50">
        <v>30</v>
      </c>
      <c r="E50" t="s">
        <v>154</v>
      </c>
      <c r="F50">
        <f>IF(D50="",AVERAGE(#REF!),D50)</f>
        <v>30</v>
      </c>
      <c r="G50">
        <f>IF(OR(Table3[[#This Row],[new Age]]&gt;Answer!$H$39,Table3[[#This Row],[new Age]]&lt;Answer!$H$40),1,0)</f>
        <v>0</v>
      </c>
    </row>
    <row r="51" spans="1:7" x14ac:dyDescent="0.3">
      <c r="A51">
        <v>50</v>
      </c>
      <c r="B51" s="1" t="s">
        <v>103</v>
      </c>
      <c r="C51" t="s">
        <v>152</v>
      </c>
      <c r="D51">
        <v>83</v>
      </c>
      <c r="E51" t="s">
        <v>154</v>
      </c>
      <c r="F51">
        <f>IF(D51="",AVERAGE(#REF!),D51)</f>
        <v>83</v>
      </c>
      <c r="G51">
        <f>IF(OR(Table3[[#This Row],[new Age]]&gt;Answer!$H$39,Table3[[#This Row],[new Age]]&lt;Answer!$H$40),1,0)</f>
        <v>0</v>
      </c>
    </row>
    <row r="52" spans="1:7" x14ac:dyDescent="0.3">
      <c r="A52">
        <v>51</v>
      </c>
      <c r="B52" s="1" t="s">
        <v>99</v>
      </c>
      <c r="C52" t="s">
        <v>152</v>
      </c>
      <c r="D52">
        <v>63</v>
      </c>
      <c r="E52" t="s">
        <v>154</v>
      </c>
      <c r="F52">
        <f t="shared" si="0"/>
        <v>63</v>
      </c>
      <c r="G52">
        <f>IF(OR(Table3[[#This Row],[new Age]]&gt;Answer!$H$39,Table3[[#This Row],[new Age]]&lt;Answer!$H$40),1,0)</f>
        <v>0</v>
      </c>
    </row>
    <row r="53" spans="1:7" x14ac:dyDescent="0.3">
      <c r="A53">
        <v>52</v>
      </c>
      <c r="B53" s="1" t="s">
        <v>99</v>
      </c>
      <c r="C53" t="s">
        <v>152</v>
      </c>
      <c r="D53">
        <v>75</v>
      </c>
      <c r="E53" t="s">
        <v>154</v>
      </c>
      <c r="F53">
        <f t="shared" si="0"/>
        <v>75</v>
      </c>
      <c r="G53">
        <f>IF(OR(Table3[[#This Row],[new Age]]&gt;Answer!$H$39,Table3[[#This Row],[new Age]]&lt;Answer!$H$40),1,0)</f>
        <v>0</v>
      </c>
    </row>
    <row r="54" spans="1:7" x14ac:dyDescent="0.3">
      <c r="A54">
        <v>53</v>
      </c>
      <c r="B54" s="1" t="s">
        <v>107</v>
      </c>
      <c r="C54" t="s">
        <v>151</v>
      </c>
      <c r="D54">
        <v>62</v>
      </c>
      <c r="E54" t="s">
        <v>154</v>
      </c>
      <c r="F54">
        <f>IF(D54="",AVERAGE(#REF!),D54)</f>
        <v>62</v>
      </c>
      <c r="G54">
        <f>IF(OR(Table3[[#This Row],[new Age]]&gt;Answer!$H$39,Table3[[#This Row],[new Age]]&lt;Answer!$H$40),1,0)</f>
        <v>0</v>
      </c>
    </row>
    <row r="55" spans="1:7" x14ac:dyDescent="0.3">
      <c r="A55">
        <v>54</v>
      </c>
      <c r="B55" s="1" t="s">
        <v>113</v>
      </c>
      <c r="C55" t="s">
        <v>152</v>
      </c>
      <c r="D55">
        <v>52</v>
      </c>
      <c r="E55" t="s">
        <v>154</v>
      </c>
      <c r="F55">
        <f>IF(D55="",AVERAGE(#REF!),D55)</f>
        <v>52</v>
      </c>
      <c r="G55">
        <f>IF(OR(Table3[[#This Row],[new Age]]&gt;Answer!$H$39,Table3[[#This Row],[new Age]]&lt;Answer!$H$40),1,0)</f>
        <v>0</v>
      </c>
    </row>
    <row r="56" spans="1:7" x14ac:dyDescent="0.3">
      <c r="A56">
        <v>55</v>
      </c>
      <c r="B56" s="1" t="s">
        <v>108</v>
      </c>
      <c r="C56" t="s">
        <v>152</v>
      </c>
      <c r="D56">
        <v>32</v>
      </c>
      <c r="E56" t="s">
        <v>154</v>
      </c>
      <c r="F56">
        <f t="shared" si="0"/>
        <v>32</v>
      </c>
      <c r="G56">
        <f>IF(OR(Table3[[#This Row],[new Age]]&gt;Answer!$H$39,Table3[[#This Row],[new Age]]&lt;Answer!$H$40),1,0)</f>
        <v>0</v>
      </c>
    </row>
    <row r="57" spans="1:7" x14ac:dyDescent="0.3">
      <c r="A57">
        <v>56</v>
      </c>
      <c r="B57" s="1" t="s">
        <v>101</v>
      </c>
      <c r="C57" t="s">
        <v>152</v>
      </c>
      <c r="D57">
        <v>32</v>
      </c>
      <c r="E57" t="s">
        <v>154</v>
      </c>
      <c r="F57">
        <f t="shared" si="0"/>
        <v>32</v>
      </c>
      <c r="G57">
        <f>IF(OR(Table3[[#This Row],[new Age]]&gt;Answer!$H$39,Table3[[#This Row],[new Age]]&lt;Answer!$H$40),1,0)</f>
        <v>0</v>
      </c>
    </row>
    <row r="58" spans="1:7" x14ac:dyDescent="0.3">
      <c r="A58">
        <v>57</v>
      </c>
      <c r="B58" s="1" t="s">
        <v>113</v>
      </c>
      <c r="C58" t="s">
        <v>151</v>
      </c>
      <c r="D58">
        <v>79</v>
      </c>
      <c r="E58" t="s">
        <v>154</v>
      </c>
      <c r="F58">
        <f>IF(D58="",AVERAGE(#REF!),D58)</f>
        <v>79</v>
      </c>
      <c r="G58">
        <f>IF(OR(Table3[[#This Row],[new Age]]&gt;Answer!$H$39,Table3[[#This Row],[new Age]]&lt;Answer!$H$40),1,0)</f>
        <v>0</v>
      </c>
    </row>
    <row r="59" spans="1:7" x14ac:dyDescent="0.3">
      <c r="A59">
        <v>58</v>
      </c>
      <c r="B59" s="1" t="s">
        <v>109</v>
      </c>
      <c r="C59" t="s">
        <v>151</v>
      </c>
      <c r="D59">
        <v>29</v>
      </c>
      <c r="E59" t="s">
        <v>154</v>
      </c>
      <c r="F59">
        <f>IF(D59="",AVERAGE(#REF!),D59)</f>
        <v>29</v>
      </c>
      <c r="G59">
        <f>IF(OR(Table3[[#This Row],[new Age]]&gt;Answer!$H$39,Table3[[#This Row],[new Age]]&lt;Answer!$H$40),1,0)</f>
        <v>0</v>
      </c>
    </row>
    <row r="60" spans="1:7" x14ac:dyDescent="0.3">
      <c r="A60">
        <v>59</v>
      </c>
      <c r="B60" s="1" t="s">
        <v>101</v>
      </c>
      <c r="C60" t="s">
        <v>152</v>
      </c>
      <c r="D60">
        <v>70</v>
      </c>
      <c r="E60" t="s">
        <v>154</v>
      </c>
      <c r="F60">
        <f t="shared" si="0"/>
        <v>70</v>
      </c>
      <c r="G60">
        <f>IF(OR(Table3[[#This Row],[new Age]]&gt;Answer!$H$39,Table3[[#This Row],[new Age]]&lt;Answer!$H$40),1,0)</f>
        <v>0</v>
      </c>
    </row>
    <row r="61" spans="1:7" x14ac:dyDescent="0.3">
      <c r="A61">
        <v>60</v>
      </c>
      <c r="B61" s="1" t="s">
        <v>99</v>
      </c>
      <c r="C61" t="s">
        <v>151</v>
      </c>
      <c r="D61">
        <v>60</v>
      </c>
      <c r="E61" t="s">
        <v>154</v>
      </c>
      <c r="F61">
        <f t="shared" si="0"/>
        <v>60</v>
      </c>
      <c r="G61">
        <f>IF(OR(Table3[[#This Row],[new Age]]&gt;Answer!$H$39,Table3[[#This Row],[new Age]]&lt;Answer!$H$40),1,0)</f>
        <v>0</v>
      </c>
    </row>
    <row r="62" spans="1:7" x14ac:dyDescent="0.3">
      <c r="A62">
        <v>61</v>
      </c>
      <c r="B62" s="1" t="s">
        <v>105</v>
      </c>
      <c r="C62" t="s">
        <v>152</v>
      </c>
      <c r="D62">
        <v>47</v>
      </c>
      <c r="E62" t="s">
        <v>154</v>
      </c>
      <c r="F62">
        <f>IF(D62="",AVERAGE(#REF!),D62)</f>
        <v>47</v>
      </c>
      <c r="G62">
        <f>IF(OR(Table3[[#This Row],[new Age]]&gt;Answer!$H$39,Table3[[#This Row],[new Age]]&lt;Answer!$H$40),1,0)</f>
        <v>0</v>
      </c>
    </row>
    <row r="63" spans="1:7" x14ac:dyDescent="0.3">
      <c r="A63">
        <v>62</v>
      </c>
      <c r="B63" s="1" t="s">
        <v>99</v>
      </c>
      <c r="C63" t="s">
        <v>152</v>
      </c>
      <c r="D63">
        <v>42</v>
      </c>
      <c r="E63" t="s">
        <v>154</v>
      </c>
      <c r="F63">
        <f>IF(D63="",AVERAGE(#REF!),D63)</f>
        <v>42</v>
      </c>
      <c r="G63">
        <f>IF(OR(Table3[[#This Row],[new Age]]&gt;Answer!$H$39,Table3[[#This Row],[new Age]]&lt;Answer!$H$40),1,0)</f>
        <v>0</v>
      </c>
    </row>
    <row r="64" spans="1:7" x14ac:dyDescent="0.3">
      <c r="A64">
        <v>63</v>
      </c>
      <c r="B64" s="1" t="s">
        <v>103</v>
      </c>
      <c r="C64" t="s">
        <v>151</v>
      </c>
      <c r="D64">
        <v>23</v>
      </c>
      <c r="E64" t="s">
        <v>154</v>
      </c>
      <c r="F64">
        <f t="shared" si="0"/>
        <v>23</v>
      </c>
      <c r="G64">
        <f>IF(OR(Table3[[#This Row],[new Age]]&gt;Answer!$H$39,Table3[[#This Row],[new Age]]&lt;Answer!$H$40),1,0)</f>
        <v>0</v>
      </c>
    </row>
    <row r="65" spans="1:7" x14ac:dyDescent="0.3">
      <c r="A65">
        <v>64</v>
      </c>
      <c r="B65" s="1" t="s">
        <v>99</v>
      </c>
      <c r="C65" t="s">
        <v>151</v>
      </c>
      <c r="D65">
        <v>74</v>
      </c>
      <c r="E65" t="s">
        <v>154</v>
      </c>
      <c r="F65">
        <f t="shared" si="0"/>
        <v>74</v>
      </c>
      <c r="G65">
        <f>IF(OR(Table3[[#This Row],[new Age]]&gt;Answer!$H$39,Table3[[#This Row],[new Age]]&lt;Answer!$H$40),1,0)</f>
        <v>0</v>
      </c>
    </row>
    <row r="66" spans="1:7" x14ac:dyDescent="0.3">
      <c r="A66">
        <v>65</v>
      </c>
      <c r="B66" s="1" t="s">
        <v>105</v>
      </c>
      <c r="C66" t="s">
        <v>152</v>
      </c>
      <c r="D66">
        <v>37</v>
      </c>
      <c r="E66" t="s">
        <v>154</v>
      </c>
      <c r="F66">
        <f>IF(D66="",AVERAGE(#REF!),D66)</f>
        <v>37</v>
      </c>
      <c r="G66">
        <f>IF(OR(Table3[[#This Row],[new Age]]&gt;Answer!$H$39,Table3[[#This Row],[new Age]]&lt;Answer!$H$40),1,0)</f>
        <v>0</v>
      </c>
    </row>
    <row r="67" spans="1:7" x14ac:dyDescent="0.3">
      <c r="A67">
        <v>66</v>
      </c>
      <c r="B67" s="1" t="s">
        <v>101</v>
      </c>
      <c r="C67" t="s">
        <v>151</v>
      </c>
      <c r="D67">
        <v>30</v>
      </c>
      <c r="E67" t="s">
        <v>154</v>
      </c>
      <c r="F67">
        <f>IF(D67="",AVERAGE(#REF!),D67)</f>
        <v>30</v>
      </c>
      <c r="G67">
        <f>IF(OR(Table3[[#This Row],[new Age]]&gt;Answer!$H$39,Table3[[#This Row],[new Age]]&lt;Answer!$H$40),1,0)</f>
        <v>0</v>
      </c>
    </row>
    <row r="68" spans="1:7" x14ac:dyDescent="0.3">
      <c r="A68">
        <v>67</v>
      </c>
      <c r="B68" s="1" t="s">
        <v>107</v>
      </c>
      <c r="C68" t="s">
        <v>151</v>
      </c>
      <c r="D68">
        <v>51</v>
      </c>
      <c r="E68" t="s">
        <v>154</v>
      </c>
      <c r="F68">
        <f t="shared" si="0"/>
        <v>51</v>
      </c>
      <c r="G68">
        <f>IF(OR(Table3[[#This Row],[new Age]]&gt;Answer!$H$39,Table3[[#This Row],[new Age]]&lt;Answer!$H$40),1,0)</f>
        <v>0</v>
      </c>
    </row>
    <row r="69" spans="1:7" x14ac:dyDescent="0.3">
      <c r="A69">
        <v>68</v>
      </c>
      <c r="B69" s="1" t="s">
        <v>102</v>
      </c>
      <c r="C69" t="s">
        <v>152</v>
      </c>
      <c r="D69">
        <v>42</v>
      </c>
      <c r="E69" t="s">
        <v>154</v>
      </c>
      <c r="F69">
        <f t="shared" si="0"/>
        <v>42</v>
      </c>
      <c r="G69">
        <f>IF(OR(Table3[[#This Row],[new Age]]&gt;Answer!$H$39,Table3[[#This Row],[new Age]]&lt;Answer!$H$40),1,0)</f>
        <v>0</v>
      </c>
    </row>
    <row r="70" spans="1:7" x14ac:dyDescent="0.3">
      <c r="A70">
        <v>69</v>
      </c>
      <c r="B70" s="1" t="s">
        <v>99</v>
      </c>
      <c r="C70" t="s">
        <v>151</v>
      </c>
      <c r="D70">
        <v>39</v>
      </c>
      <c r="E70" t="s">
        <v>154</v>
      </c>
      <c r="F70">
        <f>IF(D70="",AVERAGE(#REF!),D70)</f>
        <v>39</v>
      </c>
      <c r="G70">
        <f>IF(OR(Table3[[#This Row],[new Age]]&gt;Answer!$H$39,Table3[[#This Row],[new Age]]&lt;Answer!$H$40),1,0)</f>
        <v>0</v>
      </c>
    </row>
    <row r="71" spans="1:7" x14ac:dyDescent="0.3">
      <c r="A71">
        <v>70</v>
      </c>
      <c r="B71" s="1" t="s">
        <v>105</v>
      </c>
      <c r="C71" t="s">
        <v>151</v>
      </c>
      <c r="D71">
        <v>38</v>
      </c>
      <c r="E71" t="s">
        <v>154</v>
      </c>
      <c r="F71">
        <f>IF(D71="",AVERAGE(#REF!),D71)</f>
        <v>38</v>
      </c>
      <c r="G71">
        <f>IF(OR(Table3[[#This Row],[new Age]]&gt;Answer!$H$39,Table3[[#This Row],[new Age]]&lt;Answer!$H$40),1,0)</f>
        <v>0</v>
      </c>
    </row>
    <row r="72" spans="1:7" x14ac:dyDescent="0.3">
      <c r="A72">
        <v>71</v>
      </c>
      <c r="B72" s="1" t="s">
        <v>113</v>
      </c>
      <c r="C72" t="s">
        <v>151</v>
      </c>
      <c r="D72">
        <v>48</v>
      </c>
      <c r="E72" t="s">
        <v>154</v>
      </c>
      <c r="F72">
        <f t="shared" ref="F72:F133" si="1">IF(D72="",AVERAGE(D69:D71),D72)</f>
        <v>48</v>
      </c>
      <c r="G72">
        <f>IF(OR(Table3[[#This Row],[new Age]]&gt;Answer!$H$39,Table3[[#This Row],[new Age]]&lt;Answer!$H$40),1,0)</f>
        <v>0</v>
      </c>
    </row>
    <row r="73" spans="1:7" x14ac:dyDescent="0.3">
      <c r="A73">
        <v>72</v>
      </c>
      <c r="B73" s="1" t="s">
        <v>105</v>
      </c>
      <c r="C73" t="s">
        <v>152</v>
      </c>
      <c r="D73">
        <v>18</v>
      </c>
      <c r="E73" t="s">
        <v>154</v>
      </c>
      <c r="F73">
        <f t="shared" si="1"/>
        <v>18</v>
      </c>
      <c r="G73">
        <f>IF(OR(Table3[[#This Row],[new Age]]&gt;Answer!$H$39,Table3[[#This Row],[new Age]]&lt;Answer!$H$40),1,0)</f>
        <v>0</v>
      </c>
    </row>
    <row r="74" spans="1:7" x14ac:dyDescent="0.3">
      <c r="A74">
        <v>73</v>
      </c>
      <c r="B74" s="1" t="s">
        <v>109</v>
      </c>
      <c r="C74" t="s">
        <v>152</v>
      </c>
      <c r="D74">
        <v>34</v>
      </c>
      <c r="E74" t="s">
        <v>154</v>
      </c>
      <c r="F74">
        <f>IF(D74="",AVERAGE(#REF!),D74)</f>
        <v>34</v>
      </c>
      <c r="G74">
        <f>IF(OR(Table3[[#This Row],[new Age]]&gt;Answer!$H$39,Table3[[#This Row],[new Age]]&lt;Answer!$H$40),1,0)</f>
        <v>0</v>
      </c>
    </row>
    <row r="75" spans="1:7" x14ac:dyDescent="0.3">
      <c r="A75">
        <v>74</v>
      </c>
      <c r="B75" s="1" t="s">
        <v>99</v>
      </c>
      <c r="C75" t="s">
        <v>152</v>
      </c>
      <c r="D75">
        <v>28</v>
      </c>
      <c r="E75" t="s">
        <v>154</v>
      </c>
      <c r="F75">
        <f>IF(D75="",AVERAGE(#REF!),D75)</f>
        <v>28</v>
      </c>
      <c r="G75">
        <f>IF(OR(Table3[[#This Row],[new Age]]&gt;Answer!$H$39,Table3[[#This Row],[new Age]]&lt;Answer!$H$40),1,0)</f>
        <v>0</v>
      </c>
    </row>
    <row r="76" spans="1:7" x14ac:dyDescent="0.3">
      <c r="A76">
        <v>75</v>
      </c>
      <c r="B76" s="1" t="s">
        <v>101</v>
      </c>
      <c r="C76" t="s">
        <v>152</v>
      </c>
      <c r="D76">
        <v>36</v>
      </c>
      <c r="E76" t="s">
        <v>154</v>
      </c>
      <c r="F76">
        <f t="shared" si="1"/>
        <v>36</v>
      </c>
      <c r="G76">
        <f>IF(OR(Table3[[#This Row],[new Age]]&gt;Answer!$H$39,Table3[[#This Row],[new Age]]&lt;Answer!$H$40),1,0)</f>
        <v>0</v>
      </c>
    </row>
    <row r="77" spans="1:7" x14ac:dyDescent="0.3">
      <c r="A77">
        <v>76</v>
      </c>
      <c r="B77" s="1" t="s">
        <v>99</v>
      </c>
      <c r="C77" t="s">
        <v>151</v>
      </c>
      <c r="D77">
        <v>56</v>
      </c>
      <c r="E77" t="s">
        <v>154</v>
      </c>
      <c r="F77">
        <f t="shared" si="1"/>
        <v>56</v>
      </c>
      <c r="G77">
        <f>IF(OR(Table3[[#This Row],[new Age]]&gt;Answer!$H$39,Table3[[#This Row],[new Age]]&lt;Answer!$H$40),1,0)</f>
        <v>0</v>
      </c>
    </row>
    <row r="78" spans="1:7" x14ac:dyDescent="0.3">
      <c r="A78">
        <v>77</v>
      </c>
      <c r="B78" s="1" t="s">
        <v>99</v>
      </c>
      <c r="C78" t="s">
        <v>151</v>
      </c>
      <c r="D78">
        <v>38</v>
      </c>
      <c r="E78" t="s">
        <v>154</v>
      </c>
      <c r="F78">
        <f>IF(D78="",AVERAGE(#REF!),D78)</f>
        <v>38</v>
      </c>
      <c r="G78">
        <f>IF(OR(Table3[[#This Row],[new Age]]&gt;Answer!$H$39,Table3[[#This Row],[new Age]]&lt;Answer!$H$40),1,0)</f>
        <v>0</v>
      </c>
    </row>
    <row r="79" spans="1:7" x14ac:dyDescent="0.3">
      <c r="A79">
        <v>78</v>
      </c>
      <c r="B79" s="1" t="s">
        <v>101</v>
      </c>
      <c r="C79" t="s">
        <v>151</v>
      </c>
      <c r="D79">
        <v>68</v>
      </c>
      <c r="E79" t="s">
        <v>154</v>
      </c>
      <c r="F79">
        <f>IF(D79="",AVERAGE(#REF!),D79)</f>
        <v>68</v>
      </c>
      <c r="G79">
        <f>IF(OR(Table3[[#This Row],[new Age]]&gt;Answer!$H$39,Table3[[#This Row],[new Age]]&lt;Answer!$H$40),1,0)</f>
        <v>0</v>
      </c>
    </row>
    <row r="80" spans="1:7" x14ac:dyDescent="0.3">
      <c r="A80">
        <v>79</v>
      </c>
      <c r="B80" s="1" t="s">
        <v>113</v>
      </c>
      <c r="C80" t="s">
        <v>152</v>
      </c>
      <c r="D80">
        <v>28</v>
      </c>
      <c r="E80" t="s">
        <v>154</v>
      </c>
      <c r="F80">
        <f t="shared" si="1"/>
        <v>28</v>
      </c>
      <c r="G80">
        <f>IF(OR(Table3[[#This Row],[new Age]]&gt;Answer!$H$39,Table3[[#This Row],[new Age]]&lt;Answer!$H$40),1,0)</f>
        <v>0</v>
      </c>
    </row>
    <row r="81" spans="1:7" x14ac:dyDescent="0.3">
      <c r="A81">
        <v>80</v>
      </c>
      <c r="B81" s="1" t="s">
        <v>99</v>
      </c>
      <c r="C81" t="s">
        <v>151</v>
      </c>
      <c r="D81">
        <v>37</v>
      </c>
      <c r="E81" t="s">
        <v>154</v>
      </c>
      <c r="F81">
        <f t="shared" si="1"/>
        <v>37</v>
      </c>
      <c r="G81">
        <f>IF(OR(Table3[[#This Row],[new Age]]&gt;Answer!$H$39,Table3[[#This Row],[new Age]]&lt;Answer!$H$40),1,0)</f>
        <v>0</v>
      </c>
    </row>
    <row r="82" spans="1:7" x14ac:dyDescent="0.3">
      <c r="A82">
        <v>81</v>
      </c>
      <c r="B82" s="1" t="s">
        <v>99</v>
      </c>
      <c r="C82" t="s">
        <v>151</v>
      </c>
      <c r="D82">
        <v>86</v>
      </c>
      <c r="E82" t="s">
        <v>154</v>
      </c>
      <c r="F82">
        <f>IF(D82="",AVERAGE(#REF!),D82)</f>
        <v>86</v>
      </c>
      <c r="G82">
        <f>IF(OR(Table3[[#This Row],[new Age]]&gt;Answer!$H$39,Table3[[#This Row],[new Age]]&lt;Answer!$H$40),1,0)</f>
        <v>0</v>
      </c>
    </row>
    <row r="83" spans="1:7" x14ac:dyDescent="0.3">
      <c r="A83">
        <v>82</v>
      </c>
      <c r="B83" s="1" t="s">
        <v>105</v>
      </c>
      <c r="C83" t="s">
        <v>152</v>
      </c>
      <c r="D83">
        <v>28</v>
      </c>
      <c r="E83" t="s">
        <v>154</v>
      </c>
      <c r="F83">
        <f>IF(D83="",AVERAGE(#REF!),D83)</f>
        <v>28</v>
      </c>
      <c r="G83">
        <f>IF(OR(Table3[[#This Row],[new Age]]&gt;Answer!$H$39,Table3[[#This Row],[new Age]]&lt;Answer!$H$40),1,0)</f>
        <v>0</v>
      </c>
    </row>
    <row r="84" spans="1:7" x14ac:dyDescent="0.3">
      <c r="A84">
        <v>83</v>
      </c>
      <c r="B84" s="1" t="s">
        <v>107</v>
      </c>
      <c r="C84" t="s">
        <v>152</v>
      </c>
      <c r="D84">
        <v>31</v>
      </c>
      <c r="E84" t="s">
        <v>154</v>
      </c>
      <c r="F84">
        <f t="shared" si="1"/>
        <v>31</v>
      </c>
      <c r="G84">
        <f>IF(OR(Table3[[#This Row],[new Age]]&gt;Answer!$H$39,Table3[[#This Row],[new Age]]&lt;Answer!$H$40),1,0)</f>
        <v>0</v>
      </c>
    </row>
    <row r="85" spans="1:7" x14ac:dyDescent="0.3">
      <c r="A85">
        <v>84</v>
      </c>
      <c r="B85" s="1" t="s">
        <v>99</v>
      </c>
      <c r="C85" t="s">
        <v>151</v>
      </c>
      <c r="D85">
        <v>85</v>
      </c>
      <c r="E85" t="s">
        <v>154</v>
      </c>
      <c r="F85">
        <f t="shared" si="1"/>
        <v>85</v>
      </c>
      <c r="G85">
        <f>IF(OR(Table3[[#This Row],[new Age]]&gt;Answer!$H$39,Table3[[#This Row],[new Age]]&lt;Answer!$H$40),1,0)</f>
        <v>0</v>
      </c>
    </row>
    <row r="86" spans="1:7" x14ac:dyDescent="0.3">
      <c r="A86">
        <v>85</v>
      </c>
      <c r="B86" s="1" t="s">
        <v>107</v>
      </c>
      <c r="C86" t="s">
        <v>151</v>
      </c>
      <c r="D86">
        <v>20</v>
      </c>
      <c r="E86" t="s">
        <v>154</v>
      </c>
      <c r="F86">
        <f>IF(D86="",AVERAGE(#REF!),D86)</f>
        <v>20</v>
      </c>
      <c r="G86">
        <f>IF(OR(Table3[[#This Row],[new Age]]&gt;Answer!$H$39,Table3[[#This Row],[new Age]]&lt;Answer!$H$40),1,0)</f>
        <v>0</v>
      </c>
    </row>
    <row r="87" spans="1:7" x14ac:dyDescent="0.3">
      <c r="A87">
        <v>86</v>
      </c>
      <c r="B87" s="1" t="s">
        <v>107</v>
      </c>
      <c r="C87" t="s">
        <v>152</v>
      </c>
      <c r="D87">
        <v>89</v>
      </c>
      <c r="E87" t="s">
        <v>154</v>
      </c>
      <c r="F87">
        <f>IF(D87="",AVERAGE(#REF!),D87)</f>
        <v>89</v>
      </c>
      <c r="G87">
        <f>IF(OR(Table3[[#This Row],[new Age]]&gt;Answer!$H$39,Table3[[#This Row],[new Age]]&lt;Answer!$H$40),1,0)</f>
        <v>0</v>
      </c>
    </row>
    <row r="88" spans="1:7" x14ac:dyDescent="0.3">
      <c r="A88">
        <v>87</v>
      </c>
      <c r="B88" s="1" t="s">
        <v>113</v>
      </c>
      <c r="C88" t="s">
        <v>151</v>
      </c>
      <c r="D88">
        <v>62</v>
      </c>
      <c r="E88" t="s">
        <v>154</v>
      </c>
      <c r="F88">
        <f t="shared" si="1"/>
        <v>62</v>
      </c>
      <c r="G88">
        <f>IF(OR(Table3[[#This Row],[new Age]]&gt;Answer!$H$39,Table3[[#This Row],[new Age]]&lt;Answer!$H$40),1,0)</f>
        <v>0</v>
      </c>
    </row>
    <row r="89" spans="1:7" x14ac:dyDescent="0.3">
      <c r="A89">
        <v>88</v>
      </c>
      <c r="B89" s="1" t="s">
        <v>99</v>
      </c>
      <c r="C89" t="s">
        <v>151</v>
      </c>
      <c r="D89">
        <v>76</v>
      </c>
      <c r="E89" t="s">
        <v>154</v>
      </c>
      <c r="F89">
        <f t="shared" si="1"/>
        <v>76</v>
      </c>
      <c r="G89">
        <f>IF(OR(Table3[[#This Row],[new Age]]&gt;Answer!$H$39,Table3[[#This Row],[new Age]]&lt;Answer!$H$40),1,0)</f>
        <v>0</v>
      </c>
    </row>
    <row r="90" spans="1:7" x14ac:dyDescent="0.3">
      <c r="A90">
        <v>89</v>
      </c>
      <c r="B90" s="1" t="s">
        <v>107</v>
      </c>
      <c r="C90" t="s">
        <v>151</v>
      </c>
      <c r="D90">
        <v>33</v>
      </c>
      <c r="E90" t="s">
        <v>154</v>
      </c>
      <c r="F90">
        <f>IF(D90="",AVERAGE(#REF!),D90)</f>
        <v>33</v>
      </c>
      <c r="G90">
        <f>IF(OR(Table3[[#This Row],[new Age]]&gt;Answer!$H$39,Table3[[#This Row],[new Age]]&lt;Answer!$H$40),1,0)</f>
        <v>0</v>
      </c>
    </row>
    <row r="91" spans="1:7" x14ac:dyDescent="0.3">
      <c r="A91">
        <v>90</v>
      </c>
      <c r="B91" s="1" t="s">
        <v>99</v>
      </c>
      <c r="C91" t="s">
        <v>152</v>
      </c>
      <c r="D91">
        <v>48</v>
      </c>
      <c r="E91" t="s">
        <v>154</v>
      </c>
      <c r="F91">
        <f>IF(D91="",AVERAGE(#REF!),D91)</f>
        <v>48</v>
      </c>
      <c r="G91">
        <f>IF(OR(Table3[[#This Row],[new Age]]&gt;Answer!$H$39,Table3[[#This Row],[new Age]]&lt;Answer!$H$40),1,0)</f>
        <v>0</v>
      </c>
    </row>
    <row r="92" spans="1:7" x14ac:dyDescent="0.3">
      <c r="A92">
        <v>91</v>
      </c>
      <c r="B92" s="1" t="s">
        <v>105</v>
      </c>
      <c r="C92" t="s">
        <v>151</v>
      </c>
      <c r="D92">
        <v>61</v>
      </c>
      <c r="E92" t="s">
        <v>154</v>
      </c>
      <c r="F92">
        <f t="shared" si="1"/>
        <v>61</v>
      </c>
      <c r="G92">
        <f>IF(OR(Table3[[#This Row],[new Age]]&gt;Answer!$H$39,Table3[[#This Row],[new Age]]&lt;Answer!$H$40),1,0)</f>
        <v>0</v>
      </c>
    </row>
    <row r="93" spans="1:7" x14ac:dyDescent="0.3">
      <c r="A93">
        <v>92</v>
      </c>
      <c r="B93" s="1" t="s">
        <v>108</v>
      </c>
      <c r="C93" t="s">
        <v>151</v>
      </c>
      <c r="D93">
        <v>75</v>
      </c>
      <c r="E93" t="s">
        <v>154</v>
      </c>
      <c r="F93">
        <f t="shared" si="1"/>
        <v>75</v>
      </c>
      <c r="G93">
        <f>IF(OR(Table3[[#This Row],[new Age]]&gt;Answer!$H$39,Table3[[#This Row],[new Age]]&lt;Answer!$H$40),1,0)</f>
        <v>0</v>
      </c>
    </row>
    <row r="94" spans="1:7" x14ac:dyDescent="0.3">
      <c r="A94">
        <v>93</v>
      </c>
      <c r="B94" s="1" t="s">
        <v>105</v>
      </c>
      <c r="C94" t="s">
        <v>151</v>
      </c>
      <c r="D94">
        <v>87</v>
      </c>
      <c r="E94" t="s">
        <v>154</v>
      </c>
      <c r="F94">
        <f>IF(D94="",AVERAGE(#REF!),D94)</f>
        <v>87</v>
      </c>
      <c r="G94">
        <f>IF(OR(Table3[[#This Row],[new Age]]&gt;Answer!$H$39,Table3[[#This Row],[new Age]]&lt;Answer!$H$40),1,0)</f>
        <v>0</v>
      </c>
    </row>
    <row r="95" spans="1:7" x14ac:dyDescent="0.3">
      <c r="A95">
        <v>94</v>
      </c>
      <c r="B95" s="1" t="s">
        <v>108</v>
      </c>
      <c r="C95" t="s">
        <v>151</v>
      </c>
      <c r="D95">
        <v>65</v>
      </c>
      <c r="E95" t="s">
        <v>154</v>
      </c>
      <c r="F95">
        <f>IF(D95="",AVERAGE(#REF!),D95)</f>
        <v>65</v>
      </c>
      <c r="G95">
        <f>IF(OR(Table3[[#This Row],[new Age]]&gt;Answer!$H$39,Table3[[#This Row],[new Age]]&lt;Answer!$H$40),1,0)</f>
        <v>0</v>
      </c>
    </row>
    <row r="96" spans="1:7" x14ac:dyDescent="0.3">
      <c r="A96">
        <v>95</v>
      </c>
      <c r="B96" s="1" t="s">
        <v>113</v>
      </c>
      <c r="C96" t="s">
        <v>151</v>
      </c>
      <c r="D96">
        <v>50</v>
      </c>
      <c r="E96" t="s">
        <v>154</v>
      </c>
      <c r="F96">
        <f t="shared" si="1"/>
        <v>50</v>
      </c>
      <c r="G96">
        <f>IF(OR(Table3[[#This Row],[new Age]]&gt;Answer!$H$39,Table3[[#This Row],[new Age]]&lt;Answer!$H$40),1,0)</f>
        <v>0</v>
      </c>
    </row>
    <row r="97" spans="1:7" x14ac:dyDescent="0.3">
      <c r="A97">
        <v>96</v>
      </c>
      <c r="B97" s="1" t="s">
        <v>99</v>
      </c>
      <c r="C97" t="s">
        <v>151</v>
      </c>
      <c r="D97">
        <v>43</v>
      </c>
      <c r="E97" t="s">
        <v>154</v>
      </c>
      <c r="F97">
        <f t="shared" si="1"/>
        <v>43</v>
      </c>
      <c r="G97">
        <f>IF(OR(Table3[[#This Row],[new Age]]&gt;Answer!$H$39,Table3[[#This Row],[new Age]]&lt;Answer!$H$40),1,0)</f>
        <v>0</v>
      </c>
    </row>
    <row r="98" spans="1:7" x14ac:dyDescent="0.3">
      <c r="A98">
        <v>97</v>
      </c>
      <c r="B98" s="1" t="s">
        <v>99</v>
      </c>
      <c r="C98" t="s">
        <v>152</v>
      </c>
      <c r="D98">
        <v>84</v>
      </c>
      <c r="E98" t="s">
        <v>154</v>
      </c>
      <c r="F98">
        <f>IF(D98="",AVERAGE(#REF!),D98)</f>
        <v>84</v>
      </c>
      <c r="G98">
        <f>IF(OR(Table3[[#This Row],[new Age]]&gt;Answer!$H$39,Table3[[#This Row],[new Age]]&lt;Answer!$H$40),1,0)</f>
        <v>0</v>
      </c>
    </row>
    <row r="99" spans="1:7" x14ac:dyDescent="0.3">
      <c r="A99">
        <v>98</v>
      </c>
      <c r="B99" s="1" t="s">
        <v>108</v>
      </c>
      <c r="C99" t="s">
        <v>151</v>
      </c>
      <c r="D99">
        <v>35</v>
      </c>
      <c r="E99" t="s">
        <v>154</v>
      </c>
      <c r="F99">
        <f>IF(D99="",AVERAGE(#REF!),D99)</f>
        <v>35</v>
      </c>
      <c r="G99">
        <f>IF(OR(Table3[[#This Row],[new Age]]&gt;Answer!$H$39,Table3[[#This Row],[new Age]]&lt;Answer!$H$40),1,0)</f>
        <v>0</v>
      </c>
    </row>
    <row r="100" spans="1:7" x14ac:dyDescent="0.3">
      <c r="A100">
        <v>99</v>
      </c>
      <c r="B100" s="1" t="s">
        <v>101</v>
      </c>
      <c r="C100" t="s">
        <v>152</v>
      </c>
      <c r="D100">
        <v>79</v>
      </c>
      <c r="E100" t="s">
        <v>154</v>
      </c>
      <c r="F100">
        <f t="shared" si="1"/>
        <v>79</v>
      </c>
      <c r="G100">
        <f>IF(OR(Table3[[#This Row],[new Age]]&gt;Answer!$H$39,Table3[[#This Row],[new Age]]&lt;Answer!$H$40),1,0)</f>
        <v>0</v>
      </c>
    </row>
    <row r="101" spans="1:7" x14ac:dyDescent="0.3">
      <c r="A101">
        <v>100</v>
      </c>
      <c r="B101" s="1" t="s">
        <v>111</v>
      </c>
      <c r="C101" t="s">
        <v>151</v>
      </c>
      <c r="D101">
        <v>85</v>
      </c>
      <c r="E101" t="s">
        <v>154</v>
      </c>
      <c r="F101">
        <f t="shared" si="1"/>
        <v>85</v>
      </c>
      <c r="G101">
        <f>IF(OR(Table3[[#This Row],[new Age]]&gt;Answer!$H$39,Table3[[#This Row],[new Age]]&lt;Answer!$H$40),1,0)</f>
        <v>0</v>
      </c>
    </row>
    <row r="102" spans="1:7" x14ac:dyDescent="0.3">
      <c r="A102">
        <v>101</v>
      </c>
      <c r="B102" s="1" t="s">
        <v>99</v>
      </c>
      <c r="C102" t="s">
        <v>152</v>
      </c>
      <c r="D102">
        <v>63</v>
      </c>
      <c r="E102" t="s">
        <v>154</v>
      </c>
      <c r="F102">
        <f>IF(D102="",AVERAGE(#REF!),D102)</f>
        <v>63</v>
      </c>
      <c r="G102">
        <f>IF(OR(Table3[[#This Row],[new Age]]&gt;Answer!$H$39,Table3[[#This Row],[new Age]]&lt;Answer!$H$40),1,0)</f>
        <v>0</v>
      </c>
    </row>
    <row r="103" spans="1:7" x14ac:dyDescent="0.3">
      <c r="A103">
        <v>102</v>
      </c>
      <c r="B103" s="1" t="s">
        <v>99</v>
      </c>
      <c r="C103" t="s">
        <v>152</v>
      </c>
      <c r="D103">
        <v>43</v>
      </c>
      <c r="E103" t="s">
        <v>154</v>
      </c>
      <c r="F103">
        <f>IF(D103="",AVERAGE(#REF!),D103)</f>
        <v>43</v>
      </c>
      <c r="G103">
        <f>IF(OR(Table3[[#This Row],[new Age]]&gt;Answer!$H$39,Table3[[#This Row],[new Age]]&lt;Answer!$H$40),1,0)</f>
        <v>0</v>
      </c>
    </row>
    <row r="104" spans="1:7" x14ac:dyDescent="0.3">
      <c r="A104">
        <v>103</v>
      </c>
      <c r="B104" s="1" t="s">
        <v>113</v>
      </c>
      <c r="C104" t="s">
        <v>151</v>
      </c>
      <c r="D104">
        <v>24</v>
      </c>
      <c r="E104" t="s">
        <v>154</v>
      </c>
      <c r="F104">
        <f t="shared" si="1"/>
        <v>24</v>
      </c>
      <c r="G104">
        <f>IF(OR(Table3[[#This Row],[new Age]]&gt;Answer!$H$39,Table3[[#This Row],[new Age]]&lt;Answer!$H$40),1,0)</f>
        <v>0</v>
      </c>
    </row>
    <row r="105" spans="1:7" x14ac:dyDescent="0.3">
      <c r="A105">
        <v>104</v>
      </c>
      <c r="B105" s="1" t="s">
        <v>101</v>
      </c>
      <c r="C105" t="s">
        <v>151</v>
      </c>
      <c r="D105">
        <v>46</v>
      </c>
      <c r="E105" t="s">
        <v>154</v>
      </c>
      <c r="F105">
        <f t="shared" si="1"/>
        <v>46</v>
      </c>
      <c r="G105">
        <f>IF(OR(Table3[[#This Row],[new Age]]&gt;Answer!$H$39,Table3[[#This Row],[new Age]]&lt;Answer!$H$40),1,0)</f>
        <v>0</v>
      </c>
    </row>
    <row r="106" spans="1:7" x14ac:dyDescent="0.3">
      <c r="A106">
        <v>105</v>
      </c>
      <c r="B106" s="1" t="s">
        <v>99</v>
      </c>
      <c r="C106" t="s">
        <v>151</v>
      </c>
      <c r="D106">
        <v>80</v>
      </c>
      <c r="E106" t="s">
        <v>154</v>
      </c>
      <c r="F106">
        <f>IF(D106="",AVERAGE(#REF!),D106)</f>
        <v>80</v>
      </c>
      <c r="G106">
        <f>IF(OR(Table3[[#This Row],[new Age]]&gt;Answer!$H$39,Table3[[#This Row],[new Age]]&lt;Answer!$H$40),1,0)</f>
        <v>0</v>
      </c>
    </row>
    <row r="107" spans="1:7" x14ac:dyDescent="0.3">
      <c r="A107">
        <v>106</v>
      </c>
      <c r="B107" s="1" t="s">
        <v>101</v>
      </c>
      <c r="C107" t="s">
        <v>152</v>
      </c>
      <c r="D107">
        <v>40</v>
      </c>
      <c r="E107" t="s">
        <v>154</v>
      </c>
      <c r="F107">
        <f>IF(D107="",AVERAGE(#REF!),D107)</f>
        <v>40</v>
      </c>
      <c r="G107">
        <f>IF(OR(Table3[[#This Row],[new Age]]&gt;Answer!$H$39,Table3[[#This Row],[new Age]]&lt;Answer!$H$40),1,0)</f>
        <v>0</v>
      </c>
    </row>
    <row r="108" spans="1:7" x14ac:dyDescent="0.3">
      <c r="A108">
        <v>107</v>
      </c>
      <c r="B108" s="1" t="s">
        <v>99</v>
      </c>
      <c r="C108" t="s">
        <v>151</v>
      </c>
      <c r="D108">
        <v>48</v>
      </c>
      <c r="E108" t="s">
        <v>154</v>
      </c>
      <c r="F108">
        <f t="shared" si="1"/>
        <v>48</v>
      </c>
      <c r="G108">
        <f>IF(OR(Table3[[#This Row],[new Age]]&gt;Answer!$H$39,Table3[[#This Row],[new Age]]&lt;Answer!$H$40),1,0)</f>
        <v>0</v>
      </c>
    </row>
    <row r="109" spans="1:7" x14ac:dyDescent="0.3">
      <c r="A109">
        <v>108</v>
      </c>
      <c r="B109" s="1" t="s">
        <v>105</v>
      </c>
      <c r="C109" t="s">
        <v>151</v>
      </c>
      <c r="D109">
        <v>63</v>
      </c>
      <c r="E109" t="s">
        <v>154</v>
      </c>
      <c r="F109">
        <f t="shared" si="1"/>
        <v>63</v>
      </c>
      <c r="G109">
        <f>IF(OR(Table3[[#This Row],[new Age]]&gt;Answer!$H$39,Table3[[#This Row],[new Age]]&lt;Answer!$H$40),1,0)</f>
        <v>0</v>
      </c>
    </row>
    <row r="110" spans="1:7" x14ac:dyDescent="0.3">
      <c r="A110">
        <v>109</v>
      </c>
      <c r="B110" s="1" t="s">
        <v>99</v>
      </c>
      <c r="C110" t="s">
        <v>152</v>
      </c>
      <c r="D110">
        <v>32</v>
      </c>
      <c r="E110" t="s">
        <v>154</v>
      </c>
      <c r="F110">
        <f>IF(D110="",AVERAGE(#REF!),D110)</f>
        <v>32</v>
      </c>
      <c r="G110">
        <f>IF(OR(Table3[[#This Row],[new Age]]&gt;Answer!$H$39,Table3[[#This Row],[new Age]]&lt;Answer!$H$40),1,0)</f>
        <v>0</v>
      </c>
    </row>
    <row r="111" spans="1:7" x14ac:dyDescent="0.3">
      <c r="A111">
        <v>110</v>
      </c>
      <c r="B111" s="1" t="s">
        <v>99</v>
      </c>
      <c r="C111" t="s">
        <v>151</v>
      </c>
      <c r="D111">
        <v>78</v>
      </c>
      <c r="E111" t="s">
        <v>154</v>
      </c>
      <c r="F111">
        <f>IF(D111="",AVERAGE(#REF!),D111)</f>
        <v>78</v>
      </c>
      <c r="G111">
        <f>IF(OR(Table3[[#This Row],[new Age]]&gt;Answer!$H$39,Table3[[#This Row],[new Age]]&lt;Answer!$H$40),1,0)</f>
        <v>0</v>
      </c>
    </row>
    <row r="112" spans="1:7" x14ac:dyDescent="0.3">
      <c r="A112">
        <v>111</v>
      </c>
      <c r="B112" s="1" t="s">
        <v>113</v>
      </c>
      <c r="C112" t="s">
        <v>152</v>
      </c>
      <c r="D112">
        <v>27</v>
      </c>
      <c r="E112" t="s">
        <v>154</v>
      </c>
      <c r="F112">
        <f t="shared" si="1"/>
        <v>27</v>
      </c>
      <c r="G112">
        <f>IF(OR(Table3[[#This Row],[new Age]]&gt;Answer!$H$39,Table3[[#This Row],[new Age]]&lt;Answer!$H$40),1,0)</f>
        <v>0</v>
      </c>
    </row>
    <row r="113" spans="1:7" x14ac:dyDescent="0.3">
      <c r="A113">
        <v>112</v>
      </c>
      <c r="B113" s="1" t="s">
        <v>99</v>
      </c>
      <c r="C113" t="s">
        <v>151</v>
      </c>
      <c r="D113">
        <v>70</v>
      </c>
      <c r="E113" t="s">
        <v>154</v>
      </c>
      <c r="F113">
        <f t="shared" si="1"/>
        <v>70</v>
      </c>
      <c r="G113">
        <f>IF(OR(Table3[[#This Row],[new Age]]&gt;Answer!$H$39,Table3[[#This Row],[new Age]]&lt;Answer!$H$40),1,0)</f>
        <v>0</v>
      </c>
    </row>
    <row r="114" spans="1:7" x14ac:dyDescent="0.3">
      <c r="A114">
        <v>113</v>
      </c>
      <c r="B114" s="1" t="s">
        <v>99</v>
      </c>
      <c r="C114" t="s">
        <v>152</v>
      </c>
      <c r="D114">
        <v>72</v>
      </c>
      <c r="E114" t="s">
        <v>154</v>
      </c>
      <c r="F114">
        <f>IF(D114="",AVERAGE(#REF!),D114)</f>
        <v>72</v>
      </c>
      <c r="G114">
        <f>IF(OR(Table3[[#This Row],[new Age]]&gt;Answer!$H$39,Table3[[#This Row],[new Age]]&lt;Answer!$H$40),1,0)</f>
        <v>0</v>
      </c>
    </row>
    <row r="115" spans="1:7" x14ac:dyDescent="0.3">
      <c r="A115">
        <v>114</v>
      </c>
      <c r="B115" s="1" t="s">
        <v>99</v>
      </c>
      <c r="C115" t="s">
        <v>151</v>
      </c>
      <c r="D115">
        <v>38</v>
      </c>
      <c r="E115" t="s">
        <v>154</v>
      </c>
      <c r="F115">
        <f>IF(D115="",AVERAGE(#REF!),D115)</f>
        <v>38</v>
      </c>
      <c r="G115">
        <f>IF(OR(Table3[[#This Row],[new Age]]&gt;Answer!$H$39,Table3[[#This Row],[new Age]]&lt;Answer!$H$40),1,0)</f>
        <v>0</v>
      </c>
    </row>
    <row r="116" spans="1:7" x14ac:dyDescent="0.3">
      <c r="A116">
        <v>115</v>
      </c>
      <c r="B116" s="1" t="s">
        <v>99</v>
      </c>
      <c r="C116" t="s">
        <v>152</v>
      </c>
      <c r="D116">
        <v>64</v>
      </c>
      <c r="E116" t="s">
        <v>154</v>
      </c>
      <c r="F116">
        <f t="shared" si="1"/>
        <v>64</v>
      </c>
      <c r="G116">
        <f>IF(OR(Table3[[#This Row],[new Age]]&gt;Answer!$H$39,Table3[[#This Row],[new Age]]&lt;Answer!$H$40),1,0)</f>
        <v>0</v>
      </c>
    </row>
    <row r="117" spans="1:7" x14ac:dyDescent="0.3">
      <c r="A117">
        <v>116</v>
      </c>
      <c r="B117" s="1" t="s">
        <v>108</v>
      </c>
      <c r="C117" t="s">
        <v>151</v>
      </c>
      <c r="D117">
        <v>88</v>
      </c>
      <c r="E117" t="s">
        <v>154</v>
      </c>
      <c r="F117">
        <f t="shared" si="1"/>
        <v>88</v>
      </c>
      <c r="G117">
        <f>IF(OR(Table3[[#This Row],[new Age]]&gt;Answer!$H$39,Table3[[#This Row],[new Age]]&lt;Answer!$H$40),1,0)</f>
        <v>0</v>
      </c>
    </row>
    <row r="118" spans="1:7" x14ac:dyDescent="0.3">
      <c r="A118">
        <v>117</v>
      </c>
      <c r="B118" s="1" t="s">
        <v>113</v>
      </c>
      <c r="C118" t="s">
        <v>152</v>
      </c>
      <c r="D118">
        <v>28</v>
      </c>
      <c r="E118" t="s">
        <v>154</v>
      </c>
      <c r="F118">
        <f>IF(D118="",AVERAGE(#REF!),D118)</f>
        <v>28</v>
      </c>
      <c r="G118">
        <f>IF(OR(Table3[[#This Row],[new Age]]&gt;Answer!$H$39,Table3[[#This Row],[new Age]]&lt;Answer!$H$40),1,0)</f>
        <v>0</v>
      </c>
    </row>
    <row r="119" spans="1:7" x14ac:dyDescent="0.3">
      <c r="A119">
        <v>118</v>
      </c>
      <c r="B119" s="1" t="s">
        <v>99</v>
      </c>
      <c r="C119" t="s">
        <v>152</v>
      </c>
      <c r="D119">
        <v>25</v>
      </c>
      <c r="E119" t="s">
        <v>154</v>
      </c>
      <c r="F119">
        <f>IF(D119="",AVERAGE(#REF!),D119)</f>
        <v>25</v>
      </c>
      <c r="G119">
        <f>IF(OR(Table3[[#This Row],[new Age]]&gt;Answer!$H$39,Table3[[#This Row],[new Age]]&lt;Answer!$H$40),1,0)</f>
        <v>0</v>
      </c>
    </row>
    <row r="120" spans="1:7" x14ac:dyDescent="0.3">
      <c r="A120">
        <v>119</v>
      </c>
      <c r="B120" s="1" t="s">
        <v>101</v>
      </c>
      <c r="C120" t="s">
        <v>152</v>
      </c>
      <c r="D120">
        <v>90</v>
      </c>
      <c r="E120" t="s">
        <v>154</v>
      </c>
      <c r="F120">
        <f t="shared" si="1"/>
        <v>90</v>
      </c>
      <c r="G120">
        <f>IF(OR(Table3[[#This Row],[new Age]]&gt;Answer!$H$39,Table3[[#This Row],[new Age]]&lt;Answer!$H$40),1,0)</f>
        <v>0</v>
      </c>
    </row>
    <row r="121" spans="1:7" x14ac:dyDescent="0.3">
      <c r="A121">
        <v>120</v>
      </c>
      <c r="B121" s="1" t="s">
        <v>99</v>
      </c>
      <c r="C121" t="s">
        <v>151</v>
      </c>
      <c r="D121">
        <v>77</v>
      </c>
      <c r="E121" t="s">
        <v>154</v>
      </c>
      <c r="F121">
        <f t="shared" si="1"/>
        <v>77</v>
      </c>
      <c r="G121">
        <f>IF(OR(Table3[[#This Row],[new Age]]&gt;Answer!$H$39,Table3[[#This Row],[new Age]]&lt;Answer!$H$40),1,0)</f>
        <v>0</v>
      </c>
    </row>
    <row r="122" spans="1:7" x14ac:dyDescent="0.3">
      <c r="A122">
        <v>121</v>
      </c>
      <c r="B122" s="1" t="s">
        <v>113</v>
      </c>
      <c r="C122" t="s">
        <v>152</v>
      </c>
      <c r="D122">
        <v>25</v>
      </c>
      <c r="E122" t="s">
        <v>154</v>
      </c>
      <c r="F122">
        <f>IF(D122="",AVERAGE(#REF!),D122)</f>
        <v>25</v>
      </c>
      <c r="G122">
        <f>IF(OR(Table3[[#This Row],[new Age]]&gt;Answer!$H$39,Table3[[#This Row],[new Age]]&lt;Answer!$H$40),1,0)</f>
        <v>0</v>
      </c>
    </row>
    <row r="123" spans="1:7" x14ac:dyDescent="0.3">
      <c r="A123">
        <v>122</v>
      </c>
      <c r="B123" s="1" t="s">
        <v>105</v>
      </c>
      <c r="C123" t="s">
        <v>151</v>
      </c>
      <c r="D123">
        <v>41</v>
      </c>
      <c r="E123" t="s">
        <v>154</v>
      </c>
      <c r="F123">
        <f>IF(D123="",AVERAGE(#REF!),D123)</f>
        <v>41</v>
      </c>
      <c r="G123">
        <f>IF(OR(Table3[[#This Row],[new Age]]&gt;Answer!$H$39,Table3[[#This Row],[new Age]]&lt;Answer!$H$40),1,0)</f>
        <v>0</v>
      </c>
    </row>
    <row r="124" spans="1:7" x14ac:dyDescent="0.3">
      <c r="A124">
        <v>123</v>
      </c>
      <c r="B124" s="1" t="s">
        <v>102</v>
      </c>
      <c r="C124" t="s">
        <v>152</v>
      </c>
      <c r="D124">
        <v>69</v>
      </c>
      <c r="E124" t="s">
        <v>154</v>
      </c>
      <c r="F124">
        <f t="shared" si="1"/>
        <v>69</v>
      </c>
      <c r="G124">
        <f>IF(OR(Table3[[#This Row],[new Age]]&gt;Answer!$H$39,Table3[[#This Row],[new Age]]&lt;Answer!$H$40),1,0)</f>
        <v>0</v>
      </c>
    </row>
    <row r="125" spans="1:7" x14ac:dyDescent="0.3">
      <c r="A125">
        <v>124</v>
      </c>
      <c r="B125" s="1" t="s">
        <v>113</v>
      </c>
      <c r="C125" t="s">
        <v>152</v>
      </c>
      <c r="D125">
        <v>52</v>
      </c>
      <c r="E125" t="s">
        <v>154</v>
      </c>
      <c r="F125">
        <f t="shared" si="1"/>
        <v>52</v>
      </c>
      <c r="G125">
        <f>IF(OR(Table3[[#This Row],[new Age]]&gt;Answer!$H$39,Table3[[#This Row],[new Age]]&lt;Answer!$H$40),1,0)</f>
        <v>0</v>
      </c>
    </row>
    <row r="126" spans="1:7" x14ac:dyDescent="0.3">
      <c r="A126">
        <v>125</v>
      </c>
      <c r="B126" s="1" t="s">
        <v>105</v>
      </c>
      <c r="C126" t="s">
        <v>152</v>
      </c>
      <c r="D126">
        <v>58</v>
      </c>
      <c r="E126" t="s">
        <v>154</v>
      </c>
      <c r="F126">
        <f>IF(D126="",AVERAGE(#REF!),D126)</f>
        <v>58</v>
      </c>
      <c r="G126">
        <f>IF(OR(Table3[[#This Row],[new Age]]&gt;Answer!$H$39,Table3[[#This Row],[new Age]]&lt;Answer!$H$40),1,0)</f>
        <v>0</v>
      </c>
    </row>
    <row r="127" spans="1:7" x14ac:dyDescent="0.3">
      <c r="A127">
        <v>126</v>
      </c>
      <c r="B127" s="1" t="s">
        <v>99</v>
      </c>
      <c r="C127" t="s">
        <v>152</v>
      </c>
      <c r="D127">
        <v>67</v>
      </c>
      <c r="E127" t="s">
        <v>154</v>
      </c>
      <c r="F127">
        <f>IF(D127="",AVERAGE(#REF!),D127)</f>
        <v>67</v>
      </c>
      <c r="G127">
        <f>IF(OR(Table3[[#This Row],[new Age]]&gt;Answer!$H$39,Table3[[#This Row],[new Age]]&lt;Answer!$H$40),1,0)</f>
        <v>0</v>
      </c>
    </row>
    <row r="128" spans="1:7" x14ac:dyDescent="0.3">
      <c r="A128">
        <v>127</v>
      </c>
      <c r="B128" s="1" t="s">
        <v>108</v>
      </c>
      <c r="C128" t="s">
        <v>152</v>
      </c>
      <c r="D128">
        <v>57</v>
      </c>
      <c r="E128" t="s">
        <v>154</v>
      </c>
      <c r="F128">
        <f t="shared" si="1"/>
        <v>57</v>
      </c>
      <c r="G128">
        <f>IF(OR(Table3[[#This Row],[new Age]]&gt;Answer!$H$39,Table3[[#This Row],[new Age]]&lt;Answer!$H$40),1,0)</f>
        <v>0</v>
      </c>
    </row>
    <row r="129" spans="1:7" x14ac:dyDescent="0.3">
      <c r="A129">
        <v>128</v>
      </c>
      <c r="B129" s="1" t="s">
        <v>99</v>
      </c>
      <c r="C129" t="s">
        <v>152</v>
      </c>
      <c r="D129">
        <v>55</v>
      </c>
      <c r="E129" t="s">
        <v>154</v>
      </c>
      <c r="F129">
        <f t="shared" si="1"/>
        <v>55</v>
      </c>
      <c r="G129">
        <f>IF(OR(Table3[[#This Row],[new Age]]&gt;Answer!$H$39,Table3[[#This Row],[new Age]]&lt;Answer!$H$40),1,0)</f>
        <v>0</v>
      </c>
    </row>
    <row r="130" spans="1:7" x14ac:dyDescent="0.3">
      <c r="A130">
        <v>129</v>
      </c>
      <c r="B130" s="1" t="s">
        <v>99</v>
      </c>
      <c r="C130" t="s">
        <v>152</v>
      </c>
      <c r="D130">
        <v>21</v>
      </c>
      <c r="E130" t="s">
        <v>154</v>
      </c>
      <c r="F130">
        <f>IF(D130="",AVERAGE(#REF!),D130)</f>
        <v>21</v>
      </c>
      <c r="G130">
        <f>IF(OR(Table3[[#This Row],[new Age]]&gt;Answer!$H$39,Table3[[#This Row],[new Age]]&lt;Answer!$H$40),1,0)</f>
        <v>0</v>
      </c>
    </row>
    <row r="131" spans="1:7" x14ac:dyDescent="0.3">
      <c r="A131">
        <v>130</v>
      </c>
      <c r="B131" s="1" t="s">
        <v>99</v>
      </c>
      <c r="C131" t="s">
        <v>152</v>
      </c>
      <c r="D131">
        <v>50</v>
      </c>
      <c r="E131" t="s">
        <v>154</v>
      </c>
      <c r="F131">
        <f>IF(D131="",AVERAGE(#REF!),D131)</f>
        <v>50</v>
      </c>
      <c r="G131">
        <f>IF(OR(Table3[[#This Row],[new Age]]&gt;Answer!$H$39,Table3[[#This Row],[new Age]]&lt;Answer!$H$40),1,0)</f>
        <v>0</v>
      </c>
    </row>
    <row r="132" spans="1:7" x14ac:dyDescent="0.3">
      <c r="A132">
        <v>131</v>
      </c>
      <c r="B132" s="1" t="s">
        <v>107</v>
      </c>
      <c r="C132" t="s">
        <v>152</v>
      </c>
      <c r="D132">
        <v>90</v>
      </c>
      <c r="E132" t="s">
        <v>154</v>
      </c>
      <c r="F132">
        <f t="shared" si="1"/>
        <v>90</v>
      </c>
      <c r="G132">
        <f>IF(OR(Table3[[#This Row],[new Age]]&gt;Answer!$H$39,Table3[[#This Row],[new Age]]&lt;Answer!$H$40),1,0)</f>
        <v>0</v>
      </c>
    </row>
    <row r="133" spans="1:7" x14ac:dyDescent="0.3">
      <c r="A133">
        <v>132</v>
      </c>
      <c r="B133" s="1" t="s">
        <v>105</v>
      </c>
      <c r="C133" t="s">
        <v>152</v>
      </c>
      <c r="D133">
        <v>50</v>
      </c>
      <c r="E133" t="s">
        <v>154</v>
      </c>
      <c r="F133">
        <f t="shared" si="1"/>
        <v>50</v>
      </c>
      <c r="G133">
        <f>IF(OR(Table3[[#This Row],[new Age]]&gt;Answer!$H$39,Table3[[#This Row],[new Age]]&lt;Answer!$H$40),1,0)</f>
        <v>0</v>
      </c>
    </row>
    <row r="134" spans="1:7" x14ac:dyDescent="0.3">
      <c r="A134">
        <v>133</v>
      </c>
      <c r="B134" s="1" t="s">
        <v>108</v>
      </c>
      <c r="C134" t="s">
        <v>152</v>
      </c>
      <c r="D134">
        <v>71</v>
      </c>
      <c r="E134" t="s">
        <v>154</v>
      </c>
      <c r="F134">
        <f>IF(D134="",AVERAGE(#REF!),D134)</f>
        <v>71</v>
      </c>
      <c r="G134">
        <f>IF(OR(Table3[[#This Row],[new Age]]&gt;Answer!$H$39,Table3[[#This Row],[new Age]]&lt;Answer!$H$40),1,0)</f>
        <v>0</v>
      </c>
    </row>
    <row r="135" spans="1:7" x14ac:dyDescent="0.3">
      <c r="A135">
        <v>134</v>
      </c>
      <c r="B135" s="1" t="s">
        <v>101</v>
      </c>
      <c r="C135" t="s">
        <v>151</v>
      </c>
      <c r="D135">
        <v>82</v>
      </c>
      <c r="E135" t="s">
        <v>154</v>
      </c>
      <c r="F135">
        <f>IF(D135="",AVERAGE(#REF!),D135)</f>
        <v>82</v>
      </c>
      <c r="G135">
        <f>IF(OR(Table3[[#This Row],[new Age]]&gt;Answer!$H$39,Table3[[#This Row],[new Age]]&lt;Answer!$H$40),1,0)</f>
        <v>0</v>
      </c>
    </row>
    <row r="136" spans="1:7" x14ac:dyDescent="0.3">
      <c r="A136">
        <v>135</v>
      </c>
      <c r="B136" s="1" t="s">
        <v>105</v>
      </c>
      <c r="C136" t="s">
        <v>152</v>
      </c>
      <c r="D136">
        <v>27</v>
      </c>
      <c r="E136" t="s">
        <v>154</v>
      </c>
      <c r="F136">
        <f t="shared" ref="F136:F197" si="2">IF(D136="",AVERAGE(D133:D135),D136)</f>
        <v>27</v>
      </c>
      <c r="G136">
        <f>IF(OR(Table3[[#This Row],[new Age]]&gt;Answer!$H$39,Table3[[#This Row],[new Age]]&lt;Answer!$H$40),1,0)</f>
        <v>0</v>
      </c>
    </row>
    <row r="137" spans="1:7" x14ac:dyDescent="0.3">
      <c r="A137">
        <v>136</v>
      </c>
      <c r="B137" s="1" t="s">
        <v>99</v>
      </c>
      <c r="C137" t="s">
        <v>152</v>
      </c>
      <c r="D137">
        <v>36</v>
      </c>
      <c r="E137" t="s">
        <v>154</v>
      </c>
      <c r="F137">
        <f t="shared" si="2"/>
        <v>36</v>
      </c>
      <c r="G137">
        <f>IF(OR(Table3[[#This Row],[new Age]]&gt;Answer!$H$39,Table3[[#This Row],[new Age]]&lt;Answer!$H$40),1,0)</f>
        <v>0</v>
      </c>
    </row>
    <row r="138" spans="1:7" x14ac:dyDescent="0.3">
      <c r="A138">
        <v>137</v>
      </c>
      <c r="B138" s="1" t="s">
        <v>113</v>
      </c>
      <c r="C138" t="s">
        <v>151</v>
      </c>
      <c r="D138">
        <v>25</v>
      </c>
      <c r="E138" t="s">
        <v>154</v>
      </c>
      <c r="F138">
        <f>IF(D138="",AVERAGE(#REF!),D138)</f>
        <v>25</v>
      </c>
      <c r="G138">
        <f>IF(OR(Table3[[#This Row],[new Age]]&gt;Answer!$H$39,Table3[[#This Row],[new Age]]&lt;Answer!$H$40),1,0)</f>
        <v>0</v>
      </c>
    </row>
    <row r="139" spans="1:7" x14ac:dyDescent="0.3">
      <c r="A139">
        <v>138</v>
      </c>
      <c r="B139" s="1" t="s">
        <v>99</v>
      </c>
      <c r="C139" t="s">
        <v>152</v>
      </c>
      <c r="D139">
        <v>27</v>
      </c>
      <c r="E139" t="s">
        <v>154</v>
      </c>
      <c r="F139">
        <f>IF(D139="",AVERAGE(#REF!),D139)</f>
        <v>27</v>
      </c>
      <c r="G139">
        <f>IF(OR(Table3[[#This Row],[new Age]]&gt;Answer!$H$39,Table3[[#This Row],[new Age]]&lt;Answer!$H$40),1,0)</f>
        <v>0</v>
      </c>
    </row>
    <row r="140" spans="1:7" x14ac:dyDescent="0.3">
      <c r="A140">
        <v>139</v>
      </c>
      <c r="B140" s="1" t="s">
        <v>99</v>
      </c>
      <c r="C140" t="s">
        <v>152</v>
      </c>
      <c r="D140">
        <v>75</v>
      </c>
      <c r="E140" t="s">
        <v>154</v>
      </c>
      <c r="F140">
        <f t="shared" si="2"/>
        <v>75</v>
      </c>
      <c r="G140">
        <f>IF(OR(Table3[[#This Row],[new Age]]&gt;Answer!$H$39,Table3[[#This Row],[new Age]]&lt;Answer!$H$40),1,0)</f>
        <v>0</v>
      </c>
    </row>
    <row r="141" spans="1:7" x14ac:dyDescent="0.3">
      <c r="A141">
        <v>140</v>
      </c>
      <c r="B141" s="1" t="s">
        <v>99</v>
      </c>
      <c r="C141" t="s">
        <v>151</v>
      </c>
      <c r="D141">
        <v>58</v>
      </c>
      <c r="E141" t="s">
        <v>154</v>
      </c>
      <c r="F141">
        <f t="shared" si="2"/>
        <v>58</v>
      </c>
      <c r="G141">
        <f>IF(OR(Table3[[#This Row],[new Age]]&gt;Answer!$H$39,Table3[[#This Row],[new Age]]&lt;Answer!$H$40),1,0)</f>
        <v>0</v>
      </c>
    </row>
    <row r="142" spans="1:7" x14ac:dyDescent="0.3">
      <c r="A142">
        <v>141</v>
      </c>
      <c r="B142" s="1" t="s">
        <v>99</v>
      </c>
      <c r="C142" t="s">
        <v>151</v>
      </c>
      <c r="D142">
        <v>38</v>
      </c>
      <c r="E142" t="s">
        <v>154</v>
      </c>
      <c r="F142">
        <f>IF(D142="",AVERAGE(#REF!),D142)</f>
        <v>38</v>
      </c>
      <c r="G142">
        <f>IF(OR(Table3[[#This Row],[new Age]]&gt;Answer!$H$39,Table3[[#This Row],[new Age]]&lt;Answer!$H$40),1,0)</f>
        <v>0</v>
      </c>
    </row>
    <row r="143" spans="1:7" x14ac:dyDescent="0.3">
      <c r="A143">
        <v>142</v>
      </c>
      <c r="B143" s="1" t="s">
        <v>113</v>
      </c>
      <c r="C143" t="s">
        <v>151</v>
      </c>
      <c r="D143">
        <v>77</v>
      </c>
      <c r="E143" t="s">
        <v>154</v>
      </c>
      <c r="F143">
        <f>IF(D143="",AVERAGE(#REF!),D143)</f>
        <v>77</v>
      </c>
      <c r="G143">
        <f>IF(OR(Table3[[#This Row],[new Age]]&gt;Answer!$H$39,Table3[[#This Row],[new Age]]&lt;Answer!$H$40),1,0)</f>
        <v>0</v>
      </c>
    </row>
    <row r="144" spans="1:7" x14ac:dyDescent="0.3">
      <c r="A144">
        <v>143</v>
      </c>
      <c r="B144" s="1" t="s">
        <v>99</v>
      </c>
      <c r="C144" t="s">
        <v>151</v>
      </c>
      <c r="D144">
        <v>46</v>
      </c>
      <c r="E144" t="s">
        <v>154</v>
      </c>
      <c r="F144">
        <f t="shared" si="2"/>
        <v>46</v>
      </c>
      <c r="G144">
        <f>IF(OR(Table3[[#This Row],[new Age]]&gt;Answer!$H$39,Table3[[#This Row],[new Age]]&lt;Answer!$H$40),1,0)</f>
        <v>0</v>
      </c>
    </row>
    <row r="145" spans="1:7" x14ac:dyDescent="0.3">
      <c r="A145">
        <v>144</v>
      </c>
      <c r="B145" s="1" t="s">
        <v>108</v>
      </c>
      <c r="C145" t="s">
        <v>151</v>
      </c>
      <c r="D145">
        <v>27</v>
      </c>
      <c r="E145" t="s">
        <v>154</v>
      </c>
      <c r="F145">
        <f t="shared" si="2"/>
        <v>27</v>
      </c>
      <c r="G145">
        <f>IF(OR(Table3[[#This Row],[new Age]]&gt;Answer!$H$39,Table3[[#This Row],[new Age]]&lt;Answer!$H$40),1,0)</f>
        <v>0</v>
      </c>
    </row>
    <row r="146" spans="1:7" x14ac:dyDescent="0.3">
      <c r="A146">
        <v>145</v>
      </c>
      <c r="B146" s="1" t="s">
        <v>107</v>
      </c>
      <c r="C146" t="s">
        <v>151</v>
      </c>
      <c r="D146">
        <v>18</v>
      </c>
      <c r="E146" t="s">
        <v>154</v>
      </c>
      <c r="F146">
        <f>IF(D146="",AVERAGE(#REF!),D146)</f>
        <v>18</v>
      </c>
      <c r="G146">
        <f>IF(OR(Table3[[#This Row],[new Age]]&gt;Answer!$H$39,Table3[[#This Row],[new Age]]&lt;Answer!$H$40),1,0)</f>
        <v>0</v>
      </c>
    </row>
    <row r="147" spans="1:7" x14ac:dyDescent="0.3">
      <c r="A147">
        <v>146</v>
      </c>
      <c r="B147" s="1" t="s">
        <v>103</v>
      </c>
      <c r="C147" t="s">
        <v>151</v>
      </c>
      <c r="D147">
        <v>85</v>
      </c>
      <c r="E147" t="s">
        <v>154</v>
      </c>
      <c r="F147">
        <f>IF(D147="",AVERAGE(#REF!),D147)</f>
        <v>85</v>
      </c>
      <c r="G147">
        <f>IF(OR(Table3[[#This Row],[new Age]]&gt;Answer!$H$39,Table3[[#This Row],[new Age]]&lt;Answer!$H$40),1,0)</f>
        <v>0</v>
      </c>
    </row>
    <row r="148" spans="1:7" x14ac:dyDescent="0.3">
      <c r="A148">
        <v>147</v>
      </c>
      <c r="B148" s="1" t="s">
        <v>99</v>
      </c>
      <c r="C148" t="s">
        <v>152</v>
      </c>
      <c r="D148">
        <v>29</v>
      </c>
      <c r="E148" t="s">
        <v>154</v>
      </c>
      <c r="F148">
        <f t="shared" si="2"/>
        <v>29</v>
      </c>
      <c r="G148">
        <f>IF(OR(Table3[[#This Row],[new Age]]&gt;Answer!$H$39,Table3[[#This Row],[new Age]]&lt;Answer!$H$40),1,0)</f>
        <v>0</v>
      </c>
    </row>
    <row r="149" spans="1:7" x14ac:dyDescent="0.3">
      <c r="A149">
        <v>148</v>
      </c>
      <c r="B149" s="1" t="s">
        <v>105</v>
      </c>
      <c r="C149" t="s">
        <v>152</v>
      </c>
      <c r="D149">
        <v>33</v>
      </c>
      <c r="E149" t="s">
        <v>154</v>
      </c>
      <c r="F149">
        <f t="shared" si="2"/>
        <v>33</v>
      </c>
      <c r="G149">
        <f>IF(OR(Table3[[#This Row],[new Age]]&gt;Answer!$H$39,Table3[[#This Row],[new Age]]&lt;Answer!$H$40),1,0)</f>
        <v>0</v>
      </c>
    </row>
    <row r="150" spans="1:7" x14ac:dyDescent="0.3">
      <c r="A150">
        <v>149</v>
      </c>
      <c r="B150" s="1" t="s">
        <v>108</v>
      </c>
      <c r="C150" t="s">
        <v>152</v>
      </c>
      <c r="D150">
        <v>73</v>
      </c>
      <c r="E150" t="s">
        <v>154</v>
      </c>
      <c r="F150">
        <f>IF(D150="",AVERAGE(#REF!),D150)</f>
        <v>73</v>
      </c>
      <c r="G150">
        <f>IF(OR(Table3[[#This Row],[new Age]]&gt;Answer!$H$39,Table3[[#This Row],[new Age]]&lt;Answer!$H$40),1,0)</f>
        <v>0</v>
      </c>
    </row>
    <row r="151" spans="1:7" x14ac:dyDescent="0.3">
      <c r="A151">
        <v>150</v>
      </c>
      <c r="B151" s="1" t="s">
        <v>99</v>
      </c>
      <c r="C151" t="s">
        <v>152</v>
      </c>
      <c r="D151">
        <v>31</v>
      </c>
      <c r="E151" t="s">
        <v>154</v>
      </c>
      <c r="F151">
        <f>IF(D151="",AVERAGE(#REF!),D151)</f>
        <v>31</v>
      </c>
      <c r="G151">
        <f>IF(OR(Table3[[#This Row],[new Age]]&gt;Answer!$H$39,Table3[[#This Row],[new Age]]&lt;Answer!$H$40),1,0)</f>
        <v>0</v>
      </c>
    </row>
    <row r="152" spans="1:7" x14ac:dyDescent="0.3">
      <c r="A152">
        <v>151</v>
      </c>
      <c r="B152" s="1" t="s">
        <v>109</v>
      </c>
      <c r="C152" t="s">
        <v>151</v>
      </c>
      <c r="D152">
        <v>76</v>
      </c>
      <c r="E152" t="s">
        <v>154</v>
      </c>
      <c r="F152">
        <f t="shared" si="2"/>
        <v>76</v>
      </c>
      <c r="G152">
        <f>IF(OR(Table3[[#This Row],[new Age]]&gt;Answer!$H$39,Table3[[#This Row],[new Age]]&lt;Answer!$H$40),1,0)</f>
        <v>0</v>
      </c>
    </row>
    <row r="153" spans="1:7" x14ac:dyDescent="0.3">
      <c r="A153">
        <v>152</v>
      </c>
      <c r="B153" s="1" t="s">
        <v>107</v>
      </c>
      <c r="C153" t="s">
        <v>152</v>
      </c>
      <c r="D153">
        <v>26</v>
      </c>
      <c r="E153" t="s">
        <v>154</v>
      </c>
      <c r="F153">
        <f t="shared" si="2"/>
        <v>26</v>
      </c>
      <c r="G153">
        <f>IF(OR(Table3[[#This Row],[new Age]]&gt;Answer!$H$39,Table3[[#This Row],[new Age]]&lt;Answer!$H$40),1,0)</f>
        <v>0</v>
      </c>
    </row>
    <row r="154" spans="1:7" x14ac:dyDescent="0.3">
      <c r="A154">
        <v>153</v>
      </c>
      <c r="B154" s="1" t="s">
        <v>99</v>
      </c>
      <c r="C154" t="s">
        <v>151</v>
      </c>
      <c r="D154">
        <v>19</v>
      </c>
      <c r="E154" t="s">
        <v>154</v>
      </c>
      <c r="F154">
        <f>IF(D154="",AVERAGE(#REF!),D154)</f>
        <v>19</v>
      </c>
      <c r="G154">
        <f>IF(OR(Table3[[#This Row],[new Age]]&gt;Answer!$H$39,Table3[[#This Row],[new Age]]&lt;Answer!$H$40),1,0)</f>
        <v>0</v>
      </c>
    </row>
    <row r="155" spans="1:7" x14ac:dyDescent="0.3">
      <c r="A155">
        <v>154</v>
      </c>
      <c r="B155" s="1" t="s">
        <v>107</v>
      </c>
      <c r="C155" t="s">
        <v>151</v>
      </c>
      <c r="D155">
        <v>37</v>
      </c>
      <c r="E155" t="s">
        <v>154</v>
      </c>
      <c r="F155">
        <f>IF(D155="",AVERAGE(#REF!),D155)</f>
        <v>37</v>
      </c>
      <c r="G155">
        <f>IF(OR(Table3[[#This Row],[new Age]]&gt;Answer!$H$39,Table3[[#This Row],[new Age]]&lt;Answer!$H$40),1,0)</f>
        <v>0</v>
      </c>
    </row>
    <row r="156" spans="1:7" x14ac:dyDescent="0.3">
      <c r="A156">
        <v>155</v>
      </c>
      <c r="B156" s="1" t="s">
        <v>113</v>
      </c>
      <c r="C156" t="s">
        <v>151</v>
      </c>
      <c r="D156">
        <v>56</v>
      </c>
      <c r="E156" t="s">
        <v>154</v>
      </c>
      <c r="F156">
        <f t="shared" si="2"/>
        <v>56</v>
      </c>
      <c r="G156">
        <f>IF(OR(Table3[[#This Row],[new Age]]&gt;Answer!$H$39,Table3[[#This Row],[new Age]]&lt;Answer!$H$40),1,0)</f>
        <v>0</v>
      </c>
    </row>
    <row r="157" spans="1:7" x14ac:dyDescent="0.3">
      <c r="A157">
        <v>156</v>
      </c>
      <c r="B157" s="1" t="s">
        <v>100</v>
      </c>
      <c r="C157" t="s">
        <v>152</v>
      </c>
      <c r="D157">
        <v>32</v>
      </c>
      <c r="E157" t="s">
        <v>154</v>
      </c>
      <c r="F157">
        <f t="shared" si="2"/>
        <v>32</v>
      </c>
      <c r="G157">
        <f>IF(OR(Table3[[#This Row],[new Age]]&gt;Answer!$H$39,Table3[[#This Row],[new Age]]&lt;Answer!$H$40),1,0)</f>
        <v>0</v>
      </c>
    </row>
    <row r="158" spans="1:7" x14ac:dyDescent="0.3">
      <c r="A158">
        <v>157</v>
      </c>
      <c r="B158" s="1" t="s">
        <v>101</v>
      </c>
      <c r="C158" t="s">
        <v>152</v>
      </c>
      <c r="D158">
        <v>50</v>
      </c>
      <c r="E158" t="s">
        <v>154</v>
      </c>
      <c r="F158">
        <f>IF(D158="",AVERAGE(#REF!),D158)</f>
        <v>50</v>
      </c>
      <c r="G158">
        <f>IF(OR(Table3[[#This Row],[new Age]]&gt;Answer!$H$39,Table3[[#This Row],[new Age]]&lt;Answer!$H$40),1,0)</f>
        <v>0</v>
      </c>
    </row>
    <row r="159" spans="1:7" x14ac:dyDescent="0.3">
      <c r="A159">
        <v>158</v>
      </c>
      <c r="B159" s="1" t="s">
        <v>99</v>
      </c>
      <c r="C159" t="s">
        <v>152</v>
      </c>
      <c r="D159">
        <v>41</v>
      </c>
      <c r="E159" t="s">
        <v>154</v>
      </c>
      <c r="F159">
        <f>IF(D159="",AVERAGE(#REF!),D159)</f>
        <v>41</v>
      </c>
      <c r="G159">
        <f>IF(OR(Table3[[#This Row],[new Age]]&gt;Answer!$H$39,Table3[[#This Row],[new Age]]&lt;Answer!$H$40),1,0)</f>
        <v>0</v>
      </c>
    </row>
    <row r="160" spans="1:7" x14ac:dyDescent="0.3">
      <c r="A160">
        <v>159</v>
      </c>
      <c r="B160" s="1" t="s">
        <v>99</v>
      </c>
      <c r="C160" t="s">
        <v>151</v>
      </c>
      <c r="D160">
        <v>25</v>
      </c>
      <c r="E160" t="s">
        <v>154</v>
      </c>
      <c r="F160">
        <f t="shared" si="2"/>
        <v>25</v>
      </c>
      <c r="G160">
        <f>IF(OR(Table3[[#This Row],[new Age]]&gt;Answer!$H$39,Table3[[#This Row],[new Age]]&lt;Answer!$H$40),1,0)</f>
        <v>0</v>
      </c>
    </row>
    <row r="161" spans="1:7" x14ac:dyDescent="0.3">
      <c r="A161">
        <v>160</v>
      </c>
      <c r="B161" s="1" t="s">
        <v>99</v>
      </c>
      <c r="C161" t="s">
        <v>151</v>
      </c>
      <c r="D161">
        <v>48</v>
      </c>
      <c r="E161" t="s">
        <v>154</v>
      </c>
      <c r="F161">
        <f t="shared" si="2"/>
        <v>48</v>
      </c>
      <c r="G161">
        <f>IF(OR(Table3[[#This Row],[new Age]]&gt;Answer!$H$39,Table3[[#This Row],[new Age]]&lt;Answer!$H$40),1,0)</f>
        <v>0</v>
      </c>
    </row>
    <row r="162" spans="1:7" x14ac:dyDescent="0.3">
      <c r="A162">
        <v>161</v>
      </c>
      <c r="B162" s="1" t="s">
        <v>100</v>
      </c>
      <c r="C162" t="s">
        <v>152</v>
      </c>
      <c r="D162">
        <v>68</v>
      </c>
      <c r="E162" t="s">
        <v>154</v>
      </c>
      <c r="F162">
        <f>IF(D162="",AVERAGE(#REF!),D162)</f>
        <v>68</v>
      </c>
      <c r="G162">
        <f>IF(OR(Table3[[#This Row],[new Age]]&gt;Answer!$H$39,Table3[[#This Row],[new Age]]&lt;Answer!$H$40),1,0)</f>
        <v>0</v>
      </c>
    </row>
    <row r="163" spans="1:7" x14ac:dyDescent="0.3">
      <c r="A163">
        <v>162</v>
      </c>
      <c r="B163" s="1" t="s">
        <v>99</v>
      </c>
      <c r="C163" t="s">
        <v>152</v>
      </c>
      <c r="D163">
        <v>63</v>
      </c>
      <c r="E163" t="s">
        <v>154</v>
      </c>
      <c r="F163">
        <f>IF(D163="",AVERAGE(#REF!),D163)</f>
        <v>63</v>
      </c>
      <c r="G163">
        <f>IF(OR(Table3[[#This Row],[new Age]]&gt;Answer!$H$39,Table3[[#This Row],[new Age]]&lt;Answer!$H$40),1,0)</f>
        <v>0</v>
      </c>
    </row>
    <row r="164" spans="1:7" x14ac:dyDescent="0.3">
      <c r="A164">
        <v>163</v>
      </c>
      <c r="B164" s="1" t="s">
        <v>99</v>
      </c>
      <c r="C164" t="s">
        <v>152</v>
      </c>
      <c r="D164">
        <v>81</v>
      </c>
      <c r="E164" t="s">
        <v>154</v>
      </c>
      <c r="F164">
        <f t="shared" si="2"/>
        <v>81</v>
      </c>
      <c r="G164">
        <f>IF(OR(Table3[[#This Row],[new Age]]&gt;Answer!$H$39,Table3[[#This Row],[new Age]]&lt;Answer!$H$40),1,0)</f>
        <v>0</v>
      </c>
    </row>
    <row r="165" spans="1:7" x14ac:dyDescent="0.3">
      <c r="A165">
        <v>164</v>
      </c>
      <c r="B165" s="1" t="s">
        <v>99</v>
      </c>
      <c r="C165" t="s">
        <v>151</v>
      </c>
      <c r="D165">
        <v>36</v>
      </c>
      <c r="E165" t="s">
        <v>154</v>
      </c>
      <c r="F165">
        <f t="shared" si="2"/>
        <v>36</v>
      </c>
      <c r="G165">
        <f>IF(OR(Table3[[#This Row],[new Age]]&gt;Answer!$H$39,Table3[[#This Row],[new Age]]&lt;Answer!$H$40),1,0)</f>
        <v>0</v>
      </c>
    </row>
    <row r="166" spans="1:7" x14ac:dyDescent="0.3">
      <c r="A166">
        <v>165</v>
      </c>
      <c r="B166" s="1" t="s">
        <v>110</v>
      </c>
      <c r="C166" t="s">
        <v>151</v>
      </c>
      <c r="D166">
        <v>32</v>
      </c>
      <c r="E166" t="s">
        <v>154</v>
      </c>
      <c r="F166">
        <f>IF(D166="",AVERAGE(#REF!),D166)</f>
        <v>32</v>
      </c>
      <c r="G166">
        <f>IF(OR(Table3[[#This Row],[new Age]]&gt;Answer!$H$39,Table3[[#This Row],[new Age]]&lt;Answer!$H$40),1,0)</f>
        <v>0</v>
      </c>
    </row>
    <row r="167" spans="1:7" x14ac:dyDescent="0.3">
      <c r="A167">
        <v>166</v>
      </c>
      <c r="B167" s="1" t="s">
        <v>100</v>
      </c>
      <c r="C167" t="s">
        <v>151</v>
      </c>
      <c r="D167">
        <v>27</v>
      </c>
      <c r="E167" t="s">
        <v>154</v>
      </c>
      <c r="F167">
        <f>IF(D167="",AVERAGE(#REF!),D167)</f>
        <v>27</v>
      </c>
      <c r="G167">
        <f>IF(OR(Table3[[#This Row],[new Age]]&gt;Answer!$H$39,Table3[[#This Row],[new Age]]&lt;Answer!$H$40),1,0)</f>
        <v>0</v>
      </c>
    </row>
    <row r="168" spans="1:7" x14ac:dyDescent="0.3">
      <c r="A168">
        <v>167</v>
      </c>
      <c r="B168" s="1" t="s">
        <v>101</v>
      </c>
      <c r="C168" t="s">
        <v>152</v>
      </c>
      <c r="D168">
        <v>27</v>
      </c>
      <c r="E168" t="s">
        <v>154</v>
      </c>
      <c r="F168">
        <f t="shared" si="2"/>
        <v>27</v>
      </c>
      <c r="G168">
        <f>IF(OR(Table3[[#This Row],[new Age]]&gt;Answer!$H$39,Table3[[#This Row],[new Age]]&lt;Answer!$H$40),1,0)</f>
        <v>0</v>
      </c>
    </row>
    <row r="169" spans="1:7" x14ac:dyDescent="0.3">
      <c r="A169">
        <v>168</v>
      </c>
      <c r="B169" s="1" t="s">
        <v>100</v>
      </c>
      <c r="C169" t="s">
        <v>152</v>
      </c>
      <c r="D169">
        <v>55</v>
      </c>
      <c r="E169" t="s">
        <v>154</v>
      </c>
      <c r="F169">
        <f t="shared" si="2"/>
        <v>55</v>
      </c>
      <c r="G169">
        <f>IF(OR(Table3[[#This Row],[new Age]]&gt;Answer!$H$39,Table3[[#This Row],[new Age]]&lt;Answer!$H$40),1,0)</f>
        <v>0</v>
      </c>
    </row>
    <row r="170" spans="1:7" x14ac:dyDescent="0.3">
      <c r="A170">
        <v>169</v>
      </c>
      <c r="B170" s="1" t="s">
        <v>100</v>
      </c>
      <c r="C170" t="s">
        <v>152</v>
      </c>
      <c r="D170">
        <v>42</v>
      </c>
      <c r="E170" t="s">
        <v>154</v>
      </c>
      <c r="F170">
        <f>IF(D170="",AVERAGE(#REF!),D170)</f>
        <v>42</v>
      </c>
      <c r="G170">
        <f>IF(OR(Table3[[#This Row],[new Age]]&gt;Answer!$H$39,Table3[[#This Row],[new Age]]&lt;Answer!$H$40),1,0)</f>
        <v>0</v>
      </c>
    </row>
    <row r="171" spans="1:7" x14ac:dyDescent="0.3">
      <c r="A171">
        <v>170</v>
      </c>
      <c r="B171" s="1" t="s">
        <v>107</v>
      </c>
      <c r="C171" t="s">
        <v>151</v>
      </c>
      <c r="D171">
        <v>83</v>
      </c>
      <c r="E171" t="s">
        <v>154</v>
      </c>
      <c r="F171">
        <f>IF(D171="",AVERAGE(#REF!),D171)</f>
        <v>83</v>
      </c>
      <c r="G171">
        <f>IF(OR(Table3[[#This Row],[new Age]]&gt;Answer!$H$39,Table3[[#This Row],[new Age]]&lt;Answer!$H$40),1,0)</f>
        <v>0</v>
      </c>
    </row>
    <row r="172" spans="1:7" x14ac:dyDescent="0.3">
      <c r="A172">
        <v>171</v>
      </c>
      <c r="B172" s="1" t="s">
        <v>99</v>
      </c>
      <c r="C172" t="s">
        <v>151</v>
      </c>
      <c r="D172">
        <v>31</v>
      </c>
      <c r="E172" t="s">
        <v>154</v>
      </c>
      <c r="F172">
        <f t="shared" si="2"/>
        <v>31</v>
      </c>
      <c r="G172">
        <f>IF(OR(Table3[[#This Row],[new Age]]&gt;Answer!$H$39,Table3[[#This Row],[new Age]]&lt;Answer!$H$40),1,0)</f>
        <v>0</v>
      </c>
    </row>
    <row r="173" spans="1:7" x14ac:dyDescent="0.3">
      <c r="A173">
        <v>172</v>
      </c>
      <c r="B173" s="1" t="s">
        <v>99</v>
      </c>
      <c r="C173" t="s">
        <v>151</v>
      </c>
      <c r="D173">
        <v>36</v>
      </c>
      <c r="E173" t="s">
        <v>154</v>
      </c>
      <c r="F173">
        <f t="shared" si="2"/>
        <v>36</v>
      </c>
      <c r="G173">
        <f>IF(OR(Table3[[#This Row],[new Age]]&gt;Answer!$H$39,Table3[[#This Row],[new Age]]&lt;Answer!$H$40),1,0)</f>
        <v>0</v>
      </c>
    </row>
    <row r="174" spans="1:7" x14ac:dyDescent="0.3">
      <c r="A174">
        <v>173</v>
      </c>
      <c r="B174" s="1" t="s">
        <v>113</v>
      </c>
      <c r="C174" t="s">
        <v>151</v>
      </c>
      <c r="D174">
        <v>59</v>
      </c>
      <c r="E174" t="s">
        <v>154</v>
      </c>
      <c r="F174">
        <f>IF(D174="",AVERAGE(#REF!),D174)</f>
        <v>59</v>
      </c>
      <c r="G174">
        <f>IF(OR(Table3[[#This Row],[new Age]]&gt;Answer!$H$39,Table3[[#This Row],[new Age]]&lt;Answer!$H$40),1,0)</f>
        <v>0</v>
      </c>
    </row>
    <row r="175" spans="1:7" x14ac:dyDescent="0.3">
      <c r="A175">
        <v>174</v>
      </c>
      <c r="B175" s="1" t="s">
        <v>107</v>
      </c>
      <c r="C175" t="s">
        <v>151</v>
      </c>
      <c r="D175">
        <v>68</v>
      </c>
      <c r="E175" t="s">
        <v>154</v>
      </c>
      <c r="F175">
        <f>IF(D175="",AVERAGE(#REF!),D175)</f>
        <v>68</v>
      </c>
      <c r="G175">
        <f>IF(OR(Table3[[#This Row],[new Age]]&gt;Answer!$H$39,Table3[[#This Row],[new Age]]&lt;Answer!$H$40),1,0)</f>
        <v>0</v>
      </c>
    </row>
    <row r="176" spans="1:7" x14ac:dyDescent="0.3">
      <c r="A176">
        <v>175</v>
      </c>
      <c r="B176" s="1" t="s">
        <v>99</v>
      </c>
      <c r="C176" t="s">
        <v>151</v>
      </c>
      <c r="D176">
        <v>70</v>
      </c>
      <c r="E176" t="s">
        <v>154</v>
      </c>
      <c r="F176">
        <f t="shared" si="2"/>
        <v>70</v>
      </c>
      <c r="G176">
        <f>IF(OR(Table3[[#This Row],[new Age]]&gt;Answer!$H$39,Table3[[#This Row],[new Age]]&lt;Answer!$H$40),1,0)</f>
        <v>0</v>
      </c>
    </row>
    <row r="177" spans="1:7" x14ac:dyDescent="0.3">
      <c r="A177">
        <v>176</v>
      </c>
      <c r="B177" s="1" t="s">
        <v>100</v>
      </c>
      <c r="C177" t="s">
        <v>151</v>
      </c>
      <c r="D177">
        <v>46</v>
      </c>
      <c r="E177" t="s">
        <v>154</v>
      </c>
      <c r="F177">
        <f t="shared" si="2"/>
        <v>46</v>
      </c>
      <c r="G177">
        <f>IF(OR(Table3[[#This Row],[new Age]]&gt;Answer!$H$39,Table3[[#This Row],[new Age]]&lt;Answer!$H$40),1,0)</f>
        <v>0</v>
      </c>
    </row>
    <row r="178" spans="1:7" x14ac:dyDescent="0.3">
      <c r="A178">
        <v>177</v>
      </c>
      <c r="B178" s="1" t="s">
        <v>113</v>
      </c>
      <c r="C178" t="s">
        <v>151</v>
      </c>
      <c r="D178">
        <v>75</v>
      </c>
      <c r="E178" t="s">
        <v>154</v>
      </c>
      <c r="F178">
        <f>IF(D178="",AVERAGE(#REF!),D178)</f>
        <v>75</v>
      </c>
      <c r="G178">
        <f>IF(OR(Table3[[#This Row],[new Age]]&gt;Answer!$H$39,Table3[[#This Row],[new Age]]&lt;Answer!$H$40),1,0)</f>
        <v>0</v>
      </c>
    </row>
    <row r="179" spans="1:7" x14ac:dyDescent="0.3">
      <c r="A179">
        <v>178</v>
      </c>
      <c r="B179" s="1" t="s">
        <v>113</v>
      </c>
      <c r="C179" t="s">
        <v>152</v>
      </c>
      <c r="D179">
        <v>24</v>
      </c>
      <c r="E179" t="s">
        <v>154</v>
      </c>
      <c r="F179">
        <f>IF(D179="",AVERAGE(#REF!),D179)</f>
        <v>24</v>
      </c>
      <c r="G179">
        <f>IF(OR(Table3[[#This Row],[new Age]]&gt;Answer!$H$39,Table3[[#This Row],[new Age]]&lt;Answer!$H$40),1,0)</f>
        <v>0</v>
      </c>
    </row>
    <row r="180" spans="1:7" x14ac:dyDescent="0.3">
      <c r="A180">
        <v>179</v>
      </c>
      <c r="B180" s="1" t="s">
        <v>100</v>
      </c>
      <c r="C180" t="s">
        <v>152</v>
      </c>
      <c r="D180">
        <v>27</v>
      </c>
      <c r="E180" t="s">
        <v>154</v>
      </c>
      <c r="F180">
        <f t="shared" si="2"/>
        <v>27</v>
      </c>
      <c r="G180">
        <f>IF(OR(Table3[[#This Row],[new Age]]&gt;Answer!$H$39,Table3[[#This Row],[new Age]]&lt;Answer!$H$40),1,0)</f>
        <v>0</v>
      </c>
    </row>
    <row r="181" spans="1:7" x14ac:dyDescent="0.3">
      <c r="A181">
        <v>180</v>
      </c>
      <c r="B181" s="1" t="s">
        <v>99</v>
      </c>
      <c r="C181" t="s">
        <v>152</v>
      </c>
      <c r="D181">
        <v>81</v>
      </c>
      <c r="E181" t="s">
        <v>154</v>
      </c>
      <c r="F181">
        <f t="shared" si="2"/>
        <v>81</v>
      </c>
      <c r="G181">
        <f>IF(OR(Table3[[#This Row],[new Age]]&gt;Answer!$H$39,Table3[[#This Row],[new Age]]&lt;Answer!$H$40),1,0)</f>
        <v>0</v>
      </c>
    </row>
    <row r="182" spans="1:7" x14ac:dyDescent="0.3">
      <c r="A182">
        <v>181</v>
      </c>
      <c r="B182" s="1" t="s">
        <v>104</v>
      </c>
      <c r="C182" t="s">
        <v>152</v>
      </c>
      <c r="D182">
        <v>28</v>
      </c>
      <c r="E182" t="s">
        <v>154</v>
      </c>
      <c r="F182">
        <f>IF(D182="",AVERAGE(#REF!),D182)</f>
        <v>28</v>
      </c>
      <c r="G182">
        <f>IF(OR(Table3[[#This Row],[new Age]]&gt;Answer!$H$39,Table3[[#This Row],[new Age]]&lt;Answer!$H$40),1,0)</f>
        <v>0</v>
      </c>
    </row>
    <row r="183" spans="1:7" x14ac:dyDescent="0.3">
      <c r="A183">
        <v>182</v>
      </c>
      <c r="B183" s="1" t="s">
        <v>101</v>
      </c>
      <c r="C183" t="s">
        <v>151</v>
      </c>
      <c r="D183">
        <v>77</v>
      </c>
      <c r="E183" t="s">
        <v>154</v>
      </c>
      <c r="F183">
        <f>IF(D183="",AVERAGE(#REF!),D183)</f>
        <v>77</v>
      </c>
      <c r="G183">
        <f>IF(OR(Table3[[#This Row],[new Age]]&gt;Answer!$H$39,Table3[[#This Row],[new Age]]&lt;Answer!$H$40),1,0)</f>
        <v>0</v>
      </c>
    </row>
    <row r="184" spans="1:7" x14ac:dyDescent="0.3">
      <c r="A184">
        <v>183</v>
      </c>
      <c r="B184" s="1" t="s">
        <v>113</v>
      </c>
      <c r="C184" t="s">
        <v>151</v>
      </c>
      <c r="D184">
        <v>66</v>
      </c>
      <c r="E184" t="s">
        <v>154</v>
      </c>
      <c r="F184">
        <f t="shared" si="2"/>
        <v>66</v>
      </c>
      <c r="G184">
        <f>IF(OR(Table3[[#This Row],[new Age]]&gt;Answer!$H$39,Table3[[#This Row],[new Age]]&lt;Answer!$H$40),1,0)</f>
        <v>0</v>
      </c>
    </row>
    <row r="185" spans="1:7" x14ac:dyDescent="0.3">
      <c r="A185">
        <v>184</v>
      </c>
      <c r="B185" s="1" t="s">
        <v>106</v>
      </c>
      <c r="C185" t="s">
        <v>151</v>
      </c>
      <c r="D185">
        <v>79</v>
      </c>
      <c r="E185" t="s">
        <v>154</v>
      </c>
      <c r="F185">
        <f t="shared" si="2"/>
        <v>79</v>
      </c>
      <c r="G185">
        <f>IF(OR(Table3[[#This Row],[new Age]]&gt;Answer!$H$39,Table3[[#This Row],[new Age]]&lt;Answer!$H$40),1,0)</f>
        <v>0</v>
      </c>
    </row>
    <row r="186" spans="1:7" x14ac:dyDescent="0.3">
      <c r="A186">
        <v>185</v>
      </c>
      <c r="B186" s="1" t="s">
        <v>104</v>
      </c>
      <c r="C186" t="s">
        <v>151</v>
      </c>
      <c r="D186">
        <v>86</v>
      </c>
      <c r="E186" t="s">
        <v>154</v>
      </c>
      <c r="F186">
        <f>IF(D186="",AVERAGE(#REF!),D186)</f>
        <v>86</v>
      </c>
      <c r="G186">
        <f>IF(OR(Table3[[#This Row],[new Age]]&gt;Answer!$H$39,Table3[[#This Row],[new Age]]&lt;Answer!$H$40),1,0)</f>
        <v>0</v>
      </c>
    </row>
    <row r="187" spans="1:7" x14ac:dyDescent="0.3">
      <c r="A187">
        <v>186</v>
      </c>
      <c r="B187" s="1" t="s">
        <v>106</v>
      </c>
      <c r="C187" t="s">
        <v>152</v>
      </c>
      <c r="D187">
        <v>63</v>
      </c>
      <c r="E187" t="s">
        <v>154</v>
      </c>
      <c r="F187">
        <f>IF(D187="",AVERAGE(#REF!),D187)</f>
        <v>63</v>
      </c>
      <c r="G187">
        <f>IF(OR(Table3[[#This Row],[new Age]]&gt;Answer!$H$39,Table3[[#This Row],[new Age]]&lt;Answer!$H$40),1,0)</f>
        <v>0</v>
      </c>
    </row>
    <row r="188" spans="1:7" x14ac:dyDescent="0.3">
      <c r="A188">
        <v>187</v>
      </c>
      <c r="B188" s="1" t="s">
        <v>100</v>
      </c>
      <c r="C188" t="s">
        <v>152</v>
      </c>
      <c r="D188">
        <v>68</v>
      </c>
      <c r="E188" t="s">
        <v>154</v>
      </c>
      <c r="F188">
        <f t="shared" si="2"/>
        <v>68</v>
      </c>
      <c r="G188">
        <f>IF(OR(Table3[[#This Row],[new Age]]&gt;Answer!$H$39,Table3[[#This Row],[new Age]]&lt;Answer!$H$40),1,0)</f>
        <v>0</v>
      </c>
    </row>
    <row r="189" spans="1:7" x14ac:dyDescent="0.3">
      <c r="A189">
        <v>188</v>
      </c>
      <c r="B189" s="1" t="s">
        <v>113</v>
      </c>
      <c r="C189" t="s">
        <v>152</v>
      </c>
      <c r="D189">
        <v>72</v>
      </c>
      <c r="E189" t="s">
        <v>154</v>
      </c>
      <c r="F189">
        <f t="shared" si="2"/>
        <v>72</v>
      </c>
      <c r="G189">
        <f>IF(OR(Table3[[#This Row],[new Age]]&gt;Answer!$H$39,Table3[[#This Row],[new Age]]&lt;Answer!$H$40),1,0)</f>
        <v>0</v>
      </c>
    </row>
    <row r="190" spans="1:7" x14ac:dyDescent="0.3">
      <c r="A190">
        <v>189</v>
      </c>
      <c r="B190" s="1" t="s">
        <v>99</v>
      </c>
      <c r="C190" t="s">
        <v>152</v>
      </c>
      <c r="D190">
        <v>59</v>
      </c>
      <c r="E190" t="s">
        <v>154</v>
      </c>
      <c r="F190">
        <f>IF(D190="",AVERAGE(#REF!),D190)</f>
        <v>59</v>
      </c>
      <c r="G190">
        <f>IF(OR(Table3[[#This Row],[new Age]]&gt;Answer!$H$39,Table3[[#This Row],[new Age]]&lt;Answer!$H$40),1,0)</f>
        <v>0</v>
      </c>
    </row>
    <row r="191" spans="1:7" x14ac:dyDescent="0.3">
      <c r="A191">
        <v>190</v>
      </c>
      <c r="B191" s="1" t="s">
        <v>100</v>
      </c>
      <c r="C191" t="s">
        <v>151</v>
      </c>
      <c r="D191">
        <v>71</v>
      </c>
      <c r="E191" t="s">
        <v>154</v>
      </c>
      <c r="F191">
        <f>IF(D191="",AVERAGE(#REF!),D191)</f>
        <v>71</v>
      </c>
      <c r="G191">
        <f>IF(OR(Table3[[#This Row],[new Age]]&gt;Answer!$H$39,Table3[[#This Row],[new Age]]&lt;Answer!$H$40),1,0)</f>
        <v>0</v>
      </c>
    </row>
    <row r="192" spans="1:7" x14ac:dyDescent="0.3">
      <c r="A192">
        <v>191</v>
      </c>
      <c r="B192" s="1" t="s">
        <v>109</v>
      </c>
      <c r="C192" t="s">
        <v>152</v>
      </c>
      <c r="D192">
        <v>23</v>
      </c>
      <c r="E192" t="s">
        <v>154</v>
      </c>
      <c r="F192">
        <f t="shared" si="2"/>
        <v>23</v>
      </c>
      <c r="G192">
        <f>IF(OR(Table3[[#This Row],[new Age]]&gt;Answer!$H$39,Table3[[#This Row],[new Age]]&lt;Answer!$H$40),1,0)</f>
        <v>0</v>
      </c>
    </row>
    <row r="193" spans="1:7" x14ac:dyDescent="0.3">
      <c r="A193">
        <v>192</v>
      </c>
      <c r="B193" s="1" t="s">
        <v>99</v>
      </c>
      <c r="C193" t="s">
        <v>152</v>
      </c>
      <c r="D193">
        <v>66</v>
      </c>
      <c r="E193" t="s">
        <v>154</v>
      </c>
      <c r="F193">
        <f t="shared" si="2"/>
        <v>66</v>
      </c>
      <c r="G193">
        <f>IF(OR(Table3[[#This Row],[new Age]]&gt;Answer!$H$39,Table3[[#This Row],[new Age]]&lt;Answer!$H$40),1,0)</f>
        <v>0</v>
      </c>
    </row>
    <row r="194" spans="1:7" x14ac:dyDescent="0.3">
      <c r="A194">
        <v>193</v>
      </c>
      <c r="B194" s="1" t="s">
        <v>113</v>
      </c>
      <c r="C194" t="s">
        <v>152</v>
      </c>
      <c r="D194">
        <v>84</v>
      </c>
      <c r="E194" t="s">
        <v>154</v>
      </c>
      <c r="F194">
        <f>IF(D194="",AVERAGE(#REF!),D194)</f>
        <v>84</v>
      </c>
      <c r="G194">
        <f>IF(OR(Table3[[#This Row],[new Age]]&gt;Answer!$H$39,Table3[[#This Row],[new Age]]&lt;Answer!$H$40),1,0)</f>
        <v>0</v>
      </c>
    </row>
    <row r="195" spans="1:7" x14ac:dyDescent="0.3">
      <c r="A195">
        <v>194</v>
      </c>
      <c r="B195" s="1" t="s">
        <v>113</v>
      </c>
      <c r="C195" t="s">
        <v>152</v>
      </c>
      <c r="D195">
        <v>64</v>
      </c>
      <c r="E195" t="s">
        <v>154</v>
      </c>
      <c r="F195">
        <f>IF(D195="",AVERAGE(#REF!),D195)</f>
        <v>64</v>
      </c>
      <c r="G195">
        <f>IF(OR(Table3[[#This Row],[new Age]]&gt;Answer!$H$39,Table3[[#This Row],[new Age]]&lt;Answer!$H$40),1,0)</f>
        <v>0</v>
      </c>
    </row>
    <row r="196" spans="1:7" x14ac:dyDescent="0.3">
      <c r="A196">
        <v>195</v>
      </c>
      <c r="B196" s="1" t="s">
        <v>99</v>
      </c>
      <c r="C196" t="s">
        <v>152</v>
      </c>
      <c r="D196">
        <v>51</v>
      </c>
      <c r="E196" t="s">
        <v>154</v>
      </c>
      <c r="F196">
        <f t="shared" si="2"/>
        <v>51</v>
      </c>
      <c r="G196">
        <f>IF(OR(Table3[[#This Row],[new Age]]&gt;Answer!$H$39,Table3[[#This Row],[new Age]]&lt;Answer!$H$40),1,0)</f>
        <v>0</v>
      </c>
    </row>
    <row r="197" spans="1:7" x14ac:dyDescent="0.3">
      <c r="A197">
        <v>196</v>
      </c>
      <c r="B197" s="1" t="s">
        <v>99</v>
      </c>
      <c r="C197" t="s">
        <v>151</v>
      </c>
      <c r="D197">
        <v>77</v>
      </c>
      <c r="E197" t="s">
        <v>154</v>
      </c>
      <c r="F197">
        <f t="shared" si="2"/>
        <v>77</v>
      </c>
      <c r="G197">
        <f>IF(OR(Table3[[#This Row],[new Age]]&gt;Answer!$H$39,Table3[[#This Row],[new Age]]&lt;Answer!$H$40),1,0)</f>
        <v>0</v>
      </c>
    </row>
    <row r="198" spans="1:7" x14ac:dyDescent="0.3">
      <c r="A198">
        <v>197</v>
      </c>
      <c r="B198" s="1" t="s">
        <v>99</v>
      </c>
      <c r="C198" t="s">
        <v>151</v>
      </c>
      <c r="D198">
        <v>38</v>
      </c>
      <c r="E198" t="s">
        <v>154</v>
      </c>
      <c r="F198">
        <f>IF(D198="",AVERAGE(#REF!),D198)</f>
        <v>38</v>
      </c>
      <c r="G198">
        <f>IF(OR(Table3[[#This Row],[new Age]]&gt;Answer!$H$39,Table3[[#This Row],[new Age]]&lt;Answer!$H$40),1,0)</f>
        <v>0</v>
      </c>
    </row>
    <row r="199" spans="1:7" x14ac:dyDescent="0.3">
      <c r="A199">
        <v>198</v>
      </c>
      <c r="B199" s="1" t="s">
        <v>99</v>
      </c>
      <c r="C199" t="s">
        <v>151</v>
      </c>
      <c r="D199">
        <v>30</v>
      </c>
      <c r="E199" t="s">
        <v>154</v>
      </c>
      <c r="F199">
        <f>IF(D199="",AVERAGE(#REF!),D199)</f>
        <v>30</v>
      </c>
      <c r="G199">
        <f>IF(OR(Table3[[#This Row],[new Age]]&gt;Answer!$H$39,Table3[[#This Row],[new Age]]&lt;Answer!$H$40),1,0)</f>
        <v>0</v>
      </c>
    </row>
    <row r="200" spans="1:7" x14ac:dyDescent="0.3">
      <c r="A200">
        <v>199</v>
      </c>
      <c r="B200" s="1" t="s">
        <v>101</v>
      </c>
      <c r="C200" t="s">
        <v>152</v>
      </c>
      <c r="D200">
        <v>67</v>
      </c>
      <c r="E200" t="s">
        <v>154</v>
      </c>
      <c r="F200">
        <f t="shared" ref="F200:F261" si="3">IF(D200="",AVERAGE(D197:D199),D200)</f>
        <v>67</v>
      </c>
      <c r="G200">
        <f>IF(OR(Table3[[#This Row],[new Age]]&gt;Answer!$H$39,Table3[[#This Row],[new Age]]&lt;Answer!$H$40),1,0)</f>
        <v>0</v>
      </c>
    </row>
    <row r="201" spans="1:7" x14ac:dyDescent="0.3">
      <c r="A201">
        <v>200</v>
      </c>
      <c r="B201" s="1" t="s">
        <v>107</v>
      </c>
      <c r="C201" t="s">
        <v>151</v>
      </c>
      <c r="D201">
        <v>27</v>
      </c>
      <c r="E201" t="s">
        <v>154</v>
      </c>
      <c r="F201">
        <f t="shared" si="3"/>
        <v>27</v>
      </c>
      <c r="G201">
        <f>IF(OR(Table3[[#This Row],[new Age]]&gt;Answer!$H$39,Table3[[#This Row],[new Age]]&lt;Answer!$H$40),1,0)</f>
        <v>0</v>
      </c>
    </row>
    <row r="202" spans="1:7" x14ac:dyDescent="0.3">
      <c r="A202">
        <v>201</v>
      </c>
      <c r="B202" s="1" t="s">
        <v>101</v>
      </c>
      <c r="C202" t="s">
        <v>152</v>
      </c>
      <c r="D202">
        <v>50</v>
      </c>
      <c r="E202" t="s">
        <v>154</v>
      </c>
      <c r="F202">
        <f>IF(D202="",AVERAGE(#REF!),D202)</f>
        <v>50</v>
      </c>
      <c r="G202">
        <f>IF(OR(Table3[[#This Row],[new Age]]&gt;Answer!$H$39,Table3[[#This Row],[new Age]]&lt;Answer!$H$40),1,0)</f>
        <v>0</v>
      </c>
    </row>
    <row r="203" spans="1:7" x14ac:dyDescent="0.3">
      <c r="A203">
        <v>202</v>
      </c>
      <c r="B203" s="1" t="s">
        <v>99</v>
      </c>
      <c r="C203" t="s">
        <v>151</v>
      </c>
      <c r="D203">
        <v>86</v>
      </c>
      <c r="E203" t="s">
        <v>154</v>
      </c>
      <c r="F203">
        <f>IF(D203="",AVERAGE(#REF!),D203)</f>
        <v>86</v>
      </c>
      <c r="G203">
        <f>IF(OR(Table3[[#This Row],[new Age]]&gt;Answer!$H$39,Table3[[#This Row],[new Age]]&lt;Answer!$H$40),1,0)</f>
        <v>0</v>
      </c>
    </row>
    <row r="204" spans="1:7" x14ac:dyDescent="0.3">
      <c r="A204">
        <v>203</v>
      </c>
      <c r="B204" s="1" t="s">
        <v>102</v>
      </c>
      <c r="C204" t="s">
        <v>152</v>
      </c>
      <c r="D204">
        <v>75</v>
      </c>
      <c r="E204" t="s">
        <v>154</v>
      </c>
      <c r="F204">
        <f t="shared" si="3"/>
        <v>75</v>
      </c>
      <c r="G204">
        <f>IF(OR(Table3[[#This Row],[new Age]]&gt;Answer!$H$39,Table3[[#This Row],[new Age]]&lt;Answer!$H$40),1,0)</f>
        <v>0</v>
      </c>
    </row>
    <row r="205" spans="1:7" x14ac:dyDescent="0.3">
      <c r="A205">
        <v>204</v>
      </c>
      <c r="B205" s="1" t="s">
        <v>100</v>
      </c>
      <c r="C205" t="s">
        <v>151</v>
      </c>
      <c r="D205">
        <v>89</v>
      </c>
      <c r="E205" t="s">
        <v>154</v>
      </c>
      <c r="F205">
        <f t="shared" si="3"/>
        <v>89</v>
      </c>
      <c r="G205">
        <f>IF(OR(Table3[[#This Row],[new Age]]&gt;Answer!$H$39,Table3[[#This Row],[new Age]]&lt;Answer!$H$40),1,0)</f>
        <v>0</v>
      </c>
    </row>
    <row r="206" spans="1:7" x14ac:dyDescent="0.3">
      <c r="A206">
        <v>205</v>
      </c>
      <c r="B206" s="1" t="s">
        <v>107</v>
      </c>
      <c r="C206" t="s">
        <v>152</v>
      </c>
      <c r="D206">
        <v>45</v>
      </c>
      <c r="E206" t="s">
        <v>154</v>
      </c>
      <c r="F206">
        <f>IF(D206="",AVERAGE(#REF!),D206)</f>
        <v>45</v>
      </c>
      <c r="G206">
        <f>IF(OR(Table3[[#This Row],[new Age]]&gt;Answer!$H$39,Table3[[#This Row],[new Age]]&lt;Answer!$H$40),1,0)</f>
        <v>0</v>
      </c>
    </row>
    <row r="207" spans="1:7" x14ac:dyDescent="0.3">
      <c r="A207">
        <v>206</v>
      </c>
      <c r="B207" s="1" t="s">
        <v>99</v>
      </c>
      <c r="C207" t="s">
        <v>152</v>
      </c>
      <c r="D207">
        <v>56</v>
      </c>
      <c r="E207" t="s">
        <v>154</v>
      </c>
      <c r="F207">
        <f>IF(D207="",AVERAGE(#REF!),D207)</f>
        <v>56</v>
      </c>
      <c r="G207">
        <f>IF(OR(Table3[[#This Row],[new Age]]&gt;Answer!$H$39,Table3[[#This Row],[new Age]]&lt;Answer!$H$40),1,0)</f>
        <v>0</v>
      </c>
    </row>
    <row r="208" spans="1:7" x14ac:dyDescent="0.3">
      <c r="A208">
        <v>207</v>
      </c>
      <c r="B208" s="1" t="s">
        <v>108</v>
      </c>
      <c r="C208" t="s">
        <v>151</v>
      </c>
      <c r="D208">
        <v>76</v>
      </c>
      <c r="E208" t="s">
        <v>154</v>
      </c>
      <c r="F208">
        <f t="shared" si="3"/>
        <v>76</v>
      </c>
      <c r="G208">
        <f>IF(OR(Table3[[#This Row],[new Age]]&gt;Answer!$H$39,Table3[[#This Row],[new Age]]&lt;Answer!$H$40),1,0)</f>
        <v>0</v>
      </c>
    </row>
    <row r="209" spans="1:7" x14ac:dyDescent="0.3">
      <c r="A209">
        <v>208</v>
      </c>
      <c r="B209" s="1" t="s">
        <v>99</v>
      </c>
      <c r="C209" t="s">
        <v>152</v>
      </c>
      <c r="D209">
        <v>19</v>
      </c>
      <c r="E209" t="s">
        <v>154</v>
      </c>
      <c r="F209">
        <f t="shared" si="3"/>
        <v>19</v>
      </c>
      <c r="G209">
        <f>IF(OR(Table3[[#This Row],[new Age]]&gt;Answer!$H$39,Table3[[#This Row],[new Age]]&lt;Answer!$H$40),1,0)</f>
        <v>0</v>
      </c>
    </row>
    <row r="210" spans="1:7" x14ac:dyDescent="0.3">
      <c r="A210">
        <v>209</v>
      </c>
      <c r="B210" s="1" t="s">
        <v>100</v>
      </c>
      <c r="C210" t="s">
        <v>151</v>
      </c>
      <c r="D210">
        <v>79</v>
      </c>
      <c r="E210" t="s">
        <v>154</v>
      </c>
      <c r="F210">
        <f>IF(D210="",AVERAGE(#REF!),D210)</f>
        <v>79</v>
      </c>
      <c r="G210">
        <f>IF(OR(Table3[[#This Row],[new Age]]&gt;Answer!$H$39,Table3[[#This Row],[new Age]]&lt;Answer!$H$40),1,0)</f>
        <v>0</v>
      </c>
    </row>
    <row r="211" spans="1:7" x14ac:dyDescent="0.3">
      <c r="A211">
        <v>210</v>
      </c>
      <c r="B211" s="1" t="s">
        <v>99</v>
      </c>
      <c r="C211" t="s">
        <v>151</v>
      </c>
      <c r="D211">
        <v>59</v>
      </c>
      <c r="E211" t="s">
        <v>154</v>
      </c>
      <c r="F211">
        <f>IF(D211="",AVERAGE(#REF!),D211)</f>
        <v>59</v>
      </c>
      <c r="G211">
        <f>IF(OR(Table3[[#This Row],[new Age]]&gt;Answer!$H$39,Table3[[#This Row],[new Age]]&lt;Answer!$H$40),1,0)</f>
        <v>0</v>
      </c>
    </row>
    <row r="212" spans="1:7" x14ac:dyDescent="0.3">
      <c r="A212">
        <v>211</v>
      </c>
      <c r="B212" s="1" t="s">
        <v>100</v>
      </c>
      <c r="C212" t="s">
        <v>152</v>
      </c>
      <c r="D212">
        <v>79</v>
      </c>
      <c r="E212" t="s">
        <v>154</v>
      </c>
      <c r="F212">
        <f t="shared" si="3"/>
        <v>79</v>
      </c>
      <c r="G212">
        <f>IF(OR(Table3[[#This Row],[new Age]]&gt;Answer!$H$39,Table3[[#This Row],[new Age]]&lt;Answer!$H$40),1,0)</f>
        <v>0</v>
      </c>
    </row>
    <row r="213" spans="1:7" x14ac:dyDescent="0.3">
      <c r="A213">
        <v>212</v>
      </c>
      <c r="B213" s="1" t="s">
        <v>109</v>
      </c>
      <c r="C213" t="s">
        <v>152</v>
      </c>
      <c r="D213">
        <v>19</v>
      </c>
      <c r="E213" t="s">
        <v>154</v>
      </c>
      <c r="F213">
        <f t="shared" si="3"/>
        <v>19</v>
      </c>
      <c r="G213">
        <f>IF(OR(Table3[[#This Row],[new Age]]&gt;Answer!$H$39,Table3[[#This Row],[new Age]]&lt;Answer!$H$40),1,0)</f>
        <v>0</v>
      </c>
    </row>
    <row r="214" spans="1:7" x14ac:dyDescent="0.3">
      <c r="A214">
        <v>213</v>
      </c>
      <c r="B214" s="1" t="s">
        <v>99</v>
      </c>
      <c r="C214" t="s">
        <v>152</v>
      </c>
      <c r="D214">
        <v>52</v>
      </c>
      <c r="E214" t="s">
        <v>154</v>
      </c>
      <c r="F214">
        <f>IF(D214="",AVERAGE(#REF!),D214)</f>
        <v>52</v>
      </c>
      <c r="G214">
        <f>IF(OR(Table3[[#This Row],[new Age]]&gt;Answer!$H$39,Table3[[#This Row],[new Age]]&lt;Answer!$H$40),1,0)</f>
        <v>0</v>
      </c>
    </row>
    <row r="215" spans="1:7" x14ac:dyDescent="0.3">
      <c r="A215">
        <v>214</v>
      </c>
      <c r="B215" s="1" t="s">
        <v>99</v>
      </c>
      <c r="C215" t="s">
        <v>152</v>
      </c>
      <c r="D215">
        <v>18</v>
      </c>
      <c r="E215" t="s">
        <v>154</v>
      </c>
      <c r="F215">
        <f>IF(D215="",AVERAGE(#REF!),D215)</f>
        <v>18</v>
      </c>
      <c r="G215">
        <f>IF(OR(Table3[[#This Row],[new Age]]&gt;Answer!$H$39,Table3[[#This Row],[new Age]]&lt;Answer!$H$40),1,0)</f>
        <v>0</v>
      </c>
    </row>
    <row r="216" spans="1:7" x14ac:dyDescent="0.3">
      <c r="A216">
        <v>215</v>
      </c>
      <c r="B216" s="1" t="s">
        <v>99</v>
      </c>
      <c r="C216" t="s">
        <v>151</v>
      </c>
      <c r="D216">
        <v>60</v>
      </c>
      <c r="E216" t="s">
        <v>154</v>
      </c>
      <c r="F216">
        <f t="shared" si="3"/>
        <v>60</v>
      </c>
      <c r="G216">
        <f>IF(OR(Table3[[#This Row],[new Age]]&gt;Answer!$H$39,Table3[[#This Row],[new Age]]&lt;Answer!$H$40),1,0)</f>
        <v>0</v>
      </c>
    </row>
    <row r="217" spans="1:7" x14ac:dyDescent="0.3">
      <c r="A217">
        <v>216</v>
      </c>
      <c r="B217" s="1" t="s">
        <v>113</v>
      </c>
      <c r="C217" t="s">
        <v>151</v>
      </c>
      <c r="D217">
        <v>45</v>
      </c>
      <c r="E217" t="s">
        <v>154</v>
      </c>
      <c r="F217">
        <f t="shared" si="3"/>
        <v>45</v>
      </c>
      <c r="G217">
        <f>IF(OR(Table3[[#This Row],[new Age]]&gt;Answer!$H$39,Table3[[#This Row],[new Age]]&lt;Answer!$H$40),1,0)</f>
        <v>0</v>
      </c>
    </row>
    <row r="218" spans="1:7" x14ac:dyDescent="0.3">
      <c r="A218">
        <v>217</v>
      </c>
      <c r="B218" s="1" t="s">
        <v>99</v>
      </c>
      <c r="C218" t="s">
        <v>152</v>
      </c>
      <c r="D218">
        <v>60</v>
      </c>
      <c r="E218" t="s">
        <v>154</v>
      </c>
      <c r="F218">
        <f>IF(D218="",AVERAGE(#REF!),D218)</f>
        <v>60</v>
      </c>
      <c r="G218">
        <f>IF(OR(Table3[[#This Row],[new Age]]&gt;Answer!$H$39,Table3[[#This Row],[new Age]]&lt;Answer!$H$40),1,0)</f>
        <v>0</v>
      </c>
    </row>
    <row r="219" spans="1:7" x14ac:dyDescent="0.3">
      <c r="A219">
        <v>218</v>
      </c>
      <c r="B219" s="1" t="s">
        <v>100</v>
      </c>
      <c r="C219" t="s">
        <v>152</v>
      </c>
      <c r="D219">
        <v>34</v>
      </c>
      <c r="E219" t="s">
        <v>154</v>
      </c>
      <c r="F219">
        <f>IF(D219="",AVERAGE(#REF!),D219)</f>
        <v>34</v>
      </c>
      <c r="G219">
        <f>IF(OR(Table3[[#This Row],[new Age]]&gt;Answer!$H$39,Table3[[#This Row],[new Age]]&lt;Answer!$H$40),1,0)</f>
        <v>0</v>
      </c>
    </row>
    <row r="220" spans="1:7" x14ac:dyDescent="0.3">
      <c r="A220">
        <v>219</v>
      </c>
      <c r="B220" s="1" t="s">
        <v>99</v>
      </c>
      <c r="C220" t="s">
        <v>151</v>
      </c>
      <c r="D220">
        <v>36</v>
      </c>
      <c r="E220" t="s">
        <v>154</v>
      </c>
      <c r="F220">
        <f t="shared" si="3"/>
        <v>36</v>
      </c>
      <c r="G220">
        <f>IF(OR(Table3[[#This Row],[new Age]]&gt;Answer!$H$39,Table3[[#This Row],[new Age]]&lt;Answer!$H$40),1,0)</f>
        <v>0</v>
      </c>
    </row>
    <row r="221" spans="1:7" x14ac:dyDescent="0.3">
      <c r="A221">
        <v>220</v>
      </c>
      <c r="B221" s="1" t="s">
        <v>101</v>
      </c>
      <c r="C221" t="s">
        <v>151</v>
      </c>
      <c r="D221">
        <v>71</v>
      </c>
      <c r="E221" t="s">
        <v>154</v>
      </c>
      <c r="F221">
        <f t="shared" si="3"/>
        <v>71</v>
      </c>
      <c r="G221">
        <f>IF(OR(Table3[[#This Row],[new Age]]&gt;Answer!$H$39,Table3[[#This Row],[new Age]]&lt;Answer!$H$40),1,0)</f>
        <v>0</v>
      </c>
    </row>
    <row r="222" spans="1:7" x14ac:dyDescent="0.3">
      <c r="A222">
        <v>221</v>
      </c>
      <c r="B222" s="1" t="s">
        <v>101</v>
      </c>
      <c r="C222" t="s">
        <v>151</v>
      </c>
      <c r="D222">
        <v>64</v>
      </c>
      <c r="E222" t="s">
        <v>154</v>
      </c>
      <c r="F222">
        <f>IF(D222="",AVERAGE(#REF!),D222)</f>
        <v>64</v>
      </c>
      <c r="G222">
        <f>IF(OR(Table3[[#This Row],[new Age]]&gt;Answer!$H$39,Table3[[#This Row],[new Age]]&lt;Answer!$H$40),1,0)</f>
        <v>0</v>
      </c>
    </row>
    <row r="223" spans="1:7" x14ac:dyDescent="0.3">
      <c r="A223">
        <v>222</v>
      </c>
      <c r="B223" s="1" t="s">
        <v>103</v>
      </c>
      <c r="C223" t="s">
        <v>151</v>
      </c>
      <c r="D223">
        <v>37</v>
      </c>
      <c r="E223" t="s">
        <v>154</v>
      </c>
      <c r="F223">
        <f>IF(D223="",AVERAGE(#REF!),D223)</f>
        <v>37</v>
      </c>
      <c r="G223">
        <f>IF(OR(Table3[[#This Row],[new Age]]&gt;Answer!$H$39,Table3[[#This Row],[new Age]]&lt;Answer!$H$40),1,0)</f>
        <v>0</v>
      </c>
    </row>
    <row r="224" spans="1:7" x14ac:dyDescent="0.3">
      <c r="A224">
        <v>223</v>
      </c>
      <c r="B224" s="1" t="s">
        <v>113</v>
      </c>
      <c r="C224" t="s">
        <v>151</v>
      </c>
      <c r="D224">
        <v>41</v>
      </c>
      <c r="E224" t="s">
        <v>154</v>
      </c>
      <c r="F224">
        <f t="shared" si="3"/>
        <v>41</v>
      </c>
      <c r="G224">
        <f>IF(OR(Table3[[#This Row],[new Age]]&gt;Answer!$H$39,Table3[[#This Row],[new Age]]&lt;Answer!$H$40),1,0)</f>
        <v>0</v>
      </c>
    </row>
    <row r="225" spans="1:7" x14ac:dyDescent="0.3">
      <c r="A225">
        <v>224</v>
      </c>
      <c r="B225" s="1" t="s">
        <v>113</v>
      </c>
      <c r="C225" t="s">
        <v>151</v>
      </c>
      <c r="D225">
        <v>64</v>
      </c>
      <c r="E225" t="s">
        <v>154</v>
      </c>
      <c r="F225">
        <f t="shared" si="3"/>
        <v>64</v>
      </c>
      <c r="G225">
        <f>IF(OR(Table3[[#This Row],[new Age]]&gt;Answer!$H$39,Table3[[#This Row],[new Age]]&lt;Answer!$H$40),1,0)</f>
        <v>0</v>
      </c>
    </row>
    <row r="226" spans="1:7" x14ac:dyDescent="0.3">
      <c r="A226">
        <v>225</v>
      </c>
      <c r="B226" s="1" t="s">
        <v>106</v>
      </c>
      <c r="C226" t="s">
        <v>152</v>
      </c>
      <c r="D226">
        <v>83</v>
      </c>
      <c r="E226" t="s">
        <v>154</v>
      </c>
      <c r="F226">
        <f>IF(D226="",AVERAGE(#REF!),D226)</f>
        <v>83</v>
      </c>
      <c r="G226">
        <f>IF(OR(Table3[[#This Row],[new Age]]&gt;Answer!$H$39,Table3[[#This Row],[new Age]]&lt;Answer!$H$40),1,0)</f>
        <v>0</v>
      </c>
    </row>
    <row r="227" spans="1:7" x14ac:dyDescent="0.3">
      <c r="A227">
        <v>226</v>
      </c>
      <c r="B227" s="1" t="s">
        <v>99</v>
      </c>
      <c r="C227" t="s">
        <v>151</v>
      </c>
      <c r="D227">
        <v>31</v>
      </c>
      <c r="E227" t="s">
        <v>154</v>
      </c>
      <c r="F227">
        <f>IF(D227="",AVERAGE(#REF!),D227)</f>
        <v>31</v>
      </c>
      <c r="G227">
        <f>IF(OR(Table3[[#This Row],[new Age]]&gt;Answer!$H$39,Table3[[#This Row],[new Age]]&lt;Answer!$H$40),1,0)</f>
        <v>0</v>
      </c>
    </row>
    <row r="228" spans="1:7" x14ac:dyDescent="0.3">
      <c r="A228">
        <v>227</v>
      </c>
      <c r="B228" s="1" t="s">
        <v>99</v>
      </c>
      <c r="C228" t="s">
        <v>152</v>
      </c>
      <c r="D228">
        <v>77</v>
      </c>
      <c r="E228" t="s">
        <v>154</v>
      </c>
      <c r="F228">
        <f t="shared" si="3"/>
        <v>77</v>
      </c>
      <c r="G228">
        <f>IF(OR(Table3[[#This Row],[new Age]]&gt;Answer!$H$39,Table3[[#This Row],[new Age]]&lt;Answer!$H$40),1,0)</f>
        <v>0</v>
      </c>
    </row>
    <row r="229" spans="1:7" x14ac:dyDescent="0.3">
      <c r="A229">
        <v>228</v>
      </c>
      <c r="B229" s="1" t="s">
        <v>100</v>
      </c>
      <c r="C229" t="s">
        <v>152</v>
      </c>
      <c r="D229">
        <v>34</v>
      </c>
      <c r="E229" t="s">
        <v>154</v>
      </c>
      <c r="F229">
        <f t="shared" si="3"/>
        <v>34</v>
      </c>
      <c r="G229">
        <f>IF(OR(Table3[[#This Row],[new Age]]&gt;Answer!$H$39,Table3[[#This Row],[new Age]]&lt;Answer!$H$40),1,0)</f>
        <v>0</v>
      </c>
    </row>
    <row r="230" spans="1:7" x14ac:dyDescent="0.3">
      <c r="A230">
        <v>229</v>
      </c>
      <c r="B230" s="1" t="s">
        <v>100</v>
      </c>
      <c r="C230" t="s">
        <v>151</v>
      </c>
      <c r="D230">
        <v>54</v>
      </c>
      <c r="E230" t="s">
        <v>154</v>
      </c>
      <c r="F230">
        <f>IF(D230="",AVERAGE(#REF!),D230)</f>
        <v>54</v>
      </c>
      <c r="G230">
        <f>IF(OR(Table3[[#This Row],[new Age]]&gt;Answer!$H$39,Table3[[#This Row],[new Age]]&lt;Answer!$H$40),1,0)</f>
        <v>0</v>
      </c>
    </row>
    <row r="231" spans="1:7" x14ac:dyDescent="0.3">
      <c r="A231">
        <v>230</v>
      </c>
      <c r="B231" s="1" t="s">
        <v>99</v>
      </c>
      <c r="C231" t="s">
        <v>151</v>
      </c>
      <c r="D231">
        <v>79</v>
      </c>
      <c r="E231" t="s">
        <v>154</v>
      </c>
      <c r="F231">
        <f>IF(D231="",AVERAGE(#REF!),D231)</f>
        <v>79</v>
      </c>
      <c r="G231">
        <f>IF(OR(Table3[[#This Row],[new Age]]&gt;Answer!$H$39,Table3[[#This Row],[new Age]]&lt;Answer!$H$40),1,0)</f>
        <v>0</v>
      </c>
    </row>
    <row r="232" spans="1:7" x14ac:dyDescent="0.3">
      <c r="A232">
        <v>231</v>
      </c>
      <c r="B232" s="1" t="s">
        <v>99</v>
      </c>
      <c r="C232" t="s">
        <v>151</v>
      </c>
      <c r="D232">
        <v>41</v>
      </c>
      <c r="E232" t="s">
        <v>154</v>
      </c>
      <c r="F232">
        <f t="shared" si="3"/>
        <v>41</v>
      </c>
      <c r="G232">
        <f>IF(OR(Table3[[#This Row],[new Age]]&gt;Answer!$H$39,Table3[[#This Row],[new Age]]&lt;Answer!$H$40),1,0)</f>
        <v>0</v>
      </c>
    </row>
    <row r="233" spans="1:7" x14ac:dyDescent="0.3">
      <c r="A233">
        <v>232</v>
      </c>
      <c r="B233" s="1" t="s">
        <v>99</v>
      </c>
      <c r="C233" t="s">
        <v>152</v>
      </c>
      <c r="D233">
        <v>45</v>
      </c>
      <c r="E233" t="s">
        <v>154</v>
      </c>
      <c r="F233">
        <f t="shared" si="3"/>
        <v>45</v>
      </c>
      <c r="G233">
        <f>IF(OR(Table3[[#This Row],[new Age]]&gt;Answer!$H$39,Table3[[#This Row],[new Age]]&lt;Answer!$H$40),1,0)</f>
        <v>0</v>
      </c>
    </row>
    <row r="234" spans="1:7" x14ac:dyDescent="0.3">
      <c r="A234">
        <v>233</v>
      </c>
      <c r="B234" s="1" t="s">
        <v>107</v>
      </c>
      <c r="C234" t="s">
        <v>152</v>
      </c>
      <c r="D234">
        <v>30</v>
      </c>
      <c r="E234" t="s">
        <v>154</v>
      </c>
      <c r="F234">
        <f>IF(D234="",AVERAGE(#REF!),D234)</f>
        <v>30</v>
      </c>
      <c r="G234">
        <f>IF(OR(Table3[[#This Row],[new Age]]&gt;Answer!$H$39,Table3[[#This Row],[new Age]]&lt;Answer!$H$40),1,0)</f>
        <v>0</v>
      </c>
    </row>
    <row r="235" spans="1:7" x14ac:dyDescent="0.3">
      <c r="A235">
        <v>234</v>
      </c>
      <c r="B235" s="1" t="s">
        <v>104</v>
      </c>
      <c r="C235" t="s">
        <v>151</v>
      </c>
      <c r="D235">
        <v>37</v>
      </c>
      <c r="E235" t="s">
        <v>154</v>
      </c>
      <c r="F235">
        <f>IF(D235="",AVERAGE(#REF!),D235)</f>
        <v>37</v>
      </c>
      <c r="G235">
        <f>IF(OR(Table3[[#This Row],[new Age]]&gt;Answer!$H$39,Table3[[#This Row],[new Age]]&lt;Answer!$H$40),1,0)</f>
        <v>0</v>
      </c>
    </row>
    <row r="236" spans="1:7" x14ac:dyDescent="0.3">
      <c r="A236">
        <v>235</v>
      </c>
      <c r="B236" s="1" t="s">
        <v>99</v>
      </c>
      <c r="C236" t="s">
        <v>151</v>
      </c>
      <c r="D236">
        <v>41</v>
      </c>
      <c r="E236" t="s">
        <v>154</v>
      </c>
      <c r="F236">
        <f t="shared" si="3"/>
        <v>41</v>
      </c>
      <c r="G236">
        <f>IF(OR(Table3[[#This Row],[new Age]]&gt;Answer!$H$39,Table3[[#This Row],[new Age]]&lt;Answer!$H$40),1,0)</f>
        <v>0</v>
      </c>
    </row>
    <row r="237" spans="1:7" x14ac:dyDescent="0.3">
      <c r="A237">
        <v>236</v>
      </c>
      <c r="B237" s="1" t="s">
        <v>99</v>
      </c>
      <c r="C237" t="s">
        <v>152</v>
      </c>
      <c r="D237">
        <v>80</v>
      </c>
      <c r="E237" t="s">
        <v>154</v>
      </c>
      <c r="F237">
        <f t="shared" si="3"/>
        <v>80</v>
      </c>
      <c r="G237">
        <f>IF(OR(Table3[[#This Row],[new Age]]&gt;Answer!$H$39,Table3[[#This Row],[new Age]]&lt;Answer!$H$40),1,0)</f>
        <v>0</v>
      </c>
    </row>
    <row r="238" spans="1:7" x14ac:dyDescent="0.3">
      <c r="A238">
        <v>237</v>
      </c>
      <c r="B238" s="1" t="s">
        <v>100</v>
      </c>
      <c r="C238" t="s">
        <v>152</v>
      </c>
      <c r="D238">
        <v>57</v>
      </c>
      <c r="E238" t="s">
        <v>154</v>
      </c>
      <c r="F238">
        <f>IF(D238="",AVERAGE(#REF!),D238)</f>
        <v>57</v>
      </c>
      <c r="G238">
        <f>IF(OR(Table3[[#This Row],[new Age]]&gt;Answer!$H$39,Table3[[#This Row],[new Age]]&lt;Answer!$H$40),1,0)</f>
        <v>0</v>
      </c>
    </row>
    <row r="239" spans="1:7" x14ac:dyDescent="0.3">
      <c r="A239">
        <v>238</v>
      </c>
      <c r="B239" s="1" t="s">
        <v>107</v>
      </c>
      <c r="C239" t="s">
        <v>151</v>
      </c>
      <c r="D239">
        <v>41</v>
      </c>
      <c r="E239" t="s">
        <v>154</v>
      </c>
      <c r="F239">
        <f>IF(D239="",AVERAGE(#REF!),D239)</f>
        <v>41</v>
      </c>
      <c r="G239">
        <f>IF(OR(Table3[[#This Row],[new Age]]&gt;Answer!$H$39,Table3[[#This Row],[new Age]]&lt;Answer!$H$40),1,0)</f>
        <v>0</v>
      </c>
    </row>
    <row r="240" spans="1:7" x14ac:dyDescent="0.3">
      <c r="A240">
        <v>239</v>
      </c>
      <c r="B240" s="1" t="s">
        <v>113</v>
      </c>
      <c r="C240" t="s">
        <v>152</v>
      </c>
      <c r="D240">
        <v>77</v>
      </c>
      <c r="E240" t="s">
        <v>154</v>
      </c>
      <c r="F240">
        <f t="shared" si="3"/>
        <v>77</v>
      </c>
      <c r="G240">
        <f>IF(OR(Table3[[#This Row],[new Age]]&gt;Answer!$H$39,Table3[[#This Row],[new Age]]&lt;Answer!$H$40),1,0)</f>
        <v>0</v>
      </c>
    </row>
    <row r="241" spans="1:7" x14ac:dyDescent="0.3">
      <c r="A241">
        <v>240</v>
      </c>
      <c r="B241" s="1" t="s">
        <v>99</v>
      </c>
      <c r="C241" t="s">
        <v>151</v>
      </c>
      <c r="D241">
        <v>63</v>
      </c>
      <c r="E241" t="s">
        <v>154</v>
      </c>
      <c r="F241">
        <f t="shared" si="3"/>
        <v>63</v>
      </c>
      <c r="G241">
        <f>IF(OR(Table3[[#This Row],[new Age]]&gt;Answer!$H$39,Table3[[#This Row],[new Age]]&lt;Answer!$H$40),1,0)</f>
        <v>0</v>
      </c>
    </row>
    <row r="242" spans="1:7" x14ac:dyDescent="0.3">
      <c r="A242">
        <v>241</v>
      </c>
      <c r="B242" s="1" t="s">
        <v>99</v>
      </c>
      <c r="C242" t="s">
        <v>152</v>
      </c>
      <c r="D242">
        <v>22</v>
      </c>
      <c r="E242" t="s">
        <v>154</v>
      </c>
      <c r="F242">
        <f>IF(D242="",AVERAGE(#REF!),D242)</f>
        <v>22</v>
      </c>
      <c r="G242">
        <f>IF(OR(Table3[[#This Row],[new Age]]&gt;Answer!$H$39,Table3[[#This Row],[new Age]]&lt;Answer!$H$40),1,0)</f>
        <v>0</v>
      </c>
    </row>
    <row r="243" spans="1:7" x14ac:dyDescent="0.3">
      <c r="A243">
        <v>242</v>
      </c>
      <c r="B243" s="1" t="s">
        <v>99</v>
      </c>
      <c r="C243" t="s">
        <v>152</v>
      </c>
      <c r="D243">
        <v>87</v>
      </c>
      <c r="E243" t="s">
        <v>154</v>
      </c>
      <c r="F243">
        <f>IF(D243="",AVERAGE(#REF!),D243)</f>
        <v>87</v>
      </c>
      <c r="G243">
        <f>IF(OR(Table3[[#This Row],[new Age]]&gt;Answer!$H$39,Table3[[#This Row],[new Age]]&lt;Answer!$H$40),1,0)</f>
        <v>0</v>
      </c>
    </row>
    <row r="244" spans="1:7" x14ac:dyDescent="0.3">
      <c r="A244">
        <v>243</v>
      </c>
      <c r="B244" s="1" t="s">
        <v>99</v>
      </c>
      <c r="C244" t="s">
        <v>151</v>
      </c>
      <c r="D244">
        <v>18</v>
      </c>
      <c r="E244" t="s">
        <v>154</v>
      </c>
      <c r="F244">
        <f t="shared" si="3"/>
        <v>18</v>
      </c>
      <c r="G244">
        <f>IF(OR(Table3[[#This Row],[new Age]]&gt;Answer!$H$39,Table3[[#This Row],[new Age]]&lt;Answer!$H$40),1,0)</f>
        <v>0</v>
      </c>
    </row>
    <row r="245" spans="1:7" x14ac:dyDescent="0.3">
      <c r="A245">
        <v>244</v>
      </c>
      <c r="B245" s="1" t="s">
        <v>106</v>
      </c>
      <c r="C245" t="s">
        <v>152</v>
      </c>
      <c r="D245">
        <v>69</v>
      </c>
      <c r="E245" t="s">
        <v>154</v>
      </c>
      <c r="F245">
        <f t="shared" si="3"/>
        <v>69</v>
      </c>
      <c r="G245">
        <f>IF(OR(Table3[[#This Row],[new Age]]&gt;Answer!$H$39,Table3[[#This Row],[new Age]]&lt;Answer!$H$40),1,0)</f>
        <v>0</v>
      </c>
    </row>
    <row r="246" spans="1:7" x14ac:dyDescent="0.3">
      <c r="A246">
        <v>245</v>
      </c>
      <c r="B246" s="1" t="s">
        <v>113</v>
      </c>
      <c r="C246" t="s">
        <v>151</v>
      </c>
      <c r="D246">
        <v>63</v>
      </c>
      <c r="E246" t="s">
        <v>154</v>
      </c>
      <c r="F246">
        <f>IF(D246="",AVERAGE(#REF!),D246)</f>
        <v>63</v>
      </c>
      <c r="G246">
        <f>IF(OR(Table3[[#This Row],[new Age]]&gt;Answer!$H$39,Table3[[#This Row],[new Age]]&lt;Answer!$H$40),1,0)</f>
        <v>0</v>
      </c>
    </row>
    <row r="247" spans="1:7" x14ac:dyDescent="0.3">
      <c r="A247">
        <v>246</v>
      </c>
      <c r="B247" s="1" t="s">
        <v>100</v>
      </c>
      <c r="C247" t="s">
        <v>152</v>
      </c>
      <c r="D247">
        <v>67</v>
      </c>
      <c r="E247" t="s">
        <v>154</v>
      </c>
      <c r="F247">
        <f>IF(D247="",AVERAGE(#REF!),D247)</f>
        <v>67</v>
      </c>
      <c r="G247">
        <f>IF(OR(Table3[[#This Row],[new Age]]&gt;Answer!$H$39,Table3[[#This Row],[new Age]]&lt;Answer!$H$40),1,0)</f>
        <v>0</v>
      </c>
    </row>
    <row r="248" spans="1:7" x14ac:dyDescent="0.3">
      <c r="A248">
        <v>247</v>
      </c>
      <c r="B248" s="1" t="s">
        <v>100</v>
      </c>
      <c r="C248" t="s">
        <v>151</v>
      </c>
      <c r="D248">
        <v>45</v>
      </c>
      <c r="E248" t="s">
        <v>154</v>
      </c>
      <c r="F248">
        <f t="shared" si="3"/>
        <v>45</v>
      </c>
      <c r="G248">
        <f>IF(OR(Table3[[#This Row],[new Age]]&gt;Answer!$H$39,Table3[[#This Row],[new Age]]&lt;Answer!$H$40),1,0)</f>
        <v>0</v>
      </c>
    </row>
    <row r="249" spans="1:7" x14ac:dyDescent="0.3">
      <c r="A249">
        <v>248</v>
      </c>
      <c r="B249" s="1" t="s">
        <v>99</v>
      </c>
      <c r="C249" t="s">
        <v>152</v>
      </c>
      <c r="D249">
        <v>47</v>
      </c>
      <c r="E249" t="s">
        <v>154</v>
      </c>
      <c r="F249">
        <f t="shared" si="3"/>
        <v>47</v>
      </c>
      <c r="G249">
        <f>IF(OR(Table3[[#This Row],[new Age]]&gt;Answer!$H$39,Table3[[#This Row],[new Age]]&lt;Answer!$H$40),1,0)</f>
        <v>0</v>
      </c>
    </row>
    <row r="250" spans="1:7" x14ac:dyDescent="0.3">
      <c r="A250">
        <v>249</v>
      </c>
      <c r="B250" s="1" t="s">
        <v>99</v>
      </c>
      <c r="C250" t="s">
        <v>151</v>
      </c>
      <c r="D250">
        <v>58</v>
      </c>
      <c r="E250" t="s">
        <v>154</v>
      </c>
      <c r="F250">
        <f>IF(D250="",AVERAGE(#REF!),D250)</f>
        <v>58</v>
      </c>
      <c r="G250">
        <f>IF(OR(Table3[[#This Row],[new Age]]&gt;Answer!$H$39,Table3[[#This Row],[new Age]]&lt;Answer!$H$40),1,0)</f>
        <v>0</v>
      </c>
    </row>
    <row r="251" spans="1:7" x14ac:dyDescent="0.3">
      <c r="A251">
        <v>250</v>
      </c>
      <c r="B251" s="1" t="s">
        <v>113</v>
      </c>
      <c r="C251" t="s">
        <v>152</v>
      </c>
      <c r="D251">
        <v>51</v>
      </c>
      <c r="E251" t="s">
        <v>154</v>
      </c>
      <c r="F251">
        <f>IF(D251="",AVERAGE(#REF!),D251)</f>
        <v>51</v>
      </c>
      <c r="G251">
        <f>IF(OR(Table3[[#This Row],[new Age]]&gt;Answer!$H$39,Table3[[#This Row],[new Age]]&lt;Answer!$H$40),1,0)</f>
        <v>0</v>
      </c>
    </row>
    <row r="252" spans="1:7" x14ac:dyDescent="0.3">
      <c r="A252">
        <v>251</v>
      </c>
      <c r="B252" s="1" t="s">
        <v>100</v>
      </c>
      <c r="C252" t="s">
        <v>151</v>
      </c>
      <c r="D252">
        <v>49</v>
      </c>
      <c r="E252" t="s">
        <v>154</v>
      </c>
      <c r="F252">
        <f t="shared" si="3"/>
        <v>49</v>
      </c>
      <c r="G252">
        <f>IF(OR(Table3[[#This Row],[new Age]]&gt;Answer!$H$39,Table3[[#This Row],[new Age]]&lt;Answer!$H$40),1,0)</f>
        <v>0</v>
      </c>
    </row>
    <row r="253" spans="1:7" x14ac:dyDescent="0.3">
      <c r="A253">
        <v>252</v>
      </c>
      <c r="B253" s="1" t="s">
        <v>99</v>
      </c>
      <c r="C253" t="s">
        <v>152</v>
      </c>
      <c r="D253">
        <v>89</v>
      </c>
      <c r="E253" t="s">
        <v>154</v>
      </c>
      <c r="F253">
        <f t="shared" si="3"/>
        <v>89</v>
      </c>
      <c r="G253">
        <f>IF(OR(Table3[[#This Row],[new Age]]&gt;Answer!$H$39,Table3[[#This Row],[new Age]]&lt;Answer!$H$40),1,0)</f>
        <v>0</v>
      </c>
    </row>
    <row r="254" spans="1:7" x14ac:dyDescent="0.3">
      <c r="A254">
        <v>253</v>
      </c>
      <c r="B254" s="1" t="s">
        <v>100</v>
      </c>
      <c r="C254" t="s">
        <v>152</v>
      </c>
      <c r="D254">
        <v>67</v>
      </c>
      <c r="E254" t="s">
        <v>154</v>
      </c>
      <c r="F254">
        <f>IF(D254="",AVERAGE(#REF!),D254)</f>
        <v>67</v>
      </c>
      <c r="G254">
        <f>IF(OR(Table3[[#This Row],[new Age]]&gt;Answer!$H$39,Table3[[#This Row],[new Age]]&lt;Answer!$H$40),1,0)</f>
        <v>0</v>
      </c>
    </row>
    <row r="255" spans="1:7" x14ac:dyDescent="0.3">
      <c r="A255">
        <v>254</v>
      </c>
      <c r="B255" s="1" t="s">
        <v>100</v>
      </c>
      <c r="C255" t="s">
        <v>152</v>
      </c>
      <c r="D255">
        <v>88</v>
      </c>
      <c r="E255" t="s">
        <v>154</v>
      </c>
      <c r="F255">
        <f>IF(D255="",AVERAGE(#REF!),D255)</f>
        <v>88</v>
      </c>
      <c r="G255">
        <f>IF(OR(Table3[[#This Row],[new Age]]&gt;Answer!$H$39,Table3[[#This Row],[new Age]]&lt;Answer!$H$40),1,0)</f>
        <v>0</v>
      </c>
    </row>
    <row r="256" spans="1:7" x14ac:dyDescent="0.3">
      <c r="A256">
        <v>255</v>
      </c>
      <c r="B256" s="1" t="s">
        <v>107</v>
      </c>
      <c r="C256" t="s">
        <v>151</v>
      </c>
      <c r="D256">
        <v>62</v>
      </c>
      <c r="E256" t="s">
        <v>154</v>
      </c>
      <c r="F256">
        <f t="shared" si="3"/>
        <v>62</v>
      </c>
      <c r="G256">
        <f>IF(OR(Table3[[#This Row],[new Age]]&gt;Answer!$H$39,Table3[[#This Row],[new Age]]&lt;Answer!$H$40),1,0)</f>
        <v>0</v>
      </c>
    </row>
    <row r="257" spans="1:7" x14ac:dyDescent="0.3">
      <c r="A257">
        <v>256</v>
      </c>
      <c r="B257" s="1" t="s">
        <v>101</v>
      </c>
      <c r="C257" t="s">
        <v>151</v>
      </c>
      <c r="D257">
        <v>72</v>
      </c>
      <c r="E257" t="s">
        <v>154</v>
      </c>
      <c r="F257">
        <f t="shared" si="3"/>
        <v>72</v>
      </c>
      <c r="G257">
        <f>IF(OR(Table3[[#This Row],[new Age]]&gt;Answer!$H$39,Table3[[#This Row],[new Age]]&lt;Answer!$H$40),1,0)</f>
        <v>0</v>
      </c>
    </row>
    <row r="258" spans="1:7" x14ac:dyDescent="0.3">
      <c r="A258">
        <v>257</v>
      </c>
      <c r="B258" s="1" t="s">
        <v>99</v>
      </c>
      <c r="C258" t="s">
        <v>151</v>
      </c>
      <c r="D258">
        <v>32</v>
      </c>
      <c r="E258" t="s">
        <v>154</v>
      </c>
      <c r="F258">
        <f>IF(D258="",AVERAGE(#REF!),D258)</f>
        <v>32</v>
      </c>
      <c r="G258">
        <f>IF(OR(Table3[[#This Row],[new Age]]&gt;Answer!$H$39,Table3[[#This Row],[new Age]]&lt;Answer!$H$40),1,0)</f>
        <v>0</v>
      </c>
    </row>
    <row r="259" spans="1:7" x14ac:dyDescent="0.3">
      <c r="A259">
        <v>258</v>
      </c>
      <c r="B259" s="1" t="s">
        <v>113</v>
      </c>
      <c r="C259" t="s">
        <v>152</v>
      </c>
      <c r="D259">
        <v>40</v>
      </c>
      <c r="E259" t="s">
        <v>154</v>
      </c>
      <c r="F259">
        <f>IF(D259="",AVERAGE(#REF!),D259)</f>
        <v>40</v>
      </c>
      <c r="G259">
        <f>IF(OR(Table3[[#This Row],[new Age]]&gt;Answer!$H$39,Table3[[#This Row],[new Age]]&lt;Answer!$H$40),1,0)</f>
        <v>0</v>
      </c>
    </row>
    <row r="260" spans="1:7" x14ac:dyDescent="0.3">
      <c r="A260">
        <v>259</v>
      </c>
      <c r="B260" s="1" t="s">
        <v>113</v>
      </c>
      <c r="C260" t="s">
        <v>151</v>
      </c>
      <c r="D260">
        <v>58</v>
      </c>
      <c r="E260" t="s">
        <v>154</v>
      </c>
      <c r="F260">
        <f t="shared" si="3"/>
        <v>58</v>
      </c>
      <c r="G260">
        <f>IF(OR(Table3[[#This Row],[new Age]]&gt;Answer!$H$39,Table3[[#This Row],[new Age]]&lt;Answer!$H$40),1,0)</f>
        <v>0</v>
      </c>
    </row>
    <row r="261" spans="1:7" x14ac:dyDescent="0.3">
      <c r="A261">
        <v>260</v>
      </c>
      <c r="B261" s="1" t="s">
        <v>99</v>
      </c>
      <c r="C261" t="s">
        <v>152</v>
      </c>
      <c r="D261">
        <v>88</v>
      </c>
      <c r="E261" t="s">
        <v>154</v>
      </c>
      <c r="F261">
        <f t="shared" si="3"/>
        <v>88</v>
      </c>
      <c r="G261">
        <f>IF(OR(Table3[[#This Row],[new Age]]&gt;Answer!$H$39,Table3[[#This Row],[new Age]]&lt;Answer!$H$40),1,0)</f>
        <v>0</v>
      </c>
    </row>
    <row r="262" spans="1:7" x14ac:dyDescent="0.3">
      <c r="A262">
        <v>261</v>
      </c>
      <c r="B262" s="1" t="s">
        <v>100</v>
      </c>
      <c r="C262" t="s">
        <v>151</v>
      </c>
      <c r="D262">
        <v>21</v>
      </c>
      <c r="E262" t="s">
        <v>154</v>
      </c>
      <c r="F262">
        <f>IF(D262="",AVERAGE(#REF!),D262)</f>
        <v>21</v>
      </c>
      <c r="G262">
        <f>IF(OR(Table3[[#This Row],[new Age]]&gt;Answer!$H$39,Table3[[#This Row],[new Age]]&lt;Answer!$H$40),1,0)</f>
        <v>0</v>
      </c>
    </row>
    <row r="263" spans="1:7" x14ac:dyDescent="0.3">
      <c r="A263">
        <v>262</v>
      </c>
      <c r="B263" s="1" t="s">
        <v>102</v>
      </c>
      <c r="C263" t="s">
        <v>151</v>
      </c>
      <c r="D263">
        <v>78</v>
      </c>
      <c r="E263" t="s">
        <v>154</v>
      </c>
      <c r="F263">
        <f>IF(D263="",AVERAGE(#REF!),D263)</f>
        <v>78</v>
      </c>
      <c r="G263">
        <f>IF(OR(Table3[[#This Row],[new Age]]&gt;Answer!$H$39,Table3[[#This Row],[new Age]]&lt;Answer!$H$40),1,0)</f>
        <v>0</v>
      </c>
    </row>
    <row r="264" spans="1:7" x14ac:dyDescent="0.3">
      <c r="A264">
        <v>263</v>
      </c>
      <c r="B264" s="1" t="s">
        <v>99</v>
      </c>
      <c r="C264" t="s">
        <v>152</v>
      </c>
      <c r="D264">
        <v>76</v>
      </c>
      <c r="E264" t="s">
        <v>154</v>
      </c>
      <c r="F264">
        <f t="shared" ref="F264:F325" si="4">IF(D264="",AVERAGE(D261:D263),D264)</f>
        <v>76</v>
      </c>
      <c r="G264">
        <f>IF(OR(Table3[[#This Row],[new Age]]&gt;Answer!$H$39,Table3[[#This Row],[new Age]]&lt;Answer!$H$40),1,0)</f>
        <v>0</v>
      </c>
    </row>
    <row r="265" spans="1:7" x14ac:dyDescent="0.3">
      <c r="A265">
        <v>264</v>
      </c>
      <c r="B265" s="1" t="s">
        <v>99</v>
      </c>
      <c r="C265" t="s">
        <v>151</v>
      </c>
      <c r="D265">
        <v>46</v>
      </c>
      <c r="E265" t="s">
        <v>154</v>
      </c>
      <c r="F265">
        <f t="shared" si="4"/>
        <v>46</v>
      </c>
      <c r="G265">
        <f>IF(OR(Table3[[#This Row],[new Age]]&gt;Answer!$H$39,Table3[[#This Row],[new Age]]&lt;Answer!$H$40),1,0)</f>
        <v>0</v>
      </c>
    </row>
    <row r="266" spans="1:7" x14ac:dyDescent="0.3">
      <c r="A266">
        <v>265</v>
      </c>
      <c r="B266" s="1" t="s">
        <v>101</v>
      </c>
      <c r="C266" t="s">
        <v>151</v>
      </c>
      <c r="D266">
        <v>66</v>
      </c>
      <c r="E266" t="s">
        <v>154</v>
      </c>
      <c r="F266">
        <f>IF(D266="",AVERAGE(#REF!),D266)</f>
        <v>66</v>
      </c>
      <c r="G266">
        <f>IF(OR(Table3[[#This Row],[new Age]]&gt;Answer!$H$39,Table3[[#This Row],[new Age]]&lt;Answer!$H$40),1,0)</f>
        <v>0</v>
      </c>
    </row>
    <row r="267" spans="1:7" x14ac:dyDescent="0.3">
      <c r="A267">
        <v>266</v>
      </c>
      <c r="B267" s="1" t="s">
        <v>99</v>
      </c>
      <c r="C267" t="s">
        <v>152</v>
      </c>
      <c r="D267">
        <v>37</v>
      </c>
      <c r="E267" t="s">
        <v>154</v>
      </c>
      <c r="F267">
        <f>IF(D267="",AVERAGE(#REF!),D267)</f>
        <v>37</v>
      </c>
      <c r="G267">
        <f>IF(OR(Table3[[#This Row],[new Age]]&gt;Answer!$H$39,Table3[[#This Row],[new Age]]&lt;Answer!$H$40),1,0)</f>
        <v>0</v>
      </c>
    </row>
    <row r="268" spans="1:7" x14ac:dyDescent="0.3">
      <c r="A268">
        <v>267</v>
      </c>
      <c r="B268" s="1" t="s">
        <v>99</v>
      </c>
      <c r="C268" t="s">
        <v>152</v>
      </c>
      <c r="D268">
        <v>31</v>
      </c>
      <c r="E268" t="s">
        <v>154</v>
      </c>
      <c r="F268">
        <f t="shared" si="4"/>
        <v>31</v>
      </c>
      <c r="G268">
        <f>IF(OR(Table3[[#This Row],[new Age]]&gt;Answer!$H$39,Table3[[#This Row],[new Age]]&lt;Answer!$H$40),1,0)</f>
        <v>0</v>
      </c>
    </row>
    <row r="269" spans="1:7" x14ac:dyDescent="0.3">
      <c r="A269">
        <v>268</v>
      </c>
      <c r="B269" s="1" t="s">
        <v>113</v>
      </c>
      <c r="C269" t="s">
        <v>151</v>
      </c>
      <c r="D269">
        <v>47</v>
      </c>
      <c r="E269" t="s">
        <v>154</v>
      </c>
      <c r="F269">
        <f t="shared" si="4"/>
        <v>47</v>
      </c>
      <c r="G269">
        <f>IF(OR(Table3[[#This Row],[new Age]]&gt;Answer!$H$39,Table3[[#This Row],[new Age]]&lt;Answer!$H$40),1,0)</f>
        <v>0</v>
      </c>
    </row>
    <row r="270" spans="1:7" x14ac:dyDescent="0.3">
      <c r="A270">
        <v>269</v>
      </c>
      <c r="B270" s="1" t="s">
        <v>99</v>
      </c>
      <c r="C270" t="s">
        <v>152</v>
      </c>
      <c r="D270">
        <v>86</v>
      </c>
      <c r="E270" t="s">
        <v>154</v>
      </c>
      <c r="F270">
        <f>IF(D270="",AVERAGE(#REF!),D270)</f>
        <v>86</v>
      </c>
      <c r="G270">
        <f>IF(OR(Table3[[#This Row],[new Age]]&gt;Answer!$H$39,Table3[[#This Row],[new Age]]&lt;Answer!$H$40),1,0)</f>
        <v>0</v>
      </c>
    </row>
    <row r="271" spans="1:7" x14ac:dyDescent="0.3">
      <c r="A271">
        <v>270</v>
      </c>
      <c r="B271" s="1" t="s">
        <v>101</v>
      </c>
      <c r="C271" t="s">
        <v>152</v>
      </c>
      <c r="D271">
        <v>74</v>
      </c>
      <c r="E271" t="s">
        <v>154</v>
      </c>
      <c r="F271">
        <f>IF(D271="",AVERAGE(#REF!),D271)</f>
        <v>74</v>
      </c>
      <c r="G271">
        <f>IF(OR(Table3[[#This Row],[new Age]]&gt;Answer!$H$39,Table3[[#This Row],[new Age]]&lt;Answer!$H$40),1,0)</f>
        <v>0</v>
      </c>
    </row>
    <row r="272" spans="1:7" x14ac:dyDescent="0.3">
      <c r="A272">
        <v>271</v>
      </c>
      <c r="B272" s="1" t="s">
        <v>99</v>
      </c>
      <c r="C272" t="s">
        <v>151</v>
      </c>
      <c r="D272">
        <v>68</v>
      </c>
      <c r="E272" t="s">
        <v>154</v>
      </c>
      <c r="F272">
        <f t="shared" si="4"/>
        <v>68</v>
      </c>
      <c r="G272">
        <f>IF(OR(Table3[[#This Row],[new Age]]&gt;Answer!$H$39,Table3[[#This Row],[new Age]]&lt;Answer!$H$40),1,0)</f>
        <v>0</v>
      </c>
    </row>
    <row r="273" spans="1:7" x14ac:dyDescent="0.3">
      <c r="A273">
        <v>272</v>
      </c>
      <c r="B273" s="1" t="s">
        <v>100</v>
      </c>
      <c r="C273" t="s">
        <v>151</v>
      </c>
      <c r="D273">
        <v>43</v>
      </c>
      <c r="E273" t="s">
        <v>154</v>
      </c>
      <c r="F273">
        <f t="shared" si="4"/>
        <v>43</v>
      </c>
      <c r="G273">
        <f>IF(OR(Table3[[#This Row],[new Age]]&gt;Answer!$H$39,Table3[[#This Row],[new Age]]&lt;Answer!$H$40),1,0)</f>
        <v>0</v>
      </c>
    </row>
    <row r="274" spans="1:7" x14ac:dyDescent="0.3">
      <c r="A274">
        <v>273</v>
      </c>
      <c r="B274" s="1" t="s">
        <v>99</v>
      </c>
      <c r="C274" t="s">
        <v>151</v>
      </c>
      <c r="D274">
        <v>34</v>
      </c>
      <c r="E274" t="s">
        <v>154</v>
      </c>
      <c r="F274">
        <f>IF(D274="",AVERAGE(#REF!),D274)</f>
        <v>34</v>
      </c>
      <c r="G274">
        <f>IF(OR(Table3[[#This Row],[new Age]]&gt;Answer!$H$39,Table3[[#This Row],[new Age]]&lt;Answer!$H$40),1,0)</f>
        <v>0</v>
      </c>
    </row>
    <row r="275" spans="1:7" x14ac:dyDescent="0.3">
      <c r="A275">
        <v>274</v>
      </c>
      <c r="B275" s="1" t="s">
        <v>99</v>
      </c>
      <c r="C275" t="s">
        <v>151</v>
      </c>
      <c r="D275">
        <v>44</v>
      </c>
      <c r="E275" t="s">
        <v>154</v>
      </c>
      <c r="F275">
        <f>IF(D275="",AVERAGE(#REF!),D275)</f>
        <v>44</v>
      </c>
      <c r="G275">
        <f>IF(OR(Table3[[#This Row],[new Age]]&gt;Answer!$H$39,Table3[[#This Row],[new Age]]&lt;Answer!$H$40),1,0)</f>
        <v>0</v>
      </c>
    </row>
    <row r="276" spans="1:7" x14ac:dyDescent="0.3">
      <c r="A276">
        <v>275</v>
      </c>
      <c r="B276" s="1" t="s">
        <v>107</v>
      </c>
      <c r="C276" t="s">
        <v>152</v>
      </c>
      <c r="D276">
        <v>42</v>
      </c>
      <c r="E276" t="s">
        <v>154</v>
      </c>
      <c r="F276">
        <f t="shared" si="4"/>
        <v>42</v>
      </c>
      <c r="G276">
        <f>IF(OR(Table3[[#This Row],[new Age]]&gt;Answer!$H$39,Table3[[#This Row],[new Age]]&lt;Answer!$H$40),1,0)</f>
        <v>0</v>
      </c>
    </row>
    <row r="277" spans="1:7" x14ac:dyDescent="0.3">
      <c r="A277">
        <v>276</v>
      </c>
      <c r="B277" s="1" t="s">
        <v>113</v>
      </c>
      <c r="C277" t="s">
        <v>152</v>
      </c>
      <c r="D277">
        <v>59</v>
      </c>
      <c r="E277" t="s">
        <v>154</v>
      </c>
      <c r="F277">
        <f t="shared" si="4"/>
        <v>59</v>
      </c>
      <c r="G277">
        <f>IF(OR(Table3[[#This Row],[new Age]]&gt;Answer!$H$39,Table3[[#This Row],[new Age]]&lt;Answer!$H$40),1,0)</f>
        <v>0</v>
      </c>
    </row>
    <row r="278" spans="1:7" x14ac:dyDescent="0.3">
      <c r="A278">
        <v>277</v>
      </c>
      <c r="B278" s="1" t="s">
        <v>99</v>
      </c>
      <c r="C278" t="s">
        <v>152</v>
      </c>
      <c r="D278">
        <v>85</v>
      </c>
      <c r="E278" t="s">
        <v>154</v>
      </c>
      <c r="F278">
        <f>IF(D278="",AVERAGE(#REF!),D278)</f>
        <v>85</v>
      </c>
      <c r="G278">
        <f>IF(OR(Table3[[#This Row],[new Age]]&gt;Answer!$H$39,Table3[[#This Row],[new Age]]&lt;Answer!$H$40),1,0)</f>
        <v>0</v>
      </c>
    </row>
    <row r="279" spans="1:7" x14ac:dyDescent="0.3">
      <c r="A279">
        <v>278</v>
      </c>
      <c r="B279" s="1" t="s">
        <v>99</v>
      </c>
      <c r="C279" t="s">
        <v>152</v>
      </c>
      <c r="D279">
        <v>26</v>
      </c>
      <c r="E279" t="s">
        <v>154</v>
      </c>
      <c r="F279">
        <f>IF(D279="",AVERAGE(#REF!),D279)</f>
        <v>26</v>
      </c>
      <c r="G279">
        <f>IF(OR(Table3[[#This Row],[new Age]]&gt;Answer!$H$39,Table3[[#This Row],[new Age]]&lt;Answer!$H$40),1,0)</f>
        <v>0</v>
      </c>
    </row>
    <row r="280" spans="1:7" x14ac:dyDescent="0.3">
      <c r="A280">
        <v>279</v>
      </c>
      <c r="B280" s="1" t="s">
        <v>113</v>
      </c>
      <c r="C280" t="s">
        <v>151</v>
      </c>
      <c r="D280">
        <v>80</v>
      </c>
      <c r="E280" t="s">
        <v>154</v>
      </c>
      <c r="F280">
        <f t="shared" si="4"/>
        <v>80</v>
      </c>
      <c r="G280">
        <f>IF(OR(Table3[[#This Row],[new Age]]&gt;Answer!$H$39,Table3[[#This Row],[new Age]]&lt;Answer!$H$40),1,0)</f>
        <v>0</v>
      </c>
    </row>
    <row r="281" spans="1:7" x14ac:dyDescent="0.3">
      <c r="A281">
        <v>280</v>
      </c>
      <c r="B281" s="1" t="s">
        <v>99</v>
      </c>
      <c r="C281" t="s">
        <v>151</v>
      </c>
      <c r="D281">
        <v>51</v>
      </c>
      <c r="E281" t="s">
        <v>154</v>
      </c>
      <c r="F281">
        <f t="shared" si="4"/>
        <v>51</v>
      </c>
      <c r="G281">
        <f>IF(OR(Table3[[#This Row],[new Age]]&gt;Answer!$H$39,Table3[[#This Row],[new Age]]&lt;Answer!$H$40),1,0)</f>
        <v>0</v>
      </c>
    </row>
    <row r="282" spans="1:7" x14ac:dyDescent="0.3">
      <c r="A282">
        <v>281</v>
      </c>
      <c r="B282" s="1" t="s">
        <v>99</v>
      </c>
      <c r="C282" t="s">
        <v>151</v>
      </c>
      <c r="D282">
        <v>75</v>
      </c>
      <c r="E282" t="s">
        <v>154</v>
      </c>
      <c r="F282">
        <f>IF(D282="",AVERAGE(#REF!),D282)</f>
        <v>75</v>
      </c>
      <c r="G282">
        <f>IF(OR(Table3[[#This Row],[new Age]]&gt;Answer!$H$39,Table3[[#This Row],[new Age]]&lt;Answer!$H$40),1,0)</f>
        <v>0</v>
      </c>
    </row>
    <row r="283" spans="1:7" x14ac:dyDescent="0.3">
      <c r="A283">
        <v>282</v>
      </c>
      <c r="B283" s="1" t="s">
        <v>99</v>
      </c>
      <c r="C283" t="s">
        <v>152</v>
      </c>
      <c r="D283">
        <v>43</v>
      </c>
      <c r="E283" t="s">
        <v>154</v>
      </c>
      <c r="F283">
        <f>IF(D283="",AVERAGE(#REF!),D283)</f>
        <v>43</v>
      </c>
      <c r="G283">
        <f>IF(OR(Table3[[#This Row],[new Age]]&gt;Answer!$H$39,Table3[[#This Row],[new Age]]&lt;Answer!$H$40),1,0)</f>
        <v>0</v>
      </c>
    </row>
    <row r="284" spans="1:7" x14ac:dyDescent="0.3">
      <c r="A284">
        <v>283</v>
      </c>
      <c r="B284" s="1" t="s">
        <v>99</v>
      </c>
      <c r="C284" t="s">
        <v>151</v>
      </c>
      <c r="D284">
        <v>18</v>
      </c>
      <c r="E284" t="s">
        <v>154</v>
      </c>
      <c r="F284">
        <f t="shared" si="4"/>
        <v>18</v>
      </c>
      <c r="G284">
        <f>IF(OR(Table3[[#This Row],[new Age]]&gt;Answer!$H$39,Table3[[#This Row],[new Age]]&lt;Answer!$H$40),1,0)</f>
        <v>0</v>
      </c>
    </row>
    <row r="285" spans="1:7" x14ac:dyDescent="0.3">
      <c r="A285">
        <v>284</v>
      </c>
      <c r="B285" s="1" t="s">
        <v>99</v>
      </c>
      <c r="C285" t="s">
        <v>151</v>
      </c>
      <c r="D285">
        <v>82</v>
      </c>
      <c r="E285" t="s">
        <v>154</v>
      </c>
      <c r="F285">
        <f t="shared" si="4"/>
        <v>82</v>
      </c>
      <c r="G285">
        <f>IF(OR(Table3[[#This Row],[new Age]]&gt;Answer!$H$39,Table3[[#This Row],[new Age]]&lt;Answer!$H$40),1,0)</f>
        <v>0</v>
      </c>
    </row>
    <row r="286" spans="1:7" x14ac:dyDescent="0.3">
      <c r="A286">
        <v>285</v>
      </c>
      <c r="B286" s="1" t="s">
        <v>101</v>
      </c>
      <c r="C286" t="s">
        <v>151</v>
      </c>
      <c r="D286">
        <v>36</v>
      </c>
      <c r="E286" t="s">
        <v>154</v>
      </c>
      <c r="F286">
        <f>IF(D286="",AVERAGE(#REF!),D286)</f>
        <v>36</v>
      </c>
      <c r="G286">
        <f>IF(OR(Table3[[#This Row],[new Age]]&gt;Answer!$H$39,Table3[[#This Row],[new Age]]&lt;Answer!$H$40),1,0)</f>
        <v>0</v>
      </c>
    </row>
    <row r="287" spans="1:7" x14ac:dyDescent="0.3">
      <c r="A287">
        <v>286</v>
      </c>
      <c r="B287" s="1" t="s">
        <v>99</v>
      </c>
      <c r="C287" t="s">
        <v>151</v>
      </c>
      <c r="D287">
        <v>79</v>
      </c>
      <c r="E287" t="s">
        <v>154</v>
      </c>
      <c r="F287">
        <f>IF(D287="",AVERAGE(#REF!),D287)</f>
        <v>79</v>
      </c>
      <c r="G287">
        <f>IF(OR(Table3[[#This Row],[new Age]]&gt;Answer!$H$39,Table3[[#This Row],[new Age]]&lt;Answer!$H$40),1,0)</f>
        <v>0</v>
      </c>
    </row>
    <row r="288" spans="1:7" x14ac:dyDescent="0.3">
      <c r="A288">
        <v>287</v>
      </c>
      <c r="B288" s="1" t="s">
        <v>106</v>
      </c>
      <c r="C288" t="s">
        <v>151</v>
      </c>
      <c r="D288">
        <v>86</v>
      </c>
      <c r="E288" t="s">
        <v>154</v>
      </c>
      <c r="F288">
        <f t="shared" si="4"/>
        <v>86</v>
      </c>
      <c r="G288">
        <f>IF(OR(Table3[[#This Row],[new Age]]&gt;Answer!$H$39,Table3[[#This Row],[new Age]]&lt;Answer!$H$40),1,0)</f>
        <v>0</v>
      </c>
    </row>
    <row r="289" spans="1:7" x14ac:dyDescent="0.3">
      <c r="A289">
        <v>288</v>
      </c>
      <c r="B289" s="1" t="s">
        <v>99</v>
      </c>
      <c r="C289" t="s">
        <v>151</v>
      </c>
      <c r="D289">
        <v>38</v>
      </c>
      <c r="E289" t="s">
        <v>154</v>
      </c>
      <c r="F289">
        <f t="shared" si="4"/>
        <v>38</v>
      </c>
      <c r="G289">
        <f>IF(OR(Table3[[#This Row],[new Age]]&gt;Answer!$H$39,Table3[[#This Row],[new Age]]&lt;Answer!$H$40),1,0)</f>
        <v>0</v>
      </c>
    </row>
    <row r="290" spans="1:7" x14ac:dyDescent="0.3">
      <c r="A290">
        <v>289</v>
      </c>
      <c r="B290" s="1" t="s">
        <v>100</v>
      </c>
      <c r="C290" t="s">
        <v>151</v>
      </c>
      <c r="D290">
        <v>82</v>
      </c>
      <c r="E290" t="s">
        <v>154</v>
      </c>
      <c r="F290">
        <f>IF(D290="",AVERAGE(#REF!),D290)</f>
        <v>82</v>
      </c>
      <c r="G290">
        <f>IF(OR(Table3[[#This Row],[new Age]]&gt;Answer!$H$39,Table3[[#This Row],[new Age]]&lt;Answer!$H$40),1,0)</f>
        <v>0</v>
      </c>
    </row>
    <row r="291" spans="1:7" x14ac:dyDescent="0.3">
      <c r="A291">
        <v>290</v>
      </c>
      <c r="B291" s="1" t="s">
        <v>105</v>
      </c>
      <c r="C291" t="s">
        <v>152</v>
      </c>
      <c r="D291">
        <v>71</v>
      </c>
      <c r="E291" t="s">
        <v>154</v>
      </c>
      <c r="F291">
        <f>IF(D291="",AVERAGE(#REF!),D291)</f>
        <v>71</v>
      </c>
      <c r="G291">
        <f>IF(OR(Table3[[#This Row],[new Age]]&gt;Answer!$H$39,Table3[[#This Row],[new Age]]&lt;Answer!$H$40),1,0)</f>
        <v>0</v>
      </c>
    </row>
    <row r="292" spans="1:7" x14ac:dyDescent="0.3">
      <c r="A292">
        <v>291</v>
      </c>
      <c r="B292" s="1" t="s">
        <v>113</v>
      </c>
      <c r="C292" t="s">
        <v>152</v>
      </c>
      <c r="D292">
        <v>44</v>
      </c>
      <c r="E292" t="s">
        <v>154</v>
      </c>
      <c r="F292">
        <f t="shared" si="4"/>
        <v>44</v>
      </c>
      <c r="G292">
        <f>IF(OR(Table3[[#This Row],[new Age]]&gt;Answer!$H$39,Table3[[#This Row],[new Age]]&lt;Answer!$H$40),1,0)</f>
        <v>0</v>
      </c>
    </row>
    <row r="293" spans="1:7" x14ac:dyDescent="0.3">
      <c r="A293">
        <v>292</v>
      </c>
      <c r="B293" s="1" t="s">
        <v>113</v>
      </c>
      <c r="C293" t="s">
        <v>151</v>
      </c>
      <c r="D293">
        <v>66</v>
      </c>
      <c r="E293" t="s">
        <v>154</v>
      </c>
      <c r="F293">
        <f t="shared" si="4"/>
        <v>66</v>
      </c>
      <c r="G293">
        <f>IF(OR(Table3[[#This Row],[new Age]]&gt;Answer!$H$39,Table3[[#This Row],[new Age]]&lt;Answer!$H$40),1,0)</f>
        <v>0</v>
      </c>
    </row>
    <row r="294" spans="1:7" x14ac:dyDescent="0.3">
      <c r="A294">
        <v>293</v>
      </c>
      <c r="B294" s="1" t="s">
        <v>113</v>
      </c>
      <c r="C294" t="s">
        <v>152</v>
      </c>
      <c r="D294">
        <v>76</v>
      </c>
      <c r="E294" t="s">
        <v>154</v>
      </c>
      <c r="F294">
        <f>IF(D294="",AVERAGE(#REF!),D294)</f>
        <v>76</v>
      </c>
      <c r="G294">
        <f>IF(OR(Table3[[#This Row],[new Age]]&gt;Answer!$H$39,Table3[[#This Row],[new Age]]&lt;Answer!$H$40),1,0)</f>
        <v>0</v>
      </c>
    </row>
    <row r="295" spans="1:7" x14ac:dyDescent="0.3">
      <c r="A295">
        <v>294</v>
      </c>
      <c r="B295" s="1" t="s">
        <v>100</v>
      </c>
      <c r="C295" t="s">
        <v>152</v>
      </c>
      <c r="D295">
        <v>30</v>
      </c>
      <c r="E295" t="s">
        <v>154</v>
      </c>
      <c r="F295">
        <f>IF(D295="",AVERAGE(#REF!),D295)</f>
        <v>30</v>
      </c>
      <c r="G295">
        <f>IF(OR(Table3[[#This Row],[new Age]]&gt;Answer!$H$39,Table3[[#This Row],[new Age]]&lt;Answer!$H$40),1,0)</f>
        <v>0</v>
      </c>
    </row>
    <row r="296" spans="1:7" x14ac:dyDescent="0.3">
      <c r="A296">
        <v>295</v>
      </c>
      <c r="B296" s="1" t="s">
        <v>113</v>
      </c>
      <c r="C296" t="s">
        <v>152</v>
      </c>
      <c r="D296">
        <v>44</v>
      </c>
      <c r="E296" t="s">
        <v>154</v>
      </c>
      <c r="F296">
        <f t="shared" si="4"/>
        <v>44</v>
      </c>
      <c r="G296">
        <f>IF(OR(Table3[[#This Row],[new Age]]&gt;Answer!$H$39,Table3[[#This Row],[new Age]]&lt;Answer!$H$40),1,0)</f>
        <v>0</v>
      </c>
    </row>
    <row r="297" spans="1:7" x14ac:dyDescent="0.3">
      <c r="A297">
        <v>296</v>
      </c>
      <c r="B297" s="1" t="s">
        <v>108</v>
      </c>
      <c r="C297" t="s">
        <v>152</v>
      </c>
      <c r="D297">
        <v>70</v>
      </c>
      <c r="E297" t="s">
        <v>154</v>
      </c>
      <c r="F297">
        <f t="shared" si="4"/>
        <v>70</v>
      </c>
      <c r="G297">
        <f>IF(OR(Table3[[#This Row],[new Age]]&gt;Answer!$H$39,Table3[[#This Row],[new Age]]&lt;Answer!$H$40),1,0)</f>
        <v>0</v>
      </c>
    </row>
    <row r="298" spans="1:7" x14ac:dyDescent="0.3">
      <c r="A298">
        <v>297</v>
      </c>
      <c r="B298" s="1" t="s">
        <v>113</v>
      </c>
      <c r="C298" t="s">
        <v>151</v>
      </c>
      <c r="D298">
        <v>25</v>
      </c>
      <c r="E298" t="s">
        <v>154</v>
      </c>
      <c r="F298">
        <f>IF(D298="",AVERAGE(#REF!),D298)</f>
        <v>25</v>
      </c>
      <c r="G298">
        <f>IF(OR(Table3[[#This Row],[new Age]]&gt;Answer!$H$39,Table3[[#This Row],[new Age]]&lt;Answer!$H$40),1,0)</f>
        <v>0</v>
      </c>
    </row>
    <row r="299" spans="1:7" x14ac:dyDescent="0.3">
      <c r="A299">
        <v>298</v>
      </c>
      <c r="B299" s="1" t="s">
        <v>105</v>
      </c>
      <c r="C299" t="s">
        <v>151</v>
      </c>
      <c r="D299">
        <v>34</v>
      </c>
      <c r="E299" t="s">
        <v>154</v>
      </c>
      <c r="F299">
        <f>IF(D299="",AVERAGE(#REF!),D299)</f>
        <v>34</v>
      </c>
      <c r="G299">
        <f>IF(OR(Table3[[#This Row],[new Age]]&gt;Answer!$H$39,Table3[[#This Row],[new Age]]&lt;Answer!$H$40),1,0)</f>
        <v>0</v>
      </c>
    </row>
    <row r="300" spans="1:7" x14ac:dyDescent="0.3">
      <c r="A300">
        <v>299</v>
      </c>
      <c r="B300" s="1" t="s">
        <v>113</v>
      </c>
      <c r="C300" t="s">
        <v>151</v>
      </c>
      <c r="D300">
        <v>58</v>
      </c>
      <c r="E300" t="s">
        <v>154</v>
      </c>
      <c r="F300">
        <f t="shared" si="4"/>
        <v>58</v>
      </c>
      <c r="G300">
        <f>IF(OR(Table3[[#This Row],[new Age]]&gt;Answer!$H$39,Table3[[#This Row],[new Age]]&lt;Answer!$H$40),1,0)</f>
        <v>0</v>
      </c>
    </row>
    <row r="301" spans="1:7" x14ac:dyDescent="0.3">
      <c r="A301">
        <v>300</v>
      </c>
      <c r="B301" s="1" t="s">
        <v>113</v>
      </c>
      <c r="C301" t="s">
        <v>152</v>
      </c>
      <c r="D301">
        <v>66</v>
      </c>
      <c r="E301" t="s">
        <v>154</v>
      </c>
      <c r="F301">
        <f t="shared" si="4"/>
        <v>66</v>
      </c>
      <c r="G301">
        <f>IF(OR(Table3[[#This Row],[new Age]]&gt;Answer!$H$39,Table3[[#This Row],[new Age]]&lt;Answer!$H$40),1,0)</f>
        <v>0</v>
      </c>
    </row>
    <row r="302" spans="1:7" x14ac:dyDescent="0.3">
      <c r="A302">
        <v>301</v>
      </c>
      <c r="B302" s="1" t="s">
        <v>113</v>
      </c>
      <c r="C302" t="s">
        <v>151</v>
      </c>
      <c r="D302">
        <v>46</v>
      </c>
      <c r="E302" t="s">
        <v>154</v>
      </c>
      <c r="F302">
        <f>IF(D302="",AVERAGE(#REF!),D302)</f>
        <v>46</v>
      </c>
      <c r="G302">
        <f>IF(OR(Table3[[#This Row],[new Age]]&gt;Answer!$H$39,Table3[[#This Row],[new Age]]&lt;Answer!$H$40),1,0)</f>
        <v>0</v>
      </c>
    </row>
    <row r="303" spans="1:7" x14ac:dyDescent="0.3">
      <c r="A303">
        <v>302</v>
      </c>
      <c r="B303" s="1" t="s">
        <v>109</v>
      </c>
      <c r="C303" t="s">
        <v>152</v>
      </c>
      <c r="D303">
        <v>29</v>
      </c>
      <c r="E303" t="s">
        <v>154</v>
      </c>
      <c r="F303">
        <f>IF(D303="",AVERAGE(#REF!),D303)</f>
        <v>29</v>
      </c>
      <c r="G303">
        <f>IF(OR(Table3[[#This Row],[new Age]]&gt;Answer!$H$39,Table3[[#This Row],[new Age]]&lt;Answer!$H$40),1,0)</f>
        <v>0</v>
      </c>
    </row>
    <row r="304" spans="1:7" x14ac:dyDescent="0.3">
      <c r="A304">
        <v>303</v>
      </c>
      <c r="B304" s="1" t="s">
        <v>113</v>
      </c>
      <c r="C304" t="s">
        <v>152</v>
      </c>
      <c r="D304">
        <v>73</v>
      </c>
      <c r="E304" t="s">
        <v>154</v>
      </c>
      <c r="F304">
        <f t="shared" si="4"/>
        <v>73</v>
      </c>
      <c r="G304">
        <f>IF(OR(Table3[[#This Row],[new Age]]&gt;Answer!$H$39,Table3[[#This Row],[new Age]]&lt;Answer!$H$40),1,0)</f>
        <v>0</v>
      </c>
    </row>
    <row r="305" spans="1:7" x14ac:dyDescent="0.3">
      <c r="A305">
        <v>304</v>
      </c>
      <c r="B305" s="1" t="s">
        <v>113</v>
      </c>
      <c r="C305" t="s">
        <v>152</v>
      </c>
      <c r="D305">
        <v>71</v>
      </c>
      <c r="E305" t="s">
        <v>154</v>
      </c>
      <c r="F305">
        <f t="shared" si="4"/>
        <v>71</v>
      </c>
      <c r="G305">
        <f>IF(OR(Table3[[#This Row],[new Age]]&gt;Answer!$H$39,Table3[[#This Row],[new Age]]&lt;Answer!$H$40),1,0)</f>
        <v>0</v>
      </c>
    </row>
    <row r="306" spans="1:7" x14ac:dyDescent="0.3">
      <c r="A306">
        <v>305</v>
      </c>
      <c r="B306" s="1" t="s">
        <v>101</v>
      </c>
      <c r="C306" t="s">
        <v>152</v>
      </c>
      <c r="D306">
        <v>58</v>
      </c>
      <c r="E306" t="s">
        <v>154</v>
      </c>
      <c r="F306">
        <f>IF(D306="",AVERAGE(#REF!),D306)</f>
        <v>58</v>
      </c>
      <c r="G306">
        <f>IF(OR(Table3[[#This Row],[new Age]]&gt;Answer!$H$39,Table3[[#This Row],[new Age]]&lt;Answer!$H$40),1,0)</f>
        <v>0</v>
      </c>
    </row>
    <row r="307" spans="1:7" x14ac:dyDescent="0.3">
      <c r="A307">
        <v>306</v>
      </c>
      <c r="B307" s="1" t="s">
        <v>113</v>
      </c>
      <c r="C307" t="s">
        <v>152</v>
      </c>
      <c r="D307">
        <v>20</v>
      </c>
      <c r="E307" t="s">
        <v>154</v>
      </c>
      <c r="F307">
        <f>IF(D307="",AVERAGE(#REF!),D307)</f>
        <v>20</v>
      </c>
      <c r="G307">
        <f>IF(OR(Table3[[#This Row],[new Age]]&gt;Answer!$H$39,Table3[[#This Row],[new Age]]&lt;Answer!$H$40),1,0)</f>
        <v>0</v>
      </c>
    </row>
    <row r="308" spans="1:7" x14ac:dyDescent="0.3">
      <c r="A308">
        <v>307</v>
      </c>
      <c r="B308" s="1" t="s">
        <v>100</v>
      </c>
      <c r="C308" t="s">
        <v>151</v>
      </c>
      <c r="D308">
        <v>65</v>
      </c>
      <c r="E308" t="s">
        <v>154</v>
      </c>
      <c r="F308">
        <f t="shared" si="4"/>
        <v>65</v>
      </c>
      <c r="G308">
        <f>IF(OR(Table3[[#This Row],[new Age]]&gt;Answer!$H$39,Table3[[#This Row],[new Age]]&lt;Answer!$H$40),1,0)</f>
        <v>0</v>
      </c>
    </row>
    <row r="309" spans="1:7" x14ac:dyDescent="0.3">
      <c r="A309">
        <v>308</v>
      </c>
      <c r="B309" s="1" t="s">
        <v>105</v>
      </c>
      <c r="C309" t="s">
        <v>152</v>
      </c>
      <c r="D309">
        <v>40</v>
      </c>
      <c r="E309" t="s">
        <v>154</v>
      </c>
      <c r="F309">
        <f t="shared" si="4"/>
        <v>40</v>
      </c>
      <c r="G309">
        <f>IF(OR(Table3[[#This Row],[new Age]]&gt;Answer!$H$39,Table3[[#This Row],[new Age]]&lt;Answer!$H$40),1,0)</f>
        <v>0</v>
      </c>
    </row>
    <row r="310" spans="1:7" x14ac:dyDescent="0.3">
      <c r="A310">
        <v>309</v>
      </c>
      <c r="B310" s="1" t="s">
        <v>104</v>
      </c>
      <c r="C310" t="s">
        <v>151</v>
      </c>
      <c r="D310">
        <v>70</v>
      </c>
      <c r="E310" t="s">
        <v>154</v>
      </c>
      <c r="F310">
        <f>IF(D310="",AVERAGE(#REF!),D310)</f>
        <v>70</v>
      </c>
      <c r="G310">
        <f>IF(OR(Table3[[#This Row],[new Age]]&gt;Answer!$H$39,Table3[[#This Row],[new Age]]&lt;Answer!$H$40),1,0)</f>
        <v>0</v>
      </c>
    </row>
    <row r="311" spans="1:7" x14ac:dyDescent="0.3">
      <c r="A311">
        <v>310</v>
      </c>
      <c r="B311" s="1" t="s">
        <v>100</v>
      </c>
      <c r="C311" t="s">
        <v>151</v>
      </c>
      <c r="D311">
        <v>22</v>
      </c>
      <c r="E311" t="s">
        <v>154</v>
      </c>
      <c r="F311">
        <f>IF(D311="",AVERAGE(#REF!),D311)</f>
        <v>22</v>
      </c>
      <c r="G311">
        <f>IF(OR(Table3[[#This Row],[new Age]]&gt;Answer!$H$39,Table3[[#This Row],[new Age]]&lt;Answer!$H$40),1,0)</f>
        <v>0</v>
      </c>
    </row>
    <row r="312" spans="1:7" x14ac:dyDescent="0.3">
      <c r="A312">
        <v>311</v>
      </c>
      <c r="B312" s="1" t="s">
        <v>101</v>
      </c>
      <c r="C312" t="s">
        <v>151</v>
      </c>
      <c r="D312">
        <v>45</v>
      </c>
      <c r="E312" t="s">
        <v>154</v>
      </c>
      <c r="F312">
        <f t="shared" si="4"/>
        <v>45</v>
      </c>
      <c r="G312">
        <f>IF(OR(Table3[[#This Row],[new Age]]&gt;Answer!$H$39,Table3[[#This Row],[new Age]]&lt;Answer!$H$40),1,0)</f>
        <v>0</v>
      </c>
    </row>
    <row r="313" spans="1:7" x14ac:dyDescent="0.3">
      <c r="A313">
        <v>312</v>
      </c>
      <c r="B313" s="1" t="s">
        <v>107</v>
      </c>
      <c r="C313" t="s">
        <v>151</v>
      </c>
      <c r="D313">
        <v>38</v>
      </c>
      <c r="E313" t="s">
        <v>154</v>
      </c>
      <c r="F313">
        <f t="shared" si="4"/>
        <v>38</v>
      </c>
      <c r="G313">
        <f>IF(OR(Table3[[#This Row],[new Age]]&gt;Answer!$H$39,Table3[[#This Row],[new Age]]&lt;Answer!$H$40),1,0)</f>
        <v>0</v>
      </c>
    </row>
    <row r="314" spans="1:7" x14ac:dyDescent="0.3">
      <c r="A314">
        <v>313</v>
      </c>
      <c r="B314" s="1" t="s">
        <v>113</v>
      </c>
      <c r="C314" t="s">
        <v>152</v>
      </c>
      <c r="D314">
        <v>61</v>
      </c>
      <c r="E314" t="s">
        <v>154</v>
      </c>
      <c r="F314">
        <f>IF(D314="",AVERAGE(#REF!),D314)</f>
        <v>61</v>
      </c>
      <c r="G314">
        <f>IF(OR(Table3[[#This Row],[new Age]]&gt;Answer!$H$39,Table3[[#This Row],[new Age]]&lt;Answer!$H$40),1,0)</f>
        <v>0</v>
      </c>
    </row>
    <row r="315" spans="1:7" x14ac:dyDescent="0.3">
      <c r="A315">
        <v>314</v>
      </c>
      <c r="B315" s="1" t="s">
        <v>105</v>
      </c>
      <c r="C315" t="s">
        <v>151</v>
      </c>
      <c r="D315">
        <v>38</v>
      </c>
      <c r="E315" t="s">
        <v>154</v>
      </c>
      <c r="F315">
        <f>IF(D315="",AVERAGE(#REF!),D315)</f>
        <v>38</v>
      </c>
      <c r="G315">
        <f>IF(OR(Table3[[#This Row],[new Age]]&gt;Answer!$H$39,Table3[[#This Row],[new Age]]&lt;Answer!$H$40),1,0)</f>
        <v>0</v>
      </c>
    </row>
    <row r="316" spans="1:7" x14ac:dyDescent="0.3">
      <c r="A316">
        <v>315</v>
      </c>
      <c r="B316" s="1" t="s">
        <v>113</v>
      </c>
      <c r="C316" t="s">
        <v>152</v>
      </c>
      <c r="D316">
        <v>85</v>
      </c>
      <c r="E316" t="s">
        <v>154</v>
      </c>
      <c r="F316">
        <f t="shared" si="4"/>
        <v>85</v>
      </c>
      <c r="G316">
        <f>IF(OR(Table3[[#This Row],[new Age]]&gt;Answer!$H$39,Table3[[#This Row],[new Age]]&lt;Answer!$H$40),1,0)</f>
        <v>0</v>
      </c>
    </row>
    <row r="317" spans="1:7" x14ac:dyDescent="0.3">
      <c r="A317">
        <v>316</v>
      </c>
      <c r="B317" s="1" t="s">
        <v>113</v>
      </c>
      <c r="C317" t="s">
        <v>152</v>
      </c>
      <c r="D317">
        <v>89</v>
      </c>
      <c r="E317" t="s">
        <v>154</v>
      </c>
      <c r="F317">
        <f t="shared" si="4"/>
        <v>89</v>
      </c>
      <c r="G317">
        <f>IF(OR(Table3[[#This Row],[new Age]]&gt;Answer!$H$39,Table3[[#This Row],[new Age]]&lt;Answer!$H$40),1,0)</f>
        <v>0</v>
      </c>
    </row>
    <row r="318" spans="1:7" x14ac:dyDescent="0.3">
      <c r="A318">
        <v>317</v>
      </c>
      <c r="B318" s="1" t="s">
        <v>100</v>
      </c>
      <c r="C318" t="s">
        <v>151</v>
      </c>
      <c r="D318">
        <v>24</v>
      </c>
      <c r="E318" t="s">
        <v>154</v>
      </c>
      <c r="F318">
        <f>IF(D318="",AVERAGE(#REF!),D318)</f>
        <v>24</v>
      </c>
      <c r="G318">
        <f>IF(OR(Table3[[#This Row],[new Age]]&gt;Answer!$H$39,Table3[[#This Row],[new Age]]&lt;Answer!$H$40),1,0)</f>
        <v>0</v>
      </c>
    </row>
    <row r="319" spans="1:7" x14ac:dyDescent="0.3">
      <c r="A319">
        <v>318</v>
      </c>
      <c r="B319" s="1" t="s">
        <v>113</v>
      </c>
      <c r="C319" t="s">
        <v>152</v>
      </c>
      <c r="D319">
        <v>35</v>
      </c>
      <c r="E319" t="s">
        <v>154</v>
      </c>
      <c r="F319">
        <f>IF(D319="",AVERAGE(#REF!),D319)</f>
        <v>35</v>
      </c>
      <c r="G319">
        <f>IF(OR(Table3[[#This Row],[new Age]]&gt;Answer!$H$39,Table3[[#This Row],[new Age]]&lt;Answer!$H$40),1,0)</f>
        <v>0</v>
      </c>
    </row>
    <row r="320" spans="1:7" x14ac:dyDescent="0.3">
      <c r="A320">
        <v>319</v>
      </c>
      <c r="B320" s="1" t="s">
        <v>113</v>
      </c>
      <c r="C320" t="s">
        <v>152</v>
      </c>
      <c r="D320">
        <v>39</v>
      </c>
      <c r="E320" t="s">
        <v>154</v>
      </c>
      <c r="F320">
        <f t="shared" si="4"/>
        <v>39</v>
      </c>
      <c r="G320">
        <f>IF(OR(Table3[[#This Row],[new Age]]&gt;Answer!$H$39,Table3[[#This Row],[new Age]]&lt;Answer!$H$40),1,0)</f>
        <v>0</v>
      </c>
    </row>
    <row r="321" spans="1:7" x14ac:dyDescent="0.3">
      <c r="A321">
        <v>320</v>
      </c>
      <c r="B321" s="1" t="s">
        <v>109</v>
      </c>
      <c r="C321" t="s">
        <v>151</v>
      </c>
      <c r="D321">
        <v>47</v>
      </c>
      <c r="E321" t="s">
        <v>154</v>
      </c>
      <c r="F321">
        <f t="shared" si="4"/>
        <v>47</v>
      </c>
      <c r="G321">
        <f>IF(OR(Table3[[#This Row],[new Age]]&gt;Answer!$H$39,Table3[[#This Row],[new Age]]&lt;Answer!$H$40),1,0)</f>
        <v>0</v>
      </c>
    </row>
    <row r="322" spans="1:7" x14ac:dyDescent="0.3">
      <c r="A322">
        <v>321</v>
      </c>
      <c r="B322" s="1" t="s">
        <v>113</v>
      </c>
      <c r="C322" t="s">
        <v>151</v>
      </c>
      <c r="D322">
        <v>30</v>
      </c>
      <c r="E322" t="s">
        <v>154</v>
      </c>
      <c r="F322">
        <f>IF(D322="",AVERAGE(#REF!),D322)</f>
        <v>30</v>
      </c>
      <c r="G322">
        <f>IF(OR(Table3[[#This Row],[new Age]]&gt;Answer!$H$39,Table3[[#This Row],[new Age]]&lt;Answer!$H$40),1,0)</f>
        <v>0</v>
      </c>
    </row>
    <row r="323" spans="1:7" x14ac:dyDescent="0.3">
      <c r="A323">
        <v>322</v>
      </c>
      <c r="B323" s="1" t="s">
        <v>113</v>
      </c>
      <c r="C323" t="s">
        <v>151</v>
      </c>
      <c r="D323">
        <v>22</v>
      </c>
      <c r="E323" t="s">
        <v>154</v>
      </c>
      <c r="F323">
        <f>IF(D323="",AVERAGE(#REF!),D323)</f>
        <v>22</v>
      </c>
      <c r="G323">
        <f>IF(OR(Table3[[#This Row],[new Age]]&gt;Answer!$H$39,Table3[[#This Row],[new Age]]&lt;Answer!$H$40),1,0)</f>
        <v>0</v>
      </c>
    </row>
    <row r="324" spans="1:7" x14ac:dyDescent="0.3">
      <c r="A324">
        <v>323</v>
      </c>
      <c r="B324" s="1" t="s">
        <v>100</v>
      </c>
      <c r="C324" t="s">
        <v>151</v>
      </c>
      <c r="D324">
        <v>49</v>
      </c>
      <c r="E324" t="s">
        <v>154</v>
      </c>
      <c r="F324">
        <f t="shared" si="4"/>
        <v>49</v>
      </c>
      <c r="G324">
        <f>IF(OR(Table3[[#This Row],[new Age]]&gt;Answer!$H$39,Table3[[#This Row],[new Age]]&lt;Answer!$H$40),1,0)</f>
        <v>0</v>
      </c>
    </row>
    <row r="325" spans="1:7" x14ac:dyDescent="0.3">
      <c r="A325">
        <v>324</v>
      </c>
      <c r="B325" s="1" t="s">
        <v>101</v>
      </c>
      <c r="C325" t="s">
        <v>152</v>
      </c>
      <c r="D325">
        <v>28</v>
      </c>
      <c r="E325" t="s">
        <v>154</v>
      </c>
      <c r="F325">
        <f t="shared" si="4"/>
        <v>28</v>
      </c>
      <c r="G325">
        <f>IF(OR(Table3[[#This Row],[new Age]]&gt;Answer!$H$39,Table3[[#This Row],[new Age]]&lt;Answer!$H$40),1,0)</f>
        <v>0</v>
      </c>
    </row>
    <row r="326" spans="1:7" x14ac:dyDescent="0.3">
      <c r="A326">
        <v>325</v>
      </c>
      <c r="B326" s="1" t="s">
        <v>100</v>
      </c>
      <c r="C326" t="s">
        <v>151</v>
      </c>
      <c r="D326">
        <v>30</v>
      </c>
      <c r="E326" t="s">
        <v>154</v>
      </c>
      <c r="F326">
        <f>IF(D326="",AVERAGE(#REF!),D326)</f>
        <v>30</v>
      </c>
      <c r="G326">
        <f>IF(OR(Table3[[#This Row],[new Age]]&gt;Answer!$H$39,Table3[[#This Row],[new Age]]&lt;Answer!$H$40),1,0)</f>
        <v>0</v>
      </c>
    </row>
    <row r="327" spans="1:7" x14ac:dyDescent="0.3">
      <c r="A327">
        <v>326</v>
      </c>
      <c r="B327" s="1" t="s">
        <v>111</v>
      </c>
      <c r="C327" t="s">
        <v>151</v>
      </c>
      <c r="D327">
        <v>54</v>
      </c>
      <c r="E327" t="s">
        <v>154</v>
      </c>
      <c r="F327">
        <f>IF(D327="",AVERAGE(#REF!),D327)</f>
        <v>54</v>
      </c>
      <c r="G327">
        <f>IF(OR(Table3[[#This Row],[new Age]]&gt;Answer!$H$39,Table3[[#This Row],[new Age]]&lt;Answer!$H$40),1,0)</f>
        <v>0</v>
      </c>
    </row>
    <row r="328" spans="1:7" x14ac:dyDescent="0.3">
      <c r="A328">
        <v>327</v>
      </c>
      <c r="B328" s="1" t="s">
        <v>113</v>
      </c>
      <c r="C328" t="s">
        <v>152</v>
      </c>
      <c r="D328">
        <v>32</v>
      </c>
      <c r="E328" t="s">
        <v>154</v>
      </c>
      <c r="F328">
        <f t="shared" ref="F328:F389" si="5">IF(D328="",AVERAGE(D325:D327),D328)</f>
        <v>32</v>
      </c>
      <c r="G328">
        <f>IF(OR(Table3[[#This Row],[new Age]]&gt;Answer!$H$39,Table3[[#This Row],[new Age]]&lt;Answer!$H$40),1,0)</f>
        <v>0</v>
      </c>
    </row>
    <row r="329" spans="1:7" x14ac:dyDescent="0.3">
      <c r="A329">
        <v>328</v>
      </c>
      <c r="B329" s="1" t="s">
        <v>113</v>
      </c>
      <c r="C329" t="s">
        <v>151</v>
      </c>
      <c r="D329">
        <v>44</v>
      </c>
      <c r="E329" t="s">
        <v>154</v>
      </c>
      <c r="F329">
        <f t="shared" si="5"/>
        <v>44</v>
      </c>
      <c r="G329">
        <f>IF(OR(Table3[[#This Row],[new Age]]&gt;Answer!$H$39,Table3[[#This Row],[new Age]]&lt;Answer!$H$40),1,0)</f>
        <v>0</v>
      </c>
    </row>
    <row r="330" spans="1:7" x14ac:dyDescent="0.3">
      <c r="A330">
        <v>329</v>
      </c>
      <c r="B330" s="1" t="s">
        <v>105</v>
      </c>
      <c r="C330" t="s">
        <v>152</v>
      </c>
      <c r="D330">
        <v>55</v>
      </c>
      <c r="E330" t="s">
        <v>154</v>
      </c>
      <c r="F330">
        <f>IF(D330="",AVERAGE(#REF!),D330)</f>
        <v>55</v>
      </c>
      <c r="G330">
        <f>IF(OR(Table3[[#This Row],[new Age]]&gt;Answer!$H$39,Table3[[#This Row],[new Age]]&lt;Answer!$H$40),1,0)</f>
        <v>0</v>
      </c>
    </row>
    <row r="331" spans="1:7" x14ac:dyDescent="0.3">
      <c r="A331">
        <v>330</v>
      </c>
      <c r="B331" s="1" t="s">
        <v>113</v>
      </c>
      <c r="C331" t="s">
        <v>152</v>
      </c>
      <c r="D331">
        <v>43</v>
      </c>
      <c r="E331" t="s">
        <v>154</v>
      </c>
      <c r="F331">
        <f>IF(D331="",AVERAGE(#REF!),D331)</f>
        <v>43</v>
      </c>
      <c r="G331">
        <f>IF(OR(Table3[[#This Row],[new Age]]&gt;Answer!$H$39,Table3[[#This Row],[new Age]]&lt;Answer!$H$40),1,0)</f>
        <v>0</v>
      </c>
    </row>
    <row r="332" spans="1:7" x14ac:dyDescent="0.3">
      <c r="A332">
        <v>331</v>
      </c>
      <c r="B332" s="1" t="s">
        <v>106</v>
      </c>
      <c r="C332" t="s">
        <v>151</v>
      </c>
      <c r="D332">
        <v>24</v>
      </c>
      <c r="E332" t="s">
        <v>154</v>
      </c>
      <c r="F332">
        <f t="shared" si="5"/>
        <v>24</v>
      </c>
      <c r="G332">
        <f>IF(OR(Table3[[#This Row],[new Age]]&gt;Answer!$H$39,Table3[[#This Row],[new Age]]&lt;Answer!$H$40),1,0)</f>
        <v>0</v>
      </c>
    </row>
    <row r="333" spans="1:7" x14ac:dyDescent="0.3">
      <c r="A333">
        <v>332</v>
      </c>
      <c r="B333" s="1" t="s">
        <v>113</v>
      </c>
      <c r="C333" t="s">
        <v>151</v>
      </c>
      <c r="D333">
        <v>78</v>
      </c>
      <c r="E333" t="s">
        <v>154</v>
      </c>
      <c r="F333">
        <f t="shared" si="5"/>
        <v>78</v>
      </c>
      <c r="G333">
        <f>IF(OR(Table3[[#This Row],[new Age]]&gt;Answer!$H$39,Table3[[#This Row],[new Age]]&lt;Answer!$H$40),1,0)</f>
        <v>0</v>
      </c>
    </row>
    <row r="334" spans="1:7" x14ac:dyDescent="0.3">
      <c r="A334">
        <v>333</v>
      </c>
      <c r="B334" s="1" t="s">
        <v>109</v>
      </c>
      <c r="C334" t="s">
        <v>151</v>
      </c>
      <c r="D334">
        <v>43</v>
      </c>
      <c r="E334" t="s">
        <v>154</v>
      </c>
      <c r="F334">
        <f>IF(D334="",AVERAGE(#REF!),D334)</f>
        <v>43</v>
      </c>
      <c r="G334">
        <f>IF(OR(Table3[[#This Row],[new Age]]&gt;Answer!$H$39,Table3[[#This Row],[new Age]]&lt;Answer!$H$40),1,0)</f>
        <v>0</v>
      </c>
    </row>
    <row r="335" spans="1:7" x14ac:dyDescent="0.3">
      <c r="A335">
        <v>334</v>
      </c>
      <c r="B335" s="1" t="s">
        <v>100</v>
      </c>
      <c r="C335" t="s">
        <v>151</v>
      </c>
      <c r="D335">
        <v>18</v>
      </c>
      <c r="E335" t="s">
        <v>154</v>
      </c>
      <c r="F335">
        <f>IF(D335="",AVERAGE(#REF!),D335)</f>
        <v>18</v>
      </c>
      <c r="G335">
        <f>IF(OR(Table3[[#This Row],[new Age]]&gt;Answer!$H$39,Table3[[#This Row],[new Age]]&lt;Answer!$H$40),1,0)</f>
        <v>0</v>
      </c>
    </row>
    <row r="336" spans="1:7" x14ac:dyDescent="0.3">
      <c r="A336">
        <v>335</v>
      </c>
      <c r="B336" s="1" t="s">
        <v>113</v>
      </c>
      <c r="C336" t="s">
        <v>152</v>
      </c>
      <c r="D336">
        <v>65</v>
      </c>
      <c r="E336" t="s">
        <v>154</v>
      </c>
      <c r="F336">
        <f t="shared" si="5"/>
        <v>65</v>
      </c>
      <c r="G336">
        <f>IF(OR(Table3[[#This Row],[new Age]]&gt;Answer!$H$39,Table3[[#This Row],[new Age]]&lt;Answer!$H$40),1,0)</f>
        <v>0</v>
      </c>
    </row>
    <row r="337" spans="1:7" x14ac:dyDescent="0.3">
      <c r="A337">
        <v>336</v>
      </c>
      <c r="B337" s="1" t="s">
        <v>105</v>
      </c>
      <c r="C337" t="s">
        <v>152</v>
      </c>
      <c r="D337">
        <v>26</v>
      </c>
      <c r="E337" t="s">
        <v>154</v>
      </c>
      <c r="F337">
        <f t="shared" si="5"/>
        <v>26</v>
      </c>
      <c r="G337">
        <f>IF(OR(Table3[[#This Row],[new Age]]&gt;Answer!$H$39,Table3[[#This Row],[new Age]]&lt;Answer!$H$40),1,0)</f>
        <v>0</v>
      </c>
    </row>
    <row r="338" spans="1:7" x14ac:dyDescent="0.3">
      <c r="A338">
        <v>337</v>
      </c>
      <c r="B338" s="1" t="s">
        <v>106</v>
      </c>
      <c r="C338" t="s">
        <v>151</v>
      </c>
      <c r="D338">
        <v>58</v>
      </c>
      <c r="E338" t="s">
        <v>154</v>
      </c>
      <c r="F338">
        <f>IF(D338="",AVERAGE(#REF!),D338)</f>
        <v>58</v>
      </c>
      <c r="G338">
        <f>IF(OR(Table3[[#This Row],[new Age]]&gt;Answer!$H$39,Table3[[#This Row],[new Age]]&lt;Answer!$H$40),1,0)</f>
        <v>0</v>
      </c>
    </row>
    <row r="339" spans="1:7" x14ac:dyDescent="0.3">
      <c r="A339">
        <v>338</v>
      </c>
      <c r="B339" s="1" t="s">
        <v>113</v>
      </c>
      <c r="C339" t="s">
        <v>152</v>
      </c>
      <c r="D339">
        <v>51</v>
      </c>
      <c r="E339" t="s">
        <v>154</v>
      </c>
      <c r="F339">
        <f>IF(D339="",AVERAGE(#REF!),D339)</f>
        <v>51</v>
      </c>
      <c r="G339">
        <f>IF(OR(Table3[[#This Row],[new Age]]&gt;Answer!$H$39,Table3[[#This Row],[new Age]]&lt;Answer!$H$40),1,0)</f>
        <v>0</v>
      </c>
    </row>
    <row r="340" spans="1:7" x14ac:dyDescent="0.3">
      <c r="A340">
        <v>339</v>
      </c>
      <c r="B340" s="1" t="s">
        <v>100</v>
      </c>
      <c r="C340" t="s">
        <v>152</v>
      </c>
      <c r="D340">
        <v>25</v>
      </c>
      <c r="E340" t="s">
        <v>154</v>
      </c>
      <c r="F340">
        <f t="shared" si="5"/>
        <v>25</v>
      </c>
      <c r="G340">
        <f>IF(OR(Table3[[#This Row],[new Age]]&gt;Answer!$H$39,Table3[[#This Row],[new Age]]&lt;Answer!$H$40),1,0)</f>
        <v>0</v>
      </c>
    </row>
    <row r="341" spans="1:7" x14ac:dyDescent="0.3">
      <c r="A341">
        <v>340</v>
      </c>
      <c r="B341" s="1" t="s">
        <v>100</v>
      </c>
      <c r="C341" t="s">
        <v>151</v>
      </c>
      <c r="D341">
        <v>68</v>
      </c>
      <c r="E341" t="s">
        <v>154</v>
      </c>
      <c r="F341">
        <f t="shared" si="5"/>
        <v>68</v>
      </c>
      <c r="G341">
        <f>IF(OR(Table3[[#This Row],[new Age]]&gt;Answer!$H$39,Table3[[#This Row],[new Age]]&lt;Answer!$H$40),1,0)</f>
        <v>0</v>
      </c>
    </row>
    <row r="342" spans="1:7" x14ac:dyDescent="0.3">
      <c r="A342">
        <v>341</v>
      </c>
      <c r="B342" s="1" t="s">
        <v>105</v>
      </c>
      <c r="C342" t="s">
        <v>152</v>
      </c>
      <c r="D342">
        <v>44</v>
      </c>
      <c r="E342" t="s">
        <v>154</v>
      </c>
      <c r="F342">
        <f>IF(D342="",AVERAGE(#REF!),D342)</f>
        <v>44</v>
      </c>
      <c r="G342">
        <f>IF(OR(Table3[[#This Row],[new Age]]&gt;Answer!$H$39,Table3[[#This Row],[new Age]]&lt;Answer!$H$40),1,0)</f>
        <v>0</v>
      </c>
    </row>
    <row r="343" spans="1:7" x14ac:dyDescent="0.3">
      <c r="A343">
        <v>342</v>
      </c>
      <c r="B343" s="1" t="s">
        <v>113</v>
      </c>
      <c r="C343" t="s">
        <v>152</v>
      </c>
      <c r="D343">
        <v>65</v>
      </c>
      <c r="E343" t="s">
        <v>154</v>
      </c>
      <c r="F343">
        <f>IF(D343="",AVERAGE(#REF!),D343)</f>
        <v>65</v>
      </c>
      <c r="G343">
        <f>IF(OR(Table3[[#This Row],[new Age]]&gt;Answer!$H$39,Table3[[#This Row],[new Age]]&lt;Answer!$H$40),1,0)</f>
        <v>0</v>
      </c>
    </row>
    <row r="344" spans="1:7" x14ac:dyDescent="0.3">
      <c r="A344">
        <v>343</v>
      </c>
      <c r="B344" s="1" t="s">
        <v>113</v>
      </c>
      <c r="C344" t="s">
        <v>152</v>
      </c>
      <c r="D344">
        <v>88</v>
      </c>
      <c r="E344" t="s">
        <v>154</v>
      </c>
      <c r="F344">
        <f t="shared" si="5"/>
        <v>88</v>
      </c>
      <c r="G344">
        <f>IF(OR(Table3[[#This Row],[new Age]]&gt;Answer!$H$39,Table3[[#This Row],[new Age]]&lt;Answer!$H$40),1,0)</f>
        <v>0</v>
      </c>
    </row>
    <row r="345" spans="1:7" x14ac:dyDescent="0.3">
      <c r="A345">
        <v>344</v>
      </c>
      <c r="B345" s="1" t="s">
        <v>102</v>
      </c>
      <c r="C345" t="s">
        <v>152</v>
      </c>
      <c r="D345">
        <v>84</v>
      </c>
      <c r="E345" t="s">
        <v>154</v>
      </c>
      <c r="F345">
        <f t="shared" si="5"/>
        <v>84</v>
      </c>
      <c r="G345">
        <f>IF(OR(Table3[[#This Row],[new Age]]&gt;Answer!$H$39,Table3[[#This Row],[new Age]]&lt;Answer!$H$40),1,0)</f>
        <v>0</v>
      </c>
    </row>
    <row r="346" spans="1:7" x14ac:dyDescent="0.3">
      <c r="A346">
        <v>345</v>
      </c>
      <c r="B346" s="1" t="s">
        <v>113</v>
      </c>
      <c r="C346" t="s">
        <v>152</v>
      </c>
      <c r="D346">
        <v>31</v>
      </c>
      <c r="E346" t="s">
        <v>154</v>
      </c>
      <c r="F346">
        <f>IF(D346="",AVERAGE(#REF!),D346)</f>
        <v>31</v>
      </c>
      <c r="G346">
        <f>IF(OR(Table3[[#This Row],[new Age]]&gt;Answer!$H$39,Table3[[#This Row],[new Age]]&lt;Answer!$H$40),1,0)</f>
        <v>0</v>
      </c>
    </row>
    <row r="347" spans="1:7" x14ac:dyDescent="0.3">
      <c r="A347">
        <v>346</v>
      </c>
      <c r="B347" s="1" t="s">
        <v>105</v>
      </c>
      <c r="C347" t="s">
        <v>152</v>
      </c>
      <c r="D347">
        <v>27</v>
      </c>
      <c r="E347" t="s">
        <v>154</v>
      </c>
      <c r="F347">
        <f>IF(D347="",AVERAGE(#REF!),D347)</f>
        <v>27</v>
      </c>
      <c r="G347">
        <f>IF(OR(Table3[[#This Row],[new Age]]&gt;Answer!$H$39,Table3[[#This Row],[new Age]]&lt;Answer!$H$40),1,0)</f>
        <v>0</v>
      </c>
    </row>
    <row r="348" spans="1:7" x14ac:dyDescent="0.3">
      <c r="A348">
        <v>347</v>
      </c>
      <c r="B348" s="1" t="s">
        <v>108</v>
      </c>
      <c r="C348" t="s">
        <v>152</v>
      </c>
      <c r="D348">
        <v>59</v>
      </c>
      <c r="E348" t="s">
        <v>154</v>
      </c>
      <c r="F348">
        <f t="shared" si="5"/>
        <v>59</v>
      </c>
      <c r="G348">
        <f>IF(OR(Table3[[#This Row],[new Age]]&gt;Answer!$H$39,Table3[[#This Row],[new Age]]&lt;Answer!$H$40),1,0)</f>
        <v>0</v>
      </c>
    </row>
    <row r="349" spans="1:7" x14ac:dyDescent="0.3">
      <c r="A349">
        <v>348</v>
      </c>
      <c r="B349" s="1" t="s">
        <v>100</v>
      </c>
      <c r="C349" t="s">
        <v>151</v>
      </c>
      <c r="D349">
        <v>61</v>
      </c>
      <c r="E349" t="s">
        <v>154</v>
      </c>
      <c r="F349">
        <f t="shared" si="5"/>
        <v>61</v>
      </c>
      <c r="G349">
        <f>IF(OR(Table3[[#This Row],[new Age]]&gt;Answer!$H$39,Table3[[#This Row],[new Age]]&lt;Answer!$H$40),1,0)</f>
        <v>0</v>
      </c>
    </row>
    <row r="350" spans="1:7" x14ac:dyDescent="0.3">
      <c r="A350">
        <v>349</v>
      </c>
      <c r="B350" s="1" t="s">
        <v>108</v>
      </c>
      <c r="C350" t="s">
        <v>152</v>
      </c>
      <c r="D350">
        <v>55</v>
      </c>
      <c r="E350" t="s">
        <v>154</v>
      </c>
      <c r="F350">
        <f>IF(D350="",AVERAGE(#REF!),D350)</f>
        <v>55</v>
      </c>
      <c r="G350">
        <f>IF(OR(Table3[[#This Row],[new Age]]&gt;Answer!$H$39,Table3[[#This Row],[new Age]]&lt;Answer!$H$40),1,0)</f>
        <v>0</v>
      </c>
    </row>
    <row r="351" spans="1:7" x14ac:dyDescent="0.3">
      <c r="A351">
        <v>350</v>
      </c>
      <c r="B351" s="1" t="s">
        <v>109</v>
      </c>
      <c r="C351" t="s">
        <v>152</v>
      </c>
      <c r="D351">
        <v>39</v>
      </c>
      <c r="E351" t="s">
        <v>154</v>
      </c>
      <c r="F351">
        <f>IF(D351="",AVERAGE(#REF!),D351)</f>
        <v>39</v>
      </c>
      <c r="G351">
        <f>IF(OR(Table3[[#This Row],[new Age]]&gt;Answer!$H$39,Table3[[#This Row],[new Age]]&lt;Answer!$H$40),1,0)</f>
        <v>0</v>
      </c>
    </row>
    <row r="352" spans="1:7" x14ac:dyDescent="0.3">
      <c r="A352">
        <v>351</v>
      </c>
      <c r="B352" s="1" t="s">
        <v>101</v>
      </c>
      <c r="C352" t="s">
        <v>152</v>
      </c>
      <c r="D352">
        <v>87</v>
      </c>
      <c r="E352" t="s">
        <v>154</v>
      </c>
      <c r="F352">
        <f t="shared" si="5"/>
        <v>87</v>
      </c>
      <c r="G352">
        <f>IF(OR(Table3[[#This Row],[new Age]]&gt;Answer!$H$39,Table3[[#This Row],[new Age]]&lt;Answer!$H$40),1,0)</f>
        <v>0</v>
      </c>
    </row>
    <row r="353" spans="1:7" x14ac:dyDescent="0.3">
      <c r="A353">
        <v>352</v>
      </c>
      <c r="B353" s="1" t="s">
        <v>100</v>
      </c>
      <c r="C353" t="s">
        <v>151</v>
      </c>
      <c r="D353">
        <v>72</v>
      </c>
      <c r="E353" t="s">
        <v>154</v>
      </c>
      <c r="F353">
        <f t="shared" si="5"/>
        <v>72</v>
      </c>
      <c r="G353">
        <f>IF(OR(Table3[[#This Row],[new Age]]&gt;Answer!$H$39,Table3[[#This Row],[new Age]]&lt;Answer!$H$40),1,0)</f>
        <v>0</v>
      </c>
    </row>
    <row r="354" spans="1:7" x14ac:dyDescent="0.3">
      <c r="A354">
        <v>353</v>
      </c>
      <c r="B354" s="1" t="s">
        <v>100</v>
      </c>
      <c r="C354" t="s">
        <v>152</v>
      </c>
      <c r="D354">
        <v>66</v>
      </c>
      <c r="E354" t="s">
        <v>154</v>
      </c>
      <c r="F354">
        <f>IF(D354="",AVERAGE(#REF!),D354)</f>
        <v>66</v>
      </c>
      <c r="G354">
        <f>IF(OR(Table3[[#This Row],[new Age]]&gt;Answer!$H$39,Table3[[#This Row],[new Age]]&lt;Answer!$H$40),1,0)</f>
        <v>0</v>
      </c>
    </row>
    <row r="355" spans="1:7" x14ac:dyDescent="0.3">
      <c r="A355">
        <v>354</v>
      </c>
      <c r="B355" s="1" t="s">
        <v>113</v>
      </c>
      <c r="C355" t="s">
        <v>151</v>
      </c>
      <c r="D355">
        <v>29</v>
      </c>
      <c r="E355" t="s">
        <v>154</v>
      </c>
      <c r="F355">
        <f>IF(D355="",AVERAGE(#REF!),D355)</f>
        <v>29</v>
      </c>
      <c r="G355">
        <f>IF(OR(Table3[[#This Row],[new Age]]&gt;Answer!$H$39,Table3[[#This Row],[new Age]]&lt;Answer!$H$40),1,0)</f>
        <v>0</v>
      </c>
    </row>
    <row r="356" spans="1:7" x14ac:dyDescent="0.3">
      <c r="A356">
        <v>355</v>
      </c>
      <c r="B356" s="1" t="s">
        <v>100</v>
      </c>
      <c r="C356" t="s">
        <v>152</v>
      </c>
      <c r="D356">
        <v>49</v>
      </c>
      <c r="E356" t="s">
        <v>154</v>
      </c>
      <c r="F356">
        <f t="shared" si="5"/>
        <v>49</v>
      </c>
      <c r="G356">
        <f>IF(OR(Table3[[#This Row],[new Age]]&gt;Answer!$H$39,Table3[[#This Row],[new Age]]&lt;Answer!$H$40),1,0)</f>
        <v>0</v>
      </c>
    </row>
    <row r="357" spans="1:7" x14ac:dyDescent="0.3">
      <c r="A357">
        <v>356</v>
      </c>
      <c r="B357" s="1" t="s">
        <v>113</v>
      </c>
      <c r="C357" t="s">
        <v>151</v>
      </c>
      <c r="D357">
        <v>41</v>
      </c>
      <c r="E357" t="s">
        <v>154</v>
      </c>
      <c r="F357">
        <f t="shared" si="5"/>
        <v>41</v>
      </c>
      <c r="G357">
        <f>IF(OR(Table3[[#This Row],[new Age]]&gt;Answer!$H$39,Table3[[#This Row],[new Age]]&lt;Answer!$H$40),1,0)</f>
        <v>0</v>
      </c>
    </row>
    <row r="358" spans="1:7" x14ac:dyDescent="0.3">
      <c r="A358">
        <v>357</v>
      </c>
      <c r="B358" s="1" t="s">
        <v>103</v>
      </c>
      <c r="C358" t="s">
        <v>152</v>
      </c>
      <c r="D358">
        <v>70</v>
      </c>
      <c r="E358" t="s">
        <v>154</v>
      </c>
      <c r="F358">
        <f>IF(D358="",AVERAGE(#REF!),D358)</f>
        <v>70</v>
      </c>
      <c r="G358">
        <f>IF(OR(Table3[[#This Row],[new Age]]&gt;Answer!$H$39,Table3[[#This Row],[new Age]]&lt;Answer!$H$40),1,0)</f>
        <v>0</v>
      </c>
    </row>
    <row r="359" spans="1:7" x14ac:dyDescent="0.3">
      <c r="A359">
        <v>358</v>
      </c>
      <c r="B359" s="1" t="s">
        <v>105</v>
      </c>
      <c r="C359" t="s">
        <v>151</v>
      </c>
      <c r="D359">
        <v>50</v>
      </c>
      <c r="E359" t="s">
        <v>154</v>
      </c>
      <c r="F359">
        <f>IF(D359="",AVERAGE(#REF!),D359)</f>
        <v>50</v>
      </c>
      <c r="G359">
        <f>IF(OR(Table3[[#This Row],[new Age]]&gt;Answer!$H$39,Table3[[#This Row],[new Age]]&lt;Answer!$H$40),1,0)</f>
        <v>0</v>
      </c>
    </row>
    <row r="360" spans="1:7" x14ac:dyDescent="0.3">
      <c r="A360">
        <v>359</v>
      </c>
      <c r="B360" s="1" t="s">
        <v>100</v>
      </c>
      <c r="C360" t="s">
        <v>152</v>
      </c>
      <c r="D360">
        <v>37</v>
      </c>
      <c r="E360" t="s">
        <v>154</v>
      </c>
      <c r="F360">
        <f t="shared" si="5"/>
        <v>37</v>
      </c>
      <c r="G360">
        <f>IF(OR(Table3[[#This Row],[new Age]]&gt;Answer!$H$39,Table3[[#This Row],[new Age]]&lt;Answer!$H$40),1,0)</f>
        <v>0</v>
      </c>
    </row>
    <row r="361" spans="1:7" x14ac:dyDescent="0.3">
      <c r="A361">
        <v>360</v>
      </c>
      <c r="B361" s="1" t="s">
        <v>113</v>
      </c>
      <c r="C361" t="s">
        <v>151</v>
      </c>
      <c r="D361">
        <v>32</v>
      </c>
      <c r="E361" t="s">
        <v>154</v>
      </c>
      <c r="F361">
        <f t="shared" si="5"/>
        <v>32</v>
      </c>
      <c r="G361">
        <f>IF(OR(Table3[[#This Row],[new Age]]&gt;Answer!$H$39,Table3[[#This Row],[new Age]]&lt;Answer!$H$40),1,0)</f>
        <v>0</v>
      </c>
    </row>
    <row r="362" spans="1:7" x14ac:dyDescent="0.3">
      <c r="A362">
        <v>361</v>
      </c>
      <c r="B362" s="1" t="s">
        <v>107</v>
      </c>
      <c r="C362" t="s">
        <v>151</v>
      </c>
      <c r="D362">
        <v>87</v>
      </c>
      <c r="E362" t="s">
        <v>154</v>
      </c>
      <c r="F362">
        <f>IF(D362="",AVERAGE(#REF!),D362)</f>
        <v>87</v>
      </c>
      <c r="G362">
        <f>IF(OR(Table3[[#This Row],[new Age]]&gt;Answer!$H$39,Table3[[#This Row],[new Age]]&lt;Answer!$H$40),1,0)</f>
        <v>0</v>
      </c>
    </row>
    <row r="363" spans="1:7" x14ac:dyDescent="0.3">
      <c r="A363">
        <v>362</v>
      </c>
      <c r="B363" s="1" t="s">
        <v>113</v>
      </c>
      <c r="C363" t="s">
        <v>151</v>
      </c>
      <c r="D363">
        <v>68</v>
      </c>
      <c r="E363" t="s">
        <v>154</v>
      </c>
      <c r="F363">
        <f>IF(D363="",AVERAGE(#REF!),D363)</f>
        <v>68</v>
      </c>
      <c r="G363">
        <f>IF(OR(Table3[[#This Row],[new Age]]&gt;Answer!$H$39,Table3[[#This Row],[new Age]]&lt;Answer!$H$40),1,0)</f>
        <v>0</v>
      </c>
    </row>
    <row r="364" spans="1:7" x14ac:dyDescent="0.3">
      <c r="A364">
        <v>363</v>
      </c>
      <c r="B364" s="1" t="s">
        <v>113</v>
      </c>
      <c r="C364" t="s">
        <v>152</v>
      </c>
      <c r="D364">
        <v>48</v>
      </c>
      <c r="E364" t="s">
        <v>154</v>
      </c>
      <c r="F364">
        <f t="shared" si="5"/>
        <v>48</v>
      </c>
      <c r="G364">
        <f>IF(OR(Table3[[#This Row],[new Age]]&gt;Answer!$H$39,Table3[[#This Row],[new Age]]&lt;Answer!$H$40),1,0)</f>
        <v>0</v>
      </c>
    </row>
    <row r="365" spans="1:7" x14ac:dyDescent="0.3">
      <c r="A365">
        <v>364</v>
      </c>
      <c r="B365" s="1" t="s">
        <v>105</v>
      </c>
      <c r="C365" t="s">
        <v>151</v>
      </c>
      <c r="D365">
        <v>18</v>
      </c>
      <c r="E365" t="s">
        <v>154</v>
      </c>
      <c r="F365">
        <f t="shared" si="5"/>
        <v>18</v>
      </c>
      <c r="G365">
        <f>IF(OR(Table3[[#This Row],[new Age]]&gt;Answer!$H$39,Table3[[#This Row],[new Age]]&lt;Answer!$H$40),1,0)</f>
        <v>0</v>
      </c>
    </row>
    <row r="366" spans="1:7" x14ac:dyDescent="0.3">
      <c r="A366">
        <v>365</v>
      </c>
      <c r="B366" s="1" t="s">
        <v>100</v>
      </c>
      <c r="C366" t="s">
        <v>151</v>
      </c>
      <c r="D366">
        <v>46</v>
      </c>
      <c r="E366" t="s">
        <v>154</v>
      </c>
      <c r="F366">
        <f>IF(D366="",AVERAGE(#REF!),D366)</f>
        <v>46</v>
      </c>
      <c r="G366">
        <f>IF(OR(Table3[[#This Row],[new Age]]&gt;Answer!$H$39,Table3[[#This Row],[new Age]]&lt;Answer!$H$40),1,0)</f>
        <v>0</v>
      </c>
    </row>
    <row r="367" spans="1:7" x14ac:dyDescent="0.3">
      <c r="A367">
        <v>366</v>
      </c>
      <c r="B367" s="1" t="s">
        <v>113</v>
      </c>
      <c r="C367" t="s">
        <v>152</v>
      </c>
      <c r="D367">
        <v>79</v>
      </c>
      <c r="E367" t="s">
        <v>154</v>
      </c>
      <c r="F367">
        <f>IF(D367="",AVERAGE(#REF!),D367)</f>
        <v>79</v>
      </c>
      <c r="G367">
        <f>IF(OR(Table3[[#This Row],[new Age]]&gt;Answer!$H$39,Table3[[#This Row],[new Age]]&lt;Answer!$H$40),1,0)</f>
        <v>0</v>
      </c>
    </row>
    <row r="368" spans="1:7" x14ac:dyDescent="0.3">
      <c r="A368">
        <v>367</v>
      </c>
      <c r="B368" s="1" t="s">
        <v>113</v>
      </c>
      <c r="C368" t="s">
        <v>151</v>
      </c>
      <c r="D368">
        <v>23</v>
      </c>
      <c r="E368" t="s">
        <v>154</v>
      </c>
      <c r="F368">
        <f t="shared" si="5"/>
        <v>23</v>
      </c>
      <c r="G368">
        <f>IF(OR(Table3[[#This Row],[new Age]]&gt;Answer!$H$39,Table3[[#This Row],[new Age]]&lt;Answer!$H$40),1,0)</f>
        <v>0</v>
      </c>
    </row>
    <row r="369" spans="1:7" x14ac:dyDescent="0.3">
      <c r="A369">
        <v>368</v>
      </c>
      <c r="B369" s="1" t="s">
        <v>102</v>
      </c>
      <c r="C369" t="s">
        <v>152</v>
      </c>
      <c r="D369">
        <v>58</v>
      </c>
      <c r="E369" t="s">
        <v>154</v>
      </c>
      <c r="F369">
        <f t="shared" si="5"/>
        <v>58</v>
      </c>
      <c r="G369">
        <f>IF(OR(Table3[[#This Row],[new Age]]&gt;Answer!$H$39,Table3[[#This Row],[new Age]]&lt;Answer!$H$40),1,0)</f>
        <v>0</v>
      </c>
    </row>
    <row r="370" spans="1:7" x14ac:dyDescent="0.3">
      <c r="A370">
        <v>369</v>
      </c>
      <c r="B370" s="1" t="s">
        <v>100</v>
      </c>
      <c r="C370" t="s">
        <v>152</v>
      </c>
      <c r="D370">
        <v>39</v>
      </c>
      <c r="E370" t="s">
        <v>154</v>
      </c>
      <c r="F370">
        <f>IF(D370="",AVERAGE(#REF!),D370)</f>
        <v>39</v>
      </c>
      <c r="G370">
        <f>IF(OR(Table3[[#This Row],[new Age]]&gt;Answer!$H$39,Table3[[#This Row],[new Age]]&lt;Answer!$H$40),1,0)</f>
        <v>0</v>
      </c>
    </row>
    <row r="371" spans="1:7" x14ac:dyDescent="0.3">
      <c r="A371">
        <v>370</v>
      </c>
      <c r="B371" s="1" t="s">
        <v>101</v>
      </c>
      <c r="C371" t="s">
        <v>152</v>
      </c>
      <c r="D371">
        <v>35</v>
      </c>
      <c r="E371" t="s">
        <v>154</v>
      </c>
      <c r="F371">
        <f>IF(D371="",AVERAGE(#REF!),D371)</f>
        <v>35</v>
      </c>
      <c r="G371">
        <f>IF(OR(Table3[[#This Row],[new Age]]&gt;Answer!$H$39,Table3[[#This Row],[new Age]]&lt;Answer!$H$40),1,0)</f>
        <v>0</v>
      </c>
    </row>
    <row r="372" spans="1:7" x14ac:dyDescent="0.3">
      <c r="A372">
        <v>371</v>
      </c>
      <c r="B372" s="1" t="s">
        <v>105</v>
      </c>
      <c r="C372" t="s">
        <v>151</v>
      </c>
      <c r="D372">
        <v>68</v>
      </c>
      <c r="E372" t="s">
        <v>154</v>
      </c>
      <c r="F372">
        <f t="shared" si="5"/>
        <v>68</v>
      </c>
      <c r="G372">
        <f>IF(OR(Table3[[#This Row],[new Age]]&gt;Answer!$H$39,Table3[[#This Row],[new Age]]&lt;Answer!$H$40),1,0)</f>
        <v>0</v>
      </c>
    </row>
    <row r="373" spans="1:7" x14ac:dyDescent="0.3">
      <c r="A373">
        <v>372</v>
      </c>
      <c r="B373" s="1" t="s">
        <v>113</v>
      </c>
      <c r="C373" t="s">
        <v>151</v>
      </c>
      <c r="D373">
        <v>60</v>
      </c>
      <c r="E373" t="s">
        <v>154</v>
      </c>
      <c r="F373">
        <f t="shared" si="5"/>
        <v>60</v>
      </c>
      <c r="G373">
        <f>IF(OR(Table3[[#This Row],[new Age]]&gt;Answer!$H$39,Table3[[#This Row],[new Age]]&lt;Answer!$H$40),1,0)</f>
        <v>0</v>
      </c>
    </row>
    <row r="374" spans="1:7" x14ac:dyDescent="0.3">
      <c r="A374">
        <v>373</v>
      </c>
      <c r="B374" s="1" t="s">
        <v>113</v>
      </c>
      <c r="C374" t="s">
        <v>152</v>
      </c>
      <c r="D374">
        <v>89</v>
      </c>
      <c r="E374" t="s">
        <v>154</v>
      </c>
      <c r="F374">
        <f>IF(D374="",AVERAGE(#REF!),D374)</f>
        <v>89</v>
      </c>
      <c r="G374">
        <f>IF(OR(Table3[[#This Row],[new Age]]&gt;Answer!$H$39,Table3[[#This Row],[new Age]]&lt;Answer!$H$40),1,0)</f>
        <v>0</v>
      </c>
    </row>
    <row r="375" spans="1:7" x14ac:dyDescent="0.3">
      <c r="A375">
        <v>374</v>
      </c>
      <c r="B375" s="1" t="s">
        <v>108</v>
      </c>
      <c r="C375" t="s">
        <v>151</v>
      </c>
      <c r="D375">
        <v>71</v>
      </c>
      <c r="E375" t="s">
        <v>154</v>
      </c>
      <c r="F375">
        <f>IF(D375="",AVERAGE(#REF!),D375)</f>
        <v>71</v>
      </c>
      <c r="G375">
        <f>IF(OR(Table3[[#This Row],[new Age]]&gt;Answer!$H$39,Table3[[#This Row],[new Age]]&lt;Answer!$H$40),1,0)</f>
        <v>0</v>
      </c>
    </row>
    <row r="376" spans="1:7" x14ac:dyDescent="0.3">
      <c r="A376">
        <v>375</v>
      </c>
      <c r="B376" s="1" t="s">
        <v>101</v>
      </c>
      <c r="C376" t="s">
        <v>152</v>
      </c>
      <c r="D376">
        <v>45</v>
      </c>
      <c r="E376" t="s">
        <v>154</v>
      </c>
      <c r="F376">
        <f t="shared" si="5"/>
        <v>45</v>
      </c>
      <c r="G376">
        <f>IF(OR(Table3[[#This Row],[new Age]]&gt;Answer!$H$39,Table3[[#This Row],[new Age]]&lt;Answer!$H$40),1,0)</f>
        <v>0</v>
      </c>
    </row>
    <row r="377" spans="1:7" x14ac:dyDescent="0.3">
      <c r="A377">
        <v>376</v>
      </c>
      <c r="B377" s="1" t="s">
        <v>113</v>
      </c>
      <c r="C377" t="s">
        <v>152</v>
      </c>
      <c r="D377">
        <v>89</v>
      </c>
      <c r="E377" t="s">
        <v>154</v>
      </c>
      <c r="F377">
        <f t="shared" si="5"/>
        <v>89</v>
      </c>
      <c r="G377">
        <f>IF(OR(Table3[[#This Row],[new Age]]&gt;Answer!$H$39,Table3[[#This Row],[new Age]]&lt;Answer!$H$40),1,0)</f>
        <v>0</v>
      </c>
    </row>
    <row r="378" spans="1:7" x14ac:dyDescent="0.3">
      <c r="A378">
        <v>377</v>
      </c>
      <c r="B378" s="1" t="s">
        <v>113</v>
      </c>
      <c r="C378" t="s">
        <v>152</v>
      </c>
      <c r="D378">
        <v>56</v>
      </c>
      <c r="E378" t="s">
        <v>154</v>
      </c>
      <c r="F378">
        <f>IF(D378="",AVERAGE(#REF!),D378)</f>
        <v>56</v>
      </c>
      <c r="G378">
        <f>IF(OR(Table3[[#This Row],[new Age]]&gt;Answer!$H$39,Table3[[#This Row],[new Age]]&lt;Answer!$H$40),1,0)</f>
        <v>0</v>
      </c>
    </row>
    <row r="379" spans="1:7" x14ac:dyDescent="0.3">
      <c r="A379">
        <v>378</v>
      </c>
      <c r="B379" s="1" t="s">
        <v>110</v>
      </c>
      <c r="C379" t="s">
        <v>151</v>
      </c>
      <c r="D379">
        <v>69</v>
      </c>
      <c r="E379" t="s">
        <v>154</v>
      </c>
      <c r="F379">
        <f>IF(D379="",AVERAGE(#REF!),D379)</f>
        <v>69</v>
      </c>
      <c r="G379">
        <f>IF(OR(Table3[[#This Row],[new Age]]&gt;Answer!$H$39,Table3[[#This Row],[new Age]]&lt;Answer!$H$40),1,0)</f>
        <v>0</v>
      </c>
    </row>
    <row r="380" spans="1:7" x14ac:dyDescent="0.3">
      <c r="A380">
        <v>379</v>
      </c>
      <c r="B380" s="1" t="s">
        <v>113</v>
      </c>
      <c r="C380" t="s">
        <v>151</v>
      </c>
      <c r="D380">
        <v>58</v>
      </c>
      <c r="E380" t="s">
        <v>154</v>
      </c>
      <c r="F380">
        <f t="shared" si="5"/>
        <v>58</v>
      </c>
      <c r="G380">
        <f>IF(OR(Table3[[#This Row],[new Age]]&gt;Answer!$H$39,Table3[[#This Row],[new Age]]&lt;Answer!$H$40),1,0)</f>
        <v>0</v>
      </c>
    </row>
    <row r="381" spans="1:7" x14ac:dyDescent="0.3">
      <c r="A381">
        <v>380</v>
      </c>
      <c r="B381" s="1" t="s">
        <v>100</v>
      </c>
      <c r="C381" t="s">
        <v>152</v>
      </c>
      <c r="D381">
        <v>29</v>
      </c>
      <c r="E381" t="s">
        <v>154</v>
      </c>
      <c r="F381">
        <f t="shared" si="5"/>
        <v>29</v>
      </c>
      <c r="G381">
        <f>IF(OR(Table3[[#This Row],[new Age]]&gt;Answer!$H$39,Table3[[#This Row],[new Age]]&lt;Answer!$H$40),1,0)</f>
        <v>0</v>
      </c>
    </row>
    <row r="382" spans="1:7" x14ac:dyDescent="0.3">
      <c r="A382">
        <v>381</v>
      </c>
      <c r="B382" s="1" t="s">
        <v>107</v>
      </c>
      <c r="C382" t="s">
        <v>151</v>
      </c>
      <c r="D382">
        <v>86</v>
      </c>
      <c r="E382" t="s">
        <v>154</v>
      </c>
      <c r="F382">
        <f>IF(D382="",AVERAGE(#REF!),D382)</f>
        <v>86</v>
      </c>
      <c r="G382">
        <f>IF(OR(Table3[[#This Row],[new Age]]&gt;Answer!$H$39,Table3[[#This Row],[new Age]]&lt;Answer!$H$40),1,0)</f>
        <v>0</v>
      </c>
    </row>
    <row r="383" spans="1:7" x14ac:dyDescent="0.3">
      <c r="A383">
        <v>382</v>
      </c>
      <c r="B383" s="1" t="s">
        <v>113</v>
      </c>
      <c r="C383" t="s">
        <v>151</v>
      </c>
      <c r="D383">
        <v>81</v>
      </c>
      <c r="E383" t="s">
        <v>154</v>
      </c>
      <c r="F383">
        <f>IF(D383="",AVERAGE(#REF!),D383)</f>
        <v>81</v>
      </c>
      <c r="G383">
        <f>IF(OR(Table3[[#This Row],[new Age]]&gt;Answer!$H$39,Table3[[#This Row],[new Age]]&lt;Answer!$H$40),1,0)</f>
        <v>0</v>
      </c>
    </row>
    <row r="384" spans="1:7" x14ac:dyDescent="0.3">
      <c r="A384">
        <v>383</v>
      </c>
      <c r="B384" s="1" t="s">
        <v>100</v>
      </c>
      <c r="C384" t="s">
        <v>152</v>
      </c>
      <c r="D384">
        <v>57</v>
      </c>
      <c r="E384" t="s">
        <v>154</v>
      </c>
      <c r="F384">
        <f t="shared" si="5"/>
        <v>57</v>
      </c>
      <c r="G384">
        <f>IF(OR(Table3[[#This Row],[new Age]]&gt;Answer!$H$39,Table3[[#This Row],[new Age]]&lt;Answer!$H$40),1,0)</f>
        <v>0</v>
      </c>
    </row>
    <row r="385" spans="1:7" x14ac:dyDescent="0.3">
      <c r="A385">
        <v>384</v>
      </c>
      <c r="B385" s="1" t="s">
        <v>101</v>
      </c>
      <c r="C385" t="s">
        <v>151</v>
      </c>
      <c r="D385">
        <v>87</v>
      </c>
      <c r="E385" t="s">
        <v>154</v>
      </c>
      <c r="F385">
        <f t="shared" si="5"/>
        <v>87</v>
      </c>
      <c r="G385">
        <f>IF(OR(Table3[[#This Row],[new Age]]&gt;Answer!$H$39,Table3[[#This Row],[new Age]]&lt;Answer!$H$40),1,0)</f>
        <v>0</v>
      </c>
    </row>
    <row r="386" spans="1:7" x14ac:dyDescent="0.3">
      <c r="A386">
        <v>385</v>
      </c>
      <c r="B386" s="1" t="s">
        <v>101</v>
      </c>
      <c r="C386" t="s">
        <v>152</v>
      </c>
      <c r="D386">
        <v>54</v>
      </c>
      <c r="E386" t="s">
        <v>154</v>
      </c>
      <c r="F386">
        <f>IF(D386="",AVERAGE(#REF!),D386)</f>
        <v>54</v>
      </c>
      <c r="G386">
        <f>IF(OR(Table3[[#This Row],[new Age]]&gt;Answer!$H$39,Table3[[#This Row],[new Age]]&lt;Answer!$H$40),1,0)</f>
        <v>0</v>
      </c>
    </row>
    <row r="387" spans="1:7" x14ac:dyDescent="0.3">
      <c r="A387">
        <v>386</v>
      </c>
      <c r="B387" s="1" t="s">
        <v>113</v>
      </c>
      <c r="C387" t="s">
        <v>152</v>
      </c>
      <c r="D387">
        <v>75</v>
      </c>
      <c r="E387" t="s">
        <v>154</v>
      </c>
      <c r="F387">
        <f>IF(D387="",AVERAGE(#REF!),D387)</f>
        <v>75</v>
      </c>
      <c r="G387">
        <f>IF(OR(Table3[[#This Row],[new Age]]&gt;Answer!$H$39,Table3[[#This Row],[new Age]]&lt;Answer!$H$40),1,0)</f>
        <v>0</v>
      </c>
    </row>
    <row r="388" spans="1:7" x14ac:dyDescent="0.3">
      <c r="A388">
        <v>387</v>
      </c>
      <c r="B388" s="1" t="s">
        <v>101</v>
      </c>
      <c r="C388" t="s">
        <v>152</v>
      </c>
      <c r="D388">
        <v>41</v>
      </c>
      <c r="E388" t="s">
        <v>154</v>
      </c>
      <c r="F388">
        <f t="shared" si="5"/>
        <v>41</v>
      </c>
      <c r="G388">
        <f>IF(OR(Table3[[#This Row],[new Age]]&gt;Answer!$H$39,Table3[[#This Row],[new Age]]&lt;Answer!$H$40),1,0)</f>
        <v>0</v>
      </c>
    </row>
    <row r="389" spans="1:7" x14ac:dyDescent="0.3">
      <c r="A389">
        <v>388</v>
      </c>
      <c r="B389" s="1" t="s">
        <v>103</v>
      </c>
      <c r="C389" t="s">
        <v>151</v>
      </c>
      <c r="D389">
        <v>68</v>
      </c>
      <c r="E389" t="s">
        <v>154</v>
      </c>
      <c r="F389">
        <f t="shared" si="5"/>
        <v>68</v>
      </c>
      <c r="G389">
        <f>IF(OR(Table3[[#This Row],[new Age]]&gt;Answer!$H$39,Table3[[#This Row],[new Age]]&lt;Answer!$H$40),1,0)</f>
        <v>0</v>
      </c>
    </row>
    <row r="390" spans="1:7" x14ac:dyDescent="0.3">
      <c r="A390">
        <v>389</v>
      </c>
      <c r="B390" s="1" t="s">
        <v>101</v>
      </c>
      <c r="C390" t="s">
        <v>152</v>
      </c>
      <c r="D390">
        <v>22</v>
      </c>
      <c r="E390" t="s">
        <v>154</v>
      </c>
      <c r="F390">
        <f>IF(D390="",AVERAGE(#REF!),D390)</f>
        <v>22</v>
      </c>
      <c r="G390">
        <f>IF(OR(Table3[[#This Row],[new Age]]&gt;Answer!$H$39,Table3[[#This Row],[new Age]]&lt;Answer!$H$40),1,0)</f>
        <v>0</v>
      </c>
    </row>
    <row r="391" spans="1:7" x14ac:dyDescent="0.3">
      <c r="A391">
        <v>390</v>
      </c>
      <c r="B391" s="1" t="s">
        <v>113</v>
      </c>
      <c r="C391" t="s">
        <v>151</v>
      </c>
      <c r="D391">
        <v>89</v>
      </c>
      <c r="E391" t="s">
        <v>154</v>
      </c>
      <c r="F391">
        <f>IF(D391="",AVERAGE(#REF!),D391)</f>
        <v>89</v>
      </c>
      <c r="G391">
        <f>IF(OR(Table3[[#This Row],[new Age]]&gt;Answer!$H$39,Table3[[#This Row],[new Age]]&lt;Answer!$H$40),1,0)</f>
        <v>0</v>
      </c>
    </row>
    <row r="392" spans="1:7" x14ac:dyDescent="0.3">
      <c r="A392">
        <v>391</v>
      </c>
      <c r="B392" s="1" t="s">
        <v>100</v>
      </c>
      <c r="C392" t="s">
        <v>152</v>
      </c>
      <c r="D392">
        <v>86</v>
      </c>
      <c r="E392" t="s">
        <v>154</v>
      </c>
      <c r="F392">
        <f t="shared" ref="F392:F453" si="6">IF(D392="",AVERAGE(D389:D391),D392)</f>
        <v>86</v>
      </c>
      <c r="G392">
        <f>IF(OR(Table3[[#This Row],[new Age]]&gt;Answer!$H$39,Table3[[#This Row],[new Age]]&lt;Answer!$H$40),1,0)</f>
        <v>0</v>
      </c>
    </row>
    <row r="393" spans="1:7" x14ac:dyDescent="0.3">
      <c r="A393">
        <v>392</v>
      </c>
      <c r="B393" s="1" t="s">
        <v>113</v>
      </c>
      <c r="C393" t="s">
        <v>151</v>
      </c>
      <c r="D393">
        <v>79</v>
      </c>
      <c r="E393" t="s">
        <v>154</v>
      </c>
      <c r="F393">
        <f t="shared" si="6"/>
        <v>79</v>
      </c>
      <c r="G393">
        <f>IF(OR(Table3[[#This Row],[new Age]]&gt;Answer!$H$39,Table3[[#This Row],[new Age]]&lt;Answer!$H$40),1,0)</f>
        <v>0</v>
      </c>
    </row>
    <row r="394" spans="1:7" x14ac:dyDescent="0.3">
      <c r="A394">
        <v>393</v>
      </c>
      <c r="B394" s="1" t="s">
        <v>113</v>
      </c>
      <c r="C394" t="s">
        <v>152</v>
      </c>
      <c r="D394">
        <v>19</v>
      </c>
      <c r="E394" t="s">
        <v>154</v>
      </c>
      <c r="F394">
        <f>IF(D394="",AVERAGE(#REF!),D394)</f>
        <v>19</v>
      </c>
      <c r="G394">
        <f>IF(OR(Table3[[#This Row],[new Age]]&gt;Answer!$H$39,Table3[[#This Row],[new Age]]&lt;Answer!$H$40),1,0)</f>
        <v>0</v>
      </c>
    </row>
    <row r="395" spans="1:7" x14ac:dyDescent="0.3">
      <c r="A395">
        <v>394</v>
      </c>
      <c r="B395" s="1" t="s">
        <v>113</v>
      </c>
      <c r="C395" t="s">
        <v>152</v>
      </c>
      <c r="D395">
        <v>65</v>
      </c>
      <c r="E395" t="s">
        <v>154</v>
      </c>
      <c r="F395">
        <f>IF(D395="",AVERAGE(#REF!),D395)</f>
        <v>65</v>
      </c>
      <c r="G395">
        <f>IF(OR(Table3[[#This Row],[new Age]]&gt;Answer!$H$39,Table3[[#This Row],[new Age]]&lt;Answer!$H$40),1,0)</f>
        <v>0</v>
      </c>
    </row>
    <row r="396" spans="1:7" x14ac:dyDescent="0.3">
      <c r="A396">
        <v>395</v>
      </c>
      <c r="B396" s="1" t="s">
        <v>113</v>
      </c>
      <c r="C396" t="s">
        <v>152</v>
      </c>
      <c r="D396">
        <v>22</v>
      </c>
      <c r="E396" t="s">
        <v>154</v>
      </c>
      <c r="F396">
        <f t="shared" si="6"/>
        <v>22</v>
      </c>
      <c r="G396">
        <f>IF(OR(Table3[[#This Row],[new Age]]&gt;Answer!$H$39,Table3[[#This Row],[new Age]]&lt;Answer!$H$40),1,0)</f>
        <v>0</v>
      </c>
    </row>
    <row r="397" spans="1:7" x14ac:dyDescent="0.3">
      <c r="A397">
        <v>396</v>
      </c>
      <c r="B397" s="1" t="s">
        <v>105</v>
      </c>
      <c r="C397" t="s">
        <v>152</v>
      </c>
      <c r="D397">
        <v>53</v>
      </c>
      <c r="E397" t="s">
        <v>154</v>
      </c>
      <c r="F397">
        <f t="shared" si="6"/>
        <v>53</v>
      </c>
      <c r="G397">
        <f>IF(OR(Table3[[#This Row],[new Age]]&gt;Answer!$H$39,Table3[[#This Row],[new Age]]&lt;Answer!$H$40),1,0)</f>
        <v>0</v>
      </c>
    </row>
    <row r="398" spans="1:7" x14ac:dyDescent="0.3">
      <c r="A398">
        <v>397</v>
      </c>
      <c r="B398" s="1" t="s">
        <v>105</v>
      </c>
      <c r="C398" t="s">
        <v>152</v>
      </c>
      <c r="D398">
        <v>30</v>
      </c>
      <c r="E398" t="s">
        <v>154</v>
      </c>
      <c r="F398">
        <f>IF(D398="",AVERAGE(#REF!),D398)</f>
        <v>30</v>
      </c>
      <c r="G398">
        <f>IF(OR(Table3[[#This Row],[new Age]]&gt;Answer!$H$39,Table3[[#This Row],[new Age]]&lt;Answer!$H$40),1,0)</f>
        <v>0</v>
      </c>
    </row>
    <row r="399" spans="1:7" x14ac:dyDescent="0.3">
      <c r="A399">
        <v>398</v>
      </c>
      <c r="B399" s="1" t="s">
        <v>100</v>
      </c>
      <c r="C399" t="s">
        <v>151</v>
      </c>
      <c r="D399">
        <v>50</v>
      </c>
      <c r="E399" t="s">
        <v>154</v>
      </c>
      <c r="F399">
        <f>IF(D399="",AVERAGE(#REF!),D399)</f>
        <v>50</v>
      </c>
      <c r="G399">
        <f>IF(OR(Table3[[#This Row],[new Age]]&gt;Answer!$H$39,Table3[[#This Row],[new Age]]&lt;Answer!$H$40),1,0)</f>
        <v>0</v>
      </c>
    </row>
    <row r="400" spans="1:7" x14ac:dyDescent="0.3">
      <c r="A400">
        <v>399</v>
      </c>
      <c r="B400" s="1" t="s">
        <v>113</v>
      </c>
      <c r="C400" t="s">
        <v>152</v>
      </c>
      <c r="D400">
        <v>83</v>
      </c>
      <c r="E400" t="s">
        <v>154</v>
      </c>
      <c r="F400">
        <f t="shared" si="6"/>
        <v>83</v>
      </c>
      <c r="G400">
        <f>IF(OR(Table3[[#This Row],[new Age]]&gt;Answer!$H$39,Table3[[#This Row],[new Age]]&lt;Answer!$H$40),1,0)</f>
        <v>0</v>
      </c>
    </row>
    <row r="401" spans="1:7" x14ac:dyDescent="0.3">
      <c r="A401">
        <v>400</v>
      </c>
      <c r="B401" s="1" t="s">
        <v>101</v>
      </c>
      <c r="C401" t="s">
        <v>151</v>
      </c>
      <c r="D401">
        <v>80</v>
      </c>
      <c r="E401" t="s">
        <v>154</v>
      </c>
      <c r="F401">
        <f t="shared" si="6"/>
        <v>80</v>
      </c>
      <c r="G401">
        <f>IF(OR(Table3[[#This Row],[new Age]]&gt;Answer!$H$39,Table3[[#This Row],[new Age]]&lt;Answer!$H$40),1,0)</f>
        <v>0</v>
      </c>
    </row>
    <row r="402" spans="1:7" x14ac:dyDescent="0.3">
      <c r="A402">
        <v>401</v>
      </c>
      <c r="B402" s="1" t="s">
        <v>113</v>
      </c>
      <c r="C402" t="s">
        <v>151</v>
      </c>
      <c r="D402">
        <v>36</v>
      </c>
      <c r="E402" t="s">
        <v>154</v>
      </c>
      <c r="F402">
        <f>IF(D402="",AVERAGE(#REF!),D402)</f>
        <v>36</v>
      </c>
      <c r="G402">
        <f>IF(OR(Table3[[#This Row],[new Age]]&gt;Answer!$H$39,Table3[[#This Row],[new Age]]&lt;Answer!$H$40),1,0)</f>
        <v>0</v>
      </c>
    </row>
    <row r="403" spans="1:7" x14ac:dyDescent="0.3">
      <c r="A403">
        <v>402</v>
      </c>
      <c r="B403" s="1" t="s">
        <v>113</v>
      </c>
      <c r="C403" t="s">
        <v>151</v>
      </c>
      <c r="D403">
        <v>27</v>
      </c>
      <c r="E403" t="s">
        <v>154</v>
      </c>
      <c r="F403">
        <f>IF(D403="",AVERAGE(#REF!),D403)</f>
        <v>27</v>
      </c>
      <c r="G403">
        <f>IF(OR(Table3[[#This Row],[new Age]]&gt;Answer!$H$39,Table3[[#This Row],[new Age]]&lt;Answer!$H$40),1,0)</f>
        <v>0</v>
      </c>
    </row>
    <row r="404" spans="1:7" x14ac:dyDescent="0.3">
      <c r="A404">
        <v>403</v>
      </c>
      <c r="B404" s="1" t="s">
        <v>102</v>
      </c>
      <c r="C404" t="s">
        <v>151</v>
      </c>
      <c r="D404">
        <v>61</v>
      </c>
      <c r="E404" t="s">
        <v>154</v>
      </c>
      <c r="F404">
        <f t="shared" si="6"/>
        <v>61</v>
      </c>
      <c r="G404">
        <f>IF(OR(Table3[[#This Row],[new Age]]&gt;Answer!$H$39,Table3[[#This Row],[new Age]]&lt;Answer!$H$40),1,0)</f>
        <v>0</v>
      </c>
    </row>
    <row r="405" spans="1:7" x14ac:dyDescent="0.3">
      <c r="A405">
        <v>404</v>
      </c>
      <c r="B405" s="1" t="s">
        <v>109</v>
      </c>
      <c r="C405" t="s">
        <v>152</v>
      </c>
      <c r="D405">
        <v>26</v>
      </c>
      <c r="E405" t="s">
        <v>154</v>
      </c>
      <c r="F405">
        <f t="shared" si="6"/>
        <v>26</v>
      </c>
      <c r="G405">
        <f>IF(OR(Table3[[#This Row],[new Age]]&gt;Answer!$H$39,Table3[[#This Row],[new Age]]&lt;Answer!$H$40),1,0)</f>
        <v>0</v>
      </c>
    </row>
    <row r="406" spans="1:7" x14ac:dyDescent="0.3">
      <c r="A406">
        <v>405</v>
      </c>
      <c r="B406" s="1" t="s">
        <v>113</v>
      </c>
      <c r="C406" t="s">
        <v>152</v>
      </c>
      <c r="D406">
        <v>83</v>
      </c>
      <c r="E406" t="s">
        <v>154</v>
      </c>
      <c r="F406">
        <f>IF(D406="",AVERAGE(#REF!),D406)</f>
        <v>83</v>
      </c>
      <c r="G406">
        <f>IF(OR(Table3[[#This Row],[new Age]]&gt;Answer!$H$39,Table3[[#This Row],[new Age]]&lt;Answer!$H$40),1,0)</f>
        <v>0</v>
      </c>
    </row>
    <row r="407" spans="1:7" x14ac:dyDescent="0.3">
      <c r="A407">
        <v>406</v>
      </c>
      <c r="B407" s="1" t="s">
        <v>113</v>
      </c>
      <c r="C407" t="s">
        <v>152</v>
      </c>
      <c r="D407">
        <v>34</v>
      </c>
      <c r="E407" t="s">
        <v>154</v>
      </c>
      <c r="F407">
        <f>IF(D407="",AVERAGE(#REF!),D407)</f>
        <v>34</v>
      </c>
      <c r="G407">
        <f>IF(OR(Table3[[#This Row],[new Age]]&gt;Answer!$H$39,Table3[[#This Row],[new Age]]&lt;Answer!$H$40),1,0)</f>
        <v>0</v>
      </c>
    </row>
    <row r="408" spans="1:7" x14ac:dyDescent="0.3">
      <c r="A408">
        <v>407</v>
      </c>
      <c r="B408" s="1" t="s">
        <v>100</v>
      </c>
      <c r="C408" t="s">
        <v>152</v>
      </c>
      <c r="D408">
        <v>90</v>
      </c>
      <c r="E408" t="s">
        <v>154</v>
      </c>
      <c r="F408">
        <f t="shared" si="6"/>
        <v>90</v>
      </c>
      <c r="G408">
        <f>IF(OR(Table3[[#This Row],[new Age]]&gt;Answer!$H$39,Table3[[#This Row],[new Age]]&lt;Answer!$H$40),1,0)</f>
        <v>0</v>
      </c>
    </row>
    <row r="409" spans="1:7" x14ac:dyDescent="0.3">
      <c r="A409">
        <v>408</v>
      </c>
      <c r="B409" s="1" t="s">
        <v>100</v>
      </c>
      <c r="C409" t="s">
        <v>151</v>
      </c>
      <c r="D409">
        <v>38</v>
      </c>
      <c r="E409" t="s">
        <v>154</v>
      </c>
      <c r="F409">
        <f t="shared" si="6"/>
        <v>38</v>
      </c>
      <c r="G409">
        <f>IF(OR(Table3[[#This Row],[new Age]]&gt;Answer!$H$39,Table3[[#This Row],[new Age]]&lt;Answer!$H$40),1,0)</f>
        <v>0</v>
      </c>
    </row>
    <row r="410" spans="1:7" x14ac:dyDescent="0.3">
      <c r="A410">
        <v>409</v>
      </c>
      <c r="B410" s="1" t="s">
        <v>105</v>
      </c>
      <c r="C410" t="s">
        <v>151</v>
      </c>
      <c r="D410">
        <v>64</v>
      </c>
      <c r="E410" t="s">
        <v>154</v>
      </c>
      <c r="F410">
        <f>IF(D410="",AVERAGE(#REF!),D410)</f>
        <v>64</v>
      </c>
      <c r="G410">
        <f>IF(OR(Table3[[#This Row],[new Age]]&gt;Answer!$H$39,Table3[[#This Row],[new Age]]&lt;Answer!$H$40),1,0)</f>
        <v>0</v>
      </c>
    </row>
    <row r="411" spans="1:7" x14ac:dyDescent="0.3">
      <c r="A411">
        <v>410</v>
      </c>
      <c r="B411" s="1" t="s">
        <v>113</v>
      </c>
      <c r="C411" t="s">
        <v>152</v>
      </c>
      <c r="D411">
        <v>39</v>
      </c>
      <c r="E411" t="s">
        <v>154</v>
      </c>
      <c r="F411">
        <f>IF(D411="",AVERAGE(#REF!),D411)</f>
        <v>39</v>
      </c>
      <c r="G411">
        <f>IF(OR(Table3[[#This Row],[new Age]]&gt;Answer!$H$39,Table3[[#This Row],[new Age]]&lt;Answer!$H$40),1,0)</f>
        <v>0</v>
      </c>
    </row>
    <row r="412" spans="1:7" x14ac:dyDescent="0.3">
      <c r="A412">
        <v>411</v>
      </c>
      <c r="B412" s="1" t="s">
        <v>106</v>
      </c>
      <c r="C412" t="s">
        <v>151</v>
      </c>
      <c r="D412">
        <v>31</v>
      </c>
      <c r="E412" t="s">
        <v>154</v>
      </c>
      <c r="F412">
        <f t="shared" si="6"/>
        <v>31</v>
      </c>
      <c r="G412">
        <f>IF(OR(Table3[[#This Row],[new Age]]&gt;Answer!$H$39,Table3[[#This Row],[new Age]]&lt;Answer!$H$40),1,0)</f>
        <v>0</v>
      </c>
    </row>
    <row r="413" spans="1:7" x14ac:dyDescent="0.3">
      <c r="A413">
        <v>412</v>
      </c>
      <c r="B413" s="1" t="s">
        <v>113</v>
      </c>
      <c r="C413" t="s">
        <v>152</v>
      </c>
      <c r="D413">
        <v>41</v>
      </c>
      <c r="E413" t="s">
        <v>154</v>
      </c>
      <c r="F413">
        <f t="shared" si="6"/>
        <v>41</v>
      </c>
      <c r="G413">
        <f>IF(OR(Table3[[#This Row],[new Age]]&gt;Answer!$H$39,Table3[[#This Row],[new Age]]&lt;Answer!$H$40),1,0)</f>
        <v>0</v>
      </c>
    </row>
    <row r="414" spans="1:7" x14ac:dyDescent="0.3">
      <c r="A414">
        <v>413</v>
      </c>
      <c r="B414" s="1" t="s">
        <v>105</v>
      </c>
      <c r="C414" t="s">
        <v>151</v>
      </c>
      <c r="D414">
        <v>47</v>
      </c>
      <c r="E414" t="s">
        <v>154</v>
      </c>
      <c r="F414">
        <f>IF(D414="",AVERAGE(#REF!),D414)</f>
        <v>47</v>
      </c>
      <c r="G414">
        <f>IF(OR(Table3[[#This Row],[new Age]]&gt;Answer!$H$39,Table3[[#This Row],[new Age]]&lt;Answer!$H$40),1,0)</f>
        <v>0</v>
      </c>
    </row>
    <row r="415" spans="1:7" x14ac:dyDescent="0.3">
      <c r="A415">
        <v>414</v>
      </c>
      <c r="B415" s="1" t="s">
        <v>113</v>
      </c>
      <c r="C415" t="s">
        <v>151</v>
      </c>
      <c r="D415">
        <v>86</v>
      </c>
      <c r="E415" t="s">
        <v>154</v>
      </c>
      <c r="F415">
        <f>IF(D415="",AVERAGE(#REF!),D415)</f>
        <v>86</v>
      </c>
      <c r="G415">
        <f>IF(OR(Table3[[#This Row],[new Age]]&gt;Answer!$H$39,Table3[[#This Row],[new Age]]&lt;Answer!$H$40),1,0)</f>
        <v>0</v>
      </c>
    </row>
    <row r="416" spans="1:7" x14ac:dyDescent="0.3">
      <c r="A416">
        <v>415</v>
      </c>
      <c r="B416" s="1" t="s">
        <v>113</v>
      </c>
      <c r="C416" t="s">
        <v>151</v>
      </c>
      <c r="D416">
        <v>60</v>
      </c>
      <c r="E416" t="s">
        <v>154</v>
      </c>
      <c r="F416">
        <f t="shared" si="6"/>
        <v>60</v>
      </c>
      <c r="G416">
        <f>IF(OR(Table3[[#This Row],[new Age]]&gt;Answer!$H$39,Table3[[#This Row],[new Age]]&lt;Answer!$H$40),1,0)</f>
        <v>0</v>
      </c>
    </row>
    <row r="417" spans="1:7" x14ac:dyDescent="0.3">
      <c r="A417">
        <v>416</v>
      </c>
      <c r="B417" s="1" t="s">
        <v>113</v>
      </c>
      <c r="C417" t="s">
        <v>152</v>
      </c>
      <c r="D417">
        <v>64</v>
      </c>
      <c r="E417" t="s">
        <v>154</v>
      </c>
      <c r="F417">
        <f t="shared" si="6"/>
        <v>64</v>
      </c>
      <c r="G417">
        <f>IF(OR(Table3[[#This Row],[new Age]]&gt;Answer!$H$39,Table3[[#This Row],[new Age]]&lt;Answer!$H$40),1,0)</f>
        <v>0</v>
      </c>
    </row>
    <row r="418" spans="1:7" x14ac:dyDescent="0.3">
      <c r="A418">
        <v>417</v>
      </c>
      <c r="B418" s="1" t="s">
        <v>100</v>
      </c>
      <c r="C418" t="s">
        <v>151</v>
      </c>
      <c r="D418">
        <v>53</v>
      </c>
      <c r="E418" t="s">
        <v>154</v>
      </c>
      <c r="F418">
        <f>IF(D418="",AVERAGE(#REF!),D418)</f>
        <v>53</v>
      </c>
      <c r="G418">
        <f>IF(OR(Table3[[#This Row],[new Age]]&gt;Answer!$H$39,Table3[[#This Row],[new Age]]&lt;Answer!$H$40),1,0)</f>
        <v>0</v>
      </c>
    </row>
    <row r="419" spans="1:7" x14ac:dyDescent="0.3">
      <c r="A419">
        <v>418</v>
      </c>
      <c r="B419" s="1" t="s">
        <v>106</v>
      </c>
      <c r="C419" t="s">
        <v>152</v>
      </c>
      <c r="D419">
        <v>22</v>
      </c>
      <c r="E419" t="s">
        <v>154</v>
      </c>
      <c r="F419">
        <f>IF(D419="",AVERAGE(#REF!),D419)</f>
        <v>22</v>
      </c>
      <c r="G419">
        <f>IF(OR(Table3[[#This Row],[new Age]]&gt;Answer!$H$39,Table3[[#This Row],[new Age]]&lt;Answer!$H$40),1,0)</f>
        <v>0</v>
      </c>
    </row>
    <row r="420" spans="1:7" x14ac:dyDescent="0.3">
      <c r="A420">
        <v>419</v>
      </c>
      <c r="B420" s="1" t="s">
        <v>100</v>
      </c>
      <c r="C420" t="s">
        <v>151</v>
      </c>
      <c r="D420">
        <v>66</v>
      </c>
      <c r="E420" t="s">
        <v>154</v>
      </c>
      <c r="F420">
        <f t="shared" si="6"/>
        <v>66</v>
      </c>
      <c r="G420">
        <f>IF(OR(Table3[[#This Row],[new Age]]&gt;Answer!$H$39,Table3[[#This Row],[new Age]]&lt;Answer!$H$40),1,0)</f>
        <v>0</v>
      </c>
    </row>
    <row r="421" spans="1:7" x14ac:dyDescent="0.3">
      <c r="A421">
        <v>420</v>
      </c>
      <c r="B421" s="1" t="s">
        <v>105</v>
      </c>
      <c r="C421" t="s">
        <v>152</v>
      </c>
      <c r="D421">
        <v>72</v>
      </c>
      <c r="E421" t="s">
        <v>154</v>
      </c>
      <c r="F421">
        <f t="shared" si="6"/>
        <v>72</v>
      </c>
      <c r="G421">
        <f>IF(OR(Table3[[#This Row],[new Age]]&gt;Answer!$H$39,Table3[[#This Row],[new Age]]&lt;Answer!$H$40),1,0)</f>
        <v>0</v>
      </c>
    </row>
    <row r="422" spans="1:7" x14ac:dyDescent="0.3">
      <c r="A422">
        <v>421</v>
      </c>
      <c r="B422" s="1" t="s">
        <v>107</v>
      </c>
      <c r="C422" t="s">
        <v>151</v>
      </c>
      <c r="D422">
        <v>90</v>
      </c>
      <c r="E422" t="s">
        <v>154</v>
      </c>
      <c r="F422">
        <f>IF(D422="",AVERAGE(#REF!),D422)</f>
        <v>90</v>
      </c>
      <c r="G422">
        <f>IF(OR(Table3[[#This Row],[new Age]]&gt;Answer!$H$39,Table3[[#This Row],[new Age]]&lt;Answer!$H$40),1,0)</f>
        <v>0</v>
      </c>
    </row>
    <row r="423" spans="1:7" x14ac:dyDescent="0.3">
      <c r="A423">
        <v>422</v>
      </c>
      <c r="B423" s="1" t="s">
        <v>113</v>
      </c>
      <c r="C423" t="s">
        <v>152</v>
      </c>
      <c r="D423">
        <v>64</v>
      </c>
      <c r="E423" t="s">
        <v>154</v>
      </c>
      <c r="F423">
        <f>IF(D423="",AVERAGE(#REF!),D423)</f>
        <v>64</v>
      </c>
      <c r="G423">
        <f>IF(OR(Table3[[#This Row],[new Age]]&gt;Answer!$H$39,Table3[[#This Row],[new Age]]&lt;Answer!$H$40),1,0)</f>
        <v>0</v>
      </c>
    </row>
    <row r="424" spans="1:7" x14ac:dyDescent="0.3">
      <c r="A424">
        <v>423</v>
      </c>
      <c r="B424" s="1" t="s">
        <v>106</v>
      </c>
      <c r="C424" t="s">
        <v>152</v>
      </c>
      <c r="D424">
        <v>27</v>
      </c>
      <c r="E424" t="s">
        <v>154</v>
      </c>
      <c r="F424">
        <f t="shared" si="6"/>
        <v>27</v>
      </c>
      <c r="G424">
        <f>IF(OR(Table3[[#This Row],[new Age]]&gt;Answer!$H$39,Table3[[#This Row],[new Age]]&lt;Answer!$H$40),1,0)</f>
        <v>0</v>
      </c>
    </row>
    <row r="425" spans="1:7" x14ac:dyDescent="0.3">
      <c r="A425">
        <v>424</v>
      </c>
      <c r="B425" s="1" t="s">
        <v>105</v>
      </c>
      <c r="C425" t="s">
        <v>151</v>
      </c>
      <c r="D425">
        <v>66</v>
      </c>
      <c r="E425" t="s">
        <v>154</v>
      </c>
      <c r="F425">
        <f t="shared" si="6"/>
        <v>66</v>
      </c>
      <c r="G425">
        <f>IF(OR(Table3[[#This Row],[new Age]]&gt;Answer!$H$39,Table3[[#This Row],[new Age]]&lt;Answer!$H$40),1,0)</f>
        <v>0</v>
      </c>
    </row>
    <row r="426" spans="1:7" x14ac:dyDescent="0.3">
      <c r="A426">
        <v>425</v>
      </c>
      <c r="B426" s="1" t="s">
        <v>113</v>
      </c>
      <c r="C426" t="s">
        <v>151</v>
      </c>
      <c r="D426">
        <v>51</v>
      </c>
      <c r="E426" t="s">
        <v>154</v>
      </c>
      <c r="F426">
        <f>IF(D426="",AVERAGE(#REF!),D426)</f>
        <v>51</v>
      </c>
      <c r="G426">
        <f>IF(OR(Table3[[#This Row],[new Age]]&gt;Answer!$H$39,Table3[[#This Row],[new Age]]&lt;Answer!$H$40),1,0)</f>
        <v>0</v>
      </c>
    </row>
    <row r="427" spans="1:7" x14ac:dyDescent="0.3">
      <c r="A427">
        <v>426</v>
      </c>
      <c r="B427" s="1" t="s">
        <v>106</v>
      </c>
      <c r="C427" t="s">
        <v>152</v>
      </c>
      <c r="D427">
        <v>78</v>
      </c>
      <c r="E427" t="s">
        <v>154</v>
      </c>
      <c r="F427">
        <f>IF(D427="",AVERAGE(#REF!),D427)</f>
        <v>78</v>
      </c>
      <c r="G427">
        <f>IF(OR(Table3[[#This Row],[new Age]]&gt;Answer!$H$39,Table3[[#This Row],[new Age]]&lt;Answer!$H$40),1,0)</f>
        <v>0</v>
      </c>
    </row>
    <row r="428" spans="1:7" x14ac:dyDescent="0.3">
      <c r="A428">
        <v>427</v>
      </c>
      <c r="B428" s="1" t="s">
        <v>113</v>
      </c>
      <c r="C428" t="s">
        <v>151</v>
      </c>
      <c r="D428">
        <v>59</v>
      </c>
      <c r="E428" t="s">
        <v>154</v>
      </c>
      <c r="F428">
        <f t="shared" si="6"/>
        <v>59</v>
      </c>
      <c r="G428">
        <f>IF(OR(Table3[[#This Row],[new Age]]&gt;Answer!$H$39,Table3[[#This Row],[new Age]]&lt;Answer!$H$40),1,0)</f>
        <v>0</v>
      </c>
    </row>
    <row r="429" spans="1:7" x14ac:dyDescent="0.3">
      <c r="A429">
        <v>428</v>
      </c>
      <c r="B429" s="1" t="s">
        <v>101</v>
      </c>
      <c r="C429" t="s">
        <v>152</v>
      </c>
      <c r="D429">
        <v>87</v>
      </c>
      <c r="E429" t="s">
        <v>154</v>
      </c>
      <c r="F429">
        <f t="shared" si="6"/>
        <v>87</v>
      </c>
      <c r="G429">
        <f>IF(OR(Table3[[#This Row],[new Age]]&gt;Answer!$H$39,Table3[[#This Row],[new Age]]&lt;Answer!$H$40),1,0)</f>
        <v>0</v>
      </c>
    </row>
    <row r="430" spans="1:7" x14ac:dyDescent="0.3">
      <c r="A430">
        <v>429</v>
      </c>
      <c r="B430" s="1" t="s">
        <v>109</v>
      </c>
      <c r="C430" t="s">
        <v>152</v>
      </c>
      <c r="D430">
        <v>58</v>
      </c>
      <c r="E430" t="s">
        <v>154</v>
      </c>
      <c r="F430">
        <f>IF(D430="",AVERAGE(#REF!),D430)</f>
        <v>58</v>
      </c>
      <c r="G430">
        <f>IF(OR(Table3[[#This Row],[new Age]]&gt;Answer!$H$39,Table3[[#This Row],[new Age]]&lt;Answer!$H$40),1,0)</f>
        <v>0</v>
      </c>
    </row>
    <row r="431" spans="1:7" x14ac:dyDescent="0.3">
      <c r="A431">
        <v>430</v>
      </c>
      <c r="B431" s="1" t="s">
        <v>113</v>
      </c>
      <c r="C431" t="s">
        <v>151</v>
      </c>
      <c r="D431">
        <v>82</v>
      </c>
      <c r="E431" t="s">
        <v>154</v>
      </c>
      <c r="F431">
        <f>IF(D431="",AVERAGE(#REF!),D431)</f>
        <v>82</v>
      </c>
      <c r="G431">
        <f>IF(OR(Table3[[#This Row],[new Age]]&gt;Answer!$H$39,Table3[[#This Row],[new Age]]&lt;Answer!$H$40),1,0)</f>
        <v>0</v>
      </c>
    </row>
    <row r="432" spans="1:7" x14ac:dyDescent="0.3">
      <c r="A432">
        <v>431</v>
      </c>
      <c r="B432" s="1" t="s">
        <v>113</v>
      </c>
      <c r="C432" t="s">
        <v>152</v>
      </c>
      <c r="D432">
        <v>34</v>
      </c>
      <c r="E432" t="s">
        <v>154</v>
      </c>
      <c r="F432">
        <f t="shared" si="6"/>
        <v>34</v>
      </c>
      <c r="G432">
        <f>IF(OR(Table3[[#This Row],[new Age]]&gt;Answer!$H$39,Table3[[#This Row],[new Age]]&lt;Answer!$H$40),1,0)</f>
        <v>0</v>
      </c>
    </row>
    <row r="433" spans="1:7" x14ac:dyDescent="0.3">
      <c r="A433">
        <v>432</v>
      </c>
      <c r="B433" s="1" t="s">
        <v>105</v>
      </c>
      <c r="C433" t="s">
        <v>152</v>
      </c>
      <c r="D433">
        <v>32</v>
      </c>
      <c r="E433" t="s">
        <v>154</v>
      </c>
      <c r="F433">
        <f t="shared" si="6"/>
        <v>32</v>
      </c>
      <c r="G433">
        <f>IF(OR(Table3[[#This Row],[new Age]]&gt;Answer!$H$39,Table3[[#This Row],[new Age]]&lt;Answer!$H$40),1,0)</f>
        <v>0</v>
      </c>
    </row>
    <row r="434" spans="1:7" x14ac:dyDescent="0.3">
      <c r="A434">
        <v>433</v>
      </c>
      <c r="B434" s="1" t="s">
        <v>113</v>
      </c>
      <c r="C434" t="s">
        <v>151</v>
      </c>
      <c r="D434">
        <v>55</v>
      </c>
      <c r="E434" t="s">
        <v>154</v>
      </c>
      <c r="F434">
        <f>IF(D434="",AVERAGE(#REF!),D434)</f>
        <v>55</v>
      </c>
      <c r="G434">
        <f>IF(OR(Table3[[#This Row],[new Age]]&gt;Answer!$H$39,Table3[[#This Row],[new Age]]&lt;Answer!$H$40),1,0)</f>
        <v>0</v>
      </c>
    </row>
    <row r="435" spans="1:7" x14ac:dyDescent="0.3">
      <c r="A435">
        <v>434</v>
      </c>
      <c r="B435" s="1" t="s">
        <v>103</v>
      </c>
      <c r="C435" t="s">
        <v>151</v>
      </c>
      <c r="D435">
        <v>21</v>
      </c>
      <c r="E435" t="s">
        <v>154</v>
      </c>
      <c r="F435">
        <f>IF(D435="",AVERAGE(#REF!),D435)</f>
        <v>21</v>
      </c>
      <c r="G435">
        <f>IF(OR(Table3[[#This Row],[new Age]]&gt;Answer!$H$39,Table3[[#This Row],[new Age]]&lt;Answer!$H$40),1,0)</f>
        <v>0</v>
      </c>
    </row>
    <row r="436" spans="1:7" x14ac:dyDescent="0.3">
      <c r="A436">
        <v>435</v>
      </c>
      <c r="B436" s="1" t="s">
        <v>113</v>
      </c>
      <c r="C436" t="s">
        <v>152</v>
      </c>
      <c r="D436">
        <v>89</v>
      </c>
      <c r="E436" t="s">
        <v>154</v>
      </c>
      <c r="F436">
        <f t="shared" si="6"/>
        <v>89</v>
      </c>
      <c r="G436">
        <f>IF(OR(Table3[[#This Row],[new Age]]&gt;Answer!$H$39,Table3[[#This Row],[new Age]]&lt;Answer!$H$40),1,0)</f>
        <v>0</v>
      </c>
    </row>
    <row r="437" spans="1:7" x14ac:dyDescent="0.3">
      <c r="A437">
        <v>436</v>
      </c>
      <c r="B437" s="1" t="s">
        <v>105</v>
      </c>
      <c r="C437" t="s">
        <v>151</v>
      </c>
      <c r="D437">
        <v>81</v>
      </c>
      <c r="E437" t="s">
        <v>154</v>
      </c>
      <c r="F437">
        <f t="shared" si="6"/>
        <v>81</v>
      </c>
      <c r="G437">
        <f>IF(OR(Table3[[#This Row],[new Age]]&gt;Answer!$H$39,Table3[[#This Row],[new Age]]&lt;Answer!$H$40),1,0)</f>
        <v>0</v>
      </c>
    </row>
    <row r="438" spans="1:7" x14ac:dyDescent="0.3">
      <c r="A438">
        <v>437</v>
      </c>
      <c r="B438" s="1" t="s">
        <v>99</v>
      </c>
      <c r="C438" t="s">
        <v>152</v>
      </c>
      <c r="D438">
        <v>22</v>
      </c>
      <c r="E438" t="s">
        <v>154</v>
      </c>
      <c r="F438">
        <f>IF(D438="",AVERAGE(#REF!),D438)</f>
        <v>22</v>
      </c>
      <c r="G438">
        <f>IF(OR(Table3[[#This Row],[new Age]]&gt;Answer!$H$39,Table3[[#This Row],[new Age]]&lt;Answer!$H$40),1,0)</f>
        <v>0</v>
      </c>
    </row>
    <row r="439" spans="1:7" x14ac:dyDescent="0.3">
      <c r="A439">
        <v>438</v>
      </c>
      <c r="B439" s="1" t="s">
        <v>99</v>
      </c>
      <c r="C439" t="s">
        <v>151</v>
      </c>
      <c r="D439">
        <v>25</v>
      </c>
      <c r="E439" t="s">
        <v>154</v>
      </c>
      <c r="F439">
        <f>IF(D439="",AVERAGE(#REF!),D439)</f>
        <v>25</v>
      </c>
      <c r="G439">
        <f>IF(OR(Table3[[#This Row],[new Age]]&gt;Answer!$H$39,Table3[[#This Row],[new Age]]&lt;Answer!$H$40),1,0)</f>
        <v>0</v>
      </c>
    </row>
    <row r="440" spans="1:7" x14ac:dyDescent="0.3">
      <c r="A440">
        <v>439</v>
      </c>
      <c r="B440" s="1" t="s">
        <v>105</v>
      </c>
      <c r="C440" t="s">
        <v>151</v>
      </c>
      <c r="D440">
        <v>74</v>
      </c>
      <c r="E440" t="s">
        <v>154</v>
      </c>
      <c r="F440">
        <f t="shared" si="6"/>
        <v>74</v>
      </c>
      <c r="G440">
        <f>IF(OR(Table3[[#This Row],[new Age]]&gt;Answer!$H$39,Table3[[#This Row],[new Age]]&lt;Answer!$H$40),1,0)</f>
        <v>0</v>
      </c>
    </row>
    <row r="441" spans="1:7" x14ac:dyDescent="0.3">
      <c r="A441">
        <v>440</v>
      </c>
      <c r="B441" s="1" t="s">
        <v>109</v>
      </c>
      <c r="C441" t="s">
        <v>151</v>
      </c>
      <c r="D441">
        <v>83</v>
      </c>
      <c r="E441" t="s">
        <v>154</v>
      </c>
      <c r="F441">
        <f t="shared" si="6"/>
        <v>83</v>
      </c>
      <c r="G441">
        <f>IF(OR(Table3[[#This Row],[new Age]]&gt;Answer!$H$39,Table3[[#This Row],[new Age]]&lt;Answer!$H$40),1,0)</f>
        <v>0</v>
      </c>
    </row>
    <row r="442" spans="1:7" x14ac:dyDescent="0.3">
      <c r="A442">
        <v>441</v>
      </c>
      <c r="B442" s="1" t="s">
        <v>99</v>
      </c>
      <c r="C442" t="s">
        <v>151</v>
      </c>
      <c r="D442">
        <v>77</v>
      </c>
      <c r="E442" t="s">
        <v>154</v>
      </c>
      <c r="F442">
        <f>IF(D442="",AVERAGE(#REF!),D442)</f>
        <v>77</v>
      </c>
      <c r="G442">
        <f>IF(OR(Table3[[#This Row],[new Age]]&gt;Answer!$H$39,Table3[[#This Row],[new Age]]&lt;Answer!$H$40),1,0)</f>
        <v>0</v>
      </c>
    </row>
    <row r="443" spans="1:7" x14ac:dyDescent="0.3">
      <c r="A443">
        <v>442</v>
      </c>
      <c r="B443" s="1" t="s">
        <v>99</v>
      </c>
      <c r="C443" t="s">
        <v>151</v>
      </c>
      <c r="D443">
        <v>62</v>
      </c>
      <c r="E443" t="s">
        <v>154</v>
      </c>
      <c r="F443">
        <f>IF(D443="",AVERAGE(#REF!),D443)</f>
        <v>62</v>
      </c>
      <c r="G443">
        <f>IF(OR(Table3[[#This Row],[new Age]]&gt;Answer!$H$39,Table3[[#This Row],[new Age]]&lt;Answer!$H$40),1,0)</f>
        <v>0</v>
      </c>
    </row>
    <row r="444" spans="1:7" x14ac:dyDescent="0.3">
      <c r="A444">
        <v>443</v>
      </c>
      <c r="B444" s="1" t="s">
        <v>99</v>
      </c>
      <c r="C444" t="s">
        <v>152</v>
      </c>
      <c r="D444">
        <v>18</v>
      </c>
      <c r="E444" t="s">
        <v>154</v>
      </c>
      <c r="F444">
        <f t="shared" si="6"/>
        <v>18</v>
      </c>
      <c r="G444">
        <f>IF(OR(Table3[[#This Row],[new Age]]&gt;Answer!$H$39,Table3[[#This Row],[new Age]]&lt;Answer!$H$40),1,0)</f>
        <v>0</v>
      </c>
    </row>
    <row r="445" spans="1:7" x14ac:dyDescent="0.3">
      <c r="A445">
        <v>444</v>
      </c>
      <c r="B445" s="1" t="s">
        <v>105</v>
      </c>
      <c r="C445" t="s">
        <v>152</v>
      </c>
      <c r="D445">
        <v>23</v>
      </c>
      <c r="E445" t="s">
        <v>154</v>
      </c>
      <c r="F445">
        <f t="shared" si="6"/>
        <v>23</v>
      </c>
      <c r="G445">
        <f>IF(OR(Table3[[#This Row],[new Age]]&gt;Answer!$H$39,Table3[[#This Row],[new Age]]&lt;Answer!$H$40),1,0)</f>
        <v>0</v>
      </c>
    </row>
    <row r="446" spans="1:7" x14ac:dyDescent="0.3">
      <c r="A446">
        <v>445</v>
      </c>
      <c r="B446" s="1" t="s">
        <v>99</v>
      </c>
      <c r="C446" t="s">
        <v>152</v>
      </c>
      <c r="D446">
        <v>47</v>
      </c>
      <c r="E446" t="s">
        <v>154</v>
      </c>
      <c r="F446">
        <f>IF(D446="",AVERAGE(#REF!),D446)</f>
        <v>47</v>
      </c>
      <c r="G446">
        <f>IF(OR(Table3[[#This Row],[new Age]]&gt;Answer!$H$39,Table3[[#This Row],[new Age]]&lt;Answer!$H$40),1,0)</f>
        <v>0</v>
      </c>
    </row>
    <row r="447" spans="1:7" x14ac:dyDescent="0.3">
      <c r="A447">
        <v>446</v>
      </c>
      <c r="B447" s="1" t="s">
        <v>99</v>
      </c>
      <c r="C447" t="s">
        <v>151</v>
      </c>
      <c r="D447">
        <v>67</v>
      </c>
      <c r="E447" t="s">
        <v>154</v>
      </c>
      <c r="F447">
        <f>IF(D447="",AVERAGE(#REF!),D447)</f>
        <v>67</v>
      </c>
      <c r="G447">
        <f>IF(OR(Table3[[#This Row],[new Age]]&gt;Answer!$H$39,Table3[[#This Row],[new Age]]&lt;Answer!$H$40),1,0)</f>
        <v>0</v>
      </c>
    </row>
    <row r="448" spans="1:7" x14ac:dyDescent="0.3">
      <c r="A448">
        <v>447</v>
      </c>
      <c r="B448" s="1" t="s">
        <v>99</v>
      </c>
      <c r="C448" t="s">
        <v>152</v>
      </c>
      <c r="D448">
        <v>77</v>
      </c>
      <c r="E448" t="s">
        <v>154</v>
      </c>
      <c r="F448">
        <f t="shared" si="6"/>
        <v>77</v>
      </c>
      <c r="G448">
        <f>IF(OR(Table3[[#This Row],[new Age]]&gt;Answer!$H$39,Table3[[#This Row],[new Age]]&lt;Answer!$H$40),1,0)</f>
        <v>0</v>
      </c>
    </row>
    <row r="449" spans="1:7" x14ac:dyDescent="0.3">
      <c r="A449">
        <v>448</v>
      </c>
      <c r="B449" s="1" t="s">
        <v>101</v>
      </c>
      <c r="C449" t="s">
        <v>151</v>
      </c>
      <c r="D449">
        <v>64</v>
      </c>
      <c r="E449" t="s">
        <v>154</v>
      </c>
      <c r="F449">
        <f t="shared" si="6"/>
        <v>64</v>
      </c>
      <c r="G449">
        <f>IF(OR(Table3[[#This Row],[new Age]]&gt;Answer!$H$39,Table3[[#This Row],[new Age]]&lt;Answer!$H$40),1,0)</f>
        <v>0</v>
      </c>
    </row>
    <row r="450" spans="1:7" x14ac:dyDescent="0.3">
      <c r="A450">
        <v>449</v>
      </c>
      <c r="B450" s="1" t="s">
        <v>99</v>
      </c>
      <c r="C450" t="s">
        <v>151</v>
      </c>
      <c r="D450">
        <v>53</v>
      </c>
      <c r="E450" t="s">
        <v>154</v>
      </c>
      <c r="F450">
        <f>IF(D450="",AVERAGE(#REF!),D450)</f>
        <v>53</v>
      </c>
      <c r="G450">
        <f>IF(OR(Table3[[#This Row],[new Age]]&gt;Answer!$H$39,Table3[[#This Row],[new Age]]&lt;Answer!$H$40),1,0)</f>
        <v>0</v>
      </c>
    </row>
    <row r="451" spans="1:7" x14ac:dyDescent="0.3">
      <c r="A451">
        <v>450</v>
      </c>
      <c r="B451" s="1" t="s">
        <v>107</v>
      </c>
      <c r="C451" t="s">
        <v>152</v>
      </c>
      <c r="D451">
        <v>53</v>
      </c>
      <c r="E451" t="s">
        <v>154</v>
      </c>
      <c r="F451">
        <f>IF(D451="",AVERAGE(#REF!),D451)</f>
        <v>53</v>
      </c>
      <c r="G451">
        <f>IF(OR(Table3[[#This Row],[new Age]]&gt;Answer!$H$39,Table3[[#This Row],[new Age]]&lt;Answer!$H$40),1,0)</f>
        <v>0</v>
      </c>
    </row>
    <row r="452" spans="1:7" x14ac:dyDescent="0.3">
      <c r="A452">
        <v>451</v>
      </c>
      <c r="B452" s="1" t="s">
        <v>103</v>
      </c>
      <c r="C452" t="s">
        <v>151</v>
      </c>
      <c r="D452">
        <v>74</v>
      </c>
      <c r="E452" t="s">
        <v>154</v>
      </c>
      <c r="F452">
        <f t="shared" si="6"/>
        <v>74</v>
      </c>
      <c r="G452">
        <f>IF(OR(Table3[[#This Row],[new Age]]&gt;Answer!$H$39,Table3[[#This Row],[new Age]]&lt;Answer!$H$40),1,0)</f>
        <v>0</v>
      </c>
    </row>
    <row r="453" spans="1:7" x14ac:dyDescent="0.3">
      <c r="A453">
        <v>452</v>
      </c>
      <c r="B453" s="1" t="s">
        <v>105</v>
      </c>
      <c r="C453" t="s">
        <v>151</v>
      </c>
      <c r="D453">
        <v>75</v>
      </c>
      <c r="E453" t="s">
        <v>154</v>
      </c>
      <c r="F453">
        <f t="shared" si="6"/>
        <v>75</v>
      </c>
      <c r="G453">
        <f>IF(OR(Table3[[#This Row],[new Age]]&gt;Answer!$H$39,Table3[[#This Row],[new Age]]&lt;Answer!$H$40),1,0)</f>
        <v>0</v>
      </c>
    </row>
    <row r="454" spans="1:7" x14ac:dyDescent="0.3">
      <c r="A454">
        <v>453</v>
      </c>
      <c r="B454" s="1" t="s">
        <v>100</v>
      </c>
      <c r="C454" t="s">
        <v>151</v>
      </c>
      <c r="D454">
        <v>52</v>
      </c>
      <c r="E454" t="s">
        <v>154</v>
      </c>
      <c r="F454">
        <f>IF(D454="",AVERAGE(#REF!),D454)</f>
        <v>52</v>
      </c>
      <c r="G454">
        <f>IF(OR(Table3[[#This Row],[new Age]]&gt;Answer!$H$39,Table3[[#This Row],[new Age]]&lt;Answer!$H$40),1,0)</f>
        <v>0</v>
      </c>
    </row>
    <row r="455" spans="1:7" x14ac:dyDescent="0.3">
      <c r="A455">
        <v>454</v>
      </c>
      <c r="B455" s="1" t="s">
        <v>99</v>
      </c>
      <c r="C455" t="s">
        <v>152</v>
      </c>
      <c r="D455">
        <v>37</v>
      </c>
      <c r="E455" t="s">
        <v>154</v>
      </c>
      <c r="F455">
        <f>IF(D455="",AVERAGE(#REF!),D455)</f>
        <v>37</v>
      </c>
      <c r="G455">
        <f>IF(OR(Table3[[#This Row],[new Age]]&gt;Answer!$H$39,Table3[[#This Row],[new Age]]&lt;Answer!$H$40),1,0)</f>
        <v>0</v>
      </c>
    </row>
    <row r="456" spans="1:7" x14ac:dyDescent="0.3">
      <c r="A456">
        <v>455</v>
      </c>
      <c r="B456" s="1" t="s">
        <v>109</v>
      </c>
      <c r="C456" t="s">
        <v>152</v>
      </c>
      <c r="D456">
        <v>52</v>
      </c>
      <c r="E456" t="s">
        <v>154</v>
      </c>
      <c r="F456">
        <f t="shared" ref="F456:F517" si="7">IF(D456="",AVERAGE(D453:D455),D456)</f>
        <v>52</v>
      </c>
      <c r="G456">
        <f>IF(OR(Table3[[#This Row],[new Age]]&gt;Answer!$H$39,Table3[[#This Row],[new Age]]&lt;Answer!$H$40),1,0)</f>
        <v>0</v>
      </c>
    </row>
    <row r="457" spans="1:7" x14ac:dyDescent="0.3">
      <c r="A457">
        <v>456</v>
      </c>
      <c r="B457" s="1" t="s">
        <v>101</v>
      </c>
      <c r="C457" t="s">
        <v>151</v>
      </c>
      <c r="D457">
        <v>75</v>
      </c>
      <c r="E457" t="s">
        <v>154</v>
      </c>
      <c r="F457">
        <f t="shared" si="7"/>
        <v>75</v>
      </c>
      <c r="G457">
        <f>IF(OR(Table3[[#This Row],[new Age]]&gt;Answer!$H$39,Table3[[#This Row],[new Age]]&lt;Answer!$H$40),1,0)</f>
        <v>0</v>
      </c>
    </row>
    <row r="458" spans="1:7" x14ac:dyDescent="0.3">
      <c r="A458">
        <v>457</v>
      </c>
      <c r="B458" s="1" t="s">
        <v>108</v>
      </c>
      <c r="C458" t="s">
        <v>152</v>
      </c>
      <c r="D458">
        <v>54</v>
      </c>
      <c r="E458" t="s">
        <v>154</v>
      </c>
      <c r="F458">
        <f>IF(D458="",AVERAGE(#REF!),D458)</f>
        <v>54</v>
      </c>
      <c r="G458">
        <f>IF(OR(Table3[[#This Row],[new Age]]&gt;Answer!$H$39,Table3[[#This Row],[new Age]]&lt;Answer!$H$40),1,0)</f>
        <v>0</v>
      </c>
    </row>
    <row r="459" spans="1:7" x14ac:dyDescent="0.3">
      <c r="A459">
        <v>458</v>
      </c>
      <c r="B459" s="1" t="s">
        <v>102</v>
      </c>
      <c r="C459" t="s">
        <v>151</v>
      </c>
      <c r="D459">
        <v>60</v>
      </c>
      <c r="E459" t="s">
        <v>154</v>
      </c>
      <c r="F459">
        <f>IF(D459="",AVERAGE(#REF!),D459)</f>
        <v>60</v>
      </c>
      <c r="G459">
        <f>IF(OR(Table3[[#This Row],[new Age]]&gt;Answer!$H$39,Table3[[#This Row],[new Age]]&lt;Answer!$H$40),1,0)</f>
        <v>0</v>
      </c>
    </row>
    <row r="460" spans="1:7" x14ac:dyDescent="0.3">
      <c r="A460">
        <v>459</v>
      </c>
      <c r="B460" s="1" t="s">
        <v>107</v>
      </c>
      <c r="C460" t="s">
        <v>152</v>
      </c>
      <c r="D460">
        <v>30</v>
      </c>
      <c r="E460" t="s">
        <v>154</v>
      </c>
      <c r="F460">
        <f t="shared" si="7"/>
        <v>30</v>
      </c>
      <c r="G460">
        <f>IF(OR(Table3[[#This Row],[new Age]]&gt;Answer!$H$39,Table3[[#This Row],[new Age]]&lt;Answer!$H$40),1,0)</f>
        <v>0</v>
      </c>
    </row>
    <row r="461" spans="1:7" x14ac:dyDescent="0.3">
      <c r="A461">
        <v>460</v>
      </c>
      <c r="B461" s="1" t="s">
        <v>101</v>
      </c>
      <c r="C461" t="s">
        <v>152</v>
      </c>
      <c r="D461">
        <v>58</v>
      </c>
      <c r="E461" t="s">
        <v>154</v>
      </c>
      <c r="F461">
        <f t="shared" si="7"/>
        <v>58</v>
      </c>
      <c r="G461">
        <f>IF(OR(Table3[[#This Row],[new Age]]&gt;Answer!$H$39,Table3[[#This Row],[new Age]]&lt;Answer!$H$40),1,0)</f>
        <v>0</v>
      </c>
    </row>
    <row r="462" spans="1:7" x14ac:dyDescent="0.3">
      <c r="A462">
        <v>461</v>
      </c>
      <c r="B462" s="1" t="s">
        <v>101</v>
      </c>
      <c r="C462" t="s">
        <v>151</v>
      </c>
      <c r="D462">
        <v>77</v>
      </c>
      <c r="E462" t="s">
        <v>154</v>
      </c>
      <c r="F462">
        <f>IF(D462="",AVERAGE(#REF!),D462)</f>
        <v>77</v>
      </c>
      <c r="G462">
        <f>IF(OR(Table3[[#This Row],[new Age]]&gt;Answer!$H$39,Table3[[#This Row],[new Age]]&lt;Answer!$H$40),1,0)</f>
        <v>0</v>
      </c>
    </row>
    <row r="463" spans="1:7" x14ac:dyDescent="0.3">
      <c r="A463">
        <v>462</v>
      </c>
      <c r="B463" s="1" t="s">
        <v>99</v>
      </c>
      <c r="C463" t="s">
        <v>152</v>
      </c>
      <c r="D463">
        <v>80</v>
      </c>
      <c r="E463" t="s">
        <v>154</v>
      </c>
      <c r="F463">
        <f>IF(D463="",AVERAGE(#REF!),D463)</f>
        <v>80</v>
      </c>
      <c r="G463">
        <f>IF(OR(Table3[[#This Row],[new Age]]&gt;Answer!$H$39,Table3[[#This Row],[new Age]]&lt;Answer!$H$40),1,0)</f>
        <v>0</v>
      </c>
    </row>
    <row r="464" spans="1:7" x14ac:dyDescent="0.3">
      <c r="A464">
        <v>463</v>
      </c>
      <c r="B464" s="1" t="s">
        <v>109</v>
      </c>
      <c r="C464" t="s">
        <v>151</v>
      </c>
      <c r="D464">
        <v>55</v>
      </c>
      <c r="E464" t="s">
        <v>154</v>
      </c>
      <c r="F464">
        <f t="shared" si="7"/>
        <v>55</v>
      </c>
      <c r="G464">
        <f>IF(OR(Table3[[#This Row],[new Age]]&gt;Answer!$H$39,Table3[[#This Row],[new Age]]&lt;Answer!$H$40),1,0)</f>
        <v>0</v>
      </c>
    </row>
    <row r="465" spans="1:7" x14ac:dyDescent="0.3">
      <c r="A465">
        <v>464</v>
      </c>
      <c r="B465" s="1" t="s">
        <v>107</v>
      </c>
      <c r="C465" t="s">
        <v>152</v>
      </c>
      <c r="D465">
        <v>26</v>
      </c>
      <c r="E465" t="s">
        <v>154</v>
      </c>
      <c r="F465">
        <f t="shared" si="7"/>
        <v>26</v>
      </c>
      <c r="G465">
        <f>IF(OR(Table3[[#This Row],[new Age]]&gt;Answer!$H$39,Table3[[#This Row],[new Age]]&lt;Answer!$H$40),1,0)</f>
        <v>0</v>
      </c>
    </row>
    <row r="466" spans="1:7" x14ac:dyDescent="0.3">
      <c r="A466">
        <v>465</v>
      </c>
      <c r="B466" s="1" t="s">
        <v>99</v>
      </c>
      <c r="C466" t="s">
        <v>151</v>
      </c>
      <c r="D466">
        <v>49</v>
      </c>
      <c r="E466" t="s">
        <v>154</v>
      </c>
      <c r="F466">
        <f>IF(D466="",AVERAGE(#REF!),D466)</f>
        <v>49</v>
      </c>
      <c r="G466">
        <f>IF(OR(Table3[[#This Row],[new Age]]&gt;Answer!$H$39,Table3[[#This Row],[new Age]]&lt;Answer!$H$40),1,0)</f>
        <v>0</v>
      </c>
    </row>
    <row r="467" spans="1:7" x14ac:dyDescent="0.3">
      <c r="A467">
        <v>466</v>
      </c>
      <c r="B467" s="1" t="s">
        <v>107</v>
      </c>
      <c r="C467" t="s">
        <v>152</v>
      </c>
      <c r="D467">
        <v>32</v>
      </c>
      <c r="E467" t="s">
        <v>154</v>
      </c>
      <c r="F467">
        <f>IF(D467="",AVERAGE(#REF!),D467)</f>
        <v>32</v>
      </c>
      <c r="G467">
        <f>IF(OR(Table3[[#This Row],[new Age]]&gt;Answer!$H$39,Table3[[#This Row],[new Age]]&lt;Answer!$H$40),1,0)</f>
        <v>0</v>
      </c>
    </row>
    <row r="468" spans="1:7" x14ac:dyDescent="0.3">
      <c r="A468">
        <v>467</v>
      </c>
      <c r="B468" s="1" t="s">
        <v>100</v>
      </c>
      <c r="C468" t="s">
        <v>151</v>
      </c>
      <c r="D468">
        <v>62</v>
      </c>
      <c r="E468" t="s">
        <v>154</v>
      </c>
      <c r="F468">
        <f t="shared" si="7"/>
        <v>62</v>
      </c>
      <c r="G468">
        <f>IF(OR(Table3[[#This Row],[new Age]]&gt;Answer!$H$39,Table3[[#This Row],[new Age]]&lt;Answer!$H$40),1,0)</f>
        <v>0</v>
      </c>
    </row>
    <row r="469" spans="1:7" x14ac:dyDescent="0.3">
      <c r="A469">
        <v>468</v>
      </c>
      <c r="B469" s="1" t="s">
        <v>103</v>
      </c>
      <c r="C469" t="s">
        <v>151</v>
      </c>
      <c r="D469">
        <v>64</v>
      </c>
      <c r="E469" t="s">
        <v>154</v>
      </c>
      <c r="F469">
        <f t="shared" si="7"/>
        <v>64</v>
      </c>
      <c r="G469">
        <f>IF(OR(Table3[[#This Row],[new Age]]&gt;Answer!$H$39,Table3[[#This Row],[new Age]]&lt;Answer!$H$40),1,0)</f>
        <v>0</v>
      </c>
    </row>
    <row r="470" spans="1:7" x14ac:dyDescent="0.3">
      <c r="A470">
        <v>469</v>
      </c>
      <c r="B470" s="1" t="s">
        <v>100</v>
      </c>
      <c r="C470" t="s">
        <v>152</v>
      </c>
      <c r="D470">
        <v>90</v>
      </c>
      <c r="E470" t="s">
        <v>154</v>
      </c>
      <c r="F470">
        <f>IF(D470="",AVERAGE(#REF!),D470)</f>
        <v>90</v>
      </c>
      <c r="G470">
        <f>IF(OR(Table3[[#This Row],[new Age]]&gt;Answer!$H$39,Table3[[#This Row],[new Age]]&lt;Answer!$H$40),1,0)</f>
        <v>0</v>
      </c>
    </row>
    <row r="471" spans="1:7" x14ac:dyDescent="0.3">
      <c r="A471">
        <v>470</v>
      </c>
      <c r="B471" s="1" t="s">
        <v>99</v>
      </c>
      <c r="C471" t="s">
        <v>152</v>
      </c>
      <c r="D471">
        <v>32</v>
      </c>
      <c r="E471" t="s">
        <v>154</v>
      </c>
      <c r="F471">
        <f>IF(D471="",AVERAGE(#REF!),D471)</f>
        <v>32</v>
      </c>
      <c r="G471">
        <f>IF(OR(Table3[[#This Row],[new Age]]&gt;Answer!$H$39,Table3[[#This Row],[new Age]]&lt;Answer!$H$40),1,0)</f>
        <v>0</v>
      </c>
    </row>
    <row r="472" spans="1:7" x14ac:dyDescent="0.3">
      <c r="A472">
        <v>471</v>
      </c>
      <c r="B472" s="1" t="s">
        <v>102</v>
      </c>
      <c r="C472" t="s">
        <v>152</v>
      </c>
      <c r="D472">
        <v>79</v>
      </c>
      <c r="E472" t="s">
        <v>154</v>
      </c>
      <c r="F472">
        <f t="shared" si="7"/>
        <v>79</v>
      </c>
      <c r="G472">
        <f>IF(OR(Table3[[#This Row],[new Age]]&gt;Answer!$H$39,Table3[[#This Row],[new Age]]&lt;Answer!$H$40),1,0)</f>
        <v>0</v>
      </c>
    </row>
    <row r="473" spans="1:7" x14ac:dyDescent="0.3">
      <c r="A473">
        <v>472</v>
      </c>
      <c r="B473" s="1" t="s">
        <v>100</v>
      </c>
      <c r="C473" t="s">
        <v>151</v>
      </c>
      <c r="D473">
        <v>45</v>
      </c>
      <c r="E473" t="s">
        <v>154</v>
      </c>
      <c r="F473">
        <f t="shared" si="7"/>
        <v>45</v>
      </c>
      <c r="G473">
        <f>IF(OR(Table3[[#This Row],[new Age]]&gt;Answer!$H$39,Table3[[#This Row],[new Age]]&lt;Answer!$H$40),1,0)</f>
        <v>0</v>
      </c>
    </row>
    <row r="474" spans="1:7" x14ac:dyDescent="0.3">
      <c r="A474">
        <v>473</v>
      </c>
      <c r="B474" s="1" t="s">
        <v>111</v>
      </c>
      <c r="C474" t="s">
        <v>152</v>
      </c>
      <c r="D474">
        <v>19</v>
      </c>
      <c r="E474" t="s">
        <v>154</v>
      </c>
      <c r="F474">
        <f>IF(D474="",AVERAGE(#REF!),D474)</f>
        <v>19</v>
      </c>
      <c r="G474">
        <f>IF(OR(Table3[[#This Row],[new Age]]&gt;Answer!$H$39,Table3[[#This Row],[new Age]]&lt;Answer!$H$40),1,0)</f>
        <v>0</v>
      </c>
    </row>
    <row r="475" spans="1:7" x14ac:dyDescent="0.3">
      <c r="A475">
        <v>474</v>
      </c>
      <c r="B475" s="1" t="s">
        <v>102</v>
      </c>
      <c r="C475" t="s">
        <v>151</v>
      </c>
      <c r="D475">
        <v>74</v>
      </c>
      <c r="E475" t="s">
        <v>154</v>
      </c>
      <c r="F475">
        <f>IF(D475="",AVERAGE(#REF!),D475)</f>
        <v>74</v>
      </c>
      <c r="G475">
        <f>IF(OR(Table3[[#This Row],[new Age]]&gt;Answer!$H$39,Table3[[#This Row],[new Age]]&lt;Answer!$H$40),1,0)</f>
        <v>0</v>
      </c>
    </row>
    <row r="476" spans="1:7" x14ac:dyDescent="0.3">
      <c r="A476">
        <v>475</v>
      </c>
      <c r="B476" s="1" t="s">
        <v>99</v>
      </c>
      <c r="C476" t="s">
        <v>152</v>
      </c>
      <c r="D476">
        <v>51</v>
      </c>
      <c r="E476" t="s">
        <v>154</v>
      </c>
      <c r="F476">
        <f t="shared" si="7"/>
        <v>51</v>
      </c>
      <c r="G476">
        <f>IF(OR(Table3[[#This Row],[new Age]]&gt;Answer!$H$39,Table3[[#This Row],[new Age]]&lt;Answer!$H$40),1,0)</f>
        <v>0</v>
      </c>
    </row>
    <row r="477" spans="1:7" x14ac:dyDescent="0.3">
      <c r="A477">
        <v>476</v>
      </c>
      <c r="B477" s="1" t="s">
        <v>99</v>
      </c>
      <c r="C477" t="s">
        <v>152</v>
      </c>
      <c r="D477">
        <v>80</v>
      </c>
      <c r="E477" t="s">
        <v>154</v>
      </c>
      <c r="F477">
        <f t="shared" si="7"/>
        <v>80</v>
      </c>
      <c r="G477">
        <f>IF(OR(Table3[[#This Row],[new Age]]&gt;Answer!$H$39,Table3[[#This Row],[new Age]]&lt;Answer!$H$40),1,0)</f>
        <v>0</v>
      </c>
    </row>
    <row r="478" spans="1:7" x14ac:dyDescent="0.3">
      <c r="A478">
        <v>477</v>
      </c>
      <c r="B478" s="1" t="s">
        <v>101</v>
      </c>
      <c r="C478" t="s">
        <v>151</v>
      </c>
      <c r="D478">
        <v>31</v>
      </c>
      <c r="E478" t="s">
        <v>154</v>
      </c>
      <c r="F478">
        <f>IF(D478="",AVERAGE(#REF!),D478)</f>
        <v>31</v>
      </c>
      <c r="G478">
        <f>IF(OR(Table3[[#This Row],[new Age]]&gt;Answer!$H$39,Table3[[#This Row],[new Age]]&lt;Answer!$H$40),1,0)</f>
        <v>0</v>
      </c>
    </row>
    <row r="479" spans="1:7" x14ac:dyDescent="0.3">
      <c r="A479">
        <v>478</v>
      </c>
      <c r="B479" s="1" t="s">
        <v>105</v>
      </c>
      <c r="C479" t="s">
        <v>152</v>
      </c>
      <c r="D479">
        <v>38</v>
      </c>
      <c r="E479" t="s">
        <v>154</v>
      </c>
      <c r="F479">
        <f>IF(D479="",AVERAGE(#REF!),D479)</f>
        <v>38</v>
      </c>
      <c r="G479">
        <f>IF(OR(Table3[[#This Row],[new Age]]&gt;Answer!$H$39,Table3[[#This Row],[new Age]]&lt;Answer!$H$40),1,0)</f>
        <v>0</v>
      </c>
    </row>
    <row r="480" spans="1:7" x14ac:dyDescent="0.3">
      <c r="A480">
        <v>479</v>
      </c>
      <c r="B480" s="1" t="s">
        <v>102</v>
      </c>
      <c r="C480" t="s">
        <v>151</v>
      </c>
      <c r="D480">
        <v>81</v>
      </c>
      <c r="E480" t="s">
        <v>154</v>
      </c>
      <c r="F480">
        <f t="shared" si="7"/>
        <v>81</v>
      </c>
      <c r="G480">
        <f>IF(OR(Table3[[#This Row],[new Age]]&gt;Answer!$H$39,Table3[[#This Row],[new Age]]&lt;Answer!$H$40),1,0)</f>
        <v>0</v>
      </c>
    </row>
    <row r="481" spans="1:7" x14ac:dyDescent="0.3">
      <c r="A481">
        <v>480</v>
      </c>
      <c r="B481" s="1" t="s">
        <v>102</v>
      </c>
      <c r="C481" t="s">
        <v>151</v>
      </c>
      <c r="D481">
        <v>46</v>
      </c>
      <c r="E481" t="s">
        <v>154</v>
      </c>
      <c r="F481">
        <f t="shared" si="7"/>
        <v>46</v>
      </c>
      <c r="G481">
        <f>IF(OR(Table3[[#This Row],[new Age]]&gt;Answer!$H$39,Table3[[#This Row],[new Age]]&lt;Answer!$H$40),1,0)</f>
        <v>0</v>
      </c>
    </row>
    <row r="482" spans="1:7" x14ac:dyDescent="0.3">
      <c r="A482">
        <v>481</v>
      </c>
      <c r="B482" s="1" t="s">
        <v>101</v>
      </c>
      <c r="C482" t="s">
        <v>152</v>
      </c>
      <c r="D482">
        <v>49</v>
      </c>
      <c r="E482" t="s">
        <v>154</v>
      </c>
      <c r="F482">
        <f>IF(D482="",AVERAGE(#REF!),D482)</f>
        <v>49</v>
      </c>
      <c r="G482">
        <f>IF(OR(Table3[[#This Row],[new Age]]&gt;Answer!$H$39,Table3[[#This Row],[new Age]]&lt;Answer!$H$40),1,0)</f>
        <v>0</v>
      </c>
    </row>
    <row r="483" spans="1:7" x14ac:dyDescent="0.3">
      <c r="A483">
        <v>482</v>
      </c>
      <c r="B483" s="1" t="s">
        <v>100</v>
      </c>
      <c r="C483" t="s">
        <v>151</v>
      </c>
      <c r="D483">
        <v>82</v>
      </c>
      <c r="E483" t="s">
        <v>154</v>
      </c>
      <c r="F483">
        <f>IF(D483="",AVERAGE(#REF!),D483)</f>
        <v>82</v>
      </c>
      <c r="G483">
        <f>IF(OR(Table3[[#This Row],[new Age]]&gt;Answer!$H$39,Table3[[#This Row],[new Age]]&lt;Answer!$H$40),1,0)</f>
        <v>0</v>
      </c>
    </row>
    <row r="484" spans="1:7" x14ac:dyDescent="0.3">
      <c r="A484">
        <v>483</v>
      </c>
      <c r="B484" s="1" t="s">
        <v>100</v>
      </c>
      <c r="C484" t="s">
        <v>152</v>
      </c>
      <c r="D484">
        <v>27</v>
      </c>
      <c r="E484" t="s">
        <v>154</v>
      </c>
      <c r="F484">
        <f t="shared" si="7"/>
        <v>27</v>
      </c>
      <c r="G484">
        <f>IF(OR(Table3[[#This Row],[new Age]]&gt;Answer!$H$39,Table3[[#This Row],[new Age]]&lt;Answer!$H$40),1,0)</f>
        <v>0</v>
      </c>
    </row>
    <row r="485" spans="1:7" x14ac:dyDescent="0.3">
      <c r="A485">
        <v>484</v>
      </c>
      <c r="B485" s="1" t="s">
        <v>99</v>
      </c>
      <c r="C485" t="s">
        <v>152</v>
      </c>
      <c r="D485">
        <v>70</v>
      </c>
      <c r="E485" t="s">
        <v>154</v>
      </c>
      <c r="F485">
        <f t="shared" si="7"/>
        <v>70</v>
      </c>
      <c r="G485">
        <f>IF(OR(Table3[[#This Row],[new Age]]&gt;Answer!$H$39,Table3[[#This Row],[new Age]]&lt;Answer!$H$40),1,0)</f>
        <v>0</v>
      </c>
    </row>
    <row r="486" spans="1:7" x14ac:dyDescent="0.3">
      <c r="A486">
        <v>485</v>
      </c>
      <c r="B486" s="1" t="s">
        <v>100</v>
      </c>
      <c r="C486" t="s">
        <v>151</v>
      </c>
      <c r="D486">
        <v>19</v>
      </c>
      <c r="E486" t="s">
        <v>154</v>
      </c>
      <c r="F486">
        <f>IF(D486="",AVERAGE(#REF!),D486)</f>
        <v>19</v>
      </c>
      <c r="G486">
        <f>IF(OR(Table3[[#This Row],[new Age]]&gt;Answer!$H$39,Table3[[#This Row],[new Age]]&lt;Answer!$H$40),1,0)</f>
        <v>0</v>
      </c>
    </row>
    <row r="487" spans="1:7" x14ac:dyDescent="0.3">
      <c r="A487">
        <v>486</v>
      </c>
      <c r="B487" s="1" t="s">
        <v>104</v>
      </c>
      <c r="C487" t="s">
        <v>152</v>
      </c>
      <c r="D487">
        <v>66</v>
      </c>
      <c r="E487" t="s">
        <v>154</v>
      </c>
      <c r="F487">
        <f>IF(D487="",AVERAGE(#REF!),D487)</f>
        <v>66</v>
      </c>
      <c r="G487">
        <f>IF(OR(Table3[[#This Row],[new Age]]&gt;Answer!$H$39,Table3[[#This Row],[new Age]]&lt;Answer!$H$40),1,0)</f>
        <v>0</v>
      </c>
    </row>
    <row r="488" spans="1:7" x14ac:dyDescent="0.3">
      <c r="A488">
        <v>487</v>
      </c>
      <c r="B488" s="1" t="s">
        <v>101</v>
      </c>
      <c r="C488" t="s">
        <v>152</v>
      </c>
      <c r="D488">
        <v>81</v>
      </c>
      <c r="E488" t="s">
        <v>154</v>
      </c>
      <c r="F488">
        <f t="shared" si="7"/>
        <v>81</v>
      </c>
      <c r="G488">
        <f>IF(OR(Table3[[#This Row],[new Age]]&gt;Answer!$H$39,Table3[[#This Row],[new Age]]&lt;Answer!$H$40),1,0)</f>
        <v>0</v>
      </c>
    </row>
    <row r="489" spans="1:7" x14ac:dyDescent="0.3">
      <c r="A489">
        <v>488</v>
      </c>
      <c r="B489" s="1" t="s">
        <v>99</v>
      </c>
      <c r="C489" t="s">
        <v>152</v>
      </c>
      <c r="D489">
        <v>19</v>
      </c>
      <c r="E489" t="s">
        <v>154</v>
      </c>
      <c r="F489">
        <f t="shared" si="7"/>
        <v>19</v>
      </c>
      <c r="G489">
        <f>IF(OR(Table3[[#This Row],[new Age]]&gt;Answer!$H$39,Table3[[#This Row],[new Age]]&lt;Answer!$H$40),1,0)</f>
        <v>0</v>
      </c>
    </row>
    <row r="490" spans="1:7" x14ac:dyDescent="0.3">
      <c r="A490">
        <v>489</v>
      </c>
      <c r="B490" s="1" t="s">
        <v>99</v>
      </c>
      <c r="C490" t="s">
        <v>152</v>
      </c>
      <c r="D490">
        <v>76</v>
      </c>
      <c r="E490" t="s">
        <v>154</v>
      </c>
      <c r="F490">
        <f>IF(D490="",AVERAGE(#REF!),D490)</f>
        <v>76</v>
      </c>
      <c r="G490">
        <f>IF(OR(Table3[[#This Row],[new Age]]&gt;Answer!$H$39,Table3[[#This Row],[new Age]]&lt;Answer!$H$40),1,0)</f>
        <v>0</v>
      </c>
    </row>
    <row r="491" spans="1:7" x14ac:dyDescent="0.3">
      <c r="A491">
        <v>490</v>
      </c>
      <c r="B491" s="1" t="s">
        <v>105</v>
      </c>
      <c r="C491" t="s">
        <v>151</v>
      </c>
      <c r="D491">
        <v>37</v>
      </c>
      <c r="E491" t="s">
        <v>154</v>
      </c>
      <c r="F491">
        <f>IF(D491="",AVERAGE(#REF!),D491)</f>
        <v>37</v>
      </c>
      <c r="G491">
        <f>IF(OR(Table3[[#This Row],[new Age]]&gt;Answer!$H$39,Table3[[#This Row],[new Age]]&lt;Answer!$H$40),1,0)</f>
        <v>0</v>
      </c>
    </row>
    <row r="492" spans="1:7" x14ac:dyDescent="0.3">
      <c r="A492">
        <v>491</v>
      </c>
      <c r="B492" s="1" t="s">
        <v>101</v>
      </c>
      <c r="C492" t="s">
        <v>151</v>
      </c>
      <c r="D492">
        <v>59</v>
      </c>
      <c r="E492" t="s">
        <v>154</v>
      </c>
      <c r="F492">
        <f t="shared" si="7"/>
        <v>59</v>
      </c>
      <c r="G492">
        <f>IF(OR(Table3[[#This Row],[new Age]]&gt;Answer!$H$39,Table3[[#This Row],[new Age]]&lt;Answer!$H$40),1,0)</f>
        <v>0</v>
      </c>
    </row>
    <row r="493" spans="1:7" x14ac:dyDescent="0.3">
      <c r="A493">
        <v>492</v>
      </c>
      <c r="B493" s="1" t="s">
        <v>105</v>
      </c>
      <c r="C493" t="s">
        <v>152</v>
      </c>
      <c r="D493">
        <v>32</v>
      </c>
      <c r="E493" t="s">
        <v>154</v>
      </c>
      <c r="F493">
        <f t="shared" si="7"/>
        <v>32</v>
      </c>
      <c r="G493">
        <f>IF(OR(Table3[[#This Row],[new Age]]&gt;Answer!$H$39,Table3[[#This Row],[new Age]]&lt;Answer!$H$40),1,0)</f>
        <v>0</v>
      </c>
    </row>
    <row r="494" spans="1:7" x14ac:dyDescent="0.3">
      <c r="A494">
        <v>493</v>
      </c>
      <c r="B494" s="1" t="s">
        <v>99</v>
      </c>
      <c r="C494" t="s">
        <v>152</v>
      </c>
      <c r="D494">
        <v>82</v>
      </c>
      <c r="E494" t="s">
        <v>154</v>
      </c>
      <c r="F494">
        <f>IF(D494="",AVERAGE(#REF!),D494)</f>
        <v>82</v>
      </c>
      <c r="G494">
        <f>IF(OR(Table3[[#This Row],[new Age]]&gt;Answer!$H$39,Table3[[#This Row],[new Age]]&lt;Answer!$H$40),1,0)</f>
        <v>0</v>
      </c>
    </row>
    <row r="495" spans="1:7" x14ac:dyDescent="0.3">
      <c r="A495">
        <v>494</v>
      </c>
      <c r="B495" s="1" t="s">
        <v>100</v>
      </c>
      <c r="C495" t="s">
        <v>151</v>
      </c>
      <c r="D495">
        <v>19</v>
      </c>
      <c r="E495" t="s">
        <v>154</v>
      </c>
      <c r="F495">
        <f>IF(D495="",AVERAGE(#REF!),D495)</f>
        <v>19</v>
      </c>
      <c r="G495">
        <f>IF(OR(Table3[[#This Row],[new Age]]&gt;Answer!$H$39,Table3[[#This Row],[new Age]]&lt;Answer!$H$40),1,0)</f>
        <v>0</v>
      </c>
    </row>
    <row r="496" spans="1:7" x14ac:dyDescent="0.3">
      <c r="A496">
        <v>495</v>
      </c>
      <c r="B496" s="1" t="s">
        <v>99</v>
      </c>
      <c r="C496" t="s">
        <v>152</v>
      </c>
      <c r="D496">
        <v>52</v>
      </c>
      <c r="E496" t="s">
        <v>154</v>
      </c>
      <c r="F496">
        <f t="shared" si="7"/>
        <v>52</v>
      </c>
      <c r="G496">
        <f>IF(OR(Table3[[#This Row],[new Age]]&gt;Answer!$H$39,Table3[[#This Row],[new Age]]&lt;Answer!$H$40),1,0)</f>
        <v>0</v>
      </c>
    </row>
    <row r="497" spans="1:7" x14ac:dyDescent="0.3">
      <c r="A497">
        <v>496</v>
      </c>
      <c r="B497" s="1" t="s">
        <v>101</v>
      </c>
      <c r="C497" t="s">
        <v>152</v>
      </c>
      <c r="D497">
        <v>24</v>
      </c>
      <c r="E497" t="s">
        <v>154</v>
      </c>
      <c r="F497">
        <f t="shared" si="7"/>
        <v>24</v>
      </c>
      <c r="G497">
        <f>IF(OR(Table3[[#This Row],[new Age]]&gt;Answer!$H$39,Table3[[#This Row],[new Age]]&lt;Answer!$H$40),1,0)</f>
        <v>0</v>
      </c>
    </row>
    <row r="498" spans="1:7" x14ac:dyDescent="0.3">
      <c r="A498">
        <v>497</v>
      </c>
      <c r="B498" s="1" t="s">
        <v>99</v>
      </c>
      <c r="C498" t="s">
        <v>151</v>
      </c>
      <c r="D498">
        <v>88</v>
      </c>
      <c r="E498" t="s">
        <v>154</v>
      </c>
      <c r="F498">
        <f>IF(D498="",AVERAGE(#REF!),D498)</f>
        <v>88</v>
      </c>
      <c r="G498">
        <f>IF(OR(Table3[[#This Row],[new Age]]&gt;Answer!$H$39,Table3[[#This Row],[new Age]]&lt;Answer!$H$40),1,0)</f>
        <v>0</v>
      </c>
    </row>
    <row r="499" spans="1:7" x14ac:dyDescent="0.3">
      <c r="A499">
        <v>498</v>
      </c>
      <c r="B499" s="1" t="s">
        <v>109</v>
      </c>
      <c r="C499" t="s">
        <v>152</v>
      </c>
      <c r="D499">
        <v>32</v>
      </c>
      <c r="E499" t="s">
        <v>154</v>
      </c>
      <c r="F499">
        <f>IF(D499="",AVERAGE(#REF!),D499)</f>
        <v>32</v>
      </c>
      <c r="G499">
        <f>IF(OR(Table3[[#This Row],[new Age]]&gt;Answer!$H$39,Table3[[#This Row],[new Age]]&lt;Answer!$H$40),1,0)</f>
        <v>0</v>
      </c>
    </row>
    <row r="500" spans="1:7" x14ac:dyDescent="0.3">
      <c r="A500">
        <v>499</v>
      </c>
      <c r="B500" s="1" t="s">
        <v>101</v>
      </c>
      <c r="C500" t="s">
        <v>151</v>
      </c>
      <c r="D500">
        <v>89</v>
      </c>
      <c r="E500" t="s">
        <v>154</v>
      </c>
      <c r="F500">
        <f t="shared" si="7"/>
        <v>89</v>
      </c>
      <c r="G500">
        <f>IF(OR(Table3[[#This Row],[new Age]]&gt;Answer!$H$39,Table3[[#This Row],[new Age]]&lt;Answer!$H$40),1,0)</f>
        <v>0</v>
      </c>
    </row>
    <row r="501" spans="1:7" x14ac:dyDescent="0.3">
      <c r="A501">
        <v>500</v>
      </c>
      <c r="B501" s="1" t="s">
        <v>99</v>
      </c>
      <c r="C501" t="s">
        <v>152</v>
      </c>
      <c r="D501">
        <v>77</v>
      </c>
      <c r="E501" t="s">
        <v>154</v>
      </c>
      <c r="F501">
        <f t="shared" si="7"/>
        <v>77</v>
      </c>
      <c r="G501">
        <f>IF(OR(Table3[[#This Row],[new Age]]&gt;Answer!$H$39,Table3[[#This Row],[new Age]]&lt;Answer!$H$40),1,0)</f>
        <v>0</v>
      </c>
    </row>
    <row r="502" spans="1:7" x14ac:dyDescent="0.3">
      <c r="A502">
        <v>501</v>
      </c>
      <c r="B502" s="1" t="s">
        <v>105</v>
      </c>
      <c r="C502" t="s">
        <v>152</v>
      </c>
      <c r="D502">
        <v>45</v>
      </c>
      <c r="E502" t="s">
        <v>155</v>
      </c>
      <c r="F502">
        <f>IF(D502="",AVERAGE(#REF!),D502)</f>
        <v>45</v>
      </c>
      <c r="G502">
        <f>IF(OR(Table3[[#This Row],[new Age]]&gt;Answer!$H$39,Table3[[#This Row],[new Age]]&lt;Answer!$H$40),1,0)</f>
        <v>0</v>
      </c>
    </row>
    <row r="503" spans="1:7" x14ac:dyDescent="0.3">
      <c r="A503">
        <v>502</v>
      </c>
      <c r="B503" s="1" t="s">
        <v>105</v>
      </c>
      <c r="C503" t="s">
        <v>151</v>
      </c>
      <c r="D503">
        <v>72</v>
      </c>
      <c r="E503" t="s">
        <v>155</v>
      </c>
      <c r="F503">
        <f>IF(D503="",AVERAGE(#REF!),D503)</f>
        <v>72</v>
      </c>
      <c r="G503">
        <f>IF(OR(Table3[[#This Row],[new Age]]&gt;Answer!$H$39,Table3[[#This Row],[new Age]]&lt;Answer!$H$40),1,0)</f>
        <v>0</v>
      </c>
    </row>
    <row r="504" spans="1:7" x14ac:dyDescent="0.3">
      <c r="A504">
        <v>503</v>
      </c>
      <c r="B504" s="1" t="s">
        <v>99</v>
      </c>
      <c r="C504" t="s">
        <v>152</v>
      </c>
      <c r="D504">
        <v>58</v>
      </c>
      <c r="E504" t="s">
        <v>155</v>
      </c>
      <c r="F504">
        <f t="shared" si="7"/>
        <v>58</v>
      </c>
      <c r="G504">
        <f>IF(OR(Table3[[#This Row],[new Age]]&gt;Answer!$H$39,Table3[[#This Row],[new Age]]&lt;Answer!$H$40),1,0)</f>
        <v>0</v>
      </c>
    </row>
    <row r="505" spans="1:7" x14ac:dyDescent="0.3">
      <c r="A505">
        <v>504</v>
      </c>
      <c r="B505" s="1" t="s">
        <v>102</v>
      </c>
      <c r="C505" t="s">
        <v>151</v>
      </c>
      <c r="D505">
        <v>48</v>
      </c>
      <c r="E505" t="s">
        <v>155</v>
      </c>
      <c r="F505">
        <f t="shared" si="7"/>
        <v>48</v>
      </c>
      <c r="G505">
        <f>IF(OR(Table3[[#This Row],[new Age]]&gt;Answer!$H$39,Table3[[#This Row],[new Age]]&lt;Answer!$H$40),1,0)</f>
        <v>0</v>
      </c>
    </row>
    <row r="506" spans="1:7" x14ac:dyDescent="0.3">
      <c r="A506">
        <v>505</v>
      </c>
      <c r="B506" s="1" t="s">
        <v>105</v>
      </c>
      <c r="C506" t="s">
        <v>152</v>
      </c>
      <c r="D506">
        <v>63</v>
      </c>
      <c r="E506" t="s">
        <v>155</v>
      </c>
      <c r="F506">
        <f>IF(D506="",AVERAGE(#REF!),D506)</f>
        <v>63</v>
      </c>
      <c r="G506">
        <f>IF(OR(Table3[[#This Row],[new Age]]&gt;Answer!$H$39,Table3[[#This Row],[new Age]]&lt;Answer!$H$40),1,0)</f>
        <v>0</v>
      </c>
    </row>
    <row r="507" spans="1:7" x14ac:dyDescent="0.3">
      <c r="A507">
        <v>506</v>
      </c>
      <c r="B507" s="1" t="s">
        <v>99</v>
      </c>
      <c r="C507" t="s">
        <v>151</v>
      </c>
      <c r="D507">
        <v>45</v>
      </c>
      <c r="E507" t="s">
        <v>155</v>
      </c>
      <c r="F507">
        <f>IF(D507="",AVERAGE(#REF!),D507)</f>
        <v>45</v>
      </c>
      <c r="G507">
        <f>IF(OR(Table3[[#This Row],[new Age]]&gt;Answer!$H$39,Table3[[#This Row],[new Age]]&lt;Answer!$H$40),1,0)</f>
        <v>0</v>
      </c>
    </row>
    <row r="508" spans="1:7" x14ac:dyDescent="0.3">
      <c r="A508">
        <v>507</v>
      </c>
      <c r="B508" s="1" t="s">
        <v>99</v>
      </c>
      <c r="C508" t="s">
        <v>151</v>
      </c>
      <c r="D508">
        <v>35</v>
      </c>
      <c r="E508" t="s">
        <v>155</v>
      </c>
      <c r="F508">
        <f t="shared" si="7"/>
        <v>35</v>
      </c>
      <c r="G508">
        <f>IF(OR(Table3[[#This Row],[new Age]]&gt;Answer!$H$39,Table3[[#This Row],[new Age]]&lt;Answer!$H$40),1,0)</f>
        <v>0</v>
      </c>
    </row>
    <row r="509" spans="1:7" x14ac:dyDescent="0.3">
      <c r="A509">
        <v>508</v>
      </c>
      <c r="B509" s="1" t="s">
        <v>110</v>
      </c>
      <c r="C509" t="s">
        <v>152</v>
      </c>
      <c r="D509">
        <v>65</v>
      </c>
      <c r="E509" t="s">
        <v>155</v>
      </c>
      <c r="F509">
        <f t="shared" si="7"/>
        <v>65</v>
      </c>
      <c r="G509">
        <f>IF(OR(Table3[[#This Row],[new Age]]&gt;Answer!$H$39,Table3[[#This Row],[new Age]]&lt;Answer!$H$40),1,0)</f>
        <v>0</v>
      </c>
    </row>
    <row r="510" spans="1:7" x14ac:dyDescent="0.3">
      <c r="A510">
        <v>509</v>
      </c>
      <c r="B510" s="1" t="s">
        <v>100</v>
      </c>
      <c r="C510" t="s">
        <v>151</v>
      </c>
      <c r="D510">
        <v>24</v>
      </c>
      <c r="E510" t="s">
        <v>155</v>
      </c>
      <c r="F510">
        <f>IF(D510="",AVERAGE(#REF!),D510)</f>
        <v>24</v>
      </c>
      <c r="G510">
        <f>IF(OR(Table3[[#This Row],[new Age]]&gt;Answer!$H$39,Table3[[#This Row],[new Age]]&lt;Answer!$H$40),1,0)</f>
        <v>0</v>
      </c>
    </row>
    <row r="511" spans="1:7" x14ac:dyDescent="0.3">
      <c r="A511">
        <v>510</v>
      </c>
      <c r="B511" s="1" t="s">
        <v>99</v>
      </c>
      <c r="C511" t="s">
        <v>152</v>
      </c>
      <c r="D511">
        <v>39</v>
      </c>
      <c r="E511" t="s">
        <v>155</v>
      </c>
      <c r="F511">
        <f>IF(D511="",AVERAGE(#REF!),D511)</f>
        <v>39</v>
      </c>
      <c r="G511">
        <f>IF(OR(Table3[[#This Row],[new Age]]&gt;Answer!$H$39,Table3[[#This Row],[new Age]]&lt;Answer!$H$40),1,0)</f>
        <v>0</v>
      </c>
    </row>
    <row r="512" spans="1:7" x14ac:dyDescent="0.3">
      <c r="A512">
        <v>511</v>
      </c>
      <c r="B512" s="1" t="s">
        <v>99</v>
      </c>
      <c r="C512" t="s">
        <v>151</v>
      </c>
      <c r="D512">
        <v>60</v>
      </c>
      <c r="E512" t="s">
        <v>155</v>
      </c>
      <c r="F512">
        <f t="shared" si="7"/>
        <v>60</v>
      </c>
      <c r="G512">
        <f>IF(OR(Table3[[#This Row],[new Age]]&gt;Answer!$H$39,Table3[[#This Row],[new Age]]&lt;Answer!$H$40),1,0)</f>
        <v>0</v>
      </c>
    </row>
    <row r="513" spans="1:7" x14ac:dyDescent="0.3">
      <c r="A513">
        <v>512</v>
      </c>
      <c r="B513" s="1" t="s">
        <v>105</v>
      </c>
      <c r="C513" t="s">
        <v>152</v>
      </c>
      <c r="D513">
        <v>74</v>
      </c>
      <c r="E513" t="s">
        <v>155</v>
      </c>
      <c r="F513">
        <f t="shared" si="7"/>
        <v>74</v>
      </c>
      <c r="G513">
        <f>IF(OR(Table3[[#This Row],[new Age]]&gt;Answer!$H$39,Table3[[#This Row],[new Age]]&lt;Answer!$H$40),1,0)</f>
        <v>0</v>
      </c>
    </row>
    <row r="514" spans="1:7" x14ac:dyDescent="0.3">
      <c r="A514">
        <v>513</v>
      </c>
      <c r="B514" s="1" t="s">
        <v>99</v>
      </c>
      <c r="C514" t="s">
        <v>152</v>
      </c>
      <c r="D514">
        <v>29</v>
      </c>
      <c r="E514" t="s">
        <v>155</v>
      </c>
      <c r="F514">
        <f>IF(D514="",AVERAGE(#REF!),D514)</f>
        <v>29</v>
      </c>
      <c r="G514">
        <f>IF(OR(Table3[[#This Row],[new Age]]&gt;Answer!$H$39,Table3[[#This Row],[new Age]]&lt;Answer!$H$40),1,0)</f>
        <v>0</v>
      </c>
    </row>
    <row r="515" spans="1:7" x14ac:dyDescent="0.3">
      <c r="A515">
        <v>514</v>
      </c>
      <c r="B515" s="1" t="s">
        <v>99</v>
      </c>
      <c r="C515" t="s">
        <v>152</v>
      </c>
      <c r="D515">
        <v>89</v>
      </c>
      <c r="E515" t="s">
        <v>155</v>
      </c>
      <c r="F515">
        <f>IF(D515="",AVERAGE(#REF!),D515)</f>
        <v>89</v>
      </c>
      <c r="G515">
        <f>IF(OR(Table3[[#This Row],[new Age]]&gt;Answer!$H$39,Table3[[#This Row],[new Age]]&lt;Answer!$H$40),1,0)</f>
        <v>0</v>
      </c>
    </row>
    <row r="516" spans="1:7" x14ac:dyDescent="0.3">
      <c r="A516">
        <v>515</v>
      </c>
      <c r="B516" s="1" t="s">
        <v>105</v>
      </c>
      <c r="C516" t="s">
        <v>152</v>
      </c>
      <c r="D516">
        <v>37</v>
      </c>
      <c r="E516" t="s">
        <v>155</v>
      </c>
      <c r="F516">
        <f t="shared" si="7"/>
        <v>37</v>
      </c>
      <c r="G516">
        <f>IF(OR(Table3[[#This Row],[new Age]]&gt;Answer!$H$39,Table3[[#This Row],[new Age]]&lt;Answer!$H$40),1,0)</f>
        <v>0</v>
      </c>
    </row>
    <row r="517" spans="1:7" x14ac:dyDescent="0.3">
      <c r="A517">
        <v>516</v>
      </c>
      <c r="B517" s="1" t="s">
        <v>100</v>
      </c>
      <c r="C517" t="s">
        <v>151</v>
      </c>
      <c r="D517">
        <v>51</v>
      </c>
      <c r="E517" t="s">
        <v>155</v>
      </c>
      <c r="F517">
        <f t="shared" si="7"/>
        <v>51</v>
      </c>
      <c r="G517">
        <f>IF(OR(Table3[[#This Row],[new Age]]&gt;Answer!$H$39,Table3[[#This Row],[new Age]]&lt;Answer!$H$40),1,0)</f>
        <v>0</v>
      </c>
    </row>
    <row r="518" spans="1:7" x14ac:dyDescent="0.3">
      <c r="A518">
        <v>517</v>
      </c>
      <c r="B518" s="1" t="s">
        <v>101</v>
      </c>
      <c r="C518" t="s">
        <v>152</v>
      </c>
      <c r="D518">
        <v>77</v>
      </c>
      <c r="E518" t="s">
        <v>155</v>
      </c>
      <c r="F518">
        <f>IF(D518="",AVERAGE(#REF!),D518)</f>
        <v>77</v>
      </c>
      <c r="G518">
        <f>IF(OR(Table3[[#This Row],[new Age]]&gt;Answer!$H$39,Table3[[#This Row],[new Age]]&lt;Answer!$H$40),1,0)</f>
        <v>0</v>
      </c>
    </row>
    <row r="519" spans="1:7" x14ac:dyDescent="0.3">
      <c r="A519">
        <v>518</v>
      </c>
      <c r="B519" s="1" t="s">
        <v>105</v>
      </c>
      <c r="C519" t="s">
        <v>151</v>
      </c>
      <c r="D519">
        <v>53</v>
      </c>
      <c r="E519" t="s">
        <v>155</v>
      </c>
      <c r="F519">
        <f>IF(D519="",AVERAGE(#REF!),D519)</f>
        <v>53</v>
      </c>
      <c r="G519">
        <f>IF(OR(Table3[[#This Row],[new Age]]&gt;Answer!$H$39,Table3[[#This Row],[new Age]]&lt;Answer!$H$40),1,0)</f>
        <v>0</v>
      </c>
    </row>
    <row r="520" spans="1:7" x14ac:dyDescent="0.3">
      <c r="A520">
        <v>519</v>
      </c>
      <c r="B520" s="1" t="s">
        <v>100</v>
      </c>
      <c r="C520" t="s">
        <v>151</v>
      </c>
      <c r="D520">
        <v>70</v>
      </c>
      <c r="E520" t="s">
        <v>155</v>
      </c>
      <c r="F520">
        <f t="shared" ref="F520:F581" si="8">IF(D520="",AVERAGE(D517:D519),D520)</f>
        <v>70</v>
      </c>
      <c r="G520">
        <f>IF(OR(Table3[[#This Row],[new Age]]&gt;Answer!$H$39,Table3[[#This Row],[new Age]]&lt;Answer!$H$40),1,0)</f>
        <v>0</v>
      </c>
    </row>
    <row r="521" spans="1:7" x14ac:dyDescent="0.3">
      <c r="A521">
        <v>520</v>
      </c>
      <c r="B521" s="1" t="s">
        <v>105</v>
      </c>
      <c r="C521" t="s">
        <v>151</v>
      </c>
      <c r="D521">
        <v>81</v>
      </c>
      <c r="E521" t="s">
        <v>155</v>
      </c>
      <c r="F521">
        <f t="shared" si="8"/>
        <v>81</v>
      </c>
      <c r="G521">
        <f>IF(OR(Table3[[#This Row],[new Age]]&gt;Answer!$H$39,Table3[[#This Row],[new Age]]&lt;Answer!$H$40),1,0)</f>
        <v>0</v>
      </c>
    </row>
    <row r="522" spans="1:7" x14ac:dyDescent="0.3">
      <c r="A522">
        <v>521</v>
      </c>
      <c r="B522" s="1" t="s">
        <v>113</v>
      </c>
      <c r="C522" t="s">
        <v>151</v>
      </c>
      <c r="D522">
        <v>66</v>
      </c>
      <c r="E522" t="s">
        <v>155</v>
      </c>
      <c r="F522">
        <f>IF(D522="",AVERAGE(#REF!),D522)</f>
        <v>66</v>
      </c>
      <c r="G522">
        <f>IF(OR(Table3[[#This Row],[new Age]]&gt;Answer!$H$39,Table3[[#This Row],[new Age]]&lt;Answer!$H$40),1,0)</f>
        <v>0</v>
      </c>
    </row>
    <row r="523" spans="1:7" x14ac:dyDescent="0.3">
      <c r="A523">
        <v>522</v>
      </c>
      <c r="B523" s="1" t="s">
        <v>99</v>
      </c>
      <c r="C523" t="s">
        <v>152</v>
      </c>
      <c r="D523">
        <v>77</v>
      </c>
      <c r="E523" t="s">
        <v>155</v>
      </c>
      <c r="F523">
        <f>IF(D523="",AVERAGE(#REF!),D523)</f>
        <v>77</v>
      </c>
      <c r="G523">
        <f>IF(OR(Table3[[#This Row],[new Age]]&gt;Answer!$H$39,Table3[[#This Row],[new Age]]&lt;Answer!$H$40),1,0)</f>
        <v>0</v>
      </c>
    </row>
    <row r="524" spans="1:7" x14ac:dyDescent="0.3">
      <c r="A524">
        <v>523</v>
      </c>
      <c r="B524" s="1" t="s">
        <v>99</v>
      </c>
      <c r="C524" t="s">
        <v>151</v>
      </c>
      <c r="D524">
        <v>26</v>
      </c>
      <c r="E524" t="s">
        <v>155</v>
      </c>
      <c r="F524">
        <f t="shared" si="8"/>
        <v>26</v>
      </c>
      <c r="G524">
        <f>IF(OR(Table3[[#This Row],[new Age]]&gt;Answer!$H$39,Table3[[#This Row],[new Age]]&lt;Answer!$H$40),1,0)</f>
        <v>0</v>
      </c>
    </row>
    <row r="525" spans="1:7" x14ac:dyDescent="0.3">
      <c r="A525">
        <v>524</v>
      </c>
      <c r="B525" s="1" t="s">
        <v>110</v>
      </c>
      <c r="C525" t="s">
        <v>152</v>
      </c>
      <c r="D525">
        <v>63</v>
      </c>
      <c r="E525" t="s">
        <v>155</v>
      </c>
      <c r="F525">
        <f t="shared" si="8"/>
        <v>63</v>
      </c>
      <c r="G525">
        <f>IF(OR(Table3[[#This Row],[new Age]]&gt;Answer!$H$39,Table3[[#This Row],[new Age]]&lt;Answer!$H$40),1,0)</f>
        <v>0</v>
      </c>
    </row>
    <row r="526" spans="1:7" x14ac:dyDescent="0.3">
      <c r="A526">
        <v>525</v>
      </c>
      <c r="B526" s="1" t="s">
        <v>113</v>
      </c>
      <c r="C526" t="s">
        <v>152</v>
      </c>
      <c r="D526">
        <v>20</v>
      </c>
      <c r="E526" t="s">
        <v>155</v>
      </c>
      <c r="F526">
        <f>IF(D526="",AVERAGE(#REF!),D526)</f>
        <v>20</v>
      </c>
      <c r="G526">
        <f>IF(OR(Table3[[#This Row],[new Age]]&gt;Answer!$H$39,Table3[[#This Row],[new Age]]&lt;Answer!$H$40),1,0)</f>
        <v>0</v>
      </c>
    </row>
    <row r="527" spans="1:7" x14ac:dyDescent="0.3">
      <c r="A527">
        <v>526</v>
      </c>
      <c r="B527" s="1" t="s">
        <v>99</v>
      </c>
      <c r="C527" t="s">
        <v>151</v>
      </c>
      <c r="D527">
        <v>49</v>
      </c>
      <c r="E527" t="s">
        <v>155</v>
      </c>
      <c r="F527">
        <f>IF(D527="",AVERAGE(#REF!),D527)</f>
        <v>49</v>
      </c>
      <c r="G527">
        <f>IF(OR(Table3[[#This Row],[new Age]]&gt;Answer!$H$39,Table3[[#This Row],[new Age]]&lt;Answer!$H$40),1,0)</f>
        <v>0</v>
      </c>
    </row>
    <row r="528" spans="1:7" x14ac:dyDescent="0.3">
      <c r="A528">
        <v>527</v>
      </c>
      <c r="B528" s="1" t="s">
        <v>99</v>
      </c>
      <c r="C528" t="s">
        <v>152</v>
      </c>
      <c r="D528">
        <v>19</v>
      </c>
      <c r="E528" t="s">
        <v>155</v>
      </c>
      <c r="F528">
        <f t="shared" si="8"/>
        <v>19</v>
      </c>
      <c r="G528">
        <f>IF(OR(Table3[[#This Row],[new Age]]&gt;Answer!$H$39,Table3[[#This Row],[new Age]]&lt;Answer!$H$40),1,0)</f>
        <v>0</v>
      </c>
    </row>
    <row r="529" spans="1:7" x14ac:dyDescent="0.3">
      <c r="A529">
        <v>528</v>
      </c>
      <c r="B529" s="1" t="s">
        <v>99</v>
      </c>
      <c r="C529" t="s">
        <v>151</v>
      </c>
      <c r="D529">
        <v>36</v>
      </c>
      <c r="E529" t="s">
        <v>155</v>
      </c>
      <c r="F529">
        <f t="shared" si="8"/>
        <v>36</v>
      </c>
      <c r="G529">
        <f>IF(OR(Table3[[#This Row],[new Age]]&gt;Answer!$H$39,Table3[[#This Row],[new Age]]&lt;Answer!$H$40),1,0)</f>
        <v>0</v>
      </c>
    </row>
    <row r="530" spans="1:7" x14ac:dyDescent="0.3">
      <c r="A530">
        <v>529</v>
      </c>
      <c r="B530" s="1" t="s">
        <v>113</v>
      </c>
      <c r="C530" t="s">
        <v>151</v>
      </c>
      <c r="D530">
        <v>44</v>
      </c>
      <c r="E530" t="s">
        <v>155</v>
      </c>
      <c r="F530">
        <f>IF(D530="",AVERAGE(#REF!),D530)</f>
        <v>44</v>
      </c>
      <c r="G530">
        <f>IF(OR(Table3[[#This Row],[new Age]]&gt;Answer!$H$39,Table3[[#This Row],[new Age]]&lt;Answer!$H$40),1,0)</f>
        <v>0</v>
      </c>
    </row>
    <row r="531" spans="1:7" x14ac:dyDescent="0.3">
      <c r="A531">
        <v>530</v>
      </c>
      <c r="B531" s="1" t="s">
        <v>101</v>
      </c>
      <c r="C531" t="s">
        <v>152</v>
      </c>
      <c r="D531">
        <v>23</v>
      </c>
      <c r="E531" t="s">
        <v>155</v>
      </c>
      <c r="F531">
        <f>IF(D531="",AVERAGE(#REF!),D531)</f>
        <v>23</v>
      </c>
      <c r="G531">
        <f>IF(OR(Table3[[#This Row],[new Age]]&gt;Answer!$H$39,Table3[[#This Row],[new Age]]&lt;Answer!$H$40),1,0)</f>
        <v>0</v>
      </c>
    </row>
    <row r="532" spans="1:7" x14ac:dyDescent="0.3">
      <c r="A532">
        <v>531</v>
      </c>
      <c r="B532" s="1" t="s">
        <v>99</v>
      </c>
      <c r="C532" t="s">
        <v>152</v>
      </c>
      <c r="D532">
        <v>43</v>
      </c>
      <c r="E532" t="s">
        <v>155</v>
      </c>
      <c r="F532">
        <f t="shared" si="8"/>
        <v>43</v>
      </c>
      <c r="G532">
        <f>IF(OR(Table3[[#This Row],[new Age]]&gt;Answer!$H$39,Table3[[#This Row],[new Age]]&lt;Answer!$H$40),1,0)</f>
        <v>0</v>
      </c>
    </row>
    <row r="533" spans="1:7" x14ac:dyDescent="0.3">
      <c r="A533">
        <v>532</v>
      </c>
      <c r="B533" s="1" t="s">
        <v>99</v>
      </c>
      <c r="C533" t="s">
        <v>152</v>
      </c>
      <c r="D533">
        <v>84</v>
      </c>
      <c r="E533" t="s">
        <v>155</v>
      </c>
      <c r="F533">
        <f t="shared" si="8"/>
        <v>84</v>
      </c>
      <c r="G533">
        <f>IF(OR(Table3[[#This Row],[new Age]]&gt;Answer!$H$39,Table3[[#This Row],[new Age]]&lt;Answer!$H$40),1,0)</f>
        <v>0</v>
      </c>
    </row>
    <row r="534" spans="1:7" x14ac:dyDescent="0.3">
      <c r="A534">
        <v>533</v>
      </c>
      <c r="B534" s="1" t="s">
        <v>99</v>
      </c>
      <c r="C534" t="s">
        <v>152</v>
      </c>
      <c r="D534">
        <v>55</v>
      </c>
      <c r="E534" t="s">
        <v>155</v>
      </c>
      <c r="F534">
        <f>IF(D534="",AVERAGE(#REF!),D534)</f>
        <v>55</v>
      </c>
      <c r="G534">
        <f>IF(OR(Table3[[#This Row],[new Age]]&gt;Answer!$H$39,Table3[[#This Row],[new Age]]&lt;Answer!$H$40),1,0)</f>
        <v>0</v>
      </c>
    </row>
    <row r="535" spans="1:7" x14ac:dyDescent="0.3">
      <c r="A535">
        <v>534</v>
      </c>
      <c r="B535" s="1" t="s">
        <v>113</v>
      </c>
      <c r="C535" t="s">
        <v>151</v>
      </c>
      <c r="D535">
        <v>90</v>
      </c>
      <c r="E535" t="s">
        <v>155</v>
      </c>
      <c r="F535">
        <f>IF(D535="",AVERAGE(#REF!),D535)</f>
        <v>90</v>
      </c>
      <c r="G535">
        <f>IF(OR(Table3[[#This Row],[new Age]]&gt;Answer!$H$39,Table3[[#This Row],[new Age]]&lt;Answer!$H$40),1,0)</f>
        <v>0</v>
      </c>
    </row>
    <row r="536" spans="1:7" x14ac:dyDescent="0.3">
      <c r="A536">
        <v>535</v>
      </c>
      <c r="B536" s="1" t="s">
        <v>104</v>
      </c>
      <c r="C536" t="s">
        <v>151</v>
      </c>
      <c r="D536">
        <v>45</v>
      </c>
      <c r="E536" t="s">
        <v>155</v>
      </c>
      <c r="F536">
        <f t="shared" si="8"/>
        <v>45</v>
      </c>
      <c r="G536">
        <f>IF(OR(Table3[[#This Row],[new Age]]&gt;Answer!$H$39,Table3[[#This Row],[new Age]]&lt;Answer!$H$40),1,0)</f>
        <v>0</v>
      </c>
    </row>
    <row r="537" spans="1:7" x14ac:dyDescent="0.3">
      <c r="A537">
        <v>536</v>
      </c>
      <c r="B537" s="1" t="s">
        <v>109</v>
      </c>
      <c r="C537" t="s">
        <v>152</v>
      </c>
      <c r="D537">
        <v>69</v>
      </c>
      <c r="E537" t="s">
        <v>155</v>
      </c>
      <c r="F537">
        <f t="shared" si="8"/>
        <v>69</v>
      </c>
      <c r="G537">
        <f>IF(OR(Table3[[#This Row],[new Age]]&gt;Answer!$H$39,Table3[[#This Row],[new Age]]&lt;Answer!$H$40),1,0)</f>
        <v>0</v>
      </c>
    </row>
    <row r="538" spans="1:7" x14ac:dyDescent="0.3">
      <c r="A538">
        <v>537</v>
      </c>
      <c r="B538" s="1" t="s">
        <v>101</v>
      </c>
      <c r="C538" t="s">
        <v>152</v>
      </c>
      <c r="D538">
        <v>58</v>
      </c>
      <c r="E538" t="s">
        <v>155</v>
      </c>
      <c r="F538">
        <f>IF(D538="",AVERAGE(#REF!),D538)</f>
        <v>58</v>
      </c>
      <c r="G538">
        <f>IF(OR(Table3[[#This Row],[new Age]]&gt;Answer!$H$39,Table3[[#This Row],[new Age]]&lt;Answer!$H$40),1,0)</f>
        <v>0</v>
      </c>
    </row>
    <row r="539" spans="1:7" x14ac:dyDescent="0.3">
      <c r="A539">
        <v>538</v>
      </c>
      <c r="B539" s="1" t="s">
        <v>113</v>
      </c>
      <c r="C539" t="s">
        <v>151</v>
      </c>
      <c r="D539">
        <v>32</v>
      </c>
      <c r="E539" t="s">
        <v>155</v>
      </c>
      <c r="F539">
        <f>IF(D539="",AVERAGE(#REF!),D539)</f>
        <v>32</v>
      </c>
      <c r="G539">
        <f>IF(OR(Table3[[#This Row],[new Age]]&gt;Answer!$H$39,Table3[[#This Row],[new Age]]&lt;Answer!$H$40),1,0)</f>
        <v>0</v>
      </c>
    </row>
    <row r="540" spans="1:7" x14ac:dyDescent="0.3">
      <c r="A540">
        <v>539</v>
      </c>
      <c r="B540" s="1" t="s">
        <v>113</v>
      </c>
      <c r="C540" t="s">
        <v>152</v>
      </c>
      <c r="D540">
        <v>24</v>
      </c>
      <c r="E540" t="s">
        <v>155</v>
      </c>
      <c r="F540">
        <f t="shared" si="8"/>
        <v>24</v>
      </c>
      <c r="G540">
        <f>IF(OR(Table3[[#This Row],[new Age]]&gt;Answer!$H$39,Table3[[#This Row],[new Age]]&lt;Answer!$H$40),1,0)</f>
        <v>0</v>
      </c>
    </row>
    <row r="541" spans="1:7" x14ac:dyDescent="0.3">
      <c r="A541">
        <v>540</v>
      </c>
      <c r="B541" s="1" t="s">
        <v>101</v>
      </c>
      <c r="C541" t="s">
        <v>151</v>
      </c>
      <c r="D541">
        <v>27</v>
      </c>
      <c r="E541" t="s">
        <v>155</v>
      </c>
      <c r="F541">
        <f t="shared" si="8"/>
        <v>27</v>
      </c>
      <c r="G541">
        <f>IF(OR(Table3[[#This Row],[new Age]]&gt;Answer!$H$39,Table3[[#This Row],[new Age]]&lt;Answer!$H$40),1,0)</f>
        <v>0</v>
      </c>
    </row>
    <row r="542" spans="1:7" x14ac:dyDescent="0.3">
      <c r="A542">
        <v>541</v>
      </c>
      <c r="B542" s="1" t="s">
        <v>99</v>
      </c>
      <c r="C542" t="s">
        <v>151</v>
      </c>
      <c r="D542">
        <v>85</v>
      </c>
      <c r="E542" t="s">
        <v>155</v>
      </c>
      <c r="F542">
        <f>IF(D542="",AVERAGE(#REF!),D542)</f>
        <v>85</v>
      </c>
      <c r="G542">
        <f>IF(OR(Table3[[#This Row],[new Age]]&gt;Answer!$H$39,Table3[[#This Row],[new Age]]&lt;Answer!$H$40),1,0)</f>
        <v>0</v>
      </c>
    </row>
    <row r="543" spans="1:7" x14ac:dyDescent="0.3">
      <c r="A543">
        <v>542</v>
      </c>
      <c r="B543" s="1" t="s">
        <v>101</v>
      </c>
      <c r="C543" t="s">
        <v>152</v>
      </c>
      <c r="D543">
        <v>33</v>
      </c>
      <c r="E543" t="s">
        <v>155</v>
      </c>
      <c r="F543">
        <f>IF(D543="",AVERAGE(#REF!),D543)</f>
        <v>33</v>
      </c>
      <c r="G543">
        <f>IF(OR(Table3[[#This Row],[new Age]]&gt;Answer!$H$39,Table3[[#This Row],[new Age]]&lt;Answer!$H$40),1,0)</f>
        <v>0</v>
      </c>
    </row>
    <row r="544" spans="1:7" x14ac:dyDescent="0.3">
      <c r="A544">
        <v>543</v>
      </c>
      <c r="B544" s="1" t="s">
        <v>100</v>
      </c>
      <c r="C544" t="s">
        <v>152</v>
      </c>
      <c r="D544">
        <v>80</v>
      </c>
      <c r="E544" t="s">
        <v>155</v>
      </c>
      <c r="F544">
        <f t="shared" si="8"/>
        <v>80</v>
      </c>
      <c r="G544">
        <f>IF(OR(Table3[[#This Row],[new Age]]&gt;Answer!$H$39,Table3[[#This Row],[new Age]]&lt;Answer!$H$40),1,0)</f>
        <v>0</v>
      </c>
    </row>
    <row r="545" spans="1:7" x14ac:dyDescent="0.3">
      <c r="A545">
        <v>544</v>
      </c>
      <c r="B545" s="1" t="s">
        <v>106</v>
      </c>
      <c r="C545" t="s">
        <v>151</v>
      </c>
      <c r="D545">
        <v>39</v>
      </c>
      <c r="E545" t="s">
        <v>155</v>
      </c>
      <c r="F545">
        <f t="shared" si="8"/>
        <v>39</v>
      </c>
      <c r="G545">
        <f>IF(OR(Table3[[#This Row],[new Age]]&gt;Answer!$H$39,Table3[[#This Row],[new Age]]&lt;Answer!$H$40),1,0)</f>
        <v>0</v>
      </c>
    </row>
    <row r="546" spans="1:7" x14ac:dyDescent="0.3">
      <c r="A546">
        <v>545</v>
      </c>
      <c r="B546" s="1" t="s">
        <v>99</v>
      </c>
      <c r="C546" t="s">
        <v>151</v>
      </c>
      <c r="D546">
        <v>76</v>
      </c>
      <c r="E546" t="s">
        <v>155</v>
      </c>
      <c r="F546">
        <f>IF(D546="",AVERAGE(#REF!),D546)</f>
        <v>76</v>
      </c>
      <c r="G546">
        <f>IF(OR(Table3[[#This Row],[new Age]]&gt;Answer!$H$39,Table3[[#This Row],[new Age]]&lt;Answer!$H$40),1,0)</f>
        <v>0</v>
      </c>
    </row>
    <row r="547" spans="1:7" x14ac:dyDescent="0.3">
      <c r="A547">
        <v>546</v>
      </c>
      <c r="B547" s="1" t="s">
        <v>99</v>
      </c>
      <c r="C547" t="s">
        <v>151</v>
      </c>
      <c r="D547">
        <v>57</v>
      </c>
      <c r="E547" t="s">
        <v>155</v>
      </c>
      <c r="F547">
        <f>IF(D547="",AVERAGE(#REF!),D547)</f>
        <v>57</v>
      </c>
      <c r="G547">
        <f>IF(OR(Table3[[#This Row],[new Age]]&gt;Answer!$H$39,Table3[[#This Row],[new Age]]&lt;Answer!$H$40),1,0)</f>
        <v>0</v>
      </c>
    </row>
    <row r="548" spans="1:7" x14ac:dyDescent="0.3">
      <c r="A548">
        <v>547</v>
      </c>
      <c r="B548" s="1" t="s">
        <v>99</v>
      </c>
      <c r="C548" t="s">
        <v>152</v>
      </c>
      <c r="D548">
        <v>69</v>
      </c>
      <c r="E548" t="s">
        <v>155</v>
      </c>
      <c r="F548">
        <f t="shared" si="8"/>
        <v>69</v>
      </c>
      <c r="G548">
        <f>IF(OR(Table3[[#This Row],[new Age]]&gt;Answer!$H$39,Table3[[#This Row],[new Age]]&lt;Answer!$H$40),1,0)</f>
        <v>0</v>
      </c>
    </row>
    <row r="549" spans="1:7" x14ac:dyDescent="0.3">
      <c r="A549">
        <v>548</v>
      </c>
      <c r="B549" s="1" t="s">
        <v>99</v>
      </c>
      <c r="C549" t="s">
        <v>151</v>
      </c>
      <c r="D549">
        <v>48</v>
      </c>
      <c r="E549" t="s">
        <v>155</v>
      </c>
      <c r="F549">
        <f t="shared" si="8"/>
        <v>48</v>
      </c>
      <c r="G549">
        <f>IF(OR(Table3[[#This Row],[new Age]]&gt;Answer!$H$39,Table3[[#This Row],[new Age]]&lt;Answer!$H$40),1,0)</f>
        <v>0</v>
      </c>
    </row>
    <row r="550" spans="1:7" x14ac:dyDescent="0.3">
      <c r="A550">
        <v>549</v>
      </c>
      <c r="B550" s="1" t="s">
        <v>99</v>
      </c>
      <c r="C550" t="s">
        <v>151</v>
      </c>
      <c r="D550">
        <v>70</v>
      </c>
      <c r="E550" t="s">
        <v>155</v>
      </c>
      <c r="F550">
        <f>IF(D550="",AVERAGE(#REF!),D550)</f>
        <v>70</v>
      </c>
      <c r="G550">
        <f>IF(OR(Table3[[#This Row],[new Age]]&gt;Answer!$H$39,Table3[[#This Row],[new Age]]&lt;Answer!$H$40),1,0)</f>
        <v>0</v>
      </c>
    </row>
    <row r="551" spans="1:7" x14ac:dyDescent="0.3">
      <c r="A551">
        <v>550</v>
      </c>
      <c r="B551" s="1" t="s">
        <v>99</v>
      </c>
      <c r="C551" t="s">
        <v>151</v>
      </c>
      <c r="D551">
        <v>31</v>
      </c>
      <c r="E551" t="s">
        <v>155</v>
      </c>
      <c r="F551">
        <f>IF(D551="",AVERAGE(#REF!),D551)</f>
        <v>31</v>
      </c>
      <c r="G551">
        <f>IF(OR(Table3[[#This Row],[new Age]]&gt;Answer!$H$39,Table3[[#This Row],[new Age]]&lt;Answer!$H$40),1,0)</f>
        <v>0</v>
      </c>
    </row>
    <row r="552" spans="1:7" x14ac:dyDescent="0.3">
      <c r="A552">
        <v>551</v>
      </c>
      <c r="B552" s="1" t="s">
        <v>110</v>
      </c>
      <c r="C552" t="s">
        <v>151</v>
      </c>
      <c r="D552">
        <v>20</v>
      </c>
      <c r="E552" t="s">
        <v>155</v>
      </c>
      <c r="F552">
        <f t="shared" si="8"/>
        <v>20</v>
      </c>
      <c r="G552">
        <f>IF(OR(Table3[[#This Row],[new Age]]&gt;Answer!$H$39,Table3[[#This Row],[new Age]]&lt;Answer!$H$40),1,0)</f>
        <v>0</v>
      </c>
    </row>
    <row r="553" spans="1:7" x14ac:dyDescent="0.3">
      <c r="A553">
        <v>552</v>
      </c>
      <c r="B553" s="1" t="s">
        <v>113</v>
      </c>
      <c r="C553" t="s">
        <v>152</v>
      </c>
      <c r="D553">
        <v>67</v>
      </c>
      <c r="E553" t="s">
        <v>155</v>
      </c>
      <c r="F553">
        <f t="shared" si="8"/>
        <v>67</v>
      </c>
      <c r="G553">
        <f>IF(OR(Table3[[#This Row],[new Age]]&gt;Answer!$H$39,Table3[[#This Row],[new Age]]&lt;Answer!$H$40),1,0)</f>
        <v>0</v>
      </c>
    </row>
    <row r="554" spans="1:7" x14ac:dyDescent="0.3">
      <c r="A554">
        <v>553</v>
      </c>
      <c r="B554" s="1" t="s">
        <v>101</v>
      </c>
      <c r="C554" t="s">
        <v>151</v>
      </c>
      <c r="D554">
        <v>34</v>
      </c>
      <c r="E554" t="s">
        <v>155</v>
      </c>
      <c r="F554">
        <f>IF(D554="",AVERAGE(#REF!),D554)</f>
        <v>34</v>
      </c>
      <c r="G554">
        <f>IF(OR(Table3[[#This Row],[new Age]]&gt;Answer!$H$39,Table3[[#This Row],[new Age]]&lt;Answer!$H$40),1,0)</f>
        <v>0</v>
      </c>
    </row>
    <row r="555" spans="1:7" x14ac:dyDescent="0.3">
      <c r="A555">
        <v>554</v>
      </c>
      <c r="B555" s="1" t="s">
        <v>113</v>
      </c>
      <c r="C555" t="s">
        <v>152</v>
      </c>
      <c r="D555">
        <v>29</v>
      </c>
      <c r="E555" t="s">
        <v>155</v>
      </c>
      <c r="F555">
        <f>IF(D555="",AVERAGE(#REF!),D555)</f>
        <v>29</v>
      </c>
      <c r="G555">
        <f>IF(OR(Table3[[#This Row],[new Age]]&gt;Answer!$H$39,Table3[[#This Row],[new Age]]&lt;Answer!$H$40),1,0)</f>
        <v>0</v>
      </c>
    </row>
    <row r="556" spans="1:7" x14ac:dyDescent="0.3">
      <c r="A556">
        <v>555</v>
      </c>
      <c r="B556" s="1" t="s">
        <v>99</v>
      </c>
      <c r="C556" t="s">
        <v>152</v>
      </c>
      <c r="D556">
        <v>90</v>
      </c>
      <c r="E556" t="s">
        <v>155</v>
      </c>
      <c r="F556">
        <f t="shared" si="8"/>
        <v>90</v>
      </c>
      <c r="G556">
        <f>IF(OR(Table3[[#This Row],[new Age]]&gt;Answer!$H$39,Table3[[#This Row],[new Age]]&lt;Answer!$H$40),1,0)</f>
        <v>0</v>
      </c>
    </row>
    <row r="557" spans="1:7" x14ac:dyDescent="0.3">
      <c r="A557">
        <v>556</v>
      </c>
      <c r="B557" s="1" t="s">
        <v>100</v>
      </c>
      <c r="C557" t="s">
        <v>152</v>
      </c>
      <c r="D557">
        <v>72</v>
      </c>
      <c r="E557" t="s">
        <v>155</v>
      </c>
      <c r="F557">
        <f t="shared" si="8"/>
        <v>72</v>
      </c>
      <c r="G557">
        <f>IF(OR(Table3[[#This Row],[new Age]]&gt;Answer!$H$39,Table3[[#This Row],[new Age]]&lt;Answer!$H$40),1,0)</f>
        <v>0</v>
      </c>
    </row>
    <row r="558" spans="1:7" x14ac:dyDescent="0.3">
      <c r="A558">
        <v>557</v>
      </c>
      <c r="B558" s="1" t="s">
        <v>109</v>
      </c>
      <c r="C558" t="s">
        <v>151</v>
      </c>
      <c r="D558">
        <v>84</v>
      </c>
      <c r="E558" t="s">
        <v>155</v>
      </c>
      <c r="F558">
        <f>IF(D558="",AVERAGE(#REF!),D558)</f>
        <v>84</v>
      </c>
      <c r="G558">
        <f>IF(OR(Table3[[#This Row],[new Age]]&gt;Answer!$H$39,Table3[[#This Row],[new Age]]&lt;Answer!$H$40),1,0)</f>
        <v>0</v>
      </c>
    </row>
    <row r="559" spans="1:7" x14ac:dyDescent="0.3">
      <c r="A559">
        <v>558</v>
      </c>
      <c r="B559" s="1" t="s">
        <v>113</v>
      </c>
      <c r="C559" t="s">
        <v>152</v>
      </c>
      <c r="D559">
        <v>72</v>
      </c>
      <c r="E559" t="s">
        <v>155</v>
      </c>
      <c r="F559">
        <f>IF(D559="",AVERAGE(#REF!),D559)</f>
        <v>72</v>
      </c>
      <c r="G559">
        <f>IF(OR(Table3[[#This Row],[new Age]]&gt;Answer!$H$39,Table3[[#This Row],[new Age]]&lt;Answer!$H$40),1,0)</f>
        <v>0</v>
      </c>
    </row>
    <row r="560" spans="1:7" x14ac:dyDescent="0.3">
      <c r="A560">
        <v>559</v>
      </c>
      <c r="B560" s="1" t="s">
        <v>108</v>
      </c>
      <c r="C560" t="s">
        <v>152</v>
      </c>
      <c r="D560">
        <v>70</v>
      </c>
      <c r="E560" t="s">
        <v>155</v>
      </c>
      <c r="F560">
        <f t="shared" si="8"/>
        <v>70</v>
      </c>
      <c r="G560">
        <f>IF(OR(Table3[[#This Row],[new Age]]&gt;Answer!$H$39,Table3[[#This Row],[new Age]]&lt;Answer!$H$40),1,0)</f>
        <v>0</v>
      </c>
    </row>
    <row r="561" spans="1:7" x14ac:dyDescent="0.3">
      <c r="A561">
        <v>560</v>
      </c>
      <c r="B561" s="1" t="s">
        <v>108</v>
      </c>
      <c r="C561" t="s">
        <v>152</v>
      </c>
      <c r="D561">
        <v>81</v>
      </c>
      <c r="E561" t="s">
        <v>155</v>
      </c>
      <c r="F561">
        <f t="shared" si="8"/>
        <v>81</v>
      </c>
      <c r="G561">
        <f>IF(OR(Table3[[#This Row],[new Age]]&gt;Answer!$H$39,Table3[[#This Row],[new Age]]&lt;Answer!$H$40),1,0)</f>
        <v>0</v>
      </c>
    </row>
    <row r="562" spans="1:7" x14ac:dyDescent="0.3">
      <c r="A562">
        <v>561</v>
      </c>
      <c r="B562" s="1" t="s">
        <v>102</v>
      </c>
      <c r="C562" t="s">
        <v>152</v>
      </c>
      <c r="D562">
        <v>33</v>
      </c>
      <c r="E562" t="s">
        <v>155</v>
      </c>
      <c r="F562">
        <f>IF(D562="",AVERAGE(#REF!),D562)</f>
        <v>33</v>
      </c>
      <c r="G562">
        <f>IF(OR(Table3[[#This Row],[new Age]]&gt;Answer!$H$39,Table3[[#This Row],[new Age]]&lt;Answer!$H$40),1,0)</f>
        <v>0</v>
      </c>
    </row>
    <row r="563" spans="1:7" x14ac:dyDescent="0.3">
      <c r="A563">
        <v>562</v>
      </c>
      <c r="B563" s="1" t="s">
        <v>106</v>
      </c>
      <c r="C563" t="s">
        <v>152</v>
      </c>
      <c r="D563">
        <v>75</v>
      </c>
      <c r="E563" t="s">
        <v>155</v>
      </c>
      <c r="F563">
        <f>IF(D563="",AVERAGE(#REF!),D563)</f>
        <v>75</v>
      </c>
      <c r="G563">
        <f>IF(OR(Table3[[#This Row],[new Age]]&gt;Answer!$H$39,Table3[[#This Row],[new Age]]&lt;Answer!$H$40),1,0)</f>
        <v>0</v>
      </c>
    </row>
    <row r="564" spans="1:7" x14ac:dyDescent="0.3">
      <c r="A564">
        <v>563</v>
      </c>
      <c r="B564" s="1" t="s">
        <v>100</v>
      </c>
      <c r="C564" t="s">
        <v>152</v>
      </c>
      <c r="D564">
        <v>80</v>
      </c>
      <c r="E564" t="s">
        <v>155</v>
      </c>
      <c r="F564">
        <f t="shared" si="8"/>
        <v>80</v>
      </c>
      <c r="G564">
        <f>IF(OR(Table3[[#This Row],[new Age]]&gt;Answer!$H$39,Table3[[#This Row],[new Age]]&lt;Answer!$H$40),1,0)</f>
        <v>0</v>
      </c>
    </row>
    <row r="565" spans="1:7" x14ac:dyDescent="0.3">
      <c r="A565">
        <v>564</v>
      </c>
      <c r="B565" s="1" t="s">
        <v>99</v>
      </c>
      <c r="C565" t="s">
        <v>152</v>
      </c>
      <c r="D565">
        <v>83</v>
      </c>
      <c r="E565" t="s">
        <v>155</v>
      </c>
      <c r="F565">
        <f t="shared" si="8"/>
        <v>83</v>
      </c>
      <c r="G565">
        <f>IF(OR(Table3[[#This Row],[new Age]]&gt;Answer!$H$39,Table3[[#This Row],[new Age]]&lt;Answer!$H$40),1,0)</f>
        <v>0</v>
      </c>
    </row>
    <row r="566" spans="1:7" x14ac:dyDescent="0.3">
      <c r="A566">
        <v>565</v>
      </c>
      <c r="B566" s="1" t="s">
        <v>100</v>
      </c>
      <c r="C566" t="s">
        <v>151</v>
      </c>
      <c r="D566">
        <v>62</v>
      </c>
      <c r="E566" t="s">
        <v>155</v>
      </c>
      <c r="F566">
        <f>IF(D566="",AVERAGE(#REF!),D566)</f>
        <v>62</v>
      </c>
      <c r="G566">
        <f>IF(OR(Table3[[#This Row],[new Age]]&gt;Answer!$H$39,Table3[[#This Row],[new Age]]&lt;Answer!$H$40),1,0)</f>
        <v>0</v>
      </c>
    </row>
    <row r="567" spans="1:7" x14ac:dyDescent="0.3">
      <c r="A567">
        <v>566</v>
      </c>
      <c r="B567" s="1" t="s">
        <v>99</v>
      </c>
      <c r="C567" t="s">
        <v>151</v>
      </c>
      <c r="D567">
        <v>74</v>
      </c>
      <c r="E567" t="s">
        <v>155</v>
      </c>
      <c r="F567">
        <f>IF(D567="",AVERAGE(#REF!),D567)</f>
        <v>74</v>
      </c>
      <c r="G567">
        <f>IF(OR(Table3[[#This Row],[new Age]]&gt;Answer!$H$39,Table3[[#This Row],[new Age]]&lt;Answer!$H$40),1,0)</f>
        <v>0</v>
      </c>
    </row>
    <row r="568" spans="1:7" x14ac:dyDescent="0.3">
      <c r="A568">
        <v>567</v>
      </c>
      <c r="B568" s="1" t="s">
        <v>101</v>
      </c>
      <c r="C568" t="s">
        <v>151</v>
      </c>
      <c r="D568">
        <v>37</v>
      </c>
      <c r="E568" t="s">
        <v>155</v>
      </c>
      <c r="F568">
        <f t="shared" si="8"/>
        <v>37</v>
      </c>
      <c r="G568">
        <f>IF(OR(Table3[[#This Row],[new Age]]&gt;Answer!$H$39,Table3[[#This Row],[new Age]]&lt;Answer!$H$40),1,0)</f>
        <v>0</v>
      </c>
    </row>
    <row r="569" spans="1:7" x14ac:dyDescent="0.3">
      <c r="A569">
        <v>568</v>
      </c>
      <c r="B569" s="1" t="s">
        <v>100</v>
      </c>
      <c r="C569" t="s">
        <v>152</v>
      </c>
      <c r="D569">
        <v>82</v>
      </c>
      <c r="E569" t="s">
        <v>155</v>
      </c>
      <c r="F569">
        <f t="shared" si="8"/>
        <v>82</v>
      </c>
      <c r="G569">
        <f>IF(OR(Table3[[#This Row],[new Age]]&gt;Answer!$H$39,Table3[[#This Row],[new Age]]&lt;Answer!$H$40),1,0)</f>
        <v>0</v>
      </c>
    </row>
    <row r="570" spans="1:7" x14ac:dyDescent="0.3">
      <c r="A570">
        <v>569</v>
      </c>
      <c r="B570" s="1" t="s">
        <v>99</v>
      </c>
      <c r="C570" t="s">
        <v>151</v>
      </c>
      <c r="D570">
        <v>62</v>
      </c>
      <c r="E570" t="s">
        <v>155</v>
      </c>
      <c r="F570">
        <f>IF(D570="",AVERAGE(#REF!),D570)</f>
        <v>62</v>
      </c>
      <c r="G570">
        <f>IF(OR(Table3[[#This Row],[new Age]]&gt;Answer!$H$39,Table3[[#This Row],[new Age]]&lt;Answer!$H$40),1,0)</f>
        <v>0</v>
      </c>
    </row>
    <row r="571" spans="1:7" x14ac:dyDescent="0.3">
      <c r="A571">
        <v>570</v>
      </c>
      <c r="B571" s="1" t="s">
        <v>113</v>
      </c>
      <c r="C571" t="s">
        <v>152</v>
      </c>
      <c r="D571">
        <v>66</v>
      </c>
      <c r="E571" t="s">
        <v>155</v>
      </c>
      <c r="F571">
        <f>IF(D571="",AVERAGE(#REF!),D571)</f>
        <v>66</v>
      </c>
      <c r="G571">
        <f>IF(OR(Table3[[#This Row],[new Age]]&gt;Answer!$H$39,Table3[[#This Row],[new Age]]&lt;Answer!$H$40),1,0)</f>
        <v>0</v>
      </c>
    </row>
    <row r="572" spans="1:7" x14ac:dyDescent="0.3">
      <c r="A572">
        <v>571</v>
      </c>
      <c r="B572" s="1" t="s">
        <v>102</v>
      </c>
      <c r="C572" t="s">
        <v>152</v>
      </c>
      <c r="D572">
        <v>88</v>
      </c>
      <c r="E572" t="s">
        <v>155</v>
      </c>
      <c r="F572">
        <f t="shared" si="8"/>
        <v>88</v>
      </c>
      <c r="G572">
        <f>IF(OR(Table3[[#This Row],[new Age]]&gt;Answer!$H$39,Table3[[#This Row],[new Age]]&lt;Answer!$H$40),1,0)</f>
        <v>0</v>
      </c>
    </row>
    <row r="573" spans="1:7" x14ac:dyDescent="0.3">
      <c r="A573">
        <v>572</v>
      </c>
      <c r="B573" s="1" t="s">
        <v>100</v>
      </c>
      <c r="C573" t="s">
        <v>152</v>
      </c>
      <c r="D573">
        <v>79</v>
      </c>
      <c r="E573" t="s">
        <v>155</v>
      </c>
      <c r="F573">
        <f t="shared" si="8"/>
        <v>79</v>
      </c>
      <c r="G573">
        <f>IF(OR(Table3[[#This Row],[new Age]]&gt;Answer!$H$39,Table3[[#This Row],[new Age]]&lt;Answer!$H$40),1,0)</f>
        <v>0</v>
      </c>
    </row>
    <row r="574" spans="1:7" x14ac:dyDescent="0.3">
      <c r="A574">
        <v>573</v>
      </c>
      <c r="B574" s="1" t="s">
        <v>100</v>
      </c>
      <c r="C574" t="s">
        <v>152</v>
      </c>
      <c r="D574">
        <v>69</v>
      </c>
      <c r="E574" t="s">
        <v>155</v>
      </c>
      <c r="F574">
        <f>IF(D574="",AVERAGE(#REF!),D574)</f>
        <v>69</v>
      </c>
      <c r="G574">
        <f>IF(OR(Table3[[#This Row],[new Age]]&gt;Answer!$H$39,Table3[[#This Row],[new Age]]&lt;Answer!$H$40),1,0)</f>
        <v>0</v>
      </c>
    </row>
    <row r="575" spans="1:7" x14ac:dyDescent="0.3">
      <c r="A575">
        <v>574</v>
      </c>
      <c r="B575" s="1" t="s">
        <v>99</v>
      </c>
      <c r="C575" t="s">
        <v>152</v>
      </c>
      <c r="D575">
        <v>41</v>
      </c>
      <c r="E575" t="s">
        <v>155</v>
      </c>
      <c r="F575">
        <f>IF(D575="",AVERAGE(#REF!),D575)</f>
        <v>41</v>
      </c>
      <c r="G575">
        <f>IF(OR(Table3[[#This Row],[new Age]]&gt;Answer!$H$39,Table3[[#This Row],[new Age]]&lt;Answer!$H$40),1,0)</f>
        <v>0</v>
      </c>
    </row>
    <row r="576" spans="1:7" x14ac:dyDescent="0.3">
      <c r="A576">
        <v>575</v>
      </c>
      <c r="B576" s="1" t="s">
        <v>113</v>
      </c>
      <c r="C576" t="s">
        <v>152</v>
      </c>
      <c r="D576">
        <v>85</v>
      </c>
      <c r="E576" t="s">
        <v>155</v>
      </c>
      <c r="F576">
        <f t="shared" si="8"/>
        <v>85</v>
      </c>
      <c r="G576">
        <f>IF(OR(Table3[[#This Row],[new Age]]&gt;Answer!$H$39,Table3[[#This Row],[new Age]]&lt;Answer!$H$40),1,0)</f>
        <v>0</v>
      </c>
    </row>
    <row r="577" spans="1:7" x14ac:dyDescent="0.3">
      <c r="A577">
        <v>576</v>
      </c>
      <c r="B577" s="1" t="s">
        <v>99</v>
      </c>
      <c r="C577" t="s">
        <v>151</v>
      </c>
      <c r="D577">
        <v>47</v>
      </c>
      <c r="E577" t="s">
        <v>155</v>
      </c>
      <c r="F577">
        <f t="shared" si="8"/>
        <v>47</v>
      </c>
      <c r="G577">
        <f>IF(OR(Table3[[#This Row],[new Age]]&gt;Answer!$H$39,Table3[[#This Row],[new Age]]&lt;Answer!$H$40),1,0)</f>
        <v>0</v>
      </c>
    </row>
    <row r="578" spans="1:7" x14ac:dyDescent="0.3">
      <c r="A578">
        <v>577</v>
      </c>
      <c r="B578" s="1" t="s">
        <v>100</v>
      </c>
      <c r="C578" t="s">
        <v>152</v>
      </c>
      <c r="D578">
        <v>74</v>
      </c>
      <c r="E578" t="s">
        <v>155</v>
      </c>
      <c r="F578">
        <f>IF(D578="",AVERAGE(#REF!),D578)</f>
        <v>74</v>
      </c>
      <c r="G578">
        <f>IF(OR(Table3[[#This Row],[new Age]]&gt;Answer!$H$39,Table3[[#This Row],[new Age]]&lt;Answer!$H$40),1,0)</f>
        <v>0</v>
      </c>
    </row>
    <row r="579" spans="1:7" x14ac:dyDescent="0.3">
      <c r="A579">
        <v>578</v>
      </c>
      <c r="B579" s="1" t="s">
        <v>101</v>
      </c>
      <c r="C579" t="s">
        <v>152</v>
      </c>
      <c r="D579">
        <v>29</v>
      </c>
      <c r="E579" t="s">
        <v>155</v>
      </c>
      <c r="F579">
        <f>IF(D579="",AVERAGE(#REF!),D579)</f>
        <v>29</v>
      </c>
      <c r="G579">
        <f>IF(OR(Table3[[#This Row],[new Age]]&gt;Answer!$H$39,Table3[[#This Row],[new Age]]&lt;Answer!$H$40),1,0)</f>
        <v>0</v>
      </c>
    </row>
    <row r="580" spans="1:7" x14ac:dyDescent="0.3">
      <c r="A580">
        <v>579</v>
      </c>
      <c r="B580" s="1" t="s">
        <v>99</v>
      </c>
      <c r="C580" t="s">
        <v>152</v>
      </c>
      <c r="D580">
        <v>62</v>
      </c>
      <c r="E580" t="s">
        <v>155</v>
      </c>
      <c r="F580">
        <f t="shared" si="8"/>
        <v>62</v>
      </c>
      <c r="G580">
        <f>IF(OR(Table3[[#This Row],[new Age]]&gt;Answer!$H$39,Table3[[#This Row],[new Age]]&lt;Answer!$H$40),1,0)</f>
        <v>0</v>
      </c>
    </row>
    <row r="581" spans="1:7" x14ac:dyDescent="0.3">
      <c r="A581">
        <v>580</v>
      </c>
      <c r="B581" s="1" t="s">
        <v>99</v>
      </c>
      <c r="C581" t="s">
        <v>152</v>
      </c>
      <c r="D581">
        <v>24</v>
      </c>
      <c r="E581" t="s">
        <v>155</v>
      </c>
      <c r="F581">
        <f t="shared" si="8"/>
        <v>24</v>
      </c>
      <c r="G581">
        <f>IF(OR(Table3[[#This Row],[new Age]]&gt;Answer!$H$39,Table3[[#This Row],[new Age]]&lt;Answer!$H$40),1,0)</f>
        <v>0</v>
      </c>
    </row>
    <row r="582" spans="1:7" x14ac:dyDescent="0.3">
      <c r="A582">
        <v>581</v>
      </c>
      <c r="B582" s="1" t="s">
        <v>99</v>
      </c>
      <c r="C582" t="s">
        <v>151</v>
      </c>
      <c r="D582">
        <v>53</v>
      </c>
      <c r="E582" t="s">
        <v>155</v>
      </c>
      <c r="F582">
        <f>IF(D582="",AVERAGE(#REF!),D582)</f>
        <v>53</v>
      </c>
      <c r="G582">
        <f>IF(OR(Table3[[#This Row],[new Age]]&gt;Answer!$H$39,Table3[[#This Row],[new Age]]&lt;Answer!$H$40),1,0)</f>
        <v>0</v>
      </c>
    </row>
    <row r="583" spans="1:7" x14ac:dyDescent="0.3">
      <c r="A583">
        <v>582</v>
      </c>
      <c r="B583" s="1" t="s">
        <v>113</v>
      </c>
      <c r="C583" t="s">
        <v>151</v>
      </c>
      <c r="D583">
        <v>20</v>
      </c>
      <c r="E583" t="s">
        <v>155</v>
      </c>
      <c r="F583">
        <f>IF(D583="",AVERAGE(#REF!),D583)</f>
        <v>20</v>
      </c>
      <c r="G583">
        <f>IF(OR(Table3[[#This Row],[new Age]]&gt;Answer!$H$39,Table3[[#This Row],[new Age]]&lt;Answer!$H$40),1,0)</f>
        <v>0</v>
      </c>
    </row>
    <row r="584" spans="1:7" x14ac:dyDescent="0.3">
      <c r="A584">
        <v>583</v>
      </c>
      <c r="B584" s="1" t="s">
        <v>101</v>
      </c>
      <c r="C584" t="s">
        <v>151</v>
      </c>
      <c r="D584">
        <v>88</v>
      </c>
      <c r="E584" t="s">
        <v>155</v>
      </c>
      <c r="F584">
        <f t="shared" ref="F584:F645" si="9">IF(D584="",AVERAGE(D581:D583),D584)</f>
        <v>88</v>
      </c>
      <c r="G584">
        <f>IF(OR(Table3[[#This Row],[new Age]]&gt;Answer!$H$39,Table3[[#This Row],[new Age]]&lt;Answer!$H$40),1,0)</f>
        <v>0</v>
      </c>
    </row>
    <row r="585" spans="1:7" x14ac:dyDescent="0.3">
      <c r="A585">
        <v>584</v>
      </c>
      <c r="B585" s="1" t="s">
        <v>99</v>
      </c>
      <c r="C585" t="s">
        <v>152</v>
      </c>
      <c r="D585">
        <v>70</v>
      </c>
      <c r="E585" t="s">
        <v>155</v>
      </c>
      <c r="F585">
        <f t="shared" si="9"/>
        <v>70</v>
      </c>
      <c r="G585">
        <f>IF(OR(Table3[[#This Row],[new Age]]&gt;Answer!$H$39,Table3[[#This Row],[new Age]]&lt;Answer!$H$40),1,0)</f>
        <v>0</v>
      </c>
    </row>
    <row r="586" spans="1:7" x14ac:dyDescent="0.3">
      <c r="A586">
        <v>585</v>
      </c>
      <c r="B586" s="1" t="s">
        <v>107</v>
      </c>
      <c r="C586" t="s">
        <v>152</v>
      </c>
      <c r="D586">
        <v>47</v>
      </c>
      <c r="E586" t="s">
        <v>155</v>
      </c>
      <c r="F586">
        <f>IF(D586="",AVERAGE(#REF!),D586)</f>
        <v>47</v>
      </c>
      <c r="G586">
        <f>IF(OR(Table3[[#This Row],[new Age]]&gt;Answer!$H$39,Table3[[#This Row],[new Age]]&lt;Answer!$H$40),1,0)</f>
        <v>0</v>
      </c>
    </row>
    <row r="587" spans="1:7" x14ac:dyDescent="0.3">
      <c r="A587">
        <v>586</v>
      </c>
      <c r="B587" s="1" t="s">
        <v>113</v>
      </c>
      <c r="C587" t="s">
        <v>152</v>
      </c>
      <c r="D587">
        <v>53</v>
      </c>
      <c r="E587" t="s">
        <v>155</v>
      </c>
      <c r="F587">
        <f>IF(D587="",AVERAGE(#REF!),D587)</f>
        <v>53</v>
      </c>
      <c r="G587">
        <f>IF(OR(Table3[[#This Row],[new Age]]&gt;Answer!$H$39,Table3[[#This Row],[new Age]]&lt;Answer!$H$40),1,0)</f>
        <v>0</v>
      </c>
    </row>
    <row r="588" spans="1:7" x14ac:dyDescent="0.3">
      <c r="A588">
        <v>587</v>
      </c>
      <c r="B588" s="1" t="s">
        <v>99</v>
      </c>
      <c r="C588" t="s">
        <v>151</v>
      </c>
      <c r="D588">
        <v>51</v>
      </c>
      <c r="E588" t="s">
        <v>155</v>
      </c>
      <c r="F588">
        <f t="shared" si="9"/>
        <v>51</v>
      </c>
      <c r="G588">
        <f>IF(OR(Table3[[#This Row],[new Age]]&gt;Answer!$H$39,Table3[[#This Row],[new Age]]&lt;Answer!$H$40),1,0)</f>
        <v>0</v>
      </c>
    </row>
    <row r="589" spans="1:7" x14ac:dyDescent="0.3">
      <c r="A589">
        <v>588</v>
      </c>
      <c r="B589" s="1" t="s">
        <v>107</v>
      </c>
      <c r="C589" t="s">
        <v>152</v>
      </c>
      <c r="D589">
        <v>42</v>
      </c>
      <c r="E589" t="s">
        <v>155</v>
      </c>
      <c r="F589">
        <f t="shared" si="9"/>
        <v>42</v>
      </c>
      <c r="G589">
        <f>IF(OR(Table3[[#This Row],[new Age]]&gt;Answer!$H$39,Table3[[#This Row],[new Age]]&lt;Answer!$H$40),1,0)</f>
        <v>0</v>
      </c>
    </row>
    <row r="590" spans="1:7" x14ac:dyDescent="0.3">
      <c r="A590">
        <v>589</v>
      </c>
      <c r="B590" s="1" t="s">
        <v>99</v>
      </c>
      <c r="C590" t="s">
        <v>151</v>
      </c>
      <c r="D590">
        <v>37</v>
      </c>
      <c r="E590" t="s">
        <v>155</v>
      </c>
      <c r="F590">
        <f>IF(D590="",AVERAGE(#REF!),D590)</f>
        <v>37</v>
      </c>
      <c r="G590">
        <f>IF(OR(Table3[[#This Row],[new Age]]&gt;Answer!$H$39,Table3[[#This Row],[new Age]]&lt;Answer!$H$40),1,0)</f>
        <v>0</v>
      </c>
    </row>
    <row r="591" spans="1:7" x14ac:dyDescent="0.3">
      <c r="A591">
        <v>590</v>
      </c>
      <c r="B591" s="1" t="s">
        <v>113</v>
      </c>
      <c r="C591" t="s">
        <v>152</v>
      </c>
      <c r="D591">
        <v>25</v>
      </c>
      <c r="E591" t="s">
        <v>155</v>
      </c>
      <c r="F591">
        <f>IF(D591="",AVERAGE(#REF!),D591)</f>
        <v>25</v>
      </c>
      <c r="G591">
        <f>IF(OR(Table3[[#This Row],[new Age]]&gt;Answer!$H$39,Table3[[#This Row],[new Age]]&lt;Answer!$H$40),1,0)</f>
        <v>0</v>
      </c>
    </row>
    <row r="592" spans="1:7" x14ac:dyDescent="0.3">
      <c r="A592">
        <v>591</v>
      </c>
      <c r="B592" s="1" t="s">
        <v>113</v>
      </c>
      <c r="C592" t="s">
        <v>151</v>
      </c>
      <c r="D592">
        <v>49</v>
      </c>
      <c r="E592" t="s">
        <v>155</v>
      </c>
      <c r="F592">
        <f t="shared" si="9"/>
        <v>49</v>
      </c>
      <c r="G592">
        <f>IF(OR(Table3[[#This Row],[new Age]]&gt;Answer!$H$39,Table3[[#This Row],[new Age]]&lt;Answer!$H$40),1,0)</f>
        <v>0</v>
      </c>
    </row>
    <row r="593" spans="1:7" x14ac:dyDescent="0.3">
      <c r="A593">
        <v>592</v>
      </c>
      <c r="B593" s="1" t="s">
        <v>111</v>
      </c>
      <c r="C593" t="s">
        <v>152</v>
      </c>
      <c r="D593">
        <v>66</v>
      </c>
      <c r="E593" t="s">
        <v>155</v>
      </c>
      <c r="F593">
        <f t="shared" si="9"/>
        <v>66</v>
      </c>
      <c r="G593">
        <f>IF(OR(Table3[[#This Row],[new Age]]&gt;Answer!$H$39,Table3[[#This Row],[new Age]]&lt;Answer!$H$40),1,0)</f>
        <v>0</v>
      </c>
    </row>
    <row r="594" spans="1:7" x14ac:dyDescent="0.3">
      <c r="A594">
        <v>593</v>
      </c>
      <c r="B594" s="1" t="s">
        <v>99</v>
      </c>
      <c r="C594" t="s">
        <v>152</v>
      </c>
      <c r="D594">
        <v>48</v>
      </c>
      <c r="E594" t="s">
        <v>155</v>
      </c>
      <c r="F594">
        <f>IF(D594="",AVERAGE(#REF!),D594)</f>
        <v>48</v>
      </c>
      <c r="G594">
        <f>IF(OR(Table3[[#This Row],[new Age]]&gt;Answer!$H$39,Table3[[#This Row],[new Age]]&lt;Answer!$H$40),1,0)</f>
        <v>0</v>
      </c>
    </row>
    <row r="595" spans="1:7" x14ac:dyDescent="0.3">
      <c r="A595">
        <v>594</v>
      </c>
      <c r="B595" s="1" t="s">
        <v>99</v>
      </c>
      <c r="C595" t="s">
        <v>152</v>
      </c>
      <c r="D595">
        <v>58</v>
      </c>
      <c r="E595" t="s">
        <v>155</v>
      </c>
      <c r="F595">
        <f>IF(D595="",AVERAGE(#REF!),D595)</f>
        <v>58</v>
      </c>
      <c r="G595">
        <f>IF(OR(Table3[[#This Row],[new Age]]&gt;Answer!$H$39,Table3[[#This Row],[new Age]]&lt;Answer!$H$40),1,0)</f>
        <v>0</v>
      </c>
    </row>
    <row r="596" spans="1:7" x14ac:dyDescent="0.3">
      <c r="A596">
        <v>595</v>
      </c>
      <c r="B596" s="1" t="s">
        <v>99</v>
      </c>
      <c r="C596" t="s">
        <v>152</v>
      </c>
      <c r="D596">
        <v>90</v>
      </c>
      <c r="E596" t="s">
        <v>155</v>
      </c>
      <c r="F596">
        <f t="shared" si="9"/>
        <v>90</v>
      </c>
      <c r="G596">
        <f>IF(OR(Table3[[#This Row],[new Age]]&gt;Answer!$H$39,Table3[[#This Row],[new Age]]&lt;Answer!$H$40),1,0)</f>
        <v>0</v>
      </c>
    </row>
    <row r="597" spans="1:7" x14ac:dyDescent="0.3">
      <c r="A597">
        <v>596</v>
      </c>
      <c r="B597" s="1" t="s">
        <v>102</v>
      </c>
      <c r="C597" t="s">
        <v>151</v>
      </c>
      <c r="D597">
        <v>66</v>
      </c>
      <c r="E597" t="s">
        <v>155</v>
      </c>
      <c r="F597">
        <f t="shared" si="9"/>
        <v>66</v>
      </c>
      <c r="G597">
        <f>IF(OR(Table3[[#This Row],[new Age]]&gt;Answer!$H$39,Table3[[#This Row],[new Age]]&lt;Answer!$H$40),1,0)</f>
        <v>0</v>
      </c>
    </row>
    <row r="598" spans="1:7" x14ac:dyDescent="0.3">
      <c r="A598">
        <v>597</v>
      </c>
      <c r="B598" s="1" t="s">
        <v>100</v>
      </c>
      <c r="C598" t="s">
        <v>152</v>
      </c>
      <c r="D598">
        <v>43</v>
      </c>
      <c r="E598" t="s">
        <v>155</v>
      </c>
      <c r="F598">
        <f>IF(D598="",AVERAGE(#REF!),D598)</f>
        <v>43</v>
      </c>
      <c r="G598">
        <f>IF(OR(Table3[[#This Row],[new Age]]&gt;Answer!$H$39,Table3[[#This Row],[new Age]]&lt;Answer!$H$40),1,0)</f>
        <v>0</v>
      </c>
    </row>
    <row r="599" spans="1:7" x14ac:dyDescent="0.3">
      <c r="A599">
        <v>598</v>
      </c>
      <c r="B599" s="1" t="s">
        <v>99</v>
      </c>
      <c r="C599" t="s">
        <v>152</v>
      </c>
      <c r="D599">
        <v>76</v>
      </c>
      <c r="E599" t="s">
        <v>155</v>
      </c>
      <c r="F599">
        <f>IF(D599="",AVERAGE(#REF!),D599)</f>
        <v>76</v>
      </c>
      <c r="G599">
        <f>IF(OR(Table3[[#This Row],[new Age]]&gt;Answer!$H$39,Table3[[#This Row],[new Age]]&lt;Answer!$H$40),1,0)</f>
        <v>0</v>
      </c>
    </row>
    <row r="600" spans="1:7" x14ac:dyDescent="0.3">
      <c r="A600">
        <v>599</v>
      </c>
      <c r="B600" s="1" t="s">
        <v>101</v>
      </c>
      <c r="C600" t="s">
        <v>152</v>
      </c>
      <c r="D600">
        <v>32</v>
      </c>
      <c r="E600" t="s">
        <v>155</v>
      </c>
      <c r="F600">
        <f t="shared" si="9"/>
        <v>32</v>
      </c>
      <c r="G600">
        <f>IF(OR(Table3[[#This Row],[new Age]]&gt;Answer!$H$39,Table3[[#This Row],[new Age]]&lt;Answer!$H$40),1,0)</f>
        <v>0</v>
      </c>
    </row>
    <row r="601" spans="1:7" x14ac:dyDescent="0.3">
      <c r="A601">
        <v>600</v>
      </c>
      <c r="B601" s="1" t="s">
        <v>99</v>
      </c>
      <c r="C601" t="s">
        <v>151</v>
      </c>
      <c r="D601">
        <v>77</v>
      </c>
      <c r="E601" t="s">
        <v>155</v>
      </c>
      <c r="F601">
        <f t="shared" si="9"/>
        <v>77</v>
      </c>
      <c r="G601">
        <f>IF(OR(Table3[[#This Row],[new Age]]&gt;Answer!$H$39,Table3[[#This Row],[new Age]]&lt;Answer!$H$40),1,0)</f>
        <v>0</v>
      </c>
    </row>
    <row r="602" spans="1:7" x14ac:dyDescent="0.3">
      <c r="A602">
        <v>601</v>
      </c>
      <c r="B602" s="1" t="s">
        <v>113</v>
      </c>
      <c r="C602" t="s">
        <v>151</v>
      </c>
      <c r="D602">
        <v>57</v>
      </c>
      <c r="E602" t="s">
        <v>155</v>
      </c>
      <c r="F602">
        <f>IF(D602="",AVERAGE(#REF!),D602)</f>
        <v>57</v>
      </c>
      <c r="G602">
        <f>IF(OR(Table3[[#This Row],[new Age]]&gt;Answer!$H$39,Table3[[#This Row],[new Age]]&lt;Answer!$H$40),1,0)</f>
        <v>0</v>
      </c>
    </row>
    <row r="603" spans="1:7" x14ac:dyDescent="0.3">
      <c r="A603">
        <v>602</v>
      </c>
      <c r="B603" s="1" t="s">
        <v>104</v>
      </c>
      <c r="C603" t="s">
        <v>152</v>
      </c>
      <c r="D603">
        <v>24</v>
      </c>
      <c r="E603" t="s">
        <v>155</v>
      </c>
      <c r="F603">
        <f>IF(D603="",AVERAGE(#REF!),D603)</f>
        <v>24</v>
      </c>
      <c r="G603">
        <f>IF(OR(Table3[[#This Row],[new Age]]&gt;Answer!$H$39,Table3[[#This Row],[new Age]]&lt;Answer!$H$40),1,0)</f>
        <v>0</v>
      </c>
    </row>
    <row r="604" spans="1:7" x14ac:dyDescent="0.3">
      <c r="A604">
        <v>603</v>
      </c>
      <c r="B604" s="1" t="s">
        <v>113</v>
      </c>
      <c r="C604" t="s">
        <v>151</v>
      </c>
      <c r="D604">
        <v>41</v>
      </c>
      <c r="E604" t="s">
        <v>155</v>
      </c>
      <c r="F604">
        <f t="shared" si="9"/>
        <v>41</v>
      </c>
      <c r="G604">
        <f>IF(OR(Table3[[#This Row],[new Age]]&gt;Answer!$H$39,Table3[[#This Row],[new Age]]&lt;Answer!$H$40),1,0)</f>
        <v>0</v>
      </c>
    </row>
    <row r="605" spans="1:7" x14ac:dyDescent="0.3">
      <c r="A605">
        <v>604</v>
      </c>
      <c r="B605" s="1" t="s">
        <v>104</v>
      </c>
      <c r="C605" t="s">
        <v>152</v>
      </c>
      <c r="D605">
        <v>85</v>
      </c>
      <c r="E605" t="s">
        <v>155</v>
      </c>
      <c r="F605">
        <f t="shared" si="9"/>
        <v>85</v>
      </c>
      <c r="G605">
        <f>IF(OR(Table3[[#This Row],[new Age]]&gt;Answer!$H$39,Table3[[#This Row],[new Age]]&lt;Answer!$H$40),1,0)</f>
        <v>0</v>
      </c>
    </row>
    <row r="606" spans="1:7" x14ac:dyDescent="0.3">
      <c r="A606">
        <v>605</v>
      </c>
      <c r="B606" s="1" t="s">
        <v>99</v>
      </c>
      <c r="C606" t="s">
        <v>151</v>
      </c>
      <c r="D606">
        <v>58</v>
      </c>
      <c r="E606" t="s">
        <v>155</v>
      </c>
      <c r="F606">
        <f>IF(D606="",AVERAGE(#REF!),D606)</f>
        <v>58</v>
      </c>
      <c r="G606">
        <f>IF(OR(Table3[[#This Row],[new Age]]&gt;Answer!$H$39,Table3[[#This Row],[new Age]]&lt;Answer!$H$40),1,0)</f>
        <v>0</v>
      </c>
    </row>
    <row r="607" spans="1:7" x14ac:dyDescent="0.3">
      <c r="A607">
        <v>606</v>
      </c>
      <c r="B607" s="1" t="s">
        <v>99</v>
      </c>
      <c r="C607" t="s">
        <v>151</v>
      </c>
      <c r="D607">
        <v>18</v>
      </c>
      <c r="E607" t="s">
        <v>155</v>
      </c>
      <c r="F607">
        <f>IF(D607="",AVERAGE(#REF!),D607)</f>
        <v>18</v>
      </c>
      <c r="G607">
        <f>IF(OR(Table3[[#This Row],[new Age]]&gt;Answer!$H$39,Table3[[#This Row],[new Age]]&lt;Answer!$H$40),1,0)</f>
        <v>0</v>
      </c>
    </row>
    <row r="608" spans="1:7" x14ac:dyDescent="0.3">
      <c r="A608">
        <v>607</v>
      </c>
      <c r="B608" s="1" t="s">
        <v>106</v>
      </c>
      <c r="C608" t="s">
        <v>152</v>
      </c>
      <c r="D608">
        <v>41</v>
      </c>
      <c r="E608" t="s">
        <v>155</v>
      </c>
      <c r="F608">
        <f t="shared" si="9"/>
        <v>41</v>
      </c>
      <c r="G608">
        <f>IF(OR(Table3[[#This Row],[new Age]]&gt;Answer!$H$39,Table3[[#This Row],[new Age]]&lt;Answer!$H$40),1,0)</f>
        <v>0</v>
      </c>
    </row>
    <row r="609" spans="1:7" x14ac:dyDescent="0.3">
      <c r="A609">
        <v>608</v>
      </c>
      <c r="B609" s="1" t="s">
        <v>108</v>
      </c>
      <c r="C609" t="s">
        <v>151</v>
      </c>
      <c r="D609">
        <v>57</v>
      </c>
      <c r="E609" t="s">
        <v>155</v>
      </c>
      <c r="F609">
        <f t="shared" si="9"/>
        <v>57</v>
      </c>
      <c r="G609">
        <f>IF(OR(Table3[[#This Row],[new Age]]&gt;Answer!$H$39,Table3[[#This Row],[new Age]]&lt;Answer!$H$40),1,0)</f>
        <v>0</v>
      </c>
    </row>
    <row r="610" spans="1:7" x14ac:dyDescent="0.3">
      <c r="A610">
        <v>609</v>
      </c>
      <c r="B610" s="1" t="s">
        <v>99</v>
      </c>
      <c r="C610" t="s">
        <v>151</v>
      </c>
      <c r="D610">
        <v>87</v>
      </c>
      <c r="E610" t="s">
        <v>155</v>
      </c>
      <c r="F610">
        <f>IF(D610="",AVERAGE(#REF!),D610)</f>
        <v>87</v>
      </c>
      <c r="G610">
        <f>IF(OR(Table3[[#This Row],[new Age]]&gt;Answer!$H$39,Table3[[#This Row],[new Age]]&lt;Answer!$H$40),1,0)</f>
        <v>0</v>
      </c>
    </row>
    <row r="611" spans="1:7" x14ac:dyDescent="0.3">
      <c r="A611">
        <v>610</v>
      </c>
      <c r="B611" s="1" t="s">
        <v>100</v>
      </c>
      <c r="C611" t="s">
        <v>152</v>
      </c>
      <c r="D611">
        <v>62</v>
      </c>
      <c r="E611" t="s">
        <v>155</v>
      </c>
      <c r="F611">
        <f>IF(D611="",AVERAGE(#REF!),D611)</f>
        <v>62</v>
      </c>
      <c r="G611">
        <f>IF(OR(Table3[[#This Row],[new Age]]&gt;Answer!$H$39,Table3[[#This Row],[new Age]]&lt;Answer!$H$40),1,0)</f>
        <v>0</v>
      </c>
    </row>
    <row r="612" spans="1:7" x14ac:dyDescent="0.3">
      <c r="A612">
        <v>611</v>
      </c>
      <c r="B612" s="1" t="s">
        <v>113</v>
      </c>
      <c r="C612" t="s">
        <v>151</v>
      </c>
      <c r="D612">
        <v>31</v>
      </c>
      <c r="E612" t="s">
        <v>155</v>
      </c>
      <c r="F612">
        <f t="shared" si="9"/>
        <v>31</v>
      </c>
      <c r="G612">
        <f>IF(OR(Table3[[#This Row],[new Age]]&gt;Answer!$H$39,Table3[[#This Row],[new Age]]&lt;Answer!$H$40),1,0)</f>
        <v>0</v>
      </c>
    </row>
    <row r="613" spans="1:7" x14ac:dyDescent="0.3">
      <c r="A613">
        <v>612</v>
      </c>
      <c r="B613" s="1" t="s">
        <v>99</v>
      </c>
      <c r="C613" t="s">
        <v>151</v>
      </c>
      <c r="D613">
        <v>18</v>
      </c>
      <c r="E613" t="s">
        <v>155</v>
      </c>
      <c r="F613">
        <f t="shared" si="9"/>
        <v>18</v>
      </c>
      <c r="G613">
        <f>IF(OR(Table3[[#This Row],[new Age]]&gt;Answer!$H$39,Table3[[#This Row],[new Age]]&lt;Answer!$H$40),1,0)</f>
        <v>0</v>
      </c>
    </row>
    <row r="614" spans="1:7" x14ac:dyDescent="0.3">
      <c r="A614">
        <v>613</v>
      </c>
      <c r="B614" s="1" t="s">
        <v>113</v>
      </c>
      <c r="C614" t="s">
        <v>152</v>
      </c>
      <c r="D614">
        <v>51</v>
      </c>
      <c r="E614" t="s">
        <v>155</v>
      </c>
      <c r="F614">
        <f>IF(D614="",AVERAGE(#REF!),D614)</f>
        <v>51</v>
      </c>
      <c r="G614">
        <f>IF(OR(Table3[[#This Row],[new Age]]&gt;Answer!$H$39,Table3[[#This Row],[new Age]]&lt;Answer!$H$40),1,0)</f>
        <v>0</v>
      </c>
    </row>
    <row r="615" spans="1:7" x14ac:dyDescent="0.3">
      <c r="A615">
        <v>614</v>
      </c>
      <c r="B615" s="1" t="s">
        <v>99</v>
      </c>
      <c r="C615" t="s">
        <v>151</v>
      </c>
      <c r="D615">
        <v>36</v>
      </c>
      <c r="E615" t="s">
        <v>155</v>
      </c>
      <c r="F615">
        <f>IF(D615="",AVERAGE(#REF!),D615)</f>
        <v>36</v>
      </c>
      <c r="G615">
        <f>IF(OR(Table3[[#This Row],[new Age]]&gt;Answer!$H$39,Table3[[#This Row],[new Age]]&lt;Answer!$H$40),1,0)</f>
        <v>0</v>
      </c>
    </row>
    <row r="616" spans="1:7" x14ac:dyDescent="0.3">
      <c r="A616">
        <v>615</v>
      </c>
      <c r="B616" s="1" t="s">
        <v>100</v>
      </c>
      <c r="C616" t="s">
        <v>152</v>
      </c>
      <c r="D616">
        <v>53</v>
      </c>
      <c r="E616" t="s">
        <v>155</v>
      </c>
      <c r="F616">
        <f t="shared" si="9"/>
        <v>53</v>
      </c>
      <c r="G616">
        <f>IF(OR(Table3[[#This Row],[new Age]]&gt;Answer!$H$39,Table3[[#This Row],[new Age]]&lt;Answer!$H$40),1,0)</f>
        <v>0</v>
      </c>
    </row>
    <row r="617" spans="1:7" x14ac:dyDescent="0.3">
      <c r="A617">
        <v>616</v>
      </c>
      <c r="B617" s="1" t="s">
        <v>100</v>
      </c>
      <c r="C617" t="s">
        <v>151</v>
      </c>
      <c r="D617">
        <v>40</v>
      </c>
      <c r="E617" t="s">
        <v>155</v>
      </c>
      <c r="F617">
        <f t="shared" si="9"/>
        <v>40</v>
      </c>
      <c r="G617">
        <f>IF(OR(Table3[[#This Row],[new Age]]&gt;Answer!$H$39,Table3[[#This Row],[new Age]]&lt;Answer!$H$40),1,0)</f>
        <v>0</v>
      </c>
    </row>
    <row r="618" spans="1:7" x14ac:dyDescent="0.3">
      <c r="A618">
        <v>617</v>
      </c>
      <c r="B618" s="1" t="s">
        <v>99</v>
      </c>
      <c r="C618" t="s">
        <v>152</v>
      </c>
      <c r="D618">
        <v>45</v>
      </c>
      <c r="E618" t="s">
        <v>155</v>
      </c>
      <c r="F618">
        <f>IF(D618="",AVERAGE(#REF!),D618)</f>
        <v>45</v>
      </c>
      <c r="G618">
        <f>IF(OR(Table3[[#This Row],[new Age]]&gt;Answer!$H$39,Table3[[#This Row],[new Age]]&lt;Answer!$H$40),1,0)</f>
        <v>0</v>
      </c>
    </row>
    <row r="619" spans="1:7" x14ac:dyDescent="0.3">
      <c r="A619">
        <v>618</v>
      </c>
      <c r="B619" s="1" t="s">
        <v>102</v>
      </c>
      <c r="C619" t="s">
        <v>152</v>
      </c>
      <c r="D619">
        <v>58</v>
      </c>
      <c r="E619" t="s">
        <v>155</v>
      </c>
      <c r="F619">
        <f>IF(D619="",AVERAGE(#REF!),D619)</f>
        <v>58</v>
      </c>
      <c r="G619">
        <f>IF(OR(Table3[[#This Row],[new Age]]&gt;Answer!$H$39,Table3[[#This Row],[new Age]]&lt;Answer!$H$40),1,0)</f>
        <v>0</v>
      </c>
    </row>
    <row r="620" spans="1:7" x14ac:dyDescent="0.3">
      <c r="A620">
        <v>619</v>
      </c>
      <c r="B620" s="1" t="s">
        <v>99</v>
      </c>
      <c r="C620" t="s">
        <v>152</v>
      </c>
      <c r="D620">
        <v>38</v>
      </c>
      <c r="E620" t="s">
        <v>155</v>
      </c>
      <c r="F620">
        <f t="shared" si="9"/>
        <v>38</v>
      </c>
      <c r="G620">
        <f>IF(OR(Table3[[#This Row],[new Age]]&gt;Answer!$H$39,Table3[[#This Row],[new Age]]&lt;Answer!$H$40),1,0)</f>
        <v>0</v>
      </c>
    </row>
    <row r="621" spans="1:7" x14ac:dyDescent="0.3">
      <c r="A621">
        <v>620</v>
      </c>
      <c r="B621" s="1" t="s">
        <v>106</v>
      </c>
      <c r="C621" t="s">
        <v>151</v>
      </c>
      <c r="D621">
        <v>41</v>
      </c>
      <c r="E621" t="s">
        <v>155</v>
      </c>
      <c r="F621">
        <f t="shared" si="9"/>
        <v>41</v>
      </c>
      <c r="G621">
        <f>IF(OR(Table3[[#This Row],[new Age]]&gt;Answer!$H$39,Table3[[#This Row],[new Age]]&lt;Answer!$H$40),1,0)</f>
        <v>0</v>
      </c>
    </row>
    <row r="622" spans="1:7" x14ac:dyDescent="0.3">
      <c r="A622">
        <v>621</v>
      </c>
      <c r="B622" s="1" t="s">
        <v>99</v>
      </c>
      <c r="C622" t="s">
        <v>152</v>
      </c>
      <c r="D622">
        <v>50</v>
      </c>
      <c r="E622" t="s">
        <v>155</v>
      </c>
      <c r="F622">
        <f>IF(D622="",AVERAGE(#REF!),D622)</f>
        <v>50</v>
      </c>
      <c r="G622">
        <f>IF(OR(Table3[[#This Row],[new Age]]&gt;Answer!$H$39,Table3[[#This Row],[new Age]]&lt;Answer!$H$40),1,0)</f>
        <v>0</v>
      </c>
    </row>
    <row r="623" spans="1:7" x14ac:dyDescent="0.3">
      <c r="A623">
        <v>622</v>
      </c>
      <c r="B623" s="1" t="s">
        <v>113</v>
      </c>
      <c r="C623" t="s">
        <v>151</v>
      </c>
      <c r="D623">
        <v>71</v>
      </c>
      <c r="E623" t="s">
        <v>155</v>
      </c>
      <c r="F623">
        <f>IF(D623="",AVERAGE(#REF!),D623)</f>
        <v>71</v>
      </c>
      <c r="G623">
        <f>IF(OR(Table3[[#This Row],[new Age]]&gt;Answer!$H$39,Table3[[#This Row],[new Age]]&lt;Answer!$H$40),1,0)</f>
        <v>0</v>
      </c>
    </row>
    <row r="624" spans="1:7" x14ac:dyDescent="0.3">
      <c r="A624">
        <v>623</v>
      </c>
      <c r="B624" s="1" t="s">
        <v>113</v>
      </c>
      <c r="C624" t="s">
        <v>152</v>
      </c>
      <c r="D624">
        <v>80</v>
      </c>
      <c r="E624" t="s">
        <v>155</v>
      </c>
      <c r="F624">
        <f t="shared" si="9"/>
        <v>80</v>
      </c>
      <c r="G624">
        <f>IF(OR(Table3[[#This Row],[new Age]]&gt;Answer!$H$39,Table3[[#This Row],[new Age]]&lt;Answer!$H$40),1,0)</f>
        <v>0</v>
      </c>
    </row>
    <row r="625" spans="1:7" x14ac:dyDescent="0.3">
      <c r="A625">
        <v>624</v>
      </c>
      <c r="B625" s="1" t="s">
        <v>101</v>
      </c>
      <c r="C625" t="s">
        <v>151</v>
      </c>
      <c r="D625">
        <v>43</v>
      </c>
      <c r="E625" t="s">
        <v>155</v>
      </c>
      <c r="F625">
        <f t="shared" si="9"/>
        <v>43</v>
      </c>
      <c r="G625">
        <f>IF(OR(Table3[[#This Row],[new Age]]&gt;Answer!$H$39,Table3[[#This Row],[new Age]]&lt;Answer!$H$40),1,0)</f>
        <v>0</v>
      </c>
    </row>
    <row r="626" spans="1:7" x14ac:dyDescent="0.3">
      <c r="A626">
        <v>625</v>
      </c>
      <c r="B626" s="1" t="s">
        <v>113</v>
      </c>
      <c r="C626" t="s">
        <v>151</v>
      </c>
      <c r="D626">
        <v>54</v>
      </c>
      <c r="E626" t="s">
        <v>155</v>
      </c>
      <c r="F626">
        <f>IF(D626="",AVERAGE(#REF!),D626)</f>
        <v>54</v>
      </c>
      <c r="G626">
        <f>IF(OR(Table3[[#This Row],[new Age]]&gt;Answer!$H$39,Table3[[#This Row],[new Age]]&lt;Answer!$H$40),1,0)</f>
        <v>0</v>
      </c>
    </row>
    <row r="627" spans="1:7" x14ac:dyDescent="0.3">
      <c r="A627">
        <v>626</v>
      </c>
      <c r="B627" s="1" t="s">
        <v>99</v>
      </c>
      <c r="C627" t="s">
        <v>152</v>
      </c>
      <c r="D627">
        <v>59</v>
      </c>
      <c r="E627" t="s">
        <v>155</v>
      </c>
      <c r="F627">
        <f>IF(D627="",AVERAGE(#REF!),D627)</f>
        <v>59</v>
      </c>
      <c r="G627">
        <f>IF(OR(Table3[[#This Row],[new Age]]&gt;Answer!$H$39,Table3[[#This Row],[new Age]]&lt;Answer!$H$40),1,0)</f>
        <v>0</v>
      </c>
    </row>
    <row r="628" spans="1:7" x14ac:dyDescent="0.3">
      <c r="A628">
        <v>627</v>
      </c>
      <c r="B628" s="1" t="s">
        <v>102</v>
      </c>
      <c r="C628" t="s">
        <v>151</v>
      </c>
      <c r="D628">
        <v>62</v>
      </c>
      <c r="E628" t="s">
        <v>155</v>
      </c>
      <c r="F628">
        <f t="shared" si="9"/>
        <v>62</v>
      </c>
      <c r="G628">
        <f>IF(OR(Table3[[#This Row],[new Age]]&gt;Answer!$H$39,Table3[[#This Row],[new Age]]&lt;Answer!$H$40),1,0)</f>
        <v>0</v>
      </c>
    </row>
    <row r="629" spans="1:7" x14ac:dyDescent="0.3">
      <c r="A629">
        <v>628</v>
      </c>
      <c r="B629" s="1" t="s">
        <v>100</v>
      </c>
      <c r="C629" t="s">
        <v>152</v>
      </c>
      <c r="D629">
        <v>85</v>
      </c>
      <c r="E629" t="s">
        <v>155</v>
      </c>
      <c r="F629">
        <f t="shared" si="9"/>
        <v>85</v>
      </c>
      <c r="G629">
        <f>IF(OR(Table3[[#This Row],[new Age]]&gt;Answer!$H$39,Table3[[#This Row],[new Age]]&lt;Answer!$H$40),1,0)</f>
        <v>0</v>
      </c>
    </row>
    <row r="630" spans="1:7" x14ac:dyDescent="0.3">
      <c r="A630">
        <v>629</v>
      </c>
      <c r="B630" s="1" t="s">
        <v>99</v>
      </c>
      <c r="C630" t="s">
        <v>151</v>
      </c>
      <c r="D630">
        <v>82</v>
      </c>
      <c r="E630" t="s">
        <v>155</v>
      </c>
      <c r="F630">
        <f>IF(D630="",AVERAGE(#REF!),D630)</f>
        <v>82</v>
      </c>
      <c r="G630">
        <f>IF(OR(Table3[[#This Row],[new Age]]&gt;Answer!$H$39,Table3[[#This Row],[new Age]]&lt;Answer!$H$40),1,0)</f>
        <v>0</v>
      </c>
    </row>
    <row r="631" spans="1:7" x14ac:dyDescent="0.3">
      <c r="A631">
        <v>630</v>
      </c>
      <c r="B631" s="1" t="s">
        <v>113</v>
      </c>
      <c r="C631" t="s">
        <v>152</v>
      </c>
      <c r="D631">
        <v>86</v>
      </c>
      <c r="E631" t="s">
        <v>155</v>
      </c>
      <c r="F631">
        <f>IF(D631="",AVERAGE(#REF!),D631)</f>
        <v>86</v>
      </c>
      <c r="G631">
        <f>IF(OR(Table3[[#This Row],[new Age]]&gt;Answer!$H$39,Table3[[#This Row],[new Age]]&lt;Answer!$H$40),1,0)</f>
        <v>0</v>
      </c>
    </row>
    <row r="632" spans="1:7" x14ac:dyDescent="0.3">
      <c r="A632">
        <v>631</v>
      </c>
      <c r="B632" s="1" t="s">
        <v>113</v>
      </c>
      <c r="C632" t="s">
        <v>152</v>
      </c>
      <c r="D632">
        <v>53</v>
      </c>
      <c r="E632" t="s">
        <v>155</v>
      </c>
      <c r="F632">
        <f t="shared" si="9"/>
        <v>53</v>
      </c>
      <c r="G632">
        <f>IF(OR(Table3[[#This Row],[new Age]]&gt;Answer!$H$39,Table3[[#This Row],[new Age]]&lt;Answer!$H$40),1,0)</f>
        <v>0</v>
      </c>
    </row>
    <row r="633" spans="1:7" x14ac:dyDescent="0.3">
      <c r="A633">
        <v>632</v>
      </c>
      <c r="B633" s="1" t="s">
        <v>99</v>
      </c>
      <c r="C633" t="s">
        <v>152</v>
      </c>
      <c r="D633">
        <v>67</v>
      </c>
      <c r="E633" t="s">
        <v>155</v>
      </c>
      <c r="F633">
        <f t="shared" si="9"/>
        <v>67</v>
      </c>
      <c r="G633">
        <f>IF(OR(Table3[[#This Row],[new Age]]&gt;Answer!$H$39,Table3[[#This Row],[new Age]]&lt;Answer!$H$40),1,0)</f>
        <v>0</v>
      </c>
    </row>
    <row r="634" spans="1:7" x14ac:dyDescent="0.3">
      <c r="A634">
        <v>633</v>
      </c>
      <c r="B634" s="1" t="s">
        <v>100</v>
      </c>
      <c r="C634" t="s">
        <v>152</v>
      </c>
      <c r="D634">
        <v>88</v>
      </c>
      <c r="E634" t="s">
        <v>155</v>
      </c>
      <c r="F634">
        <f>IF(D634="",AVERAGE(#REF!),D634)</f>
        <v>88</v>
      </c>
      <c r="G634">
        <f>IF(OR(Table3[[#This Row],[new Age]]&gt;Answer!$H$39,Table3[[#This Row],[new Age]]&lt;Answer!$H$40),1,0)</f>
        <v>0</v>
      </c>
    </row>
    <row r="635" spans="1:7" x14ac:dyDescent="0.3">
      <c r="A635">
        <v>634</v>
      </c>
      <c r="B635" s="1" t="s">
        <v>99</v>
      </c>
      <c r="C635" t="s">
        <v>151</v>
      </c>
      <c r="D635">
        <v>62</v>
      </c>
      <c r="E635" t="s">
        <v>155</v>
      </c>
      <c r="F635">
        <f>IF(D635="",AVERAGE(#REF!),D635)</f>
        <v>62</v>
      </c>
      <c r="G635">
        <f>IF(OR(Table3[[#This Row],[new Age]]&gt;Answer!$H$39,Table3[[#This Row],[new Age]]&lt;Answer!$H$40),1,0)</f>
        <v>0</v>
      </c>
    </row>
    <row r="636" spans="1:7" x14ac:dyDescent="0.3">
      <c r="A636">
        <v>635</v>
      </c>
      <c r="B636" s="1" t="s">
        <v>99</v>
      </c>
      <c r="C636" t="s">
        <v>151</v>
      </c>
      <c r="D636">
        <v>32</v>
      </c>
      <c r="E636" t="s">
        <v>155</v>
      </c>
      <c r="F636">
        <f t="shared" si="9"/>
        <v>32</v>
      </c>
      <c r="G636">
        <f>IF(OR(Table3[[#This Row],[new Age]]&gt;Answer!$H$39,Table3[[#This Row],[new Age]]&lt;Answer!$H$40),1,0)</f>
        <v>0</v>
      </c>
    </row>
    <row r="637" spans="1:7" x14ac:dyDescent="0.3">
      <c r="A637">
        <v>636</v>
      </c>
      <c r="B637" s="1" t="s">
        <v>99</v>
      </c>
      <c r="C637" t="s">
        <v>151</v>
      </c>
      <c r="D637">
        <v>57</v>
      </c>
      <c r="E637" t="s">
        <v>155</v>
      </c>
      <c r="F637">
        <f t="shared" si="9"/>
        <v>57</v>
      </c>
      <c r="G637">
        <f>IF(OR(Table3[[#This Row],[new Age]]&gt;Answer!$H$39,Table3[[#This Row],[new Age]]&lt;Answer!$H$40),1,0)</f>
        <v>0</v>
      </c>
    </row>
    <row r="638" spans="1:7" x14ac:dyDescent="0.3">
      <c r="A638">
        <v>637</v>
      </c>
      <c r="B638" s="1" t="s">
        <v>99</v>
      </c>
      <c r="C638" t="s">
        <v>151</v>
      </c>
      <c r="D638">
        <v>38</v>
      </c>
      <c r="E638" t="s">
        <v>155</v>
      </c>
      <c r="F638">
        <f>IF(D638="",AVERAGE(#REF!),D638)</f>
        <v>38</v>
      </c>
      <c r="G638">
        <f>IF(OR(Table3[[#This Row],[new Age]]&gt;Answer!$H$39,Table3[[#This Row],[new Age]]&lt;Answer!$H$40),1,0)</f>
        <v>0</v>
      </c>
    </row>
    <row r="639" spans="1:7" x14ac:dyDescent="0.3">
      <c r="A639">
        <v>638</v>
      </c>
      <c r="B639" s="1" t="s">
        <v>100</v>
      </c>
      <c r="C639" t="s">
        <v>151</v>
      </c>
      <c r="D639">
        <v>65</v>
      </c>
      <c r="E639" t="s">
        <v>155</v>
      </c>
      <c r="F639">
        <f>IF(D639="",AVERAGE(#REF!),D639)</f>
        <v>65</v>
      </c>
      <c r="G639">
        <f>IF(OR(Table3[[#This Row],[new Age]]&gt;Answer!$H$39,Table3[[#This Row],[new Age]]&lt;Answer!$H$40),1,0)</f>
        <v>0</v>
      </c>
    </row>
    <row r="640" spans="1:7" x14ac:dyDescent="0.3">
      <c r="A640">
        <v>639</v>
      </c>
      <c r="B640" s="1" t="s">
        <v>99</v>
      </c>
      <c r="C640" t="s">
        <v>152</v>
      </c>
      <c r="D640">
        <v>59</v>
      </c>
      <c r="E640" t="s">
        <v>155</v>
      </c>
      <c r="F640">
        <f t="shared" si="9"/>
        <v>59</v>
      </c>
      <c r="G640">
        <f>IF(OR(Table3[[#This Row],[new Age]]&gt;Answer!$H$39,Table3[[#This Row],[new Age]]&lt;Answer!$H$40),1,0)</f>
        <v>0</v>
      </c>
    </row>
    <row r="641" spans="1:7" x14ac:dyDescent="0.3">
      <c r="A641">
        <v>640</v>
      </c>
      <c r="B641" s="1" t="s">
        <v>100</v>
      </c>
      <c r="C641" t="s">
        <v>152</v>
      </c>
      <c r="D641">
        <v>51</v>
      </c>
      <c r="E641" t="s">
        <v>155</v>
      </c>
      <c r="F641">
        <f t="shared" si="9"/>
        <v>51</v>
      </c>
      <c r="G641">
        <f>IF(OR(Table3[[#This Row],[new Age]]&gt;Answer!$H$39,Table3[[#This Row],[new Age]]&lt;Answer!$H$40),1,0)</f>
        <v>0</v>
      </c>
    </row>
    <row r="642" spans="1:7" x14ac:dyDescent="0.3">
      <c r="A642">
        <v>641</v>
      </c>
      <c r="B642" s="1" t="s">
        <v>99</v>
      </c>
      <c r="C642" t="s">
        <v>151</v>
      </c>
      <c r="D642">
        <v>28</v>
      </c>
      <c r="E642" t="s">
        <v>155</v>
      </c>
      <c r="F642">
        <f>IF(D642="",AVERAGE(#REF!),D642)</f>
        <v>28</v>
      </c>
      <c r="G642">
        <f>IF(OR(Table3[[#This Row],[new Age]]&gt;Answer!$H$39,Table3[[#This Row],[new Age]]&lt;Answer!$H$40),1,0)</f>
        <v>0</v>
      </c>
    </row>
    <row r="643" spans="1:7" x14ac:dyDescent="0.3">
      <c r="A643">
        <v>642</v>
      </c>
      <c r="B643" s="1" t="s">
        <v>100</v>
      </c>
      <c r="C643" t="s">
        <v>152</v>
      </c>
      <c r="D643">
        <v>32</v>
      </c>
      <c r="E643" t="s">
        <v>155</v>
      </c>
      <c r="F643">
        <f>IF(D643="",AVERAGE(#REF!),D643)</f>
        <v>32</v>
      </c>
      <c r="G643">
        <f>IF(OR(Table3[[#This Row],[new Age]]&gt;Answer!$H$39,Table3[[#This Row],[new Age]]&lt;Answer!$H$40),1,0)</f>
        <v>0</v>
      </c>
    </row>
    <row r="644" spans="1:7" x14ac:dyDescent="0.3">
      <c r="A644">
        <v>643</v>
      </c>
      <c r="B644" s="1" t="s">
        <v>113</v>
      </c>
      <c r="C644" t="s">
        <v>152</v>
      </c>
      <c r="D644">
        <v>39</v>
      </c>
      <c r="E644" t="s">
        <v>155</v>
      </c>
      <c r="F644">
        <f t="shared" si="9"/>
        <v>39</v>
      </c>
      <c r="G644">
        <f>IF(OR(Table3[[#This Row],[new Age]]&gt;Answer!$H$39,Table3[[#This Row],[new Age]]&lt;Answer!$H$40),1,0)</f>
        <v>0</v>
      </c>
    </row>
    <row r="645" spans="1:7" x14ac:dyDescent="0.3">
      <c r="A645">
        <v>644</v>
      </c>
      <c r="B645" s="1" t="s">
        <v>106</v>
      </c>
      <c r="C645" t="s">
        <v>151</v>
      </c>
      <c r="D645">
        <v>61</v>
      </c>
      <c r="E645" t="s">
        <v>155</v>
      </c>
      <c r="F645">
        <f t="shared" si="9"/>
        <v>61</v>
      </c>
      <c r="G645">
        <f>IF(OR(Table3[[#This Row],[new Age]]&gt;Answer!$H$39,Table3[[#This Row],[new Age]]&lt;Answer!$H$40),1,0)</f>
        <v>0</v>
      </c>
    </row>
    <row r="646" spans="1:7" x14ac:dyDescent="0.3">
      <c r="A646">
        <v>645</v>
      </c>
      <c r="B646" s="1" t="s">
        <v>108</v>
      </c>
      <c r="C646" t="s">
        <v>152</v>
      </c>
      <c r="D646">
        <v>40</v>
      </c>
      <c r="E646" t="s">
        <v>155</v>
      </c>
      <c r="F646">
        <f>IF(D646="",AVERAGE(#REF!),D646)</f>
        <v>40</v>
      </c>
      <c r="G646">
        <f>IF(OR(Table3[[#This Row],[new Age]]&gt;Answer!$H$39,Table3[[#This Row],[new Age]]&lt;Answer!$H$40),1,0)</f>
        <v>0</v>
      </c>
    </row>
    <row r="647" spans="1:7" x14ac:dyDescent="0.3">
      <c r="A647">
        <v>646</v>
      </c>
      <c r="B647" s="1" t="s">
        <v>106</v>
      </c>
      <c r="C647" t="s">
        <v>152</v>
      </c>
      <c r="D647">
        <v>69</v>
      </c>
      <c r="E647" t="s">
        <v>155</v>
      </c>
      <c r="F647">
        <f>IF(D647="",AVERAGE(#REF!),D647)</f>
        <v>69</v>
      </c>
      <c r="G647">
        <f>IF(OR(Table3[[#This Row],[new Age]]&gt;Answer!$H$39,Table3[[#This Row],[new Age]]&lt;Answer!$H$40),1,0)</f>
        <v>0</v>
      </c>
    </row>
    <row r="648" spans="1:7" x14ac:dyDescent="0.3">
      <c r="A648">
        <v>647</v>
      </c>
      <c r="B648" s="1" t="s">
        <v>101</v>
      </c>
      <c r="C648" t="s">
        <v>151</v>
      </c>
      <c r="D648">
        <v>76</v>
      </c>
      <c r="E648" t="s">
        <v>155</v>
      </c>
      <c r="F648">
        <f t="shared" ref="F648:F709" si="10">IF(D648="",AVERAGE(D645:D647),D648)</f>
        <v>76</v>
      </c>
      <c r="G648">
        <f>IF(OR(Table3[[#This Row],[new Age]]&gt;Answer!$H$39,Table3[[#This Row],[new Age]]&lt;Answer!$H$40),1,0)</f>
        <v>0</v>
      </c>
    </row>
    <row r="649" spans="1:7" x14ac:dyDescent="0.3">
      <c r="A649">
        <v>648</v>
      </c>
      <c r="B649" s="1" t="s">
        <v>104</v>
      </c>
      <c r="C649" t="s">
        <v>152</v>
      </c>
      <c r="D649">
        <v>34</v>
      </c>
      <c r="E649" t="s">
        <v>155</v>
      </c>
      <c r="F649">
        <f t="shared" si="10"/>
        <v>34</v>
      </c>
      <c r="G649">
        <f>IF(OR(Table3[[#This Row],[new Age]]&gt;Answer!$H$39,Table3[[#This Row],[new Age]]&lt;Answer!$H$40),1,0)</f>
        <v>0</v>
      </c>
    </row>
    <row r="650" spans="1:7" x14ac:dyDescent="0.3">
      <c r="A650">
        <v>649</v>
      </c>
      <c r="B650" s="1" t="s">
        <v>99</v>
      </c>
      <c r="C650" t="s">
        <v>152</v>
      </c>
      <c r="D650">
        <v>72</v>
      </c>
      <c r="E650" t="s">
        <v>155</v>
      </c>
      <c r="F650">
        <f>IF(D650="",AVERAGE(#REF!),D650)</f>
        <v>72</v>
      </c>
      <c r="G650">
        <f>IF(OR(Table3[[#This Row],[new Age]]&gt;Answer!$H$39,Table3[[#This Row],[new Age]]&lt;Answer!$H$40),1,0)</f>
        <v>0</v>
      </c>
    </row>
    <row r="651" spans="1:7" x14ac:dyDescent="0.3">
      <c r="A651">
        <v>650</v>
      </c>
      <c r="B651" s="1" t="s">
        <v>100</v>
      </c>
      <c r="C651" t="s">
        <v>152</v>
      </c>
      <c r="D651">
        <v>38</v>
      </c>
      <c r="E651" t="s">
        <v>155</v>
      </c>
      <c r="F651">
        <f>IF(D651="",AVERAGE(#REF!),D651)</f>
        <v>38</v>
      </c>
      <c r="G651">
        <f>IF(OR(Table3[[#This Row],[new Age]]&gt;Answer!$H$39,Table3[[#This Row],[new Age]]&lt;Answer!$H$40),1,0)</f>
        <v>0</v>
      </c>
    </row>
    <row r="652" spans="1:7" x14ac:dyDescent="0.3">
      <c r="A652">
        <v>651</v>
      </c>
      <c r="B652" s="1" t="s">
        <v>99</v>
      </c>
      <c r="C652" t="s">
        <v>152</v>
      </c>
      <c r="D652">
        <v>61</v>
      </c>
      <c r="E652" t="s">
        <v>155</v>
      </c>
      <c r="F652">
        <f t="shared" si="10"/>
        <v>61</v>
      </c>
      <c r="G652">
        <f>IF(OR(Table3[[#This Row],[new Age]]&gt;Answer!$H$39,Table3[[#This Row],[new Age]]&lt;Answer!$H$40),1,0)</f>
        <v>0</v>
      </c>
    </row>
    <row r="653" spans="1:7" x14ac:dyDescent="0.3">
      <c r="A653">
        <v>652</v>
      </c>
      <c r="B653" s="1" t="s">
        <v>99</v>
      </c>
      <c r="C653" t="s">
        <v>152</v>
      </c>
      <c r="D653">
        <v>79</v>
      </c>
      <c r="E653" t="s">
        <v>155</v>
      </c>
      <c r="F653">
        <f t="shared" si="10"/>
        <v>79</v>
      </c>
      <c r="G653">
        <f>IF(OR(Table3[[#This Row],[new Age]]&gt;Answer!$H$39,Table3[[#This Row],[new Age]]&lt;Answer!$H$40),1,0)</f>
        <v>0</v>
      </c>
    </row>
    <row r="654" spans="1:7" x14ac:dyDescent="0.3">
      <c r="A654">
        <v>653</v>
      </c>
      <c r="B654" s="1" t="s">
        <v>100</v>
      </c>
      <c r="C654" t="s">
        <v>152</v>
      </c>
      <c r="D654">
        <v>68</v>
      </c>
      <c r="E654" t="s">
        <v>155</v>
      </c>
      <c r="F654">
        <f>IF(D654="",AVERAGE(#REF!),D654)</f>
        <v>68</v>
      </c>
      <c r="G654">
        <f>IF(OR(Table3[[#This Row],[new Age]]&gt;Answer!$H$39,Table3[[#This Row],[new Age]]&lt;Answer!$H$40),1,0)</f>
        <v>0</v>
      </c>
    </row>
    <row r="655" spans="1:7" x14ac:dyDescent="0.3">
      <c r="A655">
        <v>654</v>
      </c>
      <c r="B655" s="1" t="s">
        <v>100</v>
      </c>
      <c r="C655" t="s">
        <v>151</v>
      </c>
      <c r="D655">
        <v>51</v>
      </c>
      <c r="E655" t="s">
        <v>155</v>
      </c>
      <c r="F655">
        <f>IF(D655="",AVERAGE(#REF!),D655)</f>
        <v>51</v>
      </c>
      <c r="G655">
        <f>IF(OR(Table3[[#This Row],[new Age]]&gt;Answer!$H$39,Table3[[#This Row],[new Age]]&lt;Answer!$H$40),1,0)</f>
        <v>0</v>
      </c>
    </row>
    <row r="656" spans="1:7" x14ac:dyDescent="0.3">
      <c r="A656">
        <v>655</v>
      </c>
      <c r="B656" s="1" t="s">
        <v>99</v>
      </c>
      <c r="C656" t="s">
        <v>151</v>
      </c>
      <c r="D656">
        <v>22</v>
      </c>
      <c r="E656" t="s">
        <v>155</v>
      </c>
      <c r="F656">
        <f t="shared" si="10"/>
        <v>22</v>
      </c>
      <c r="G656">
        <f>IF(OR(Table3[[#This Row],[new Age]]&gt;Answer!$H$39,Table3[[#This Row],[new Age]]&lt;Answer!$H$40),1,0)</f>
        <v>0</v>
      </c>
    </row>
    <row r="657" spans="1:7" x14ac:dyDescent="0.3">
      <c r="A657">
        <v>656</v>
      </c>
      <c r="B657" s="1" t="s">
        <v>99</v>
      </c>
      <c r="C657" t="s">
        <v>152</v>
      </c>
      <c r="D657">
        <v>30</v>
      </c>
      <c r="E657" t="s">
        <v>155</v>
      </c>
      <c r="F657">
        <f t="shared" si="10"/>
        <v>30</v>
      </c>
      <c r="G657">
        <f>IF(OR(Table3[[#This Row],[new Age]]&gt;Answer!$H$39,Table3[[#This Row],[new Age]]&lt;Answer!$H$40),1,0)</f>
        <v>0</v>
      </c>
    </row>
    <row r="658" spans="1:7" x14ac:dyDescent="0.3">
      <c r="A658">
        <v>657</v>
      </c>
      <c r="B658" s="1" t="s">
        <v>100</v>
      </c>
      <c r="C658" t="s">
        <v>151</v>
      </c>
      <c r="D658">
        <v>63</v>
      </c>
      <c r="E658" t="s">
        <v>155</v>
      </c>
      <c r="F658">
        <f>IF(D658="",AVERAGE(#REF!),D658)</f>
        <v>63</v>
      </c>
      <c r="G658">
        <f>IF(OR(Table3[[#This Row],[new Age]]&gt;Answer!$H$39,Table3[[#This Row],[new Age]]&lt;Answer!$H$40),1,0)</f>
        <v>0</v>
      </c>
    </row>
    <row r="659" spans="1:7" x14ac:dyDescent="0.3">
      <c r="A659">
        <v>658</v>
      </c>
      <c r="B659" s="1" t="s">
        <v>113</v>
      </c>
      <c r="C659" t="s">
        <v>151</v>
      </c>
      <c r="D659">
        <v>42</v>
      </c>
      <c r="E659" t="s">
        <v>155</v>
      </c>
      <c r="F659">
        <f>IF(D659="",AVERAGE(#REF!),D659)</f>
        <v>42</v>
      </c>
      <c r="G659">
        <f>IF(OR(Table3[[#This Row],[new Age]]&gt;Answer!$H$39,Table3[[#This Row],[new Age]]&lt;Answer!$H$40),1,0)</f>
        <v>0</v>
      </c>
    </row>
    <row r="660" spans="1:7" x14ac:dyDescent="0.3">
      <c r="A660">
        <v>659</v>
      </c>
      <c r="B660" s="1" t="s">
        <v>101</v>
      </c>
      <c r="C660" t="s">
        <v>152</v>
      </c>
      <c r="D660">
        <v>61</v>
      </c>
      <c r="E660" t="s">
        <v>155</v>
      </c>
      <c r="F660">
        <f t="shared" si="10"/>
        <v>61</v>
      </c>
      <c r="G660">
        <f>IF(OR(Table3[[#This Row],[new Age]]&gt;Answer!$H$39,Table3[[#This Row],[new Age]]&lt;Answer!$H$40),1,0)</f>
        <v>0</v>
      </c>
    </row>
    <row r="661" spans="1:7" x14ac:dyDescent="0.3">
      <c r="A661">
        <v>660</v>
      </c>
      <c r="B661" s="1" t="s">
        <v>99</v>
      </c>
      <c r="C661" t="s">
        <v>151</v>
      </c>
      <c r="D661">
        <v>23</v>
      </c>
      <c r="E661" t="s">
        <v>155</v>
      </c>
      <c r="F661">
        <f t="shared" si="10"/>
        <v>23</v>
      </c>
      <c r="G661">
        <f>IF(OR(Table3[[#This Row],[new Age]]&gt;Answer!$H$39,Table3[[#This Row],[new Age]]&lt;Answer!$H$40),1,0)</f>
        <v>0</v>
      </c>
    </row>
    <row r="662" spans="1:7" x14ac:dyDescent="0.3">
      <c r="A662">
        <v>661</v>
      </c>
      <c r="B662" s="1" t="s">
        <v>99</v>
      </c>
      <c r="C662" t="s">
        <v>152</v>
      </c>
      <c r="D662">
        <v>50</v>
      </c>
      <c r="E662" t="s">
        <v>155</v>
      </c>
      <c r="F662">
        <f>IF(D662="",AVERAGE(#REF!),D662)</f>
        <v>50</v>
      </c>
      <c r="G662">
        <f>IF(OR(Table3[[#This Row],[new Age]]&gt;Answer!$H$39,Table3[[#This Row],[new Age]]&lt;Answer!$H$40),1,0)</f>
        <v>0</v>
      </c>
    </row>
    <row r="663" spans="1:7" x14ac:dyDescent="0.3">
      <c r="A663">
        <v>662</v>
      </c>
      <c r="B663" s="1" t="s">
        <v>99</v>
      </c>
      <c r="C663" t="s">
        <v>152</v>
      </c>
      <c r="D663">
        <v>23</v>
      </c>
      <c r="E663" t="s">
        <v>155</v>
      </c>
      <c r="F663">
        <f>IF(D663="",AVERAGE(#REF!),D663)</f>
        <v>23</v>
      </c>
      <c r="G663">
        <f>IF(OR(Table3[[#This Row],[new Age]]&gt;Answer!$H$39,Table3[[#This Row],[new Age]]&lt;Answer!$H$40),1,0)</f>
        <v>0</v>
      </c>
    </row>
    <row r="664" spans="1:7" x14ac:dyDescent="0.3">
      <c r="A664">
        <v>663</v>
      </c>
      <c r="B664" s="1" t="s">
        <v>113</v>
      </c>
      <c r="C664" t="s">
        <v>151</v>
      </c>
      <c r="D664">
        <v>26</v>
      </c>
      <c r="E664" t="s">
        <v>155</v>
      </c>
      <c r="F664">
        <f t="shared" si="10"/>
        <v>26</v>
      </c>
      <c r="G664">
        <f>IF(OR(Table3[[#This Row],[new Age]]&gt;Answer!$H$39,Table3[[#This Row],[new Age]]&lt;Answer!$H$40),1,0)</f>
        <v>0</v>
      </c>
    </row>
    <row r="665" spans="1:7" x14ac:dyDescent="0.3">
      <c r="A665">
        <v>664</v>
      </c>
      <c r="B665" s="1" t="s">
        <v>99</v>
      </c>
      <c r="C665" t="s">
        <v>151</v>
      </c>
      <c r="D665">
        <v>19</v>
      </c>
      <c r="E665" t="s">
        <v>155</v>
      </c>
      <c r="F665">
        <f t="shared" si="10"/>
        <v>19</v>
      </c>
      <c r="G665">
        <f>IF(OR(Table3[[#This Row],[new Age]]&gt;Answer!$H$39,Table3[[#This Row],[new Age]]&lt;Answer!$H$40),1,0)</f>
        <v>0</v>
      </c>
    </row>
    <row r="666" spans="1:7" x14ac:dyDescent="0.3">
      <c r="A666">
        <v>665</v>
      </c>
      <c r="B666" s="1" t="s">
        <v>100</v>
      </c>
      <c r="C666" t="s">
        <v>151</v>
      </c>
      <c r="D666">
        <v>42</v>
      </c>
      <c r="E666" t="s">
        <v>155</v>
      </c>
      <c r="F666">
        <f>IF(D666="",AVERAGE(#REF!),D666)</f>
        <v>42</v>
      </c>
      <c r="G666">
        <f>IF(OR(Table3[[#This Row],[new Age]]&gt;Answer!$H$39,Table3[[#This Row],[new Age]]&lt;Answer!$H$40),1,0)</f>
        <v>0</v>
      </c>
    </row>
    <row r="667" spans="1:7" x14ac:dyDescent="0.3">
      <c r="A667">
        <v>666</v>
      </c>
      <c r="B667" s="1" t="s">
        <v>100</v>
      </c>
      <c r="C667" t="s">
        <v>152</v>
      </c>
      <c r="D667">
        <v>24</v>
      </c>
      <c r="E667" t="s">
        <v>155</v>
      </c>
      <c r="F667">
        <f>IF(D667="",AVERAGE(#REF!),D667)</f>
        <v>24</v>
      </c>
      <c r="G667">
        <f>IF(OR(Table3[[#This Row],[new Age]]&gt;Answer!$H$39,Table3[[#This Row],[new Age]]&lt;Answer!$H$40),1,0)</f>
        <v>0</v>
      </c>
    </row>
    <row r="668" spans="1:7" x14ac:dyDescent="0.3">
      <c r="A668">
        <v>667</v>
      </c>
      <c r="B668" s="1" t="s">
        <v>100</v>
      </c>
      <c r="C668" t="s">
        <v>151</v>
      </c>
      <c r="D668">
        <v>64</v>
      </c>
      <c r="E668" t="s">
        <v>155</v>
      </c>
      <c r="F668">
        <f t="shared" si="10"/>
        <v>64</v>
      </c>
      <c r="G668">
        <f>IF(OR(Table3[[#This Row],[new Age]]&gt;Answer!$H$39,Table3[[#This Row],[new Age]]&lt;Answer!$H$40),1,0)</f>
        <v>0</v>
      </c>
    </row>
    <row r="669" spans="1:7" x14ac:dyDescent="0.3">
      <c r="A669">
        <v>668</v>
      </c>
      <c r="B669" s="1" t="s">
        <v>100</v>
      </c>
      <c r="C669" t="s">
        <v>152</v>
      </c>
      <c r="D669">
        <v>90</v>
      </c>
      <c r="E669" t="s">
        <v>155</v>
      </c>
      <c r="F669">
        <f t="shared" si="10"/>
        <v>90</v>
      </c>
      <c r="G669">
        <f>IF(OR(Table3[[#This Row],[new Age]]&gt;Answer!$H$39,Table3[[#This Row],[new Age]]&lt;Answer!$H$40),1,0)</f>
        <v>0</v>
      </c>
    </row>
    <row r="670" spans="1:7" x14ac:dyDescent="0.3">
      <c r="A670">
        <v>669</v>
      </c>
      <c r="B670" s="1" t="s">
        <v>99</v>
      </c>
      <c r="C670" t="s">
        <v>151</v>
      </c>
      <c r="D670">
        <v>33</v>
      </c>
      <c r="E670" t="s">
        <v>155</v>
      </c>
      <c r="F670">
        <f>IF(D670="",AVERAGE(#REF!),D670)</f>
        <v>33</v>
      </c>
      <c r="G670">
        <f>IF(OR(Table3[[#This Row],[new Age]]&gt;Answer!$H$39,Table3[[#This Row],[new Age]]&lt;Answer!$H$40),1,0)</f>
        <v>0</v>
      </c>
    </row>
    <row r="671" spans="1:7" x14ac:dyDescent="0.3">
      <c r="A671">
        <v>670</v>
      </c>
      <c r="B671" s="1" t="s">
        <v>101</v>
      </c>
      <c r="C671" t="s">
        <v>152</v>
      </c>
      <c r="D671">
        <v>57</v>
      </c>
      <c r="E671" t="s">
        <v>155</v>
      </c>
      <c r="F671">
        <f>IF(D671="",AVERAGE(#REF!),D671)</f>
        <v>57</v>
      </c>
      <c r="G671">
        <f>IF(OR(Table3[[#This Row],[new Age]]&gt;Answer!$H$39,Table3[[#This Row],[new Age]]&lt;Answer!$H$40),1,0)</f>
        <v>0</v>
      </c>
    </row>
    <row r="672" spans="1:7" x14ac:dyDescent="0.3">
      <c r="A672">
        <v>671</v>
      </c>
      <c r="B672" s="1" t="s">
        <v>113</v>
      </c>
      <c r="C672" t="s">
        <v>151</v>
      </c>
      <c r="D672">
        <v>59</v>
      </c>
      <c r="E672" t="s">
        <v>155</v>
      </c>
      <c r="F672">
        <f t="shared" si="10"/>
        <v>59</v>
      </c>
      <c r="G672">
        <f>IF(OR(Table3[[#This Row],[new Age]]&gt;Answer!$H$39,Table3[[#This Row],[new Age]]&lt;Answer!$H$40),1,0)</f>
        <v>0</v>
      </c>
    </row>
    <row r="673" spans="1:7" x14ac:dyDescent="0.3">
      <c r="A673">
        <v>672</v>
      </c>
      <c r="B673" s="1" t="s">
        <v>99</v>
      </c>
      <c r="C673" t="s">
        <v>152</v>
      </c>
      <c r="D673">
        <v>78</v>
      </c>
      <c r="E673" t="s">
        <v>155</v>
      </c>
      <c r="F673">
        <f t="shared" si="10"/>
        <v>78</v>
      </c>
      <c r="G673">
        <f>IF(OR(Table3[[#This Row],[new Age]]&gt;Answer!$H$39,Table3[[#This Row],[new Age]]&lt;Answer!$H$40),1,0)</f>
        <v>0</v>
      </c>
    </row>
    <row r="674" spans="1:7" x14ac:dyDescent="0.3">
      <c r="A674">
        <v>673</v>
      </c>
      <c r="B674" s="1" t="s">
        <v>99</v>
      </c>
      <c r="C674" t="s">
        <v>151</v>
      </c>
      <c r="D674">
        <v>78</v>
      </c>
      <c r="E674" t="s">
        <v>155</v>
      </c>
      <c r="F674">
        <f>IF(D674="",AVERAGE(#REF!),D674)</f>
        <v>78</v>
      </c>
      <c r="G674">
        <f>IF(OR(Table3[[#This Row],[new Age]]&gt;Answer!$H$39,Table3[[#This Row],[new Age]]&lt;Answer!$H$40),1,0)</f>
        <v>0</v>
      </c>
    </row>
    <row r="675" spans="1:7" x14ac:dyDescent="0.3">
      <c r="A675">
        <v>674</v>
      </c>
      <c r="B675" s="1" t="s">
        <v>99</v>
      </c>
      <c r="C675" t="s">
        <v>152</v>
      </c>
      <c r="D675">
        <v>71</v>
      </c>
      <c r="E675" t="s">
        <v>155</v>
      </c>
      <c r="F675">
        <f>IF(D675="",AVERAGE(#REF!),D675)</f>
        <v>71</v>
      </c>
      <c r="G675">
        <f>IF(OR(Table3[[#This Row],[new Age]]&gt;Answer!$H$39,Table3[[#This Row],[new Age]]&lt;Answer!$H$40),1,0)</f>
        <v>0</v>
      </c>
    </row>
    <row r="676" spans="1:7" x14ac:dyDescent="0.3">
      <c r="A676">
        <v>675</v>
      </c>
      <c r="B676" s="1" t="s">
        <v>107</v>
      </c>
      <c r="C676" t="s">
        <v>152</v>
      </c>
      <c r="D676">
        <v>52</v>
      </c>
      <c r="E676" t="s">
        <v>155</v>
      </c>
      <c r="F676">
        <f t="shared" si="10"/>
        <v>52</v>
      </c>
      <c r="G676">
        <f>IF(OR(Table3[[#This Row],[new Age]]&gt;Answer!$H$39,Table3[[#This Row],[new Age]]&lt;Answer!$H$40),1,0)</f>
        <v>0</v>
      </c>
    </row>
    <row r="677" spans="1:7" x14ac:dyDescent="0.3">
      <c r="A677">
        <v>676</v>
      </c>
      <c r="B677" s="1" t="s">
        <v>113</v>
      </c>
      <c r="C677" t="s">
        <v>152</v>
      </c>
      <c r="D677">
        <v>74</v>
      </c>
      <c r="E677" t="s">
        <v>155</v>
      </c>
      <c r="F677">
        <f t="shared" si="10"/>
        <v>74</v>
      </c>
      <c r="G677">
        <f>IF(OR(Table3[[#This Row],[new Age]]&gt;Answer!$H$39,Table3[[#This Row],[new Age]]&lt;Answer!$H$40),1,0)</f>
        <v>0</v>
      </c>
    </row>
    <row r="678" spans="1:7" x14ac:dyDescent="0.3">
      <c r="A678">
        <v>677</v>
      </c>
      <c r="B678" s="1" t="s">
        <v>104</v>
      </c>
      <c r="C678" t="s">
        <v>151</v>
      </c>
      <c r="D678">
        <v>75</v>
      </c>
      <c r="E678" t="s">
        <v>155</v>
      </c>
      <c r="F678">
        <f>IF(D678="",AVERAGE(#REF!),D678)</f>
        <v>75</v>
      </c>
      <c r="G678">
        <f>IF(OR(Table3[[#This Row],[new Age]]&gt;Answer!$H$39,Table3[[#This Row],[new Age]]&lt;Answer!$H$40),1,0)</f>
        <v>0</v>
      </c>
    </row>
    <row r="679" spans="1:7" x14ac:dyDescent="0.3">
      <c r="A679">
        <v>678</v>
      </c>
      <c r="B679" s="1" t="s">
        <v>100</v>
      </c>
      <c r="C679" t="s">
        <v>152</v>
      </c>
      <c r="D679">
        <v>29</v>
      </c>
      <c r="E679" t="s">
        <v>155</v>
      </c>
      <c r="F679">
        <f>IF(D679="",AVERAGE(#REF!),D679)</f>
        <v>29</v>
      </c>
      <c r="G679">
        <f>IF(OR(Table3[[#This Row],[new Age]]&gt;Answer!$H$39,Table3[[#This Row],[new Age]]&lt;Answer!$H$40),1,0)</f>
        <v>0</v>
      </c>
    </row>
    <row r="680" spans="1:7" x14ac:dyDescent="0.3">
      <c r="A680">
        <v>679</v>
      </c>
      <c r="B680" s="1" t="s">
        <v>106</v>
      </c>
      <c r="C680" t="s">
        <v>151</v>
      </c>
      <c r="D680">
        <v>34</v>
      </c>
      <c r="E680" t="s">
        <v>155</v>
      </c>
      <c r="F680">
        <f t="shared" si="10"/>
        <v>34</v>
      </c>
      <c r="G680">
        <f>IF(OR(Table3[[#This Row],[new Age]]&gt;Answer!$H$39,Table3[[#This Row],[new Age]]&lt;Answer!$H$40),1,0)</f>
        <v>0</v>
      </c>
    </row>
    <row r="681" spans="1:7" x14ac:dyDescent="0.3">
      <c r="A681">
        <v>680</v>
      </c>
      <c r="B681" s="1" t="s">
        <v>99</v>
      </c>
      <c r="C681" t="s">
        <v>151</v>
      </c>
      <c r="D681">
        <v>81</v>
      </c>
      <c r="E681" t="s">
        <v>155</v>
      </c>
      <c r="F681">
        <f t="shared" si="10"/>
        <v>81</v>
      </c>
      <c r="G681">
        <f>IF(OR(Table3[[#This Row],[new Age]]&gt;Answer!$H$39,Table3[[#This Row],[new Age]]&lt;Answer!$H$40),1,0)</f>
        <v>0</v>
      </c>
    </row>
    <row r="682" spans="1:7" x14ac:dyDescent="0.3">
      <c r="A682">
        <v>681</v>
      </c>
      <c r="B682" s="1" t="s">
        <v>99</v>
      </c>
      <c r="C682" t="s">
        <v>151</v>
      </c>
      <c r="D682">
        <v>62</v>
      </c>
      <c r="E682" t="s">
        <v>155</v>
      </c>
      <c r="F682">
        <f>IF(D682="",AVERAGE(#REF!),D682)</f>
        <v>62</v>
      </c>
      <c r="G682">
        <f>IF(OR(Table3[[#This Row],[new Age]]&gt;Answer!$H$39,Table3[[#This Row],[new Age]]&lt;Answer!$H$40),1,0)</f>
        <v>0</v>
      </c>
    </row>
    <row r="683" spans="1:7" x14ac:dyDescent="0.3">
      <c r="A683">
        <v>682</v>
      </c>
      <c r="B683" s="1" t="s">
        <v>99</v>
      </c>
      <c r="C683" t="s">
        <v>151</v>
      </c>
      <c r="D683">
        <v>83</v>
      </c>
      <c r="E683" t="s">
        <v>155</v>
      </c>
      <c r="F683">
        <f>IF(D683="",AVERAGE(#REF!),D683)</f>
        <v>83</v>
      </c>
      <c r="G683">
        <f>IF(OR(Table3[[#This Row],[new Age]]&gt;Answer!$H$39,Table3[[#This Row],[new Age]]&lt;Answer!$H$40),1,0)</f>
        <v>0</v>
      </c>
    </row>
    <row r="684" spans="1:7" x14ac:dyDescent="0.3">
      <c r="A684">
        <v>683</v>
      </c>
      <c r="B684" s="1" t="s">
        <v>101</v>
      </c>
      <c r="C684" t="s">
        <v>152</v>
      </c>
      <c r="D684">
        <v>47</v>
      </c>
      <c r="E684" t="s">
        <v>155</v>
      </c>
      <c r="F684">
        <f t="shared" si="10"/>
        <v>47</v>
      </c>
      <c r="G684">
        <f>IF(OR(Table3[[#This Row],[new Age]]&gt;Answer!$H$39,Table3[[#This Row],[new Age]]&lt;Answer!$H$40),1,0)</f>
        <v>0</v>
      </c>
    </row>
    <row r="685" spans="1:7" x14ac:dyDescent="0.3">
      <c r="A685">
        <v>684</v>
      </c>
      <c r="B685" s="1" t="s">
        <v>102</v>
      </c>
      <c r="C685" t="s">
        <v>152</v>
      </c>
      <c r="D685">
        <v>88</v>
      </c>
      <c r="E685" t="s">
        <v>155</v>
      </c>
      <c r="F685">
        <f t="shared" si="10"/>
        <v>88</v>
      </c>
      <c r="G685">
        <f>IF(OR(Table3[[#This Row],[new Age]]&gt;Answer!$H$39,Table3[[#This Row],[new Age]]&lt;Answer!$H$40),1,0)</f>
        <v>0</v>
      </c>
    </row>
    <row r="686" spans="1:7" x14ac:dyDescent="0.3">
      <c r="A686">
        <v>685</v>
      </c>
      <c r="B686" s="1" t="s">
        <v>101</v>
      </c>
      <c r="C686" t="s">
        <v>151</v>
      </c>
      <c r="D686">
        <v>50</v>
      </c>
      <c r="E686" t="s">
        <v>155</v>
      </c>
      <c r="F686">
        <f>IF(D686="",AVERAGE(#REF!),D686)</f>
        <v>50</v>
      </c>
      <c r="G686">
        <f>IF(OR(Table3[[#This Row],[new Age]]&gt;Answer!$H$39,Table3[[#This Row],[new Age]]&lt;Answer!$H$40),1,0)</f>
        <v>0</v>
      </c>
    </row>
    <row r="687" spans="1:7" x14ac:dyDescent="0.3">
      <c r="A687">
        <v>686</v>
      </c>
      <c r="B687" s="1" t="s">
        <v>113</v>
      </c>
      <c r="C687" t="s">
        <v>152</v>
      </c>
      <c r="D687">
        <v>64</v>
      </c>
      <c r="E687" t="s">
        <v>155</v>
      </c>
      <c r="F687">
        <f>IF(D687="",AVERAGE(#REF!),D687)</f>
        <v>64</v>
      </c>
      <c r="G687">
        <f>IF(OR(Table3[[#This Row],[new Age]]&gt;Answer!$H$39,Table3[[#This Row],[new Age]]&lt;Answer!$H$40),1,0)</f>
        <v>0</v>
      </c>
    </row>
    <row r="688" spans="1:7" x14ac:dyDescent="0.3">
      <c r="A688">
        <v>687</v>
      </c>
      <c r="B688" s="1" t="s">
        <v>100</v>
      </c>
      <c r="C688" t="s">
        <v>152</v>
      </c>
      <c r="D688">
        <v>50</v>
      </c>
      <c r="E688" t="s">
        <v>155</v>
      </c>
      <c r="F688">
        <f t="shared" si="10"/>
        <v>50</v>
      </c>
      <c r="G688">
        <f>IF(OR(Table3[[#This Row],[new Age]]&gt;Answer!$H$39,Table3[[#This Row],[new Age]]&lt;Answer!$H$40),1,0)</f>
        <v>0</v>
      </c>
    </row>
    <row r="689" spans="1:7" x14ac:dyDescent="0.3">
      <c r="A689">
        <v>688</v>
      </c>
      <c r="B689" s="1" t="s">
        <v>108</v>
      </c>
      <c r="C689" t="s">
        <v>152</v>
      </c>
      <c r="D689">
        <v>89</v>
      </c>
      <c r="E689" t="s">
        <v>155</v>
      </c>
      <c r="F689">
        <f t="shared" si="10"/>
        <v>89</v>
      </c>
      <c r="G689">
        <f>IF(OR(Table3[[#This Row],[new Age]]&gt;Answer!$H$39,Table3[[#This Row],[new Age]]&lt;Answer!$H$40),1,0)</f>
        <v>0</v>
      </c>
    </row>
    <row r="690" spans="1:7" x14ac:dyDescent="0.3">
      <c r="A690">
        <v>689</v>
      </c>
      <c r="B690" s="1" t="s">
        <v>100</v>
      </c>
      <c r="C690" t="s">
        <v>152</v>
      </c>
      <c r="D690">
        <v>41</v>
      </c>
      <c r="E690" t="s">
        <v>155</v>
      </c>
      <c r="F690">
        <f>IF(D690="",AVERAGE(#REF!),D690)</f>
        <v>41</v>
      </c>
      <c r="G690">
        <f>IF(OR(Table3[[#This Row],[new Age]]&gt;Answer!$H$39,Table3[[#This Row],[new Age]]&lt;Answer!$H$40),1,0)</f>
        <v>0</v>
      </c>
    </row>
    <row r="691" spans="1:7" x14ac:dyDescent="0.3">
      <c r="A691">
        <v>690</v>
      </c>
      <c r="B691" s="1" t="s">
        <v>109</v>
      </c>
      <c r="C691" t="s">
        <v>151</v>
      </c>
      <c r="D691">
        <v>37</v>
      </c>
      <c r="E691" t="s">
        <v>155</v>
      </c>
      <c r="F691">
        <f>IF(D691="",AVERAGE(#REF!),D691)</f>
        <v>37</v>
      </c>
      <c r="G691">
        <f>IF(OR(Table3[[#This Row],[new Age]]&gt;Answer!$H$39,Table3[[#This Row],[new Age]]&lt;Answer!$H$40),1,0)</f>
        <v>0</v>
      </c>
    </row>
    <row r="692" spans="1:7" x14ac:dyDescent="0.3">
      <c r="A692">
        <v>691</v>
      </c>
      <c r="B692" s="1" t="s">
        <v>103</v>
      </c>
      <c r="C692" t="s">
        <v>152</v>
      </c>
      <c r="D692">
        <v>33</v>
      </c>
      <c r="E692" t="s">
        <v>155</v>
      </c>
      <c r="F692">
        <f t="shared" si="10"/>
        <v>33</v>
      </c>
      <c r="G692">
        <f>IF(OR(Table3[[#This Row],[new Age]]&gt;Answer!$H$39,Table3[[#This Row],[new Age]]&lt;Answer!$H$40),1,0)</f>
        <v>0</v>
      </c>
    </row>
    <row r="693" spans="1:7" x14ac:dyDescent="0.3">
      <c r="A693">
        <v>692</v>
      </c>
      <c r="B693" s="1" t="s">
        <v>99</v>
      </c>
      <c r="C693" t="s">
        <v>152</v>
      </c>
      <c r="D693">
        <v>53</v>
      </c>
      <c r="E693" t="s">
        <v>155</v>
      </c>
      <c r="F693">
        <f t="shared" si="10"/>
        <v>53</v>
      </c>
      <c r="G693">
        <f>IF(OR(Table3[[#This Row],[new Age]]&gt;Answer!$H$39,Table3[[#This Row],[new Age]]&lt;Answer!$H$40),1,0)</f>
        <v>0</v>
      </c>
    </row>
    <row r="694" spans="1:7" x14ac:dyDescent="0.3">
      <c r="A694">
        <v>693</v>
      </c>
      <c r="B694" s="1" t="s">
        <v>100</v>
      </c>
      <c r="C694" t="s">
        <v>151</v>
      </c>
      <c r="D694">
        <v>59</v>
      </c>
      <c r="E694" t="s">
        <v>155</v>
      </c>
      <c r="F694">
        <f>IF(D694="",AVERAGE(#REF!),D694)</f>
        <v>59</v>
      </c>
      <c r="G694">
        <f>IF(OR(Table3[[#This Row],[new Age]]&gt;Answer!$H$39,Table3[[#This Row],[new Age]]&lt;Answer!$H$40),1,0)</f>
        <v>0</v>
      </c>
    </row>
    <row r="695" spans="1:7" x14ac:dyDescent="0.3">
      <c r="A695">
        <v>694</v>
      </c>
      <c r="B695" s="1" t="s">
        <v>102</v>
      </c>
      <c r="C695" t="s">
        <v>151</v>
      </c>
      <c r="D695">
        <v>36</v>
      </c>
      <c r="E695" t="s">
        <v>155</v>
      </c>
      <c r="F695">
        <f>IF(D695="",AVERAGE(#REF!),D695)</f>
        <v>36</v>
      </c>
      <c r="G695">
        <f>IF(OR(Table3[[#This Row],[new Age]]&gt;Answer!$H$39,Table3[[#This Row],[new Age]]&lt;Answer!$H$40),1,0)</f>
        <v>0</v>
      </c>
    </row>
    <row r="696" spans="1:7" x14ac:dyDescent="0.3">
      <c r="A696">
        <v>695</v>
      </c>
      <c r="B696" s="1" t="s">
        <v>100</v>
      </c>
      <c r="C696" t="s">
        <v>151</v>
      </c>
      <c r="D696">
        <v>25</v>
      </c>
      <c r="E696" t="s">
        <v>155</v>
      </c>
      <c r="F696">
        <f t="shared" si="10"/>
        <v>25</v>
      </c>
      <c r="G696">
        <f>IF(OR(Table3[[#This Row],[new Age]]&gt;Answer!$H$39,Table3[[#This Row],[new Age]]&lt;Answer!$H$40),1,0)</f>
        <v>0</v>
      </c>
    </row>
    <row r="697" spans="1:7" x14ac:dyDescent="0.3">
      <c r="A697">
        <v>696</v>
      </c>
      <c r="B697" s="1" t="s">
        <v>100</v>
      </c>
      <c r="C697" t="s">
        <v>152</v>
      </c>
      <c r="D697">
        <v>30</v>
      </c>
      <c r="E697" t="s">
        <v>155</v>
      </c>
      <c r="F697">
        <f t="shared" si="10"/>
        <v>30</v>
      </c>
      <c r="G697">
        <f>IF(OR(Table3[[#This Row],[new Age]]&gt;Answer!$H$39,Table3[[#This Row],[new Age]]&lt;Answer!$H$40),1,0)</f>
        <v>0</v>
      </c>
    </row>
    <row r="698" spans="1:7" x14ac:dyDescent="0.3">
      <c r="A698">
        <v>697</v>
      </c>
      <c r="B698" s="1" t="s">
        <v>99</v>
      </c>
      <c r="C698" t="s">
        <v>152</v>
      </c>
      <c r="D698">
        <v>63</v>
      </c>
      <c r="E698" t="s">
        <v>155</v>
      </c>
      <c r="F698">
        <f>IF(D698="",AVERAGE(#REF!),D698)</f>
        <v>63</v>
      </c>
      <c r="G698">
        <f>IF(OR(Table3[[#This Row],[new Age]]&gt;Answer!$H$39,Table3[[#This Row],[new Age]]&lt;Answer!$H$40),1,0)</f>
        <v>0</v>
      </c>
    </row>
    <row r="699" spans="1:7" x14ac:dyDescent="0.3">
      <c r="A699">
        <v>698</v>
      </c>
      <c r="B699" s="1" t="s">
        <v>101</v>
      </c>
      <c r="C699" t="s">
        <v>151</v>
      </c>
      <c r="D699">
        <v>61</v>
      </c>
      <c r="E699" t="s">
        <v>155</v>
      </c>
      <c r="F699">
        <f>IF(D699="",AVERAGE(#REF!),D699)</f>
        <v>61</v>
      </c>
      <c r="G699">
        <f>IF(OR(Table3[[#This Row],[new Age]]&gt;Answer!$H$39,Table3[[#This Row],[new Age]]&lt;Answer!$H$40),1,0)</f>
        <v>0</v>
      </c>
    </row>
    <row r="700" spans="1:7" x14ac:dyDescent="0.3">
      <c r="A700">
        <v>699</v>
      </c>
      <c r="B700" s="1" t="s">
        <v>99</v>
      </c>
      <c r="C700" t="s">
        <v>152</v>
      </c>
      <c r="D700">
        <v>68</v>
      </c>
      <c r="E700" t="s">
        <v>155</v>
      </c>
      <c r="F700">
        <f t="shared" si="10"/>
        <v>68</v>
      </c>
      <c r="G700">
        <f>IF(OR(Table3[[#This Row],[new Age]]&gt;Answer!$H$39,Table3[[#This Row],[new Age]]&lt;Answer!$H$40),1,0)</f>
        <v>0</v>
      </c>
    </row>
    <row r="701" spans="1:7" x14ac:dyDescent="0.3">
      <c r="A701">
        <v>700</v>
      </c>
      <c r="B701" s="1" t="s">
        <v>99</v>
      </c>
      <c r="C701" t="s">
        <v>152</v>
      </c>
      <c r="D701">
        <v>53</v>
      </c>
      <c r="E701" t="s">
        <v>155</v>
      </c>
      <c r="F701">
        <f t="shared" si="10"/>
        <v>53</v>
      </c>
      <c r="G701">
        <f>IF(OR(Table3[[#This Row],[new Age]]&gt;Answer!$H$39,Table3[[#This Row],[new Age]]&lt;Answer!$H$40),1,0)</f>
        <v>0</v>
      </c>
    </row>
    <row r="702" spans="1:7" x14ac:dyDescent="0.3">
      <c r="A702">
        <v>701</v>
      </c>
      <c r="B702" s="1" t="s">
        <v>113</v>
      </c>
      <c r="C702" t="s">
        <v>151</v>
      </c>
      <c r="D702">
        <v>72</v>
      </c>
      <c r="E702" t="s">
        <v>155</v>
      </c>
      <c r="F702">
        <f>IF(D702="",AVERAGE(#REF!),D702)</f>
        <v>72</v>
      </c>
      <c r="G702">
        <f>IF(OR(Table3[[#This Row],[new Age]]&gt;Answer!$H$39,Table3[[#This Row],[new Age]]&lt;Answer!$H$40),1,0)</f>
        <v>0</v>
      </c>
    </row>
    <row r="703" spans="1:7" x14ac:dyDescent="0.3">
      <c r="A703">
        <v>702</v>
      </c>
      <c r="B703" s="1" t="s">
        <v>101</v>
      </c>
      <c r="C703" t="s">
        <v>152</v>
      </c>
      <c r="D703">
        <v>75</v>
      </c>
      <c r="E703" t="s">
        <v>155</v>
      </c>
      <c r="F703">
        <f>IF(D703="",AVERAGE(#REF!),D703)</f>
        <v>75</v>
      </c>
      <c r="G703">
        <f>IF(OR(Table3[[#This Row],[new Age]]&gt;Answer!$H$39,Table3[[#This Row],[new Age]]&lt;Answer!$H$40),1,0)</f>
        <v>0</v>
      </c>
    </row>
    <row r="704" spans="1:7" x14ac:dyDescent="0.3">
      <c r="A704">
        <v>703</v>
      </c>
      <c r="B704" s="1" t="s">
        <v>99</v>
      </c>
      <c r="C704" t="s">
        <v>151</v>
      </c>
      <c r="D704">
        <v>84</v>
      </c>
      <c r="E704" t="s">
        <v>155</v>
      </c>
      <c r="F704">
        <f t="shared" si="10"/>
        <v>84</v>
      </c>
      <c r="G704">
        <f>IF(OR(Table3[[#This Row],[new Age]]&gt;Answer!$H$39,Table3[[#This Row],[new Age]]&lt;Answer!$H$40),1,0)</f>
        <v>0</v>
      </c>
    </row>
    <row r="705" spans="1:7" x14ac:dyDescent="0.3">
      <c r="A705">
        <v>704</v>
      </c>
      <c r="B705" s="1" t="s">
        <v>99</v>
      </c>
      <c r="C705" t="s">
        <v>152</v>
      </c>
      <c r="D705">
        <v>76</v>
      </c>
      <c r="E705" t="s">
        <v>155</v>
      </c>
      <c r="F705">
        <f t="shared" si="10"/>
        <v>76</v>
      </c>
      <c r="G705">
        <f>IF(OR(Table3[[#This Row],[new Age]]&gt;Answer!$H$39,Table3[[#This Row],[new Age]]&lt;Answer!$H$40),1,0)</f>
        <v>0</v>
      </c>
    </row>
    <row r="706" spans="1:7" x14ac:dyDescent="0.3">
      <c r="A706">
        <v>705</v>
      </c>
      <c r="B706" s="1" t="s">
        <v>99</v>
      </c>
      <c r="C706" t="s">
        <v>152</v>
      </c>
      <c r="D706">
        <v>20</v>
      </c>
      <c r="E706" t="s">
        <v>155</v>
      </c>
      <c r="F706">
        <f>IF(D706="",AVERAGE(#REF!),D706)</f>
        <v>20</v>
      </c>
      <c r="G706">
        <f>IF(OR(Table3[[#This Row],[new Age]]&gt;Answer!$H$39,Table3[[#This Row],[new Age]]&lt;Answer!$H$40),1,0)</f>
        <v>0</v>
      </c>
    </row>
    <row r="707" spans="1:7" x14ac:dyDescent="0.3">
      <c r="A707">
        <v>706</v>
      </c>
      <c r="B707" s="1" t="s">
        <v>100</v>
      </c>
      <c r="C707" t="s">
        <v>151</v>
      </c>
      <c r="D707">
        <v>29</v>
      </c>
      <c r="E707" t="s">
        <v>155</v>
      </c>
      <c r="F707">
        <f>IF(D707="",AVERAGE(#REF!),D707)</f>
        <v>29</v>
      </c>
      <c r="G707">
        <f>IF(OR(Table3[[#This Row],[new Age]]&gt;Answer!$H$39,Table3[[#This Row],[new Age]]&lt;Answer!$H$40),1,0)</f>
        <v>0</v>
      </c>
    </row>
    <row r="708" spans="1:7" x14ac:dyDescent="0.3">
      <c r="A708">
        <v>707</v>
      </c>
      <c r="B708" s="1" t="s">
        <v>100</v>
      </c>
      <c r="C708" t="s">
        <v>151</v>
      </c>
      <c r="D708">
        <v>23</v>
      </c>
      <c r="E708" t="s">
        <v>155</v>
      </c>
      <c r="F708">
        <f t="shared" si="10"/>
        <v>23</v>
      </c>
      <c r="G708">
        <f>IF(OR(Table3[[#This Row],[new Age]]&gt;Answer!$H$39,Table3[[#This Row],[new Age]]&lt;Answer!$H$40),1,0)</f>
        <v>0</v>
      </c>
    </row>
    <row r="709" spans="1:7" x14ac:dyDescent="0.3">
      <c r="A709">
        <v>708</v>
      </c>
      <c r="B709" s="1" t="s">
        <v>108</v>
      </c>
      <c r="C709" t="s">
        <v>151</v>
      </c>
      <c r="D709">
        <v>39</v>
      </c>
      <c r="E709" t="s">
        <v>155</v>
      </c>
      <c r="F709">
        <f t="shared" si="10"/>
        <v>39</v>
      </c>
      <c r="G709">
        <f>IF(OR(Table3[[#This Row],[new Age]]&gt;Answer!$H$39,Table3[[#This Row],[new Age]]&lt;Answer!$H$40),1,0)</f>
        <v>0</v>
      </c>
    </row>
    <row r="710" spans="1:7" x14ac:dyDescent="0.3">
      <c r="A710">
        <v>709</v>
      </c>
      <c r="B710" s="1" t="s">
        <v>100</v>
      </c>
      <c r="C710" t="s">
        <v>152</v>
      </c>
      <c r="D710">
        <v>58</v>
      </c>
      <c r="E710" t="s">
        <v>155</v>
      </c>
      <c r="F710">
        <f>IF(D710="",AVERAGE(#REF!),D710)</f>
        <v>58</v>
      </c>
      <c r="G710">
        <f>IF(OR(Table3[[#This Row],[new Age]]&gt;Answer!$H$39,Table3[[#This Row],[new Age]]&lt;Answer!$H$40),1,0)</f>
        <v>0</v>
      </c>
    </row>
    <row r="711" spans="1:7" x14ac:dyDescent="0.3">
      <c r="A711">
        <v>710</v>
      </c>
      <c r="B711" s="1" t="s">
        <v>99</v>
      </c>
      <c r="C711" t="s">
        <v>151</v>
      </c>
      <c r="D711">
        <v>34</v>
      </c>
      <c r="E711" t="s">
        <v>155</v>
      </c>
      <c r="F711">
        <f>IF(D711="",AVERAGE(#REF!),D711)</f>
        <v>34</v>
      </c>
      <c r="G711">
        <f>IF(OR(Table3[[#This Row],[new Age]]&gt;Answer!$H$39,Table3[[#This Row],[new Age]]&lt;Answer!$H$40),1,0)</f>
        <v>0</v>
      </c>
    </row>
    <row r="712" spans="1:7" x14ac:dyDescent="0.3">
      <c r="A712">
        <v>711</v>
      </c>
      <c r="B712" s="1" t="s">
        <v>99</v>
      </c>
      <c r="C712" t="s">
        <v>151</v>
      </c>
      <c r="D712">
        <v>56</v>
      </c>
      <c r="E712" t="s">
        <v>155</v>
      </c>
      <c r="F712">
        <f t="shared" ref="F712:F773" si="11">IF(D712="",AVERAGE(D709:D711),D712)</f>
        <v>56</v>
      </c>
      <c r="G712">
        <f>IF(OR(Table3[[#This Row],[new Age]]&gt;Answer!$H$39,Table3[[#This Row],[new Age]]&lt;Answer!$H$40),1,0)</f>
        <v>0</v>
      </c>
    </row>
    <row r="713" spans="1:7" x14ac:dyDescent="0.3">
      <c r="A713">
        <v>712</v>
      </c>
      <c r="B713" s="1" t="s">
        <v>99</v>
      </c>
      <c r="C713" t="s">
        <v>151</v>
      </c>
      <c r="D713">
        <v>90</v>
      </c>
      <c r="E713" t="s">
        <v>155</v>
      </c>
      <c r="F713">
        <f t="shared" si="11"/>
        <v>90</v>
      </c>
      <c r="G713">
        <f>IF(OR(Table3[[#This Row],[new Age]]&gt;Answer!$H$39,Table3[[#This Row],[new Age]]&lt;Answer!$H$40),1,0)</f>
        <v>0</v>
      </c>
    </row>
    <row r="714" spans="1:7" x14ac:dyDescent="0.3">
      <c r="A714">
        <v>713</v>
      </c>
      <c r="B714" s="1" t="s">
        <v>102</v>
      </c>
      <c r="C714" t="s">
        <v>151</v>
      </c>
      <c r="D714">
        <v>89</v>
      </c>
      <c r="E714" t="s">
        <v>155</v>
      </c>
      <c r="F714">
        <f>IF(D714="",AVERAGE(#REF!),D714)</f>
        <v>89</v>
      </c>
      <c r="G714">
        <f>IF(OR(Table3[[#This Row],[new Age]]&gt;Answer!$H$39,Table3[[#This Row],[new Age]]&lt;Answer!$H$40),1,0)</f>
        <v>0</v>
      </c>
    </row>
    <row r="715" spans="1:7" x14ac:dyDescent="0.3">
      <c r="A715">
        <v>714</v>
      </c>
      <c r="B715" s="1" t="s">
        <v>99</v>
      </c>
      <c r="C715" t="s">
        <v>151</v>
      </c>
      <c r="D715">
        <v>25</v>
      </c>
      <c r="E715" t="s">
        <v>155</v>
      </c>
      <c r="F715">
        <f>IF(D715="",AVERAGE(#REF!),D715)</f>
        <v>25</v>
      </c>
      <c r="G715">
        <f>IF(OR(Table3[[#This Row],[new Age]]&gt;Answer!$H$39,Table3[[#This Row],[new Age]]&lt;Answer!$H$40),1,0)</f>
        <v>0</v>
      </c>
    </row>
    <row r="716" spans="1:7" x14ac:dyDescent="0.3">
      <c r="A716">
        <v>715</v>
      </c>
      <c r="B716" s="1" t="s">
        <v>99</v>
      </c>
      <c r="C716" t="s">
        <v>151</v>
      </c>
      <c r="D716">
        <v>81</v>
      </c>
      <c r="E716" t="s">
        <v>155</v>
      </c>
      <c r="F716">
        <f t="shared" si="11"/>
        <v>81</v>
      </c>
      <c r="G716">
        <f>IF(OR(Table3[[#This Row],[new Age]]&gt;Answer!$H$39,Table3[[#This Row],[new Age]]&lt;Answer!$H$40),1,0)</f>
        <v>0</v>
      </c>
    </row>
    <row r="717" spans="1:7" x14ac:dyDescent="0.3">
      <c r="A717">
        <v>716</v>
      </c>
      <c r="B717" s="1" t="s">
        <v>113</v>
      </c>
      <c r="C717" t="s">
        <v>151</v>
      </c>
      <c r="D717">
        <v>86</v>
      </c>
      <c r="E717" t="s">
        <v>155</v>
      </c>
      <c r="F717">
        <f t="shared" si="11"/>
        <v>86</v>
      </c>
      <c r="G717">
        <f>IF(OR(Table3[[#This Row],[new Age]]&gt;Answer!$H$39,Table3[[#This Row],[new Age]]&lt;Answer!$H$40),1,0)</f>
        <v>0</v>
      </c>
    </row>
    <row r="718" spans="1:7" x14ac:dyDescent="0.3">
      <c r="A718">
        <v>717</v>
      </c>
      <c r="B718" s="1" t="s">
        <v>101</v>
      </c>
      <c r="C718" t="s">
        <v>151</v>
      </c>
      <c r="D718">
        <v>90</v>
      </c>
      <c r="E718" t="s">
        <v>155</v>
      </c>
      <c r="F718">
        <f>IF(D718="",AVERAGE(#REF!),D718)</f>
        <v>90</v>
      </c>
      <c r="G718">
        <f>IF(OR(Table3[[#This Row],[new Age]]&gt;Answer!$H$39,Table3[[#This Row],[new Age]]&lt;Answer!$H$40),1,0)</f>
        <v>0</v>
      </c>
    </row>
    <row r="719" spans="1:7" x14ac:dyDescent="0.3">
      <c r="A719">
        <v>718</v>
      </c>
      <c r="B719" s="1" t="s">
        <v>103</v>
      </c>
      <c r="C719" t="s">
        <v>152</v>
      </c>
      <c r="D719">
        <v>77</v>
      </c>
      <c r="E719" t="s">
        <v>155</v>
      </c>
      <c r="F719">
        <f>IF(D719="",AVERAGE(#REF!),D719)</f>
        <v>77</v>
      </c>
      <c r="G719">
        <f>IF(OR(Table3[[#This Row],[new Age]]&gt;Answer!$H$39,Table3[[#This Row],[new Age]]&lt;Answer!$H$40),1,0)</f>
        <v>0</v>
      </c>
    </row>
    <row r="720" spans="1:7" x14ac:dyDescent="0.3">
      <c r="A720">
        <v>719</v>
      </c>
      <c r="B720" s="1" t="s">
        <v>103</v>
      </c>
      <c r="C720" t="s">
        <v>151</v>
      </c>
      <c r="D720">
        <v>29</v>
      </c>
      <c r="E720" t="s">
        <v>155</v>
      </c>
      <c r="F720">
        <f t="shared" si="11"/>
        <v>29</v>
      </c>
      <c r="G720">
        <f>IF(OR(Table3[[#This Row],[new Age]]&gt;Answer!$H$39,Table3[[#This Row],[new Age]]&lt;Answer!$H$40),1,0)</f>
        <v>0</v>
      </c>
    </row>
    <row r="721" spans="1:7" x14ac:dyDescent="0.3">
      <c r="A721">
        <v>720</v>
      </c>
      <c r="B721" s="1" t="s">
        <v>107</v>
      </c>
      <c r="C721" t="s">
        <v>151</v>
      </c>
      <c r="D721">
        <v>36</v>
      </c>
      <c r="E721" t="s">
        <v>155</v>
      </c>
      <c r="F721">
        <f t="shared" si="11"/>
        <v>36</v>
      </c>
      <c r="G721">
        <f>IF(OR(Table3[[#This Row],[new Age]]&gt;Answer!$H$39,Table3[[#This Row],[new Age]]&lt;Answer!$H$40),1,0)</f>
        <v>0</v>
      </c>
    </row>
    <row r="722" spans="1:7" x14ac:dyDescent="0.3">
      <c r="A722">
        <v>721</v>
      </c>
      <c r="B722" s="1" t="s">
        <v>113</v>
      </c>
      <c r="C722" t="s">
        <v>151</v>
      </c>
      <c r="D722">
        <v>46</v>
      </c>
      <c r="E722" t="s">
        <v>155</v>
      </c>
      <c r="F722">
        <f>IF(D722="",AVERAGE(#REF!),D722)</f>
        <v>46</v>
      </c>
      <c r="G722">
        <f>IF(OR(Table3[[#This Row],[new Age]]&gt;Answer!$H$39,Table3[[#This Row],[new Age]]&lt;Answer!$H$40),1,0)</f>
        <v>0</v>
      </c>
    </row>
    <row r="723" spans="1:7" x14ac:dyDescent="0.3">
      <c r="A723">
        <v>722</v>
      </c>
      <c r="B723" s="1" t="s">
        <v>99</v>
      </c>
      <c r="C723" t="s">
        <v>152</v>
      </c>
      <c r="D723">
        <v>27</v>
      </c>
      <c r="E723" t="s">
        <v>155</v>
      </c>
      <c r="F723">
        <f>IF(D723="",AVERAGE(#REF!),D723)</f>
        <v>27</v>
      </c>
      <c r="G723">
        <f>IF(OR(Table3[[#This Row],[new Age]]&gt;Answer!$H$39,Table3[[#This Row],[new Age]]&lt;Answer!$H$40),1,0)</f>
        <v>0</v>
      </c>
    </row>
    <row r="724" spans="1:7" x14ac:dyDescent="0.3">
      <c r="A724">
        <v>723</v>
      </c>
      <c r="B724" s="1" t="s">
        <v>108</v>
      </c>
      <c r="C724" t="s">
        <v>152</v>
      </c>
      <c r="D724">
        <v>80</v>
      </c>
      <c r="E724" t="s">
        <v>155</v>
      </c>
      <c r="F724">
        <f t="shared" si="11"/>
        <v>80</v>
      </c>
      <c r="G724">
        <f>IF(OR(Table3[[#This Row],[new Age]]&gt;Answer!$H$39,Table3[[#This Row],[new Age]]&lt;Answer!$H$40),1,0)</f>
        <v>0</v>
      </c>
    </row>
    <row r="725" spans="1:7" x14ac:dyDescent="0.3">
      <c r="A725">
        <v>724</v>
      </c>
      <c r="B725" s="1" t="s">
        <v>99</v>
      </c>
      <c r="C725" t="s">
        <v>151</v>
      </c>
      <c r="D725">
        <v>30</v>
      </c>
      <c r="E725" t="s">
        <v>155</v>
      </c>
      <c r="F725">
        <f t="shared" si="11"/>
        <v>30</v>
      </c>
      <c r="G725">
        <f>IF(OR(Table3[[#This Row],[new Age]]&gt;Answer!$H$39,Table3[[#This Row],[new Age]]&lt;Answer!$H$40),1,0)</f>
        <v>0</v>
      </c>
    </row>
    <row r="726" spans="1:7" x14ac:dyDescent="0.3">
      <c r="A726">
        <v>725</v>
      </c>
      <c r="B726" s="1" t="s">
        <v>99</v>
      </c>
      <c r="C726" t="s">
        <v>151</v>
      </c>
      <c r="D726">
        <v>22</v>
      </c>
      <c r="E726" t="s">
        <v>155</v>
      </c>
      <c r="F726">
        <f>IF(D726="",AVERAGE(#REF!),D726)</f>
        <v>22</v>
      </c>
      <c r="G726">
        <f>IF(OR(Table3[[#This Row],[new Age]]&gt;Answer!$H$39,Table3[[#This Row],[new Age]]&lt;Answer!$H$40),1,0)</f>
        <v>0</v>
      </c>
    </row>
    <row r="727" spans="1:7" x14ac:dyDescent="0.3">
      <c r="A727">
        <v>726</v>
      </c>
      <c r="B727" s="1" t="s">
        <v>99</v>
      </c>
      <c r="C727" t="s">
        <v>151</v>
      </c>
      <c r="D727">
        <v>73</v>
      </c>
      <c r="E727" t="s">
        <v>155</v>
      </c>
      <c r="F727">
        <f>IF(D727="",AVERAGE(#REF!),D727)</f>
        <v>73</v>
      </c>
      <c r="G727">
        <f>IF(OR(Table3[[#This Row],[new Age]]&gt;Answer!$H$39,Table3[[#This Row],[new Age]]&lt;Answer!$H$40),1,0)</f>
        <v>0</v>
      </c>
    </row>
    <row r="728" spans="1:7" x14ac:dyDescent="0.3">
      <c r="A728">
        <v>727</v>
      </c>
      <c r="B728" s="1" t="s">
        <v>100</v>
      </c>
      <c r="C728" t="s">
        <v>151</v>
      </c>
      <c r="D728">
        <v>64</v>
      </c>
      <c r="E728" t="s">
        <v>155</v>
      </c>
      <c r="F728">
        <f t="shared" si="11"/>
        <v>64</v>
      </c>
      <c r="G728">
        <f>IF(OR(Table3[[#This Row],[new Age]]&gt;Answer!$H$39,Table3[[#This Row],[new Age]]&lt;Answer!$H$40),1,0)</f>
        <v>0</v>
      </c>
    </row>
    <row r="729" spans="1:7" x14ac:dyDescent="0.3">
      <c r="A729">
        <v>728</v>
      </c>
      <c r="B729" s="1" t="s">
        <v>113</v>
      </c>
      <c r="C729" t="s">
        <v>152</v>
      </c>
      <c r="D729">
        <v>64</v>
      </c>
      <c r="E729" t="s">
        <v>155</v>
      </c>
      <c r="F729">
        <f t="shared" si="11"/>
        <v>64</v>
      </c>
      <c r="G729">
        <f>IF(OR(Table3[[#This Row],[new Age]]&gt;Answer!$H$39,Table3[[#This Row],[new Age]]&lt;Answer!$H$40),1,0)</f>
        <v>0</v>
      </c>
    </row>
    <row r="730" spans="1:7" x14ac:dyDescent="0.3">
      <c r="A730">
        <v>729</v>
      </c>
      <c r="B730" s="1" t="s">
        <v>107</v>
      </c>
      <c r="C730" t="s">
        <v>151</v>
      </c>
      <c r="D730">
        <v>66</v>
      </c>
      <c r="E730" t="s">
        <v>155</v>
      </c>
      <c r="F730">
        <f>IF(D730="",AVERAGE(#REF!),D730)</f>
        <v>66</v>
      </c>
      <c r="G730">
        <f>IF(OR(Table3[[#This Row],[new Age]]&gt;Answer!$H$39,Table3[[#This Row],[new Age]]&lt;Answer!$H$40),1,0)</f>
        <v>0</v>
      </c>
    </row>
    <row r="731" spans="1:7" x14ac:dyDescent="0.3">
      <c r="A731">
        <v>730</v>
      </c>
      <c r="B731" s="1" t="s">
        <v>104</v>
      </c>
      <c r="C731" t="s">
        <v>152</v>
      </c>
      <c r="D731">
        <v>61</v>
      </c>
      <c r="E731" t="s">
        <v>155</v>
      </c>
      <c r="F731">
        <f>IF(D731="",AVERAGE(#REF!),D731)</f>
        <v>61</v>
      </c>
      <c r="G731">
        <f>IF(OR(Table3[[#This Row],[new Age]]&gt;Answer!$H$39,Table3[[#This Row],[new Age]]&lt;Answer!$H$40),1,0)</f>
        <v>0</v>
      </c>
    </row>
    <row r="732" spans="1:7" x14ac:dyDescent="0.3">
      <c r="A732">
        <v>731</v>
      </c>
      <c r="B732" s="1" t="s">
        <v>100</v>
      </c>
      <c r="C732" t="s">
        <v>151</v>
      </c>
      <c r="D732">
        <v>78</v>
      </c>
      <c r="E732" t="s">
        <v>155</v>
      </c>
      <c r="F732">
        <f t="shared" si="11"/>
        <v>78</v>
      </c>
      <c r="G732">
        <f>IF(OR(Table3[[#This Row],[new Age]]&gt;Answer!$H$39,Table3[[#This Row],[new Age]]&lt;Answer!$H$40),1,0)</f>
        <v>0</v>
      </c>
    </row>
    <row r="733" spans="1:7" x14ac:dyDescent="0.3">
      <c r="A733">
        <v>732</v>
      </c>
      <c r="B733" s="1" t="s">
        <v>113</v>
      </c>
      <c r="C733" t="s">
        <v>152</v>
      </c>
      <c r="D733">
        <v>86</v>
      </c>
      <c r="E733" t="s">
        <v>155</v>
      </c>
      <c r="F733">
        <f t="shared" si="11"/>
        <v>86</v>
      </c>
      <c r="G733">
        <f>IF(OR(Table3[[#This Row],[new Age]]&gt;Answer!$H$39,Table3[[#This Row],[new Age]]&lt;Answer!$H$40),1,0)</f>
        <v>0</v>
      </c>
    </row>
    <row r="734" spans="1:7" x14ac:dyDescent="0.3">
      <c r="A734">
        <v>733</v>
      </c>
      <c r="B734" s="1" t="s">
        <v>99</v>
      </c>
      <c r="C734" t="s">
        <v>151</v>
      </c>
      <c r="D734">
        <v>83</v>
      </c>
      <c r="E734" t="s">
        <v>155</v>
      </c>
      <c r="F734">
        <f>IF(D734="",AVERAGE(#REF!),D734)</f>
        <v>83</v>
      </c>
      <c r="G734">
        <f>IF(OR(Table3[[#This Row],[new Age]]&gt;Answer!$H$39,Table3[[#This Row],[new Age]]&lt;Answer!$H$40),1,0)</f>
        <v>0</v>
      </c>
    </row>
    <row r="735" spans="1:7" x14ac:dyDescent="0.3">
      <c r="A735">
        <v>734</v>
      </c>
      <c r="B735" s="1" t="s">
        <v>107</v>
      </c>
      <c r="C735" t="s">
        <v>152</v>
      </c>
      <c r="D735">
        <v>75</v>
      </c>
      <c r="E735" t="s">
        <v>155</v>
      </c>
      <c r="F735">
        <f>IF(D735="",AVERAGE(#REF!),D735)</f>
        <v>75</v>
      </c>
      <c r="G735">
        <f>IF(OR(Table3[[#This Row],[new Age]]&gt;Answer!$H$39,Table3[[#This Row],[new Age]]&lt;Answer!$H$40),1,0)</f>
        <v>0</v>
      </c>
    </row>
    <row r="736" spans="1:7" x14ac:dyDescent="0.3">
      <c r="A736">
        <v>735</v>
      </c>
      <c r="B736" s="1" t="s">
        <v>113</v>
      </c>
      <c r="C736" t="s">
        <v>152</v>
      </c>
      <c r="D736">
        <v>42</v>
      </c>
      <c r="E736" t="s">
        <v>155</v>
      </c>
      <c r="F736">
        <f t="shared" si="11"/>
        <v>42</v>
      </c>
      <c r="G736">
        <f>IF(OR(Table3[[#This Row],[new Age]]&gt;Answer!$H$39,Table3[[#This Row],[new Age]]&lt;Answer!$H$40),1,0)</f>
        <v>0</v>
      </c>
    </row>
    <row r="737" spans="1:7" x14ac:dyDescent="0.3">
      <c r="A737">
        <v>736</v>
      </c>
      <c r="B737" s="1" t="s">
        <v>99</v>
      </c>
      <c r="C737" t="s">
        <v>151</v>
      </c>
      <c r="D737">
        <v>50</v>
      </c>
      <c r="E737" t="s">
        <v>155</v>
      </c>
      <c r="F737">
        <f t="shared" si="11"/>
        <v>50</v>
      </c>
      <c r="G737">
        <f>IF(OR(Table3[[#This Row],[new Age]]&gt;Answer!$H$39,Table3[[#This Row],[new Age]]&lt;Answer!$H$40),1,0)</f>
        <v>0</v>
      </c>
    </row>
    <row r="738" spans="1:7" x14ac:dyDescent="0.3">
      <c r="A738">
        <v>737</v>
      </c>
      <c r="B738" s="1" t="s">
        <v>113</v>
      </c>
      <c r="C738" t="s">
        <v>151</v>
      </c>
      <c r="D738">
        <v>42</v>
      </c>
      <c r="E738" t="s">
        <v>155</v>
      </c>
      <c r="F738">
        <f>IF(D738="",AVERAGE(#REF!),D738)</f>
        <v>42</v>
      </c>
      <c r="G738">
        <f>IF(OR(Table3[[#This Row],[new Age]]&gt;Answer!$H$39,Table3[[#This Row],[new Age]]&lt;Answer!$H$40),1,0)</f>
        <v>0</v>
      </c>
    </row>
    <row r="739" spans="1:7" x14ac:dyDescent="0.3">
      <c r="A739">
        <v>738</v>
      </c>
      <c r="B739" s="1" t="s">
        <v>100</v>
      </c>
      <c r="C739" t="s">
        <v>151</v>
      </c>
      <c r="D739">
        <v>25</v>
      </c>
      <c r="E739" t="s">
        <v>155</v>
      </c>
      <c r="F739">
        <f>IF(D739="",AVERAGE(#REF!),D739)</f>
        <v>25</v>
      </c>
      <c r="G739">
        <f>IF(OR(Table3[[#This Row],[new Age]]&gt;Answer!$H$39,Table3[[#This Row],[new Age]]&lt;Answer!$H$40),1,0)</f>
        <v>0</v>
      </c>
    </row>
    <row r="740" spans="1:7" x14ac:dyDescent="0.3">
      <c r="A740">
        <v>739</v>
      </c>
      <c r="B740" s="1" t="s">
        <v>113</v>
      </c>
      <c r="C740" t="s">
        <v>152</v>
      </c>
      <c r="D740">
        <v>51</v>
      </c>
      <c r="E740" t="s">
        <v>155</v>
      </c>
      <c r="F740">
        <f t="shared" si="11"/>
        <v>51</v>
      </c>
      <c r="G740">
        <f>IF(OR(Table3[[#This Row],[new Age]]&gt;Answer!$H$39,Table3[[#This Row],[new Age]]&lt;Answer!$H$40),1,0)</f>
        <v>0</v>
      </c>
    </row>
    <row r="741" spans="1:7" x14ac:dyDescent="0.3">
      <c r="A741">
        <v>740</v>
      </c>
      <c r="B741" s="1" t="s">
        <v>113</v>
      </c>
      <c r="C741" t="s">
        <v>151</v>
      </c>
      <c r="D741">
        <v>64</v>
      </c>
      <c r="E741" t="s">
        <v>155</v>
      </c>
      <c r="F741">
        <f t="shared" si="11"/>
        <v>64</v>
      </c>
      <c r="G741">
        <f>IF(OR(Table3[[#This Row],[new Age]]&gt;Answer!$H$39,Table3[[#This Row],[new Age]]&lt;Answer!$H$40),1,0)</f>
        <v>0</v>
      </c>
    </row>
    <row r="742" spans="1:7" x14ac:dyDescent="0.3">
      <c r="A742">
        <v>741</v>
      </c>
      <c r="B742" s="1" t="s">
        <v>99</v>
      </c>
      <c r="C742" t="s">
        <v>152</v>
      </c>
      <c r="D742">
        <v>25</v>
      </c>
      <c r="E742" t="s">
        <v>155</v>
      </c>
      <c r="F742">
        <f>IF(D742="",AVERAGE(#REF!),D742)</f>
        <v>25</v>
      </c>
      <c r="G742">
        <f>IF(OR(Table3[[#This Row],[new Age]]&gt;Answer!$H$39,Table3[[#This Row],[new Age]]&lt;Answer!$H$40),1,0)</f>
        <v>0</v>
      </c>
    </row>
    <row r="743" spans="1:7" x14ac:dyDescent="0.3">
      <c r="A743">
        <v>742</v>
      </c>
      <c r="B743" s="1" t="s">
        <v>99</v>
      </c>
      <c r="C743" t="s">
        <v>152</v>
      </c>
      <c r="D743">
        <v>63</v>
      </c>
      <c r="E743" t="s">
        <v>155</v>
      </c>
      <c r="F743">
        <f>IF(D743="",AVERAGE(#REF!),D743)</f>
        <v>63</v>
      </c>
      <c r="G743">
        <f>IF(OR(Table3[[#This Row],[new Age]]&gt;Answer!$H$39,Table3[[#This Row],[new Age]]&lt;Answer!$H$40),1,0)</f>
        <v>0</v>
      </c>
    </row>
    <row r="744" spans="1:7" x14ac:dyDescent="0.3">
      <c r="A744">
        <v>743</v>
      </c>
      <c r="B744" s="1" t="s">
        <v>99</v>
      </c>
      <c r="C744" t="s">
        <v>152</v>
      </c>
      <c r="D744">
        <v>29</v>
      </c>
      <c r="E744" t="s">
        <v>155</v>
      </c>
      <c r="F744">
        <f t="shared" si="11"/>
        <v>29</v>
      </c>
      <c r="G744">
        <f>IF(OR(Table3[[#This Row],[new Age]]&gt;Answer!$H$39,Table3[[#This Row],[new Age]]&lt;Answer!$H$40),1,0)</f>
        <v>0</v>
      </c>
    </row>
    <row r="745" spans="1:7" x14ac:dyDescent="0.3">
      <c r="A745">
        <v>744</v>
      </c>
      <c r="B745" s="1" t="s">
        <v>102</v>
      </c>
      <c r="C745" t="s">
        <v>151</v>
      </c>
      <c r="D745">
        <v>33</v>
      </c>
      <c r="E745" t="s">
        <v>155</v>
      </c>
      <c r="F745">
        <f t="shared" si="11"/>
        <v>33</v>
      </c>
      <c r="G745">
        <f>IF(OR(Table3[[#This Row],[new Age]]&gt;Answer!$H$39,Table3[[#This Row],[new Age]]&lt;Answer!$H$40),1,0)</f>
        <v>0</v>
      </c>
    </row>
    <row r="746" spans="1:7" x14ac:dyDescent="0.3">
      <c r="A746">
        <v>745</v>
      </c>
      <c r="B746" s="1" t="s">
        <v>101</v>
      </c>
      <c r="C746" t="s">
        <v>151</v>
      </c>
      <c r="D746">
        <v>27</v>
      </c>
      <c r="E746" t="s">
        <v>155</v>
      </c>
      <c r="F746">
        <f>IF(D746="",AVERAGE(#REF!),D746)</f>
        <v>27</v>
      </c>
      <c r="G746">
        <f>IF(OR(Table3[[#This Row],[new Age]]&gt;Answer!$H$39,Table3[[#This Row],[new Age]]&lt;Answer!$H$40),1,0)</f>
        <v>0</v>
      </c>
    </row>
    <row r="747" spans="1:7" x14ac:dyDescent="0.3">
      <c r="A747">
        <v>746</v>
      </c>
      <c r="B747" s="1" t="s">
        <v>99</v>
      </c>
      <c r="C747" t="s">
        <v>152</v>
      </c>
      <c r="D747">
        <v>75</v>
      </c>
      <c r="E747" t="s">
        <v>155</v>
      </c>
      <c r="F747">
        <f>IF(D747="",AVERAGE(#REF!),D747)</f>
        <v>75</v>
      </c>
      <c r="G747">
        <f>IF(OR(Table3[[#This Row],[new Age]]&gt;Answer!$H$39,Table3[[#This Row],[new Age]]&lt;Answer!$H$40),1,0)</f>
        <v>0</v>
      </c>
    </row>
    <row r="748" spans="1:7" x14ac:dyDescent="0.3">
      <c r="A748">
        <v>747</v>
      </c>
      <c r="B748" s="1" t="s">
        <v>107</v>
      </c>
      <c r="C748" t="s">
        <v>152</v>
      </c>
      <c r="D748">
        <v>64</v>
      </c>
      <c r="E748" t="s">
        <v>155</v>
      </c>
      <c r="F748">
        <f t="shared" si="11"/>
        <v>64</v>
      </c>
      <c r="G748">
        <f>IF(OR(Table3[[#This Row],[new Age]]&gt;Answer!$H$39,Table3[[#This Row],[new Age]]&lt;Answer!$H$40),1,0)</f>
        <v>0</v>
      </c>
    </row>
    <row r="749" spans="1:7" x14ac:dyDescent="0.3">
      <c r="A749">
        <v>748</v>
      </c>
      <c r="B749" s="1" t="s">
        <v>99</v>
      </c>
      <c r="C749" t="s">
        <v>152</v>
      </c>
      <c r="D749">
        <v>40</v>
      </c>
      <c r="E749" t="s">
        <v>155</v>
      </c>
      <c r="F749">
        <f t="shared" si="11"/>
        <v>40</v>
      </c>
      <c r="G749">
        <f>IF(OR(Table3[[#This Row],[new Age]]&gt;Answer!$H$39,Table3[[#This Row],[new Age]]&lt;Answer!$H$40),1,0)</f>
        <v>0</v>
      </c>
    </row>
    <row r="750" spans="1:7" x14ac:dyDescent="0.3">
      <c r="A750">
        <v>749</v>
      </c>
      <c r="B750" s="1" t="s">
        <v>106</v>
      </c>
      <c r="C750" t="s">
        <v>152</v>
      </c>
      <c r="D750">
        <v>82</v>
      </c>
      <c r="E750" t="s">
        <v>155</v>
      </c>
      <c r="F750">
        <f>IF(D750="",AVERAGE(#REF!),D750)</f>
        <v>82</v>
      </c>
      <c r="G750">
        <f>IF(OR(Table3[[#This Row],[new Age]]&gt;Answer!$H$39,Table3[[#This Row],[new Age]]&lt;Answer!$H$40),1,0)</f>
        <v>0</v>
      </c>
    </row>
    <row r="751" spans="1:7" x14ac:dyDescent="0.3">
      <c r="A751">
        <v>750</v>
      </c>
      <c r="B751" s="1" t="s">
        <v>102</v>
      </c>
      <c r="C751" t="s">
        <v>151</v>
      </c>
      <c r="D751">
        <v>40</v>
      </c>
      <c r="E751" t="s">
        <v>155</v>
      </c>
      <c r="F751">
        <f>IF(D751="",AVERAGE(#REF!),D751)</f>
        <v>40</v>
      </c>
      <c r="G751">
        <f>IF(OR(Table3[[#This Row],[new Age]]&gt;Answer!$H$39,Table3[[#This Row],[new Age]]&lt;Answer!$H$40),1,0)</f>
        <v>0</v>
      </c>
    </row>
    <row r="752" spans="1:7" x14ac:dyDescent="0.3">
      <c r="A752">
        <v>751</v>
      </c>
      <c r="B752" s="1" t="s">
        <v>113</v>
      </c>
      <c r="C752" t="s">
        <v>151</v>
      </c>
      <c r="D752">
        <v>82</v>
      </c>
      <c r="E752" t="s">
        <v>155</v>
      </c>
      <c r="F752">
        <f t="shared" si="11"/>
        <v>82</v>
      </c>
      <c r="G752">
        <f>IF(OR(Table3[[#This Row],[new Age]]&gt;Answer!$H$39,Table3[[#This Row],[new Age]]&lt;Answer!$H$40),1,0)</f>
        <v>0</v>
      </c>
    </row>
    <row r="753" spans="1:7" x14ac:dyDescent="0.3">
      <c r="A753">
        <v>752</v>
      </c>
      <c r="B753" s="1" t="s">
        <v>104</v>
      </c>
      <c r="C753" t="s">
        <v>151</v>
      </c>
      <c r="D753">
        <v>42</v>
      </c>
      <c r="E753" t="s">
        <v>155</v>
      </c>
      <c r="F753">
        <f t="shared" si="11"/>
        <v>42</v>
      </c>
      <c r="G753">
        <f>IF(OR(Table3[[#This Row],[new Age]]&gt;Answer!$H$39,Table3[[#This Row],[new Age]]&lt;Answer!$H$40),1,0)</f>
        <v>0</v>
      </c>
    </row>
    <row r="754" spans="1:7" x14ac:dyDescent="0.3">
      <c r="A754">
        <v>753</v>
      </c>
      <c r="B754" s="1" t="s">
        <v>99</v>
      </c>
      <c r="C754" t="s">
        <v>151</v>
      </c>
      <c r="D754">
        <v>18</v>
      </c>
      <c r="E754" t="s">
        <v>155</v>
      </c>
      <c r="F754">
        <f>IF(D754="",AVERAGE(#REF!),D754)</f>
        <v>18</v>
      </c>
      <c r="G754">
        <f>IF(OR(Table3[[#This Row],[new Age]]&gt;Answer!$H$39,Table3[[#This Row],[new Age]]&lt;Answer!$H$40),1,0)</f>
        <v>0</v>
      </c>
    </row>
    <row r="755" spans="1:7" x14ac:dyDescent="0.3">
      <c r="A755">
        <v>754</v>
      </c>
      <c r="B755" s="1" t="s">
        <v>107</v>
      </c>
      <c r="C755" t="s">
        <v>152</v>
      </c>
      <c r="D755">
        <v>58</v>
      </c>
      <c r="E755" t="s">
        <v>155</v>
      </c>
      <c r="F755">
        <f>IF(D755="",AVERAGE(#REF!),D755)</f>
        <v>58</v>
      </c>
      <c r="G755">
        <f>IF(OR(Table3[[#This Row],[new Age]]&gt;Answer!$H$39,Table3[[#This Row],[new Age]]&lt;Answer!$H$40),1,0)</f>
        <v>0</v>
      </c>
    </row>
    <row r="756" spans="1:7" x14ac:dyDescent="0.3">
      <c r="A756">
        <v>755</v>
      </c>
      <c r="B756" s="1" t="s">
        <v>99</v>
      </c>
      <c r="C756" t="s">
        <v>151</v>
      </c>
      <c r="D756">
        <v>54</v>
      </c>
      <c r="E756" t="s">
        <v>155</v>
      </c>
      <c r="F756">
        <f t="shared" si="11"/>
        <v>54</v>
      </c>
      <c r="G756">
        <f>IF(OR(Table3[[#This Row],[new Age]]&gt;Answer!$H$39,Table3[[#This Row],[new Age]]&lt;Answer!$H$40),1,0)</f>
        <v>0</v>
      </c>
    </row>
    <row r="757" spans="1:7" x14ac:dyDescent="0.3">
      <c r="A757">
        <v>756</v>
      </c>
      <c r="B757" s="1" t="s">
        <v>109</v>
      </c>
      <c r="C757" t="s">
        <v>152</v>
      </c>
      <c r="D757">
        <v>42</v>
      </c>
      <c r="E757" t="s">
        <v>155</v>
      </c>
      <c r="F757">
        <f t="shared" si="11"/>
        <v>42</v>
      </c>
      <c r="G757">
        <f>IF(OR(Table3[[#This Row],[new Age]]&gt;Answer!$H$39,Table3[[#This Row],[new Age]]&lt;Answer!$H$40),1,0)</f>
        <v>0</v>
      </c>
    </row>
    <row r="758" spans="1:7" x14ac:dyDescent="0.3">
      <c r="A758">
        <v>757</v>
      </c>
      <c r="B758" s="1" t="s">
        <v>99</v>
      </c>
      <c r="C758" t="s">
        <v>152</v>
      </c>
      <c r="D758">
        <v>59</v>
      </c>
      <c r="E758" t="s">
        <v>155</v>
      </c>
      <c r="F758">
        <f>IF(D758="",AVERAGE(#REF!),D758)</f>
        <v>59</v>
      </c>
      <c r="G758">
        <f>IF(OR(Table3[[#This Row],[new Age]]&gt;Answer!$H$39,Table3[[#This Row],[new Age]]&lt;Answer!$H$40),1,0)</f>
        <v>0</v>
      </c>
    </row>
    <row r="759" spans="1:7" x14ac:dyDescent="0.3">
      <c r="A759">
        <v>758</v>
      </c>
      <c r="B759" s="1" t="s">
        <v>99</v>
      </c>
      <c r="C759" t="s">
        <v>152</v>
      </c>
      <c r="D759">
        <v>22</v>
      </c>
      <c r="E759" t="s">
        <v>155</v>
      </c>
      <c r="F759">
        <f>IF(D759="",AVERAGE(#REF!),D759)</f>
        <v>22</v>
      </c>
      <c r="G759">
        <f>IF(OR(Table3[[#This Row],[new Age]]&gt;Answer!$H$39,Table3[[#This Row],[new Age]]&lt;Answer!$H$40),1,0)</f>
        <v>0</v>
      </c>
    </row>
    <row r="760" spans="1:7" x14ac:dyDescent="0.3">
      <c r="A760">
        <v>759</v>
      </c>
      <c r="B760" s="1" t="s">
        <v>99</v>
      </c>
      <c r="C760" t="s">
        <v>151</v>
      </c>
      <c r="D760">
        <v>19</v>
      </c>
      <c r="E760" t="s">
        <v>155</v>
      </c>
      <c r="F760">
        <f t="shared" si="11"/>
        <v>19</v>
      </c>
      <c r="G760">
        <f>IF(OR(Table3[[#This Row],[new Age]]&gt;Answer!$H$39,Table3[[#This Row],[new Age]]&lt;Answer!$H$40),1,0)</f>
        <v>0</v>
      </c>
    </row>
    <row r="761" spans="1:7" x14ac:dyDescent="0.3">
      <c r="A761">
        <v>760</v>
      </c>
      <c r="B761" s="1" t="s">
        <v>113</v>
      </c>
      <c r="C761" t="s">
        <v>151</v>
      </c>
      <c r="D761">
        <v>22</v>
      </c>
      <c r="E761" t="s">
        <v>155</v>
      </c>
      <c r="F761">
        <f t="shared" si="11"/>
        <v>22</v>
      </c>
      <c r="G761">
        <f>IF(OR(Table3[[#This Row],[new Age]]&gt;Answer!$H$39,Table3[[#This Row],[new Age]]&lt;Answer!$H$40),1,0)</f>
        <v>0</v>
      </c>
    </row>
    <row r="762" spans="1:7" x14ac:dyDescent="0.3">
      <c r="A762">
        <v>761</v>
      </c>
      <c r="B762" s="1" t="s">
        <v>108</v>
      </c>
      <c r="C762" t="s">
        <v>151</v>
      </c>
      <c r="D762">
        <v>42</v>
      </c>
      <c r="E762" t="s">
        <v>155</v>
      </c>
      <c r="F762">
        <f>IF(D762="",AVERAGE(#REF!),D762)</f>
        <v>42</v>
      </c>
      <c r="G762">
        <f>IF(OR(Table3[[#This Row],[new Age]]&gt;Answer!$H$39,Table3[[#This Row],[new Age]]&lt;Answer!$H$40),1,0)</f>
        <v>0</v>
      </c>
    </row>
    <row r="763" spans="1:7" x14ac:dyDescent="0.3">
      <c r="A763">
        <v>762</v>
      </c>
      <c r="B763" s="1" t="s">
        <v>108</v>
      </c>
      <c r="C763" t="s">
        <v>152</v>
      </c>
      <c r="D763">
        <v>21</v>
      </c>
      <c r="E763" t="s">
        <v>155</v>
      </c>
      <c r="F763">
        <f>IF(D763="",AVERAGE(#REF!),D763)</f>
        <v>21</v>
      </c>
      <c r="G763">
        <f>IF(OR(Table3[[#This Row],[new Age]]&gt;Answer!$H$39,Table3[[#This Row],[new Age]]&lt;Answer!$H$40),1,0)</f>
        <v>0</v>
      </c>
    </row>
    <row r="764" spans="1:7" x14ac:dyDescent="0.3">
      <c r="A764">
        <v>763</v>
      </c>
      <c r="B764" s="1" t="s">
        <v>99</v>
      </c>
      <c r="C764" t="s">
        <v>151</v>
      </c>
      <c r="D764">
        <v>86</v>
      </c>
      <c r="E764" t="s">
        <v>155</v>
      </c>
      <c r="F764">
        <f t="shared" si="11"/>
        <v>86</v>
      </c>
      <c r="G764">
        <f>IF(OR(Table3[[#This Row],[new Age]]&gt;Answer!$H$39,Table3[[#This Row],[new Age]]&lt;Answer!$H$40),1,0)</f>
        <v>0</v>
      </c>
    </row>
    <row r="765" spans="1:7" x14ac:dyDescent="0.3">
      <c r="A765">
        <v>764</v>
      </c>
      <c r="B765" s="1" t="s">
        <v>100</v>
      </c>
      <c r="C765" t="s">
        <v>152</v>
      </c>
      <c r="D765">
        <v>28</v>
      </c>
      <c r="E765" t="s">
        <v>155</v>
      </c>
      <c r="F765">
        <f t="shared" si="11"/>
        <v>28</v>
      </c>
      <c r="G765">
        <f>IF(OR(Table3[[#This Row],[new Age]]&gt;Answer!$H$39,Table3[[#This Row],[new Age]]&lt;Answer!$H$40),1,0)</f>
        <v>0</v>
      </c>
    </row>
    <row r="766" spans="1:7" x14ac:dyDescent="0.3">
      <c r="A766">
        <v>765</v>
      </c>
      <c r="B766" s="1" t="s">
        <v>103</v>
      </c>
      <c r="C766" t="s">
        <v>152</v>
      </c>
      <c r="D766">
        <v>46</v>
      </c>
      <c r="E766" t="s">
        <v>155</v>
      </c>
      <c r="F766">
        <f>IF(D766="",AVERAGE(#REF!),D766)</f>
        <v>46</v>
      </c>
      <c r="G766">
        <f>IF(OR(Table3[[#This Row],[new Age]]&gt;Answer!$H$39,Table3[[#This Row],[new Age]]&lt;Answer!$H$40),1,0)</f>
        <v>0</v>
      </c>
    </row>
    <row r="767" spans="1:7" x14ac:dyDescent="0.3">
      <c r="A767">
        <v>766</v>
      </c>
      <c r="B767" s="1" t="s">
        <v>99</v>
      </c>
      <c r="C767" t="s">
        <v>152</v>
      </c>
      <c r="D767">
        <v>89</v>
      </c>
      <c r="E767" t="s">
        <v>155</v>
      </c>
      <c r="F767">
        <f>IF(D767="",AVERAGE(#REF!),D767)</f>
        <v>89</v>
      </c>
      <c r="G767">
        <f>IF(OR(Table3[[#This Row],[new Age]]&gt;Answer!$H$39,Table3[[#This Row],[new Age]]&lt;Answer!$H$40),1,0)</f>
        <v>0</v>
      </c>
    </row>
    <row r="768" spans="1:7" x14ac:dyDescent="0.3">
      <c r="A768">
        <v>767</v>
      </c>
      <c r="B768" s="1" t="s">
        <v>99</v>
      </c>
      <c r="C768" t="s">
        <v>151</v>
      </c>
      <c r="D768">
        <v>30</v>
      </c>
      <c r="E768" t="s">
        <v>155</v>
      </c>
      <c r="F768">
        <f t="shared" si="11"/>
        <v>30</v>
      </c>
      <c r="G768">
        <f>IF(OR(Table3[[#This Row],[new Age]]&gt;Answer!$H$39,Table3[[#This Row],[new Age]]&lt;Answer!$H$40),1,0)</f>
        <v>0</v>
      </c>
    </row>
    <row r="769" spans="1:7" x14ac:dyDescent="0.3">
      <c r="A769">
        <v>768</v>
      </c>
      <c r="B769" s="1" t="s">
        <v>99</v>
      </c>
      <c r="C769" t="s">
        <v>152</v>
      </c>
      <c r="D769">
        <v>38</v>
      </c>
      <c r="E769" t="s">
        <v>155</v>
      </c>
      <c r="F769">
        <f t="shared" si="11"/>
        <v>38</v>
      </c>
      <c r="G769">
        <f>IF(OR(Table3[[#This Row],[new Age]]&gt;Answer!$H$39,Table3[[#This Row],[new Age]]&lt;Answer!$H$40),1,0)</f>
        <v>0</v>
      </c>
    </row>
    <row r="770" spans="1:7" x14ac:dyDescent="0.3">
      <c r="A770">
        <v>769</v>
      </c>
      <c r="B770" s="1" t="s">
        <v>100</v>
      </c>
      <c r="C770" t="s">
        <v>151</v>
      </c>
      <c r="D770">
        <v>22</v>
      </c>
      <c r="E770" t="s">
        <v>155</v>
      </c>
      <c r="F770">
        <f>IF(D770="",AVERAGE(#REF!),D770)</f>
        <v>22</v>
      </c>
      <c r="G770">
        <f>IF(OR(Table3[[#This Row],[new Age]]&gt;Answer!$H$39,Table3[[#This Row],[new Age]]&lt;Answer!$H$40),1,0)</f>
        <v>0</v>
      </c>
    </row>
    <row r="771" spans="1:7" x14ac:dyDescent="0.3">
      <c r="A771">
        <v>770</v>
      </c>
      <c r="B771" s="1" t="s">
        <v>113</v>
      </c>
      <c r="C771" t="s">
        <v>151</v>
      </c>
      <c r="D771">
        <v>72</v>
      </c>
      <c r="E771" t="s">
        <v>155</v>
      </c>
      <c r="F771">
        <f>IF(D771="",AVERAGE(#REF!),D771)</f>
        <v>72</v>
      </c>
      <c r="G771">
        <f>IF(OR(Table3[[#This Row],[new Age]]&gt;Answer!$H$39,Table3[[#This Row],[new Age]]&lt;Answer!$H$40),1,0)</f>
        <v>0</v>
      </c>
    </row>
    <row r="772" spans="1:7" x14ac:dyDescent="0.3">
      <c r="A772">
        <v>771</v>
      </c>
      <c r="B772" s="1" t="s">
        <v>108</v>
      </c>
      <c r="C772" t="s">
        <v>151</v>
      </c>
      <c r="D772">
        <v>82</v>
      </c>
      <c r="E772" t="s">
        <v>155</v>
      </c>
      <c r="F772">
        <f t="shared" si="11"/>
        <v>82</v>
      </c>
      <c r="G772">
        <f>IF(OR(Table3[[#This Row],[new Age]]&gt;Answer!$H$39,Table3[[#This Row],[new Age]]&lt;Answer!$H$40),1,0)</f>
        <v>0</v>
      </c>
    </row>
    <row r="773" spans="1:7" x14ac:dyDescent="0.3">
      <c r="A773">
        <v>772</v>
      </c>
      <c r="B773" s="1" t="s">
        <v>100</v>
      </c>
      <c r="C773" t="s">
        <v>152</v>
      </c>
      <c r="D773">
        <v>37</v>
      </c>
      <c r="E773" t="s">
        <v>155</v>
      </c>
      <c r="F773">
        <f t="shared" si="11"/>
        <v>37</v>
      </c>
      <c r="G773">
        <f>IF(OR(Table3[[#This Row],[new Age]]&gt;Answer!$H$39,Table3[[#This Row],[new Age]]&lt;Answer!$H$40),1,0)</f>
        <v>0</v>
      </c>
    </row>
    <row r="774" spans="1:7" x14ac:dyDescent="0.3">
      <c r="A774">
        <v>773</v>
      </c>
      <c r="B774" s="1" t="s">
        <v>99</v>
      </c>
      <c r="C774" t="s">
        <v>151</v>
      </c>
      <c r="D774">
        <v>77</v>
      </c>
      <c r="E774" t="s">
        <v>155</v>
      </c>
      <c r="F774">
        <f>IF(D774="",AVERAGE(#REF!),D774)</f>
        <v>77</v>
      </c>
      <c r="G774">
        <f>IF(OR(Table3[[#This Row],[new Age]]&gt;Answer!$H$39,Table3[[#This Row],[new Age]]&lt;Answer!$H$40),1,0)</f>
        <v>0</v>
      </c>
    </row>
    <row r="775" spans="1:7" x14ac:dyDescent="0.3">
      <c r="A775">
        <v>774</v>
      </c>
      <c r="B775" s="1" t="s">
        <v>113</v>
      </c>
      <c r="C775" t="s">
        <v>151</v>
      </c>
      <c r="D775">
        <v>84</v>
      </c>
      <c r="E775" t="s">
        <v>155</v>
      </c>
      <c r="F775">
        <f>IF(D775="",AVERAGE(#REF!),D775)</f>
        <v>84</v>
      </c>
      <c r="G775">
        <f>IF(OR(Table3[[#This Row],[new Age]]&gt;Answer!$H$39,Table3[[#This Row],[new Age]]&lt;Answer!$H$40),1,0)</f>
        <v>0</v>
      </c>
    </row>
    <row r="776" spans="1:7" x14ac:dyDescent="0.3">
      <c r="A776">
        <v>775</v>
      </c>
      <c r="B776" s="1" t="s">
        <v>106</v>
      </c>
      <c r="C776" t="s">
        <v>151</v>
      </c>
      <c r="D776">
        <v>68</v>
      </c>
      <c r="E776" t="s">
        <v>155</v>
      </c>
      <c r="F776">
        <f t="shared" ref="F776:F837" si="12">IF(D776="",AVERAGE(D773:D775),D776)</f>
        <v>68</v>
      </c>
      <c r="G776">
        <f>IF(OR(Table3[[#This Row],[new Age]]&gt;Answer!$H$39,Table3[[#This Row],[new Age]]&lt;Answer!$H$40),1,0)</f>
        <v>0</v>
      </c>
    </row>
    <row r="777" spans="1:7" x14ac:dyDescent="0.3">
      <c r="A777">
        <v>776</v>
      </c>
      <c r="B777" s="1" t="s">
        <v>107</v>
      </c>
      <c r="C777" t="s">
        <v>151</v>
      </c>
      <c r="D777">
        <v>38</v>
      </c>
      <c r="E777" t="s">
        <v>155</v>
      </c>
      <c r="F777">
        <f t="shared" si="12"/>
        <v>38</v>
      </c>
      <c r="G777">
        <f>IF(OR(Table3[[#This Row],[new Age]]&gt;Answer!$H$39,Table3[[#This Row],[new Age]]&lt;Answer!$H$40),1,0)</f>
        <v>0</v>
      </c>
    </row>
    <row r="778" spans="1:7" x14ac:dyDescent="0.3">
      <c r="A778">
        <v>777</v>
      </c>
      <c r="B778" s="1" t="s">
        <v>99</v>
      </c>
      <c r="C778" t="s">
        <v>151</v>
      </c>
      <c r="D778">
        <v>53</v>
      </c>
      <c r="E778" t="s">
        <v>155</v>
      </c>
      <c r="F778">
        <f>IF(D778="",AVERAGE(#REF!),D778)</f>
        <v>53</v>
      </c>
      <c r="G778">
        <f>IF(OR(Table3[[#This Row],[new Age]]&gt;Answer!$H$39,Table3[[#This Row],[new Age]]&lt;Answer!$H$40),1,0)</f>
        <v>0</v>
      </c>
    </row>
    <row r="779" spans="1:7" x14ac:dyDescent="0.3">
      <c r="A779">
        <v>778</v>
      </c>
      <c r="B779" s="1" t="s">
        <v>100</v>
      </c>
      <c r="C779" t="s">
        <v>152</v>
      </c>
      <c r="D779">
        <v>26</v>
      </c>
      <c r="E779" t="s">
        <v>155</v>
      </c>
      <c r="F779">
        <f>IF(D779="",AVERAGE(#REF!),D779)</f>
        <v>26</v>
      </c>
      <c r="G779">
        <f>IF(OR(Table3[[#This Row],[new Age]]&gt;Answer!$H$39,Table3[[#This Row],[new Age]]&lt;Answer!$H$40),1,0)</f>
        <v>0</v>
      </c>
    </row>
    <row r="780" spans="1:7" x14ac:dyDescent="0.3">
      <c r="A780">
        <v>779</v>
      </c>
      <c r="B780" s="1" t="s">
        <v>99</v>
      </c>
      <c r="C780" t="s">
        <v>151</v>
      </c>
      <c r="D780">
        <v>41</v>
      </c>
      <c r="E780" t="s">
        <v>155</v>
      </c>
      <c r="F780">
        <f t="shared" si="12"/>
        <v>41</v>
      </c>
      <c r="G780">
        <f>IF(OR(Table3[[#This Row],[new Age]]&gt;Answer!$H$39,Table3[[#This Row],[new Age]]&lt;Answer!$H$40),1,0)</f>
        <v>0</v>
      </c>
    </row>
    <row r="781" spans="1:7" x14ac:dyDescent="0.3">
      <c r="A781">
        <v>780</v>
      </c>
      <c r="B781" s="1" t="s">
        <v>113</v>
      </c>
      <c r="C781" t="s">
        <v>151</v>
      </c>
      <c r="D781">
        <v>43</v>
      </c>
      <c r="E781" t="s">
        <v>155</v>
      </c>
      <c r="F781">
        <f t="shared" si="12"/>
        <v>43</v>
      </c>
      <c r="G781">
        <f>IF(OR(Table3[[#This Row],[new Age]]&gt;Answer!$H$39,Table3[[#This Row],[new Age]]&lt;Answer!$H$40),1,0)</f>
        <v>0</v>
      </c>
    </row>
    <row r="782" spans="1:7" x14ac:dyDescent="0.3">
      <c r="A782">
        <v>781</v>
      </c>
      <c r="B782" s="1" t="s">
        <v>102</v>
      </c>
      <c r="C782" t="s">
        <v>152</v>
      </c>
      <c r="D782">
        <v>66</v>
      </c>
      <c r="E782" t="s">
        <v>155</v>
      </c>
      <c r="F782">
        <f>IF(D782="",AVERAGE(#REF!),D782)</f>
        <v>66</v>
      </c>
      <c r="G782">
        <f>IF(OR(Table3[[#This Row],[new Age]]&gt;Answer!$H$39,Table3[[#This Row],[new Age]]&lt;Answer!$H$40),1,0)</f>
        <v>0</v>
      </c>
    </row>
    <row r="783" spans="1:7" x14ac:dyDescent="0.3">
      <c r="A783">
        <v>782</v>
      </c>
      <c r="B783" s="1" t="s">
        <v>99</v>
      </c>
      <c r="C783" t="s">
        <v>152</v>
      </c>
      <c r="D783">
        <v>74</v>
      </c>
      <c r="E783" t="s">
        <v>155</v>
      </c>
      <c r="F783">
        <f>IF(D783="",AVERAGE(#REF!),D783)</f>
        <v>74</v>
      </c>
      <c r="G783">
        <f>IF(OR(Table3[[#This Row],[new Age]]&gt;Answer!$H$39,Table3[[#This Row],[new Age]]&lt;Answer!$H$40),1,0)</f>
        <v>0</v>
      </c>
    </row>
    <row r="784" spans="1:7" x14ac:dyDescent="0.3">
      <c r="A784">
        <v>783</v>
      </c>
      <c r="B784" s="1" t="s">
        <v>99</v>
      </c>
      <c r="C784" t="s">
        <v>152</v>
      </c>
      <c r="D784">
        <v>42</v>
      </c>
      <c r="E784" t="s">
        <v>155</v>
      </c>
      <c r="F784">
        <f t="shared" si="12"/>
        <v>42</v>
      </c>
      <c r="G784">
        <f>IF(OR(Table3[[#This Row],[new Age]]&gt;Answer!$H$39,Table3[[#This Row],[new Age]]&lt;Answer!$H$40),1,0)</f>
        <v>0</v>
      </c>
    </row>
    <row r="785" spans="1:7" x14ac:dyDescent="0.3">
      <c r="A785">
        <v>784</v>
      </c>
      <c r="B785" s="1" t="s">
        <v>99</v>
      </c>
      <c r="C785" t="s">
        <v>151</v>
      </c>
      <c r="D785">
        <v>38</v>
      </c>
      <c r="E785" t="s">
        <v>155</v>
      </c>
      <c r="F785">
        <f t="shared" si="12"/>
        <v>38</v>
      </c>
      <c r="G785">
        <f>IF(OR(Table3[[#This Row],[new Age]]&gt;Answer!$H$39,Table3[[#This Row],[new Age]]&lt;Answer!$H$40),1,0)</f>
        <v>0</v>
      </c>
    </row>
    <row r="786" spans="1:7" x14ac:dyDescent="0.3">
      <c r="A786">
        <v>785</v>
      </c>
      <c r="B786" s="1" t="s">
        <v>111</v>
      </c>
      <c r="C786" t="s">
        <v>151</v>
      </c>
      <c r="D786">
        <v>44</v>
      </c>
      <c r="E786" t="s">
        <v>155</v>
      </c>
      <c r="F786">
        <f>IF(D786="",AVERAGE(#REF!),D786)</f>
        <v>44</v>
      </c>
      <c r="G786">
        <f>IF(OR(Table3[[#This Row],[new Age]]&gt;Answer!$H$39,Table3[[#This Row],[new Age]]&lt;Answer!$H$40),1,0)</f>
        <v>0</v>
      </c>
    </row>
    <row r="787" spans="1:7" x14ac:dyDescent="0.3">
      <c r="A787">
        <v>786</v>
      </c>
      <c r="B787" s="1" t="s">
        <v>108</v>
      </c>
      <c r="C787" t="s">
        <v>151</v>
      </c>
      <c r="D787">
        <v>61</v>
      </c>
      <c r="E787" t="s">
        <v>155</v>
      </c>
      <c r="F787">
        <f>IF(D787="",AVERAGE(#REF!),D787)</f>
        <v>61</v>
      </c>
      <c r="G787">
        <f>IF(OR(Table3[[#This Row],[new Age]]&gt;Answer!$H$39,Table3[[#This Row],[new Age]]&lt;Answer!$H$40),1,0)</f>
        <v>0</v>
      </c>
    </row>
    <row r="788" spans="1:7" x14ac:dyDescent="0.3">
      <c r="A788">
        <v>787</v>
      </c>
      <c r="B788" s="1" t="s">
        <v>104</v>
      </c>
      <c r="C788" t="s">
        <v>152</v>
      </c>
      <c r="D788">
        <v>40</v>
      </c>
      <c r="E788" t="s">
        <v>155</v>
      </c>
      <c r="F788">
        <f t="shared" si="12"/>
        <v>40</v>
      </c>
      <c r="G788">
        <f>IF(OR(Table3[[#This Row],[new Age]]&gt;Answer!$H$39,Table3[[#This Row],[new Age]]&lt;Answer!$H$40),1,0)</f>
        <v>0</v>
      </c>
    </row>
    <row r="789" spans="1:7" x14ac:dyDescent="0.3">
      <c r="A789">
        <v>788</v>
      </c>
      <c r="B789" s="1" t="s">
        <v>101</v>
      </c>
      <c r="C789" t="s">
        <v>151</v>
      </c>
      <c r="D789">
        <v>57</v>
      </c>
      <c r="E789" t="s">
        <v>155</v>
      </c>
      <c r="F789">
        <f t="shared" si="12"/>
        <v>57</v>
      </c>
      <c r="G789">
        <f>IF(OR(Table3[[#This Row],[new Age]]&gt;Answer!$H$39,Table3[[#This Row],[new Age]]&lt;Answer!$H$40),1,0)</f>
        <v>0</v>
      </c>
    </row>
    <row r="790" spans="1:7" x14ac:dyDescent="0.3">
      <c r="A790">
        <v>789</v>
      </c>
      <c r="B790" s="1" t="s">
        <v>100</v>
      </c>
      <c r="C790" t="s">
        <v>151</v>
      </c>
      <c r="D790">
        <v>62</v>
      </c>
      <c r="E790" t="s">
        <v>155</v>
      </c>
      <c r="F790">
        <f>IF(D790="",AVERAGE(#REF!),D790)</f>
        <v>62</v>
      </c>
      <c r="G790">
        <f>IF(OR(Table3[[#This Row],[new Age]]&gt;Answer!$H$39,Table3[[#This Row],[new Age]]&lt;Answer!$H$40),1,0)</f>
        <v>0</v>
      </c>
    </row>
    <row r="791" spans="1:7" x14ac:dyDescent="0.3">
      <c r="A791">
        <v>790</v>
      </c>
      <c r="B791" s="1" t="s">
        <v>113</v>
      </c>
      <c r="C791" t="s">
        <v>151</v>
      </c>
      <c r="D791">
        <v>85</v>
      </c>
      <c r="E791" t="s">
        <v>155</v>
      </c>
      <c r="F791">
        <f>IF(D791="",AVERAGE(#REF!),D791)</f>
        <v>85</v>
      </c>
      <c r="G791">
        <f>IF(OR(Table3[[#This Row],[new Age]]&gt;Answer!$H$39,Table3[[#This Row],[new Age]]&lt;Answer!$H$40),1,0)</f>
        <v>0</v>
      </c>
    </row>
    <row r="792" spans="1:7" x14ac:dyDescent="0.3">
      <c r="A792">
        <v>791</v>
      </c>
      <c r="B792" s="1" t="s">
        <v>99</v>
      </c>
      <c r="C792" t="s">
        <v>151</v>
      </c>
      <c r="D792">
        <v>72</v>
      </c>
      <c r="E792" t="s">
        <v>155</v>
      </c>
      <c r="F792">
        <f t="shared" si="12"/>
        <v>72</v>
      </c>
      <c r="G792">
        <f>IF(OR(Table3[[#This Row],[new Age]]&gt;Answer!$H$39,Table3[[#This Row],[new Age]]&lt;Answer!$H$40),1,0)</f>
        <v>0</v>
      </c>
    </row>
    <row r="793" spans="1:7" x14ac:dyDescent="0.3">
      <c r="A793">
        <v>792</v>
      </c>
      <c r="B793" s="1" t="s">
        <v>99</v>
      </c>
      <c r="C793" t="s">
        <v>152</v>
      </c>
      <c r="D793">
        <v>23</v>
      </c>
      <c r="E793" t="s">
        <v>155</v>
      </c>
      <c r="F793">
        <f t="shared" si="12"/>
        <v>23</v>
      </c>
      <c r="G793">
        <f>IF(OR(Table3[[#This Row],[new Age]]&gt;Answer!$H$39,Table3[[#This Row],[new Age]]&lt;Answer!$H$40),1,0)</f>
        <v>0</v>
      </c>
    </row>
    <row r="794" spans="1:7" x14ac:dyDescent="0.3">
      <c r="A794">
        <v>793</v>
      </c>
      <c r="B794" s="1" t="s">
        <v>99</v>
      </c>
      <c r="C794" t="s">
        <v>152</v>
      </c>
      <c r="D794">
        <v>87</v>
      </c>
      <c r="E794" t="s">
        <v>155</v>
      </c>
      <c r="F794">
        <f>IF(D794="",AVERAGE(#REF!),D794)</f>
        <v>87</v>
      </c>
      <c r="G794">
        <f>IF(OR(Table3[[#This Row],[new Age]]&gt;Answer!$H$39,Table3[[#This Row],[new Age]]&lt;Answer!$H$40),1,0)</f>
        <v>0</v>
      </c>
    </row>
    <row r="795" spans="1:7" x14ac:dyDescent="0.3">
      <c r="A795">
        <v>794</v>
      </c>
      <c r="B795" s="1" t="s">
        <v>102</v>
      </c>
      <c r="C795" t="s">
        <v>151</v>
      </c>
      <c r="D795">
        <v>58</v>
      </c>
      <c r="E795" t="s">
        <v>155</v>
      </c>
      <c r="F795">
        <f>IF(D795="",AVERAGE(#REF!),D795)</f>
        <v>58</v>
      </c>
      <c r="G795">
        <f>IF(OR(Table3[[#This Row],[new Age]]&gt;Answer!$H$39,Table3[[#This Row],[new Age]]&lt;Answer!$H$40),1,0)</f>
        <v>0</v>
      </c>
    </row>
    <row r="796" spans="1:7" x14ac:dyDescent="0.3">
      <c r="A796">
        <v>795</v>
      </c>
      <c r="B796" s="1" t="s">
        <v>102</v>
      </c>
      <c r="C796" t="s">
        <v>151</v>
      </c>
      <c r="D796">
        <v>83</v>
      </c>
      <c r="E796" t="s">
        <v>155</v>
      </c>
      <c r="F796">
        <f t="shared" si="12"/>
        <v>83</v>
      </c>
      <c r="G796">
        <f>IF(OR(Table3[[#This Row],[new Age]]&gt;Answer!$H$39,Table3[[#This Row],[new Age]]&lt;Answer!$H$40),1,0)</f>
        <v>0</v>
      </c>
    </row>
    <row r="797" spans="1:7" x14ac:dyDescent="0.3">
      <c r="A797">
        <v>796</v>
      </c>
      <c r="B797" s="1" t="s">
        <v>102</v>
      </c>
      <c r="C797" t="s">
        <v>152</v>
      </c>
      <c r="D797">
        <v>27</v>
      </c>
      <c r="E797" t="s">
        <v>155</v>
      </c>
      <c r="F797">
        <f t="shared" si="12"/>
        <v>27</v>
      </c>
      <c r="G797">
        <f>IF(OR(Table3[[#This Row],[new Age]]&gt;Answer!$H$39,Table3[[#This Row],[new Age]]&lt;Answer!$H$40),1,0)</f>
        <v>0</v>
      </c>
    </row>
    <row r="798" spans="1:7" x14ac:dyDescent="0.3">
      <c r="A798">
        <v>797</v>
      </c>
      <c r="B798" s="1" t="s">
        <v>99</v>
      </c>
      <c r="C798" t="s">
        <v>152</v>
      </c>
      <c r="D798">
        <v>45</v>
      </c>
      <c r="E798" t="s">
        <v>155</v>
      </c>
      <c r="F798">
        <f>IF(D798="",AVERAGE(#REF!),D798)</f>
        <v>45</v>
      </c>
      <c r="G798">
        <f>IF(OR(Table3[[#This Row],[new Age]]&gt;Answer!$H$39,Table3[[#This Row],[new Age]]&lt;Answer!$H$40),1,0)</f>
        <v>0</v>
      </c>
    </row>
    <row r="799" spans="1:7" x14ac:dyDescent="0.3">
      <c r="A799">
        <v>798</v>
      </c>
      <c r="B799" s="1" t="s">
        <v>99</v>
      </c>
      <c r="C799" t="s">
        <v>151</v>
      </c>
      <c r="D799">
        <v>52</v>
      </c>
      <c r="E799" t="s">
        <v>155</v>
      </c>
      <c r="F799">
        <f>IF(D799="",AVERAGE(#REF!),D799)</f>
        <v>52</v>
      </c>
      <c r="G799">
        <f>IF(OR(Table3[[#This Row],[new Age]]&gt;Answer!$H$39,Table3[[#This Row],[new Age]]&lt;Answer!$H$40),1,0)</f>
        <v>0</v>
      </c>
    </row>
    <row r="800" spans="1:7" x14ac:dyDescent="0.3">
      <c r="A800">
        <v>799</v>
      </c>
      <c r="B800" s="1" t="s">
        <v>99</v>
      </c>
      <c r="C800" t="s">
        <v>152</v>
      </c>
      <c r="D800">
        <v>59</v>
      </c>
      <c r="E800" t="s">
        <v>155</v>
      </c>
      <c r="F800">
        <f t="shared" si="12"/>
        <v>59</v>
      </c>
      <c r="G800">
        <f>IF(OR(Table3[[#This Row],[new Age]]&gt;Answer!$H$39,Table3[[#This Row],[new Age]]&lt;Answer!$H$40),1,0)</f>
        <v>0</v>
      </c>
    </row>
    <row r="801" spans="1:7" x14ac:dyDescent="0.3">
      <c r="A801">
        <v>800</v>
      </c>
      <c r="B801" s="1" t="s">
        <v>111</v>
      </c>
      <c r="C801" t="s">
        <v>151</v>
      </c>
      <c r="D801">
        <v>87</v>
      </c>
      <c r="E801" t="s">
        <v>155</v>
      </c>
      <c r="F801">
        <f t="shared" si="12"/>
        <v>87</v>
      </c>
      <c r="G801">
        <f>IF(OR(Table3[[#This Row],[new Age]]&gt;Answer!$H$39,Table3[[#This Row],[new Age]]&lt;Answer!$H$40),1,0)</f>
        <v>0</v>
      </c>
    </row>
    <row r="802" spans="1:7" x14ac:dyDescent="0.3">
      <c r="A802">
        <v>801</v>
      </c>
      <c r="B802" s="1" t="s">
        <v>100</v>
      </c>
      <c r="C802" t="s">
        <v>151</v>
      </c>
      <c r="D802">
        <v>77</v>
      </c>
      <c r="E802" t="s">
        <v>155</v>
      </c>
      <c r="F802">
        <f>IF(D802="",AVERAGE(#REF!),D802)</f>
        <v>77</v>
      </c>
      <c r="G802">
        <f>IF(OR(Table3[[#This Row],[new Age]]&gt;Answer!$H$39,Table3[[#This Row],[new Age]]&lt;Answer!$H$40),1,0)</f>
        <v>0</v>
      </c>
    </row>
    <row r="803" spans="1:7" x14ac:dyDescent="0.3">
      <c r="A803">
        <v>802</v>
      </c>
      <c r="B803" s="1" t="s">
        <v>100</v>
      </c>
      <c r="C803" t="s">
        <v>152</v>
      </c>
      <c r="D803">
        <v>89</v>
      </c>
      <c r="E803" t="s">
        <v>155</v>
      </c>
      <c r="F803">
        <f>IF(D803="",AVERAGE(#REF!),D803)</f>
        <v>89</v>
      </c>
      <c r="G803">
        <f>IF(OR(Table3[[#This Row],[new Age]]&gt;Answer!$H$39,Table3[[#This Row],[new Age]]&lt;Answer!$H$40),1,0)</f>
        <v>0</v>
      </c>
    </row>
    <row r="804" spans="1:7" x14ac:dyDescent="0.3">
      <c r="A804">
        <v>803</v>
      </c>
      <c r="B804" s="1" t="s">
        <v>102</v>
      </c>
      <c r="C804" t="s">
        <v>151</v>
      </c>
      <c r="D804">
        <v>43</v>
      </c>
      <c r="E804" t="s">
        <v>155</v>
      </c>
      <c r="F804">
        <f t="shared" si="12"/>
        <v>43</v>
      </c>
      <c r="G804">
        <f>IF(OR(Table3[[#This Row],[new Age]]&gt;Answer!$H$39,Table3[[#This Row],[new Age]]&lt;Answer!$H$40),1,0)</f>
        <v>0</v>
      </c>
    </row>
    <row r="805" spans="1:7" x14ac:dyDescent="0.3">
      <c r="A805">
        <v>804</v>
      </c>
      <c r="B805" s="1" t="s">
        <v>109</v>
      </c>
      <c r="C805" t="s">
        <v>152</v>
      </c>
      <c r="D805">
        <v>56</v>
      </c>
      <c r="E805" t="s">
        <v>155</v>
      </c>
      <c r="F805">
        <f t="shared" si="12"/>
        <v>56</v>
      </c>
      <c r="G805">
        <f>IF(OR(Table3[[#This Row],[new Age]]&gt;Answer!$H$39,Table3[[#This Row],[new Age]]&lt;Answer!$H$40),1,0)</f>
        <v>0</v>
      </c>
    </row>
    <row r="806" spans="1:7" x14ac:dyDescent="0.3">
      <c r="A806">
        <v>805</v>
      </c>
      <c r="B806" s="1" t="s">
        <v>107</v>
      </c>
      <c r="C806" t="s">
        <v>151</v>
      </c>
      <c r="D806">
        <v>18</v>
      </c>
      <c r="E806" t="s">
        <v>155</v>
      </c>
      <c r="F806">
        <f>IF(D806="",AVERAGE(#REF!),D806)</f>
        <v>18</v>
      </c>
      <c r="G806">
        <f>IF(OR(Table3[[#This Row],[new Age]]&gt;Answer!$H$39,Table3[[#This Row],[new Age]]&lt;Answer!$H$40),1,0)</f>
        <v>0</v>
      </c>
    </row>
    <row r="807" spans="1:7" x14ac:dyDescent="0.3">
      <c r="A807">
        <v>806</v>
      </c>
      <c r="B807" s="1" t="s">
        <v>108</v>
      </c>
      <c r="C807" t="s">
        <v>151</v>
      </c>
      <c r="D807">
        <v>43</v>
      </c>
      <c r="E807" t="s">
        <v>155</v>
      </c>
      <c r="F807">
        <f>IF(D807="",AVERAGE(#REF!),D807)</f>
        <v>43</v>
      </c>
      <c r="G807">
        <f>IF(OR(Table3[[#This Row],[new Age]]&gt;Answer!$H$39,Table3[[#This Row],[new Age]]&lt;Answer!$H$40),1,0)</f>
        <v>0</v>
      </c>
    </row>
    <row r="808" spans="1:7" x14ac:dyDescent="0.3">
      <c r="A808">
        <v>807</v>
      </c>
      <c r="B808" s="1" t="s">
        <v>102</v>
      </c>
      <c r="C808" t="s">
        <v>152</v>
      </c>
      <c r="D808">
        <v>56</v>
      </c>
      <c r="E808" t="s">
        <v>155</v>
      </c>
      <c r="F808">
        <f t="shared" si="12"/>
        <v>56</v>
      </c>
      <c r="G808">
        <f>IF(OR(Table3[[#This Row],[new Age]]&gt;Answer!$H$39,Table3[[#This Row],[new Age]]&lt;Answer!$H$40),1,0)</f>
        <v>0</v>
      </c>
    </row>
    <row r="809" spans="1:7" x14ac:dyDescent="0.3">
      <c r="A809">
        <v>808</v>
      </c>
      <c r="B809" s="1" t="s">
        <v>99</v>
      </c>
      <c r="C809" t="s">
        <v>152</v>
      </c>
      <c r="D809">
        <v>41</v>
      </c>
      <c r="E809" t="s">
        <v>155</v>
      </c>
      <c r="F809">
        <f t="shared" si="12"/>
        <v>41</v>
      </c>
      <c r="G809">
        <f>IF(OR(Table3[[#This Row],[new Age]]&gt;Answer!$H$39,Table3[[#This Row],[new Age]]&lt;Answer!$H$40),1,0)</f>
        <v>0</v>
      </c>
    </row>
    <row r="810" spans="1:7" x14ac:dyDescent="0.3">
      <c r="A810">
        <v>809</v>
      </c>
      <c r="B810" s="1" t="s">
        <v>99</v>
      </c>
      <c r="C810" t="s">
        <v>151</v>
      </c>
      <c r="D810">
        <v>87</v>
      </c>
      <c r="E810" t="s">
        <v>155</v>
      </c>
      <c r="F810">
        <f>IF(D810="",AVERAGE(#REF!),D810)</f>
        <v>87</v>
      </c>
      <c r="G810">
        <f>IF(OR(Table3[[#This Row],[new Age]]&gt;Answer!$H$39,Table3[[#This Row],[new Age]]&lt;Answer!$H$40),1,0)</f>
        <v>0</v>
      </c>
    </row>
    <row r="811" spans="1:7" x14ac:dyDescent="0.3">
      <c r="A811">
        <v>810</v>
      </c>
      <c r="B811" s="1" t="s">
        <v>107</v>
      </c>
      <c r="C811" t="s">
        <v>151</v>
      </c>
      <c r="D811">
        <v>45</v>
      </c>
      <c r="E811" t="s">
        <v>155</v>
      </c>
      <c r="F811">
        <f>IF(D811="",AVERAGE(#REF!),D811)</f>
        <v>45</v>
      </c>
      <c r="G811">
        <f>IF(OR(Table3[[#This Row],[new Age]]&gt;Answer!$H$39,Table3[[#This Row],[new Age]]&lt;Answer!$H$40),1,0)</f>
        <v>0</v>
      </c>
    </row>
    <row r="812" spans="1:7" x14ac:dyDescent="0.3">
      <c r="A812">
        <v>811</v>
      </c>
      <c r="B812" s="1" t="s">
        <v>113</v>
      </c>
      <c r="C812" t="s">
        <v>152</v>
      </c>
      <c r="D812">
        <v>32</v>
      </c>
      <c r="E812" t="s">
        <v>155</v>
      </c>
      <c r="F812">
        <f t="shared" si="12"/>
        <v>32</v>
      </c>
      <c r="G812">
        <f>IF(OR(Table3[[#This Row],[new Age]]&gt;Answer!$H$39,Table3[[#This Row],[new Age]]&lt;Answer!$H$40),1,0)</f>
        <v>0</v>
      </c>
    </row>
    <row r="813" spans="1:7" x14ac:dyDescent="0.3">
      <c r="A813">
        <v>812</v>
      </c>
      <c r="B813" s="1" t="s">
        <v>102</v>
      </c>
      <c r="C813" t="s">
        <v>152</v>
      </c>
      <c r="D813">
        <v>90</v>
      </c>
      <c r="E813" t="s">
        <v>155</v>
      </c>
      <c r="F813">
        <f t="shared" si="12"/>
        <v>90</v>
      </c>
      <c r="G813">
        <f>IF(OR(Table3[[#This Row],[new Age]]&gt;Answer!$H$39,Table3[[#This Row],[new Age]]&lt;Answer!$H$40),1,0)</f>
        <v>0</v>
      </c>
    </row>
    <row r="814" spans="1:7" x14ac:dyDescent="0.3">
      <c r="A814">
        <v>813</v>
      </c>
      <c r="B814" s="1" t="s">
        <v>106</v>
      </c>
      <c r="C814" t="s">
        <v>151</v>
      </c>
      <c r="D814">
        <v>51</v>
      </c>
      <c r="E814" t="s">
        <v>155</v>
      </c>
      <c r="F814">
        <f>IF(D814="",AVERAGE(#REF!),D814)</f>
        <v>51</v>
      </c>
      <c r="G814">
        <f>IF(OR(Table3[[#This Row],[new Age]]&gt;Answer!$H$39,Table3[[#This Row],[new Age]]&lt;Answer!$H$40),1,0)</f>
        <v>0</v>
      </c>
    </row>
    <row r="815" spans="1:7" x14ac:dyDescent="0.3">
      <c r="A815">
        <v>814</v>
      </c>
      <c r="B815" s="1" t="s">
        <v>99</v>
      </c>
      <c r="C815" t="s">
        <v>152</v>
      </c>
      <c r="D815">
        <v>60</v>
      </c>
      <c r="E815" t="s">
        <v>155</v>
      </c>
      <c r="F815">
        <f>IF(D815="",AVERAGE(#REF!),D815)</f>
        <v>60</v>
      </c>
      <c r="G815">
        <f>IF(OR(Table3[[#This Row],[new Age]]&gt;Answer!$H$39,Table3[[#This Row],[new Age]]&lt;Answer!$H$40),1,0)</f>
        <v>0</v>
      </c>
    </row>
    <row r="816" spans="1:7" x14ac:dyDescent="0.3">
      <c r="A816">
        <v>815</v>
      </c>
      <c r="B816" s="1" t="s">
        <v>99</v>
      </c>
      <c r="C816" t="s">
        <v>151</v>
      </c>
      <c r="D816">
        <v>65</v>
      </c>
      <c r="E816" t="s">
        <v>155</v>
      </c>
      <c r="F816">
        <f t="shared" si="12"/>
        <v>65</v>
      </c>
      <c r="G816">
        <f>IF(OR(Table3[[#This Row],[new Age]]&gt;Answer!$H$39,Table3[[#This Row],[new Age]]&lt;Answer!$H$40),1,0)</f>
        <v>0</v>
      </c>
    </row>
    <row r="817" spans="1:7" x14ac:dyDescent="0.3">
      <c r="A817">
        <v>816</v>
      </c>
      <c r="B817" s="1" t="s">
        <v>113</v>
      </c>
      <c r="C817" t="s">
        <v>151</v>
      </c>
      <c r="D817">
        <v>46</v>
      </c>
      <c r="E817" t="s">
        <v>155</v>
      </c>
      <c r="F817">
        <f t="shared" si="12"/>
        <v>46</v>
      </c>
      <c r="G817">
        <f>IF(OR(Table3[[#This Row],[new Age]]&gt;Answer!$H$39,Table3[[#This Row],[new Age]]&lt;Answer!$H$40),1,0)</f>
        <v>0</v>
      </c>
    </row>
    <row r="818" spans="1:7" x14ac:dyDescent="0.3">
      <c r="A818">
        <v>817</v>
      </c>
      <c r="B818" s="1" t="s">
        <v>99</v>
      </c>
      <c r="C818" t="s">
        <v>151</v>
      </c>
      <c r="D818">
        <v>39</v>
      </c>
      <c r="E818" t="s">
        <v>155</v>
      </c>
      <c r="F818">
        <f>IF(D818="",AVERAGE(#REF!),D818)</f>
        <v>39</v>
      </c>
      <c r="G818">
        <f>IF(OR(Table3[[#This Row],[new Age]]&gt;Answer!$H$39,Table3[[#This Row],[new Age]]&lt;Answer!$H$40),1,0)</f>
        <v>0</v>
      </c>
    </row>
    <row r="819" spans="1:7" x14ac:dyDescent="0.3">
      <c r="A819">
        <v>818</v>
      </c>
      <c r="B819" s="1" t="s">
        <v>100</v>
      </c>
      <c r="C819" t="s">
        <v>152</v>
      </c>
      <c r="D819">
        <v>87</v>
      </c>
      <c r="E819" t="s">
        <v>155</v>
      </c>
      <c r="F819">
        <f>IF(D819="",AVERAGE(#REF!),D819)</f>
        <v>87</v>
      </c>
      <c r="G819">
        <f>IF(OR(Table3[[#This Row],[new Age]]&gt;Answer!$H$39,Table3[[#This Row],[new Age]]&lt;Answer!$H$40),1,0)</f>
        <v>0</v>
      </c>
    </row>
    <row r="820" spans="1:7" x14ac:dyDescent="0.3">
      <c r="A820">
        <v>819</v>
      </c>
      <c r="B820" s="1" t="s">
        <v>111</v>
      </c>
      <c r="C820" t="s">
        <v>152</v>
      </c>
      <c r="D820">
        <v>75</v>
      </c>
      <c r="E820" t="s">
        <v>155</v>
      </c>
      <c r="F820">
        <f t="shared" si="12"/>
        <v>75</v>
      </c>
      <c r="G820">
        <f>IF(OR(Table3[[#This Row],[new Age]]&gt;Answer!$H$39,Table3[[#This Row],[new Age]]&lt;Answer!$H$40),1,0)</f>
        <v>0</v>
      </c>
    </row>
    <row r="821" spans="1:7" x14ac:dyDescent="0.3">
      <c r="A821">
        <v>820</v>
      </c>
      <c r="B821" s="1" t="s">
        <v>107</v>
      </c>
      <c r="C821" t="s">
        <v>151</v>
      </c>
      <c r="D821">
        <v>29</v>
      </c>
      <c r="E821" t="s">
        <v>155</v>
      </c>
      <c r="F821">
        <f t="shared" si="12"/>
        <v>29</v>
      </c>
      <c r="G821">
        <f>IF(OR(Table3[[#This Row],[new Age]]&gt;Answer!$H$39,Table3[[#This Row],[new Age]]&lt;Answer!$H$40),1,0)</f>
        <v>0</v>
      </c>
    </row>
    <row r="822" spans="1:7" x14ac:dyDescent="0.3">
      <c r="A822">
        <v>821</v>
      </c>
      <c r="B822" s="1" t="s">
        <v>107</v>
      </c>
      <c r="C822" t="s">
        <v>152</v>
      </c>
      <c r="D822">
        <v>53</v>
      </c>
      <c r="E822" t="s">
        <v>155</v>
      </c>
      <c r="F822">
        <f>IF(D822="",AVERAGE(#REF!),D822)</f>
        <v>53</v>
      </c>
      <c r="G822">
        <f>IF(OR(Table3[[#This Row],[new Age]]&gt;Answer!$H$39,Table3[[#This Row],[new Age]]&lt;Answer!$H$40),1,0)</f>
        <v>0</v>
      </c>
    </row>
    <row r="823" spans="1:7" x14ac:dyDescent="0.3">
      <c r="A823">
        <v>822</v>
      </c>
      <c r="B823" s="1" t="s">
        <v>99</v>
      </c>
      <c r="C823" t="s">
        <v>152</v>
      </c>
      <c r="D823">
        <v>18</v>
      </c>
      <c r="E823" t="s">
        <v>155</v>
      </c>
      <c r="F823">
        <f>IF(D823="",AVERAGE(#REF!),D823)</f>
        <v>18</v>
      </c>
      <c r="G823">
        <f>IF(OR(Table3[[#This Row],[new Age]]&gt;Answer!$H$39,Table3[[#This Row],[new Age]]&lt;Answer!$H$40),1,0)</f>
        <v>0</v>
      </c>
    </row>
    <row r="824" spans="1:7" x14ac:dyDescent="0.3">
      <c r="A824">
        <v>823</v>
      </c>
      <c r="B824" s="1" t="s">
        <v>100</v>
      </c>
      <c r="C824" t="s">
        <v>152</v>
      </c>
      <c r="D824">
        <v>63</v>
      </c>
      <c r="E824" t="s">
        <v>155</v>
      </c>
      <c r="F824">
        <f t="shared" si="12"/>
        <v>63</v>
      </c>
      <c r="G824">
        <f>IF(OR(Table3[[#This Row],[new Age]]&gt;Answer!$H$39,Table3[[#This Row],[new Age]]&lt;Answer!$H$40),1,0)</f>
        <v>0</v>
      </c>
    </row>
    <row r="825" spans="1:7" x14ac:dyDescent="0.3">
      <c r="A825">
        <v>824</v>
      </c>
      <c r="B825" s="1" t="s">
        <v>99</v>
      </c>
      <c r="C825" t="s">
        <v>152</v>
      </c>
      <c r="D825">
        <v>35</v>
      </c>
      <c r="E825" t="s">
        <v>155</v>
      </c>
      <c r="F825">
        <f t="shared" si="12"/>
        <v>35</v>
      </c>
      <c r="G825">
        <f>IF(OR(Table3[[#This Row],[new Age]]&gt;Answer!$H$39,Table3[[#This Row],[new Age]]&lt;Answer!$H$40),1,0)</f>
        <v>0</v>
      </c>
    </row>
    <row r="826" spans="1:7" x14ac:dyDescent="0.3">
      <c r="A826">
        <v>825</v>
      </c>
      <c r="B826" s="1" t="s">
        <v>104</v>
      </c>
      <c r="C826" t="s">
        <v>151</v>
      </c>
      <c r="D826">
        <v>90</v>
      </c>
      <c r="E826" t="s">
        <v>155</v>
      </c>
      <c r="F826">
        <f>IF(D826="",AVERAGE(#REF!),D826)</f>
        <v>90</v>
      </c>
      <c r="G826">
        <f>IF(OR(Table3[[#This Row],[new Age]]&gt;Answer!$H$39,Table3[[#This Row],[new Age]]&lt;Answer!$H$40),1,0)</f>
        <v>0</v>
      </c>
    </row>
    <row r="827" spans="1:7" x14ac:dyDescent="0.3">
      <c r="A827">
        <v>826</v>
      </c>
      <c r="B827" s="1" t="s">
        <v>104</v>
      </c>
      <c r="C827" t="s">
        <v>151</v>
      </c>
      <c r="D827">
        <v>25</v>
      </c>
      <c r="E827" t="s">
        <v>155</v>
      </c>
      <c r="F827">
        <f>IF(D827="",AVERAGE(#REF!),D827)</f>
        <v>25</v>
      </c>
      <c r="G827">
        <f>IF(OR(Table3[[#This Row],[new Age]]&gt;Answer!$H$39,Table3[[#This Row],[new Age]]&lt;Answer!$H$40),1,0)</f>
        <v>0</v>
      </c>
    </row>
    <row r="828" spans="1:7" x14ac:dyDescent="0.3">
      <c r="A828">
        <v>827</v>
      </c>
      <c r="B828" s="1" t="s">
        <v>106</v>
      </c>
      <c r="C828" t="s">
        <v>151</v>
      </c>
      <c r="D828">
        <v>40</v>
      </c>
      <c r="E828" t="s">
        <v>155</v>
      </c>
      <c r="F828">
        <f t="shared" si="12"/>
        <v>40</v>
      </c>
      <c r="G828">
        <f>IF(OR(Table3[[#This Row],[new Age]]&gt;Answer!$H$39,Table3[[#This Row],[new Age]]&lt;Answer!$H$40),1,0)</f>
        <v>0</v>
      </c>
    </row>
    <row r="829" spans="1:7" x14ac:dyDescent="0.3">
      <c r="A829">
        <v>828</v>
      </c>
      <c r="B829" s="1" t="s">
        <v>99</v>
      </c>
      <c r="C829" t="s">
        <v>152</v>
      </c>
      <c r="D829">
        <v>48</v>
      </c>
      <c r="E829" t="s">
        <v>155</v>
      </c>
      <c r="F829">
        <f t="shared" si="12"/>
        <v>48</v>
      </c>
      <c r="G829">
        <f>IF(OR(Table3[[#This Row],[new Age]]&gt;Answer!$H$39,Table3[[#This Row],[new Age]]&lt;Answer!$H$40),1,0)</f>
        <v>0</v>
      </c>
    </row>
    <row r="830" spans="1:7" x14ac:dyDescent="0.3">
      <c r="A830">
        <v>829</v>
      </c>
      <c r="B830" s="1" t="s">
        <v>99</v>
      </c>
      <c r="C830" t="s">
        <v>152</v>
      </c>
      <c r="D830">
        <v>65</v>
      </c>
      <c r="E830" t="s">
        <v>155</v>
      </c>
      <c r="F830">
        <f>IF(D830="",AVERAGE(#REF!),D830)</f>
        <v>65</v>
      </c>
      <c r="G830">
        <f>IF(OR(Table3[[#This Row],[new Age]]&gt;Answer!$H$39,Table3[[#This Row],[new Age]]&lt;Answer!$H$40),1,0)</f>
        <v>0</v>
      </c>
    </row>
    <row r="831" spans="1:7" x14ac:dyDescent="0.3">
      <c r="A831">
        <v>830</v>
      </c>
      <c r="B831" s="1" t="s">
        <v>100</v>
      </c>
      <c r="C831" t="s">
        <v>151</v>
      </c>
      <c r="D831">
        <v>75</v>
      </c>
      <c r="E831" t="s">
        <v>155</v>
      </c>
      <c r="F831">
        <f>IF(D831="",AVERAGE(#REF!),D831)</f>
        <v>75</v>
      </c>
      <c r="G831">
        <f>IF(OR(Table3[[#This Row],[new Age]]&gt;Answer!$H$39,Table3[[#This Row],[new Age]]&lt;Answer!$H$40),1,0)</f>
        <v>0</v>
      </c>
    </row>
    <row r="832" spans="1:7" x14ac:dyDescent="0.3">
      <c r="A832">
        <v>831</v>
      </c>
      <c r="B832" s="1" t="s">
        <v>107</v>
      </c>
      <c r="C832" t="s">
        <v>152</v>
      </c>
      <c r="D832">
        <v>69</v>
      </c>
      <c r="E832" t="s">
        <v>155</v>
      </c>
      <c r="F832">
        <f t="shared" si="12"/>
        <v>69</v>
      </c>
      <c r="G832">
        <f>IF(OR(Table3[[#This Row],[new Age]]&gt;Answer!$H$39,Table3[[#This Row],[new Age]]&lt;Answer!$H$40),1,0)</f>
        <v>0</v>
      </c>
    </row>
    <row r="833" spans="1:7" x14ac:dyDescent="0.3">
      <c r="A833">
        <v>832</v>
      </c>
      <c r="B833" s="1" t="s">
        <v>102</v>
      </c>
      <c r="C833" t="s">
        <v>151</v>
      </c>
      <c r="D833">
        <v>30</v>
      </c>
      <c r="E833" t="s">
        <v>155</v>
      </c>
      <c r="F833">
        <f t="shared" si="12"/>
        <v>30</v>
      </c>
      <c r="G833">
        <f>IF(OR(Table3[[#This Row],[new Age]]&gt;Answer!$H$39,Table3[[#This Row],[new Age]]&lt;Answer!$H$40),1,0)</f>
        <v>0</v>
      </c>
    </row>
    <row r="834" spans="1:7" x14ac:dyDescent="0.3">
      <c r="A834">
        <v>833</v>
      </c>
      <c r="B834" s="1" t="s">
        <v>110</v>
      </c>
      <c r="C834" t="s">
        <v>152</v>
      </c>
      <c r="D834">
        <v>52</v>
      </c>
      <c r="E834" t="s">
        <v>155</v>
      </c>
      <c r="F834">
        <f>IF(D834="",AVERAGE(#REF!),D834)</f>
        <v>52</v>
      </c>
      <c r="G834">
        <f>IF(OR(Table3[[#This Row],[new Age]]&gt;Answer!$H$39,Table3[[#This Row],[new Age]]&lt;Answer!$H$40),1,0)</f>
        <v>0</v>
      </c>
    </row>
    <row r="835" spans="1:7" x14ac:dyDescent="0.3">
      <c r="A835">
        <v>834</v>
      </c>
      <c r="B835" s="1" t="s">
        <v>102</v>
      </c>
      <c r="C835" t="s">
        <v>151</v>
      </c>
      <c r="D835">
        <v>76</v>
      </c>
      <c r="E835" t="s">
        <v>155</v>
      </c>
      <c r="F835">
        <f>IF(D835="",AVERAGE(#REF!),D835)</f>
        <v>76</v>
      </c>
      <c r="G835">
        <f>IF(OR(Table3[[#This Row],[new Age]]&gt;Answer!$H$39,Table3[[#This Row],[new Age]]&lt;Answer!$H$40),1,0)</f>
        <v>0</v>
      </c>
    </row>
    <row r="836" spans="1:7" x14ac:dyDescent="0.3">
      <c r="A836">
        <v>835</v>
      </c>
      <c r="B836" s="1" t="s">
        <v>101</v>
      </c>
      <c r="C836" t="s">
        <v>152</v>
      </c>
      <c r="D836">
        <v>50</v>
      </c>
      <c r="E836" t="s">
        <v>155</v>
      </c>
      <c r="F836">
        <f t="shared" si="12"/>
        <v>50</v>
      </c>
      <c r="G836">
        <f>IF(OR(Table3[[#This Row],[new Age]]&gt;Answer!$H$39,Table3[[#This Row],[new Age]]&lt;Answer!$H$40),1,0)</f>
        <v>0</v>
      </c>
    </row>
    <row r="837" spans="1:7" x14ac:dyDescent="0.3">
      <c r="A837">
        <v>836</v>
      </c>
      <c r="B837" s="1" t="s">
        <v>113</v>
      </c>
      <c r="C837" t="s">
        <v>151</v>
      </c>
      <c r="D837">
        <v>70</v>
      </c>
      <c r="E837" t="s">
        <v>155</v>
      </c>
      <c r="F837">
        <f t="shared" si="12"/>
        <v>70</v>
      </c>
      <c r="G837">
        <f>IF(OR(Table3[[#This Row],[new Age]]&gt;Answer!$H$39,Table3[[#This Row],[new Age]]&lt;Answer!$H$40),1,0)</f>
        <v>0</v>
      </c>
    </row>
    <row r="838" spans="1:7" x14ac:dyDescent="0.3">
      <c r="A838">
        <v>837</v>
      </c>
      <c r="B838" s="1" t="s">
        <v>101</v>
      </c>
      <c r="C838" t="s">
        <v>152</v>
      </c>
      <c r="D838">
        <v>55</v>
      </c>
      <c r="E838" t="s">
        <v>155</v>
      </c>
      <c r="F838">
        <f>IF(D838="",AVERAGE(#REF!),D838)</f>
        <v>55</v>
      </c>
      <c r="G838">
        <f>IF(OR(Table3[[#This Row],[new Age]]&gt;Answer!$H$39,Table3[[#This Row],[new Age]]&lt;Answer!$H$40),1,0)</f>
        <v>0</v>
      </c>
    </row>
    <row r="839" spans="1:7" x14ac:dyDescent="0.3">
      <c r="A839">
        <v>838</v>
      </c>
      <c r="B839" s="1" t="s">
        <v>107</v>
      </c>
      <c r="C839" t="s">
        <v>152</v>
      </c>
      <c r="D839">
        <v>73</v>
      </c>
      <c r="E839" t="s">
        <v>155</v>
      </c>
      <c r="F839">
        <f>IF(D839="",AVERAGE(#REF!),D839)</f>
        <v>73</v>
      </c>
      <c r="G839">
        <f>IF(OR(Table3[[#This Row],[new Age]]&gt;Answer!$H$39,Table3[[#This Row],[new Age]]&lt;Answer!$H$40),1,0)</f>
        <v>0</v>
      </c>
    </row>
    <row r="840" spans="1:7" x14ac:dyDescent="0.3">
      <c r="A840">
        <v>839</v>
      </c>
      <c r="B840" s="1" t="s">
        <v>113</v>
      </c>
      <c r="C840" t="s">
        <v>151</v>
      </c>
      <c r="D840">
        <v>36</v>
      </c>
      <c r="E840" t="s">
        <v>155</v>
      </c>
      <c r="F840">
        <f t="shared" ref="F840:F901" si="13">IF(D840="",AVERAGE(D837:D839),D840)</f>
        <v>36</v>
      </c>
      <c r="G840">
        <f>IF(OR(Table3[[#This Row],[new Age]]&gt;Answer!$H$39,Table3[[#This Row],[new Age]]&lt;Answer!$H$40),1,0)</f>
        <v>0</v>
      </c>
    </row>
    <row r="841" spans="1:7" x14ac:dyDescent="0.3">
      <c r="A841">
        <v>840</v>
      </c>
      <c r="B841" s="1" t="s">
        <v>102</v>
      </c>
      <c r="C841" t="s">
        <v>152</v>
      </c>
      <c r="D841">
        <v>47</v>
      </c>
      <c r="E841" t="s">
        <v>155</v>
      </c>
      <c r="F841">
        <f t="shared" si="13"/>
        <v>47</v>
      </c>
      <c r="G841">
        <f>IF(OR(Table3[[#This Row],[new Age]]&gt;Answer!$H$39,Table3[[#This Row],[new Age]]&lt;Answer!$H$40),1,0)</f>
        <v>0</v>
      </c>
    </row>
    <row r="842" spans="1:7" x14ac:dyDescent="0.3">
      <c r="A842">
        <v>841</v>
      </c>
      <c r="B842" s="1" t="s">
        <v>99</v>
      </c>
      <c r="C842" t="s">
        <v>152</v>
      </c>
      <c r="D842">
        <v>42</v>
      </c>
      <c r="E842" t="s">
        <v>155</v>
      </c>
      <c r="F842">
        <f>IF(D842="",AVERAGE(#REF!),D842)</f>
        <v>42</v>
      </c>
      <c r="G842">
        <f>IF(OR(Table3[[#This Row],[new Age]]&gt;Answer!$H$39,Table3[[#This Row],[new Age]]&lt;Answer!$H$40),1,0)</f>
        <v>0</v>
      </c>
    </row>
    <row r="843" spans="1:7" x14ac:dyDescent="0.3">
      <c r="A843">
        <v>842</v>
      </c>
      <c r="B843" s="1" t="s">
        <v>100</v>
      </c>
      <c r="C843" t="s">
        <v>151</v>
      </c>
      <c r="D843">
        <v>41</v>
      </c>
      <c r="E843" t="s">
        <v>155</v>
      </c>
      <c r="F843">
        <f>IF(D843="",AVERAGE(#REF!),D843)</f>
        <v>41</v>
      </c>
      <c r="G843">
        <f>IF(OR(Table3[[#This Row],[new Age]]&gt;Answer!$H$39,Table3[[#This Row],[new Age]]&lt;Answer!$H$40),1,0)</f>
        <v>0</v>
      </c>
    </row>
    <row r="844" spans="1:7" x14ac:dyDescent="0.3">
      <c r="A844">
        <v>843</v>
      </c>
      <c r="B844" s="1" t="s">
        <v>99</v>
      </c>
      <c r="C844" t="s">
        <v>152</v>
      </c>
      <c r="D844">
        <v>37</v>
      </c>
      <c r="E844" t="s">
        <v>155</v>
      </c>
      <c r="F844">
        <f t="shared" si="13"/>
        <v>37</v>
      </c>
      <c r="G844">
        <f>IF(OR(Table3[[#This Row],[new Age]]&gt;Answer!$H$39,Table3[[#This Row],[new Age]]&lt;Answer!$H$40),1,0)</f>
        <v>0</v>
      </c>
    </row>
    <row r="845" spans="1:7" x14ac:dyDescent="0.3">
      <c r="A845">
        <v>844</v>
      </c>
      <c r="B845" s="1" t="s">
        <v>107</v>
      </c>
      <c r="C845" t="s">
        <v>151</v>
      </c>
      <c r="D845">
        <v>90</v>
      </c>
      <c r="E845" t="s">
        <v>155</v>
      </c>
      <c r="F845">
        <f t="shared" si="13"/>
        <v>90</v>
      </c>
      <c r="G845">
        <f>IF(OR(Table3[[#This Row],[new Age]]&gt;Answer!$H$39,Table3[[#This Row],[new Age]]&lt;Answer!$H$40),1,0)</f>
        <v>0</v>
      </c>
    </row>
    <row r="846" spans="1:7" x14ac:dyDescent="0.3">
      <c r="A846">
        <v>845</v>
      </c>
      <c r="B846" s="1" t="s">
        <v>104</v>
      </c>
      <c r="C846" t="s">
        <v>151</v>
      </c>
      <c r="D846">
        <v>26</v>
      </c>
      <c r="E846" t="s">
        <v>155</v>
      </c>
      <c r="F846">
        <f>IF(D846="",AVERAGE(#REF!),D846)</f>
        <v>26</v>
      </c>
      <c r="G846">
        <f>IF(OR(Table3[[#This Row],[new Age]]&gt;Answer!$H$39,Table3[[#This Row],[new Age]]&lt;Answer!$H$40),1,0)</f>
        <v>0</v>
      </c>
    </row>
    <row r="847" spans="1:7" x14ac:dyDescent="0.3">
      <c r="A847">
        <v>846</v>
      </c>
      <c r="B847" s="1" t="s">
        <v>99</v>
      </c>
      <c r="C847" t="s">
        <v>151</v>
      </c>
      <c r="D847">
        <v>80</v>
      </c>
      <c r="E847" t="s">
        <v>155</v>
      </c>
      <c r="F847">
        <f>IF(D847="",AVERAGE(#REF!),D847)</f>
        <v>80</v>
      </c>
      <c r="G847">
        <f>IF(OR(Table3[[#This Row],[new Age]]&gt;Answer!$H$39,Table3[[#This Row],[new Age]]&lt;Answer!$H$40),1,0)</f>
        <v>0</v>
      </c>
    </row>
    <row r="848" spans="1:7" x14ac:dyDescent="0.3">
      <c r="A848">
        <v>847</v>
      </c>
      <c r="B848" s="1" t="s">
        <v>113</v>
      </c>
      <c r="C848" t="s">
        <v>151</v>
      </c>
      <c r="D848">
        <v>76</v>
      </c>
      <c r="E848" t="s">
        <v>155</v>
      </c>
      <c r="F848">
        <f t="shared" si="13"/>
        <v>76</v>
      </c>
      <c r="G848">
        <f>IF(OR(Table3[[#This Row],[new Age]]&gt;Answer!$H$39,Table3[[#This Row],[new Age]]&lt;Answer!$H$40),1,0)</f>
        <v>0</v>
      </c>
    </row>
    <row r="849" spans="1:7" x14ac:dyDescent="0.3">
      <c r="A849">
        <v>848</v>
      </c>
      <c r="B849" s="1" t="s">
        <v>99</v>
      </c>
      <c r="C849" t="s">
        <v>152</v>
      </c>
      <c r="D849">
        <v>44</v>
      </c>
      <c r="E849" t="s">
        <v>155</v>
      </c>
      <c r="F849">
        <f t="shared" si="13"/>
        <v>44</v>
      </c>
      <c r="G849">
        <f>IF(OR(Table3[[#This Row],[new Age]]&gt;Answer!$H$39,Table3[[#This Row],[new Age]]&lt;Answer!$H$40),1,0)</f>
        <v>0</v>
      </c>
    </row>
    <row r="850" spans="1:7" x14ac:dyDescent="0.3">
      <c r="A850">
        <v>849</v>
      </c>
      <c r="B850" s="1" t="s">
        <v>100</v>
      </c>
      <c r="C850" t="s">
        <v>151</v>
      </c>
      <c r="D850">
        <v>19</v>
      </c>
      <c r="E850" t="s">
        <v>155</v>
      </c>
      <c r="F850">
        <f>IF(D850="",AVERAGE(#REF!),D850)</f>
        <v>19</v>
      </c>
      <c r="G850">
        <f>IF(OR(Table3[[#This Row],[new Age]]&gt;Answer!$H$39,Table3[[#This Row],[new Age]]&lt;Answer!$H$40),1,0)</f>
        <v>0</v>
      </c>
    </row>
    <row r="851" spans="1:7" x14ac:dyDescent="0.3">
      <c r="A851">
        <v>850</v>
      </c>
      <c r="B851" s="1" t="s">
        <v>99</v>
      </c>
      <c r="C851" t="s">
        <v>152</v>
      </c>
      <c r="D851">
        <v>52</v>
      </c>
      <c r="E851" t="s">
        <v>155</v>
      </c>
      <c r="F851">
        <f>IF(D851="",AVERAGE(#REF!),D851)</f>
        <v>52</v>
      </c>
      <c r="G851">
        <f>IF(OR(Table3[[#This Row],[new Age]]&gt;Answer!$H$39,Table3[[#This Row],[new Age]]&lt;Answer!$H$40),1,0)</f>
        <v>0</v>
      </c>
    </row>
    <row r="852" spans="1:7" x14ac:dyDescent="0.3">
      <c r="A852">
        <v>851</v>
      </c>
      <c r="B852" s="1" t="s">
        <v>106</v>
      </c>
      <c r="C852" t="s">
        <v>152</v>
      </c>
      <c r="D852">
        <v>58</v>
      </c>
      <c r="E852" t="s">
        <v>155</v>
      </c>
      <c r="F852">
        <f t="shared" si="13"/>
        <v>58</v>
      </c>
      <c r="G852">
        <f>IF(OR(Table3[[#This Row],[new Age]]&gt;Answer!$H$39,Table3[[#This Row],[new Age]]&lt;Answer!$H$40),1,0)</f>
        <v>0</v>
      </c>
    </row>
    <row r="853" spans="1:7" x14ac:dyDescent="0.3">
      <c r="A853">
        <v>852</v>
      </c>
      <c r="B853" s="1" t="s">
        <v>99</v>
      </c>
      <c r="C853" t="s">
        <v>151</v>
      </c>
      <c r="D853">
        <v>84</v>
      </c>
      <c r="E853" t="s">
        <v>155</v>
      </c>
      <c r="F853">
        <f t="shared" si="13"/>
        <v>84</v>
      </c>
      <c r="G853">
        <f>IF(OR(Table3[[#This Row],[new Age]]&gt;Answer!$H$39,Table3[[#This Row],[new Age]]&lt;Answer!$H$40),1,0)</f>
        <v>0</v>
      </c>
    </row>
    <row r="854" spans="1:7" x14ac:dyDescent="0.3">
      <c r="A854">
        <v>853</v>
      </c>
      <c r="B854" s="1" t="s">
        <v>99</v>
      </c>
      <c r="C854" t="s">
        <v>151</v>
      </c>
      <c r="D854">
        <v>57</v>
      </c>
      <c r="E854" t="s">
        <v>155</v>
      </c>
      <c r="F854">
        <f>IF(D854="",AVERAGE(#REF!),D854)</f>
        <v>57</v>
      </c>
      <c r="G854">
        <f>IF(OR(Table3[[#This Row],[new Age]]&gt;Answer!$H$39,Table3[[#This Row],[new Age]]&lt;Answer!$H$40),1,0)</f>
        <v>0</v>
      </c>
    </row>
    <row r="855" spans="1:7" x14ac:dyDescent="0.3">
      <c r="A855">
        <v>854</v>
      </c>
      <c r="B855" s="1" t="s">
        <v>99</v>
      </c>
      <c r="C855" t="s">
        <v>152</v>
      </c>
      <c r="D855">
        <v>61</v>
      </c>
      <c r="E855" t="s">
        <v>155</v>
      </c>
      <c r="F855">
        <f>IF(D855="",AVERAGE(#REF!),D855)</f>
        <v>61</v>
      </c>
      <c r="G855">
        <f>IF(OR(Table3[[#This Row],[new Age]]&gt;Answer!$H$39,Table3[[#This Row],[new Age]]&lt;Answer!$H$40),1,0)</f>
        <v>0</v>
      </c>
    </row>
    <row r="856" spans="1:7" x14ac:dyDescent="0.3">
      <c r="A856">
        <v>855</v>
      </c>
      <c r="B856" s="1" t="s">
        <v>101</v>
      </c>
      <c r="C856" t="s">
        <v>151</v>
      </c>
      <c r="D856">
        <v>43</v>
      </c>
      <c r="E856" t="s">
        <v>155</v>
      </c>
      <c r="F856">
        <f t="shared" si="13"/>
        <v>43</v>
      </c>
      <c r="G856">
        <f>IF(OR(Table3[[#This Row],[new Age]]&gt;Answer!$H$39,Table3[[#This Row],[new Age]]&lt;Answer!$H$40),1,0)</f>
        <v>0</v>
      </c>
    </row>
    <row r="857" spans="1:7" x14ac:dyDescent="0.3">
      <c r="A857">
        <v>856</v>
      </c>
      <c r="B857" s="1" t="s">
        <v>99</v>
      </c>
      <c r="C857" t="s">
        <v>151</v>
      </c>
      <c r="D857">
        <v>59</v>
      </c>
      <c r="E857" t="s">
        <v>155</v>
      </c>
      <c r="F857">
        <f t="shared" si="13"/>
        <v>59</v>
      </c>
      <c r="G857">
        <f>IF(OR(Table3[[#This Row],[new Age]]&gt;Answer!$H$39,Table3[[#This Row],[new Age]]&lt;Answer!$H$40),1,0)</f>
        <v>0</v>
      </c>
    </row>
    <row r="858" spans="1:7" x14ac:dyDescent="0.3">
      <c r="A858">
        <v>857</v>
      </c>
      <c r="B858" s="1" t="s">
        <v>99</v>
      </c>
      <c r="C858" t="s">
        <v>152</v>
      </c>
      <c r="D858">
        <v>34</v>
      </c>
      <c r="E858" t="s">
        <v>155</v>
      </c>
      <c r="F858">
        <f>IF(D858="",AVERAGE(#REF!),D858)</f>
        <v>34</v>
      </c>
      <c r="G858">
        <f>IF(OR(Table3[[#This Row],[new Age]]&gt;Answer!$H$39,Table3[[#This Row],[new Age]]&lt;Answer!$H$40),1,0)</f>
        <v>0</v>
      </c>
    </row>
    <row r="859" spans="1:7" x14ac:dyDescent="0.3">
      <c r="A859">
        <v>858</v>
      </c>
      <c r="B859" s="1" t="s">
        <v>99</v>
      </c>
      <c r="C859" t="s">
        <v>152</v>
      </c>
      <c r="D859">
        <v>35</v>
      </c>
      <c r="E859" t="s">
        <v>155</v>
      </c>
      <c r="F859">
        <f>IF(D859="",AVERAGE(#REF!),D859)</f>
        <v>35</v>
      </c>
      <c r="G859">
        <f>IF(OR(Table3[[#This Row],[new Age]]&gt;Answer!$H$39,Table3[[#This Row],[new Age]]&lt;Answer!$H$40),1,0)</f>
        <v>0</v>
      </c>
    </row>
    <row r="860" spans="1:7" x14ac:dyDescent="0.3">
      <c r="A860">
        <v>859</v>
      </c>
      <c r="B860" s="1" t="s">
        <v>99</v>
      </c>
      <c r="C860" t="s">
        <v>151</v>
      </c>
      <c r="D860">
        <v>34</v>
      </c>
      <c r="E860" t="s">
        <v>155</v>
      </c>
      <c r="F860">
        <f t="shared" si="13"/>
        <v>34</v>
      </c>
      <c r="G860">
        <f>IF(OR(Table3[[#This Row],[new Age]]&gt;Answer!$H$39,Table3[[#This Row],[new Age]]&lt;Answer!$H$40),1,0)</f>
        <v>0</v>
      </c>
    </row>
    <row r="861" spans="1:7" x14ac:dyDescent="0.3">
      <c r="A861">
        <v>860</v>
      </c>
      <c r="B861" s="1" t="s">
        <v>104</v>
      </c>
      <c r="C861" t="s">
        <v>151</v>
      </c>
      <c r="D861">
        <v>84</v>
      </c>
      <c r="E861" t="s">
        <v>155</v>
      </c>
      <c r="F861">
        <f t="shared" si="13"/>
        <v>84</v>
      </c>
      <c r="G861">
        <f>IF(OR(Table3[[#This Row],[new Age]]&gt;Answer!$H$39,Table3[[#This Row],[new Age]]&lt;Answer!$H$40),1,0)</f>
        <v>0</v>
      </c>
    </row>
    <row r="862" spans="1:7" x14ac:dyDescent="0.3">
      <c r="A862">
        <v>861</v>
      </c>
      <c r="B862" s="1" t="s">
        <v>99</v>
      </c>
      <c r="C862" t="s">
        <v>152</v>
      </c>
      <c r="D862">
        <v>78</v>
      </c>
      <c r="E862" t="s">
        <v>155</v>
      </c>
      <c r="F862">
        <f>IF(D862="",AVERAGE(#REF!),D862)</f>
        <v>78</v>
      </c>
      <c r="G862">
        <f>IF(OR(Table3[[#This Row],[new Age]]&gt;Answer!$H$39,Table3[[#This Row],[new Age]]&lt;Answer!$H$40),1,0)</f>
        <v>0</v>
      </c>
    </row>
    <row r="863" spans="1:7" x14ac:dyDescent="0.3">
      <c r="A863">
        <v>862</v>
      </c>
      <c r="B863" s="1" t="s">
        <v>99</v>
      </c>
      <c r="C863" t="s">
        <v>152</v>
      </c>
      <c r="D863">
        <v>68</v>
      </c>
      <c r="E863" t="s">
        <v>155</v>
      </c>
      <c r="F863">
        <f>IF(D863="",AVERAGE(#REF!),D863)</f>
        <v>68</v>
      </c>
      <c r="G863">
        <f>IF(OR(Table3[[#This Row],[new Age]]&gt;Answer!$H$39,Table3[[#This Row],[new Age]]&lt;Answer!$H$40),1,0)</f>
        <v>0</v>
      </c>
    </row>
    <row r="864" spans="1:7" x14ac:dyDescent="0.3">
      <c r="A864">
        <v>863</v>
      </c>
      <c r="B864" s="1" t="s">
        <v>111</v>
      </c>
      <c r="C864" t="s">
        <v>152</v>
      </c>
      <c r="D864">
        <v>63</v>
      </c>
      <c r="E864" t="s">
        <v>155</v>
      </c>
      <c r="F864">
        <f t="shared" si="13"/>
        <v>63</v>
      </c>
      <c r="G864">
        <f>IF(OR(Table3[[#This Row],[new Age]]&gt;Answer!$H$39,Table3[[#This Row],[new Age]]&lt;Answer!$H$40),1,0)</f>
        <v>0</v>
      </c>
    </row>
    <row r="865" spans="1:7" x14ac:dyDescent="0.3">
      <c r="A865">
        <v>864</v>
      </c>
      <c r="B865" s="1" t="s">
        <v>99</v>
      </c>
      <c r="C865" t="s">
        <v>152</v>
      </c>
      <c r="D865">
        <v>78</v>
      </c>
      <c r="E865" t="s">
        <v>155</v>
      </c>
      <c r="F865">
        <f t="shared" si="13"/>
        <v>78</v>
      </c>
      <c r="G865">
        <f>IF(OR(Table3[[#This Row],[new Age]]&gt;Answer!$H$39,Table3[[#This Row],[new Age]]&lt;Answer!$H$40),1,0)</f>
        <v>0</v>
      </c>
    </row>
    <row r="866" spans="1:7" x14ac:dyDescent="0.3">
      <c r="A866">
        <v>865</v>
      </c>
      <c r="B866" s="1" t="s">
        <v>99</v>
      </c>
      <c r="C866" t="s">
        <v>151</v>
      </c>
      <c r="D866">
        <v>20</v>
      </c>
      <c r="E866" t="s">
        <v>155</v>
      </c>
      <c r="F866">
        <f>IF(D866="",AVERAGE(#REF!),D866)</f>
        <v>20</v>
      </c>
      <c r="G866">
        <f>IF(OR(Table3[[#This Row],[new Age]]&gt;Answer!$H$39,Table3[[#This Row],[new Age]]&lt;Answer!$H$40),1,0)</f>
        <v>0</v>
      </c>
    </row>
    <row r="867" spans="1:7" x14ac:dyDescent="0.3">
      <c r="A867">
        <v>866</v>
      </c>
      <c r="B867" s="1" t="s">
        <v>106</v>
      </c>
      <c r="C867" t="s">
        <v>152</v>
      </c>
      <c r="D867">
        <v>66</v>
      </c>
      <c r="E867" t="s">
        <v>155</v>
      </c>
      <c r="F867">
        <f>IF(D867="",AVERAGE(#REF!),D867)</f>
        <v>66</v>
      </c>
      <c r="G867">
        <f>IF(OR(Table3[[#This Row],[new Age]]&gt;Answer!$H$39,Table3[[#This Row],[new Age]]&lt;Answer!$H$40),1,0)</f>
        <v>0</v>
      </c>
    </row>
    <row r="868" spans="1:7" x14ac:dyDescent="0.3">
      <c r="A868">
        <v>867</v>
      </c>
      <c r="B868" s="1" t="s">
        <v>99</v>
      </c>
      <c r="C868" t="s">
        <v>152</v>
      </c>
      <c r="D868">
        <v>76</v>
      </c>
      <c r="E868" t="s">
        <v>155</v>
      </c>
      <c r="F868">
        <f t="shared" si="13"/>
        <v>76</v>
      </c>
      <c r="G868">
        <f>IF(OR(Table3[[#This Row],[new Age]]&gt;Answer!$H$39,Table3[[#This Row],[new Age]]&lt;Answer!$H$40),1,0)</f>
        <v>0</v>
      </c>
    </row>
    <row r="869" spans="1:7" x14ac:dyDescent="0.3">
      <c r="A869">
        <v>868</v>
      </c>
      <c r="B869" s="1" t="s">
        <v>110</v>
      </c>
      <c r="C869" t="s">
        <v>152</v>
      </c>
      <c r="D869">
        <v>31</v>
      </c>
      <c r="E869" t="s">
        <v>155</v>
      </c>
      <c r="F869">
        <f t="shared" si="13"/>
        <v>31</v>
      </c>
      <c r="G869">
        <f>IF(OR(Table3[[#This Row],[new Age]]&gt;Answer!$H$39,Table3[[#This Row],[new Age]]&lt;Answer!$H$40),1,0)</f>
        <v>0</v>
      </c>
    </row>
    <row r="870" spans="1:7" x14ac:dyDescent="0.3">
      <c r="A870">
        <v>869</v>
      </c>
      <c r="B870" s="1" t="s">
        <v>104</v>
      </c>
      <c r="C870" t="s">
        <v>152</v>
      </c>
      <c r="D870">
        <v>56</v>
      </c>
      <c r="E870" t="s">
        <v>155</v>
      </c>
      <c r="F870">
        <f>IF(D870="",AVERAGE(#REF!),D870)</f>
        <v>56</v>
      </c>
      <c r="G870">
        <f>IF(OR(Table3[[#This Row],[new Age]]&gt;Answer!$H$39,Table3[[#This Row],[new Age]]&lt;Answer!$H$40),1,0)</f>
        <v>0</v>
      </c>
    </row>
    <row r="871" spans="1:7" x14ac:dyDescent="0.3">
      <c r="A871">
        <v>870</v>
      </c>
      <c r="B871" s="1" t="s">
        <v>113</v>
      </c>
      <c r="C871" t="s">
        <v>151</v>
      </c>
      <c r="D871">
        <v>65</v>
      </c>
      <c r="E871" t="s">
        <v>155</v>
      </c>
      <c r="F871">
        <f>IF(D871="",AVERAGE(#REF!),D871)</f>
        <v>65</v>
      </c>
      <c r="G871">
        <f>IF(OR(Table3[[#This Row],[new Age]]&gt;Answer!$H$39,Table3[[#This Row],[new Age]]&lt;Answer!$H$40),1,0)</f>
        <v>0</v>
      </c>
    </row>
    <row r="872" spans="1:7" x14ac:dyDescent="0.3">
      <c r="A872">
        <v>871</v>
      </c>
      <c r="B872" s="1" t="s">
        <v>107</v>
      </c>
      <c r="C872" t="s">
        <v>152</v>
      </c>
      <c r="D872">
        <v>76</v>
      </c>
      <c r="E872" t="s">
        <v>155</v>
      </c>
      <c r="F872">
        <f t="shared" si="13"/>
        <v>76</v>
      </c>
      <c r="G872">
        <f>IF(OR(Table3[[#This Row],[new Age]]&gt;Answer!$H$39,Table3[[#This Row],[new Age]]&lt;Answer!$H$40),1,0)</f>
        <v>0</v>
      </c>
    </row>
    <row r="873" spans="1:7" x14ac:dyDescent="0.3">
      <c r="A873">
        <v>872</v>
      </c>
      <c r="B873" s="1" t="s">
        <v>100</v>
      </c>
      <c r="C873" t="s">
        <v>152</v>
      </c>
      <c r="D873">
        <v>20</v>
      </c>
      <c r="E873" t="s">
        <v>155</v>
      </c>
      <c r="F873">
        <f t="shared" si="13"/>
        <v>20</v>
      </c>
      <c r="G873">
        <f>IF(OR(Table3[[#This Row],[new Age]]&gt;Answer!$H$39,Table3[[#This Row],[new Age]]&lt;Answer!$H$40),1,0)</f>
        <v>0</v>
      </c>
    </row>
    <row r="874" spans="1:7" x14ac:dyDescent="0.3">
      <c r="A874">
        <v>873</v>
      </c>
      <c r="B874" s="1" t="s">
        <v>102</v>
      </c>
      <c r="C874" t="s">
        <v>151</v>
      </c>
      <c r="D874">
        <v>75</v>
      </c>
      <c r="E874" t="s">
        <v>155</v>
      </c>
      <c r="F874">
        <f>IF(D874="",AVERAGE(#REF!),D874)</f>
        <v>75</v>
      </c>
      <c r="G874">
        <f>IF(OR(Table3[[#This Row],[new Age]]&gt;Answer!$H$39,Table3[[#This Row],[new Age]]&lt;Answer!$H$40),1,0)</f>
        <v>0</v>
      </c>
    </row>
    <row r="875" spans="1:7" x14ac:dyDescent="0.3">
      <c r="A875">
        <v>874</v>
      </c>
      <c r="B875" s="1" t="s">
        <v>99</v>
      </c>
      <c r="C875" t="s">
        <v>152</v>
      </c>
      <c r="D875">
        <v>40</v>
      </c>
      <c r="E875" t="s">
        <v>155</v>
      </c>
      <c r="F875">
        <f>IF(D875="",AVERAGE(#REF!),D875)</f>
        <v>40</v>
      </c>
      <c r="G875">
        <f>IF(OR(Table3[[#This Row],[new Age]]&gt;Answer!$H$39,Table3[[#This Row],[new Age]]&lt;Answer!$H$40),1,0)</f>
        <v>0</v>
      </c>
    </row>
    <row r="876" spans="1:7" x14ac:dyDescent="0.3">
      <c r="A876">
        <v>875</v>
      </c>
      <c r="B876" s="1" t="s">
        <v>99</v>
      </c>
      <c r="C876" t="s">
        <v>151</v>
      </c>
      <c r="D876">
        <v>54</v>
      </c>
      <c r="E876" t="s">
        <v>155</v>
      </c>
      <c r="F876">
        <f t="shared" si="13"/>
        <v>54</v>
      </c>
      <c r="G876">
        <f>IF(OR(Table3[[#This Row],[new Age]]&gt;Answer!$H$39,Table3[[#This Row],[new Age]]&lt;Answer!$H$40),1,0)</f>
        <v>0</v>
      </c>
    </row>
    <row r="877" spans="1:7" x14ac:dyDescent="0.3">
      <c r="A877">
        <v>876</v>
      </c>
      <c r="B877" s="1" t="s">
        <v>99</v>
      </c>
      <c r="C877" t="s">
        <v>151</v>
      </c>
      <c r="D877">
        <v>76</v>
      </c>
      <c r="E877" t="s">
        <v>155</v>
      </c>
      <c r="F877">
        <f t="shared" si="13"/>
        <v>76</v>
      </c>
      <c r="G877">
        <f>IF(OR(Table3[[#This Row],[new Age]]&gt;Answer!$H$39,Table3[[#This Row],[new Age]]&lt;Answer!$H$40),1,0)</f>
        <v>0</v>
      </c>
    </row>
    <row r="878" spans="1:7" x14ac:dyDescent="0.3">
      <c r="A878">
        <v>877</v>
      </c>
      <c r="B878" s="1" t="s">
        <v>113</v>
      </c>
      <c r="C878" t="s">
        <v>151</v>
      </c>
      <c r="D878">
        <v>78</v>
      </c>
      <c r="E878" t="s">
        <v>155</v>
      </c>
      <c r="F878">
        <f>IF(D878="",AVERAGE(#REF!),D878)</f>
        <v>78</v>
      </c>
      <c r="G878">
        <f>IF(OR(Table3[[#This Row],[new Age]]&gt;Answer!$H$39,Table3[[#This Row],[new Age]]&lt;Answer!$H$40),1,0)</f>
        <v>0</v>
      </c>
    </row>
    <row r="879" spans="1:7" x14ac:dyDescent="0.3">
      <c r="A879">
        <v>878</v>
      </c>
      <c r="B879" s="1" t="s">
        <v>113</v>
      </c>
      <c r="C879" t="s">
        <v>152</v>
      </c>
      <c r="D879">
        <v>45</v>
      </c>
      <c r="E879" t="s">
        <v>155</v>
      </c>
      <c r="F879">
        <f>IF(D879="",AVERAGE(#REF!),D879)</f>
        <v>45</v>
      </c>
      <c r="G879">
        <f>IF(OR(Table3[[#This Row],[new Age]]&gt;Answer!$H$39,Table3[[#This Row],[new Age]]&lt;Answer!$H$40),1,0)</f>
        <v>0</v>
      </c>
    </row>
    <row r="880" spans="1:7" x14ac:dyDescent="0.3">
      <c r="A880">
        <v>879</v>
      </c>
      <c r="B880" s="1" t="s">
        <v>99</v>
      </c>
      <c r="C880" t="s">
        <v>152</v>
      </c>
      <c r="D880">
        <v>70</v>
      </c>
      <c r="E880" t="s">
        <v>155</v>
      </c>
      <c r="F880">
        <f t="shared" si="13"/>
        <v>70</v>
      </c>
      <c r="G880">
        <f>IF(OR(Table3[[#This Row],[new Age]]&gt;Answer!$H$39,Table3[[#This Row],[new Age]]&lt;Answer!$H$40),1,0)</f>
        <v>0</v>
      </c>
    </row>
    <row r="881" spans="1:7" x14ac:dyDescent="0.3">
      <c r="A881">
        <v>880</v>
      </c>
      <c r="B881" s="1" t="s">
        <v>113</v>
      </c>
      <c r="C881" t="s">
        <v>151</v>
      </c>
      <c r="D881">
        <v>44</v>
      </c>
      <c r="E881" t="s">
        <v>155</v>
      </c>
      <c r="F881">
        <f t="shared" si="13"/>
        <v>44</v>
      </c>
      <c r="G881">
        <f>IF(OR(Table3[[#This Row],[new Age]]&gt;Answer!$H$39,Table3[[#This Row],[new Age]]&lt;Answer!$H$40),1,0)</f>
        <v>0</v>
      </c>
    </row>
    <row r="882" spans="1:7" x14ac:dyDescent="0.3">
      <c r="A882">
        <v>881</v>
      </c>
      <c r="B882" s="1" t="s">
        <v>100</v>
      </c>
      <c r="C882" t="s">
        <v>151</v>
      </c>
      <c r="D882">
        <v>67</v>
      </c>
      <c r="E882" t="s">
        <v>155</v>
      </c>
      <c r="F882">
        <f>IF(D882="",AVERAGE(#REF!),D882)</f>
        <v>67</v>
      </c>
      <c r="G882">
        <f>IF(OR(Table3[[#This Row],[new Age]]&gt;Answer!$H$39,Table3[[#This Row],[new Age]]&lt;Answer!$H$40),1,0)</f>
        <v>0</v>
      </c>
    </row>
    <row r="883" spans="1:7" x14ac:dyDescent="0.3">
      <c r="A883">
        <v>882</v>
      </c>
      <c r="B883" s="1" t="s">
        <v>106</v>
      </c>
      <c r="C883" t="s">
        <v>151</v>
      </c>
      <c r="D883">
        <v>20</v>
      </c>
      <c r="E883" t="s">
        <v>155</v>
      </c>
      <c r="F883">
        <f>IF(D883="",AVERAGE(#REF!),D883)</f>
        <v>20</v>
      </c>
      <c r="G883">
        <f>IF(OR(Table3[[#This Row],[new Age]]&gt;Answer!$H$39,Table3[[#This Row],[new Age]]&lt;Answer!$H$40),1,0)</f>
        <v>0</v>
      </c>
    </row>
    <row r="884" spans="1:7" x14ac:dyDescent="0.3">
      <c r="A884">
        <v>883</v>
      </c>
      <c r="B884" s="1" t="s">
        <v>99</v>
      </c>
      <c r="C884" t="s">
        <v>151</v>
      </c>
      <c r="D884">
        <v>81</v>
      </c>
      <c r="E884" t="s">
        <v>155</v>
      </c>
      <c r="F884">
        <f t="shared" si="13"/>
        <v>81</v>
      </c>
      <c r="G884">
        <f>IF(OR(Table3[[#This Row],[new Age]]&gt;Answer!$H$39,Table3[[#This Row],[new Age]]&lt;Answer!$H$40),1,0)</f>
        <v>0</v>
      </c>
    </row>
    <row r="885" spans="1:7" x14ac:dyDescent="0.3">
      <c r="A885">
        <v>884</v>
      </c>
      <c r="B885" s="1" t="s">
        <v>113</v>
      </c>
      <c r="C885" t="s">
        <v>151</v>
      </c>
      <c r="D885">
        <v>53</v>
      </c>
      <c r="E885" t="s">
        <v>155</v>
      </c>
      <c r="F885">
        <f t="shared" si="13"/>
        <v>53</v>
      </c>
      <c r="G885">
        <f>IF(OR(Table3[[#This Row],[new Age]]&gt;Answer!$H$39,Table3[[#This Row],[new Age]]&lt;Answer!$H$40),1,0)</f>
        <v>0</v>
      </c>
    </row>
    <row r="886" spans="1:7" x14ac:dyDescent="0.3">
      <c r="A886">
        <v>885</v>
      </c>
      <c r="B886" s="1" t="s">
        <v>109</v>
      </c>
      <c r="C886" t="s">
        <v>152</v>
      </c>
      <c r="D886">
        <v>53</v>
      </c>
      <c r="E886" t="s">
        <v>155</v>
      </c>
      <c r="F886">
        <f>IF(D886="",AVERAGE(#REF!),D886)</f>
        <v>53</v>
      </c>
      <c r="G886">
        <f>IF(OR(Table3[[#This Row],[new Age]]&gt;Answer!$H$39,Table3[[#This Row],[new Age]]&lt;Answer!$H$40),1,0)</f>
        <v>0</v>
      </c>
    </row>
    <row r="887" spans="1:7" x14ac:dyDescent="0.3">
      <c r="A887">
        <v>886</v>
      </c>
      <c r="B887" s="1" t="s">
        <v>99</v>
      </c>
      <c r="C887" t="s">
        <v>151</v>
      </c>
      <c r="D887">
        <v>72</v>
      </c>
      <c r="E887" t="s">
        <v>155</v>
      </c>
      <c r="F887">
        <f>IF(D887="",AVERAGE(#REF!),D887)</f>
        <v>72</v>
      </c>
      <c r="G887">
        <f>IF(OR(Table3[[#This Row],[new Age]]&gt;Answer!$H$39,Table3[[#This Row],[new Age]]&lt;Answer!$H$40),1,0)</f>
        <v>0</v>
      </c>
    </row>
    <row r="888" spans="1:7" x14ac:dyDescent="0.3">
      <c r="A888">
        <v>887</v>
      </c>
      <c r="B888" s="1" t="s">
        <v>99</v>
      </c>
      <c r="C888" t="s">
        <v>152</v>
      </c>
      <c r="D888">
        <v>28</v>
      </c>
      <c r="E888" t="s">
        <v>155</v>
      </c>
      <c r="F888">
        <f t="shared" si="13"/>
        <v>28</v>
      </c>
      <c r="G888">
        <f>IF(OR(Table3[[#This Row],[new Age]]&gt;Answer!$H$39,Table3[[#This Row],[new Age]]&lt;Answer!$H$40),1,0)</f>
        <v>0</v>
      </c>
    </row>
    <row r="889" spans="1:7" x14ac:dyDescent="0.3">
      <c r="A889">
        <v>888</v>
      </c>
      <c r="B889" s="1" t="s">
        <v>108</v>
      </c>
      <c r="C889" t="s">
        <v>151</v>
      </c>
      <c r="D889">
        <v>71</v>
      </c>
      <c r="E889" t="s">
        <v>155</v>
      </c>
      <c r="F889">
        <f t="shared" si="13"/>
        <v>71</v>
      </c>
      <c r="G889">
        <f>IF(OR(Table3[[#This Row],[new Age]]&gt;Answer!$H$39,Table3[[#This Row],[new Age]]&lt;Answer!$H$40),1,0)</f>
        <v>0</v>
      </c>
    </row>
    <row r="890" spans="1:7" x14ac:dyDescent="0.3">
      <c r="A890">
        <v>889</v>
      </c>
      <c r="B890" s="1" t="s">
        <v>107</v>
      </c>
      <c r="C890" t="s">
        <v>152</v>
      </c>
      <c r="D890">
        <v>30</v>
      </c>
      <c r="E890" t="s">
        <v>155</v>
      </c>
      <c r="F890">
        <f>IF(D890="",AVERAGE(#REF!),D890)</f>
        <v>30</v>
      </c>
      <c r="G890">
        <f>IF(OR(Table3[[#This Row],[new Age]]&gt;Answer!$H$39,Table3[[#This Row],[new Age]]&lt;Answer!$H$40),1,0)</f>
        <v>0</v>
      </c>
    </row>
    <row r="891" spans="1:7" x14ac:dyDescent="0.3">
      <c r="A891">
        <v>890</v>
      </c>
      <c r="B891" s="1" t="s">
        <v>99</v>
      </c>
      <c r="C891" t="s">
        <v>152</v>
      </c>
      <c r="D891">
        <v>84</v>
      </c>
      <c r="E891" t="s">
        <v>155</v>
      </c>
      <c r="F891">
        <f>IF(D891="",AVERAGE(#REF!),D891)</f>
        <v>84</v>
      </c>
      <c r="G891">
        <f>IF(OR(Table3[[#This Row],[new Age]]&gt;Answer!$H$39,Table3[[#This Row],[new Age]]&lt;Answer!$H$40),1,0)</f>
        <v>0</v>
      </c>
    </row>
    <row r="892" spans="1:7" x14ac:dyDescent="0.3">
      <c r="A892">
        <v>891</v>
      </c>
      <c r="B892" s="1" t="s">
        <v>99</v>
      </c>
      <c r="C892" t="s">
        <v>151</v>
      </c>
      <c r="D892">
        <v>45</v>
      </c>
      <c r="E892" t="s">
        <v>155</v>
      </c>
      <c r="F892">
        <f t="shared" si="13"/>
        <v>45</v>
      </c>
      <c r="G892">
        <f>IF(OR(Table3[[#This Row],[new Age]]&gt;Answer!$H$39,Table3[[#This Row],[new Age]]&lt;Answer!$H$40),1,0)</f>
        <v>0</v>
      </c>
    </row>
    <row r="893" spans="1:7" x14ac:dyDescent="0.3">
      <c r="A893">
        <v>892</v>
      </c>
      <c r="B893" s="1" t="s">
        <v>99</v>
      </c>
      <c r="C893" t="s">
        <v>152</v>
      </c>
      <c r="D893">
        <v>34</v>
      </c>
      <c r="E893" t="s">
        <v>155</v>
      </c>
      <c r="F893">
        <f t="shared" si="13"/>
        <v>34</v>
      </c>
      <c r="G893">
        <f>IF(OR(Table3[[#This Row],[new Age]]&gt;Answer!$H$39,Table3[[#This Row],[new Age]]&lt;Answer!$H$40),1,0)</f>
        <v>0</v>
      </c>
    </row>
    <row r="894" spans="1:7" x14ac:dyDescent="0.3">
      <c r="A894">
        <v>893</v>
      </c>
      <c r="B894" s="1" t="s">
        <v>99</v>
      </c>
      <c r="C894" t="s">
        <v>151</v>
      </c>
      <c r="D894">
        <v>53</v>
      </c>
      <c r="E894" t="s">
        <v>155</v>
      </c>
      <c r="F894">
        <f>IF(D894="",AVERAGE(#REF!),D894)</f>
        <v>53</v>
      </c>
      <c r="G894">
        <f>IF(OR(Table3[[#This Row],[new Age]]&gt;Answer!$H$39,Table3[[#This Row],[new Age]]&lt;Answer!$H$40),1,0)</f>
        <v>0</v>
      </c>
    </row>
    <row r="895" spans="1:7" x14ac:dyDescent="0.3">
      <c r="A895">
        <v>894</v>
      </c>
      <c r="B895" s="1" t="s">
        <v>101</v>
      </c>
      <c r="C895" t="s">
        <v>152</v>
      </c>
      <c r="D895">
        <v>37</v>
      </c>
      <c r="E895" t="s">
        <v>155</v>
      </c>
      <c r="F895">
        <f>IF(D895="",AVERAGE(#REF!),D895)</f>
        <v>37</v>
      </c>
      <c r="G895">
        <f>IF(OR(Table3[[#This Row],[new Age]]&gt;Answer!$H$39,Table3[[#This Row],[new Age]]&lt;Answer!$H$40),1,0)</f>
        <v>0</v>
      </c>
    </row>
    <row r="896" spans="1:7" x14ac:dyDescent="0.3">
      <c r="A896">
        <v>895</v>
      </c>
      <c r="B896" s="1" t="s">
        <v>110</v>
      </c>
      <c r="C896" t="s">
        <v>151</v>
      </c>
      <c r="D896">
        <v>38</v>
      </c>
      <c r="E896" t="s">
        <v>155</v>
      </c>
      <c r="F896">
        <f t="shared" si="13"/>
        <v>38</v>
      </c>
      <c r="G896">
        <f>IF(OR(Table3[[#This Row],[new Age]]&gt;Answer!$H$39,Table3[[#This Row],[new Age]]&lt;Answer!$H$40),1,0)</f>
        <v>0</v>
      </c>
    </row>
    <row r="897" spans="1:7" x14ac:dyDescent="0.3">
      <c r="A897">
        <v>896</v>
      </c>
      <c r="B897" s="1" t="s">
        <v>101</v>
      </c>
      <c r="C897" t="s">
        <v>152</v>
      </c>
      <c r="D897">
        <v>79</v>
      </c>
      <c r="E897" t="s">
        <v>155</v>
      </c>
      <c r="F897">
        <f t="shared" si="13"/>
        <v>79</v>
      </c>
      <c r="G897">
        <f>IF(OR(Table3[[#This Row],[new Age]]&gt;Answer!$H$39,Table3[[#This Row],[new Age]]&lt;Answer!$H$40),1,0)</f>
        <v>0</v>
      </c>
    </row>
    <row r="898" spans="1:7" x14ac:dyDescent="0.3">
      <c r="A898">
        <v>897</v>
      </c>
      <c r="B898" s="1" t="s">
        <v>99</v>
      </c>
      <c r="C898" t="s">
        <v>151</v>
      </c>
      <c r="D898">
        <v>46</v>
      </c>
      <c r="E898" t="s">
        <v>155</v>
      </c>
      <c r="F898">
        <f>IF(D898="",AVERAGE(#REF!),D898)</f>
        <v>46</v>
      </c>
      <c r="G898">
        <f>IF(OR(Table3[[#This Row],[new Age]]&gt;Answer!$H$39,Table3[[#This Row],[new Age]]&lt;Answer!$H$40),1,0)</f>
        <v>0</v>
      </c>
    </row>
    <row r="899" spans="1:7" x14ac:dyDescent="0.3">
      <c r="A899">
        <v>898</v>
      </c>
      <c r="B899" s="1" t="s">
        <v>99</v>
      </c>
      <c r="C899" t="s">
        <v>151</v>
      </c>
      <c r="D899">
        <v>64</v>
      </c>
      <c r="E899" t="s">
        <v>155</v>
      </c>
      <c r="F899">
        <f>IF(D899="",AVERAGE(#REF!),D899)</f>
        <v>64</v>
      </c>
      <c r="G899">
        <f>IF(OR(Table3[[#This Row],[new Age]]&gt;Answer!$H$39,Table3[[#This Row],[new Age]]&lt;Answer!$H$40),1,0)</f>
        <v>0</v>
      </c>
    </row>
    <row r="900" spans="1:7" x14ac:dyDescent="0.3">
      <c r="A900">
        <v>899</v>
      </c>
      <c r="B900" s="1" t="s">
        <v>99</v>
      </c>
      <c r="C900" t="s">
        <v>152</v>
      </c>
      <c r="D900">
        <v>75</v>
      </c>
      <c r="E900" t="s">
        <v>155</v>
      </c>
      <c r="F900">
        <f t="shared" si="13"/>
        <v>75</v>
      </c>
      <c r="G900">
        <f>IF(OR(Table3[[#This Row],[new Age]]&gt;Answer!$H$39,Table3[[#This Row],[new Age]]&lt;Answer!$H$40),1,0)</f>
        <v>0</v>
      </c>
    </row>
    <row r="901" spans="1:7" x14ac:dyDescent="0.3">
      <c r="A901">
        <v>900</v>
      </c>
      <c r="B901" s="1" t="s">
        <v>99</v>
      </c>
      <c r="C901" t="s">
        <v>151</v>
      </c>
      <c r="D901">
        <v>54</v>
      </c>
      <c r="E901" t="s">
        <v>155</v>
      </c>
      <c r="F901">
        <f t="shared" si="13"/>
        <v>54</v>
      </c>
      <c r="G901">
        <f>IF(OR(Table3[[#This Row],[new Age]]&gt;Answer!$H$39,Table3[[#This Row],[new Age]]&lt;Answer!$H$40),1,0)</f>
        <v>0</v>
      </c>
    </row>
    <row r="902" spans="1:7" x14ac:dyDescent="0.3">
      <c r="A902">
        <v>901</v>
      </c>
      <c r="B902" s="1" t="s">
        <v>99</v>
      </c>
      <c r="C902" t="s">
        <v>152</v>
      </c>
      <c r="D902">
        <v>44</v>
      </c>
      <c r="E902" t="s">
        <v>155</v>
      </c>
      <c r="F902">
        <f>IF(D902="",AVERAGE(#REF!),D902)</f>
        <v>44</v>
      </c>
      <c r="G902">
        <f>IF(OR(Table3[[#This Row],[new Age]]&gt;Answer!$H$39,Table3[[#This Row],[new Age]]&lt;Answer!$H$40),1,0)</f>
        <v>0</v>
      </c>
    </row>
    <row r="903" spans="1:7" x14ac:dyDescent="0.3">
      <c r="A903">
        <v>902</v>
      </c>
      <c r="B903" s="1" t="s">
        <v>99</v>
      </c>
      <c r="C903" t="s">
        <v>152</v>
      </c>
      <c r="D903">
        <v>82</v>
      </c>
      <c r="E903" t="s">
        <v>155</v>
      </c>
      <c r="F903">
        <f>IF(D903="",AVERAGE(#REF!),D903)</f>
        <v>82</v>
      </c>
      <c r="G903">
        <f>IF(OR(Table3[[#This Row],[new Age]]&gt;Answer!$H$39,Table3[[#This Row],[new Age]]&lt;Answer!$H$40),1,0)</f>
        <v>0</v>
      </c>
    </row>
    <row r="904" spans="1:7" x14ac:dyDescent="0.3">
      <c r="A904">
        <v>903</v>
      </c>
      <c r="B904" s="1" t="s">
        <v>99</v>
      </c>
      <c r="C904" t="s">
        <v>151</v>
      </c>
      <c r="D904">
        <v>27</v>
      </c>
      <c r="E904" t="s">
        <v>155</v>
      </c>
      <c r="F904">
        <f t="shared" ref="F904:F965" si="14">IF(D904="",AVERAGE(D901:D903),D904)</f>
        <v>27</v>
      </c>
      <c r="G904">
        <f>IF(OR(Table3[[#This Row],[new Age]]&gt;Answer!$H$39,Table3[[#This Row],[new Age]]&lt;Answer!$H$40),1,0)</f>
        <v>0</v>
      </c>
    </row>
    <row r="905" spans="1:7" x14ac:dyDescent="0.3">
      <c r="A905">
        <v>904</v>
      </c>
      <c r="B905" s="1" t="s">
        <v>113</v>
      </c>
      <c r="C905" t="s">
        <v>152</v>
      </c>
      <c r="D905">
        <v>34</v>
      </c>
      <c r="E905" t="s">
        <v>155</v>
      </c>
      <c r="F905">
        <f t="shared" si="14"/>
        <v>34</v>
      </c>
      <c r="G905">
        <f>IF(OR(Table3[[#This Row],[new Age]]&gt;Answer!$H$39,Table3[[#This Row],[new Age]]&lt;Answer!$H$40),1,0)</f>
        <v>0</v>
      </c>
    </row>
    <row r="906" spans="1:7" x14ac:dyDescent="0.3">
      <c r="A906">
        <v>905</v>
      </c>
      <c r="B906" s="1" t="s">
        <v>99</v>
      </c>
      <c r="C906" t="s">
        <v>152</v>
      </c>
      <c r="D906">
        <v>25</v>
      </c>
      <c r="E906" t="s">
        <v>155</v>
      </c>
      <c r="F906">
        <f>IF(D906="",AVERAGE(#REF!),D906)</f>
        <v>25</v>
      </c>
      <c r="G906">
        <f>IF(OR(Table3[[#This Row],[new Age]]&gt;Answer!$H$39,Table3[[#This Row],[new Age]]&lt;Answer!$H$40),1,0)</f>
        <v>0</v>
      </c>
    </row>
    <row r="907" spans="1:7" x14ac:dyDescent="0.3">
      <c r="A907">
        <v>906</v>
      </c>
      <c r="B907" s="1" t="s">
        <v>100</v>
      </c>
      <c r="C907" t="s">
        <v>151</v>
      </c>
      <c r="D907">
        <v>79</v>
      </c>
      <c r="E907" t="s">
        <v>155</v>
      </c>
      <c r="F907">
        <f>IF(D907="",AVERAGE(#REF!),D907)</f>
        <v>79</v>
      </c>
      <c r="G907">
        <f>IF(OR(Table3[[#This Row],[new Age]]&gt;Answer!$H$39,Table3[[#This Row],[new Age]]&lt;Answer!$H$40),1,0)</f>
        <v>0</v>
      </c>
    </row>
    <row r="908" spans="1:7" x14ac:dyDescent="0.3">
      <c r="A908">
        <v>907</v>
      </c>
      <c r="B908" s="1" t="s">
        <v>108</v>
      </c>
      <c r="C908" t="s">
        <v>151</v>
      </c>
      <c r="D908">
        <v>55</v>
      </c>
      <c r="E908" t="s">
        <v>155</v>
      </c>
      <c r="F908">
        <f t="shared" si="14"/>
        <v>55</v>
      </c>
      <c r="G908">
        <f>IF(OR(Table3[[#This Row],[new Age]]&gt;Answer!$H$39,Table3[[#This Row],[new Age]]&lt;Answer!$H$40),1,0)</f>
        <v>0</v>
      </c>
    </row>
    <row r="909" spans="1:7" x14ac:dyDescent="0.3">
      <c r="A909">
        <v>908</v>
      </c>
      <c r="B909" s="1" t="s">
        <v>99</v>
      </c>
      <c r="C909" t="s">
        <v>152</v>
      </c>
      <c r="D909">
        <v>75</v>
      </c>
      <c r="E909" t="s">
        <v>155</v>
      </c>
      <c r="F909">
        <f t="shared" si="14"/>
        <v>75</v>
      </c>
      <c r="G909">
        <f>IF(OR(Table3[[#This Row],[new Age]]&gt;Answer!$H$39,Table3[[#This Row],[new Age]]&lt;Answer!$H$40),1,0)</f>
        <v>0</v>
      </c>
    </row>
    <row r="910" spans="1:7" x14ac:dyDescent="0.3">
      <c r="A910">
        <v>909</v>
      </c>
      <c r="B910" s="1" t="s">
        <v>113</v>
      </c>
      <c r="C910" t="s">
        <v>151</v>
      </c>
      <c r="D910">
        <v>71</v>
      </c>
      <c r="E910" t="s">
        <v>155</v>
      </c>
      <c r="F910">
        <f>IF(D910="",AVERAGE(#REF!),D910)</f>
        <v>71</v>
      </c>
      <c r="G910">
        <f>IF(OR(Table3[[#This Row],[new Age]]&gt;Answer!$H$39,Table3[[#This Row],[new Age]]&lt;Answer!$H$40),1,0)</f>
        <v>0</v>
      </c>
    </row>
    <row r="911" spans="1:7" x14ac:dyDescent="0.3">
      <c r="A911">
        <v>910</v>
      </c>
      <c r="B911" s="1" t="s">
        <v>99</v>
      </c>
      <c r="C911" t="s">
        <v>151</v>
      </c>
      <c r="D911">
        <v>68</v>
      </c>
      <c r="E911" t="s">
        <v>155</v>
      </c>
      <c r="F911">
        <f>IF(D911="",AVERAGE(#REF!),D911)</f>
        <v>68</v>
      </c>
      <c r="G911">
        <f>IF(OR(Table3[[#This Row],[new Age]]&gt;Answer!$H$39,Table3[[#This Row],[new Age]]&lt;Answer!$H$40),1,0)</f>
        <v>0</v>
      </c>
    </row>
    <row r="912" spans="1:7" x14ac:dyDescent="0.3">
      <c r="A912">
        <v>911</v>
      </c>
      <c r="B912" s="1" t="s">
        <v>99</v>
      </c>
      <c r="C912" t="s">
        <v>152</v>
      </c>
      <c r="D912">
        <v>27</v>
      </c>
      <c r="E912" t="s">
        <v>155</v>
      </c>
      <c r="F912">
        <f t="shared" si="14"/>
        <v>27</v>
      </c>
      <c r="G912">
        <f>IF(OR(Table3[[#This Row],[new Age]]&gt;Answer!$H$39,Table3[[#This Row],[new Age]]&lt;Answer!$H$40),1,0)</f>
        <v>0</v>
      </c>
    </row>
    <row r="913" spans="1:7" x14ac:dyDescent="0.3">
      <c r="A913">
        <v>912</v>
      </c>
      <c r="B913" s="1" t="s">
        <v>99</v>
      </c>
      <c r="C913" t="s">
        <v>151</v>
      </c>
      <c r="D913">
        <v>33</v>
      </c>
      <c r="E913" t="s">
        <v>155</v>
      </c>
      <c r="F913">
        <f t="shared" si="14"/>
        <v>33</v>
      </c>
      <c r="G913">
        <f>IF(OR(Table3[[#This Row],[new Age]]&gt;Answer!$H$39,Table3[[#This Row],[new Age]]&lt;Answer!$H$40),1,0)</f>
        <v>0</v>
      </c>
    </row>
    <row r="914" spans="1:7" x14ac:dyDescent="0.3">
      <c r="A914">
        <v>913</v>
      </c>
      <c r="B914" s="1" t="s">
        <v>99</v>
      </c>
      <c r="C914" t="s">
        <v>152</v>
      </c>
      <c r="D914">
        <v>28</v>
      </c>
      <c r="E914" t="s">
        <v>155</v>
      </c>
      <c r="F914">
        <f>IF(D914="",AVERAGE(#REF!),D914)</f>
        <v>28</v>
      </c>
      <c r="G914">
        <f>IF(OR(Table3[[#This Row],[new Age]]&gt;Answer!$H$39,Table3[[#This Row],[new Age]]&lt;Answer!$H$40),1,0)</f>
        <v>0</v>
      </c>
    </row>
    <row r="915" spans="1:7" x14ac:dyDescent="0.3">
      <c r="A915">
        <v>914</v>
      </c>
      <c r="B915" s="1" t="s">
        <v>99</v>
      </c>
      <c r="C915" t="s">
        <v>152</v>
      </c>
      <c r="D915">
        <v>80</v>
      </c>
      <c r="E915" t="s">
        <v>155</v>
      </c>
      <c r="F915">
        <f>IF(D915="",AVERAGE(#REF!),D915)</f>
        <v>80</v>
      </c>
      <c r="G915">
        <f>IF(OR(Table3[[#This Row],[new Age]]&gt;Answer!$H$39,Table3[[#This Row],[new Age]]&lt;Answer!$H$40),1,0)</f>
        <v>0</v>
      </c>
    </row>
    <row r="916" spans="1:7" x14ac:dyDescent="0.3">
      <c r="A916">
        <v>915</v>
      </c>
      <c r="B916" s="1" t="s">
        <v>100</v>
      </c>
      <c r="C916" t="s">
        <v>151</v>
      </c>
      <c r="D916">
        <v>39</v>
      </c>
      <c r="E916" t="s">
        <v>155</v>
      </c>
      <c r="F916">
        <f t="shared" si="14"/>
        <v>39</v>
      </c>
      <c r="G916">
        <f>IF(OR(Table3[[#This Row],[new Age]]&gt;Answer!$H$39,Table3[[#This Row],[new Age]]&lt;Answer!$H$40),1,0)</f>
        <v>0</v>
      </c>
    </row>
    <row r="917" spans="1:7" x14ac:dyDescent="0.3">
      <c r="A917">
        <v>916</v>
      </c>
      <c r="B917" s="1" t="s">
        <v>100</v>
      </c>
      <c r="C917" t="s">
        <v>151</v>
      </c>
      <c r="D917">
        <v>61</v>
      </c>
      <c r="E917" t="s">
        <v>155</v>
      </c>
      <c r="F917">
        <f t="shared" si="14"/>
        <v>61</v>
      </c>
      <c r="G917">
        <f>IF(OR(Table3[[#This Row],[new Age]]&gt;Answer!$H$39,Table3[[#This Row],[new Age]]&lt;Answer!$H$40),1,0)</f>
        <v>0</v>
      </c>
    </row>
    <row r="918" spans="1:7" x14ac:dyDescent="0.3">
      <c r="A918">
        <v>917</v>
      </c>
      <c r="B918" s="1" t="s">
        <v>103</v>
      </c>
      <c r="C918" t="s">
        <v>152</v>
      </c>
      <c r="D918">
        <v>41</v>
      </c>
      <c r="E918" t="s">
        <v>155</v>
      </c>
      <c r="F918">
        <f>IF(D918="",AVERAGE(#REF!),D918)</f>
        <v>41</v>
      </c>
      <c r="G918">
        <f>IF(OR(Table3[[#This Row],[new Age]]&gt;Answer!$H$39,Table3[[#This Row],[new Age]]&lt;Answer!$H$40),1,0)</f>
        <v>0</v>
      </c>
    </row>
    <row r="919" spans="1:7" x14ac:dyDescent="0.3">
      <c r="A919">
        <v>918</v>
      </c>
      <c r="B919" s="1" t="s">
        <v>101</v>
      </c>
      <c r="C919" t="s">
        <v>151</v>
      </c>
      <c r="D919">
        <v>75</v>
      </c>
      <c r="E919" t="s">
        <v>155</v>
      </c>
      <c r="F919">
        <f>IF(D919="",AVERAGE(#REF!),D919)</f>
        <v>75</v>
      </c>
      <c r="G919">
        <f>IF(OR(Table3[[#This Row],[new Age]]&gt;Answer!$H$39,Table3[[#This Row],[new Age]]&lt;Answer!$H$40),1,0)</f>
        <v>0</v>
      </c>
    </row>
    <row r="920" spans="1:7" x14ac:dyDescent="0.3">
      <c r="A920">
        <v>919</v>
      </c>
      <c r="B920" s="1" t="s">
        <v>108</v>
      </c>
      <c r="C920" t="s">
        <v>151</v>
      </c>
      <c r="D920">
        <v>27</v>
      </c>
      <c r="E920" t="s">
        <v>155</v>
      </c>
      <c r="F920">
        <f t="shared" si="14"/>
        <v>27</v>
      </c>
      <c r="G920">
        <f>IF(OR(Table3[[#This Row],[new Age]]&gt;Answer!$H$39,Table3[[#This Row],[new Age]]&lt;Answer!$H$40),1,0)</f>
        <v>0</v>
      </c>
    </row>
    <row r="921" spans="1:7" x14ac:dyDescent="0.3">
      <c r="A921">
        <v>920</v>
      </c>
      <c r="B921" s="1" t="s">
        <v>99</v>
      </c>
      <c r="C921" t="s">
        <v>151</v>
      </c>
      <c r="D921">
        <v>67</v>
      </c>
      <c r="E921" t="s">
        <v>155</v>
      </c>
      <c r="F921">
        <f t="shared" si="14"/>
        <v>67</v>
      </c>
      <c r="G921">
        <f>IF(OR(Table3[[#This Row],[new Age]]&gt;Answer!$H$39,Table3[[#This Row],[new Age]]&lt;Answer!$H$40),1,0)</f>
        <v>0</v>
      </c>
    </row>
    <row r="922" spans="1:7" x14ac:dyDescent="0.3">
      <c r="A922">
        <v>921</v>
      </c>
      <c r="B922" s="1" t="s">
        <v>99</v>
      </c>
      <c r="C922" t="s">
        <v>152</v>
      </c>
      <c r="D922">
        <v>52</v>
      </c>
      <c r="E922" t="s">
        <v>155</v>
      </c>
      <c r="F922">
        <f>IF(D922="",AVERAGE(#REF!),D922)</f>
        <v>52</v>
      </c>
      <c r="G922">
        <f>IF(OR(Table3[[#This Row],[new Age]]&gt;Answer!$H$39,Table3[[#This Row],[new Age]]&lt;Answer!$H$40),1,0)</f>
        <v>0</v>
      </c>
    </row>
    <row r="923" spans="1:7" x14ac:dyDescent="0.3">
      <c r="A923">
        <v>922</v>
      </c>
      <c r="B923" s="1" t="s">
        <v>110</v>
      </c>
      <c r="C923" t="s">
        <v>152</v>
      </c>
      <c r="D923">
        <v>31</v>
      </c>
      <c r="E923" t="s">
        <v>155</v>
      </c>
      <c r="F923">
        <f>IF(D923="",AVERAGE(#REF!),D923)</f>
        <v>31</v>
      </c>
      <c r="G923">
        <f>IF(OR(Table3[[#This Row],[new Age]]&gt;Answer!$H$39,Table3[[#This Row],[new Age]]&lt;Answer!$H$40),1,0)</f>
        <v>0</v>
      </c>
    </row>
    <row r="924" spans="1:7" x14ac:dyDescent="0.3">
      <c r="A924">
        <v>923</v>
      </c>
      <c r="B924" s="1" t="s">
        <v>99</v>
      </c>
      <c r="C924" t="s">
        <v>152</v>
      </c>
      <c r="D924">
        <v>44</v>
      </c>
      <c r="E924" t="s">
        <v>155</v>
      </c>
      <c r="F924">
        <f t="shared" si="14"/>
        <v>44</v>
      </c>
      <c r="G924">
        <f>IF(OR(Table3[[#This Row],[new Age]]&gt;Answer!$H$39,Table3[[#This Row],[new Age]]&lt;Answer!$H$40),1,0)</f>
        <v>0</v>
      </c>
    </row>
    <row r="925" spans="1:7" x14ac:dyDescent="0.3">
      <c r="A925">
        <v>924</v>
      </c>
      <c r="B925" s="1" t="s">
        <v>113</v>
      </c>
      <c r="C925" t="s">
        <v>151</v>
      </c>
      <c r="D925">
        <v>64</v>
      </c>
      <c r="E925" t="s">
        <v>155</v>
      </c>
      <c r="F925">
        <f t="shared" si="14"/>
        <v>64</v>
      </c>
      <c r="G925">
        <f>IF(OR(Table3[[#This Row],[new Age]]&gt;Answer!$H$39,Table3[[#This Row],[new Age]]&lt;Answer!$H$40),1,0)</f>
        <v>0</v>
      </c>
    </row>
    <row r="926" spans="1:7" x14ac:dyDescent="0.3">
      <c r="A926">
        <v>925</v>
      </c>
      <c r="B926" s="1" t="s">
        <v>99</v>
      </c>
      <c r="C926" t="s">
        <v>152</v>
      </c>
      <c r="D926">
        <v>34</v>
      </c>
      <c r="E926" t="s">
        <v>155</v>
      </c>
      <c r="F926">
        <f>IF(D926="",AVERAGE(#REF!),D926)</f>
        <v>34</v>
      </c>
      <c r="G926">
        <f>IF(OR(Table3[[#This Row],[new Age]]&gt;Answer!$H$39,Table3[[#This Row],[new Age]]&lt;Answer!$H$40),1,0)</f>
        <v>0</v>
      </c>
    </row>
    <row r="927" spans="1:7" x14ac:dyDescent="0.3">
      <c r="A927">
        <v>926</v>
      </c>
      <c r="B927" s="1" t="s">
        <v>99</v>
      </c>
      <c r="C927" t="s">
        <v>152</v>
      </c>
      <c r="D927">
        <v>19</v>
      </c>
      <c r="E927" t="s">
        <v>155</v>
      </c>
      <c r="F927">
        <f>IF(D927="",AVERAGE(#REF!),D927)</f>
        <v>19</v>
      </c>
      <c r="G927">
        <f>IF(OR(Table3[[#This Row],[new Age]]&gt;Answer!$H$39,Table3[[#This Row],[new Age]]&lt;Answer!$H$40),1,0)</f>
        <v>0</v>
      </c>
    </row>
    <row r="928" spans="1:7" x14ac:dyDescent="0.3">
      <c r="A928">
        <v>927</v>
      </c>
      <c r="B928" s="1" t="s">
        <v>113</v>
      </c>
      <c r="C928" t="s">
        <v>151</v>
      </c>
      <c r="D928">
        <v>77</v>
      </c>
      <c r="E928" t="s">
        <v>155</v>
      </c>
      <c r="F928">
        <f t="shared" si="14"/>
        <v>77</v>
      </c>
      <c r="G928">
        <f>IF(OR(Table3[[#This Row],[new Age]]&gt;Answer!$H$39,Table3[[#This Row],[new Age]]&lt;Answer!$H$40),1,0)</f>
        <v>0</v>
      </c>
    </row>
    <row r="929" spans="1:7" x14ac:dyDescent="0.3">
      <c r="A929">
        <v>928</v>
      </c>
      <c r="B929" s="1" t="s">
        <v>104</v>
      </c>
      <c r="C929" t="s">
        <v>152</v>
      </c>
      <c r="D929">
        <v>56</v>
      </c>
      <c r="E929" t="s">
        <v>155</v>
      </c>
      <c r="F929">
        <f t="shared" si="14"/>
        <v>56</v>
      </c>
      <c r="G929">
        <f>IF(OR(Table3[[#This Row],[new Age]]&gt;Answer!$H$39,Table3[[#This Row],[new Age]]&lt;Answer!$H$40),1,0)</f>
        <v>0</v>
      </c>
    </row>
    <row r="930" spans="1:7" x14ac:dyDescent="0.3">
      <c r="A930">
        <v>929</v>
      </c>
      <c r="B930" s="1" t="s">
        <v>99</v>
      </c>
      <c r="C930" t="s">
        <v>151</v>
      </c>
      <c r="D930">
        <v>18</v>
      </c>
      <c r="E930" t="s">
        <v>155</v>
      </c>
      <c r="F930">
        <f>IF(D930="",AVERAGE(#REF!),D930)</f>
        <v>18</v>
      </c>
      <c r="G930">
        <f>IF(OR(Table3[[#This Row],[new Age]]&gt;Answer!$H$39,Table3[[#This Row],[new Age]]&lt;Answer!$H$40),1,0)</f>
        <v>0</v>
      </c>
    </row>
    <row r="931" spans="1:7" x14ac:dyDescent="0.3">
      <c r="A931">
        <v>930</v>
      </c>
      <c r="B931" s="1" t="s">
        <v>101</v>
      </c>
      <c r="C931" t="s">
        <v>151</v>
      </c>
      <c r="D931">
        <v>21</v>
      </c>
      <c r="E931" t="s">
        <v>155</v>
      </c>
      <c r="F931">
        <f>IF(D931="",AVERAGE(#REF!),D931)</f>
        <v>21</v>
      </c>
      <c r="G931">
        <f>IF(OR(Table3[[#This Row],[new Age]]&gt;Answer!$H$39,Table3[[#This Row],[new Age]]&lt;Answer!$H$40),1,0)</f>
        <v>0</v>
      </c>
    </row>
    <row r="932" spans="1:7" x14ac:dyDescent="0.3">
      <c r="A932">
        <v>931</v>
      </c>
      <c r="B932" s="1" t="s">
        <v>99</v>
      </c>
      <c r="C932" t="s">
        <v>152</v>
      </c>
      <c r="D932">
        <v>58</v>
      </c>
      <c r="E932" t="s">
        <v>155</v>
      </c>
      <c r="F932">
        <f t="shared" si="14"/>
        <v>58</v>
      </c>
      <c r="G932">
        <f>IF(OR(Table3[[#This Row],[new Age]]&gt;Answer!$H$39,Table3[[#This Row],[new Age]]&lt;Answer!$H$40),1,0)</f>
        <v>0</v>
      </c>
    </row>
    <row r="933" spans="1:7" x14ac:dyDescent="0.3">
      <c r="A933">
        <v>932</v>
      </c>
      <c r="B933" s="1" t="s">
        <v>110</v>
      </c>
      <c r="C933" t="s">
        <v>152</v>
      </c>
      <c r="D933">
        <v>61</v>
      </c>
      <c r="E933" t="s">
        <v>155</v>
      </c>
      <c r="F933">
        <f t="shared" si="14"/>
        <v>61</v>
      </c>
      <c r="G933">
        <f>IF(OR(Table3[[#This Row],[new Age]]&gt;Answer!$H$39,Table3[[#This Row],[new Age]]&lt;Answer!$H$40),1,0)</f>
        <v>0</v>
      </c>
    </row>
    <row r="934" spans="1:7" x14ac:dyDescent="0.3">
      <c r="A934">
        <v>933</v>
      </c>
      <c r="B934" s="1" t="s">
        <v>99</v>
      </c>
      <c r="C934" t="s">
        <v>152</v>
      </c>
      <c r="D934">
        <v>24</v>
      </c>
      <c r="E934" t="s">
        <v>155</v>
      </c>
      <c r="F934">
        <f>IF(D934="",AVERAGE(#REF!),D934)</f>
        <v>24</v>
      </c>
      <c r="G934">
        <f>IF(OR(Table3[[#This Row],[new Age]]&gt;Answer!$H$39,Table3[[#This Row],[new Age]]&lt;Answer!$H$40),1,0)</f>
        <v>0</v>
      </c>
    </row>
    <row r="935" spans="1:7" x14ac:dyDescent="0.3">
      <c r="A935">
        <v>934</v>
      </c>
      <c r="B935" s="1" t="s">
        <v>99</v>
      </c>
      <c r="C935" t="s">
        <v>151</v>
      </c>
      <c r="D935">
        <v>70</v>
      </c>
      <c r="E935" t="s">
        <v>155</v>
      </c>
      <c r="F935">
        <f>IF(D935="",AVERAGE(#REF!),D935)</f>
        <v>70</v>
      </c>
      <c r="G935">
        <f>IF(OR(Table3[[#This Row],[new Age]]&gt;Answer!$H$39,Table3[[#This Row],[new Age]]&lt;Answer!$H$40),1,0)</f>
        <v>0</v>
      </c>
    </row>
    <row r="936" spans="1:7" x14ac:dyDescent="0.3">
      <c r="A936">
        <v>935</v>
      </c>
      <c r="B936" s="1" t="s">
        <v>100</v>
      </c>
      <c r="C936" t="s">
        <v>151</v>
      </c>
      <c r="D936">
        <v>38</v>
      </c>
      <c r="E936" t="s">
        <v>155</v>
      </c>
      <c r="F936">
        <f t="shared" si="14"/>
        <v>38</v>
      </c>
      <c r="G936">
        <f>IF(OR(Table3[[#This Row],[new Age]]&gt;Answer!$H$39,Table3[[#This Row],[new Age]]&lt;Answer!$H$40),1,0)</f>
        <v>0</v>
      </c>
    </row>
    <row r="937" spans="1:7" x14ac:dyDescent="0.3">
      <c r="A937">
        <v>936</v>
      </c>
      <c r="B937" s="1" t="s">
        <v>106</v>
      </c>
      <c r="C937" t="s">
        <v>151</v>
      </c>
      <c r="D937">
        <v>34</v>
      </c>
      <c r="E937" t="s">
        <v>155</v>
      </c>
      <c r="F937">
        <f t="shared" si="14"/>
        <v>34</v>
      </c>
      <c r="G937">
        <f>IF(OR(Table3[[#This Row],[new Age]]&gt;Answer!$H$39,Table3[[#This Row],[new Age]]&lt;Answer!$H$40),1,0)</f>
        <v>0</v>
      </c>
    </row>
    <row r="938" spans="1:7" x14ac:dyDescent="0.3">
      <c r="A938">
        <v>937</v>
      </c>
      <c r="B938" s="1" t="s">
        <v>109</v>
      </c>
      <c r="C938" t="s">
        <v>152</v>
      </c>
      <c r="D938">
        <v>21</v>
      </c>
      <c r="E938" t="s">
        <v>155</v>
      </c>
      <c r="F938">
        <f>IF(D938="",AVERAGE(#REF!),D938)</f>
        <v>21</v>
      </c>
      <c r="G938">
        <f>IF(OR(Table3[[#This Row],[new Age]]&gt;Answer!$H$39,Table3[[#This Row],[new Age]]&lt;Answer!$H$40),1,0)</f>
        <v>0</v>
      </c>
    </row>
    <row r="939" spans="1:7" x14ac:dyDescent="0.3">
      <c r="A939">
        <v>938</v>
      </c>
      <c r="B939" s="1" t="s">
        <v>109</v>
      </c>
      <c r="C939" t="s">
        <v>152</v>
      </c>
      <c r="D939">
        <v>42</v>
      </c>
      <c r="E939" t="s">
        <v>155</v>
      </c>
      <c r="F939">
        <f>IF(D939="",AVERAGE(#REF!),D939)</f>
        <v>42</v>
      </c>
      <c r="G939">
        <f>IF(OR(Table3[[#This Row],[new Age]]&gt;Answer!$H$39,Table3[[#This Row],[new Age]]&lt;Answer!$H$40),1,0)</f>
        <v>0</v>
      </c>
    </row>
    <row r="940" spans="1:7" x14ac:dyDescent="0.3">
      <c r="A940">
        <v>939</v>
      </c>
      <c r="B940" s="1" t="s">
        <v>99</v>
      </c>
      <c r="C940" t="s">
        <v>151</v>
      </c>
      <c r="D940">
        <v>73</v>
      </c>
      <c r="E940" t="s">
        <v>155</v>
      </c>
      <c r="F940">
        <f t="shared" si="14"/>
        <v>73</v>
      </c>
      <c r="G940">
        <f>IF(OR(Table3[[#This Row],[new Age]]&gt;Answer!$H$39,Table3[[#This Row],[new Age]]&lt;Answer!$H$40),1,0)</f>
        <v>0</v>
      </c>
    </row>
    <row r="941" spans="1:7" x14ac:dyDescent="0.3">
      <c r="A941">
        <v>940</v>
      </c>
      <c r="B941" s="1" t="s">
        <v>99</v>
      </c>
      <c r="C941" t="s">
        <v>151</v>
      </c>
      <c r="D941">
        <v>79</v>
      </c>
      <c r="E941" t="s">
        <v>155</v>
      </c>
      <c r="F941">
        <f t="shared" si="14"/>
        <v>79</v>
      </c>
      <c r="G941">
        <f>IF(OR(Table3[[#This Row],[new Age]]&gt;Answer!$H$39,Table3[[#This Row],[new Age]]&lt;Answer!$H$40),1,0)</f>
        <v>0</v>
      </c>
    </row>
    <row r="942" spans="1:7" x14ac:dyDescent="0.3">
      <c r="A942">
        <v>941</v>
      </c>
      <c r="B942" s="1" t="s">
        <v>99</v>
      </c>
      <c r="C942" t="s">
        <v>151</v>
      </c>
      <c r="D942">
        <v>81</v>
      </c>
      <c r="E942" t="s">
        <v>155</v>
      </c>
      <c r="F942">
        <f>IF(D942="",AVERAGE(#REF!),D942)</f>
        <v>81</v>
      </c>
      <c r="G942">
        <f>IF(OR(Table3[[#This Row],[new Age]]&gt;Answer!$H$39,Table3[[#This Row],[new Age]]&lt;Answer!$H$40),1,0)</f>
        <v>0</v>
      </c>
    </row>
    <row r="943" spans="1:7" x14ac:dyDescent="0.3">
      <c r="A943">
        <v>942</v>
      </c>
      <c r="B943" s="1" t="s">
        <v>99</v>
      </c>
      <c r="C943" t="s">
        <v>152</v>
      </c>
      <c r="D943">
        <v>72</v>
      </c>
      <c r="E943" t="s">
        <v>155</v>
      </c>
      <c r="F943">
        <f>IF(D943="",AVERAGE(#REF!),D943)</f>
        <v>72</v>
      </c>
      <c r="G943">
        <f>IF(OR(Table3[[#This Row],[new Age]]&gt;Answer!$H$39,Table3[[#This Row],[new Age]]&lt;Answer!$H$40),1,0)</f>
        <v>0</v>
      </c>
    </row>
    <row r="944" spans="1:7" x14ac:dyDescent="0.3">
      <c r="A944">
        <v>943</v>
      </c>
      <c r="B944" s="1" t="s">
        <v>99</v>
      </c>
      <c r="C944" t="s">
        <v>152</v>
      </c>
      <c r="D944">
        <v>48</v>
      </c>
      <c r="E944" t="s">
        <v>155</v>
      </c>
      <c r="F944">
        <f t="shared" si="14"/>
        <v>48</v>
      </c>
      <c r="G944">
        <f>IF(OR(Table3[[#This Row],[new Age]]&gt;Answer!$H$39,Table3[[#This Row],[new Age]]&lt;Answer!$H$40),1,0)</f>
        <v>0</v>
      </c>
    </row>
    <row r="945" spans="1:7" x14ac:dyDescent="0.3">
      <c r="A945">
        <v>944</v>
      </c>
      <c r="B945" s="1" t="s">
        <v>113</v>
      </c>
      <c r="C945" t="s">
        <v>151</v>
      </c>
      <c r="D945">
        <v>38</v>
      </c>
      <c r="E945" t="s">
        <v>155</v>
      </c>
      <c r="F945">
        <f t="shared" si="14"/>
        <v>38</v>
      </c>
      <c r="G945">
        <f>IF(OR(Table3[[#This Row],[new Age]]&gt;Answer!$H$39,Table3[[#This Row],[new Age]]&lt;Answer!$H$40),1,0)</f>
        <v>0</v>
      </c>
    </row>
    <row r="946" spans="1:7" x14ac:dyDescent="0.3">
      <c r="A946">
        <v>945</v>
      </c>
      <c r="B946" s="1" t="s">
        <v>100</v>
      </c>
      <c r="C946" t="s">
        <v>151</v>
      </c>
      <c r="D946">
        <v>34</v>
      </c>
      <c r="E946" t="s">
        <v>155</v>
      </c>
      <c r="F946">
        <f>IF(D946="",AVERAGE(#REF!),D946)</f>
        <v>34</v>
      </c>
      <c r="G946">
        <f>IF(OR(Table3[[#This Row],[new Age]]&gt;Answer!$H$39,Table3[[#This Row],[new Age]]&lt;Answer!$H$40),1,0)</f>
        <v>0</v>
      </c>
    </row>
    <row r="947" spans="1:7" x14ac:dyDescent="0.3">
      <c r="A947">
        <v>946</v>
      </c>
      <c r="B947" s="1" t="s">
        <v>113</v>
      </c>
      <c r="C947" t="s">
        <v>151</v>
      </c>
      <c r="D947">
        <v>27</v>
      </c>
      <c r="E947" t="s">
        <v>155</v>
      </c>
      <c r="F947">
        <f>IF(D947="",AVERAGE(#REF!),D947)</f>
        <v>27</v>
      </c>
      <c r="G947">
        <f>IF(OR(Table3[[#This Row],[new Age]]&gt;Answer!$H$39,Table3[[#This Row],[new Age]]&lt;Answer!$H$40),1,0)</f>
        <v>0</v>
      </c>
    </row>
    <row r="948" spans="1:7" x14ac:dyDescent="0.3">
      <c r="A948">
        <v>947</v>
      </c>
      <c r="B948" s="1" t="s">
        <v>101</v>
      </c>
      <c r="C948" t="s">
        <v>152</v>
      </c>
      <c r="D948">
        <v>22</v>
      </c>
      <c r="E948" t="s">
        <v>155</v>
      </c>
      <c r="F948">
        <f t="shared" si="14"/>
        <v>22</v>
      </c>
      <c r="G948">
        <f>IF(OR(Table3[[#This Row],[new Age]]&gt;Answer!$H$39,Table3[[#This Row],[new Age]]&lt;Answer!$H$40),1,0)</f>
        <v>0</v>
      </c>
    </row>
    <row r="949" spans="1:7" x14ac:dyDescent="0.3">
      <c r="A949">
        <v>948</v>
      </c>
      <c r="B949" s="1" t="s">
        <v>102</v>
      </c>
      <c r="C949" t="s">
        <v>151</v>
      </c>
      <c r="D949">
        <v>27</v>
      </c>
      <c r="E949" t="s">
        <v>155</v>
      </c>
      <c r="F949">
        <f t="shared" si="14"/>
        <v>27</v>
      </c>
      <c r="G949">
        <f>IF(OR(Table3[[#This Row],[new Age]]&gt;Answer!$H$39,Table3[[#This Row],[new Age]]&lt;Answer!$H$40),1,0)</f>
        <v>0</v>
      </c>
    </row>
    <row r="950" spans="1:7" x14ac:dyDescent="0.3">
      <c r="A950">
        <v>949</v>
      </c>
      <c r="B950" s="1" t="s">
        <v>103</v>
      </c>
      <c r="C950" t="s">
        <v>151</v>
      </c>
      <c r="D950">
        <v>71</v>
      </c>
      <c r="E950" t="s">
        <v>155</v>
      </c>
      <c r="F950">
        <f>IF(D950="",AVERAGE(#REF!),D950)</f>
        <v>71</v>
      </c>
      <c r="G950">
        <f>IF(OR(Table3[[#This Row],[new Age]]&gt;Answer!$H$39,Table3[[#This Row],[new Age]]&lt;Answer!$H$40),1,0)</f>
        <v>0</v>
      </c>
    </row>
    <row r="951" spans="1:7" x14ac:dyDescent="0.3">
      <c r="A951">
        <v>950</v>
      </c>
      <c r="B951" s="1" t="s">
        <v>100</v>
      </c>
      <c r="C951" t="s">
        <v>151</v>
      </c>
      <c r="D951">
        <v>72</v>
      </c>
      <c r="E951" t="s">
        <v>155</v>
      </c>
      <c r="F951">
        <f>IF(D951="",AVERAGE(#REF!),D951)</f>
        <v>72</v>
      </c>
      <c r="G951">
        <f>IF(OR(Table3[[#This Row],[new Age]]&gt;Answer!$H$39,Table3[[#This Row],[new Age]]&lt;Answer!$H$40),1,0)</f>
        <v>0</v>
      </c>
    </row>
    <row r="952" spans="1:7" x14ac:dyDescent="0.3">
      <c r="A952">
        <v>951</v>
      </c>
      <c r="B952" s="1" t="s">
        <v>109</v>
      </c>
      <c r="C952" t="s">
        <v>151</v>
      </c>
      <c r="D952">
        <v>22</v>
      </c>
      <c r="E952" t="s">
        <v>155</v>
      </c>
      <c r="F952">
        <f t="shared" si="14"/>
        <v>22</v>
      </c>
      <c r="G952">
        <f>IF(OR(Table3[[#This Row],[new Age]]&gt;Answer!$H$39,Table3[[#This Row],[new Age]]&lt;Answer!$H$40),1,0)</f>
        <v>0</v>
      </c>
    </row>
    <row r="953" spans="1:7" x14ac:dyDescent="0.3">
      <c r="A953">
        <v>952</v>
      </c>
      <c r="B953" s="1" t="s">
        <v>104</v>
      </c>
      <c r="C953" t="s">
        <v>152</v>
      </c>
      <c r="D953">
        <v>40</v>
      </c>
      <c r="E953" t="s">
        <v>155</v>
      </c>
      <c r="F953">
        <f t="shared" si="14"/>
        <v>40</v>
      </c>
      <c r="G953">
        <f>IF(OR(Table3[[#This Row],[new Age]]&gt;Answer!$H$39,Table3[[#This Row],[new Age]]&lt;Answer!$H$40),1,0)</f>
        <v>0</v>
      </c>
    </row>
    <row r="954" spans="1:7" x14ac:dyDescent="0.3">
      <c r="A954">
        <v>953</v>
      </c>
      <c r="B954" s="1" t="s">
        <v>99</v>
      </c>
      <c r="C954" t="s">
        <v>152</v>
      </c>
      <c r="D954">
        <v>67</v>
      </c>
      <c r="E954" t="s">
        <v>155</v>
      </c>
      <c r="F954">
        <f>IF(D954="",AVERAGE(#REF!),D954)</f>
        <v>67</v>
      </c>
      <c r="G954">
        <f>IF(OR(Table3[[#This Row],[new Age]]&gt;Answer!$H$39,Table3[[#This Row],[new Age]]&lt;Answer!$H$40),1,0)</f>
        <v>0</v>
      </c>
    </row>
    <row r="955" spans="1:7" x14ac:dyDescent="0.3">
      <c r="A955">
        <v>954</v>
      </c>
      <c r="B955" s="1" t="s">
        <v>113</v>
      </c>
      <c r="C955" t="s">
        <v>151</v>
      </c>
      <c r="D955">
        <v>35</v>
      </c>
      <c r="E955" t="s">
        <v>155</v>
      </c>
      <c r="F955">
        <f>IF(D955="",AVERAGE(#REF!),D955)</f>
        <v>35</v>
      </c>
      <c r="G955">
        <f>IF(OR(Table3[[#This Row],[new Age]]&gt;Answer!$H$39,Table3[[#This Row],[new Age]]&lt;Answer!$H$40),1,0)</f>
        <v>0</v>
      </c>
    </row>
    <row r="956" spans="1:7" x14ac:dyDescent="0.3">
      <c r="A956">
        <v>955</v>
      </c>
      <c r="B956" s="1" t="s">
        <v>113</v>
      </c>
      <c r="C956" t="s">
        <v>151</v>
      </c>
      <c r="D956">
        <v>85</v>
      </c>
      <c r="E956" t="s">
        <v>155</v>
      </c>
      <c r="F956">
        <f t="shared" si="14"/>
        <v>85</v>
      </c>
      <c r="G956">
        <f>IF(OR(Table3[[#This Row],[new Age]]&gt;Answer!$H$39,Table3[[#This Row],[new Age]]&lt;Answer!$H$40),1,0)</f>
        <v>0</v>
      </c>
    </row>
    <row r="957" spans="1:7" x14ac:dyDescent="0.3">
      <c r="A957">
        <v>956</v>
      </c>
      <c r="B957" s="1" t="s">
        <v>100</v>
      </c>
      <c r="C957" t="s">
        <v>151</v>
      </c>
      <c r="D957">
        <v>27</v>
      </c>
      <c r="E957" t="s">
        <v>155</v>
      </c>
      <c r="F957">
        <f t="shared" si="14"/>
        <v>27</v>
      </c>
      <c r="G957">
        <f>IF(OR(Table3[[#This Row],[new Age]]&gt;Answer!$H$39,Table3[[#This Row],[new Age]]&lt;Answer!$H$40),1,0)</f>
        <v>0</v>
      </c>
    </row>
    <row r="958" spans="1:7" x14ac:dyDescent="0.3">
      <c r="A958">
        <v>957</v>
      </c>
      <c r="B958" s="1" t="s">
        <v>103</v>
      </c>
      <c r="C958" t="s">
        <v>152</v>
      </c>
      <c r="D958">
        <v>24</v>
      </c>
      <c r="E958" t="s">
        <v>155</v>
      </c>
      <c r="F958">
        <f>IF(D958="",AVERAGE(#REF!),D958)</f>
        <v>24</v>
      </c>
      <c r="G958">
        <f>IF(OR(Table3[[#This Row],[new Age]]&gt;Answer!$H$39,Table3[[#This Row],[new Age]]&lt;Answer!$H$40),1,0)</f>
        <v>0</v>
      </c>
    </row>
    <row r="959" spans="1:7" x14ac:dyDescent="0.3">
      <c r="A959">
        <v>958</v>
      </c>
      <c r="B959" s="1" t="s">
        <v>99</v>
      </c>
      <c r="C959" t="s">
        <v>151</v>
      </c>
      <c r="D959">
        <v>89</v>
      </c>
      <c r="E959" t="s">
        <v>155</v>
      </c>
      <c r="F959">
        <f>IF(D959="",AVERAGE(#REF!),D959)</f>
        <v>89</v>
      </c>
      <c r="G959">
        <f>IF(OR(Table3[[#This Row],[new Age]]&gt;Answer!$H$39,Table3[[#This Row],[new Age]]&lt;Answer!$H$40),1,0)</f>
        <v>0</v>
      </c>
    </row>
    <row r="960" spans="1:7" x14ac:dyDescent="0.3">
      <c r="A960">
        <v>959</v>
      </c>
      <c r="B960" s="1" t="s">
        <v>99</v>
      </c>
      <c r="C960" t="s">
        <v>152</v>
      </c>
      <c r="D960">
        <v>72</v>
      </c>
      <c r="E960" t="s">
        <v>155</v>
      </c>
      <c r="F960">
        <f t="shared" si="14"/>
        <v>72</v>
      </c>
      <c r="G960">
        <f>IF(OR(Table3[[#This Row],[new Age]]&gt;Answer!$H$39,Table3[[#This Row],[new Age]]&lt;Answer!$H$40),1,0)</f>
        <v>0</v>
      </c>
    </row>
    <row r="961" spans="1:7" x14ac:dyDescent="0.3">
      <c r="A961">
        <v>960</v>
      </c>
      <c r="B961" s="1" t="s">
        <v>99</v>
      </c>
      <c r="C961" t="s">
        <v>152</v>
      </c>
      <c r="D961">
        <v>69</v>
      </c>
      <c r="E961" t="s">
        <v>155</v>
      </c>
      <c r="F961">
        <f t="shared" si="14"/>
        <v>69</v>
      </c>
      <c r="G961">
        <f>IF(OR(Table3[[#This Row],[new Age]]&gt;Answer!$H$39,Table3[[#This Row],[new Age]]&lt;Answer!$H$40),1,0)</f>
        <v>0</v>
      </c>
    </row>
    <row r="962" spans="1:7" x14ac:dyDescent="0.3">
      <c r="A962">
        <v>961</v>
      </c>
      <c r="B962" s="1" t="s">
        <v>99</v>
      </c>
      <c r="C962" t="s">
        <v>152</v>
      </c>
      <c r="D962">
        <v>82</v>
      </c>
      <c r="E962" t="s">
        <v>155</v>
      </c>
      <c r="F962">
        <f>IF(D962="",AVERAGE(#REF!),D962)</f>
        <v>82</v>
      </c>
      <c r="G962">
        <f>IF(OR(Table3[[#This Row],[new Age]]&gt;Answer!$H$39,Table3[[#This Row],[new Age]]&lt;Answer!$H$40),1,0)</f>
        <v>0</v>
      </c>
    </row>
    <row r="963" spans="1:7" x14ac:dyDescent="0.3">
      <c r="A963">
        <v>962</v>
      </c>
      <c r="B963" s="1" t="s">
        <v>99</v>
      </c>
      <c r="C963" t="s">
        <v>152</v>
      </c>
      <c r="D963">
        <v>75</v>
      </c>
      <c r="E963" t="s">
        <v>155</v>
      </c>
      <c r="F963">
        <f>IF(D963="",AVERAGE(#REF!),D963)</f>
        <v>75</v>
      </c>
      <c r="G963">
        <f>IF(OR(Table3[[#This Row],[new Age]]&gt;Answer!$H$39,Table3[[#This Row],[new Age]]&lt;Answer!$H$40),1,0)</f>
        <v>0</v>
      </c>
    </row>
    <row r="964" spans="1:7" x14ac:dyDescent="0.3">
      <c r="A964">
        <v>963</v>
      </c>
      <c r="B964" s="1" t="s">
        <v>99</v>
      </c>
      <c r="C964" t="s">
        <v>152</v>
      </c>
      <c r="D964">
        <v>67</v>
      </c>
      <c r="E964" t="s">
        <v>155</v>
      </c>
      <c r="F964">
        <f t="shared" si="14"/>
        <v>67</v>
      </c>
      <c r="G964">
        <f>IF(OR(Table3[[#This Row],[new Age]]&gt;Answer!$H$39,Table3[[#This Row],[new Age]]&lt;Answer!$H$40),1,0)</f>
        <v>0</v>
      </c>
    </row>
    <row r="965" spans="1:7" x14ac:dyDescent="0.3">
      <c r="A965">
        <v>964</v>
      </c>
      <c r="B965" s="1" t="s">
        <v>100</v>
      </c>
      <c r="C965" t="s">
        <v>152</v>
      </c>
      <c r="D965">
        <v>53</v>
      </c>
      <c r="E965" t="s">
        <v>155</v>
      </c>
      <c r="F965">
        <f t="shared" si="14"/>
        <v>53</v>
      </c>
      <c r="G965">
        <f>IF(OR(Table3[[#This Row],[new Age]]&gt;Answer!$H$39,Table3[[#This Row],[new Age]]&lt;Answer!$H$40),1,0)</f>
        <v>0</v>
      </c>
    </row>
    <row r="966" spans="1:7" x14ac:dyDescent="0.3">
      <c r="A966">
        <v>965</v>
      </c>
      <c r="B966" s="1" t="s">
        <v>101</v>
      </c>
      <c r="C966" t="s">
        <v>152</v>
      </c>
      <c r="D966">
        <v>50</v>
      </c>
      <c r="E966" t="s">
        <v>155</v>
      </c>
      <c r="F966">
        <f>IF(D966="",AVERAGE(#REF!),D966)</f>
        <v>50</v>
      </c>
      <c r="G966">
        <f>IF(OR(Table3[[#This Row],[new Age]]&gt;Answer!$H$39,Table3[[#This Row],[new Age]]&lt;Answer!$H$40),1,0)</f>
        <v>0</v>
      </c>
    </row>
    <row r="967" spans="1:7" x14ac:dyDescent="0.3">
      <c r="A967">
        <v>966</v>
      </c>
      <c r="B967" s="1" t="s">
        <v>99</v>
      </c>
      <c r="C967" t="s">
        <v>152</v>
      </c>
      <c r="D967">
        <v>49</v>
      </c>
      <c r="E967" t="s">
        <v>155</v>
      </c>
      <c r="F967">
        <f>IF(D967="",AVERAGE(#REF!),D967)</f>
        <v>49</v>
      </c>
      <c r="G967">
        <f>IF(OR(Table3[[#This Row],[new Age]]&gt;Answer!$H$39,Table3[[#This Row],[new Age]]&lt;Answer!$H$40),1,0)</f>
        <v>0</v>
      </c>
    </row>
    <row r="968" spans="1:7" x14ac:dyDescent="0.3">
      <c r="A968">
        <v>967</v>
      </c>
      <c r="B968" s="1" t="s">
        <v>101</v>
      </c>
      <c r="C968" t="s">
        <v>152</v>
      </c>
      <c r="D968">
        <v>54</v>
      </c>
      <c r="E968" t="s">
        <v>155</v>
      </c>
      <c r="F968">
        <f t="shared" ref="F968:F1029" si="15">IF(D968="",AVERAGE(D965:D967),D968)</f>
        <v>54</v>
      </c>
      <c r="G968">
        <f>IF(OR(Table3[[#This Row],[new Age]]&gt;Answer!$H$39,Table3[[#This Row],[new Age]]&lt;Answer!$H$40),1,0)</f>
        <v>0</v>
      </c>
    </row>
    <row r="969" spans="1:7" x14ac:dyDescent="0.3">
      <c r="A969">
        <v>968</v>
      </c>
      <c r="B969" s="1" t="s">
        <v>108</v>
      </c>
      <c r="C969" t="s">
        <v>152</v>
      </c>
      <c r="D969">
        <v>44</v>
      </c>
      <c r="E969" t="s">
        <v>155</v>
      </c>
      <c r="F969">
        <f t="shared" si="15"/>
        <v>44</v>
      </c>
      <c r="G969">
        <f>IF(OR(Table3[[#This Row],[new Age]]&gt;Answer!$H$39,Table3[[#This Row],[new Age]]&lt;Answer!$H$40),1,0)</f>
        <v>0</v>
      </c>
    </row>
    <row r="970" spans="1:7" x14ac:dyDescent="0.3">
      <c r="A970">
        <v>969</v>
      </c>
      <c r="B970" s="1" t="s">
        <v>99</v>
      </c>
      <c r="C970" t="s">
        <v>152</v>
      </c>
      <c r="D970">
        <v>27</v>
      </c>
      <c r="E970" t="s">
        <v>155</v>
      </c>
      <c r="F970">
        <f>IF(D970="",AVERAGE(#REF!),D970)</f>
        <v>27</v>
      </c>
      <c r="G970">
        <f>IF(OR(Table3[[#This Row],[new Age]]&gt;Answer!$H$39,Table3[[#This Row],[new Age]]&lt;Answer!$H$40),1,0)</f>
        <v>0</v>
      </c>
    </row>
    <row r="971" spans="1:7" x14ac:dyDescent="0.3">
      <c r="A971">
        <v>970</v>
      </c>
      <c r="B971" s="1" t="s">
        <v>99</v>
      </c>
      <c r="C971" t="s">
        <v>151</v>
      </c>
      <c r="D971">
        <v>72</v>
      </c>
      <c r="E971" t="s">
        <v>155</v>
      </c>
      <c r="F971">
        <f>IF(D971="",AVERAGE(#REF!),D971)</f>
        <v>72</v>
      </c>
      <c r="G971">
        <f>IF(OR(Table3[[#This Row],[new Age]]&gt;Answer!$H$39,Table3[[#This Row],[new Age]]&lt;Answer!$H$40),1,0)</f>
        <v>0</v>
      </c>
    </row>
    <row r="972" spans="1:7" x14ac:dyDescent="0.3">
      <c r="A972">
        <v>971</v>
      </c>
      <c r="B972" s="1" t="s">
        <v>100</v>
      </c>
      <c r="C972" t="s">
        <v>151</v>
      </c>
      <c r="D972">
        <v>22</v>
      </c>
      <c r="E972" t="s">
        <v>155</v>
      </c>
      <c r="F972">
        <f t="shared" si="15"/>
        <v>22</v>
      </c>
      <c r="G972">
        <f>IF(OR(Table3[[#This Row],[new Age]]&gt;Answer!$H$39,Table3[[#This Row],[new Age]]&lt;Answer!$H$40),1,0)</f>
        <v>0</v>
      </c>
    </row>
    <row r="973" spans="1:7" x14ac:dyDescent="0.3">
      <c r="A973">
        <v>972</v>
      </c>
      <c r="B973" s="1" t="s">
        <v>100</v>
      </c>
      <c r="C973" t="s">
        <v>152</v>
      </c>
      <c r="D973">
        <v>35</v>
      </c>
      <c r="E973" t="s">
        <v>155</v>
      </c>
      <c r="F973">
        <f t="shared" si="15"/>
        <v>35</v>
      </c>
      <c r="G973">
        <f>IF(OR(Table3[[#This Row],[new Age]]&gt;Answer!$H$39,Table3[[#This Row],[new Age]]&lt;Answer!$H$40),1,0)</f>
        <v>0</v>
      </c>
    </row>
    <row r="974" spans="1:7" x14ac:dyDescent="0.3">
      <c r="A974">
        <v>973</v>
      </c>
      <c r="B974" s="1" t="s">
        <v>99</v>
      </c>
      <c r="C974" t="s">
        <v>151</v>
      </c>
      <c r="D974">
        <v>50</v>
      </c>
      <c r="E974" t="s">
        <v>155</v>
      </c>
      <c r="F974">
        <f>IF(D974="",AVERAGE(#REF!),D974)</f>
        <v>50</v>
      </c>
      <c r="G974">
        <f>IF(OR(Table3[[#This Row],[new Age]]&gt;Answer!$H$39,Table3[[#This Row],[new Age]]&lt;Answer!$H$40),1,0)</f>
        <v>0</v>
      </c>
    </row>
    <row r="975" spans="1:7" x14ac:dyDescent="0.3">
      <c r="A975">
        <v>974</v>
      </c>
      <c r="B975" s="1" t="s">
        <v>100</v>
      </c>
      <c r="C975" t="s">
        <v>151</v>
      </c>
      <c r="D975">
        <v>60</v>
      </c>
      <c r="E975" t="s">
        <v>155</v>
      </c>
      <c r="F975">
        <f>IF(D975="",AVERAGE(#REF!),D975)</f>
        <v>60</v>
      </c>
      <c r="G975">
        <f>IF(OR(Table3[[#This Row],[new Age]]&gt;Answer!$H$39,Table3[[#This Row],[new Age]]&lt;Answer!$H$40),1,0)</f>
        <v>0</v>
      </c>
    </row>
    <row r="976" spans="1:7" x14ac:dyDescent="0.3">
      <c r="A976">
        <v>975</v>
      </c>
      <c r="B976" s="1" t="s">
        <v>100</v>
      </c>
      <c r="C976" t="s">
        <v>151</v>
      </c>
      <c r="D976">
        <v>45</v>
      </c>
      <c r="E976" t="s">
        <v>155</v>
      </c>
      <c r="F976">
        <f t="shared" si="15"/>
        <v>45</v>
      </c>
      <c r="G976">
        <f>IF(OR(Table3[[#This Row],[new Age]]&gt;Answer!$H$39,Table3[[#This Row],[new Age]]&lt;Answer!$H$40),1,0)</f>
        <v>0</v>
      </c>
    </row>
    <row r="977" spans="1:7" x14ac:dyDescent="0.3">
      <c r="A977">
        <v>976</v>
      </c>
      <c r="B977" s="1" t="s">
        <v>106</v>
      </c>
      <c r="C977" t="s">
        <v>152</v>
      </c>
      <c r="D977">
        <v>48</v>
      </c>
      <c r="E977" t="s">
        <v>155</v>
      </c>
      <c r="F977">
        <f t="shared" si="15"/>
        <v>48</v>
      </c>
      <c r="G977">
        <f>IF(OR(Table3[[#This Row],[new Age]]&gt;Answer!$H$39,Table3[[#This Row],[new Age]]&lt;Answer!$H$40),1,0)</f>
        <v>0</v>
      </c>
    </row>
    <row r="978" spans="1:7" x14ac:dyDescent="0.3">
      <c r="A978">
        <v>977</v>
      </c>
      <c r="B978" s="1" t="s">
        <v>113</v>
      </c>
      <c r="C978" t="s">
        <v>151</v>
      </c>
      <c r="D978">
        <v>31</v>
      </c>
      <c r="E978" t="s">
        <v>155</v>
      </c>
      <c r="F978">
        <f>IF(D978="",AVERAGE(#REF!),D978)</f>
        <v>31</v>
      </c>
      <c r="G978">
        <f>IF(OR(Table3[[#This Row],[new Age]]&gt;Answer!$H$39,Table3[[#This Row],[new Age]]&lt;Answer!$H$40),1,0)</f>
        <v>0</v>
      </c>
    </row>
    <row r="979" spans="1:7" x14ac:dyDescent="0.3">
      <c r="A979">
        <v>978</v>
      </c>
      <c r="B979" s="1" t="s">
        <v>99</v>
      </c>
      <c r="C979" t="s">
        <v>151</v>
      </c>
      <c r="D979">
        <v>80</v>
      </c>
      <c r="E979" t="s">
        <v>155</v>
      </c>
      <c r="F979">
        <f>IF(D979="",AVERAGE(#REF!),D979)</f>
        <v>80</v>
      </c>
      <c r="G979">
        <f>IF(OR(Table3[[#This Row],[new Age]]&gt;Answer!$H$39,Table3[[#This Row],[new Age]]&lt;Answer!$H$40),1,0)</f>
        <v>0</v>
      </c>
    </row>
    <row r="980" spans="1:7" x14ac:dyDescent="0.3">
      <c r="A980">
        <v>979</v>
      </c>
      <c r="B980" s="1" t="s">
        <v>101</v>
      </c>
      <c r="C980" t="s">
        <v>152</v>
      </c>
      <c r="D980">
        <v>47</v>
      </c>
      <c r="E980" t="s">
        <v>155</v>
      </c>
      <c r="F980">
        <f t="shared" si="15"/>
        <v>47</v>
      </c>
      <c r="G980">
        <f>IF(OR(Table3[[#This Row],[new Age]]&gt;Answer!$H$39,Table3[[#This Row],[new Age]]&lt;Answer!$H$40),1,0)</f>
        <v>0</v>
      </c>
    </row>
    <row r="981" spans="1:7" x14ac:dyDescent="0.3">
      <c r="A981">
        <v>980</v>
      </c>
      <c r="B981" s="1" t="s">
        <v>99</v>
      </c>
      <c r="C981" t="s">
        <v>152</v>
      </c>
      <c r="D981">
        <v>31</v>
      </c>
      <c r="E981" t="s">
        <v>155</v>
      </c>
      <c r="F981">
        <f t="shared" si="15"/>
        <v>31</v>
      </c>
      <c r="G981">
        <f>IF(OR(Table3[[#This Row],[new Age]]&gt;Answer!$H$39,Table3[[#This Row],[new Age]]&lt;Answer!$H$40),1,0)</f>
        <v>0</v>
      </c>
    </row>
    <row r="982" spans="1:7" x14ac:dyDescent="0.3">
      <c r="A982">
        <v>981</v>
      </c>
      <c r="B982" s="1" t="s">
        <v>99</v>
      </c>
      <c r="C982" t="s">
        <v>152</v>
      </c>
      <c r="D982">
        <v>78</v>
      </c>
      <c r="E982" t="s">
        <v>155</v>
      </c>
      <c r="F982">
        <f>IF(D982="",AVERAGE(#REF!),D982)</f>
        <v>78</v>
      </c>
      <c r="G982">
        <f>IF(OR(Table3[[#This Row],[new Age]]&gt;Answer!$H$39,Table3[[#This Row],[new Age]]&lt;Answer!$H$40),1,0)</f>
        <v>0</v>
      </c>
    </row>
    <row r="983" spans="1:7" x14ac:dyDescent="0.3">
      <c r="A983">
        <v>982</v>
      </c>
      <c r="B983" s="1" t="s">
        <v>99</v>
      </c>
      <c r="C983" t="s">
        <v>152</v>
      </c>
      <c r="D983">
        <v>35</v>
      </c>
      <c r="E983" t="s">
        <v>155</v>
      </c>
      <c r="F983">
        <f>IF(D983="",AVERAGE(#REF!),D983)</f>
        <v>35</v>
      </c>
      <c r="G983">
        <f>IF(OR(Table3[[#This Row],[new Age]]&gt;Answer!$H$39,Table3[[#This Row],[new Age]]&lt;Answer!$H$40),1,0)</f>
        <v>0</v>
      </c>
    </row>
    <row r="984" spans="1:7" x14ac:dyDescent="0.3">
      <c r="A984">
        <v>983</v>
      </c>
      <c r="B984" s="1" t="s">
        <v>99</v>
      </c>
      <c r="C984" t="s">
        <v>151</v>
      </c>
      <c r="D984">
        <v>58</v>
      </c>
      <c r="E984" t="s">
        <v>155</v>
      </c>
      <c r="F984">
        <f t="shared" si="15"/>
        <v>58</v>
      </c>
      <c r="G984">
        <f>IF(OR(Table3[[#This Row],[new Age]]&gt;Answer!$H$39,Table3[[#This Row],[new Age]]&lt;Answer!$H$40),1,0)</f>
        <v>0</v>
      </c>
    </row>
    <row r="985" spans="1:7" x14ac:dyDescent="0.3">
      <c r="A985">
        <v>984</v>
      </c>
      <c r="B985" s="1" t="s">
        <v>100</v>
      </c>
      <c r="C985" t="s">
        <v>152</v>
      </c>
      <c r="D985">
        <v>33</v>
      </c>
      <c r="E985" t="s">
        <v>155</v>
      </c>
      <c r="F985">
        <f t="shared" si="15"/>
        <v>33</v>
      </c>
      <c r="G985">
        <f>IF(OR(Table3[[#This Row],[new Age]]&gt;Answer!$H$39,Table3[[#This Row],[new Age]]&lt;Answer!$H$40),1,0)</f>
        <v>0</v>
      </c>
    </row>
    <row r="986" spans="1:7" x14ac:dyDescent="0.3">
      <c r="A986">
        <v>985</v>
      </c>
      <c r="B986" s="1" t="s">
        <v>99</v>
      </c>
      <c r="C986" t="s">
        <v>151</v>
      </c>
      <c r="D986">
        <v>69</v>
      </c>
      <c r="E986" t="s">
        <v>155</v>
      </c>
      <c r="F986">
        <f>IF(D986="",AVERAGE(#REF!),D986)</f>
        <v>69</v>
      </c>
      <c r="G986">
        <f>IF(OR(Table3[[#This Row],[new Age]]&gt;Answer!$H$39,Table3[[#This Row],[new Age]]&lt;Answer!$H$40),1,0)</f>
        <v>0</v>
      </c>
    </row>
    <row r="987" spans="1:7" x14ac:dyDescent="0.3">
      <c r="A987">
        <v>986</v>
      </c>
      <c r="B987" s="1" t="s">
        <v>101</v>
      </c>
      <c r="C987" t="s">
        <v>152</v>
      </c>
      <c r="D987">
        <v>44</v>
      </c>
      <c r="E987" t="s">
        <v>155</v>
      </c>
      <c r="F987">
        <f>IF(D987="",AVERAGE(#REF!),D987)</f>
        <v>44</v>
      </c>
      <c r="G987">
        <f>IF(OR(Table3[[#This Row],[new Age]]&gt;Answer!$H$39,Table3[[#This Row],[new Age]]&lt;Answer!$H$40),1,0)</f>
        <v>0</v>
      </c>
    </row>
    <row r="988" spans="1:7" x14ac:dyDescent="0.3">
      <c r="A988">
        <v>987</v>
      </c>
      <c r="B988" s="1" t="s">
        <v>99</v>
      </c>
      <c r="C988" t="s">
        <v>152</v>
      </c>
      <c r="D988">
        <v>23</v>
      </c>
      <c r="E988" t="s">
        <v>155</v>
      </c>
      <c r="F988">
        <f t="shared" si="15"/>
        <v>23</v>
      </c>
      <c r="G988">
        <f>IF(OR(Table3[[#This Row],[new Age]]&gt;Answer!$H$39,Table3[[#This Row],[new Age]]&lt;Answer!$H$40),1,0)</f>
        <v>0</v>
      </c>
    </row>
    <row r="989" spans="1:7" x14ac:dyDescent="0.3">
      <c r="A989">
        <v>988</v>
      </c>
      <c r="B989" s="1" t="s">
        <v>99</v>
      </c>
      <c r="C989" t="s">
        <v>151</v>
      </c>
      <c r="D989">
        <v>62</v>
      </c>
      <c r="E989" t="s">
        <v>155</v>
      </c>
      <c r="F989">
        <f t="shared" si="15"/>
        <v>62</v>
      </c>
      <c r="G989">
        <f>IF(OR(Table3[[#This Row],[new Age]]&gt;Answer!$H$39,Table3[[#This Row],[new Age]]&lt;Answer!$H$40),1,0)</f>
        <v>0</v>
      </c>
    </row>
    <row r="990" spans="1:7" x14ac:dyDescent="0.3">
      <c r="A990">
        <v>989</v>
      </c>
      <c r="B990" s="1" t="s">
        <v>113</v>
      </c>
      <c r="C990" t="s">
        <v>152</v>
      </c>
      <c r="D990">
        <v>32</v>
      </c>
      <c r="E990" t="s">
        <v>155</v>
      </c>
      <c r="F990">
        <f>IF(D990="",AVERAGE(#REF!),D990)</f>
        <v>32</v>
      </c>
      <c r="G990">
        <f>IF(OR(Table3[[#This Row],[new Age]]&gt;Answer!$H$39,Table3[[#This Row],[new Age]]&lt;Answer!$H$40),1,0)</f>
        <v>0</v>
      </c>
    </row>
    <row r="991" spans="1:7" x14ac:dyDescent="0.3">
      <c r="A991">
        <v>990</v>
      </c>
      <c r="B991" s="1" t="s">
        <v>109</v>
      </c>
      <c r="C991" t="s">
        <v>151</v>
      </c>
      <c r="D991">
        <v>37</v>
      </c>
      <c r="E991" t="s">
        <v>155</v>
      </c>
      <c r="F991">
        <f>IF(D991="",AVERAGE(#REF!),D991)</f>
        <v>37</v>
      </c>
      <c r="G991">
        <f>IF(OR(Table3[[#This Row],[new Age]]&gt;Answer!$H$39,Table3[[#This Row],[new Age]]&lt;Answer!$H$40),1,0)</f>
        <v>0</v>
      </c>
    </row>
    <row r="992" spans="1:7" x14ac:dyDescent="0.3">
      <c r="A992">
        <v>991</v>
      </c>
      <c r="B992" s="1" t="s">
        <v>99</v>
      </c>
      <c r="C992" t="s">
        <v>152</v>
      </c>
      <c r="D992">
        <v>55</v>
      </c>
      <c r="E992" t="s">
        <v>155</v>
      </c>
      <c r="F992">
        <f t="shared" si="15"/>
        <v>55</v>
      </c>
      <c r="G992">
        <f>IF(OR(Table3[[#This Row],[new Age]]&gt;Answer!$H$39,Table3[[#This Row],[new Age]]&lt;Answer!$H$40),1,0)</f>
        <v>0</v>
      </c>
    </row>
    <row r="993" spans="1:7" x14ac:dyDescent="0.3">
      <c r="A993">
        <v>992</v>
      </c>
      <c r="B993" s="1" t="s">
        <v>99</v>
      </c>
      <c r="C993" t="s">
        <v>151</v>
      </c>
      <c r="D993">
        <v>51</v>
      </c>
      <c r="E993" t="s">
        <v>155</v>
      </c>
      <c r="F993">
        <f t="shared" si="15"/>
        <v>51</v>
      </c>
      <c r="G993">
        <f>IF(OR(Table3[[#This Row],[new Age]]&gt;Answer!$H$39,Table3[[#This Row],[new Age]]&lt;Answer!$H$40),1,0)</f>
        <v>0</v>
      </c>
    </row>
    <row r="994" spans="1:7" x14ac:dyDescent="0.3">
      <c r="A994">
        <v>993</v>
      </c>
      <c r="B994" s="1" t="s">
        <v>102</v>
      </c>
      <c r="C994" t="s">
        <v>152</v>
      </c>
      <c r="D994">
        <v>86</v>
      </c>
      <c r="E994" t="s">
        <v>155</v>
      </c>
      <c r="F994">
        <f>IF(D994="",AVERAGE(#REF!),D994)</f>
        <v>86</v>
      </c>
      <c r="G994">
        <f>IF(OR(Table3[[#This Row],[new Age]]&gt;Answer!$H$39,Table3[[#This Row],[new Age]]&lt;Answer!$H$40),1,0)</f>
        <v>0</v>
      </c>
    </row>
    <row r="995" spans="1:7" x14ac:dyDescent="0.3">
      <c r="A995">
        <v>994</v>
      </c>
      <c r="B995" s="1" t="s">
        <v>99</v>
      </c>
      <c r="C995" t="s">
        <v>151</v>
      </c>
      <c r="D995">
        <v>37</v>
      </c>
      <c r="E995" t="s">
        <v>155</v>
      </c>
      <c r="F995">
        <f>IF(D995="",AVERAGE(#REF!),D995)</f>
        <v>37</v>
      </c>
      <c r="G995">
        <f>IF(OR(Table3[[#This Row],[new Age]]&gt;Answer!$H$39,Table3[[#This Row],[new Age]]&lt;Answer!$H$40),1,0)</f>
        <v>0</v>
      </c>
    </row>
    <row r="996" spans="1:7" x14ac:dyDescent="0.3">
      <c r="A996">
        <v>995</v>
      </c>
      <c r="B996" s="1" t="s">
        <v>100</v>
      </c>
      <c r="C996" t="s">
        <v>152</v>
      </c>
      <c r="D996">
        <v>82</v>
      </c>
      <c r="E996" t="s">
        <v>155</v>
      </c>
      <c r="F996">
        <f t="shared" si="15"/>
        <v>82</v>
      </c>
      <c r="G996">
        <f>IF(OR(Table3[[#This Row],[new Age]]&gt;Answer!$H$39,Table3[[#This Row],[new Age]]&lt;Answer!$H$40),1,0)</f>
        <v>0</v>
      </c>
    </row>
    <row r="997" spans="1:7" x14ac:dyDescent="0.3">
      <c r="A997">
        <v>996</v>
      </c>
      <c r="B997" s="1" t="s">
        <v>113</v>
      </c>
      <c r="C997" t="s">
        <v>152</v>
      </c>
      <c r="D997">
        <v>27</v>
      </c>
      <c r="E997" t="s">
        <v>155</v>
      </c>
      <c r="F997">
        <f t="shared" si="15"/>
        <v>27</v>
      </c>
      <c r="G997">
        <f>IF(OR(Table3[[#This Row],[new Age]]&gt;Answer!$H$39,Table3[[#This Row],[new Age]]&lt;Answer!$H$40),1,0)</f>
        <v>0</v>
      </c>
    </row>
    <row r="998" spans="1:7" x14ac:dyDescent="0.3">
      <c r="A998">
        <v>997</v>
      </c>
      <c r="B998" s="1" t="s">
        <v>113</v>
      </c>
      <c r="C998" t="s">
        <v>152</v>
      </c>
      <c r="D998">
        <v>58</v>
      </c>
      <c r="E998" t="s">
        <v>155</v>
      </c>
      <c r="F998">
        <f>IF(D998="",AVERAGE(#REF!),D998)</f>
        <v>58</v>
      </c>
      <c r="G998">
        <f>IF(OR(Table3[[#This Row],[new Age]]&gt;Answer!$H$39,Table3[[#This Row],[new Age]]&lt;Answer!$H$40),1,0)</f>
        <v>0</v>
      </c>
    </row>
    <row r="999" spans="1:7" x14ac:dyDescent="0.3">
      <c r="A999">
        <v>998</v>
      </c>
      <c r="B999" s="1" t="s">
        <v>103</v>
      </c>
      <c r="C999" t="s">
        <v>152</v>
      </c>
      <c r="D999">
        <v>89</v>
      </c>
      <c r="E999" t="s">
        <v>155</v>
      </c>
      <c r="F999">
        <f>IF(D999="",AVERAGE(#REF!),D999)</f>
        <v>89</v>
      </c>
      <c r="G999">
        <f>IF(OR(Table3[[#This Row],[new Age]]&gt;Answer!$H$39,Table3[[#This Row],[new Age]]&lt;Answer!$H$40),1,0)</f>
        <v>0</v>
      </c>
    </row>
    <row r="1000" spans="1:7" x14ac:dyDescent="0.3">
      <c r="A1000">
        <v>999</v>
      </c>
      <c r="B1000" s="1" t="s">
        <v>99</v>
      </c>
      <c r="C1000" t="s">
        <v>151</v>
      </c>
      <c r="D1000">
        <v>74</v>
      </c>
      <c r="E1000" t="s">
        <v>155</v>
      </c>
      <c r="F1000">
        <f t="shared" si="15"/>
        <v>74</v>
      </c>
      <c r="G1000">
        <f>IF(OR(Table3[[#This Row],[new Age]]&gt;Answer!$H$39,Table3[[#This Row],[new Age]]&lt;Answer!$H$40),1,0)</f>
        <v>0</v>
      </c>
    </row>
    <row r="1001" spans="1:7" x14ac:dyDescent="0.3">
      <c r="A1001">
        <v>1000</v>
      </c>
      <c r="B1001" s="1" t="s">
        <v>113</v>
      </c>
      <c r="C1001" t="s">
        <v>152</v>
      </c>
      <c r="D1001">
        <v>69</v>
      </c>
      <c r="E1001" t="s">
        <v>155</v>
      </c>
      <c r="F1001">
        <f t="shared" si="15"/>
        <v>69</v>
      </c>
      <c r="G1001">
        <f>IF(OR(Table3[[#This Row],[new Age]]&gt;Answer!$H$39,Table3[[#This Row],[new Age]]&lt;Answer!$H$40),1,0)</f>
        <v>0</v>
      </c>
    </row>
    <row r="1002" spans="1:7" x14ac:dyDescent="0.3">
      <c r="A1002">
        <v>1001</v>
      </c>
      <c r="B1002" s="1" t="s">
        <v>99</v>
      </c>
      <c r="C1002" t="s">
        <v>152</v>
      </c>
      <c r="D1002">
        <v>41</v>
      </c>
      <c r="E1002" t="s">
        <v>156</v>
      </c>
      <c r="F1002">
        <f>IF(D1002="",AVERAGE(#REF!),D1002)</f>
        <v>41</v>
      </c>
      <c r="G1002">
        <f>IF(OR(Table3[[#This Row],[new Age]]&gt;Answer!$H$39,Table3[[#This Row],[new Age]]&lt;Answer!$H$40),1,0)</f>
        <v>0</v>
      </c>
    </row>
    <row r="1003" spans="1:7" x14ac:dyDescent="0.3">
      <c r="A1003">
        <v>1002</v>
      </c>
      <c r="B1003" s="1" t="s">
        <v>113</v>
      </c>
      <c r="C1003" t="s">
        <v>151</v>
      </c>
      <c r="D1003">
        <v>86</v>
      </c>
      <c r="E1003" t="s">
        <v>156</v>
      </c>
      <c r="F1003">
        <f>IF(D1003="",AVERAGE(#REF!),D1003)</f>
        <v>86</v>
      </c>
      <c r="G1003">
        <f>IF(OR(Table3[[#This Row],[new Age]]&gt;Answer!$H$39,Table3[[#This Row],[new Age]]&lt;Answer!$H$40),1,0)</f>
        <v>0</v>
      </c>
    </row>
    <row r="1004" spans="1:7" x14ac:dyDescent="0.3">
      <c r="A1004">
        <v>1003</v>
      </c>
      <c r="B1004" s="1" t="s">
        <v>99</v>
      </c>
      <c r="C1004" t="s">
        <v>152</v>
      </c>
      <c r="D1004">
        <v>64</v>
      </c>
      <c r="E1004" t="s">
        <v>156</v>
      </c>
      <c r="F1004">
        <f t="shared" si="15"/>
        <v>64</v>
      </c>
      <c r="G1004">
        <f>IF(OR(Table3[[#This Row],[new Age]]&gt;Answer!$H$39,Table3[[#This Row],[new Age]]&lt;Answer!$H$40),1,0)</f>
        <v>0</v>
      </c>
    </row>
    <row r="1005" spans="1:7" x14ac:dyDescent="0.3">
      <c r="A1005">
        <v>1004</v>
      </c>
      <c r="B1005" s="1" t="s">
        <v>99</v>
      </c>
      <c r="C1005" t="s">
        <v>151</v>
      </c>
      <c r="D1005">
        <v>55</v>
      </c>
      <c r="E1005" t="s">
        <v>156</v>
      </c>
      <c r="F1005">
        <f t="shared" si="15"/>
        <v>55</v>
      </c>
      <c r="G1005">
        <f>IF(OR(Table3[[#This Row],[new Age]]&gt;Answer!$H$39,Table3[[#This Row],[new Age]]&lt;Answer!$H$40),1,0)</f>
        <v>0</v>
      </c>
    </row>
    <row r="1006" spans="1:7" x14ac:dyDescent="0.3">
      <c r="A1006">
        <v>1005</v>
      </c>
      <c r="B1006" s="1" t="s">
        <v>100</v>
      </c>
      <c r="C1006" t="s">
        <v>151</v>
      </c>
      <c r="D1006">
        <v>60</v>
      </c>
      <c r="E1006" t="s">
        <v>156</v>
      </c>
      <c r="F1006">
        <f>IF(D1006="",AVERAGE(#REF!),D1006)</f>
        <v>60</v>
      </c>
      <c r="G1006">
        <f>IF(OR(Table3[[#This Row],[new Age]]&gt;Answer!$H$39,Table3[[#This Row],[new Age]]&lt;Answer!$H$40),1,0)</f>
        <v>0</v>
      </c>
    </row>
    <row r="1007" spans="1:7" x14ac:dyDescent="0.3">
      <c r="A1007">
        <v>1006</v>
      </c>
      <c r="B1007" s="1" t="s">
        <v>101</v>
      </c>
      <c r="C1007" t="s">
        <v>152</v>
      </c>
      <c r="D1007">
        <v>18</v>
      </c>
      <c r="E1007" t="s">
        <v>156</v>
      </c>
      <c r="F1007">
        <f>IF(D1007="",AVERAGE(#REF!),D1007)</f>
        <v>18</v>
      </c>
      <c r="G1007">
        <f>IF(OR(Table3[[#This Row],[new Age]]&gt;Answer!$H$39,Table3[[#This Row],[new Age]]&lt;Answer!$H$40),1,0)</f>
        <v>0</v>
      </c>
    </row>
    <row r="1008" spans="1:7" x14ac:dyDescent="0.3">
      <c r="A1008">
        <v>1007</v>
      </c>
      <c r="B1008" s="1" t="s">
        <v>99</v>
      </c>
      <c r="C1008" t="s">
        <v>152</v>
      </c>
      <c r="D1008">
        <v>62</v>
      </c>
      <c r="E1008" t="s">
        <v>156</v>
      </c>
      <c r="F1008">
        <f t="shared" si="15"/>
        <v>62</v>
      </c>
      <c r="G1008">
        <f>IF(OR(Table3[[#This Row],[new Age]]&gt;Answer!$H$39,Table3[[#This Row],[new Age]]&lt;Answer!$H$40),1,0)</f>
        <v>0</v>
      </c>
    </row>
    <row r="1009" spans="1:7" x14ac:dyDescent="0.3">
      <c r="A1009">
        <v>1008</v>
      </c>
      <c r="B1009" s="1" t="s">
        <v>106</v>
      </c>
      <c r="C1009" t="s">
        <v>152</v>
      </c>
      <c r="D1009">
        <v>27</v>
      </c>
      <c r="E1009" t="s">
        <v>156</v>
      </c>
      <c r="F1009">
        <f t="shared" si="15"/>
        <v>27</v>
      </c>
      <c r="G1009">
        <f>IF(OR(Table3[[#This Row],[new Age]]&gt;Answer!$H$39,Table3[[#This Row],[new Age]]&lt;Answer!$H$40),1,0)</f>
        <v>0</v>
      </c>
    </row>
    <row r="1010" spans="1:7" x14ac:dyDescent="0.3">
      <c r="A1010">
        <v>1009</v>
      </c>
      <c r="B1010" s="1" t="s">
        <v>99</v>
      </c>
      <c r="C1010" t="s">
        <v>152</v>
      </c>
      <c r="D1010">
        <v>44</v>
      </c>
      <c r="E1010" t="s">
        <v>156</v>
      </c>
      <c r="F1010">
        <f>IF(D1010="",AVERAGE(#REF!),D1010)</f>
        <v>44</v>
      </c>
      <c r="G1010">
        <f>IF(OR(Table3[[#This Row],[new Age]]&gt;Answer!$H$39,Table3[[#This Row],[new Age]]&lt;Answer!$H$40),1,0)</f>
        <v>0</v>
      </c>
    </row>
    <row r="1011" spans="1:7" x14ac:dyDescent="0.3">
      <c r="A1011">
        <v>1010</v>
      </c>
      <c r="B1011" s="1" t="s">
        <v>105</v>
      </c>
      <c r="C1011" t="s">
        <v>152</v>
      </c>
      <c r="D1011">
        <v>28</v>
      </c>
      <c r="E1011" t="s">
        <v>156</v>
      </c>
      <c r="F1011">
        <f>IF(D1011="",AVERAGE(#REF!),D1011)</f>
        <v>28</v>
      </c>
      <c r="G1011">
        <f>IF(OR(Table3[[#This Row],[new Age]]&gt;Answer!$H$39,Table3[[#This Row],[new Age]]&lt;Answer!$H$40),1,0)</f>
        <v>0</v>
      </c>
    </row>
    <row r="1012" spans="1:7" x14ac:dyDescent="0.3">
      <c r="A1012">
        <v>1011</v>
      </c>
      <c r="B1012" s="1" t="s">
        <v>100</v>
      </c>
      <c r="C1012" t="s">
        <v>151</v>
      </c>
      <c r="D1012">
        <v>20</v>
      </c>
      <c r="E1012" t="s">
        <v>156</v>
      </c>
      <c r="F1012">
        <f t="shared" si="15"/>
        <v>20</v>
      </c>
      <c r="G1012">
        <f>IF(OR(Table3[[#This Row],[new Age]]&gt;Answer!$H$39,Table3[[#This Row],[new Age]]&lt;Answer!$H$40),1,0)</f>
        <v>0</v>
      </c>
    </row>
    <row r="1013" spans="1:7" x14ac:dyDescent="0.3">
      <c r="A1013">
        <v>1012</v>
      </c>
      <c r="B1013" s="1" t="s">
        <v>105</v>
      </c>
      <c r="C1013" t="s">
        <v>151</v>
      </c>
      <c r="D1013">
        <v>42</v>
      </c>
      <c r="E1013" t="s">
        <v>156</v>
      </c>
      <c r="F1013">
        <f t="shared" si="15"/>
        <v>42</v>
      </c>
      <c r="G1013">
        <f>IF(OR(Table3[[#This Row],[new Age]]&gt;Answer!$H$39,Table3[[#This Row],[new Age]]&lt;Answer!$H$40),1,0)</f>
        <v>0</v>
      </c>
    </row>
    <row r="1014" spans="1:7" x14ac:dyDescent="0.3">
      <c r="A1014">
        <v>1013</v>
      </c>
      <c r="B1014" s="1" t="s">
        <v>113</v>
      </c>
      <c r="C1014" t="s">
        <v>152</v>
      </c>
      <c r="D1014">
        <v>54</v>
      </c>
      <c r="E1014" t="s">
        <v>156</v>
      </c>
      <c r="F1014">
        <f>IF(D1014="",AVERAGE(#REF!),D1014)</f>
        <v>54</v>
      </c>
      <c r="G1014">
        <f>IF(OR(Table3[[#This Row],[new Age]]&gt;Answer!$H$39,Table3[[#This Row],[new Age]]&lt;Answer!$H$40),1,0)</f>
        <v>0</v>
      </c>
    </row>
    <row r="1015" spans="1:7" x14ac:dyDescent="0.3">
      <c r="A1015">
        <v>1014</v>
      </c>
      <c r="B1015" s="1" t="s">
        <v>113</v>
      </c>
      <c r="C1015" t="s">
        <v>152</v>
      </c>
      <c r="D1015">
        <v>69</v>
      </c>
      <c r="E1015" t="s">
        <v>156</v>
      </c>
      <c r="F1015">
        <f>IF(D1015="",AVERAGE(#REF!),D1015)</f>
        <v>69</v>
      </c>
      <c r="G1015">
        <f>IF(OR(Table3[[#This Row],[new Age]]&gt;Answer!$H$39,Table3[[#This Row],[new Age]]&lt;Answer!$H$40),1,0)</f>
        <v>0</v>
      </c>
    </row>
    <row r="1016" spans="1:7" x14ac:dyDescent="0.3">
      <c r="A1016">
        <v>1015</v>
      </c>
      <c r="B1016" s="1" t="s">
        <v>107</v>
      </c>
      <c r="C1016" t="s">
        <v>152</v>
      </c>
      <c r="D1016">
        <v>50</v>
      </c>
      <c r="E1016" t="s">
        <v>156</v>
      </c>
      <c r="F1016">
        <f t="shared" si="15"/>
        <v>50</v>
      </c>
      <c r="G1016">
        <f>IF(OR(Table3[[#This Row],[new Age]]&gt;Answer!$H$39,Table3[[#This Row],[new Age]]&lt;Answer!$H$40),1,0)</f>
        <v>0</v>
      </c>
    </row>
    <row r="1017" spans="1:7" x14ac:dyDescent="0.3">
      <c r="A1017">
        <v>1016</v>
      </c>
      <c r="B1017" s="1" t="s">
        <v>113</v>
      </c>
      <c r="C1017" t="s">
        <v>152</v>
      </c>
      <c r="D1017">
        <v>23</v>
      </c>
      <c r="E1017" t="s">
        <v>156</v>
      </c>
      <c r="F1017">
        <f t="shared" si="15"/>
        <v>23</v>
      </c>
      <c r="G1017">
        <f>IF(OR(Table3[[#This Row],[new Age]]&gt;Answer!$H$39,Table3[[#This Row],[new Age]]&lt;Answer!$H$40),1,0)</f>
        <v>0</v>
      </c>
    </row>
    <row r="1018" spans="1:7" x14ac:dyDescent="0.3">
      <c r="A1018">
        <v>1017</v>
      </c>
      <c r="B1018" s="1" t="s">
        <v>113</v>
      </c>
      <c r="C1018" t="s">
        <v>151</v>
      </c>
      <c r="D1018">
        <v>38</v>
      </c>
      <c r="E1018" t="s">
        <v>156</v>
      </c>
      <c r="F1018">
        <f>IF(D1018="",AVERAGE(#REF!),D1018)</f>
        <v>38</v>
      </c>
      <c r="G1018">
        <f>IF(OR(Table3[[#This Row],[new Age]]&gt;Answer!$H$39,Table3[[#This Row],[new Age]]&lt;Answer!$H$40),1,0)</f>
        <v>0</v>
      </c>
    </row>
    <row r="1019" spans="1:7" x14ac:dyDescent="0.3">
      <c r="A1019">
        <v>1018</v>
      </c>
      <c r="B1019" s="1" t="s">
        <v>100</v>
      </c>
      <c r="C1019" t="s">
        <v>152</v>
      </c>
      <c r="D1019">
        <v>52</v>
      </c>
      <c r="E1019" t="s">
        <v>156</v>
      </c>
      <c r="F1019">
        <f>IF(D1019="",AVERAGE(#REF!),D1019)</f>
        <v>52</v>
      </c>
      <c r="G1019">
        <f>IF(OR(Table3[[#This Row],[new Age]]&gt;Answer!$H$39,Table3[[#This Row],[new Age]]&lt;Answer!$H$40),1,0)</f>
        <v>0</v>
      </c>
    </row>
    <row r="1020" spans="1:7" x14ac:dyDescent="0.3">
      <c r="A1020">
        <v>1019</v>
      </c>
      <c r="B1020" s="1" t="s">
        <v>107</v>
      </c>
      <c r="C1020" t="s">
        <v>152</v>
      </c>
      <c r="D1020">
        <v>64</v>
      </c>
      <c r="E1020" t="s">
        <v>156</v>
      </c>
      <c r="F1020">
        <f t="shared" si="15"/>
        <v>64</v>
      </c>
      <c r="G1020">
        <f>IF(OR(Table3[[#This Row],[new Age]]&gt;Answer!$H$39,Table3[[#This Row],[new Age]]&lt;Answer!$H$40),1,0)</f>
        <v>0</v>
      </c>
    </row>
    <row r="1021" spans="1:7" x14ac:dyDescent="0.3">
      <c r="A1021">
        <v>1020</v>
      </c>
      <c r="B1021" s="1" t="s">
        <v>101</v>
      </c>
      <c r="C1021" t="s">
        <v>152</v>
      </c>
      <c r="D1021">
        <v>86</v>
      </c>
      <c r="E1021" t="s">
        <v>156</v>
      </c>
      <c r="F1021">
        <f t="shared" si="15"/>
        <v>86</v>
      </c>
      <c r="G1021">
        <f>IF(OR(Table3[[#This Row],[new Age]]&gt;Answer!$H$39,Table3[[#This Row],[new Age]]&lt;Answer!$H$40),1,0)</f>
        <v>0</v>
      </c>
    </row>
    <row r="1022" spans="1:7" x14ac:dyDescent="0.3">
      <c r="A1022">
        <v>1021</v>
      </c>
      <c r="B1022" s="1" t="s">
        <v>106</v>
      </c>
      <c r="C1022" t="s">
        <v>151</v>
      </c>
      <c r="D1022">
        <v>49</v>
      </c>
      <c r="E1022" t="s">
        <v>156</v>
      </c>
      <c r="F1022">
        <f>IF(D1022="",AVERAGE(#REF!),D1022)</f>
        <v>49</v>
      </c>
      <c r="G1022">
        <f>IF(OR(Table3[[#This Row],[new Age]]&gt;Answer!$H$39,Table3[[#This Row],[new Age]]&lt;Answer!$H$40),1,0)</f>
        <v>0</v>
      </c>
    </row>
    <row r="1023" spans="1:7" x14ac:dyDescent="0.3">
      <c r="A1023">
        <v>1022</v>
      </c>
      <c r="B1023" s="1" t="s">
        <v>113</v>
      </c>
      <c r="C1023" t="s">
        <v>152</v>
      </c>
      <c r="D1023">
        <v>60</v>
      </c>
      <c r="E1023" t="s">
        <v>156</v>
      </c>
      <c r="F1023">
        <f>IF(D1023="",AVERAGE(#REF!),D1023)</f>
        <v>60</v>
      </c>
      <c r="G1023">
        <f>IF(OR(Table3[[#This Row],[new Age]]&gt;Answer!$H$39,Table3[[#This Row],[new Age]]&lt;Answer!$H$40),1,0)</f>
        <v>0</v>
      </c>
    </row>
    <row r="1024" spans="1:7" x14ac:dyDescent="0.3">
      <c r="A1024">
        <v>1023</v>
      </c>
      <c r="B1024" s="1" t="s">
        <v>109</v>
      </c>
      <c r="C1024" t="s">
        <v>151</v>
      </c>
      <c r="D1024">
        <v>52</v>
      </c>
      <c r="E1024" t="s">
        <v>156</v>
      </c>
      <c r="F1024">
        <f t="shared" si="15"/>
        <v>52</v>
      </c>
      <c r="G1024">
        <f>IF(OR(Table3[[#This Row],[new Age]]&gt;Answer!$H$39,Table3[[#This Row],[new Age]]&lt;Answer!$H$40),1,0)</f>
        <v>0</v>
      </c>
    </row>
    <row r="1025" spans="1:7" x14ac:dyDescent="0.3">
      <c r="A1025">
        <v>1024</v>
      </c>
      <c r="B1025" s="1" t="s">
        <v>105</v>
      </c>
      <c r="C1025" t="s">
        <v>152</v>
      </c>
      <c r="D1025">
        <v>80</v>
      </c>
      <c r="E1025" t="s">
        <v>156</v>
      </c>
      <c r="F1025">
        <f t="shared" si="15"/>
        <v>80</v>
      </c>
      <c r="G1025">
        <f>IF(OR(Table3[[#This Row],[new Age]]&gt;Answer!$H$39,Table3[[#This Row],[new Age]]&lt;Answer!$H$40),1,0)</f>
        <v>0</v>
      </c>
    </row>
    <row r="1026" spans="1:7" x14ac:dyDescent="0.3">
      <c r="A1026">
        <v>1025</v>
      </c>
      <c r="B1026" s="1" t="s">
        <v>101</v>
      </c>
      <c r="C1026" t="s">
        <v>151</v>
      </c>
      <c r="D1026">
        <v>48</v>
      </c>
      <c r="E1026" t="s">
        <v>156</v>
      </c>
      <c r="F1026">
        <f>IF(D1026="",AVERAGE(#REF!),D1026)</f>
        <v>48</v>
      </c>
      <c r="G1026">
        <f>IF(OR(Table3[[#This Row],[new Age]]&gt;Answer!$H$39,Table3[[#This Row],[new Age]]&lt;Answer!$H$40),1,0)</f>
        <v>0</v>
      </c>
    </row>
    <row r="1027" spans="1:7" x14ac:dyDescent="0.3">
      <c r="A1027">
        <v>1026</v>
      </c>
      <c r="B1027" s="1" t="s">
        <v>108</v>
      </c>
      <c r="C1027" t="s">
        <v>152</v>
      </c>
      <c r="D1027">
        <v>62</v>
      </c>
      <c r="E1027" t="s">
        <v>156</v>
      </c>
      <c r="F1027">
        <f>IF(D1027="",AVERAGE(#REF!),D1027)</f>
        <v>62</v>
      </c>
      <c r="G1027">
        <f>IF(OR(Table3[[#This Row],[new Age]]&gt;Answer!$H$39,Table3[[#This Row],[new Age]]&lt;Answer!$H$40),1,0)</f>
        <v>0</v>
      </c>
    </row>
    <row r="1028" spans="1:7" x14ac:dyDescent="0.3">
      <c r="A1028">
        <v>1027</v>
      </c>
      <c r="B1028" s="1" t="s">
        <v>105</v>
      </c>
      <c r="C1028" t="s">
        <v>151</v>
      </c>
      <c r="D1028">
        <v>45</v>
      </c>
      <c r="E1028" t="s">
        <v>156</v>
      </c>
      <c r="F1028">
        <f t="shared" si="15"/>
        <v>45</v>
      </c>
      <c r="G1028">
        <f>IF(OR(Table3[[#This Row],[new Age]]&gt;Answer!$H$39,Table3[[#This Row],[new Age]]&lt;Answer!$H$40),1,0)</f>
        <v>0</v>
      </c>
    </row>
    <row r="1029" spans="1:7" x14ac:dyDescent="0.3">
      <c r="A1029">
        <v>1028</v>
      </c>
      <c r="B1029" s="1" t="s">
        <v>113</v>
      </c>
      <c r="C1029" t="s">
        <v>152</v>
      </c>
      <c r="D1029">
        <v>82</v>
      </c>
      <c r="E1029" t="s">
        <v>156</v>
      </c>
      <c r="F1029">
        <f t="shared" si="15"/>
        <v>82</v>
      </c>
      <c r="G1029">
        <f>IF(OR(Table3[[#This Row],[new Age]]&gt;Answer!$H$39,Table3[[#This Row],[new Age]]&lt;Answer!$H$40),1,0)</f>
        <v>0</v>
      </c>
    </row>
    <row r="1030" spans="1:7" x14ac:dyDescent="0.3">
      <c r="A1030">
        <v>1029</v>
      </c>
      <c r="B1030" s="1" t="s">
        <v>105</v>
      </c>
      <c r="C1030" t="s">
        <v>152</v>
      </c>
      <c r="D1030">
        <v>45</v>
      </c>
      <c r="E1030" t="s">
        <v>156</v>
      </c>
      <c r="F1030">
        <f>IF(D1030="",AVERAGE(#REF!),D1030)</f>
        <v>45</v>
      </c>
      <c r="G1030">
        <f>IF(OR(Table3[[#This Row],[new Age]]&gt;Answer!$H$39,Table3[[#This Row],[new Age]]&lt;Answer!$H$40),1,0)</f>
        <v>0</v>
      </c>
    </row>
    <row r="1031" spans="1:7" x14ac:dyDescent="0.3">
      <c r="A1031">
        <v>1030</v>
      </c>
      <c r="B1031" s="1" t="s">
        <v>113</v>
      </c>
      <c r="C1031" t="s">
        <v>152</v>
      </c>
      <c r="D1031">
        <v>68</v>
      </c>
      <c r="E1031" t="s">
        <v>156</v>
      </c>
      <c r="F1031">
        <f>IF(D1031="",AVERAGE(#REF!),D1031)</f>
        <v>68</v>
      </c>
      <c r="G1031">
        <f>IF(OR(Table3[[#This Row],[new Age]]&gt;Answer!$H$39,Table3[[#This Row],[new Age]]&lt;Answer!$H$40),1,0)</f>
        <v>0</v>
      </c>
    </row>
    <row r="1032" spans="1:7" x14ac:dyDescent="0.3">
      <c r="A1032">
        <v>1031</v>
      </c>
      <c r="B1032" s="1" t="s">
        <v>101</v>
      </c>
      <c r="C1032" t="s">
        <v>151</v>
      </c>
      <c r="D1032">
        <v>40</v>
      </c>
      <c r="E1032" t="s">
        <v>156</v>
      </c>
      <c r="F1032">
        <f t="shared" ref="F1032:F1093" si="16">IF(D1032="",AVERAGE(D1029:D1031),D1032)</f>
        <v>40</v>
      </c>
      <c r="G1032">
        <f>IF(OR(Table3[[#This Row],[new Age]]&gt;Answer!$H$39,Table3[[#This Row],[new Age]]&lt;Answer!$H$40),1,0)</f>
        <v>0</v>
      </c>
    </row>
    <row r="1033" spans="1:7" x14ac:dyDescent="0.3">
      <c r="A1033">
        <v>1032</v>
      </c>
      <c r="B1033" s="1" t="s">
        <v>100</v>
      </c>
      <c r="C1033" t="s">
        <v>151</v>
      </c>
      <c r="D1033">
        <v>21</v>
      </c>
      <c r="E1033" t="s">
        <v>156</v>
      </c>
      <c r="F1033">
        <f t="shared" si="16"/>
        <v>21</v>
      </c>
      <c r="G1033">
        <f>IF(OR(Table3[[#This Row],[new Age]]&gt;Answer!$H$39,Table3[[#This Row],[new Age]]&lt;Answer!$H$40),1,0)</f>
        <v>0</v>
      </c>
    </row>
    <row r="1034" spans="1:7" x14ac:dyDescent="0.3">
      <c r="A1034">
        <v>1033</v>
      </c>
      <c r="B1034" s="1" t="s">
        <v>113</v>
      </c>
      <c r="C1034" t="s">
        <v>152</v>
      </c>
      <c r="D1034">
        <v>56</v>
      </c>
      <c r="E1034" t="s">
        <v>156</v>
      </c>
      <c r="F1034">
        <f>IF(D1034="",AVERAGE(#REF!),D1034)</f>
        <v>56</v>
      </c>
      <c r="G1034">
        <f>IF(OR(Table3[[#This Row],[new Age]]&gt;Answer!$H$39,Table3[[#This Row],[new Age]]&lt;Answer!$H$40),1,0)</f>
        <v>0</v>
      </c>
    </row>
    <row r="1035" spans="1:7" x14ac:dyDescent="0.3">
      <c r="A1035">
        <v>1034</v>
      </c>
      <c r="B1035" s="1" t="s">
        <v>107</v>
      </c>
      <c r="C1035" t="s">
        <v>152</v>
      </c>
      <c r="D1035">
        <v>31</v>
      </c>
      <c r="E1035" t="s">
        <v>156</v>
      </c>
      <c r="F1035">
        <f>IF(D1035="",AVERAGE(#REF!),D1035)</f>
        <v>31</v>
      </c>
      <c r="G1035">
        <f>IF(OR(Table3[[#This Row],[new Age]]&gt;Answer!$H$39,Table3[[#This Row],[new Age]]&lt;Answer!$H$40),1,0)</f>
        <v>0</v>
      </c>
    </row>
    <row r="1036" spans="1:7" x14ac:dyDescent="0.3">
      <c r="A1036">
        <v>1035</v>
      </c>
      <c r="B1036" s="1" t="s">
        <v>113</v>
      </c>
      <c r="C1036" t="s">
        <v>151</v>
      </c>
      <c r="D1036">
        <v>56</v>
      </c>
      <c r="E1036" t="s">
        <v>156</v>
      </c>
      <c r="F1036">
        <f t="shared" si="16"/>
        <v>56</v>
      </c>
      <c r="G1036">
        <f>IF(OR(Table3[[#This Row],[new Age]]&gt;Answer!$H$39,Table3[[#This Row],[new Age]]&lt;Answer!$H$40),1,0)</f>
        <v>0</v>
      </c>
    </row>
    <row r="1037" spans="1:7" x14ac:dyDescent="0.3">
      <c r="A1037">
        <v>1036</v>
      </c>
      <c r="B1037" s="1" t="s">
        <v>113</v>
      </c>
      <c r="C1037" t="s">
        <v>152</v>
      </c>
      <c r="D1037">
        <v>29</v>
      </c>
      <c r="E1037" t="s">
        <v>156</v>
      </c>
      <c r="F1037">
        <f t="shared" si="16"/>
        <v>29</v>
      </c>
      <c r="G1037">
        <f>IF(OR(Table3[[#This Row],[new Age]]&gt;Answer!$H$39,Table3[[#This Row],[new Age]]&lt;Answer!$H$40),1,0)</f>
        <v>0</v>
      </c>
    </row>
    <row r="1038" spans="1:7" x14ac:dyDescent="0.3">
      <c r="A1038">
        <v>1037</v>
      </c>
      <c r="B1038" s="1" t="s">
        <v>113</v>
      </c>
      <c r="C1038" t="s">
        <v>152</v>
      </c>
      <c r="D1038">
        <v>21</v>
      </c>
      <c r="E1038" t="s">
        <v>156</v>
      </c>
      <c r="F1038">
        <f>IF(D1038="",AVERAGE(#REF!),D1038)</f>
        <v>21</v>
      </c>
      <c r="G1038">
        <f>IF(OR(Table3[[#This Row],[new Age]]&gt;Answer!$H$39,Table3[[#This Row],[new Age]]&lt;Answer!$H$40),1,0)</f>
        <v>0</v>
      </c>
    </row>
    <row r="1039" spans="1:7" x14ac:dyDescent="0.3">
      <c r="A1039">
        <v>1038</v>
      </c>
      <c r="B1039" s="1" t="s">
        <v>100</v>
      </c>
      <c r="C1039" t="s">
        <v>151</v>
      </c>
      <c r="D1039">
        <v>32</v>
      </c>
      <c r="E1039" t="s">
        <v>156</v>
      </c>
      <c r="F1039">
        <f>IF(D1039="",AVERAGE(#REF!),D1039)</f>
        <v>32</v>
      </c>
      <c r="G1039">
        <f>IF(OR(Table3[[#This Row],[new Age]]&gt;Answer!$H$39,Table3[[#This Row],[new Age]]&lt;Answer!$H$40),1,0)</f>
        <v>0</v>
      </c>
    </row>
    <row r="1040" spans="1:7" x14ac:dyDescent="0.3">
      <c r="A1040">
        <v>1039</v>
      </c>
      <c r="B1040" s="1" t="s">
        <v>105</v>
      </c>
      <c r="C1040" t="s">
        <v>152</v>
      </c>
      <c r="D1040">
        <v>66</v>
      </c>
      <c r="E1040" t="s">
        <v>156</v>
      </c>
      <c r="F1040">
        <f t="shared" si="16"/>
        <v>66</v>
      </c>
      <c r="G1040">
        <f>IF(OR(Table3[[#This Row],[new Age]]&gt;Answer!$H$39,Table3[[#This Row],[new Age]]&lt;Answer!$H$40),1,0)</f>
        <v>0</v>
      </c>
    </row>
    <row r="1041" spans="1:7" x14ac:dyDescent="0.3">
      <c r="A1041">
        <v>1040</v>
      </c>
      <c r="B1041" s="1" t="s">
        <v>113</v>
      </c>
      <c r="C1041" t="s">
        <v>152</v>
      </c>
      <c r="D1041">
        <v>63</v>
      </c>
      <c r="E1041" t="s">
        <v>156</v>
      </c>
      <c r="F1041">
        <f t="shared" si="16"/>
        <v>63</v>
      </c>
      <c r="G1041">
        <f>IF(OR(Table3[[#This Row],[new Age]]&gt;Answer!$H$39,Table3[[#This Row],[new Age]]&lt;Answer!$H$40),1,0)</f>
        <v>0</v>
      </c>
    </row>
    <row r="1042" spans="1:7" x14ac:dyDescent="0.3">
      <c r="A1042">
        <v>1041</v>
      </c>
      <c r="B1042" s="1" t="s">
        <v>107</v>
      </c>
      <c r="C1042" t="s">
        <v>151</v>
      </c>
      <c r="D1042">
        <v>30</v>
      </c>
      <c r="E1042" t="s">
        <v>156</v>
      </c>
      <c r="F1042">
        <f>IF(D1042="",AVERAGE(#REF!),D1042)</f>
        <v>30</v>
      </c>
      <c r="G1042">
        <f>IF(OR(Table3[[#This Row],[new Age]]&gt;Answer!$H$39,Table3[[#This Row],[new Age]]&lt;Answer!$H$40),1,0)</f>
        <v>0</v>
      </c>
    </row>
    <row r="1043" spans="1:7" x14ac:dyDescent="0.3">
      <c r="A1043">
        <v>1042</v>
      </c>
      <c r="B1043" s="1" t="s">
        <v>100</v>
      </c>
      <c r="C1043" t="s">
        <v>151</v>
      </c>
      <c r="D1043">
        <v>57</v>
      </c>
      <c r="E1043" t="s">
        <v>156</v>
      </c>
      <c r="F1043">
        <f>IF(D1043="",AVERAGE(#REF!),D1043)</f>
        <v>57</v>
      </c>
      <c r="G1043">
        <f>IF(OR(Table3[[#This Row],[new Age]]&gt;Answer!$H$39,Table3[[#This Row],[new Age]]&lt;Answer!$H$40),1,0)</f>
        <v>0</v>
      </c>
    </row>
    <row r="1044" spans="1:7" x14ac:dyDescent="0.3">
      <c r="A1044">
        <v>1043</v>
      </c>
      <c r="B1044" s="1" t="s">
        <v>113</v>
      </c>
      <c r="C1044" t="s">
        <v>152</v>
      </c>
      <c r="D1044">
        <v>42</v>
      </c>
      <c r="E1044" t="s">
        <v>156</v>
      </c>
      <c r="F1044">
        <f t="shared" si="16"/>
        <v>42</v>
      </c>
      <c r="G1044">
        <f>IF(OR(Table3[[#This Row],[new Age]]&gt;Answer!$H$39,Table3[[#This Row],[new Age]]&lt;Answer!$H$40),1,0)</f>
        <v>0</v>
      </c>
    </row>
    <row r="1045" spans="1:7" x14ac:dyDescent="0.3">
      <c r="A1045">
        <v>1044</v>
      </c>
      <c r="B1045" s="1" t="s">
        <v>113</v>
      </c>
      <c r="C1045" t="s">
        <v>151</v>
      </c>
      <c r="D1045">
        <v>26</v>
      </c>
      <c r="E1045" t="s">
        <v>156</v>
      </c>
      <c r="F1045">
        <f t="shared" si="16"/>
        <v>26</v>
      </c>
      <c r="G1045">
        <f>IF(OR(Table3[[#This Row],[new Age]]&gt;Answer!$H$39,Table3[[#This Row],[new Age]]&lt;Answer!$H$40),1,0)</f>
        <v>0</v>
      </c>
    </row>
    <row r="1046" spans="1:7" x14ac:dyDescent="0.3">
      <c r="A1046">
        <v>1045</v>
      </c>
      <c r="B1046" s="1" t="s">
        <v>105</v>
      </c>
      <c r="C1046" t="s">
        <v>152</v>
      </c>
      <c r="D1046">
        <v>19</v>
      </c>
      <c r="E1046" t="s">
        <v>156</v>
      </c>
      <c r="F1046">
        <f>IF(D1046="",AVERAGE(#REF!),D1046)</f>
        <v>19</v>
      </c>
      <c r="G1046">
        <f>IF(OR(Table3[[#This Row],[new Age]]&gt;Answer!$H$39,Table3[[#This Row],[new Age]]&lt;Answer!$H$40),1,0)</f>
        <v>0</v>
      </c>
    </row>
    <row r="1047" spans="1:7" x14ac:dyDescent="0.3">
      <c r="A1047">
        <v>1046</v>
      </c>
      <c r="B1047" s="1" t="s">
        <v>113</v>
      </c>
      <c r="C1047" t="s">
        <v>151</v>
      </c>
      <c r="D1047">
        <v>52</v>
      </c>
      <c r="E1047" t="s">
        <v>156</v>
      </c>
      <c r="F1047">
        <f>IF(D1047="",AVERAGE(#REF!),D1047)</f>
        <v>52</v>
      </c>
      <c r="G1047">
        <f>IF(OR(Table3[[#This Row],[new Age]]&gt;Answer!$H$39,Table3[[#This Row],[new Age]]&lt;Answer!$H$40),1,0)</f>
        <v>0</v>
      </c>
    </row>
    <row r="1048" spans="1:7" x14ac:dyDescent="0.3">
      <c r="A1048">
        <v>1047</v>
      </c>
      <c r="B1048" s="1" t="s">
        <v>107</v>
      </c>
      <c r="C1048" t="s">
        <v>152</v>
      </c>
      <c r="D1048">
        <v>20</v>
      </c>
      <c r="E1048" t="s">
        <v>156</v>
      </c>
      <c r="F1048">
        <f t="shared" si="16"/>
        <v>20</v>
      </c>
      <c r="G1048">
        <f>IF(OR(Table3[[#This Row],[new Age]]&gt;Answer!$H$39,Table3[[#This Row],[new Age]]&lt;Answer!$H$40),1,0)</f>
        <v>0</v>
      </c>
    </row>
    <row r="1049" spans="1:7" x14ac:dyDescent="0.3">
      <c r="A1049">
        <v>1048</v>
      </c>
      <c r="B1049" s="1" t="s">
        <v>113</v>
      </c>
      <c r="C1049" t="s">
        <v>152</v>
      </c>
      <c r="D1049">
        <v>26</v>
      </c>
      <c r="E1049" t="s">
        <v>156</v>
      </c>
      <c r="F1049">
        <f t="shared" si="16"/>
        <v>26</v>
      </c>
      <c r="G1049">
        <f>IF(OR(Table3[[#This Row],[new Age]]&gt;Answer!$H$39,Table3[[#This Row],[new Age]]&lt;Answer!$H$40),1,0)</f>
        <v>0</v>
      </c>
    </row>
    <row r="1050" spans="1:7" x14ac:dyDescent="0.3">
      <c r="A1050">
        <v>1049</v>
      </c>
      <c r="B1050" s="1" t="s">
        <v>105</v>
      </c>
      <c r="C1050" t="s">
        <v>151</v>
      </c>
      <c r="D1050">
        <v>83</v>
      </c>
      <c r="E1050" t="s">
        <v>156</v>
      </c>
      <c r="F1050">
        <f>IF(D1050="",AVERAGE(#REF!),D1050)</f>
        <v>83</v>
      </c>
      <c r="G1050">
        <f>IF(OR(Table3[[#This Row],[new Age]]&gt;Answer!$H$39,Table3[[#This Row],[new Age]]&lt;Answer!$H$40),1,0)</f>
        <v>0</v>
      </c>
    </row>
    <row r="1051" spans="1:7" x14ac:dyDescent="0.3">
      <c r="A1051">
        <v>1050</v>
      </c>
      <c r="B1051" s="1" t="s">
        <v>100</v>
      </c>
      <c r="C1051" t="s">
        <v>152</v>
      </c>
      <c r="D1051">
        <v>31</v>
      </c>
      <c r="E1051" t="s">
        <v>156</v>
      </c>
      <c r="F1051">
        <f>IF(D1051="",AVERAGE(#REF!),D1051)</f>
        <v>31</v>
      </c>
      <c r="G1051">
        <f>IF(OR(Table3[[#This Row],[new Age]]&gt;Answer!$H$39,Table3[[#This Row],[new Age]]&lt;Answer!$H$40),1,0)</f>
        <v>0</v>
      </c>
    </row>
    <row r="1052" spans="1:7" x14ac:dyDescent="0.3">
      <c r="A1052">
        <v>1051</v>
      </c>
      <c r="B1052" s="1" t="s">
        <v>105</v>
      </c>
      <c r="C1052" t="s">
        <v>151</v>
      </c>
      <c r="D1052">
        <v>36</v>
      </c>
      <c r="E1052" t="s">
        <v>156</v>
      </c>
      <c r="F1052">
        <f t="shared" si="16"/>
        <v>36</v>
      </c>
      <c r="G1052">
        <f>IF(OR(Table3[[#This Row],[new Age]]&gt;Answer!$H$39,Table3[[#This Row],[new Age]]&lt;Answer!$H$40),1,0)</f>
        <v>0</v>
      </c>
    </row>
    <row r="1053" spans="1:7" x14ac:dyDescent="0.3">
      <c r="A1053">
        <v>1052</v>
      </c>
      <c r="B1053" s="1" t="s">
        <v>109</v>
      </c>
      <c r="C1053" t="s">
        <v>151</v>
      </c>
      <c r="D1053">
        <v>66</v>
      </c>
      <c r="E1053" t="s">
        <v>156</v>
      </c>
      <c r="F1053">
        <f t="shared" si="16"/>
        <v>66</v>
      </c>
      <c r="G1053">
        <f>IF(OR(Table3[[#This Row],[new Age]]&gt;Answer!$H$39,Table3[[#This Row],[new Age]]&lt;Answer!$H$40),1,0)</f>
        <v>0</v>
      </c>
    </row>
    <row r="1054" spans="1:7" x14ac:dyDescent="0.3">
      <c r="A1054">
        <v>1053</v>
      </c>
      <c r="B1054" s="1" t="s">
        <v>113</v>
      </c>
      <c r="C1054" t="s">
        <v>152</v>
      </c>
      <c r="D1054">
        <v>67</v>
      </c>
      <c r="E1054" t="s">
        <v>156</v>
      </c>
      <c r="F1054">
        <f>IF(D1054="",AVERAGE(#REF!),D1054)</f>
        <v>67</v>
      </c>
      <c r="G1054">
        <f>IF(OR(Table3[[#This Row],[new Age]]&gt;Answer!$H$39,Table3[[#This Row],[new Age]]&lt;Answer!$H$40),1,0)</f>
        <v>0</v>
      </c>
    </row>
    <row r="1055" spans="1:7" x14ac:dyDescent="0.3">
      <c r="A1055">
        <v>1054</v>
      </c>
      <c r="B1055" s="1" t="s">
        <v>113</v>
      </c>
      <c r="C1055" t="s">
        <v>151</v>
      </c>
      <c r="D1055">
        <v>86</v>
      </c>
      <c r="E1055" t="s">
        <v>156</v>
      </c>
      <c r="F1055">
        <f>IF(D1055="",AVERAGE(#REF!),D1055)</f>
        <v>86</v>
      </c>
      <c r="G1055">
        <f>IF(OR(Table3[[#This Row],[new Age]]&gt;Answer!$H$39,Table3[[#This Row],[new Age]]&lt;Answer!$H$40),1,0)</f>
        <v>0</v>
      </c>
    </row>
    <row r="1056" spans="1:7" x14ac:dyDescent="0.3">
      <c r="A1056">
        <v>1055</v>
      </c>
      <c r="B1056" s="1" t="s">
        <v>113</v>
      </c>
      <c r="C1056" t="s">
        <v>151</v>
      </c>
      <c r="D1056">
        <v>21</v>
      </c>
      <c r="E1056" t="s">
        <v>156</v>
      </c>
      <c r="F1056">
        <f t="shared" si="16"/>
        <v>21</v>
      </c>
      <c r="G1056">
        <f>IF(OR(Table3[[#This Row],[new Age]]&gt;Answer!$H$39,Table3[[#This Row],[new Age]]&lt;Answer!$H$40),1,0)</f>
        <v>0</v>
      </c>
    </row>
    <row r="1057" spans="1:7" x14ac:dyDescent="0.3">
      <c r="A1057">
        <v>1056</v>
      </c>
      <c r="B1057" s="1" t="s">
        <v>105</v>
      </c>
      <c r="C1057" t="s">
        <v>151</v>
      </c>
      <c r="D1057">
        <v>83</v>
      </c>
      <c r="E1057" t="s">
        <v>156</v>
      </c>
      <c r="F1057">
        <f t="shared" si="16"/>
        <v>83</v>
      </c>
      <c r="G1057">
        <f>IF(OR(Table3[[#This Row],[new Age]]&gt;Answer!$H$39,Table3[[#This Row],[new Age]]&lt;Answer!$H$40),1,0)</f>
        <v>0</v>
      </c>
    </row>
    <row r="1058" spans="1:7" x14ac:dyDescent="0.3">
      <c r="A1058">
        <v>1057</v>
      </c>
      <c r="B1058" s="1" t="s">
        <v>105</v>
      </c>
      <c r="C1058" t="s">
        <v>151</v>
      </c>
      <c r="D1058">
        <v>71</v>
      </c>
      <c r="E1058" t="s">
        <v>156</v>
      </c>
      <c r="F1058">
        <f>IF(D1058="",AVERAGE(#REF!),D1058)</f>
        <v>71</v>
      </c>
      <c r="G1058">
        <f>IF(OR(Table3[[#This Row],[new Age]]&gt;Answer!$H$39,Table3[[#This Row],[new Age]]&lt;Answer!$H$40),1,0)</f>
        <v>0</v>
      </c>
    </row>
    <row r="1059" spans="1:7" x14ac:dyDescent="0.3">
      <c r="A1059">
        <v>1058</v>
      </c>
      <c r="B1059" s="1" t="s">
        <v>113</v>
      </c>
      <c r="C1059" t="s">
        <v>152</v>
      </c>
      <c r="D1059">
        <v>74</v>
      </c>
      <c r="E1059" t="s">
        <v>156</v>
      </c>
      <c r="F1059">
        <f>IF(D1059="",AVERAGE(#REF!),D1059)</f>
        <v>74</v>
      </c>
      <c r="G1059">
        <f>IF(OR(Table3[[#This Row],[new Age]]&gt;Answer!$H$39,Table3[[#This Row],[new Age]]&lt;Answer!$H$40),1,0)</f>
        <v>0</v>
      </c>
    </row>
    <row r="1060" spans="1:7" x14ac:dyDescent="0.3">
      <c r="A1060">
        <v>1059</v>
      </c>
      <c r="B1060" s="1" t="s">
        <v>113</v>
      </c>
      <c r="C1060" t="s">
        <v>152</v>
      </c>
      <c r="D1060">
        <v>75</v>
      </c>
      <c r="E1060" t="s">
        <v>156</v>
      </c>
      <c r="F1060">
        <f t="shared" si="16"/>
        <v>75</v>
      </c>
      <c r="G1060">
        <f>IF(OR(Table3[[#This Row],[new Age]]&gt;Answer!$H$39,Table3[[#This Row],[new Age]]&lt;Answer!$H$40),1,0)</f>
        <v>0</v>
      </c>
    </row>
    <row r="1061" spans="1:7" x14ac:dyDescent="0.3">
      <c r="A1061">
        <v>1060</v>
      </c>
      <c r="B1061" s="1" t="s">
        <v>113</v>
      </c>
      <c r="C1061" t="s">
        <v>152</v>
      </c>
      <c r="D1061">
        <v>62</v>
      </c>
      <c r="E1061" t="s">
        <v>156</v>
      </c>
      <c r="F1061">
        <f t="shared" si="16"/>
        <v>62</v>
      </c>
      <c r="G1061">
        <f>IF(OR(Table3[[#This Row],[new Age]]&gt;Answer!$H$39,Table3[[#This Row],[new Age]]&lt;Answer!$H$40),1,0)</f>
        <v>0</v>
      </c>
    </row>
    <row r="1062" spans="1:7" x14ac:dyDescent="0.3">
      <c r="A1062">
        <v>1061</v>
      </c>
      <c r="B1062" s="1" t="s">
        <v>102</v>
      </c>
      <c r="C1062" t="s">
        <v>152</v>
      </c>
      <c r="D1062">
        <v>61</v>
      </c>
      <c r="E1062" t="s">
        <v>156</v>
      </c>
      <c r="F1062">
        <f>IF(D1062="",AVERAGE(#REF!),D1062)</f>
        <v>61</v>
      </c>
      <c r="G1062">
        <f>IF(OR(Table3[[#This Row],[new Age]]&gt;Answer!$H$39,Table3[[#This Row],[new Age]]&lt;Answer!$H$40),1,0)</f>
        <v>0</v>
      </c>
    </row>
    <row r="1063" spans="1:7" x14ac:dyDescent="0.3">
      <c r="A1063">
        <v>1062</v>
      </c>
      <c r="B1063" s="1" t="s">
        <v>113</v>
      </c>
      <c r="C1063" t="s">
        <v>152</v>
      </c>
      <c r="D1063">
        <v>68</v>
      </c>
      <c r="E1063" t="s">
        <v>156</v>
      </c>
      <c r="F1063">
        <f>IF(D1063="",AVERAGE(#REF!),D1063)</f>
        <v>68</v>
      </c>
      <c r="G1063">
        <f>IF(OR(Table3[[#This Row],[new Age]]&gt;Answer!$H$39,Table3[[#This Row],[new Age]]&lt;Answer!$H$40),1,0)</f>
        <v>0</v>
      </c>
    </row>
    <row r="1064" spans="1:7" x14ac:dyDescent="0.3">
      <c r="A1064">
        <v>1063</v>
      </c>
      <c r="B1064" s="1" t="s">
        <v>113</v>
      </c>
      <c r="C1064" t="s">
        <v>152</v>
      </c>
      <c r="D1064">
        <v>82</v>
      </c>
      <c r="E1064" t="s">
        <v>156</v>
      </c>
      <c r="F1064">
        <f t="shared" si="16"/>
        <v>82</v>
      </c>
      <c r="G1064">
        <f>IF(OR(Table3[[#This Row],[new Age]]&gt;Answer!$H$39,Table3[[#This Row],[new Age]]&lt;Answer!$H$40),1,0)</f>
        <v>0</v>
      </c>
    </row>
    <row r="1065" spans="1:7" x14ac:dyDescent="0.3">
      <c r="A1065">
        <v>1064</v>
      </c>
      <c r="B1065" s="1" t="s">
        <v>104</v>
      </c>
      <c r="C1065" t="s">
        <v>151</v>
      </c>
      <c r="D1065">
        <v>75</v>
      </c>
      <c r="E1065" t="s">
        <v>156</v>
      </c>
      <c r="F1065">
        <f t="shared" si="16"/>
        <v>75</v>
      </c>
      <c r="G1065">
        <f>IF(OR(Table3[[#This Row],[new Age]]&gt;Answer!$H$39,Table3[[#This Row],[new Age]]&lt;Answer!$H$40),1,0)</f>
        <v>0</v>
      </c>
    </row>
    <row r="1066" spans="1:7" x14ac:dyDescent="0.3">
      <c r="A1066">
        <v>1065</v>
      </c>
      <c r="B1066" s="1" t="s">
        <v>103</v>
      </c>
      <c r="C1066" t="s">
        <v>152</v>
      </c>
      <c r="D1066">
        <v>25</v>
      </c>
      <c r="E1066" t="s">
        <v>156</v>
      </c>
      <c r="F1066">
        <f>IF(D1066="",AVERAGE(#REF!),D1066)</f>
        <v>25</v>
      </c>
      <c r="G1066">
        <f>IF(OR(Table3[[#This Row],[new Age]]&gt;Answer!$H$39,Table3[[#This Row],[new Age]]&lt;Answer!$H$40),1,0)</f>
        <v>0</v>
      </c>
    </row>
    <row r="1067" spans="1:7" x14ac:dyDescent="0.3">
      <c r="A1067">
        <v>1066</v>
      </c>
      <c r="B1067" s="1" t="s">
        <v>113</v>
      </c>
      <c r="C1067" t="s">
        <v>151</v>
      </c>
      <c r="D1067">
        <v>70</v>
      </c>
      <c r="E1067" t="s">
        <v>156</v>
      </c>
      <c r="F1067">
        <f>IF(D1067="",AVERAGE(#REF!),D1067)</f>
        <v>70</v>
      </c>
      <c r="G1067">
        <f>IF(OR(Table3[[#This Row],[new Age]]&gt;Answer!$H$39,Table3[[#This Row],[new Age]]&lt;Answer!$H$40),1,0)</f>
        <v>0</v>
      </c>
    </row>
    <row r="1068" spans="1:7" x14ac:dyDescent="0.3">
      <c r="A1068">
        <v>1067</v>
      </c>
      <c r="B1068" s="1" t="s">
        <v>113</v>
      </c>
      <c r="C1068" t="s">
        <v>152</v>
      </c>
      <c r="D1068">
        <v>60</v>
      </c>
      <c r="E1068" t="s">
        <v>156</v>
      </c>
      <c r="F1068">
        <f t="shared" si="16"/>
        <v>60</v>
      </c>
      <c r="G1068">
        <f>IF(OR(Table3[[#This Row],[new Age]]&gt;Answer!$H$39,Table3[[#This Row],[new Age]]&lt;Answer!$H$40),1,0)</f>
        <v>0</v>
      </c>
    </row>
    <row r="1069" spans="1:7" x14ac:dyDescent="0.3">
      <c r="A1069">
        <v>1068</v>
      </c>
      <c r="B1069" s="1" t="s">
        <v>105</v>
      </c>
      <c r="C1069" t="s">
        <v>151</v>
      </c>
      <c r="D1069">
        <v>56</v>
      </c>
      <c r="E1069" t="s">
        <v>156</v>
      </c>
      <c r="F1069">
        <f t="shared" si="16"/>
        <v>56</v>
      </c>
      <c r="G1069">
        <f>IF(OR(Table3[[#This Row],[new Age]]&gt;Answer!$H$39,Table3[[#This Row],[new Age]]&lt;Answer!$H$40),1,0)</f>
        <v>0</v>
      </c>
    </row>
    <row r="1070" spans="1:7" x14ac:dyDescent="0.3">
      <c r="A1070">
        <v>1069</v>
      </c>
      <c r="B1070" s="1" t="s">
        <v>101</v>
      </c>
      <c r="C1070" t="s">
        <v>151</v>
      </c>
      <c r="D1070">
        <v>80</v>
      </c>
      <c r="E1070" t="s">
        <v>156</v>
      </c>
      <c r="F1070">
        <f>IF(D1070="",AVERAGE(#REF!),D1070)</f>
        <v>80</v>
      </c>
      <c r="G1070">
        <f>IF(OR(Table3[[#This Row],[new Age]]&gt;Answer!$H$39,Table3[[#This Row],[new Age]]&lt;Answer!$H$40),1,0)</f>
        <v>0</v>
      </c>
    </row>
    <row r="1071" spans="1:7" x14ac:dyDescent="0.3">
      <c r="A1071">
        <v>1070</v>
      </c>
      <c r="B1071" s="1" t="s">
        <v>106</v>
      </c>
      <c r="C1071" t="s">
        <v>152</v>
      </c>
      <c r="D1071">
        <v>60</v>
      </c>
      <c r="E1071" t="s">
        <v>156</v>
      </c>
      <c r="F1071">
        <f>IF(D1071="",AVERAGE(#REF!),D1071)</f>
        <v>60</v>
      </c>
      <c r="G1071">
        <f>IF(OR(Table3[[#This Row],[new Age]]&gt;Answer!$H$39,Table3[[#This Row],[new Age]]&lt;Answer!$H$40),1,0)</f>
        <v>0</v>
      </c>
    </row>
    <row r="1072" spans="1:7" x14ac:dyDescent="0.3">
      <c r="A1072">
        <v>1071</v>
      </c>
      <c r="B1072" s="1" t="s">
        <v>113</v>
      </c>
      <c r="C1072" t="s">
        <v>152</v>
      </c>
      <c r="D1072">
        <v>32</v>
      </c>
      <c r="E1072" t="s">
        <v>156</v>
      </c>
      <c r="F1072">
        <f t="shared" si="16"/>
        <v>32</v>
      </c>
      <c r="G1072">
        <f>IF(OR(Table3[[#This Row],[new Age]]&gt;Answer!$H$39,Table3[[#This Row],[new Age]]&lt;Answer!$H$40),1,0)</f>
        <v>0</v>
      </c>
    </row>
    <row r="1073" spans="1:7" x14ac:dyDescent="0.3">
      <c r="A1073">
        <v>1072</v>
      </c>
      <c r="B1073" s="1" t="s">
        <v>113</v>
      </c>
      <c r="C1073" t="s">
        <v>152</v>
      </c>
      <c r="D1073">
        <v>78</v>
      </c>
      <c r="E1073" t="s">
        <v>156</v>
      </c>
      <c r="F1073">
        <f t="shared" si="16"/>
        <v>78</v>
      </c>
      <c r="G1073">
        <f>IF(OR(Table3[[#This Row],[new Age]]&gt;Answer!$H$39,Table3[[#This Row],[new Age]]&lt;Answer!$H$40),1,0)</f>
        <v>0</v>
      </c>
    </row>
    <row r="1074" spans="1:7" x14ac:dyDescent="0.3">
      <c r="A1074">
        <v>1073</v>
      </c>
      <c r="B1074" s="1" t="s">
        <v>105</v>
      </c>
      <c r="C1074" t="s">
        <v>152</v>
      </c>
      <c r="D1074">
        <v>60</v>
      </c>
      <c r="E1074" t="s">
        <v>156</v>
      </c>
      <c r="F1074">
        <f>IF(D1074="",AVERAGE(#REF!),D1074)</f>
        <v>60</v>
      </c>
      <c r="G1074">
        <f>IF(OR(Table3[[#This Row],[new Age]]&gt;Answer!$H$39,Table3[[#This Row],[new Age]]&lt;Answer!$H$40),1,0)</f>
        <v>0</v>
      </c>
    </row>
    <row r="1075" spans="1:7" x14ac:dyDescent="0.3">
      <c r="A1075">
        <v>1074</v>
      </c>
      <c r="B1075" s="1" t="s">
        <v>105</v>
      </c>
      <c r="C1075" t="s">
        <v>152</v>
      </c>
      <c r="D1075">
        <v>48</v>
      </c>
      <c r="E1075" t="s">
        <v>156</v>
      </c>
      <c r="F1075">
        <f>IF(D1075="",AVERAGE(#REF!),D1075)</f>
        <v>48</v>
      </c>
      <c r="G1075">
        <f>IF(OR(Table3[[#This Row],[new Age]]&gt;Answer!$H$39,Table3[[#This Row],[new Age]]&lt;Answer!$H$40),1,0)</f>
        <v>0</v>
      </c>
    </row>
    <row r="1076" spans="1:7" x14ac:dyDescent="0.3">
      <c r="A1076">
        <v>1075</v>
      </c>
      <c r="B1076" s="1" t="s">
        <v>108</v>
      </c>
      <c r="C1076" t="s">
        <v>151</v>
      </c>
      <c r="D1076">
        <v>55</v>
      </c>
      <c r="E1076" t="s">
        <v>156</v>
      </c>
      <c r="F1076">
        <f t="shared" si="16"/>
        <v>55</v>
      </c>
      <c r="G1076">
        <f>IF(OR(Table3[[#This Row],[new Age]]&gt;Answer!$H$39,Table3[[#This Row],[new Age]]&lt;Answer!$H$40),1,0)</f>
        <v>0</v>
      </c>
    </row>
    <row r="1077" spans="1:7" x14ac:dyDescent="0.3">
      <c r="A1077">
        <v>1076</v>
      </c>
      <c r="B1077" s="1" t="s">
        <v>113</v>
      </c>
      <c r="C1077" t="s">
        <v>152</v>
      </c>
      <c r="D1077">
        <v>18</v>
      </c>
      <c r="E1077" t="s">
        <v>156</v>
      </c>
      <c r="F1077">
        <f t="shared" si="16"/>
        <v>18</v>
      </c>
      <c r="G1077">
        <f>IF(OR(Table3[[#This Row],[new Age]]&gt;Answer!$H$39,Table3[[#This Row],[new Age]]&lt;Answer!$H$40),1,0)</f>
        <v>0</v>
      </c>
    </row>
    <row r="1078" spans="1:7" x14ac:dyDescent="0.3">
      <c r="A1078">
        <v>1077</v>
      </c>
      <c r="B1078" s="1" t="s">
        <v>113</v>
      </c>
      <c r="C1078" t="s">
        <v>151</v>
      </c>
      <c r="D1078">
        <v>24</v>
      </c>
      <c r="E1078" t="s">
        <v>156</v>
      </c>
      <c r="F1078">
        <f>IF(D1078="",AVERAGE(#REF!),D1078)</f>
        <v>24</v>
      </c>
      <c r="G1078">
        <f>IF(OR(Table3[[#This Row],[new Age]]&gt;Answer!$H$39,Table3[[#This Row],[new Age]]&lt;Answer!$H$40),1,0)</f>
        <v>0</v>
      </c>
    </row>
    <row r="1079" spans="1:7" x14ac:dyDescent="0.3">
      <c r="A1079">
        <v>1078</v>
      </c>
      <c r="B1079" s="1" t="s">
        <v>101</v>
      </c>
      <c r="C1079" t="s">
        <v>152</v>
      </c>
      <c r="D1079">
        <v>55</v>
      </c>
      <c r="E1079" t="s">
        <v>156</v>
      </c>
      <c r="F1079">
        <f>IF(D1079="",AVERAGE(#REF!),D1079)</f>
        <v>55</v>
      </c>
      <c r="G1079">
        <f>IF(OR(Table3[[#This Row],[new Age]]&gt;Answer!$H$39,Table3[[#This Row],[new Age]]&lt;Answer!$H$40),1,0)</f>
        <v>0</v>
      </c>
    </row>
    <row r="1080" spans="1:7" x14ac:dyDescent="0.3">
      <c r="A1080">
        <v>1079</v>
      </c>
      <c r="B1080" s="1" t="s">
        <v>113</v>
      </c>
      <c r="C1080" t="s">
        <v>152</v>
      </c>
      <c r="D1080">
        <v>29</v>
      </c>
      <c r="E1080" t="s">
        <v>156</v>
      </c>
      <c r="F1080">
        <f t="shared" si="16"/>
        <v>29</v>
      </c>
      <c r="G1080">
        <f>IF(OR(Table3[[#This Row],[new Age]]&gt;Answer!$H$39,Table3[[#This Row],[new Age]]&lt;Answer!$H$40),1,0)</f>
        <v>0</v>
      </c>
    </row>
    <row r="1081" spans="1:7" x14ac:dyDescent="0.3">
      <c r="A1081">
        <v>1080</v>
      </c>
      <c r="B1081" s="1" t="s">
        <v>113</v>
      </c>
      <c r="C1081" t="s">
        <v>151</v>
      </c>
      <c r="D1081">
        <v>78</v>
      </c>
      <c r="E1081" t="s">
        <v>156</v>
      </c>
      <c r="F1081">
        <f t="shared" si="16"/>
        <v>78</v>
      </c>
      <c r="G1081">
        <f>IF(OR(Table3[[#This Row],[new Age]]&gt;Answer!$H$39,Table3[[#This Row],[new Age]]&lt;Answer!$H$40),1,0)</f>
        <v>0</v>
      </c>
    </row>
    <row r="1082" spans="1:7" x14ac:dyDescent="0.3">
      <c r="A1082">
        <v>1081</v>
      </c>
      <c r="B1082" s="1" t="s">
        <v>107</v>
      </c>
      <c r="C1082" t="s">
        <v>152</v>
      </c>
      <c r="D1082">
        <v>77</v>
      </c>
      <c r="E1082" t="s">
        <v>156</v>
      </c>
      <c r="F1082">
        <f>IF(D1082="",AVERAGE(#REF!),D1082)</f>
        <v>77</v>
      </c>
      <c r="G1082">
        <f>IF(OR(Table3[[#This Row],[new Age]]&gt;Answer!$H$39,Table3[[#This Row],[new Age]]&lt;Answer!$H$40),1,0)</f>
        <v>0</v>
      </c>
    </row>
    <row r="1083" spans="1:7" x14ac:dyDescent="0.3">
      <c r="A1083">
        <v>1082</v>
      </c>
      <c r="B1083" s="1" t="s">
        <v>113</v>
      </c>
      <c r="C1083" t="s">
        <v>151</v>
      </c>
      <c r="D1083">
        <v>70</v>
      </c>
      <c r="E1083" t="s">
        <v>156</v>
      </c>
      <c r="F1083">
        <f>IF(D1083="",AVERAGE(#REF!),D1083)</f>
        <v>70</v>
      </c>
      <c r="G1083">
        <f>IF(OR(Table3[[#This Row],[new Age]]&gt;Answer!$H$39,Table3[[#This Row],[new Age]]&lt;Answer!$H$40),1,0)</f>
        <v>0</v>
      </c>
    </row>
    <row r="1084" spans="1:7" x14ac:dyDescent="0.3">
      <c r="A1084">
        <v>1083</v>
      </c>
      <c r="B1084" s="1" t="s">
        <v>105</v>
      </c>
      <c r="C1084" t="s">
        <v>152</v>
      </c>
      <c r="D1084">
        <v>25</v>
      </c>
      <c r="E1084" t="s">
        <v>156</v>
      </c>
      <c r="F1084">
        <f t="shared" si="16"/>
        <v>25</v>
      </c>
      <c r="G1084">
        <f>IF(OR(Table3[[#This Row],[new Age]]&gt;Answer!$H$39,Table3[[#This Row],[new Age]]&lt;Answer!$H$40),1,0)</f>
        <v>0</v>
      </c>
    </row>
    <row r="1085" spans="1:7" x14ac:dyDescent="0.3">
      <c r="A1085">
        <v>1084</v>
      </c>
      <c r="B1085" s="1" t="s">
        <v>113</v>
      </c>
      <c r="C1085" t="s">
        <v>151</v>
      </c>
      <c r="D1085">
        <v>75</v>
      </c>
      <c r="E1085" t="s">
        <v>156</v>
      </c>
      <c r="F1085">
        <f t="shared" si="16"/>
        <v>75</v>
      </c>
      <c r="G1085">
        <f>IF(OR(Table3[[#This Row],[new Age]]&gt;Answer!$H$39,Table3[[#This Row],[new Age]]&lt;Answer!$H$40),1,0)</f>
        <v>0</v>
      </c>
    </row>
    <row r="1086" spans="1:7" x14ac:dyDescent="0.3">
      <c r="A1086">
        <v>1085</v>
      </c>
      <c r="B1086" s="1" t="s">
        <v>105</v>
      </c>
      <c r="C1086" t="s">
        <v>151</v>
      </c>
      <c r="D1086">
        <v>78</v>
      </c>
      <c r="E1086" t="s">
        <v>156</v>
      </c>
      <c r="F1086">
        <f>IF(D1086="",AVERAGE(#REF!),D1086)</f>
        <v>78</v>
      </c>
      <c r="G1086">
        <f>IF(OR(Table3[[#This Row],[new Age]]&gt;Answer!$H$39,Table3[[#This Row],[new Age]]&lt;Answer!$H$40),1,0)</f>
        <v>0</v>
      </c>
    </row>
    <row r="1087" spans="1:7" x14ac:dyDescent="0.3">
      <c r="A1087">
        <v>1086</v>
      </c>
      <c r="B1087" s="1" t="s">
        <v>100</v>
      </c>
      <c r="C1087" t="s">
        <v>151</v>
      </c>
      <c r="D1087">
        <v>63</v>
      </c>
      <c r="E1087" t="s">
        <v>156</v>
      </c>
      <c r="F1087">
        <f>IF(D1087="",AVERAGE(#REF!),D1087)</f>
        <v>63</v>
      </c>
      <c r="G1087">
        <f>IF(OR(Table3[[#This Row],[new Age]]&gt;Answer!$H$39,Table3[[#This Row],[new Age]]&lt;Answer!$H$40),1,0)</f>
        <v>0</v>
      </c>
    </row>
    <row r="1088" spans="1:7" x14ac:dyDescent="0.3">
      <c r="A1088">
        <v>1087</v>
      </c>
      <c r="B1088" s="1" t="s">
        <v>113</v>
      </c>
      <c r="C1088" t="s">
        <v>152</v>
      </c>
      <c r="D1088">
        <v>32</v>
      </c>
      <c r="E1088" t="s">
        <v>156</v>
      </c>
      <c r="F1088">
        <f t="shared" si="16"/>
        <v>32</v>
      </c>
      <c r="G1088">
        <f>IF(OR(Table3[[#This Row],[new Age]]&gt;Answer!$H$39,Table3[[#This Row],[new Age]]&lt;Answer!$H$40),1,0)</f>
        <v>0</v>
      </c>
    </row>
    <row r="1089" spans="1:7" x14ac:dyDescent="0.3">
      <c r="A1089">
        <v>1088</v>
      </c>
      <c r="B1089" s="1" t="s">
        <v>113</v>
      </c>
      <c r="C1089" t="s">
        <v>152</v>
      </c>
      <c r="D1089">
        <v>72</v>
      </c>
      <c r="E1089" t="s">
        <v>156</v>
      </c>
      <c r="F1089">
        <f t="shared" si="16"/>
        <v>72</v>
      </c>
      <c r="G1089">
        <f>IF(OR(Table3[[#This Row],[new Age]]&gt;Answer!$H$39,Table3[[#This Row],[new Age]]&lt;Answer!$H$40),1,0)</f>
        <v>0</v>
      </c>
    </row>
    <row r="1090" spans="1:7" x14ac:dyDescent="0.3">
      <c r="A1090">
        <v>1089</v>
      </c>
      <c r="B1090" s="1" t="s">
        <v>100</v>
      </c>
      <c r="C1090" t="s">
        <v>151</v>
      </c>
      <c r="D1090">
        <v>28</v>
      </c>
      <c r="E1090" t="s">
        <v>156</v>
      </c>
      <c r="F1090">
        <f>IF(D1090="",AVERAGE(#REF!),D1090)</f>
        <v>28</v>
      </c>
      <c r="G1090">
        <f>IF(OR(Table3[[#This Row],[new Age]]&gt;Answer!$H$39,Table3[[#This Row],[new Age]]&lt;Answer!$H$40),1,0)</f>
        <v>0</v>
      </c>
    </row>
    <row r="1091" spans="1:7" x14ac:dyDescent="0.3">
      <c r="A1091">
        <v>1090</v>
      </c>
      <c r="B1091" s="1" t="s">
        <v>100</v>
      </c>
      <c r="C1091" t="s">
        <v>152</v>
      </c>
      <c r="D1091">
        <v>19</v>
      </c>
      <c r="E1091" t="s">
        <v>156</v>
      </c>
      <c r="F1091">
        <f>IF(D1091="",AVERAGE(#REF!),D1091)</f>
        <v>19</v>
      </c>
      <c r="G1091">
        <f>IF(OR(Table3[[#This Row],[new Age]]&gt;Answer!$H$39,Table3[[#This Row],[new Age]]&lt;Answer!$H$40),1,0)</f>
        <v>0</v>
      </c>
    </row>
    <row r="1092" spans="1:7" x14ac:dyDescent="0.3">
      <c r="A1092">
        <v>1091</v>
      </c>
      <c r="B1092" s="1" t="s">
        <v>100</v>
      </c>
      <c r="C1092" t="s">
        <v>152</v>
      </c>
      <c r="D1092">
        <v>26</v>
      </c>
      <c r="E1092" t="s">
        <v>156</v>
      </c>
      <c r="F1092">
        <f t="shared" si="16"/>
        <v>26</v>
      </c>
      <c r="G1092">
        <f>IF(OR(Table3[[#This Row],[new Age]]&gt;Answer!$H$39,Table3[[#This Row],[new Age]]&lt;Answer!$H$40),1,0)</f>
        <v>0</v>
      </c>
    </row>
    <row r="1093" spans="1:7" x14ac:dyDescent="0.3">
      <c r="A1093">
        <v>1092</v>
      </c>
      <c r="B1093" s="1" t="s">
        <v>113</v>
      </c>
      <c r="C1093" t="s">
        <v>151</v>
      </c>
      <c r="D1093">
        <v>35</v>
      </c>
      <c r="E1093" t="s">
        <v>156</v>
      </c>
      <c r="F1093">
        <f t="shared" si="16"/>
        <v>35</v>
      </c>
      <c r="G1093">
        <f>IF(OR(Table3[[#This Row],[new Age]]&gt;Answer!$H$39,Table3[[#This Row],[new Age]]&lt;Answer!$H$40),1,0)</f>
        <v>0</v>
      </c>
    </row>
    <row r="1094" spans="1:7" x14ac:dyDescent="0.3">
      <c r="A1094">
        <v>1093</v>
      </c>
      <c r="B1094" s="1" t="s">
        <v>113</v>
      </c>
      <c r="C1094" t="s">
        <v>152</v>
      </c>
      <c r="D1094">
        <v>34</v>
      </c>
      <c r="E1094" t="s">
        <v>156</v>
      </c>
      <c r="F1094">
        <f>IF(D1094="",AVERAGE(#REF!),D1094)</f>
        <v>34</v>
      </c>
      <c r="G1094">
        <f>IF(OR(Table3[[#This Row],[new Age]]&gt;Answer!$H$39,Table3[[#This Row],[new Age]]&lt;Answer!$H$40),1,0)</f>
        <v>0</v>
      </c>
    </row>
    <row r="1095" spans="1:7" x14ac:dyDescent="0.3">
      <c r="A1095">
        <v>1094</v>
      </c>
      <c r="B1095" s="1" t="s">
        <v>113</v>
      </c>
      <c r="C1095" t="s">
        <v>151</v>
      </c>
      <c r="D1095">
        <v>66</v>
      </c>
      <c r="E1095" t="s">
        <v>156</v>
      </c>
      <c r="F1095">
        <f>IF(D1095="",AVERAGE(#REF!),D1095)</f>
        <v>66</v>
      </c>
      <c r="G1095">
        <f>IF(OR(Table3[[#This Row],[new Age]]&gt;Answer!$H$39,Table3[[#This Row],[new Age]]&lt;Answer!$H$40),1,0)</f>
        <v>0</v>
      </c>
    </row>
    <row r="1096" spans="1:7" x14ac:dyDescent="0.3">
      <c r="A1096">
        <v>1095</v>
      </c>
      <c r="B1096" s="1" t="s">
        <v>113</v>
      </c>
      <c r="C1096" t="s">
        <v>151</v>
      </c>
      <c r="D1096">
        <v>58</v>
      </c>
      <c r="E1096" t="s">
        <v>156</v>
      </c>
      <c r="F1096">
        <f t="shared" ref="F1096:F1157" si="17">IF(D1096="",AVERAGE(D1093:D1095),D1096)</f>
        <v>58</v>
      </c>
      <c r="G1096">
        <f>IF(OR(Table3[[#This Row],[new Age]]&gt;Answer!$H$39,Table3[[#This Row],[new Age]]&lt;Answer!$H$40),1,0)</f>
        <v>0</v>
      </c>
    </row>
    <row r="1097" spans="1:7" x14ac:dyDescent="0.3">
      <c r="A1097">
        <v>1096</v>
      </c>
      <c r="B1097" s="1" t="s">
        <v>105</v>
      </c>
      <c r="C1097" t="s">
        <v>151</v>
      </c>
      <c r="D1097">
        <v>87</v>
      </c>
      <c r="E1097" t="s">
        <v>156</v>
      </c>
      <c r="F1097">
        <f t="shared" si="17"/>
        <v>87</v>
      </c>
      <c r="G1097">
        <f>IF(OR(Table3[[#This Row],[new Age]]&gt;Answer!$H$39,Table3[[#This Row],[new Age]]&lt;Answer!$H$40),1,0)</f>
        <v>0</v>
      </c>
    </row>
    <row r="1098" spans="1:7" x14ac:dyDescent="0.3">
      <c r="A1098">
        <v>1097</v>
      </c>
      <c r="B1098" s="1" t="s">
        <v>113</v>
      </c>
      <c r="C1098" t="s">
        <v>152</v>
      </c>
      <c r="D1098">
        <v>81</v>
      </c>
      <c r="E1098" t="s">
        <v>156</v>
      </c>
      <c r="F1098">
        <f>IF(D1098="",AVERAGE(#REF!),D1098)</f>
        <v>81</v>
      </c>
      <c r="G1098">
        <f>IF(OR(Table3[[#This Row],[new Age]]&gt;Answer!$H$39,Table3[[#This Row],[new Age]]&lt;Answer!$H$40),1,0)</f>
        <v>0</v>
      </c>
    </row>
    <row r="1099" spans="1:7" x14ac:dyDescent="0.3">
      <c r="A1099">
        <v>1098</v>
      </c>
      <c r="B1099" s="1" t="s">
        <v>106</v>
      </c>
      <c r="C1099" t="s">
        <v>151</v>
      </c>
      <c r="D1099">
        <v>31</v>
      </c>
      <c r="E1099" t="s">
        <v>156</v>
      </c>
      <c r="F1099">
        <f>IF(D1099="",AVERAGE(#REF!),D1099)</f>
        <v>31</v>
      </c>
      <c r="G1099">
        <f>IF(OR(Table3[[#This Row],[new Age]]&gt;Answer!$H$39,Table3[[#This Row],[new Age]]&lt;Answer!$H$40),1,0)</f>
        <v>0</v>
      </c>
    </row>
    <row r="1100" spans="1:7" x14ac:dyDescent="0.3">
      <c r="A1100">
        <v>1099</v>
      </c>
      <c r="B1100" s="1" t="s">
        <v>100</v>
      </c>
      <c r="C1100" t="s">
        <v>152</v>
      </c>
      <c r="D1100">
        <v>76</v>
      </c>
      <c r="E1100" t="s">
        <v>156</v>
      </c>
      <c r="F1100">
        <f t="shared" si="17"/>
        <v>76</v>
      </c>
      <c r="G1100">
        <f>IF(OR(Table3[[#This Row],[new Age]]&gt;Answer!$H$39,Table3[[#This Row],[new Age]]&lt;Answer!$H$40),1,0)</f>
        <v>0</v>
      </c>
    </row>
    <row r="1101" spans="1:7" x14ac:dyDescent="0.3">
      <c r="A1101">
        <v>1100</v>
      </c>
      <c r="B1101" s="1" t="s">
        <v>105</v>
      </c>
      <c r="C1101" t="s">
        <v>152</v>
      </c>
      <c r="D1101">
        <v>30</v>
      </c>
      <c r="E1101" t="s">
        <v>156</v>
      </c>
      <c r="F1101">
        <f t="shared" si="17"/>
        <v>30</v>
      </c>
      <c r="G1101">
        <f>IF(OR(Table3[[#This Row],[new Age]]&gt;Answer!$H$39,Table3[[#This Row],[new Age]]&lt;Answer!$H$40),1,0)</f>
        <v>0</v>
      </c>
    </row>
    <row r="1102" spans="1:7" x14ac:dyDescent="0.3">
      <c r="A1102">
        <v>1101</v>
      </c>
      <c r="B1102" s="1" t="s">
        <v>113</v>
      </c>
      <c r="C1102" t="s">
        <v>152</v>
      </c>
      <c r="D1102">
        <v>27</v>
      </c>
      <c r="E1102" t="s">
        <v>156</v>
      </c>
      <c r="F1102">
        <f>IF(D1102="",AVERAGE(#REF!),D1102)</f>
        <v>27</v>
      </c>
      <c r="G1102">
        <f>IF(OR(Table3[[#This Row],[new Age]]&gt;Answer!$H$39,Table3[[#This Row],[new Age]]&lt;Answer!$H$40),1,0)</f>
        <v>0</v>
      </c>
    </row>
    <row r="1103" spans="1:7" x14ac:dyDescent="0.3">
      <c r="A1103">
        <v>1102</v>
      </c>
      <c r="B1103" s="1" t="s">
        <v>113</v>
      </c>
      <c r="C1103" t="s">
        <v>151</v>
      </c>
      <c r="D1103">
        <v>66</v>
      </c>
      <c r="E1103" t="s">
        <v>156</v>
      </c>
      <c r="F1103">
        <f>IF(D1103="",AVERAGE(#REF!),D1103)</f>
        <v>66</v>
      </c>
      <c r="G1103">
        <f>IF(OR(Table3[[#This Row],[new Age]]&gt;Answer!$H$39,Table3[[#This Row],[new Age]]&lt;Answer!$H$40),1,0)</f>
        <v>0</v>
      </c>
    </row>
    <row r="1104" spans="1:7" x14ac:dyDescent="0.3">
      <c r="A1104">
        <v>1103</v>
      </c>
      <c r="B1104" s="1" t="s">
        <v>113</v>
      </c>
      <c r="C1104" t="s">
        <v>152</v>
      </c>
      <c r="D1104">
        <v>32</v>
      </c>
      <c r="E1104" t="s">
        <v>156</v>
      </c>
      <c r="F1104">
        <f t="shared" si="17"/>
        <v>32</v>
      </c>
      <c r="G1104">
        <f>IF(OR(Table3[[#This Row],[new Age]]&gt;Answer!$H$39,Table3[[#This Row],[new Age]]&lt;Answer!$H$40),1,0)</f>
        <v>0</v>
      </c>
    </row>
    <row r="1105" spans="1:7" x14ac:dyDescent="0.3">
      <c r="A1105">
        <v>1104</v>
      </c>
      <c r="B1105" s="1" t="s">
        <v>105</v>
      </c>
      <c r="C1105" t="s">
        <v>152</v>
      </c>
      <c r="D1105">
        <v>21</v>
      </c>
      <c r="E1105" t="s">
        <v>156</v>
      </c>
      <c r="F1105">
        <f t="shared" si="17"/>
        <v>21</v>
      </c>
      <c r="G1105">
        <f>IF(OR(Table3[[#This Row],[new Age]]&gt;Answer!$H$39,Table3[[#This Row],[new Age]]&lt;Answer!$H$40),1,0)</f>
        <v>0</v>
      </c>
    </row>
    <row r="1106" spans="1:7" x14ac:dyDescent="0.3">
      <c r="A1106">
        <v>1105</v>
      </c>
      <c r="B1106" s="1" t="s">
        <v>100</v>
      </c>
      <c r="C1106" t="s">
        <v>152</v>
      </c>
      <c r="D1106">
        <v>79</v>
      </c>
      <c r="E1106" t="s">
        <v>156</v>
      </c>
      <c r="F1106">
        <f>IF(D1106="",AVERAGE(#REF!),D1106)</f>
        <v>79</v>
      </c>
      <c r="G1106">
        <f>IF(OR(Table3[[#This Row],[new Age]]&gt;Answer!$H$39,Table3[[#This Row],[new Age]]&lt;Answer!$H$40),1,0)</f>
        <v>0</v>
      </c>
    </row>
    <row r="1107" spans="1:7" x14ac:dyDescent="0.3">
      <c r="A1107">
        <v>1106</v>
      </c>
      <c r="B1107" s="1" t="s">
        <v>106</v>
      </c>
      <c r="C1107" t="s">
        <v>151</v>
      </c>
      <c r="D1107">
        <v>70</v>
      </c>
      <c r="E1107" t="s">
        <v>156</v>
      </c>
      <c r="F1107">
        <f>IF(D1107="",AVERAGE(#REF!),D1107)</f>
        <v>70</v>
      </c>
      <c r="G1107">
        <f>IF(OR(Table3[[#This Row],[new Age]]&gt;Answer!$H$39,Table3[[#This Row],[new Age]]&lt;Answer!$H$40),1,0)</f>
        <v>0</v>
      </c>
    </row>
    <row r="1108" spans="1:7" x14ac:dyDescent="0.3">
      <c r="A1108">
        <v>1107</v>
      </c>
      <c r="B1108" s="1" t="s">
        <v>113</v>
      </c>
      <c r="C1108" t="s">
        <v>152</v>
      </c>
      <c r="D1108">
        <v>40</v>
      </c>
      <c r="E1108" t="s">
        <v>156</v>
      </c>
      <c r="F1108">
        <f t="shared" si="17"/>
        <v>40</v>
      </c>
      <c r="G1108">
        <f>IF(OR(Table3[[#This Row],[new Age]]&gt;Answer!$H$39,Table3[[#This Row],[new Age]]&lt;Answer!$H$40),1,0)</f>
        <v>0</v>
      </c>
    </row>
    <row r="1109" spans="1:7" x14ac:dyDescent="0.3">
      <c r="A1109">
        <v>1108</v>
      </c>
      <c r="B1109" s="1" t="s">
        <v>113</v>
      </c>
      <c r="C1109" t="s">
        <v>152</v>
      </c>
      <c r="D1109">
        <v>47</v>
      </c>
      <c r="E1109" t="s">
        <v>156</v>
      </c>
      <c r="F1109">
        <f t="shared" si="17"/>
        <v>47</v>
      </c>
      <c r="G1109">
        <f>IF(OR(Table3[[#This Row],[new Age]]&gt;Answer!$H$39,Table3[[#This Row],[new Age]]&lt;Answer!$H$40),1,0)</f>
        <v>0</v>
      </c>
    </row>
    <row r="1110" spans="1:7" x14ac:dyDescent="0.3">
      <c r="A1110">
        <v>1109</v>
      </c>
      <c r="B1110" s="1" t="s">
        <v>113</v>
      </c>
      <c r="C1110" t="s">
        <v>152</v>
      </c>
      <c r="D1110">
        <v>86</v>
      </c>
      <c r="E1110" t="s">
        <v>156</v>
      </c>
      <c r="F1110">
        <f>IF(D1110="",AVERAGE(#REF!),D1110)</f>
        <v>86</v>
      </c>
      <c r="G1110">
        <f>IF(OR(Table3[[#This Row],[new Age]]&gt;Answer!$H$39,Table3[[#This Row],[new Age]]&lt;Answer!$H$40),1,0)</f>
        <v>0</v>
      </c>
    </row>
    <row r="1111" spans="1:7" x14ac:dyDescent="0.3">
      <c r="A1111">
        <v>1110</v>
      </c>
      <c r="B1111" s="1" t="s">
        <v>108</v>
      </c>
      <c r="C1111" t="s">
        <v>152</v>
      </c>
      <c r="D1111">
        <v>43</v>
      </c>
      <c r="E1111" t="s">
        <v>156</v>
      </c>
      <c r="F1111">
        <f>IF(D1111="",AVERAGE(#REF!),D1111)</f>
        <v>43</v>
      </c>
      <c r="G1111">
        <f>IF(OR(Table3[[#This Row],[new Age]]&gt;Answer!$H$39,Table3[[#This Row],[new Age]]&lt;Answer!$H$40),1,0)</f>
        <v>0</v>
      </c>
    </row>
    <row r="1112" spans="1:7" x14ac:dyDescent="0.3">
      <c r="A1112">
        <v>1111</v>
      </c>
      <c r="B1112" s="1" t="s">
        <v>110</v>
      </c>
      <c r="C1112" t="s">
        <v>152</v>
      </c>
      <c r="D1112">
        <v>31</v>
      </c>
      <c r="E1112" t="s">
        <v>156</v>
      </c>
      <c r="F1112">
        <f t="shared" si="17"/>
        <v>31</v>
      </c>
      <c r="G1112">
        <f>IF(OR(Table3[[#This Row],[new Age]]&gt;Answer!$H$39,Table3[[#This Row],[new Age]]&lt;Answer!$H$40),1,0)</f>
        <v>0</v>
      </c>
    </row>
    <row r="1113" spans="1:7" x14ac:dyDescent="0.3">
      <c r="A1113">
        <v>1112</v>
      </c>
      <c r="B1113" s="1" t="s">
        <v>105</v>
      </c>
      <c r="C1113" t="s">
        <v>152</v>
      </c>
      <c r="D1113">
        <v>30</v>
      </c>
      <c r="E1113" t="s">
        <v>156</v>
      </c>
      <c r="F1113">
        <f t="shared" si="17"/>
        <v>30</v>
      </c>
      <c r="G1113">
        <f>IF(OR(Table3[[#This Row],[new Age]]&gt;Answer!$H$39,Table3[[#This Row],[new Age]]&lt;Answer!$H$40),1,0)</f>
        <v>0</v>
      </c>
    </row>
    <row r="1114" spans="1:7" x14ac:dyDescent="0.3">
      <c r="A1114">
        <v>1113</v>
      </c>
      <c r="B1114" s="1" t="s">
        <v>106</v>
      </c>
      <c r="C1114" t="s">
        <v>152</v>
      </c>
      <c r="D1114">
        <v>39</v>
      </c>
      <c r="E1114" t="s">
        <v>156</v>
      </c>
      <c r="F1114">
        <f>IF(D1114="",AVERAGE(#REF!),D1114)</f>
        <v>39</v>
      </c>
      <c r="G1114">
        <f>IF(OR(Table3[[#This Row],[new Age]]&gt;Answer!$H$39,Table3[[#This Row],[new Age]]&lt;Answer!$H$40),1,0)</f>
        <v>0</v>
      </c>
    </row>
    <row r="1115" spans="1:7" x14ac:dyDescent="0.3">
      <c r="A1115">
        <v>1114</v>
      </c>
      <c r="B1115" s="1" t="s">
        <v>113</v>
      </c>
      <c r="C1115" t="s">
        <v>152</v>
      </c>
      <c r="D1115">
        <v>39</v>
      </c>
      <c r="E1115" t="s">
        <v>156</v>
      </c>
      <c r="F1115">
        <f>IF(D1115="",AVERAGE(#REF!),D1115)</f>
        <v>39</v>
      </c>
      <c r="G1115">
        <f>IF(OR(Table3[[#This Row],[new Age]]&gt;Answer!$H$39,Table3[[#This Row],[new Age]]&lt;Answer!$H$40),1,0)</f>
        <v>0</v>
      </c>
    </row>
    <row r="1116" spans="1:7" x14ac:dyDescent="0.3">
      <c r="A1116">
        <v>1115</v>
      </c>
      <c r="B1116" s="1" t="s">
        <v>102</v>
      </c>
      <c r="C1116" t="s">
        <v>151</v>
      </c>
      <c r="D1116">
        <v>22</v>
      </c>
      <c r="E1116" t="s">
        <v>156</v>
      </c>
      <c r="F1116">
        <f t="shared" si="17"/>
        <v>22</v>
      </c>
      <c r="G1116">
        <f>IF(OR(Table3[[#This Row],[new Age]]&gt;Answer!$H$39,Table3[[#This Row],[new Age]]&lt;Answer!$H$40),1,0)</f>
        <v>0</v>
      </c>
    </row>
    <row r="1117" spans="1:7" x14ac:dyDescent="0.3">
      <c r="A1117">
        <v>1116</v>
      </c>
      <c r="B1117" s="1" t="s">
        <v>100</v>
      </c>
      <c r="C1117" t="s">
        <v>151</v>
      </c>
      <c r="D1117">
        <v>79</v>
      </c>
      <c r="E1117" t="s">
        <v>156</v>
      </c>
      <c r="F1117">
        <f t="shared" si="17"/>
        <v>79</v>
      </c>
      <c r="G1117">
        <f>IF(OR(Table3[[#This Row],[new Age]]&gt;Answer!$H$39,Table3[[#This Row],[new Age]]&lt;Answer!$H$40),1,0)</f>
        <v>0</v>
      </c>
    </row>
    <row r="1118" spans="1:7" x14ac:dyDescent="0.3">
      <c r="A1118">
        <v>1117</v>
      </c>
      <c r="B1118" s="1" t="s">
        <v>101</v>
      </c>
      <c r="C1118" t="s">
        <v>152</v>
      </c>
      <c r="D1118">
        <v>63</v>
      </c>
      <c r="E1118" t="s">
        <v>156</v>
      </c>
      <c r="F1118">
        <f>IF(D1118="",AVERAGE(#REF!),D1118)</f>
        <v>63</v>
      </c>
      <c r="G1118">
        <f>IF(OR(Table3[[#This Row],[new Age]]&gt;Answer!$H$39,Table3[[#This Row],[new Age]]&lt;Answer!$H$40),1,0)</f>
        <v>0</v>
      </c>
    </row>
    <row r="1119" spans="1:7" x14ac:dyDescent="0.3">
      <c r="A1119">
        <v>1118</v>
      </c>
      <c r="B1119" s="1" t="s">
        <v>101</v>
      </c>
      <c r="C1119" t="s">
        <v>151</v>
      </c>
      <c r="D1119">
        <v>45</v>
      </c>
      <c r="E1119" t="s">
        <v>156</v>
      </c>
      <c r="F1119">
        <f>IF(D1119="",AVERAGE(#REF!),D1119)</f>
        <v>45</v>
      </c>
      <c r="G1119">
        <f>IF(OR(Table3[[#This Row],[new Age]]&gt;Answer!$H$39,Table3[[#This Row],[new Age]]&lt;Answer!$H$40),1,0)</f>
        <v>0</v>
      </c>
    </row>
    <row r="1120" spans="1:7" x14ac:dyDescent="0.3">
      <c r="A1120">
        <v>1119</v>
      </c>
      <c r="B1120" s="1" t="s">
        <v>101</v>
      </c>
      <c r="C1120" t="s">
        <v>151</v>
      </c>
      <c r="D1120">
        <v>89</v>
      </c>
      <c r="E1120" t="s">
        <v>156</v>
      </c>
      <c r="F1120">
        <f t="shared" si="17"/>
        <v>89</v>
      </c>
      <c r="G1120">
        <f>IF(OR(Table3[[#This Row],[new Age]]&gt;Answer!$H$39,Table3[[#This Row],[new Age]]&lt;Answer!$H$40),1,0)</f>
        <v>0</v>
      </c>
    </row>
    <row r="1121" spans="1:7" x14ac:dyDescent="0.3">
      <c r="A1121">
        <v>1120</v>
      </c>
      <c r="B1121" s="1" t="s">
        <v>108</v>
      </c>
      <c r="C1121" t="s">
        <v>152</v>
      </c>
      <c r="D1121">
        <v>53</v>
      </c>
      <c r="E1121" t="s">
        <v>156</v>
      </c>
      <c r="F1121">
        <f t="shared" si="17"/>
        <v>53</v>
      </c>
      <c r="G1121">
        <f>IF(OR(Table3[[#This Row],[new Age]]&gt;Answer!$H$39,Table3[[#This Row],[new Age]]&lt;Answer!$H$40),1,0)</f>
        <v>0</v>
      </c>
    </row>
    <row r="1122" spans="1:7" x14ac:dyDescent="0.3">
      <c r="A1122">
        <v>1121</v>
      </c>
      <c r="B1122" s="1" t="s">
        <v>113</v>
      </c>
      <c r="C1122" t="s">
        <v>152</v>
      </c>
      <c r="D1122">
        <v>51</v>
      </c>
      <c r="E1122" t="s">
        <v>156</v>
      </c>
      <c r="F1122">
        <f>IF(D1122="",AVERAGE(#REF!),D1122)</f>
        <v>51</v>
      </c>
      <c r="G1122">
        <f>IF(OR(Table3[[#This Row],[new Age]]&gt;Answer!$H$39,Table3[[#This Row],[new Age]]&lt;Answer!$H$40),1,0)</f>
        <v>0</v>
      </c>
    </row>
    <row r="1123" spans="1:7" x14ac:dyDescent="0.3">
      <c r="A1123">
        <v>1122</v>
      </c>
      <c r="B1123" s="1" t="s">
        <v>109</v>
      </c>
      <c r="C1123" t="s">
        <v>151</v>
      </c>
      <c r="D1123">
        <v>33</v>
      </c>
      <c r="E1123" t="s">
        <v>156</v>
      </c>
      <c r="F1123">
        <f>IF(D1123="",AVERAGE(#REF!),D1123)</f>
        <v>33</v>
      </c>
      <c r="G1123">
        <f>IF(OR(Table3[[#This Row],[new Age]]&gt;Answer!$H$39,Table3[[#This Row],[new Age]]&lt;Answer!$H$40),1,0)</f>
        <v>0</v>
      </c>
    </row>
    <row r="1124" spans="1:7" x14ac:dyDescent="0.3">
      <c r="A1124">
        <v>1123</v>
      </c>
      <c r="B1124" s="1" t="s">
        <v>100</v>
      </c>
      <c r="C1124" t="s">
        <v>152</v>
      </c>
      <c r="D1124">
        <v>54</v>
      </c>
      <c r="E1124" t="s">
        <v>156</v>
      </c>
      <c r="F1124">
        <f t="shared" si="17"/>
        <v>54</v>
      </c>
      <c r="G1124">
        <f>IF(OR(Table3[[#This Row],[new Age]]&gt;Answer!$H$39,Table3[[#This Row],[new Age]]&lt;Answer!$H$40),1,0)</f>
        <v>0</v>
      </c>
    </row>
    <row r="1125" spans="1:7" x14ac:dyDescent="0.3">
      <c r="A1125">
        <v>1124</v>
      </c>
      <c r="B1125" s="1" t="s">
        <v>105</v>
      </c>
      <c r="C1125" t="s">
        <v>151</v>
      </c>
      <c r="D1125">
        <v>36</v>
      </c>
      <c r="E1125" t="s">
        <v>156</v>
      </c>
      <c r="F1125">
        <f t="shared" si="17"/>
        <v>36</v>
      </c>
      <c r="G1125">
        <f>IF(OR(Table3[[#This Row],[new Age]]&gt;Answer!$H$39,Table3[[#This Row],[new Age]]&lt;Answer!$H$40),1,0)</f>
        <v>0</v>
      </c>
    </row>
    <row r="1126" spans="1:7" x14ac:dyDescent="0.3">
      <c r="A1126">
        <v>1125</v>
      </c>
      <c r="B1126" s="1" t="s">
        <v>106</v>
      </c>
      <c r="C1126" t="s">
        <v>151</v>
      </c>
      <c r="D1126">
        <v>18</v>
      </c>
      <c r="E1126" t="s">
        <v>156</v>
      </c>
      <c r="F1126">
        <f>IF(D1126="",AVERAGE(#REF!),D1126)</f>
        <v>18</v>
      </c>
      <c r="G1126">
        <f>IF(OR(Table3[[#This Row],[new Age]]&gt;Answer!$H$39,Table3[[#This Row],[new Age]]&lt;Answer!$H$40),1,0)</f>
        <v>0</v>
      </c>
    </row>
    <row r="1127" spans="1:7" x14ac:dyDescent="0.3">
      <c r="A1127">
        <v>1126</v>
      </c>
      <c r="B1127" s="1" t="s">
        <v>100</v>
      </c>
      <c r="C1127" t="s">
        <v>151</v>
      </c>
      <c r="D1127">
        <v>65</v>
      </c>
      <c r="E1127" t="s">
        <v>156</v>
      </c>
      <c r="F1127">
        <f>IF(D1127="",AVERAGE(#REF!),D1127)</f>
        <v>65</v>
      </c>
      <c r="G1127">
        <f>IF(OR(Table3[[#This Row],[new Age]]&gt;Answer!$H$39,Table3[[#This Row],[new Age]]&lt;Answer!$H$40),1,0)</f>
        <v>0</v>
      </c>
    </row>
    <row r="1128" spans="1:7" x14ac:dyDescent="0.3">
      <c r="A1128">
        <v>1127</v>
      </c>
      <c r="B1128" s="1" t="s">
        <v>103</v>
      </c>
      <c r="C1128" t="s">
        <v>152</v>
      </c>
      <c r="D1128">
        <v>83</v>
      </c>
      <c r="E1128" t="s">
        <v>156</v>
      </c>
      <c r="F1128">
        <f t="shared" si="17"/>
        <v>83</v>
      </c>
      <c r="G1128">
        <f>IF(OR(Table3[[#This Row],[new Age]]&gt;Answer!$H$39,Table3[[#This Row],[new Age]]&lt;Answer!$H$40),1,0)</f>
        <v>0</v>
      </c>
    </row>
    <row r="1129" spans="1:7" x14ac:dyDescent="0.3">
      <c r="A1129">
        <v>1128</v>
      </c>
      <c r="B1129" s="1" t="s">
        <v>100</v>
      </c>
      <c r="C1129" t="s">
        <v>152</v>
      </c>
      <c r="D1129">
        <v>18</v>
      </c>
      <c r="E1129" t="s">
        <v>156</v>
      </c>
      <c r="F1129">
        <f t="shared" si="17"/>
        <v>18</v>
      </c>
      <c r="G1129">
        <f>IF(OR(Table3[[#This Row],[new Age]]&gt;Answer!$H$39,Table3[[#This Row],[new Age]]&lt;Answer!$H$40),1,0)</f>
        <v>0</v>
      </c>
    </row>
    <row r="1130" spans="1:7" x14ac:dyDescent="0.3">
      <c r="A1130">
        <v>1129</v>
      </c>
      <c r="B1130" s="1" t="s">
        <v>113</v>
      </c>
      <c r="C1130" t="s">
        <v>151</v>
      </c>
      <c r="D1130">
        <v>67</v>
      </c>
      <c r="E1130" t="s">
        <v>156</v>
      </c>
      <c r="F1130">
        <f>IF(D1130="",AVERAGE(#REF!),D1130)</f>
        <v>67</v>
      </c>
      <c r="G1130">
        <f>IF(OR(Table3[[#This Row],[new Age]]&gt;Answer!$H$39,Table3[[#This Row],[new Age]]&lt;Answer!$H$40),1,0)</f>
        <v>0</v>
      </c>
    </row>
    <row r="1131" spans="1:7" x14ac:dyDescent="0.3">
      <c r="A1131">
        <v>1130</v>
      </c>
      <c r="B1131" s="1" t="s">
        <v>113</v>
      </c>
      <c r="C1131" t="s">
        <v>151</v>
      </c>
      <c r="D1131">
        <v>30</v>
      </c>
      <c r="E1131" t="s">
        <v>156</v>
      </c>
      <c r="F1131">
        <f>IF(D1131="",AVERAGE(#REF!),D1131)</f>
        <v>30</v>
      </c>
      <c r="G1131">
        <f>IF(OR(Table3[[#This Row],[new Age]]&gt;Answer!$H$39,Table3[[#This Row],[new Age]]&lt;Answer!$H$40),1,0)</f>
        <v>0</v>
      </c>
    </row>
    <row r="1132" spans="1:7" x14ac:dyDescent="0.3">
      <c r="A1132">
        <v>1131</v>
      </c>
      <c r="B1132" s="1" t="s">
        <v>101</v>
      </c>
      <c r="C1132" t="s">
        <v>152</v>
      </c>
      <c r="D1132">
        <v>38</v>
      </c>
      <c r="E1132" t="s">
        <v>156</v>
      </c>
      <c r="F1132">
        <f t="shared" si="17"/>
        <v>38</v>
      </c>
      <c r="G1132">
        <f>IF(OR(Table3[[#This Row],[new Age]]&gt;Answer!$H$39,Table3[[#This Row],[new Age]]&lt;Answer!$H$40),1,0)</f>
        <v>0</v>
      </c>
    </row>
    <row r="1133" spans="1:7" x14ac:dyDescent="0.3">
      <c r="A1133">
        <v>1132</v>
      </c>
      <c r="B1133" s="1" t="s">
        <v>100</v>
      </c>
      <c r="C1133" t="s">
        <v>151</v>
      </c>
      <c r="D1133">
        <v>27</v>
      </c>
      <c r="E1133" t="s">
        <v>156</v>
      </c>
      <c r="F1133">
        <f t="shared" si="17"/>
        <v>27</v>
      </c>
      <c r="G1133">
        <f>IF(OR(Table3[[#This Row],[new Age]]&gt;Answer!$H$39,Table3[[#This Row],[new Age]]&lt;Answer!$H$40),1,0)</f>
        <v>0</v>
      </c>
    </row>
    <row r="1134" spans="1:7" x14ac:dyDescent="0.3">
      <c r="A1134">
        <v>1133</v>
      </c>
      <c r="B1134" s="1" t="s">
        <v>113</v>
      </c>
      <c r="C1134" t="s">
        <v>152</v>
      </c>
      <c r="D1134">
        <v>59</v>
      </c>
      <c r="E1134" t="s">
        <v>156</v>
      </c>
      <c r="F1134">
        <f>IF(D1134="",AVERAGE(#REF!),D1134)</f>
        <v>59</v>
      </c>
      <c r="G1134">
        <f>IF(OR(Table3[[#This Row],[new Age]]&gt;Answer!$H$39,Table3[[#This Row],[new Age]]&lt;Answer!$H$40),1,0)</f>
        <v>0</v>
      </c>
    </row>
    <row r="1135" spans="1:7" x14ac:dyDescent="0.3">
      <c r="A1135">
        <v>1134</v>
      </c>
      <c r="B1135" s="1" t="s">
        <v>107</v>
      </c>
      <c r="C1135" t="s">
        <v>151</v>
      </c>
      <c r="D1135">
        <v>53</v>
      </c>
      <c r="E1135" t="s">
        <v>156</v>
      </c>
      <c r="F1135">
        <f>IF(D1135="",AVERAGE(#REF!),D1135)</f>
        <v>53</v>
      </c>
      <c r="G1135">
        <f>IF(OR(Table3[[#This Row],[new Age]]&gt;Answer!$H$39,Table3[[#This Row],[new Age]]&lt;Answer!$H$40),1,0)</f>
        <v>0</v>
      </c>
    </row>
    <row r="1136" spans="1:7" x14ac:dyDescent="0.3">
      <c r="A1136">
        <v>1135</v>
      </c>
      <c r="B1136" s="1" t="s">
        <v>113</v>
      </c>
      <c r="C1136" t="s">
        <v>151</v>
      </c>
      <c r="D1136">
        <v>74</v>
      </c>
      <c r="E1136" t="s">
        <v>156</v>
      </c>
      <c r="F1136">
        <f t="shared" si="17"/>
        <v>74</v>
      </c>
      <c r="G1136">
        <f>IF(OR(Table3[[#This Row],[new Age]]&gt;Answer!$H$39,Table3[[#This Row],[new Age]]&lt;Answer!$H$40),1,0)</f>
        <v>0</v>
      </c>
    </row>
    <row r="1137" spans="1:7" x14ac:dyDescent="0.3">
      <c r="A1137">
        <v>1136</v>
      </c>
      <c r="B1137" s="1" t="s">
        <v>106</v>
      </c>
      <c r="C1137" t="s">
        <v>152</v>
      </c>
      <c r="D1137">
        <v>89</v>
      </c>
      <c r="E1137" t="s">
        <v>156</v>
      </c>
      <c r="F1137">
        <f t="shared" si="17"/>
        <v>89</v>
      </c>
      <c r="G1137">
        <f>IF(OR(Table3[[#This Row],[new Age]]&gt;Answer!$H$39,Table3[[#This Row],[new Age]]&lt;Answer!$H$40),1,0)</f>
        <v>0</v>
      </c>
    </row>
    <row r="1138" spans="1:7" x14ac:dyDescent="0.3">
      <c r="A1138">
        <v>1137</v>
      </c>
      <c r="B1138" s="1" t="s">
        <v>100</v>
      </c>
      <c r="C1138" t="s">
        <v>151</v>
      </c>
      <c r="D1138">
        <v>52</v>
      </c>
      <c r="E1138" t="s">
        <v>156</v>
      </c>
      <c r="F1138">
        <f>IF(D1138="",AVERAGE(#REF!),D1138)</f>
        <v>52</v>
      </c>
      <c r="G1138">
        <f>IF(OR(Table3[[#This Row],[new Age]]&gt;Answer!$H$39,Table3[[#This Row],[new Age]]&lt;Answer!$H$40),1,0)</f>
        <v>0</v>
      </c>
    </row>
    <row r="1139" spans="1:7" x14ac:dyDescent="0.3">
      <c r="A1139">
        <v>1138</v>
      </c>
      <c r="B1139" s="1" t="s">
        <v>101</v>
      </c>
      <c r="C1139" t="s">
        <v>152</v>
      </c>
      <c r="D1139">
        <v>83</v>
      </c>
      <c r="E1139" t="s">
        <v>156</v>
      </c>
      <c r="F1139">
        <f>IF(D1139="",AVERAGE(#REF!),D1139)</f>
        <v>83</v>
      </c>
      <c r="G1139">
        <f>IF(OR(Table3[[#This Row],[new Age]]&gt;Answer!$H$39,Table3[[#This Row],[new Age]]&lt;Answer!$H$40),1,0)</f>
        <v>0</v>
      </c>
    </row>
    <row r="1140" spans="1:7" x14ac:dyDescent="0.3">
      <c r="A1140">
        <v>1139</v>
      </c>
      <c r="B1140" s="1" t="s">
        <v>99</v>
      </c>
      <c r="C1140" t="s">
        <v>152</v>
      </c>
      <c r="D1140">
        <v>84</v>
      </c>
      <c r="E1140" t="s">
        <v>156</v>
      </c>
      <c r="F1140">
        <f t="shared" si="17"/>
        <v>84</v>
      </c>
      <c r="G1140">
        <f>IF(OR(Table3[[#This Row],[new Age]]&gt;Answer!$H$39,Table3[[#This Row],[new Age]]&lt;Answer!$H$40),1,0)</f>
        <v>0</v>
      </c>
    </row>
    <row r="1141" spans="1:7" x14ac:dyDescent="0.3">
      <c r="A1141">
        <v>1140</v>
      </c>
      <c r="B1141" s="1" t="s">
        <v>102</v>
      </c>
      <c r="C1141" t="s">
        <v>151</v>
      </c>
      <c r="D1141">
        <v>69</v>
      </c>
      <c r="E1141" t="s">
        <v>156</v>
      </c>
      <c r="F1141">
        <f t="shared" si="17"/>
        <v>69</v>
      </c>
      <c r="G1141">
        <f>IF(OR(Table3[[#This Row],[new Age]]&gt;Answer!$H$39,Table3[[#This Row],[new Age]]&lt;Answer!$H$40),1,0)</f>
        <v>0</v>
      </c>
    </row>
    <row r="1142" spans="1:7" x14ac:dyDescent="0.3">
      <c r="A1142">
        <v>1141</v>
      </c>
      <c r="B1142" s="1" t="s">
        <v>100</v>
      </c>
      <c r="C1142" t="s">
        <v>151</v>
      </c>
      <c r="D1142">
        <v>60</v>
      </c>
      <c r="E1142" t="s">
        <v>156</v>
      </c>
      <c r="F1142">
        <f>IF(D1142="",AVERAGE(#REF!),D1142)</f>
        <v>60</v>
      </c>
      <c r="G1142">
        <f>IF(OR(Table3[[#This Row],[new Age]]&gt;Answer!$H$39,Table3[[#This Row],[new Age]]&lt;Answer!$H$40),1,0)</f>
        <v>0</v>
      </c>
    </row>
    <row r="1143" spans="1:7" x14ac:dyDescent="0.3">
      <c r="A1143">
        <v>1142</v>
      </c>
      <c r="B1143" s="1" t="s">
        <v>99</v>
      </c>
      <c r="C1143" t="s">
        <v>152</v>
      </c>
      <c r="D1143">
        <v>59</v>
      </c>
      <c r="E1143" t="s">
        <v>156</v>
      </c>
      <c r="F1143">
        <f>IF(D1143="",AVERAGE(#REF!),D1143)</f>
        <v>59</v>
      </c>
      <c r="G1143">
        <f>IF(OR(Table3[[#This Row],[new Age]]&gt;Answer!$H$39,Table3[[#This Row],[new Age]]&lt;Answer!$H$40),1,0)</f>
        <v>0</v>
      </c>
    </row>
    <row r="1144" spans="1:7" x14ac:dyDescent="0.3">
      <c r="A1144">
        <v>1143</v>
      </c>
      <c r="B1144" s="1" t="s">
        <v>107</v>
      </c>
      <c r="C1144" t="s">
        <v>151</v>
      </c>
      <c r="D1144">
        <v>59</v>
      </c>
      <c r="E1144" t="s">
        <v>156</v>
      </c>
      <c r="F1144">
        <f t="shared" si="17"/>
        <v>59</v>
      </c>
      <c r="G1144">
        <f>IF(OR(Table3[[#This Row],[new Age]]&gt;Answer!$H$39,Table3[[#This Row],[new Age]]&lt;Answer!$H$40),1,0)</f>
        <v>0</v>
      </c>
    </row>
    <row r="1145" spans="1:7" x14ac:dyDescent="0.3">
      <c r="A1145">
        <v>1144</v>
      </c>
      <c r="B1145" s="1" t="s">
        <v>99</v>
      </c>
      <c r="C1145" t="s">
        <v>152</v>
      </c>
      <c r="D1145">
        <v>61</v>
      </c>
      <c r="E1145" t="s">
        <v>156</v>
      </c>
      <c r="F1145">
        <f t="shared" si="17"/>
        <v>61</v>
      </c>
      <c r="G1145">
        <f>IF(OR(Table3[[#This Row],[new Age]]&gt;Answer!$H$39,Table3[[#This Row],[new Age]]&lt;Answer!$H$40),1,0)</f>
        <v>0</v>
      </c>
    </row>
    <row r="1146" spans="1:7" x14ac:dyDescent="0.3">
      <c r="A1146">
        <v>1145</v>
      </c>
      <c r="B1146" s="1" t="s">
        <v>99</v>
      </c>
      <c r="C1146" t="s">
        <v>152</v>
      </c>
      <c r="D1146">
        <v>50</v>
      </c>
      <c r="E1146" t="s">
        <v>156</v>
      </c>
      <c r="F1146">
        <f>IF(D1146="",AVERAGE(#REF!),D1146)</f>
        <v>50</v>
      </c>
      <c r="G1146">
        <f>IF(OR(Table3[[#This Row],[new Age]]&gt;Answer!$H$39,Table3[[#This Row],[new Age]]&lt;Answer!$H$40),1,0)</f>
        <v>0</v>
      </c>
    </row>
    <row r="1147" spans="1:7" x14ac:dyDescent="0.3">
      <c r="A1147">
        <v>1146</v>
      </c>
      <c r="B1147" s="1" t="s">
        <v>99</v>
      </c>
      <c r="C1147" t="s">
        <v>151</v>
      </c>
      <c r="D1147">
        <v>23</v>
      </c>
      <c r="E1147" t="s">
        <v>156</v>
      </c>
      <c r="F1147">
        <f>IF(D1147="",AVERAGE(#REF!),D1147)</f>
        <v>23</v>
      </c>
      <c r="G1147">
        <f>IF(OR(Table3[[#This Row],[new Age]]&gt;Answer!$H$39,Table3[[#This Row],[new Age]]&lt;Answer!$H$40),1,0)</f>
        <v>0</v>
      </c>
    </row>
    <row r="1148" spans="1:7" x14ac:dyDescent="0.3">
      <c r="A1148">
        <v>1147</v>
      </c>
      <c r="B1148" s="1" t="s">
        <v>100</v>
      </c>
      <c r="C1148" t="s">
        <v>151</v>
      </c>
      <c r="D1148">
        <v>53</v>
      </c>
      <c r="E1148" t="s">
        <v>156</v>
      </c>
      <c r="F1148">
        <f t="shared" si="17"/>
        <v>53</v>
      </c>
      <c r="G1148">
        <f>IF(OR(Table3[[#This Row],[new Age]]&gt;Answer!$H$39,Table3[[#This Row],[new Age]]&lt;Answer!$H$40),1,0)</f>
        <v>0</v>
      </c>
    </row>
    <row r="1149" spans="1:7" x14ac:dyDescent="0.3">
      <c r="A1149">
        <v>1148</v>
      </c>
      <c r="B1149" s="1" t="s">
        <v>102</v>
      </c>
      <c r="C1149" t="s">
        <v>152</v>
      </c>
      <c r="D1149">
        <v>53</v>
      </c>
      <c r="E1149" t="s">
        <v>156</v>
      </c>
      <c r="F1149">
        <f t="shared" si="17"/>
        <v>53</v>
      </c>
      <c r="G1149">
        <f>IF(OR(Table3[[#This Row],[new Age]]&gt;Answer!$H$39,Table3[[#This Row],[new Age]]&lt;Answer!$H$40),1,0)</f>
        <v>0</v>
      </c>
    </row>
    <row r="1150" spans="1:7" x14ac:dyDescent="0.3">
      <c r="A1150">
        <v>1149</v>
      </c>
      <c r="B1150" s="1" t="s">
        <v>99</v>
      </c>
      <c r="C1150" t="s">
        <v>151</v>
      </c>
      <c r="D1150">
        <v>31</v>
      </c>
      <c r="E1150" t="s">
        <v>156</v>
      </c>
      <c r="F1150">
        <f>IF(D1150="",AVERAGE(#REF!),D1150)</f>
        <v>31</v>
      </c>
      <c r="G1150">
        <f>IF(OR(Table3[[#This Row],[new Age]]&gt;Answer!$H$39,Table3[[#This Row],[new Age]]&lt;Answer!$H$40),1,0)</f>
        <v>0</v>
      </c>
    </row>
    <row r="1151" spans="1:7" x14ac:dyDescent="0.3">
      <c r="A1151">
        <v>1150</v>
      </c>
      <c r="B1151" s="1" t="s">
        <v>99</v>
      </c>
      <c r="C1151" t="s">
        <v>151</v>
      </c>
      <c r="D1151">
        <v>77</v>
      </c>
      <c r="E1151" t="s">
        <v>156</v>
      </c>
      <c r="F1151">
        <f>IF(D1151="",AVERAGE(#REF!),D1151)</f>
        <v>77</v>
      </c>
      <c r="G1151">
        <f>IF(OR(Table3[[#This Row],[new Age]]&gt;Answer!$H$39,Table3[[#This Row],[new Age]]&lt;Answer!$H$40),1,0)</f>
        <v>0</v>
      </c>
    </row>
    <row r="1152" spans="1:7" x14ac:dyDescent="0.3">
      <c r="A1152">
        <v>1151</v>
      </c>
      <c r="B1152" s="1" t="s">
        <v>101</v>
      </c>
      <c r="C1152" t="s">
        <v>152</v>
      </c>
      <c r="D1152">
        <v>76</v>
      </c>
      <c r="E1152" t="s">
        <v>156</v>
      </c>
      <c r="F1152">
        <f t="shared" si="17"/>
        <v>76</v>
      </c>
      <c r="G1152">
        <f>IF(OR(Table3[[#This Row],[new Age]]&gt;Answer!$H$39,Table3[[#This Row],[new Age]]&lt;Answer!$H$40),1,0)</f>
        <v>0</v>
      </c>
    </row>
    <row r="1153" spans="1:7" x14ac:dyDescent="0.3">
      <c r="A1153">
        <v>1152</v>
      </c>
      <c r="B1153" s="1" t="s">
        <v>105</v>
      </c>
      <c r="C1153" t="s">
        <v>151</v>
      </c>
      <c r="D1153">
        <v>67</v>
      </c>
      <c r="E1153" t="s">
        <v>156</v>
      </c>
      <c r="F1153">
        <f t="shared" si="17"/>
        <v>67</v>
      </c>
      <c r="G1153">
        <f>IF(OR(Table3[[#This Row],[new Age]]&gt;Answer!$H$39,Table3[[#This Row],[new Age]]&lt;Answer!$H$40),1,0)</f>
        <v>0</v>
      </c>
    </row>
    <row r="1154" spans="1:7" x14ac:dyDescent="0.3">
      <c r="A1154">
        <v>1153</v>
      </c>
      <c r="B1154" s="1" t="s">
        <v>107</v>
      </c>
      <c r="C1154" t="s">
        <v>152</v>
      </c>
      <c r="D1154">
        <v>39</v>
      </c>
      <c r="E1154" t="s">
        <v>156</v>
      </c>
      <c r="F1154">
        <f>IF(D1154="",AVERAGE(#REF!),D1154)</f>
        <v>39</v>
      </c>
      <c r="G1154">
        <f>IF(OR(Table3[[#This Row],[new Age]]&gt;Answer!$H$39,Table3[[#This Row],[new Age]]&lt;Answer!$H$40),1,0)</f>
        <v>0</v>
      </c>
    </row>
    <row r="1155" spans="1:7" x14ac:dyDescent="0.3">
      <c r="A1155">
        <v>1154</v>
      </c>
      <c r="B1155" s="1" t="s">
        <v>105</v>
      </c>
      <c r="C1155" t="s">
        <v>151</v>
      </c>
      <c r="D1155">
        <v>88</v>
      </c>
      <c r="E1155" t="s">
        <v>156</v>
      </c>
      <c r="F1155">
        <f>IF(D1155="",AVERAGE(#REF!),D1155)</f>
        <v>88</v>
      </c>
      <c r="G1155">
        <f>IF(OR(Table3[[#This Row],[new Age]]&gt;Answer!$H$39,Table3[[#This Row],[new Age]]&lt;Answer!$H$40),1,0)</f>
        <v>0</v>
      </c>
    </row>
    <row r="1156" spans="1:7" x14ac:dyDescent="0.3">
      <c r="A1156">
        <v>1155</v>
      </c>
      <c r="B1156" s="1" t="s">
        <v>105</v>
      </c>
      <c r="C1156" t="s">
        <v>151</v>
      </c>
      <c r="D1156">
        <v>58</v>
      </c>
      <c r="E1156" t="s">
        <v>156</v>
      </c>
      <c r="F1156">
        <f t="shared" si="17"/>
        <v>58</v>
      </c>
      <c r="G1156">
        <f>IF(OR(Table3[[#This Row],[new Age]]&gt;Answer!$H$39,Table3[[#This Row],[new Age]]&lt;Answer!$H$40),1,0)</f>
        <v>0</v>
      </c>
    </row>
    <row r="1157" spans="1:7" x14ac:dyDescent="0.3">
      <c r="A1157">
        <v>1156</v>
      </c>
      <c r="B1157" s="1" t="s">
        <v>103</v>
      </c>
      <c r="C1157" t="s">
        <v>151</v>
      </c>
      <c r="D1157">
        <v>35</v>
      </c>
      <c r="E1157" t="s">
        <v>156</v>
      </c>
      <c r="F1157">
        <f t="shared" si="17"/>
        <v>35</v>
      </c>
      <c r="G1157">
        <f>IF(OR(Table3[[#This Row],[new Age]]&gt;Answer!$H$39,Table3[[#This Row],[new Age]]&lt;Answer!$H$40),1,0)</f>
        <v>0</v>
      </c>
    </row>
    <row r="1158" spans="1:7" x14ac:dyDescent="0.3">
      <c r="A1158">
        <v>1157</v>
      </c>
      <c r="B1158" s="1" t="s">
        <v>106</v>
      </c>
      <c r="C1158" t="s">
        <v>152</v>
      </c>
      <c r="D1158">
        <v>70</v>
      </c>
      <c r="E1158" t="s">
        <v>156</v>
      </c>
      <c r="F1158">
        <f>IF(D1158="",AVERAGE(#REF!),D1158)</f>
        <v>70</v>
      </c>
      <c r="G1158">
        <f>IF(OR(Table3[[#This Row],[new Age]]&gt;Answer!$H$39,Table3[[#This Row],[new Age]]&lt;Answer!$H$40),1,0)</f>
        <v>0</v>
      </c>
    </row>
    <row r="1159" spans="1:7" x14ac:dyDescent="0.3">
      <c r="A1159">
        <v>1158</v>
      </c>
      <c r="B1159" s="1" t="s">
        <v>103</v>
      </c>
      <c r="C1159" t="s">
        <v>151</v>
      </c>
      <c r="D1159">
        <v>59</v>
      </c>
      <c r="E1159" t="s">
        <v>156</v>
      </c>
      <c r="F1159">
        <f>IF(D1159="",AVERAGE(#REF!),D1159)</f>
        <v>59</v>
      </c>
      <c r="G1159">
        <f>IF(OR(Table3[[#This Row],[new Age]]&gt;Answer!$H$39,Table3[[#This Row],[new Age]]&lt;Answer!$H$40),1,0)</f>
        <v>0</v>
      </c>
    </row>
    <row r="1160" spans="1:7" x14ac:dyDescent="0.3">
      <c r="A1160">
        <v>1159</v>
      </c>
      <c r="B1160" s="1" t="s">
        <v>99</v>
      </c>
      <c r="C1160" t="s">
        <v>152</v>
      </c>
      <c r="D1160">
        <v>58</v>
      </c>
      <c r="E1160" t="s">
        <v>156</v>
      </c>
      <c r="F1160">
        <f t="shared" ref="F1160:F1221" si="18">IF(D1160="",AVERAGE(D1157:D1159),D1160)</f>
        <v>58</v>
      </c>
      <c r="G1160">
        <f>IF(OR(Table3[[#This Row],[new Age]]&gt;Answer!$H$39,Table3[[#This Row],[new Age]]&lt;Answer!$H$40),1,0)</f>
        <v>0</v>
      </c>
    </row>
    <row r="1161" spans="1:7" x14ac:dyDescent="0.3">
      <c r="A1161">
        <v>1160</v>
      </c>
      <c r="B1161" s="1" t="s">
        <v>101</v>
      </c>
      <c r="C1161" t="s">
        <v>151</v>
      </c>
      <c r="D1161">
        <v>58</v>
      </c>
      <c r="E1161" t="s">
        <v>156</v>
      </c>
      <c r="F1161">
        <f t="shared" si="18"/>
        <v>58</v>
      </c>
      <c r="G1161">
        <f>IF(OR(Table3[[#This Row],[new Age]]&gt;Answer!$H$39,Table3[[#This Row],[new Age]]&lt;Answer!$H$40),1,0)</f>
        <v>0</v>
      </c>
    </row>
    <row r="1162" spans="1:7" x14ac:dyDescent="0.3">
      <c r="A1162">
        <v>1161</v>
      </c>
      <c r="B1162" s="1" t="s">
        <v>105</v>
      </c>
      <c r="C1162" t="s">
        <v>152</v>
      </c>
      <c r="D1162">
        <v>36</v>
      </c>
      <c r="E1162" t="s">
        <v>156</v>
      </c>
      <c r="F1162">
        <f>IF(D1162="",AVERAGE(#REF!),D1162)</f>
        <v>36</v>
      </c>
      <c r="G1162">
        <f>IF(OR(Table3[[#This Row],[new Age]]&gt;Answer!$H$39,Table3[[#This Row],[new Age]]&lt;Answer!$H$40),1,0)</f>
        <v>0</v>
      </c>
    </row>
    <row r="1163" spans="1:7" x14ac:dyDescent="0.3">
      <c r="A1163">
        <v>1162</v>
      </c>
      <c r="B1163" s="1" t="s">
        <v>99</v>
      </c>
      <c r="C1163" t="s">
        <v>152</v>
      </c>
      <c r="D1163">
        <v>87</v>
      </c>
      <c r="E1163" t="s">
        <v>156</v>
      </c>
      <c r="F1163">
        <f>IF(D1163="",AVERAGE(#REF!),D1163)</f>
        <v>87</v>
      </c>
      <c r="G1163">
        <f>IF(OR(Table3[[#This Row],[new Age]]&gt;Answer!$H$39,Table3[[#This Row],[new Age]]&lt;Answer!$H$40),1,0)</f>
        <v>0</v>
      </c>
    </row>
    <row r="1164" spans="1:7" x14ac:dyDescent="0.3">
      <c r="A1164">
        <v>1163</v>
      </c>
      <c r="B1164" s="1" t="s">
        <v>108</v>
      </c>
      <c r="C1164" t="s">
        <v>152</v>
      </c>
      <c r="D1164">
        <v>72</v>
      </c>
      <c r="E1164" t="s">
        <v>156</v>
      </c>
      <c r="F1164">
        <f t="shared" si="18"/>
        <v>72</v>
      </c>
      <c r="G1164">
        <f>IF(OR(Table3[[#This Row],[new Age]]&gt;Answer!$H$39,Table3[[#This Row],[new Age]]&lt;Answer!$H$40),1,0)</f>
        <v>0</v>
      </c>
    </row>
    <row r="1165" spans="1:7" x14ac:dyDescent="0.3">
      <c r="A1165">
        <v>1164</v>
      </c>
      <c r="B1165" s="1" t="s">
        <v>99</v>
      </c>
      <c r="C1165" t="s">
        <v>151</v>
      </c>
      <c r="D1165">
        <v>63</v>
      </c>
      <c r="E1165" t="s">
        <v>156</v>
      </c>
      <c r="F1165">
        <f t="shared" si="18"/>
        <v>63</v>
      </c>
      <c r="G1165">
        <f>IF(OR(Table3[[#This Row],[new Age]]&gt;Answer!$H$39,Table3[[#This Row],[new Age]]&lt;Answer!$H$40),1,0)</f>
        <v>0</v>
      </c>
    </row>
    <row r="1166" spans="1:7" x14ac:dyDescent="0.3">
      <c r="A1166">
        <v>1165</v>
      </c>
      <c r="B1166" s="1" t="s">
        <v>105</v>
      </c>
      <c r="C1166" t="s">
        <v>151</v>
      </c>
      <c r="D1166">
        <v>28</v>
      </c>
      <c r="E1166" t="s">
        <v>156</v>
      </c>
      <c r="F1166">
        <f>IF(D1166="",AVERAGE(#REF!),D1166)</f>
        <v>28</v>
      </c>
      <c r="G1166">
        <f>IF(OR(Table3[[#This Row],[new Age]]&gt;Answer!$H$39,Table3[[#This Row],[new Age]]&lt;Answer!$H$40),1,0)</f>
        <v>0</v>
      </c>
    </row>
    <row r="1167" spans="1:7" x14ac:dyDescent="0.3">
      <c r="A1167">
        <v>1166</v>
      </c>
      <c r="B1167" s="1" t="s">
        <v>99</v>
      </c>
      <c r="C1167" t="s">
        <v>152</v>
      </c>
      <c r="D1167">
        <v>31</v>
      </c>
      <c r="E1167" t="s">
        <v>156</v>
      </c>
      <c r="F1167">
        <f>IF(D1167="",AVERAGE(#REF!),D1167)</f>
        <v>31</v>
      </c>
      <c r="G1167">
        <f>IF(OR(Table3[[#This Row],[new Age]]&gt;Answer!$H$39,Table3[[#This Row],[new Age]]&lt;Answer!$H$40),1,0)</f>
        <v>0</v>
      </c>
    </row>
    <row r="1168" spans="1:7" x14ac:dyDescent="0.3">
      <c r="A1168">
        <v>1167</v>
      </c>
      <c r="B1168" s="1" t="s">
        <v>99</v>
      </c>
      <c r="C1168" t="s">
        <v>151</v>
      </c>
      <c r="D1168">
        <v>78</v>
      </c>
      <c r="E1168" t="s">
        <v>156</v>
      </c>
      <c r="F1168">
        <f t="shared" si="18"/>
        <v>78</v>
      </c>
      <c r="G1168">
        <f>IF(OR(Table3[[#This Row],[new Age]]&gt;Answer!$H$39,Table3[[#This Row],[new Age]]&lt;Answer!$H$40),1,0)</f>
        <v>0</v>
      </c>
    </row>
    <row r="1169" spans="1:7" x14ac:dyDescent="0.3">
      <c r="A1169">
        <v>1168</v>
      </c>
      <c r="B1169" s="1" t="s">
        <v>99</v>
      </c>
      <c r="C1169" t="s">
        <v>152</v>
      </c>
      <c r="D1169">
        <v>41</v>
      </c>
      <c r="E1169" t="s">
        <v>156</v>
      </c>
      <c r="F1169">
        <f t="shared" si="18"/>
        <v>41</v>
      </c>
      <c r="G1169">
        <f>IF(OR(Table3[[#This Row],[new Age]]&gt;Answer!$H$39,Table3[[#This Row],[new Age]]&lt;Answer!$H$40),1,0)</f>
        <v>0</v>
      </c>
    </row>
    <row r="1170" spans="1:7" x14ac:dyDescent="0.3">
      <c r="A1170">
        <v>1169</v>
      </c>
      <c r="B1170" s="1" t="s">
        <v>100</v>
      </c>
      <c r="C1170" t="s">
        <v>151</v>
      </c>
      <c r="D1170">
        <v>26</v>
      </c>
      <c r="E1170" t="s">
        <v>156</v>
      </c>
      <c r="F1170">
        <f>IF(D1170="",AVERAGE(#REF!),D1170)</f>
        <v>26</v>
      </c>
      <c r="G1170">
        <f>IF(OR(Table3[[#This Row],[new Age]]&gt;Answer!$H$39,Table3[[#This Row],[new Age]]&lt;Answer!$H$40),1,0)</f>
        <v>0</v>
      </c>
    </row>
    <row r="1171" spans="1:7" x14ac:dyDescent="0.3">
      <c r="A1171">
        <v>1170</v>
      </c>
      <c r="B1171" s="1" t="s">
        <v>109</v>
      </c>
      <c r="C1171" t="s">
        <v>152</v>
      </c>
      <c r="D1171">
        <v>65</v>
      </c>
      <c r="E1171" t="s">
        <v>156</v>
      </c>
      <c r="F1171">
        <f>IF(D1171="",AVERAGE(#REF!),D1171)</f>
        <v>65</v>
      </c>
      <c r="G1171">
        <f>IF(OR(Table3[[#This Row],[new Age]]&gt;Answer!$H$39,Table3[[#This Row],[new Age]]&lt;Answer!$H$40),1,0)</f>
        <v>0</v>
      </c>
    </row>
    <row r="1172" spans="1:7" x14ac:dyDescent="0.3">
      <c r="A1172">
        <v>1171</v>
      </c>
      <c r="B1172" s="1" t="s">
        <v>100</v>
      </c>
      <c r="C1172" t="s">
        <v>151</v>
      </c>
      <c r="D1172">
        <v>53</v>
      </c>
      <c r="E1172" t="s">
        <v>156</v>
      </c>
      <c r="F1172">
        <f t="shared" si="18"/>
        <v>53</v>
      </c>
      <c r="G1172">
        <f>IF(OR(Table3[[#This Row],[new Age]]&gt;Answer!$H$39,Table3[[#This Row],[new Age]]&lt;Answer!$H$40),1,0)</f>
        <v>0</v>
      </c>
    </row>
    <row r="1173" spans="1:7" x14ac:dyDescent="0.3">
      <c r="A1173">
        <v>1172</v>
      </c>
      <c r="B1173" s="1" t="s">
        <v>101</v>
      </c>
      <c r="C1173" t="s">
        <v>152</v>
      </c>
      <c r="D1173">
        <v>23</v>
      </c>
      <c r="E1173" t="s">
        <v>156</v>
      </c>
      <c r="F1173">
        <f t="shared" si="18"/>
        <v>23</v>
      </c>
      <c r="G1173">
        <f>IF(OR(Table3[[#This Row],[new Age]]&gt;Answer!$H$39,Table3[[#This Row],[new Age]]&lt;Answer!$H$40),1,0)</f>
        <v>0</v>
      </c>
    </row>
    <row r="1174" spans="1:7" x14ac:dyDescent="0.3">
      <c r="A1174">
        <v>1173</v>
      </c>
      <c r="B1174" s="1" t="s">
        <v>99</v>
      </c>
      <c r="C1174" t="s">
        <v>151</v>
      </c>
      <c r="D1174">
        <v>84</v>
      </c>
      <c r="E1174" t="s">
        <v>156</v>
      </c>
      <c r="F1174">
        <f>IF(D1174="",AVERAGE(#REF!),D1174)</f>
        <v>84</v>
      </c>
      <c r="G1174">
        <f>IF(OR(Table3[[#This Row],[new Age]]&gt;Answer!$H$39,Table3[[#This Row],[new Age]]&lt;Answer!$H$40),1,0)</f>
        <v>0</v>
      </c>
    </row>
    <row r="1175" spans="1:7" x14ac:dyDescent="0.3">
      <c r="A1175">
        <v>1174</v>
      </c>
      <c r="B1175" s="1" t="s">
        <v>99</v>
      </c>
      <c r="C1175" t="s">
        <v>151</v>
      </c>
      <c r="D1175">
        <v>60</v>
      </c>
      <c r="E1175" t="s">
        <v>156</v>
      </c>
      <c r="F1175">
        <f>IF(D1175="",AVERAGE(#REF!),D1175)</f>
        <v>60</v>
      </c>
      <c r="G1175">
        <f>IF(OR(Table3[[#This Row],[new Age]]&gt;Answer!$H$39,Table3[[#This Row],[new Age]]&lt;Answer!$H$40),1,0)</f>
        <v>0</v>
      </c>
    </row>
    <row r="1176" spans="1:7" x14ac:dyDescent="0.3">
      <c r="A1176">
        <v>1175</v>
      </c>
      <c r="B1176" s="1" t="s">
        <v>109</v>
      </c>
      <c r="C1176" t="s">
        <v>152</v>
      </c>
      <c r="D1176">
        <v>87</v>
      </c>
      <c r="E1176" t="s">
        <v>156</v>
      </c>
      <c r="F1176">
        <f t="shared" si="18"/>
        <v>87</v>
      </c>
      <c r="G1176">
        <f>IF(OR(Table3[[#This Row],[new Age]]&gt;Answer!$H$39,Table3[[#This Row],[new Age]]&lt;Answer!$H$40),1,0)</f>
        <v>0</v>
      </c>
    </row>
    <row r="1177" spans="1:7" x14ac:dyDescent="0.3">
      <c r="A1177">
        <v>1176</v>
      </c>
      <c r="B1177" s="1" t="s">
        <v>99</v>
      </c>
      <c r="C1177" t="s">
        <v>152</v>
      </c>
      <c r="D1177">
        <v>89</v>
      </c>
      <c r="E1177" t="s">
        <v>156</v>
      </c>
      <c r="F1177">
        <f t="shared" si="18"/>
        <v>89</v>
      </c>
      <c r="G1177">
        <f>IF(OR(Table3[[#This Row],[new Age]]&gt;Answer!$H$39,Table3[[#This Row],[new Age]]&lt;Answer!$H$40),1,0)</f>
        <v>0</v>
      </c>
    </row>
    <row r="1178" spans="1:7" x14ac:dyDescent="0.3">
      <c r="A1178">
        <v>1177</v>
      </c>
      <c r="B1178" s="1" t="s">
        <v>108</v>
      </c>
      <c r="C1178" t="s">
        <v>152</v>
      </c>
      <c r="D1178">
        <v>90</v>
      </c>
      <c r="E1178" t="s">
        <v>156</v>
      </c>
      <c r="F1178">
        <f>IF(D1178="",AVERAGE(#REF!),D1178)</f>
        <v>90</v>
      </c>
      <c r="G1178">
        <f>IF(OR(Table3[[#This Row],[new Age]]&gt;Answer!$H$39,Table3[[#This Row],[new Age]]&lt;Answer!$H$40),1,0)</f>
        <v>0</v>
      </c>
    </row>
    <row r="1179" spans="1:7" x14ac:dyDescent="0.3">
      <c r="A1179">
        <v>1178</v>
      </c>
      <c r="B1179" s="1" t="s">
        <v>101</v>
      </c>
      <c r="C1179" t="s">
        <v>152</v>
      </c>
      <c r="D1179">
        <v>56</v>
      </c>
      <c r="E1179" t="s">
        <v>156</v>
      </c>
      <c r="F1179">
        <f>IF(D1179="",AVERAGE(#REF!),D1179)</f>
        <v>56</v>
      </c>
      <c r="G1179">
        <f>IF(OR(Table3[[#This Row],[new Age]]&gt;Answer!$H$39,Table3[[#This Row],[new Age]]&lt;Answer!$H$40),1,0)</f>
        <v>0</v>
      </c>
    </row>
    <row r="1180" spans="1:7" x14ac:dyDescent="0.3">
      <c r="A1180">
        <v>1179</v>
      </c>
      <c r="B1180" s="1" t="s">
        <v>105</v>
      </c>
      <c r="C1180" t="s">
        <v>152</v>
      </c>
      <c r="D1180">
        <v>49</v>
      </c>
      <c r="E1180" t="s">
        <v>156</v>
      </c>
      <c r="F1180">
        <f t="shared" si="18"/>
        <v>49</v>
      </c>
      <c r="G1180">
        <f>IF(OR(Table3[[#This Row],[new Age]]&gt;Answer!$H$39,Table3[[#This Row],[new Age]]&lt;Answer!$H$40),1,0)</f>
        <v>0</v>
      </c>
    </row>
    <row r="1181" spans="1:7" x14ac:dyDescent="0.3">
      <c r="A1181">
        <v>1180</v>
      </c>
      <c r="B1181" s="1" t="s">
        <v>105</v>
      </c>
      <c r="C1181" t="s">
        <v>152</v>
      </c>
      <c r="D1181">
        <v>85</v>
      </c>
      <c r="E1181" t="s">
        <v>156</v>
      </c>
      <c r="F1181">
        <f t="shared" si="18"/>
        <v>85</v>
      </c>
      <c r="G1181">
        <f>IF(OR(Table3[[#This Row],[new Age]]&gt;Answer!$H$39,Table3[[#This Row],[new Age]]&lt;Answer!$H$40),1,0)</f>
        <v>0</v>
      </c>
    </row>
    <row r="1182" spans="1:7" x14ac:dyDescent="0.3">
      <c r="A1182">
        <v>1181</v>
      </c>
      <c r="B1182" s="1" t="s">
        <v>106</v>
      </c>
      <c r="C1182" t="s">
        <v>152</v>
      </c>
      <c r="D1182">
        <v>68</v>
      </c>
      <c r="E1182" t="s">
        <v>156</v>
      </c>
      <c r="F1182">
        <f>IF(D1182="",AVERAGE(#REF!),D1182)</f>
        <v>68</v>
      </c>
      <c r="G1182">
        <f>IF(OR(Table3[[#This Row],[new Age]]&gt;Answer!$H$39,Table3[[#This Row],[new Age]]&lt;Answer!$H$40),1,0)</f>
        <v>0</v>
      </c>
    </row>
    <row r="1183" spans="1:7" x14ac:dyDescent="0.3">
      <c r="A1183">
        <v>1182</v>
      </c>
      <c r="B1183" s="1" t="s">
        <v>99</v>
      </c>
      <c r="C1183" t="s">
        <v>151</v>
      </c>
      <c r="D1183">
        <v>36</v>
      </c>
      <c r="E1183" t="s">
        <v>156</v>
      </c>
      <c r="F1183">
        <f>IF(D1183="",AVERAGE(#REF!),D1183)</f>
        <v>36</v>
      </c>
      <c r="G1183">
        <f>IF(OR(Table3[[#This Row],[new Age]]&gt;Answer!$H$39,Table3[[#This Row],[new Age]]&lt;Answer!$H$40),1,0)</f>
        <v>0</v>
      </c>
    </row>
    <row r="1184" spans="1:7" x14ac:dyDescent="0.3">
      <c r="A1184">
        <v>1183</v>
      </c>
      <c r="B1184" s="1" t="s">
        <v>100</v>
      </c>
      <c r="C1184" t="s">
        <v>151</v>
      </c>
      <c r="D1184">
        <v>66</v>
      </c>
      <c r="E1184" t="s">
        <v>156</v>
      </c>
      <c r="F1184">
        <f t="shared" si="18"/>
        <v>66</v>
      </c>
      <c r="G1184">
        <f>IF(OR(Table3[[#This Row],[new Age]]&gt;Answer!$H$39,Table3[[#This Row],[new Age]]&lt;Answer!$H$40),1,0)</f>
        <v>0</v>
      </c>
    </row>
    <row r="1185" spans="1:7" x14ac:dyDescent="0.3">
      <c r="A1185">
        <v>1184</v>
      </c>
      <c r="B1185" s="1" t="s">
        <v>100</v>
      </c>
      <c r="C1185" t="s">
        <v>152</v>
      </c>
      <c r="D1185">
        <v>64</v>
      </c>
      <c r="E1185" t="s">
        <v>156</v>
      </c>
      <c r="F1185">
        <f t="shared" si="18"/>
        <v>64</v>
      </c>
      <c r="G1185">
        <f>IF(OR(Table3[[#This Row],[new Age]]&gt;Answer!$H$39,Table3[[#This Row],[new Age]]&lt;Answer!$H$40),1,0)</f>
        <v>0</v>
      </c>
    </row>
    <row r="1186" spans="1:7" x14ac:dyDescent="0.3">
      <c r="A1186">
        <v>1185</v>
      </c>
      <c r="B1186" s="1" t="s">
        <v>101</v>
      </c>
      <c r="C1186" t="s">
        <v>152</v>
      </c>
      <c r="D1186">
        <v>34</v>
      </c>
      <c r="E1186" t="s">
        <v>156</v>
      </c>
      <c r="F1186">
        <f>IF(D1186="",AVERAGE(#REF!),D1186)</f>
        <v>34</v>
      </c>
      <c r="G1186">
        <f>IF(OR(Table3[[#This Row],[new Age]]&gt;Answer!$H$39,Table3[[#This Row],[new Age]]&lt;Answer!$H$40),1,0)</f>
        <v>0</v>
      </c>
    </row>
    <row r="1187" spans="1:7" x14ac:dyDescent="0.3">
      <c r="A1187">
        <v>1186</v>
      </c>
      <c r="B1187" s="1" t="s">
        <v>106</v>
      </c>
      <c r="C1187" t="s">
        <v>151</v>
      </c>
      <c r="D1187">
        <v>89</v>
      </c>
      <c r="E1187" t="s">
        <v>156</v>
      </c>
      <c r="F1187">
        <f>IF(D1187="",AVERAGE(#REF!),D1187)</f>
        <v>89</v>
      </c>
      <c r="G1187">
        <f>IF(OR(Table3[[#This Row],[new Age]]&gt;Answer!$H$39,Table3[[#This Row],[new Age]]&lt;Answer!$H$40),1,0)</f>
        <v>0</v>
      </c>
    </row>
    <row r="1188" spans="1:7" x14ac:dyDescent="0.3">
      <c r="A1188">
        <v>1187</v>
      </c>
      <c r="B1188" s="1" t="s">
        <v>101</v>
      </c>
      <c r="C1188" t="s">
        <v>151</v>
      </c>
      <c r="D1188">
        <v>31</v>
      </c>
      <c r="E1188" t="s">
        <v>156</v>
      </c>
      <c r="F1188">
        <f t="shared" si="18"/>
        <v>31</v>
      </c>
      <c r="G1188">
        <f>IF(OR(Table3[[#This Row],[new Age]]&gt;Answer!$H$39,Table3[[#This Row],[new Age]]&lt;Answer!$H$40),1,0)</f>
        <v>0</v>
      </c>
    </row>
    <row r="1189" spans="1:7" x14ac:dyDescent="0.3">
      <c r="A1189">
        <v>1188</v>
      </c>
      <c r="B1189" s="1" t="s">
        <v>99</v>
      </c>
      <c r="C1189" t="s">
        <v>151</v>
      </c>
      <c r="D1189">
        <v>89</v>
      </c>
      <c r="E1189" t="s">
        <v>156</v>
      </c>
      <c r="F1189">
        <f t="shared" si="18"/>
        <v>89</v>
      </c>
      <c r="G1189">
        <f>IF(OR(Table3[[#This Row],[new Age]]&gt;Answer!$H$39,Table3[[#This Row],[new Age]]&lt;Answer!$H$40),1,0)</f>
        <v>0</v>
      </c>
    </row>
    <row r="1190" spans="1:7" x14ac:dyDescent="0.3">
      <c r="A1190">
        <v>1189</v>
      </c>
      <c r="B1190" s="1" t="s">
        <v>100</v>
      </c>
      <c r="C1190" t="s">
        <v>152</v>
      </c>
      <c r="D1190">
        <v>69</v>
      </c>
      <c r="E1190" t="s">
        <v>156</v>
      </c>
      <c r="F1190">
        <f>IF(D1190="",AVERAGE(#REF!),D1190)</f>
        <v>69</v>
      </c>
      <c r="G1190">
        <f>IF(OR(Table3[[#This Row],[new Age]]&gt;Answer!$H$39,Table3[[#This Row],[new Age]]&lt;Answer!$H$40),1,0)</f>
        <v>0</v>
      </c>
    </row>
    <row r="1191" spans="1:7" x14ac:dyDescent="0.3">
      <c r="A1191">
        <v>1190</v>
      </c>
      <c r="B1191" s="1" t="s">
        <v>103</v>
      </c>
      <c r="C1191" t="s">
        <v>151</v>
      </c>
      <c r="D1191">
        <v>50</v>
      </c>
      <c r="E1191" t="s">
        <v>156</v>
      </c>
      <c r="F1191">
        <f>IF(D1191="",AVERAGE(#REF!),D1191)</f>
        <v>50</v>
      </c>
      <c r="G1191">
        <f>IF(OR(Table3[[#This Row],[new Age]]&gt;Answer!$H$39,Table3[[#This Row],[new Age]]&lt;Answer!$H$40),1,0)</f>
        <v>0</v>
      </c>
    </row>
    <row r="1192" spans="1:7" x14ac:dyDescent="0.3">
      <c r="A1192">
        <v>1191</v>
      </c>
      <c r="B1192" s="1" t="s">
        <v>101</v>
      </c>
      <c r="C1192" t="s">
        <v>151</v>
      </c>
      <c r="D1192">
        <v>48</v>
      </c>
      <c r="E1192" t="s">
        <v>156</v>
      </c>
      <c r="F1192">
        <f t="shared" si="18"/>
        <v>48</v>
      </c>
      <c r="G1192">
        <f>IF(OR(Table3[[#This Row],[new Age]]&gt;Answer!$H$39,Table3[[#This Row],[new Age]]&lt;Answer!$H$40),1,0)</f>
        <v>0</v>
      </c>
    </row>
    <row r="1193" spans="1:7" x14ac:dyDescent="0.3">
      <c r="A1193">
        <v>1192</v>
      </c>
      <c r="B1193" s="1" t="s">
        <v>99</v>
      </c>
      <c r="C1193" t="s">
        <v>152</v>
      </c>
      <c r="D1193">
        <v>87</v>
      </c>
      <c r="E1193" t="s">
        <v>156</v>
      </c>
      <c r="F1193">
        <f t="shared" si="18"/>
        <v>87</v>
      </c>
      <c r="G1193">
        <f>IF(OR(Table3[[#This Row],[new Age]]&gt;Answer!$H$39,Table3[[#This Row],[new Age]]&lt;Answer!$H$40),1,0)</f>
        <v>0</v>
      </c>
    </row>
    <row r="1194" spans="1:7" x14ac:dyDescent="0.3">
      <c r="A1194">
        <v>1193</v>
      </c>
      <c r="B1194" s="1" t="s">
        <v>107</v>
      </c>
      <c r="C1194" t="s">
        <v>151</v>
      </c>
      <c r="D1194">
        <v>69</v>
      </c>
      <c r="E1194" t="s">
        <v>156</v>
      </c>
      <c r="F1194">
        <f>IF(D1194="",AVERAGE(#REF!),D1194)</f>
        <v>69</v>
      </c>
      <c r="G1194">
        <f>IF(OR(Table3[[#This Row],[new Age]]&gt;Answer!$H$39,Table3[[#This Row],[new Age]]&lt;Answer!$H$40),1,0)</f>
        <v>0</v>
      </c>
    </row>
    <row r="1195" spans="1:7" x14ac:dyDescent="0.3">
      <c r="A1195">
        <v>1194</v>
      </c>
      <c r="B1195" s="1" t="s">
        <v>104</v>
      </c>
      <c r="C1195" t="s">
        <v>151</v>
      </c>
      <c r="D1195">
        <v>64</v>
      </c>
      <c r="E1195" t="s">
        <v>156</v>
      </c>
      <c r="F1195">
        <f>IF(D1195="",AVERAGE(#REF!),D1195)</f>
        <v>64</v>
      </c>
      <c r="G1195">
        <f>IF(OR(Table3[[#This Row],[new Age]]&gt;Answer!$H$39,Table3[[#This Row],[new Age]]&lt;Answer!$H$40),1,0)</f>
        <v>0</v>
      </c>
    </row>
    <row r="1196" spans="1:7" x14ac:dyDescent="0.3">
      <c r="A1196">
        <v>1195</v>
      </c>
      <c r="B1196" s="1" t="s">
        <v>105</v>
      </c>
      <c r="C1196" t="s">
        <v>151</v>
      </c>
      <c r="D1196">
        <v>35</v>
      </c>
      <c r="E1196" t="s">
        <v>156</v>
      </c>
      <c r="F1196">
        <f t="shared" si="18"/>
        <v>35</v>
      </c>
      <c r="G1196">
        <f>IF(OR(Table3[[#This Row],[new Age]]&gt;Answer!$H$39,Table3[[#This Row],[new Age]]&lt;Answer!$H$40),1,0)</f>
        <v>0</v>
      </c>
    </row>
    <row r="1197" spans="1:7" x14ac:dyDescent="0.3">
      <c r="A1197">
        <v>1196</v>
      </c>
      <c r="B1197" s="1" t="s">
        <v>99</v>
      </c>
      <c r="C1197" t="s">
        <v>151</v>
      </c>
      <c r="D1197">
        <v>82</v>
      </c>
      <c r="E1197" t="s">
        <v>156</v>
      </c>
      <c r="F1197">
        <f t="shared" si="18"/>
        <v>82</v>
      </c>
      <c r="G1197">
        <f>IF(OR(Table3[[#This Row],[new Age]]&gt;Answer!$H$39,Table3[[#This Row],[new Age]]&lt;Answer!$H$40),1,0)</f>
        <v>0</v>
      </c>
    </row>
    <row r="1198" spans="1:7" x14ac:dyDescent="0.3">
      <c r="A1198">
        <v>1197</v>
      </c>
      <c r="B1198" s="1" t="s">
        <v>106</v>
      </c>
      <c r="C1198" t="s">
        <v>152</v>
      </c>
      <c r="D1198">
        <v>55</v>
      </c>
      <c r="E1198" t="s">
        <v>156</v>
      </c>
      <c r="F1198">
        <f>IF(D1198="",AVERAGE(#REF!),D1198)</f>
        <v>55</v>
      </c>
      <c r="G1198">
        <f>IF(OR(Table3[[#This Row],[new Age]]&gt;Answer!$H$39,Table3[[#This Row],[new Age]]&lt;Answer!$H$40),1,0)</f>
        <v>0</v>
      </c>
    </row>
    <row r="1199" spans="1:7" x14ac:dyDescent="0.3">
      <c r="A1199">
        <v>1198</v>
      </c>
      <c r="B1199" s="1" t="s">
        <v>99</v>
      </c>
      <c r="C1199" t="s">
        <v>151</v>
      </c>
      <c r="D1199">
        <v>63</v>
      </c>
      <c r="E1199" t="s">
        <v>156</v>
      </c>
      <c r="F1199">
        <f>IF(D1199="",AVERAGE(#REF!),D1199)</f>
        <v>63</v>
      </c>
      <c r="G1199">
        <f>IF(OR(Table3[[#This Row],[new Age]]&gt;Answer!$H$39,Table3[[#This Row],[new Age]]&lt;Answer!$H$40),1,0)</f>
        <v>0</v>
      </c>
    </row>
    <row r="1200" spans="1:7" x14ac:dyDescent="0.3">
      <c r="A1200">
        <v>1199</v>
      </c>
      <c r="B1200" s="1" t="s">
        <v>107</v>
      </c>
      <c r="C1200" t="s">
        <v>151</v>
      </c>
      <c r="D1200">
        <v>38</v>
      </c>
      <c r="E1200" t="s">
        <v>156</v>
      </c>
      <c r="F1200">
        <f t="shared" si="18"/>
        <v>38</v>
      </c>
      <c r="G1200">
        <f>IF(OR(Table3[[#This Row],[new Age]]&gt;Answer!$H$39,Table3[[#This Row],[new Age]]&lt;Answer!$H$40),1,0)</f>
        <v>0</v>
      </c>
    </row>
    <row r="1201" spans="1:7" x14ac:dyDescent="0.3">
      <c r="A1201">
        <v>1200</v>
      </c>
      <c r="B1201" s="1" t="s">
        <v>99</v>
      </c>
      <c r="C1201" t="s">
        <v>152</v>
      </c>
      <c r="D1201">
        <v>31</v>
      </c>
      <c r="E1201" t="s">
        <v>156</v>
      </c>
      <c r="F1201">
        <f t="shared" si="18"/>
        <v>31</v>
      </c>
      <c r="G1201">
        <f>IF(OR(Table3[[#This Row],[new Age]]&gt;Answer!$H$39,Table3[[#This Row],[new Age]]&lt;Answer!$H$40),1,0)</f>
        <v>0</v>
      </c>
    </row>
    <row r="1202" spans="1:7" x14ac:dyDescent="0.3">
      <c r="A1202">
        <v>1201</v>
      </c>
      <c r="B1202" s="1" t="s">
        <v>100</v>
      </c>
      <c r="C1202" t="s">
        <v>151</v>
      </c>
      <c r="D1202">
        <v>89</v>
      </c>
      <c r="E1202" t="s">
        <v>156</v>
      </c>
      <c r="F1202">
        <f>IF(D1202="",AVERAGE(#REF!),D1202)</f>
        <v>89</v>
      </c>
      <c r="G1202">
        <f>IF(OR(Table3[[#This Row],[new Age]]&gt;Answer!$H$39,Table3[[#This Row],[new Age]]&lt;Answer!$H$40),1,0)</f>
        <v>0</v>
      </c>
    </row>
    <row r="1203" spans="1:7" x14ac:dyDescent="0.3">
      <c r="A1203">
        <v>1202</v>
      </c>
      <c r="B1203" s="1" t="s">
        <v>100</v>
      </c>
      <c r="C1203" t="s">
        <v>152</v>
      </c>
      <c r="D1203">
        <v>25</v>
      </c>
      <c r="E1203" t="s">
        <v>156</v>
      </c>
      <c r="F1203">
        <f>IF(D1203="",AVERAGE(#REF!),D1203)</f>
        <v>25</v>
      </c>
      <c r="G1203">
        <f>IF(OR(Table3[[#This Row],[new Age]]&gt;Answer!$H$39,Table3[[#This Row],[new Age]]&lt;Answer!$H$40),1,0)</f>
        <v>0</v>
      </c>
    </row>
    <row r="1204" spans="1:7" x14ac:dyDescent="0.3">
      <c r="A1204">
        <v>1203</v>
      </c>
      <c r="B1204" s="1" t="s">
        <v>99</v>
      </c>
      <c r="C1204" t="s">
        <v>151</v>
      </c>
      <c r="D1204">
        <v>64</v>
      </c>
      <c r="E1204" t="s">
        <v>156</v>
      </c>
      <c r="F1204">
        <f t="shared" si="18"/>
        <v>64</v>
      </c>
      <c r="G1204">
        <f>IF(OR(Table3[[#This Row],[new Age]]&gt;Answer!$H$39,Table3[[#This Row],[new Age]]&lt;Answer!$H$40),1,0)</f>
        <v>0</v>
      </c>
    </row>
    <row r="1205" spans="1:7" x14ac:dyDescent="0.3">
      <c r="A1205">
        <v>1204</v>
      </c>
      <c r="B1205" s="1" t="s">
        <v>99</v>
      </c>
      <c r="C1205" t="s">
        <v>152</v>
      </c>
      <c r="D1205">
        <v>89</v>
      </c>
      <c r="E1205" t="s">
        <v>156</v>
      </c>
      <c r="F1205">
        <f t="shared" si="18"/>
        <v>89</v>
      </c>
      <c r="G1205">
        <f>IF(OR(Table3[[#This Row],[new Age]]&gt;Answer!$H$39,Table3[[#This Row],[new Age]]&lt;Answer!$H$40),1,0)</f>
        <v>0</v>
      </c>
    </row>
    <row r="1206" spans="1:7" x14ac:dyDescent="0.3">
      <c r="A1206">
        <v>1205</v>
      </c>
      <c r="B1206" s="1" t="s">
        <v>105</v>
      </c>
      <c r="C1206" t="s">
        <v>152</v>
      </c>
      <c r="D1206">
        <v>89</v>
      </c>
      <c r="E1206" t="s">
        <v>156</v>
      </c>
      <c r="F1206">
        <f>IF(D1206="",AVERAGE(#REF!),D1206)</f>
        <v>89</v>
      </c>
      <c r="G1206">
        <f>IF(OR(Table3[[#This Row],[new Age]]&gt;Answer!$H$39,Table3[[#This Row],[new Age]]&lt;Answer!$H$40),1,0)</f>
        <v>0</v>
      </c>
    </row>
    <row r="1207" spans="1:7" x14ac:dyDescent="0.3">
      <c r="A1207">
        <v>1206</v>
      </c>
      <c r="B1207" s="1" t="s">
        <v>99</v>
      </c>
      <c r="C1207" t="s">
        <v>152</v>
      </c>
      <c r="D1207">
        <v>89</v>
      </c>
      <c r="E1207" t="s">
        <v>156</v>
      </c>
      <c r="F1207">
        <f>IF(D1207="",AVERAGE(#REF!),D1207)</f>
        <v>89</v>
      </c>
      <c r="G1207">
        <f>IF(OR(Table3[[#This Row],[new Age]]&gt;Answer!$H$39,Table3[[#This Row],[new Age]]&lt;Answer!$H$40),1,0)</f>
        <v>0</v>
      </c>
    </row>
    <row r="1208" spans="1:7" x14ac:dyDescent="0.3">
      <c r="A1208">
        <v>1207</v>
      </c>
      <c r="B1208" s="1" t="s">
        <v>107</v>
      </c>
      <c r="C1208" t="s">
        <v>152</v>
      </c>
      <c r="D1208">
        <v>44</v>
      </c>
      <c r="E1208" t="s">
        <v>156</v>
      </c>
      <c r="F1208">
        <f t="shared" si="18"/>
        <v>44</v>
      </c>
      <c r="G1208">
        <f>IF(OR(Table3[[#This Row],[new Age]]&gt;Answer!$H$39,Table3[[#This Row],[new Age]]&lt;Answer!$H$40),1,0)</f>
        <v>0</v>
      </c>
    </row>
    <row r="1209" spans="1:7" x14ac:dyDescent="0.3">
      <c r="A1209">
        <v>1208</v>
      </c>
      <c r="B1209" s="1" t="s">
        <v>99</v>
      </c>
      <c r="C1209" t="s">
        <v>151</v>
      </c>
      <c r="D1209">
        <v>73</v>
      </c>
      <c r="E1209" t="s">
        <v>156</v>
      </c>
      <c r="F1209">
        <f t="shared" si="18"/>
        <v>73</v>
      </c>
      <c r="G1209">
        <f>IF(OR(Table3[[#This Row],[new Age]]&gt;Answer!$H$39,Table3[[#This Row],[new Age]]&lt;Answer!$H$40),1,0)</f>
        <v>0</v>
      </c>
    </row>
    <row r="1210" spans="1:7" x14ac:dyDescent="0.3">
      <c r="A1210">
        <v>1209</v>
      </c>
      <c r="B1210" s="1" t="s">
        <v>102</v>
      </c>
      <c r="C1210" t="s">
        <v>151</v>
      </c>
      <c r="D1210">
        <v>38</v>
      </c>
      <c r="E1210" t="s">
        <v>156</v>
      </c>
      <c r="F1210">
        <f>IF(D1210="",AVERAGE(#REF!),D1210)</f>
        <v>38</v>
      </c>
      <c r="G1210">
        <f>IF(OR(Table3[[#This Row],[new Age]]&gt;Answer!$H$39,Table3[[#This Row],[new Age]]&lt;Answer!$H$40),1,0)</f>
        <v>0</v>
      </c>
    </row>
    <row r="1211" spans="1:7" x14ac:dyDescent="0.3">
      <c r="A1211">
        <v>1210</v>
      </c>
      <c r="B1211" s="1" t="s">
        <v>105</v>
      </c>
      <c r="C1211" t="s">
        <v>151</v>
      </c>
      <c r="D1211">
        <v>88</v>
      </c>
      <c r="E1211" t="s">
        <v>156</v>
      </c>
      <c r="F1211">
        <f>IF(D1211="",AVERAGE(#REF!),D1211)</f>
        <v>88</v>
      </c>
      <c r="G1211">
        <f>IF(OR(Table3[[#This Row],[new Age]]&gt;Answer!$H$39,Table3[[#This Row],[new Age]]&lt;Answer!$H$40),1,0)</f>
        <v>0</v>
      </c>
    </row>
    <row r="1212" spans="1:7" x14ac:dyDescent="0.3">
      <c r="A1212">
        <v>1211</v>
      </c>
      <c r="B1212" s="1" t="s">
        <v>99</v>
      </c>
      <c r="C1212" t="s">
        <v>152</v>
      </c>
      <c r="D1212">
        <v>41</v>
      </c>
      <c r="E1212" t="s">
        <v>156</v>
      </c>
      <c r="F1212">
        <f t="shared" si="18"/>
        <v>41</v>
      </c>
      <c r="G1212">
        <f>IF(OR(Table3[[#This Row],[new Age]]&gt;Answer!$H$39,Table3[[#This Row],[new Age]]&lt;Answer!$H$40),1,0)</f>
        <v>0</v>
      </c>
    </row>
    <row r="1213" spans="1:7" x14ac:dyDescent="0.3">
      <c r="A1213">
        <v>1212</v>
      </c>
      <c r="B1213" s="1" t="s">
        <v>106</v>
      </c>
      <c r="C1213" t="s">
        <v>152</v>
      </c>
      <c r="D1213">
        <v>43</v>
      </c>
      <c r="E1213" t="s">
        <v>156</v>
      </c>
      <c r="F1213">
        <f t="shared" si="18"/>
        <v>43</v>
      </c>
      <c r="G1213">
        <f>IF(OR(Table3[[#This Row],[new Age]]&gt;Answer!$H$39,Table3[[#This Row],[new Age]]&lt;Answer!$H$40),1,0)</f>
        <v>0</v>
      </c>
    </row>
    <row r="1214" spans="1:7" x14ac:dyDescent="0.3">
      <c r="A1214">
        <v>1213</v>
      </c>
      <c r="B1214" s="1" t="s">
        <v>105</v>
      </c>
      <c r="C1214" t="s">
        <v>152</v>
      </c>
      <c r="D1214">
        <v>75</v>
      </c>
      <c r="E1214" t="s">
        <v>156</v>
      </c>
      <c r="F1214">
        <f>IF(D1214="",AVERAGE(#REF!),D1214)</f>
        <v>75</v>
      </c>
      <c r="G1214">
        <f>IF(OR(Table3[[#This Row],[new Age]]&gt;Answer!$H$39,Table3[[#This Row],[new Age]]&lt;Answer!$H$40),1,0)</f>
        <v>0</v>
      </c>
    </row>
    <row r="1215" spans="1:7" x14ac:dyDescent="0.3">
      <c r="A1215">
        <v>1214</v>
      </c>
      <c r="B1215" s="1" t="s">
        <v>100</v>
      </c>
      <c r="C1215" t="s">
        <v>151</v>
      </c>
      <c r="D1215">
        <v>29</v>
      </c>
      <c r="E1215" t="s">
        <v>156</v>
      </c>
      <c r="F1215">
        <f>IF(D1215="",AVERAGE(#REF!),D1215)</f>
        <v>29</v>
      </c>
      <c r="G1215">
        <f>IF(OR(Table3[[#This Row],[new Age]]&gt;Answer!$H$39,Table3[[#This Row],[new Age]]&lt;Answer!$H$40),1,0)</f>
        <v>0</v>
      </c>
    </row>
    <row r="1216" spans="1:7" x14ac:dyDescent="0.3">
      <c r="A1216">
        <v>1215</v>
      </c>
      <c r="B1216" s="1" t="s">
        <v>99</v>
      </c>
      <c r="C1216" t="s">
        <v>151</v>
      </c>
      <c r="D1216">
        <v>33</v>
      </c>
      <c r="E1216" t="s">
        <v>156</v>
      </c>
      <c r="F1216">
        <f t="shared" si="18"/>
        <v>33</v>
      </c>
      <c r="G1216">
        <f>IF(OR(Table3[[#This Row],[new Age]]&gt;Answer!$H$39,Table3[[#This Row],[new Age]]&lt;Answer!$H$40),1,0)</f>
        <v>0</v>
      </c>
    </row>
    <row r="1217" spans="1:7" x14ac:dyDescent="0.3">
      <c r="A1217">
        <v>1216</v>
      </c>
      <c r="B1217" s="1" t="s">
        <v>101</v>
      </c>
      <c r="C1217" t="s">
        <v>151</v>
      </c>
      <c r="D1217">
        <v>63</v>
      </c>
      <c r="E1217" t="s">
        <v>156</v>
      </c>
      <c r="F1217">
        <f t="shared" si="18"/>
        <v>63</v>
      </c>
      <c r="G1217">
        <f>IF(OR(Table3[[#This Row],[new Age]]&gt;Answer!$H$39,Table3[[#This Row],[new Age]]&lt;Answer!$H$40),1,0)</f>
        <v>0</v>
      </c>
    </row>
    <row r="1218" spans="1:7" x14ac:dyDescent="0.3">
      <c r="A1218">
        <v>1217</v>
      </c>
      <c r="B1218" s="1" t="s">
        <v>99</v>
      </c>
      <c r="C1218" t="s">
        <v>152</v>
      </c>
      <c r="D1218">
        <v>68</v>
      </c>
      <c r="E1218" t="s">
        <v>156</v>
      </c>
      <c r="F1218">
        <f>IF(D1218="",AVERAGE(#REF!),D1218)</f>
        <v>68</v>
      </c>
      <c r="G1218">
        <f>IF(OR(Table3[[#This Row],[new Age]]&gt;Answer!$H$39,Table3[[#This Row],[new Age]]&lt;Answer!$H$40),1,0)</f>
        <v>0</v>
      </c>
    </row>
    <row r="1219" spans="1:7" x14ac:dyDescent="0.3">
      <c r="A1219">
        <v>1218</v>
      </c>
      <c r="B1219" s="1" t="s">
        <v>99</v>
      </c>
      <c r="C1219" t="s">
        <v>151</v>
      </c>
      <c r="D1219">
        <v>68</v>
      </c>
      <c r="E1219" t="s">
        <v>156</v>
      </c>
      <c r="F1219">
        <f>IF(D1219="",AVERAGE(#REF!),D1219)</f>
        <v>68</v>
      </c>
      <c r="G1219">
        <f>IF(OR(Table3[[#This Row],[new Age]]&gt;Answer!$H$39,Table3[[#This Row],[new Age]]&lt;Answer!$H$40),1,0)</f>
        <v>0</v>
      </c>
    </row>
    <row r="1220" spans="1:7" x14ac:dyDescent="0.3">
      <c r="A1220">
        <v>1219</v>
      </c>
      <c r="B1220" s="1" t="s">
        <v>99</v>
      </c>
      <c r="C1220" t="s">
        <v>151</v>
      </c>
      <c r="D1220">
        <v>19</v>
      </c>
      <c r="E1220" t="s">
        <v>156</v>
      </c>
      <c r="F1220">
        <f t="shared" si="18"/>
        <v>19</v>
      </c>
      <c r="G1220">
        <f>IF(OR(Table3[[#This Row],[new Age]]&gt;Answer!$H$39,Table3[[#This Row],[new Age]]&lt;Answer!$H$40),1,0)</f>
        <v>0</v>
      </c>
    </row>
    <row r="1221" spans="1:7" x14ac:dyDescent="0.3">
      <c r="A1221">
        <v>1220</v>
      </c>
      <c r="B1221" s="1" t="s">
        <v>99</v>
      </c>
      <c r="C1221" t="s">
        <v>151</v>
      </c>
      <c r="D1221">
        <v>58</v>
      </c>
      <c r="E1221" t="s">
        <v>156</v>
      </c>
      <c r="F1221">
        <f t="shared" si="18"/>
        <v>58</v>
      </c>
      <c r="G1221">
        <f>IF(OR(Table3[[#This Row],[new Age]]&gt;Answer!$H$39,Table3[[#This Row],[new Age]]&lt;Answer!$H$40),1,0)</f>
        <v>0</v>
      </c>
    </row>
    <row r="1222" spans="1:7" x14ac:dyDescent="0.3">
      <c r="A1222">
        <v>1221</v>
      </c>
      <c r="B1222" s="1" t="s">
        <v>108</v>
      </c>
      <c r="C1222" t="s">
        <v>151</v>
      </c>
      <c r="D1222">
        <v>54</v>
      </c>
      <c r="E1222" t="s">
        <v>156</v>
      </c>
      <c r="F1222">
        <f>IF(D1222="",AVERAGE(#REF!),D1222)</f>
        <v>54</v>
      </c>
      <c r="G1222">
        <f>IF(OR(Table3[[#This Row],[new Age]]&gt;Answer!$H$39,Table3[[#This Row],[new Age]]&lt;Answer!$H$40),1,0)</f>
        <v>0</v>
      </c>
    </row>
    <row r="1223" spans="1:7" x14ac:dyDescent="0.3">
      <c r="A1223">
        <v>1222</v>
      </c>
      <c r="B1223" s="1" t="s">
        <v>105</v>
      </c>
      <c r="C1223" t="s">
        <v>152</v>
      </c>
      <c r="D1223">
        <v>58</v>
      </c>
      <c r="E1223" t="s">
        <v>156</v>
      </c>
      <c r="F1223">
        <f>IF(D1223="",AVERAGE(#REF!),D1223)</f>
        <v>58</v>
      </c>
      <c r="G1223">
        <f>IF(OR(Table3[[#This Row],[new Age]]&gt;Answer!$H$39,Table3[[#This Row],[new Age]]&lt;Answer!$H$40),1,0)</f>
        <v>0</v>
      </c>
    </row>
    <row r="1224" spans="1:7" x14ac:dyDescent="0.3">
      <c r="A1224">
        <v>1223</v>
      </c>
      <c r="B1224" s="1" t="s">
        <v>99</v>
      </c>
      <c r="C1224" t="s">
        <v>151</v>
      </c>
      <c r="D1224">
        <v>63</v>
      </c>
      <c r="E1224" t="s">
        <v>156</v>
      </c>
      <c r="F1224">
        <f t="shared" ref="F1224:F1285" si="19">IF(D1224="",AVERAGE(D1221:D1223),D1224)</f>
        <v>63</v>
      </c>
      <c r="G1224">
        <f>IF(OR(Table3[[#This Row],[new Age]]&gt;Answer!$H$39,Table3[[#This Row],[new Age]]&lt;Answer!$H$40),1,0)</f>
        <v>0</v>
      </c>
    </row>
    <row r="1225" spans="1:7" x14ac:dyDescent="0.3">
      <c r="A1225">
        <v>1224</v>
      </c>
      <c r="B1225" s="1" t="s">
        <v>100</v>
      </c>
      <c r="C1225" t="s">
        <v>152</v>
      </c>
      <c r="D1225">
        <v>71</v>
      </c>
      <c r="E1225" t="s">
        <v>156</v>
      </c>
      <c r="F1225">
        <f t="shared" si="19"/>
        <v>71</v>
      </c>
      <c r="G1225">
        <f>IF(OR(Table3[[#This Row],[new Age]]&gt;Answer!$H$39,Table3[[#This Row],[new Age]]&lt;Answer!$H$40),1,0)</f>
        <v>0</v>
      </c>
    </row>
    <row r="1226" spans="1:7" x14ac:dyDescent="0.3">
      <c r="A1226">
        <v>1225</v>
      </c>
      <c r="B1226" s="1" t="s">
        <v>105</v>
      </c>
      <c r="C1226" t="s">
        <v>151</v>
      </c>
      <c r="D1226">
        <v>84</v>
      </c>
      <c r="E1226" t="s">
        <v>156</v>
      </c>
      <c r="F1226">
        <f>IF(D1226="",AVERAGE(#REF!),D1226)</f>
        <v>84</v>
      </c>
      <c r="G1226">
        <f>IF(OR(Table3[[#This Row],[new Age]]&gt;Answer!$H$39,Table3[[#This Row],[new Age]]&lt;Answer!$H$40),1,0)</f>
        <v>0</v>
      </c>
    </row>
    <row r="1227" spans="1:7" x14ac:dyDescent="0.3">
      <c r="A1227">
        <v>1226</v>
      </c>
      <c r="B1227" s="1" t="s">
        <v>103</v>
      </c>
      <c r="C1227" t="s">
        <v>151</v>
      </c>
      <c r="D1227">
        <v>55</v>
      </c>
      <c r="E1227" t="s">
        <v>156</v>
      </c>
      <c r="F1227">
        <f>IF(D1227="",AVERAGE(#REF!),D1227)</f>
        <v>55</v>
      </c>
      <c r="G1227">
        <f>IF(OR(Table3[[#This Row],[new Age]]&gt;Answer!$H$39,Table3[[#This Row],[new Age]]&lt;Answer!$H$40),1,0)</f>
        <v>0</v>
      </c>
    </row>
    <row r="1228" spans="1:7" x14ac:dyDescent="0.3">
      <c r="A1228">
        <v>1227</v>
      </c>
      <c r="B1228" s="1" t="s">
        <v>99</v>
      </c>
      <c r="C1228" t="s">
        <v>152</v>
      </c>
      <c r="D1228">
        <v>40</v>
      </c>
      <c r="E1228" t="s">
        <v>156</v>
      </c>
      <c r="F1228">
        <f t="shared" si="19"/>
        <v>40</v>
      </c>
      <c r="G1228">
        <f>IF(OR(Table3[[#This Row],[new Age]]&gt;Answer!$H$39,Table3[[#This Row],[new Age]]&lt;Answer!$H$40),1,0)</f>
        <v>0</v>
      </c>
    </row>
    <row r="1229" spans="1:7" x14ac:dyDescent="0.3">
      <c r="A1229">
        <v>1228</v>
      </c>
      <c r="B1229" s="1" t="s">
        <v>99</v>
      </c>
      <c r="C1229" t="s">
        <v>151</v>
      </c>
      <c r="D1229">
        <v>87</v>
      </c>
      <c r="E1229" t="s">
        <v>156</v>
      </c>
      <c r="F1229">
        <f t="shared" si="19"/>
        <v>87</v>
      </c>
      <c r="G1229">
        <f>IF(OR(Table3[[#This Row],[new Age]]&gt;Answer!$H$39,Table3[[#This Row],[new Age]]&lt;Answer!$H$40),1,0)</f>
        <v>0</v>
      </c>
    </row>
    <row r="1230" spans="1:7" x14ac:dyDescent="0.3">
      <c r="A1230">
        <v>1229</v>
      </c>
      <c r="B1230" s="1" t="s">
        <v>101</v>
      </c>
      <c r="C1230" t="s">
        <v>152</v>
      </c>
      <c r="D1230">
        <v>67</v>
      </c>
      <c r="E1230" t="s">
        <v>156</v>
      </c>
      <c r="F1230">
        <f>IF(D1230="",AVERAGE(#REF!),D1230)</f>
        <v>67</v>
      </c>
      <c r="G1230">
        <f>IF(OR(Table3[[#This Row],[new Age]]&gt;Answer!$H$39,Table3[[#This Row],[new Age]]&lt;Answer!$H$40),1,0)</f>
        <v>0</v>
      </c>
    </row>
    <row r="1231" spans="1:7" x14ac:dyDescent="0.3">
      <c r="A1231">
        <v>1230</v>
      </c>
      <c r="B1231" s="1" t="s">
        <v>105</v>
      </c>
      <c r="C1231" t="s">
        <v>152</v>
      </c>
      <c r="D1231">
        <v>80</v>
      </c>
      <c r="E1231" t="s">
        <v>156</v>
      </c>
      <c r="F1231">
        <f>IF(D1231="",AVERAGE(#REF!),D1231)</f>
        <v>80</v>
      </c>
      <c r="G1231">
        <f>IF(OR(Table3[[#This Row],[new Age]]&gt;Answer!$H$39,Table3[[#This Row],[new Age]]&lt;Answer!$H$40),1,0)</f>
        <v>0</v>
      </c>
    </row>
    <row r="1232" spans="1:7" x14ac:dyDescent="0.3">
      <c r="A1232">
        <v>1231</v>
      </c>
      <c r="B1232" s="1" t="s">
        <v>104</v>
      </c>
      <c r="C1232" t="s">
        <v>151</v>
      </c>
      <c r="D1232">
        <v>83</v>
      </c>
      <c r="E1232" t="s">
        <v>156</v>
      </c>
      <c r="F1232">
        <f t="shared" si="19"/>
        <v>83</v>
      </c>
      <c r="G1232">
        <f>IF(OR(Table3[[#This Row],[new Age]]&gt;Answer!$H$39,Table3[[#This Row],[new Age]]&lt;Answer!$H$40),1,0)</f>
        <v>0</v>
      </c>
    </row>
    <row r="1233" spans="1:7" x14ac:dyDescent="0.3">
      <c r="A1233">
        <v>1232</v>
      </c>
      <c r="B1233" s="1" t="s">
        <v>105</v>
      </c>
      <c r="C1233" t="s">
        <v>151</v>
      </c>
      <c r="D1233">
        <v>31</v>
      </c>
      <c r="E1233" t="s">
        <v>156</v>
      </c>
      <c r="F1233">
        <f t="shared" si="19"/>
        <v>31</v>
      </c>
      <c r="G1233">
        <f>IF(OR(Table3[[#This Row],[new Age]]&gt;Answer!$H$39,Table3[[#This Row],[new Age]]&lt;Answer!$H$40),1,0)</f>
        <v>0</v>
      </c>
    </row>
    <row r="1234" spans="1:7" x14ac:dyDescent="0.3">
      <c r="A1234">
        <v>1233</v>
      </c>
      <c r="B1234" s="1" t="s">
        <v>111</v>
      </c>
      <c r="C1234" t="s">
        <v>152</v>
      </c>
      <c r="D1234">
        <v>47</v>
      </c>
      <c r="E1234" t="s">
        <v>156</v>
      </c>
      <c r="F1234">
        <f>IF(D1234="",AVERAGE(#REF!),D1234)</f>
        <v>47</v>
      </c>
      <c r="G1234">
        <f>IF(OR(Table3[[#This Row],[new Age]]&gt;Answer!$H$39,Table3[[#This Row],[new Age]]&lt;Answer!$H$40),1,0)</f>
        <v>0</v>
      </c>
    </row>
    <row r="1235" spans="1:7" x14ac:dyDescent="0.3">
      <c r="A1235">
        <v>1234</v>
      </c>
      <c r="B1235" s="1" t="s">
        <v>99</v>
      </c>
      <c r="C1235" t="s">
        <v>151</v>
      </c>
      <c r="D1235">
        <v>89</v>
      </c>
      <c r="E1235" t="s">
        <v>156</v>
      </c>
      <c r="F1235">
        <f>IF(D1235="",AVERAGE(#REF!),D1235)</f>
        <v>89</v>
      </c>
      <c r="G1235">
        <f>IF(OR(Table3[[#This Row],[new Age]]&gt;Answer!$H$39,Table3[[#This Row],[new Age]]&lt;Answer!$H$40),1,0)</f>
        <v>0</v>
      </c>
    </row>
    <row r="1236" spans="1:7" x14ac:dyDescent="0.3">
      <c r="A1236">
        <v>1235</v>
      </c>
      <c r="B1236" s="1" t="s">
        <v>106</v>
      </c>
      <c r="C1236" t="s">
        <v>151</v>
      </c>
      <c r="D1236">
        <v>69</v>
      </c>
      <c r="E1236" t="s">
        <v>156</v>
      </c>
      <c r="F1236">
        <f t="shared" si="19"/>
        <v>69</v>
      </c>
      <c r="G1236">
        <f>IF(OR(Table3[[#This Row],[new Age]]&gt;Answer!$H$39,Table3[[#This Row],[new Age]]&lt;Answer!$H$40),1,0)</f>
        <v>0</v>
      </c>
    </row>
    <row r="1237" spans="1:7" x14ac:dyDescent="0.3">
      <c r="A1237">
        <v>1236</v>
      </c>
      <c r="B1237" s="1" t="s">
        <v>99</v>
      </c>
      <c r="C1237" t="s">
        <v>151</v>
      </c>
      <c r="D1237">
        <v>47</v>
      </c>
      <c r="E1237" t="s">
        <v>156</v>
      </c>
      <c r="F1237">
        <f t="shared" si="19"/>
        <v>47</v>
      </c>
      <c r="G1237">
        <f>IF(OR(Table3[[#This Row],[new Age]]&gt;Answer!$H$39,Table3[[#This Row],[new Age]]&lt;Answer!$H$40),1,0)</f>
        <v>0</v>
      </c>
    </row>
    <row r="1238" spans="1:7" x14ac:dyDescent="0.3">
      <c r="A1238">
        <v>1237</v>
      </c>
      <c r="B1238" s="1" t="s">
        <v>99</v>
      </c>
      <c r="C1238" t="s">
        <v>152</v>
      </c>
      <c r="D1238">
        <v>87</v>
      </c>
      <c r="E1238" t="s">
        <v>156</v>
      </c>
      <c r="F1238">
        <f>IF(D1238="",AVERAGE(#REF!),D1238)</f>
        <v>87</v>
      </c>
      <c r="G1238">
        <f>IF(OR(Table3[[#This Row],[new Age]]&gt;Answer!$H$39,Table3[[#This Row],[new Age]]&lt;Answer!$H$40),1,0)</f>
        <v>0</v>
      </c>
    </row>
    <row r="1239" spans="1:7" x14ac:dyDescent="0.3">
      <c r="A1239">
        <v>1238</v>
      </c>
      <c r="B1239" s="1" t="s">
        <v>99</v>
      </c>
      <c r="C1239" t="s">
        <v>152</v>
      </c>
      <c r="D1239">
        <v>65</v>
      </c>
      <c r="E1239" t="s">
        <v>156</v>
      </c>
      <c r="F1239">
        <f>IF(D1239="",AVERAGE(#REF!),D1239)</f>
        <v>65</v>
      </c>
      <c r="G1239">
        <f>IF(OR(Table3[[#This Row],[new Age]]&gt;Answer!$H$39,Table3[[#This Row],[new Age]]&lt;Answer!$H$40),1,0)</f>
        <v>0</v>
      </c>
    </row>
    <row r="1240" spans="1:7" x14ac:dyDescent="0.3">
      <c r="A1240">
        <v>1239</v>
      </c>
      <c r="B1240" s="1" t="s">
        <v>105</v>
      </c>
      <c r="C1240" t="s">
        <v>152</v>
      </c>
      <c r="D1240">
        <v>86</v>
      </c>
      <c r="E1240" t="s">
        <v>156</v>
      </c>
      <c r="F1240">
        <f t="shared" si="19"/>
        <v>86</v>
      </c>
      <c r="G1240">
        <f>IF(OR(Table3[[#This Row],[new Age]]&gt;Answer!$H$39,Table3[[#This Row],[new Age]]&lt;Answer!$H$40),1,0)</f>
        <v>0</v>
      </c>
    </row>
    <row r="1241" spans="1:7" x14ac:dyDescent="0.3">
      <c r="A1241">
        <v>1240</v>
      </c>
      <c r="B1241" s="1" t="s">
        <v>109</v>
      </c>
      <c r="C1241" t="s">
        <v>151</v>
      </c>
      <c r="D1241">
        <v>24</v>
      </c>
      <c r="E1241" t="s">
        <v>156</v>
      </c>
      <c r="F1241">
        <f t="shared" si="19"/>
        <v>24</v>
      </c>
      <c r="G1241">
        <f>IF(OR(Table3[[#This Row],[new Age]]&gt;Answer!$H$39,Table3[[#This Row],[new Age]]&lt;Answer!$H$40),1,0)</f>
        <v>0</v>
      </c>
    </row>
    <row r="1242" spans="1:7" x14ac:dyDescent="0.3">
      <c r="A1242">
        <v>1241</v>
      </c>
      <c r="B1242" s="1" t="s">
        <v>104</v>
      </c>
      <c r="C1242" t="s">
        <v>152</v>
      </c>
      <c r="D1242">
        <v>34</v>
      </c>
      <c r="E1242" t="s">
        <v>156</v>
      </c>
      <c r="F1242">
        <f>IF(D1242="",AVERAGE(#REF!),D1242)</f>
        <v>34</v>
      </c>
      <c r="G1242">
        <f>IF(OR(Table3[[#This Row],[new Age]]&gt;Answer!$H$39,Table3[[#This Row],[new Age]]&lt;Answer!$H$40),1,0)</f>
        <v>0</v>
      </c>
    </row>
    <row r="1243" spans="1:7" x14ac:dyDescent="0.3">
      <c r="A1243">
        <v>1242</v>
      </c>
      <c r="B1243" s="1" t="s">
        <v>105</v>
      </c>
      <c r="C1243" t="s">
        <v>152</v>
      </c>
      <c r="D1243">
        <v>55</v>
      </c>
      <c r="E1243" t="s">
        <v>156</v>
      </c>
      <c r="F1243">
        <f>IF(D1243="",AVERAGE(#REF!),D1243)</f>
        <v>55</v>
      </c>
      <c r="G1243">
        <f>IF(OR(Table3[[#This Row],[new Age]]&gt;Answer!$H$39,Table3[[#This Row],[new Age]]&lt;Answer!$H$40),1,0)</f>
        <v>0</v>
      </c>
    </row>
    <row r="1244" spans="1:7" x14ac:dyDescent="0.3">
      <c r="A1244">
        <v>1243</v>
      </c>
      <c r="B1244" s="1" t="s">
        <v>105</v>
      </c>
      <c r="C1244" t="s">
        <v>151</v>
      </c>
      <c r="D1244">
        <v>24</v>
      </c>
      <c r="E1244" t="s">
        <v>156</v>
      </c>
      <c r="F1244">
        <f t="shared" si="19"/>
        <v>24</v>
      </c>
      <c r="G1244">
        <f>IF(OR(Table3[[#This Row],[new Age]]&gt;Answer!$H$39,Table3[[#This Row],[new Age]]&lt;Answer!$H$40),1,0)</f>
        <v>0</v>
      </c>
    </row>
    <row r="1245" spans="1:7" x14ac:dyDescent="0.3">
      <c r="A1245">
        <v>1244</v>
      </c>
      <c r="B1245" s="1" t="s">
        <v>105</v>
      </c>
      <c r="C1245" t="s">
        <v>152</v>
      </c>
      <c r="D1245">
        <v>20</v>
      </c>
      <c r="E1245" t="s">
        <v>156</v>
      </c>
      <c r="F1245">
        <f t="shared" si="19"/>
        <v>20</v>
      </c>
      <c r="G1245">
        <f>IF(OR(Table3[[#This Row],[new Age]]&gt;Answer!$H$39,Table3[[#This Row],[new Age]]&lt;Answer!$H$40),1,0)</f>
        <v>0</v>
      </c>
    </row>
    <row r="1246" spans="1:7" x14ac:dyDescent="0.3">
      <c r="A1246">
        <v>1245</v>
      </c>
      <c r="B1246" s="1" t="s">
        <v>105</v>
      </c>
      <c r="C1246" t="s">
        <v>152</v>
      </c>
      <c r="D1246">
        <v>62</v>
      </c>
      <c r="E1246" t="s">
        <v>156</v>
      </c>
      <c r="F1246">
        <f>IF(D1246="",AVERAGE(#REF!),D1246)</f>
        <v>62</v>
      </c>
      <c r="G1246">
        <f>IF(OR(Table3[[#This Row],[new Age]]&gt;Answer!$H$39,Table3[[#This Row],[new Age]]&lt;Answer!$H$40),1,0)</f>
        <v>0</v>
      </c>
    </row>
    <row r="1247" spans="1:7" x14ac:dyDescent="0.3">
      <c r="A1247">
        <v>1246</v>
      </c>
      <c r="B1247" s="1" t="s">
        <v>100</v>
      </c>
      <c r="C1247" t="s">
        <v>151</v>
      </c>
      <c r="D1247">
        <v>85</v>
      </c>
      <c r="E1247" t="s">
        <v>156</v>
      </c>
      <c r="F1247">
        <f>IF(D1247="",AVERAGE(#REF!),D1247)</f>
        <v>85</v>
      </c>
      <c r="G1247">
        <f>IF(OR(Table3[[#This Row],[new Age]]&gt;Answer!$H$39,Table3[[#This Row],[new Age]]&lt;Answer!$H$40),1,0)</f>
        <v>0</v>
      </c>
    </row>
    <row r="1248" spans="1:7" x14ac:dyDescent="0.3">
      <c r="A1248">
        <v>1247</v>
      </c>
      <c r="B1248" s="1" t="s">
        <v>99</v>
      </c>
      <c r="C1248" t="s">
        <v>152</v>
      </c>
      <c r="D1248">
        <v>24</v>
      </c>
      <c r="E1248" t="s">
        <v>156</v>
      </c>
      <c r="F1248">
        <f t="shared" si="19"/>
        <v>24</v>
      </c>
      <c r="G1248">
        <f>IF(OR(Table3[[#This Row],[new Age]]&gt;Answer!$H$39,Table3[[#This Row],[new Age]]&lt;Answer!$H$40),1,0)</f>
        <v>0</v>
      </c>
    </row>
    <row r="1249" spans="1:7" x14ac:dyDescent="0.3">
      <c r="A1249">
        <v>1248</v>
      </c>
      <c r="B1249" s="1" t="s">
        <v>99</v>
      </c>
      <c r="C1249" t="s">
        <v>151</v>
      </c>
      <c r="D1249">
        <v>87</v>
      </c>
      <c r="E1249" t="s">
        <v>156</v>
      </c>
      <c r="F1249">
        <f t="shared" si="19"/>
        <v>87</v>
      </c>
      <c r="G1249">
        <f>IF(OR(Table3[[#This Row],[new Age]]&gt;Answer!$H$39,Table3[[#This Row],[new Age]]&lt;Answer!$H$40),1,0)</f>
        <v>0</v>
      </c>
    </row>
    <row r="1250" spans="1:7" x14ac:dyDescent="0.3">
      <c r="A1250">
        <v>1249</v>
      </c>
      <c r="B1250" s="1" t="s">
        <v>99</v>
      </c>
      <c r="C1250" t="s">
        <v>152</v>
      </c>
      <c r="D1250">
        <v>76</v>
      </c>
      <c r="E1250" t="s">
        <v>156</v>
      </c>
      <c r="F1250">
        <f>IF(D1250="",AVERAGE(#REF!),D1250)</f>
        <v>76</v>
      </c>
      <c r="G1250">
        <f>IF(OR(Table3[[#This Row],[new Age]]&gt;Answer!$H$39,Table3[[#This Row],[new Age]]&lt;Answer!$H$40),1,0)</f>
        <v>0</v>
      </c>
    </row>
    <row r="1251" spans="1:7" x14ac:dyDescent="0.3">
      <c r="A1251">
        <v>1250</v>
      </c>
      <c r="B1251" s="1" t="s">
        <v>99</v>
      </c>
      <c r="C1251" t="s">
        <v>151</v>
      </c>
      <c r="D1251">
        <v>57</v>
      </c>
      <c r="E1251" t="s">
        <v>156</v>
      </c>
      <c r="F1251">
        <f>IF(D1251="",AVERAGE(#REF!),D1251)</f>
        <v>57</v>
      </c>
      <c r="G1251">
        <f>IF(OR(Table3[[#This Row],[new Age]]&gt;Answer!$H$39,Table3[[#This Row],[new Age]]&lt;Answer!$H$40),1,0)</f>
        <v>0</v>
      </c>
    </row>
    <row r="1252" spans="1:7" x14ac:dyDescent="0.3">
      <c r="A1252">
        <v>1251</v>
      </c>
      <c r="B1252" s="1" t="s">
        <v>99</v>
      </c>
      <c r="C1252" t="s">
        <v>151</v>
      </c>
      <c r="D1252">
        <v>31</v>
      </c>
      <c r="E1252" t="s">
        <v>156</v>
      </c>
      <c r="F1252">
        <f t="shared" si="19"/>
        <v>31</v>
      </c>
      <c r="G1252">
        <f>IF(OR(Table3[[#This Row],[new Age]]&gt;Answer!$H$39,Table3[[#This Row],[new Age]]&lt;Answer!$H$40),1,0)</f>
        <v>0</v>
      </c>
    </row>
    <row r="1253" spans="1:7" x14ac:dyDescent="0.3">
      <c r="A1253">
        <v>1252</v>
      </c>
      <c r="B1253" s="1" t="s">
        <v>99</v>
      </c>
      <c r="C1253" t="s">
        <v>152</v>
      </c>
      <c r="D1253">
        <v>66</v>
      </c>
      <c r="E1253" t="s">
        <v>156</v>
      </c>
      <c r="F1253">
        <f t="shared" si="19"/>
        <v>66</v>
      </c>
      <c r="G1253">
        <f>IF(OR(Table3[[#This Row],[new Age]]&gt;Answer!$H$39,Table3[[#This Row],[new Age]]&lt;Answer!$H$40),1,0)</f>
        <v>0</v>
      </c>
    </row>
    <row r="1254" spans="1:7" x14ac:dyDescent="0.3">
      <c r="A1254">
        <v>1253</v>
      </c>
      <c r="B1254" s="1" t="s">
        <v>99</v>
      </c>
      <c r="C1254" t="s">
        <v>152</v>
      </c>
      <c r="D1254">
        <v>79</v>
      </c>
      <c r="E1254" t="s">
        <v>156</v>
      </c>
      <c r="F1254">
        <f>IF(D1254="",AVERAGE(#REF!),D1254)</f>
        <v>79</v>
      </c>
      <c r="G1254">
        <f>IF(OR(Table3[[#This Row],[new Age]]&gt;Answer!$H$39,Table3[[#This Row],[new Age]]&lt;Answer!$H$40),1,0)</f>
        <v>0</v>
      </c>
    </row>
    <row r="1255" spans="1:7" x14ac:dyDescent="0.3">
      <c r="A1255">
        <v>1254</v>
      </c>
      <c r="B1255" s="1" t="s">
        <v>100</v>
      </c>
      <c r="C1255" t="s">
        <v>151</v>
      </c>
      <c r="D1255">
        <v>71</v>
      </c>
      <c r="E1255" t="s">
        <v>156</v>
      </c>
      <c r="F1255">
        <f>IF(D1255="",AVERAGE(#REF!),D1255)</f>
        <v>71</v>
      </c>
      <c r="G1255">
        <f>IF(OR(Table3[[#This Row],[new Age]]&gt;Answer!$H$39,Table3[[#This Row],[new Age]]&lt;Answer!$H$40),1,0)</f>
        <v>0</v>
      </c>
    </row>
    <row r="1256" spans="1:7" x14ac:dyDescent="0.3">
      <c r="A1256">
        <v>1255</v>
      </c>
      <c r="B1256" s="1" t="s">
        <v>105</v>
      </c>
      <c r="C1256" t="s">
        <v>151</v>
      </c>
      <c r="D1256">
        <v>77</v>
      </c>
      <c r="E1256" t="s">
        <v>156</v>
      </c>
      <c r="F1256">
        <f t="shared" si="19"/>
        <v>77</v>
      </c>
      <c r="G1256">
        <f>IF(OR(Table3[[#This Row],[new Age]]&gt;Answer!$H$39,Table3[[#This Row],[new Age]]&lt;Answer!$H$40),1,0)</f>
        <v>0</v>
      </c>
    </row>
    <row r="1257" spans="1:7" x14ac:dyDescent="0.3">
      <c r="A1257">
        <v>1256</v>
      </c>
      <c r="B1257" s="1" t="s">
        <v>105</v>
      </c>
      <c r="C1257" t="s">
        <v>151</v>
      </c>
      <c r="D1257">
        <v>29</v>
      </c>
      <c r="E1257" t="s">
        <v>156</v>
      </c>
      <c r="F1257">
        <f t="shared" si="19"/>
        <v>29</v>
      </c>
      <c r="G1257">
        <f>IF(OR(Table3[[#This Row],[new Age]]&gt;Answer!$H$39,Table3[[#This Row],[new Age]]&lt;Answer!$H$40),1,0)</f>
        <v>0</v>
      </c>
    </row>
    <row r="1258" spans="1:7" x14ac:dyDescent="0.3">
      <c r="A1258">
        <v>1257</v>
      </c>
      <c r="B1258" s="1" t="s">
        <v>99</v>
      </c>
      <c r="C1258" t="s">
        <v>151</v>
      </c>
      <c r="D1258">
        <v>69</v>
      </c>
      <c r="E1258" t="s">
        <v>156</v>
      </c>
      <c r="F1258">
        <f>IF(D1258="",AVERAGE(#REF!),D1258)</f>
        <v>69</v>
      </c>
      <c r="G1258">
        <f>IF(OR(Table3[[#This Row],[new Age]]&gt;Answer!$H$39,Table3[[#This Row],[new Age]]&lt;Answer!$H$40),1,0)</f>
        <v>0</v>
      </c>
    </row>
    <row r="1259" spans="1:7" x14ac:dyDescent="0.3">
      <c r="A1259">
        <v>1258</v>
      </c>
      <c r="B1259" s="1" t="s">
        <v>99</v>
      </c>
      <c r="C1259" t="s">
        <v>151</v>
      </c>
      <c r="D1259">
        <v>87</v>
      </c>
      <c r="E1259" t="s">
        <v>156</v>
      </c>
      <c r="F1259">
        <f>IF(D1259="",AVERAGE(#REF!),D1259)</f>
        <v>87</v>
      </c>
      <c r="G1259">
        <f>IF(OR(Table3[[#This Row],[new Age]]&gt;Answer!$H$39,Table3[[#This Row],[new Age]]&lt;Answer!$H$40),1,0)</f>
        <v>0</v>
      </c>
    </row>
    <row r="1260" spans="1:7" x14ac:dyDescent="0.3">
      <c r="A1260">
        <v>1259</v>
      </c>
      <c r="B1260" s="1" t="s">
        <v>99</v>
      </c>
      <c r="C1260" t="s">
        <v>151</v>
      </c>
      <c r="D1260">
        <v>45</v>
      </c>
      <c r="E1260" t="s">
        <v>156</v>
      </c>
      <c r="F1260">
        <f t="shared" si="19"/>
        <v>45</v>
      </c>
      <c r="G1260">
        <f>IF(OR(Table3[[#This Row],[new Age]]&gt;Answer!$H$39,Table3[[#This Row],[new Age]]&lt;Answer!$H$40),1,0)</f>
        <v>0</v>
      </c>
    </row>
    <row r="1261" spans="1:7" x14ac:dyDescent="0.3">
      <c r="A1261">
        <v>1260</v>
      </c>
      <c r="B1261" s="1" t="s">
        <v>100</v>
      </c>
      <c r="C1261" t="s">
        <v>151</v>
      </c>
      <c r="E1261" t="s">
        <v>156</v>
      </c>
      <c r="F1261">
        <f t="shared" si="19"/>
        <v>67</v>
      </c>
      <c r="G1261">
        <f>IF(OR(Table3[[#This Row],[new Age]]&gt;Answer!$H$39,Table3[[#This Row],[new Age]]&lt;Answer!$H$40),1,0)</f>
        <v>0</v>
      </c>
    </row>
    <row r="1262" spans="1:7" x14ac:dyDescent="0.3">
      <c r="A1262">
        <v>1261</v>
      </c>
      <c r="B1262" s="1" t="s">
        <v>99</v>
      </c>
      <c r="C1262" t="s">
        <v>151</v>
      </c>
      <c r="D1262">
        <v>49</v>
      </c>
      <c r="E1262" t="s">
        <v>156</v>
      </c>
      <c r="F1262">
        <f>IF(D1262="",AVERAGE(#REF!),D1262)</f>
        <v>49</v>
      </c>
      <c r="G1262">
        <f>IF(OR(Table3[[#This Row],[new Age]]&gt;Answer!$H$39,Table3[[#This Row],[new Age]]&lt;Answer!$H$40),1,0)</f>
        <v>0</v>
      </c>
    </row>
    <row r="1263" spans="1:7" x14ac:dyDescent="0.3">
      <c r="A1263">
        <v>1262</v>
      </c>
      <c r="B1263" s="1" t="s">
        <v>99</v>
      </c>
      <c r="C1263" t="s">
        <v>151</v>
      </c>
      <c r="D1263">
        <v>41</v>
      </c>
      <c r="E1263" t="s">
        <v>156</v>
      </c>
      <c r="F1263">
        <f>IF(D1263="",AVERAGE(#REF!),D1263)</f>
        <v>41</v>
      </c>
      <c r="G1263">
        <f>IF(OR(Table3[[#This Row],[new Age]]&gt;Answer!$H$39,Table3[[#This Row],[new Age]]&lt;Answer!$H$40),1,0)</f>
        <v>0</v>
      </c>
    </row>
    <row r="1264" spans="1:7" x14ac:dyDescent="0.3">
      <c r="A1264">
        <v>1263</v>
      </c>
      <c r="B1264" s="1" t="s">
        <v>99</v>
      </c>
      <c r="C1264" t="s">
        <v>152</v>
      </c>
      <c r="D1264">
        <v>78</v>
      </c>
      <c r="E1264" t="s">
        <v>156</v>
      </c>
      <c r="F1264">
        <f t="shared" si="19"/>
        <v>78</v>
      </c>
      <c r="G1264">
        <f>IF(OR(Table3[[#This Row],[new Age]]&gt;Answer!$H$39,Table3[[#This Row],[new Age]]&lt;Answer!$H$40),1,0)</f>
        <v>0</v>
      </c>
    </row>
    <row r="1265" spans="1:7" x14ac:dyDescent="0.3">
      <c r="A1265">
        <v>1264</v>
      </c>
      <c r="B1265" s="1" t="s">
        <v>107</v>
      </c>
      <c r="C1265" t="s">
        <v>152</v>
      </c>
      <c r="D1265">
        <v>47</v>
      </c>
      <c r="E1265" t="s">
        <v>156</v>
      </c>
      <c r="F1265">
        <f t="shared" si="19"/>
        <v>47</v>
      </c>
      <c r="G1265">
        <f>IF(OR(Table3[[#This Row],[new Age]]&gt;Answer!$H$39,Table3[[#This Row],[new Age]]&lt;Answer!$H$40),1,0)</f>
        <v>0</v>
      </c>
    </row>
    <row r="1266" spans="1:7" x14ac:dyDescent="0.3">
      <c r="A1266">
        <v>1265</v>
      </c>
      <c r="B1266" s="1" t="s">
        <v>99</v>
      </c>
      <c r="C1266" t="s">
        <v>151</v>
      </c>
      <c r="D1266">
        <v>72</v>
      </c>
      <c r="E1266" t="s">
        <v>156</v>
      </c>
      <c r="F1266">
        <f>IF(D1266="",AVERAGE(#REF!),D1266)</f>
        <v>72</v>
      </c>
      <c r="G1266">
        <f>IF(OR(Table3[[#This Row],[new Age]]&gt;Answer!$H$39,Table3[[#This Row],[new Age]]&lt;Answer!$H$40),1,0)</f>
        <v>0</v>
      </c>
    </row>
    <row r="1267" spans="1:7" x14ac:dyDescent="0.3">
      <c r="A1267">
        <v>1266</v>
      </c>
      <c r="B1267" s="1" t="s">
        <v>99</v>
      </c>
      <c r="C1267" t="s">
        <v>151</v>
      </c>
      <c r="D1267">
        <v>42</v>
      </c>
      <c r="E1267" t="s">
        <v>156</v>
      </c>
      <c r="F1267">
        <f>IF(D1267="",AVERAGE(#REF!),D1267)</f>
        <v>42</v>
      </c>
      <c r="G1267">
        <f>IF(OR(Table3[[#This Row],[new Age]]&gt;Answer!$H$39,Table3[[#This Row],[new Age]]&lt;Answer!$H$40),1,0)</f>
        <v>0</v>
      </c>
    </row>
    <row r="1268" spans="1:7" x14ac:dyDescent="0.3">
      <c r="A1268">
        <v>1267</v>
      </c>
      <c r="B1268" s="1" t="s">
        <v>107</v>
      </c>
      <c r="C1268" t="s">
        <v>151</v>
      </c>
      <c r="D1268">
        <v>62</v>
      </c>
      <c r="E1268" t="s">
        <v>156</v>
      </c>
      <c r="F1268">
        <f t="shared" si="19"/>
        <v>62</v>
      </c>
      <c r="G1268">
        <f>IF(OR(Table3[[#This Row],[new Age]]&gt;Answer!$H$39,Table3[[#This Row],[new Age]]&lt;Answer!$H$40),1,0)</f>
        <v>0</v>
      </c>
    </row>
    <row r="1269" spans="1:7" x14ac:dyDescent="0.3">
      <c r="A1269">
        <v>1268</v>
      </c>
      <c r="B1269" s="1" t="s">
        <v>99</v>
      </c>
      <c r="C1269" t="s">
        <v>151</v>
      </c>
      <c r="D1269">
        <v>48</v>
      </c>
      <c r="E1269" t="s">
        <v>156</v>
      </c>
      <c r="F1269">
        <f t="shared" si="19"/>
        <v>48</v>
      </c>
      <c r="G1269">
        <f>IF(OR(Table3[[#This Row],[new Age]]&gt;Answer!$H$39,Table3[[#This Row],[new Age]]&lt;Answer!$H$40),1,0)</f>
        <v>0</v>
      </c>
    </row>
    <row r="1270" spans="1:7" x14ac:dyDescent="0.3">
      <c r="A1270">
        <v>1269</v>
      </c>
      <c r="B1270" s="1" t="s">
        <v>110</v>
      </c>
      <c r="C1270" t="s">
        <v>151</v>
      </c>
      <c r="D1270">
        <v>48</v>
      </c>
      <c r="E1270" t="s">
        <v>156</v>
      </c>
      <c r="F1270">
        <f>IF(D1270="",AVERAGE(#REF!),D1270)</f>
        <v>48</v>
      </c>
      <c r="G1270">
        <f>IF(OR(Table3[[#This Row],[new Age]]&gt;Answer!$H$39,Table3[[#This Row],[new Age]]&lt;Answer!$H$40),1,0)</f>
        <v>0</v>
      </c>
    </row>
    <row r="1271" spans="1:7" x14ac:dyDescent="0.3">
      <c r="A1271">
        <v>1270</v>
      </c>
      <c r="B1271" s="1" t="s">
        <v>99</v>
      </c>
      <c r="C1271" t="s">
        <v>151</v>
      </c>
      <c r="D1271">
        <v>48</v>
      </c>
      <c r="E1271" t="s">
        <v>156</v>
      </c>
      <c r="F1271">
        <f>IF(D1271="",AVERAGE(#REF!),D1271)</f>
        <v>48</v>
      </c>
      <c r="G1271">
        <f>IF(OR(Table3[[#This Row],[new Age]]&gt;Answer!$H$39,Table3[[#This Row],[new Age]]&lt;Answer!$H$40),1,0)</f>
        <v>0</v>
      </c>
    </row>
    <row r="1272" spans="1:7" x14ac:dyDescent="0.3">
      <c r="A1272">
        <v>1271</v>
      </c>
      <c r="B1272" s="1" t="s">
        <v>100</v>
      </c>
      <c r="C1272" t="s">
        <v>152</v>
      </c>
      <c r="D1272">
        <v>43</v>
      </c>
      <c r="E1272" t="s">
        <v>156</v>
      </c>
      <c r="F1272">
        <f t="shared" si="19"/>
        <v>43</v>
      </c>
      <c r="G1272">
        <f>IF(OR(Table3[[#This Row],[new Age]]&gt;Answer!$H$39,Table3[[#This Row],[new Age]]&lt;Answer!$H$40),1,0)</f>
        <v>0</v>
      </c>
    </row>
    <row r="1273" spans="1:7" x14ac:dyDescent="0.3">
      <c r="A1273">
        <v>1272</v>
      </c>
      <c r="B1273" s="1" t="s">
        <v>101</v>
      </c>
      <c r="C1273" t="s">
        <v>152</v>
      </c>
      <c r="D1273">
        <v>39</v>
      </c>
      <c r="E1273" t="s">
        <v>156</v>
      </c>
      <c r="F1273">
        <f t="shared" si="19"/>
        <v>39</v>
      </c>
      <c r="G1273">
        <f>IF(OR(Table3[[#This Row],[new Age]]&gt;Answer!$H$39,Table3[[#This Row],[new Age]]&lt;Answer!$H$40),1,0)</f>
        <v>0</v>
      </c>
    </row>
    <row r="1274" spans="1:7" x14ac:dyDescent="0.3">
      <c r="A1274">
        <v>1273</v>
      </c>
      <c r="B1274" s="1" t="s">
        <v>105</v>
      </c>
      <c r="C1274" t="s">
        <v>152</v>
      </c>
      <c r="D1274">
        <v>18</v>
      </c>
      <c r="E1274" t="s">
        <v>156</v>
      </c>
      <c r="F1274">
        <f>IF(D1274="",AVERAGE(#REF!),D1274)</f>
        <v>18</v>
      </c>
      <c r="G1274">
        <f>IF(OR(Table3[[#This Row],[new Age]]&gt;Answer!$H$39,Table3[[#This Row],[new Age]]&lt;Answer!$H$40),1,0)</f>
        <v>0</v>
      </c>
    </row>
    <row r="1275" spans="1:7" x14ac:dyDescent="0.3">
      <c r="A1275">
        <v>1274</v>
      </c>
      <c r="B1275" s="1" t="s">
        <v>99</v>
      </c>
      <c r="C1275" t="s">
        <v>152</v>
      </c>
      <c r="D1275">
        <v>78</v>
      </c>
      <c r="E1275" t="s">
        <v>156</v>
      </c>
      <c r="F1275">
        <f>IF(D1275="",AVERAGE(#REF!),D1275)</f>
        <v>78</v>
      </c>
      <c r="G1275">
        <f>IF(OR(Table3[[#This Row],[new Age]]&gt;Answer!$H$39,Table3[[#This Row],[new Age]]&lt;Answer!$H$40),1,0)</f>
        <v>0</v>
      </c>
    </row>
    <row r="1276" spans="1:7" x14ac:dyDescent="0.3">
      <c r="A1276">
        <v>1275</v>
      </c>
      <c r="B1276" s="1" t="s">
        <v>106</v>
      </c>
      <c r="C1276" t="s">
        <v>152</v>
      </c>
      <c r="D1276">
        <v>88</v>
      </c>
      <c r="E1276" t="s">
        <v>156</v>
      </c>
      <c r="F1276">
        <f t="shared" si="19"/>
        <v>88</v>
      </c>
      <c r="G1276">
        <f>IF(OR(Table3[[#This Row],[new Age]]&gt;Answer!$H$39,Table3[[#This Row],[new Age]]&lt;Answer!$H$40),1,0)</f>
        <v>0</v>
      </c>
    </row>
    <row r="1277" spans="1:7" x14ac:dyDescent="0.3">
      <c r="A1277">
        <v>1276</v>
      </c>
      <c r="B1277" s="1" t="s">
        <v>100</v>
      </c>
      <c r="C1277" t="s">
        <v>151</v>
      </c>
      <c r="D1277">
        <v>88</v>
      </c>
      <c r="E1277" t="s">
        <v>156</v>
      </c>
      <c r="F1277">
        <f t="shared" si="19"/>
        <v>88</v>
      </c>
      <c r="G1277">
        <f>IF(OR(Table3[[#This Row],[new Age]]&gt;Answer!$H$39,Table3[[#This Row],[new Age]]&lt;Answer!$H$40),1,0)</f>
        <v>0</v>
      </c>
    </row>
    <row r="1278" spans="1:7" x14ac:dyDescent="0.3">
      <c r="A1278">
        <v>1277</v>
      </c>
      <c r="B1278" s="1" t="s">
        <v>110</v>
      </c>
      <c r="C1278" t="s">
        <v>152</v>
      </c>
      <c r="D1278">
        <v>73</v>
      </c>
      <c r="E1278" t="s">
        <v>156</v>
      </c>
      <c r="F1278">
        <f>IF(D1278="",AVERAGE(#REF!),D1278)</f>
        <v>73</v>
      </c>
      <c r="G1278">
        <f>IF(OR(Table3[[#This Row],[new Age]]&gt;Answer!$H$39,Table3[[#This Row],[new Age]]&lt;Answer!$H$40),1,0)</f>
        <v>0</v>
      </c>
    </row>
    <row r="1279" spans="1:7" x14ac:dyDescent="0.3">
      <c r="A1279">
        <v>1278</v>
      </c>
      <c r="B1279" s="1" t="s">
        <v>99</v>
      </c>
      <c r="C1279" t="s">
        <v>152</v>
      </c>
      <c r="D1279">
        <v>69</v>
      </c>
      <c r="E1279" t="s">
        <v>156</v>
      </c>
      <c r="F1279">
        <f>IF(D1279="",AVERAGE(#REF!),D1279)</f>
        <v>69</v>
      </c>
      <c r="G1279">
        <f>IF(OR(Table3[[#This Row],[new Age]]&gt;Answer!$H$39,Table3[[#This Row],[new Age]]&lt;Answer!$H$40),1,0)</f>
        <v>0</v>
      </c>
    </row>
    <row r="1280" spans="1:7" x14ac:dyDescent="0.3">
      <c r="A1280">
        <v>1279</v>
      </c>
      <c r="B1280" s="1" t="s">
        <v>99</v>
      </c>
      <c r="C1280" t="s">
        <v>152</v>
      </c>
      <c r="D1280">
        <v>52</v>
      </c>
      <c r="E1280" t="s">
        <v>156</v>
      </c>
      <c r="F1280">
        <f t="shared" si="19"/>
        <v>52</v>
      </c>
      <c r="G1280">
        <f>IF(OR(Table3[[#This Row],[new Age]]&gt;Answer!$H$39,Table3[[#This Row],[new Age]]&lt;Answer!$H$40),1,0)</f>
        <v>0</v>
      </c>
    </row>
    <row r="1281" spans="1:7" x14ac:dyDescent="0.3">
      <c r="A1281">
        <v>1280</v>
      </c>
      <c r="B1281" s="1" t="s">
        <v>99</v>
      </c>
      <c r="C1281" t="s">
        <v>151</v>
      </c>
      <c r="D1281">
        <v>69</v>
      </c>
      <c r="E1281" t="s">
        <v>156</v>
      </c>
      <c r="F1281">
        <f t="shared" si="19"/>
        <v>69</v>
      </c>
      <c r="G1281">
        <f>IF(OR(Table3[[#This Row],[new Age]]&gt;Answer!$H$39,Table3[[#This Row],[new Age]]&lt;Answer!$H$40),1,0)</f>
        <v>0</v>
      </c>
    </row>
    <row r="1282" spans="1:7" x14ac:dyDescent="0.3">
      <c r="A1282">
        <v>1281</v>
      </c>
      <c r="B1282" s="1" t="s">
        <v>105</v>
      </c>
      <c r="C1282" t="s">
        <v>152</v>
      </c>
      <c r="D1282">
        <v>61</v>
      </c>
      <c r="E1282" t="s">
        <v>156</v>
      </c>
      <c r="F1282">
        <f>IF(D1282="",AVERAGE(#REF!),D1282)</f>
        <v>61</v>
      </c>
      <c r="G1282">
        <f>IF(OR(Table3[[#This Row],[new Age]]&gt;Answer!$H$39,Table3[[#This Row],[new Age]]&lt;Answer!$H$40),1,0)</f>
        <v>0</v>
      </c>
    </row>
    <row r="1283" spans="1:7" x14ac:dyDescent="0.3">
      <c r="A1283">
        <v>1282</v>
      </c>
      <c r="B1283" s="1" t="s">
        <v>100</v>
      </c>
      <c r="C1283" t="s">
        <v>151</v>
      </c>
      <c r="D1283">
        <v>35</v>
      </c>
      <c r="E1283" t="s">
        <v>156</v>
      </c>
      <c r="F1283">
        <f>IF(D1283="",AVERAGE(#REF!),D1283)</f>
        <v>35</v>
      </c>
      <c r="G1283">
        <f>IF(OR(Table3[[#This Row],[new Age]]&gt;Answer!$H$39,Table3[[#This Row],[new Age]]&lt;Answer!$H$40),1,0)</f>
        <v>0</v>
      </c>
    </row>
    <row r="1284" spans="1:7" x14ac:dyDescent="0.3">
      <c r="A1284">
        <v>1283</v>
      </c>
      <c r="B1284" s="1" t="s">
        <v>99</v>
      </c>
      <c r="C1284" t="s">
        <v>151</v>
      </c>
      <c r="D1284">
        <v>30</v>
      </c>
      <c r="E1284" t="s">
        <v>156</v>
      </c>
      <c r="F1284">
        <f t="shared" si="19"/>
        <v>30</v>
      </c>
      <c r="G1284">
        <f>IF(OR(Table3[[#This Row],[new Age]]&gt;Answer!$H$39,Table3[[#This Row],[new Age]]&lt;Answer!$H$40),1,0)</f>
        <v>0</v>
      </c>
    </row>
    <row r="1285" spans="1:7" x14ac:dyDescent="0.3">
      <c r="A1285">
        <v>1284</v>
      </c>
      <c r="B1285" s="1" t="s">
        <v>105</v>
      </c>
      <c r="C1285" t="s">
        <v>151</v>
      </c>
      <c r="D1285">
        <v>73</v>
      </c>
      <c r="E1285" t="s">
        <v>156</v>
      </c>
      <c r="F1285">
        <f t="shared" si="19"/>
        <v>73</v>
      </c>
      <c r="G1285">
        <f>IF(OR(Table3[[#This Row],[new Age]]&gt;Answer!$H$39,Table3[[#This Row],[new Age]]&lt;Answer!$H$40),1,0)</f>
        <v>0</v>
      </c>
    </row>
    <row r="1286" spans="1:7" x14ac:dyDescent="0.3">
      <c r="A1286">
        <v>1285</v>
      </c>
      <c r="B1286" s="1" t="s">
        <v>105</v>
      </c>
      <c r="C1286" t="s">
        <v>152</v>
      </c>
      <c r="D1286">
        <v>56</v>
      </c>
      <c r="E1286" t="s">
        <v>156</v>
      </c>
      <c r="F1286">
        <f>IF(D1286="",AVERAGE(#REF!),D1286)</f>
        <v>56</v>
      </c>
      <c r="G1286">
        <f>IF(OR(Table3[[#This Row],[new Age]]&gt;Answer!$H$39,Table3[[#This Row],[new Age]]&lt;Answer!$H$40),1,0)</f>
        <v>0</v>
      </c>
    </row>
    <row r="1287" spans="1:7" x14ac:dyDescent="0.3">
      <c r="A1287">
        <v>1286</v>
      </c>
      <c r="B1287" s="1" t="s">
        <v>99</v>
      </c>
      <c r="C1287" t="s">
        <v>151</v>
      </c>
      <c r="D1287">
        <v>61</v>
      </c>
      <c r="E1287" t="s">
        <v>156</v>
      </c>
      <c r="F1287">
        <f>IF(D1287="",AVERAGE(#REF!),D1287)</f>
        <v>61</v>
      </c>
      <c r="G1287">
        <f>IF(OR(Table3[[#This Row],[new Age]]&gt;Answer!$H$39,Table3[[#This Row],[new Age]]&lt;Answer!$H$40),1,0)</f>
        <v>0</v>
      </c>
    </row>
    <row r="1288" spans="1:7" x14ac:dyDescent="0.3">
      <c r="A1288">
        <v>1287</v>
      </c>
      <c r="B1288" s="1" t="s">
        <v>99</v>
      </c>
      <c r="C1288" t="s">
        <v>151</v>
      </c>
      <c r="D1288">
        <v>55</v>
      </c>
      <c r="E1288" t="s">
        <v>156</v>
      </c>
      <c r="F1288">
        <f t="shared" ref="F1288:F1349" si="20">IF(D1288="",AVERAGE(D1285:D1287),D1288)</f>
        <v>55</v>
      </c>
      <c r="G1288">
        <f>IF(OR(Table3[[#This Row],[new Age]]&gt;Answer!$H$39,Table3[[#This Row],[new Age]]&lt;Answer!$H$40),1,0)</f>
        <v>0</v>
      </c>
    </row>
    <row r="1289" spans="1:7" x14ac:dyDescent="0.3">
      <c r="A1289">
        <v>1288</v>
      </c>
      <c r="B1289" s="1" t="s">
        <v>99</v>
      </c>
      <c r="C1289" t="s">
        <v>151</v>
      </c>
      <c r="D1289">
        <v>39</v>
      </c>
      <c r="E1289" t="s">
        <v>156</v>
      </c>
      <c r="F1289">
        <f t="shared" si="20"/>
        <v>39</v>
      </c>
      <c r="G1289">
        <f>IF(OR(Table3[[#This Row],[new Age]]&gt;Answer!$H$39,Table3[[#This Row],[new Age]]&lt;Answer!$H$40),1,0)</f>
        <v>0</v>
      </c>
    </row>
    <row r="1290" spans="1:7" x14ac:dyDescent="0.3">
      <c r="A1290">
        <v>1289</v>
      </c>
      <c r="B1290" s="1" t="s">
        <v>99</v>
      </c>
      <c r="C1290" t="s">
        <v>152</v>
      </c>
      <c r="D1290">
        <v>30</v>
      </c>
      <c r="E1290" t="s">
        <v>156</v>
      </c>
      <c r="F1290">
        <f>IF(D1290="",AVERAGE(#REF!),D1290)</f>
        <v>30</v>
      </c>
      <c r="G1290">
        <f>IF(OR(Table3[[#This Row],[new Age]]&gt;Answer!$H$39,Table3[[#This Row],[new Age]]&lt;Answer!$H$40),1,0)</f>
        <v>0</v>
      </c>
    </row>
    <row r="1291" spans="1:7" x14ac:dyDescent="0.3">
      <c r="A1291">
        <v>1290</v>
      </c>
      <c r="B1291" s="1" t="s">
        <v>99</v>
      </c>
      <c r="C1291" t="s">
        <v>151</v>
      </c>
      <c r="D1291">
        <v>31</v>
      </c>
      <c r="E1291" t="s">
        <v>156</v>
      </c>
      <c r="F1291">
        <f>IF(D1291="",AVERAGE(#REF!),D1291)</f>
        <v>31</v>
      </c>
      <c r="G1291">
        <f>IF(OR(Table3[[#This Row],[new Age]]&gt;Answer!$H$39,Table3[[#This Row],[new Age]]&lt;Answer!$H$40),1,0)</f>
        <v>0</v>
      </c>
    </row>
    <row r="1292" spans="1:7" x14ac:dyDescent="0.3">
      <c r="A1292">
        <v>1291</v>
      </c>
      <c r="B1292" s="1" t="s">
        <v>99</v>
      </c>
      <c r="C1292" t="s">
        <v>152</v>
      </c>
      <c r="D1292">
        <v>72</v>
      </c>
      <c r="E1292" t="s">
        <v>156</v>
      </c>
      <c r="F1292">
        <f t="shared" si="20"/>
        <v>72</v>
      </c>
      <c r="G1292">
        <f>IF(OR(Table3[[#This Row],[new Age]]&gt;Answer!$H$39,Table3[[#This Row],[new Age]]&lt;Answer!$H$40),1,0)</f>
        <v>0</v>
      </c>
    </row>
    <row r="1293" spans="1:7" x14ac:dyDescent="0.3">
      <c r="A1293">
        <v>1292</v>
      </c>
      <c r="B1293" s="1" t="s">
        <v>99</v>
      </c>
      <c r="C1293" t="s">
        <v>152</v>
      </c>
      <c r="D1293">
        <v>38</v>
      </c>
      <c r="E1293" t="s">
        <v>156</v>
      </c>
      <c r="F1293">
        <f t="shared" si="20"/>
        <v>38</v>
      </c>
      <c r="G1293">
        <f>IF(OR(Table3[[#This Row],[new Age]]&gt;Answer!$H$39,Table3[[#This Row],[new Age]]&lt;Answer!$H$40),1,0)</f>
        <v>0</v>
      </c>
    </row>
    <row r="1294" spans="1:7" x14ac:dyDescent="0.3">
      <c r="A1294">
        <v>1293</v>
      </c>
      <c r="B1294" s="1" t="s">
        <v>99</v>
      </c>
      <c r="C1294" t="s">
        <v>151</v>
      </c>
      <c r="D1294">
        <v>38</v>
      </c>
      <c r="E1294" t="s">
        <v>156</v>
      </c>
      <c r="F1294">
        <f>IF(D1294="",AVERAGE(#REF!),D1294)</f>
        <v>38</v>
      </c>
      <c r="G1294">
        <f>IF(OR(Table3[[#This Row],[new Age]]&gt;Answer!$H$39,Table3[[#This Row],[new Age]]&lt;Answer!$H$40),1,0)</f>
        <v>0</v>
      </c>
    </row>
    <row r="1295" spans="1:7" x14ac:dyDescent="0.3">
      <c r="A1295">
        <v>1294</v>
      </c>
      <c r="B1295" s="1" t="s">
        <v>100</v>
      </c>
      <c r="C1295" t="s">
        <v>152</v>
      </c>
      <c r="D1295">
        <v>54</v>
      </c>
      <c r="E1295" t="s">
        <v>156</v>
      </c>
      <c r="F1295">
        <f>IF(D1295="",AVERAGE(#REF!),D1295)</f>
        <v>54</v>
      </c>
      <c r="G1295">
        <f>IF(OR(Table3[[#This Row],[new Age]]&gt;Answer!$H$39,Table3[[#This Row],[new Age]]&lt;Answer!$H$40),1,0)</f>
        <v>0</v>
      </c>
    </row>
    <row r="1296" spans="1:7" x14ac:dyDescent="0.3">
      <c r="A1296">
        <v>1295</v>
      </c>
      <c r="B1296" s="1" t="s">
        <v>102</v>
      </c>
      <c r="C1296" t="s">
        <v>152</v>
      </c>
      <c r="D1296">
        <v>86</v>
      </c>
      <c r="E1296" t="s">
        <v>156</v>
      </c>
      <c r="F1296">
        <f t="shared" si="20"/>
        <v>86</v>
      </c>
      <c r="G1296">
        <f>IF(OR(Table3[[#This Row],[new Age]]&gt;Answer!$H$39,Table3[[#This Row],[new Age]]&lt;Answer!$H$40),1,0)</f>
        <v>0</v>
      </c>
    </row>
    <row r="1297" spans="1:7" x14ac:dyDescent="0.3">
      <c r="A1297">
        <v>1296</v>
      </c>
      <c r="B1297" s="1" t="s">
        <v>105</v>
      </c>
      <c r="C1297" t="s">
        <v>151</v>
      </c>
      <c r="D1297">
        <v>20</v>
      </c>
      <c r="E1297" t="s">
        <v>156</v>
      </c>
      <c r="F1297">
        <f t="shared" si="20"/>
        <v>20</v>
      </c>
      <c r="G1297">
        <f>IF(OR(Table3[[#This Row],[new Age]]&gt;Answer!$H$39,Table3[[#This Row],[new Age]]&lt;Answer!$H$40),1,0)</f>
        <v>0</v>
      </c>
    </row>
    <row r="1298" spans="1:7" x14ac:dyDescent="0.3">
      <c r="A1298">
        <v>1297</v>
      </c>
      <c r="B1298" s="1" t="s">
        <v>99</v>
      </c>
      <c r="C1298" t="s">
        <v>152</v>
      </c>
      <c r="D1298">
        <v>86</v>
      </c>
      <c r="E1298" t="s">
        <v>156</v>
      </c>
      <c r="F1298">
        <f>IF(D1298="",AVERAGE(#REF!),D1298)</f>
        <v>86</v>
      </c>
      <c r="G1298">
        <f>IF(OR(Table3[[#This Row],[new Age]]&gt;Answer!$H$39,Table3[[#This Row],[new Age]]&lt;Answer!$H$40),1,0)</f>
        <v>0</v>
      </c>
    </row>
    <row r="1299" spans="1:7" x14ac:dyDescent="0.3">
      <c r="A1299">
        <v>1298</v>
      </c>
      <c r="B1299" s="1" t="s">
        <v>101</v>
      </c>
      <c r="C1299" t="s">
        <v>151</v>
      </c>
      <c r="D1299">
        <v>31</v>
      </c>
      <c r="E1299" t="s">
        <v>156</v>
      </c>
      <c r="F1299">
        <f>IF(D1299="",AVERAGE(#REF!),D1299)</f>
        <v>31</v>
      </c>
      <c r="G1299">
        <f>IF(OR(Table3[[#This Row],[new Age]]&gt;Answer!$H$39,Table3[[#This Row],[new Age]]&lt;Answer!$H$40),1,0)</f>
        <v>0</v>
      </c>
    </row>
    <row r="1300" spans="1:7" x14ac:dyDescent="0.3">
      <c r="A1300">
        <v>1299</v>
      </c>
      <c r="B1300" s="1" t="s">
        <v>99</v>
      </c>
      <c r="C1300" t="s">
        <v>151</v>
      </c>
      <c r="D1300">
        <v>44</v>
      </c>
      <c r="E1300" t="s">
        <v>156</v>
      </c>
      <c r="F1300">
        <f t="shared" si="20"/>
        <v>44</v>
      </c>
      <c r="G1300">
        <f>IF(OR(Table3[[#This Row],[new Age]]&gt;Answer!$H$39,Table3[[#This Row],[new Age]]&lt;Answer!$H$40),1,0)</f>
        <v>0</v>
      </c>
    </row>
    <row r="1301" spans="1:7" x14ac:dyDescent="0.3">
      <c r="A1301">
        <v>1300</v>
      </c>
      <c r="B1301" s="1" t="s">
        <v>109</v>
      </c>
      <c r="C1301" t="s">
        <v>151</v>
      </c>
      <c r="D1301">
        <v>74</v>
      </c>
      <c r="E1301" t="s">
        <v>156</v>
      </c>
      <c r="F1301">
        <f t="shared" si="20"/>
        <v>74</v>
      </c>
      <c r="G1301">
        <f>IF(OR(Table3[[#This Row],[new Age]]&gt;Answer!$H$39,Table3[[#This Row],[new Age]]&lt;Answer!$H$40),1,0)</f>
        <v>0</v>
      </c>
    </row>
    <row r="1302" spans="1:7" x14ac:dyDescent="0.3">
      <c r="A1302">
        <v>1301</v>
      </c>
      <c r="B1302" s="1" t="s">
        <v>105</v>
      </c>
      <c r="C1302" t="s">
        <v>151</v>
      </c>
      <c r="D1302">
        <v>84</v>
      </c>
      <c r="E1302" t="s">
        <v>156</v>
      </c>
      <c r="F1302">
        <f>IF(D1302="",AVERAGE(#REF!),D1302)</f>
        <v>84</v>
      </c>
      <c r="G1302">
        <f>IF(OR(Table3[[#This Row],[new Age]]&gt;Answer!$H$39,Table3[[#This Row],[new Age]]&lt;Answer!$H$40),1,0)</f>
        <v>0</v>
      </c>
    </row>
    <row r="1303" spans="1:7" x14ac:dyDescent="0.3">
      <c r="A1303">
        <v>1302</v>
      </c>
      <c r="B1303" s="1" t="s">
        <v>100</v>
      </c>
      <c r="C1303" t="s">
        <v>152</v>
      </c>
      <c r="D1303">
        <v>28</v>
      </c>
      <c r="E1303" t="s">
        <v>156</v>
      </c>
      <c r="F1303">
        <f>IF(D1303="",AVERAGE(#REF!),D1303)</f>
        <v>28</v>
      </c>
      <c r="G1303">
        <f>IF(OR(Table3[[#This Row],[new Age]]&gt;Answer!$H$39,Table3[[#This Row],[new Age]]&lt;Answer!$H$40),1,0)</f>
        <v>0</v>
      </c>
    </row>
    <row r="1304" spans="1:7" x14ac:dyDescent="0.3">
      <c r="A1304">
        <v>1303</v>
      </c>
      <c r="B1304" s="1" t="s">
        <v>105</v>
      </c>
      <c r="C1304" t="s">
        <v>151</v>
      </c>
      <c r="D1304">
        <v>81</v>
      </c>
      <c r="E1304" t="s">
        <v>156</v>
      </c>
      <c r="F1304">
        <f t="shared" si="20"/>
        <v>81</v>
      </c>
      <c r="G1304">
        <f>IF(OR(Table3[[#This Row],[new Age]]&gt;Answer!$H$39,Table3[[#This Row],[new Age]]&lt;Answer!$H$40),1,0)</f>
        <v>0</v>
      </c>
    </row>
    <row r="1305" spans="1:7" x14ac:dyDescent="0.3">
      <c r="A1305">
        <v>1304</v>
      </c>
      <c r="B1305" s="1" t="s">
        <v>107</v>
      </c>
      <c r="C1305" t="s">
        <v>152</v>
      </c>
      <c r="D1305">
        <v>18</v>
      </c>
      <c r="E1305" t="s">
        <v>156</v>
      </c>
      <c r="F1305">
        <f t="shared" si="20"/>
        <v>18</v>
      </c>
      <c r="G1305">
        <f>IF(OR(Table3[[#This Row],[new Age]]&gt;Answer!$H$39,Table3[[#This Row],[new Age]]&lt;Answer!$H$40),1,0)</f>
        <v>0</v>
      </c>
    </row>
    <row r="1306" spans="1:7" x14ac:dyDescent="0.3">
      <c r="A1306">
        <v>1305</v>
      </c>
      <c r="B1306" s="1" t="s">
        <v>100</v>
      </c>
      <c r="C1306" t="s">
        <v>151</v>
      </c>
      <c r="D1306">
        <v>58</v>
      </c>
      <c r="E1306" t="s">
        <v>156</v>
      </c>
      <c r="F1306">
        <f>IF(D1306="",AVERAGE(#REF!),D1306)</f>
        <v>58</v>
      </c>
      <c r="G1306">
        <f>IF(OR(Table3[[#This Row],[new Age]]&gt;Answer!$H$39,Table3[[#This Row],[new Age]]&lt;Answer!$H$40),1,0)</f>
        <v>0</v>
      </c>
    </row>
    <row r="1307" spans="1:7" x14ac:dyDescent="0.3">
      <c r="A1307">
        <v>1306</v>
      </c>
      <c r="B1307" s="1" t="s">
        <v>99</v>
      </c>
      <c r="C1307" t="s">
        <v>151</v>
      </c>
      <c r="D1307">
        <v>65</v>
      </c>
      <c r="E1307" t="s">
        <v>156</v>
      </c>
      <c r="F1307">
        <f>IF(D1307="",AVERAGE(#REF!),D1307)</f>
        <v>65</v>
      </c>
      <c r="G1307">
        <f>IF(OR(Table3[[#This Row],[new Age]]&gt;Answer!$H$39,Table3[[#This Row],[new Age]]&lt;Answer!$H$40),1,0)</f>
        <v>0</v>
      </c>
    </row>
    <row r="1308" spans="1:7" x14ac:dyDescent="0.3">
      <c r="A1308">
        <v>1307</v>
      </c>
      <c r="B1308" s="1" t="s">
        <v>100</v>
      </c>
      <c r="C1308" t="s">
        <v>152</v>
      </c>
      <c r="D1308">
        <v>78</v>
      </c>
      <c r="E1308" t="s">
        <v>156</v>
      </c>
      <c r="F1308">
        <f t="shared" si="20"/>
        <v>78</v>
      </c>
      <c r="G1308">
        <f>IF(OR(Table3[[#This Row],[new Age]]&gt;Answer!$H$39,Table3[[#This Row],[new Age]]&lt;Answer!$H$40),1,0)</f>
        <v>0</v>
      </c>
    </row>
    <row r="1309" spans="1:7" x14ac:dyDescent="0.3">
      <c r="A1309">
        <v>1308</v>
      </c>
      <c r="B1309" s="1" t="s">
        <v>105</v>
      </c>
      <c r="C1309" t="s">
        <v>152</v>
      </c>
      <c r="D1309">
        <v>56</v>
      </c>
      <c r="E1309" t="s">
        <v>156</v>
      </c>
      <c r="F1309">
        <f t="shared" si="20"/>
        <v>56</v>
      </c>
      <c r="G1309">
        <f>IF(OR(Table3[[#This Row],[new Age]]&gt;Answer!$H$39,Table3[[#This Row],[new Age]]&lt;Answer!$H$40),1,0)</f>
        <v>0</v>
      </c>
    </row>
    <row r="1310" spans="1:7" x14ac:dyDescent="0.3">
      <c r="A1310">
        <v>1309</v>
      </c>
      <c r="B1310" s="1" t="s">
        <v>99</v>
      </c>
      <c r="C1310" t="s">
        <v>152</v>
      </c>
      <c r="D1310">
        <v>88</v>
      </c>
      <c r="E1310" t="s">
        <v>156</v>
      </c>
      <c r="F1310">
        <f>IF(D1310="",AVERAGE(#REF!),D1310)</f>
        <v>88</v>
      </c>
      <c r="G1310">
        <f>IF(OR(Table3[[#This Row],[new Age]]&gt;Answer!$H$39,Table3[[#This Row],[new Age]]&lt;Answer!$H$40),1,0)</f>
        <v>0</v>
      </c>
    </row>
    <row r="1311" spans="1:7" x14ac:dyDescent="0.3">
      <c r="A1311">
        <v>1310</v>
      </c>
      <c r="B1311" s="1" t="s">
        <v>105</v>
      </c>
      <c r="C1311" t="s">
        <v>151</v>
      </c>
      <c r="D1311">
        <v>70</v>
      </c>
      <c r="E1311" t="s">
        <v>156</v>
      </c>
      <c r="F1311">
        <f>IF(D1311="",AVERAGE(#REF!),D1311)</f>
        <v>70</v>
      </c>
      <c r="G1311">
        <f>IF(OR(Table3[[#This Row],[new Age]]&gt;Answer!$H$39,Table3[[#This Row],[new Age]]&lt;Answer!$H$40),1,0)</f>
        <v>0</v>
      </c>
    </row>
    <row r="1312" spans="1:7" x14ac:dyDescent="0.3">
      <c r="A1312">
        <v>1311</v>
      </c>
      <c r="B1312" s="1" t="s">
        <v>99</v>
      </c>
      <c r="C1312" t="s">
        <v>151</v>
      </c>
      <c r="D1312">
        <v>20</v>
      </c>
      <c r="E1312" t="s">
        <v>156</v>
      </c>
      <c r="F1312">
        <f t="shared" si="20"/>
        <v>20</v>
      </c>
      <c r="G1312">
        <f>IF(OR(Table3[[#This Row],[new Age]]&gt;Answer!$H$39,Table3[[#This Row],[new Age]]&lt;Answer!$H$40),1,0)</f>
        <v>0</v>
      </c>
    </row>
    <row r="1313" spans="1:7" x14ac:dyDescent="0.3">
      <c r="A1313">
        <v>1312</v>
      </c>
      <c r="B1313" s="1" t="s">
        <v>99</v>
      </c>
      <c r="C1313" t="s">
        <v>152</v>
      </c>
      <c r="D1313">
        <v>59</v>
      </c>
      <c r="E1313" t="s">
        <v>156</v>
      </c>
      <c r="F1313">
        <f t="shared" si="20"/>
        <v>59</v>
      </c>
      <c r="G1313">
        <f>IF(OR(Table3[[#This Row],[new Age]]&gt;Answer!$H$39,Table3[[#This Row],[new Age]]&lt;Answer!$H$40),1,0)</f>
        <v>0</v>
      </c>
    </row>
    <row r="1314" spans="1:7" x14ac:dyDescent="0.3">
      <c r="A1314">
        <v>1313</v>
      </c>
      <c r="B1314" s="1" t="s">
        <v>99</v>
      </c>
      <c r="C1314" t="s">
        <v>151</v>
      </c>
      <c r="D1314">
        <v>61</v>
      </c>
      <c r="E1314" t="s">
        <v>156</v>
      </c>
      <c r="F1314">
        <f>IF(D1314="",AVERAGE(#REF!),D1314)</f>
        <v>61</v>
      </c>
      <c r="G1314">
        <f>IF(OR(Table3[[#This Row],[new Age]]&gt;Answer!$H$39,Table3[[#This Row],[new Age]]&lt;Answer!$H$40),1,0)</f>
        <v>0</v>
      </c>
    </row>
    <row r="1315" spans="1:7" x14ac:dyDescent="0.3">
      <c r="A1315">
        <v>1314</v>
      </c>
      <c r="B1315" s="1" t="s">
        <v>99</v>
      </c>
      <c r="C1315" t="s">
        <v>152</v>
      </c>
      <c r="D1315">
        <v>86</v>
      </c>
      <c r="E1315" t="s">
        <v>156</v>
      </c>
      <c r="F1315">
        <f>IF(D1315="",AVERAGE(#REF!),D1315)</f>
        <v>86</v>
      </c>
      <c r="G1315">
        <f>IF(OR(Table3[[#This Row],[new Age]]&gt;Answer!$H$39,Table3[[#This Row],[new Age]]&lt;Answer!$H$40),1,0)</f>
        <v>0</v>
      </c>
    </row>
    <row r="1316" spans="1:7" x14ac:dyDescent="0.3">
      <c r="A1316">
        <v>1315</v>
      </c>
      <c r="B1316" s="1" t="s">
        <v>99</v>
      </c>
      <c r="C1316" t="s">
        <v>152</v>
      </c>
      <c r="D1316">
        <v>76</v>
      </c>
      <c r="E1316" t="s">
        <v>156</v>
      </c>
      <c r="F1316">
        <f t="shared" si="20"/>
        <v>76</v>
      </c>
      <c r="G1316">
        <f>IF(OR(Table3[[#This Row],[new Age]]&gt;Answer!$H$39,Table3[[#This Row],[new Age]]&lt;Answer!$H$40),1,0)</f>
        <v>0</v>
      </c>
    </row>
    <row r="1317" spans="1:7" x14ac:dyDescent="0.3">
      <c r="A1317">
        <v>1316</v>
      </c>
      <c r="B1317" s="1" t="s">
        <v>101</v>
      </c>
      <c r="C1317" t="s">
        <v>152</v>
      </c>
      <c r="D1317">
        <v>70</v>
      </c>
      <c r="E1317" t="s">
        <v>156</v>
      </c>
      <c r="F1317">
        <f t="shared" si="20"/>
        <v>70</v>
      </c>
      <c r="G1317">
        <f>IF(OR(Table3[[#This Row],[new Age]]&gt;Answer!$H$39,Table3[[#This Row],[new Age]]&lt;Answer!$H$40),1,0)</f>
        <v>0</v>
      </c>
    </row>
    <row r="1318" spans="1:7" x14ac:dyDescent="0.3">
      <c r="A1318">
        <v>1317</v>
      </c>
      <c r="B1318" s="1" t="s">
        <v>100</v>
      </c>
      <c r="C1318" t="s">
        <v>151</v>
      </c>
      <c r="D1318">
        <v>54</v>
      </c>
      <c r="E1318" t="s">
        <v>156</v>
      </c>
      <c r="F1318">
        <f>IF(D1318="",AVERAGE(#REF!),D1318)</f>
        <v>54</v>
      </c>
      <c r="G1318">
        <f>IF(OR(Table3[[#This Row],[new Age]]&gt;Answer!$H$39,Table3[[#This Row],[new Age]]&lt;Answer!$H$40),1,0)</f>
        <v>0</v>
      </c>
    </row>
    <row r="1319" spans="1:7" x14ac:dyDescent="0.3">
      <c r="A1319">
        <v>1318</v>
      </c>
      <c r="B1319" s="1" t="s">
        <v>99</v>
      </c>
      <c r="C1319" t="s">
        <v>151</v>
      </c>
      <c r="D1319">
        <v>24</v>
      </c>
      <c r="E1319" t="s">
        <v>156</v>
      </c>
      <c r="F1319">
        <f>IF(D1319="",AVERAGE(#REF!),D1319)</f>
        <v>24</v>
      </c>
      <c r="G1319">
        <f>IF(OR(Table3[[#This Row],[new Age]]&gt;Answer!$H$39,Table3[[#This Row],[new Age]]&lt;Answer!$H$40),1,0)</f>
        <v>0</v>
      </c>
    </row>
    <row r="1320" spans="1:7" x14ac:dyDescent="0.3">
      <c r="A1320">
        <v>1319</v>
      </c>
      <c r="B1320" s="1" t="s">
        <v>99</v>
      </c>
      <c r="C1320" t="s">
        <v>152</v>
      </c>
      <c r="D1320">
        <v>19</v>
      </c>
      <c r="E1320" t="s">
        <v>156</v>
      </c>
      <c r="F1320">
        <f t="shared" si="20"/>
        <v>19</v>
      </c>
      <c r="G1320">
        <f>IF(OR(Table3[[#This Row],[new Age]]&gt;Answer!$H$39,Table3[[#This Row],[new Age]]&lt;Answer!$H$40),1,0)</f>
        <v>0</v>
      </c>
    </row>
    <row r="1321" spans="1:7" x14ac:dyDescent="0.3">
      <c r="A1321">
        <v>1320</v>
      </c>
      <c r="B1321" s="1" t="s">
        <v>109</v>
      </c>
      <c r="C1321" t="s">
        <v>151</v>
      </c>
      <c r="D1321">
        <v>71</v>
      </c>
      <c r="E1321" t="s">
        <v>156</v>
      </c>
      <c r="F1321">
        <f t="shared" si="20"/>
        <v>71</v>
      </c>
      <c r="G1321">
        <f>IF(OR(Table3[[#This Row],[new Age]]&gt;Answer!$H$39,Table3[[#This Row],[new Age]]&lt;Answer!$H$40),1,0)</f>
        <v>0</v>
      </c>
    </row>
    <row r="1322" spans="1:7" x14ac:dyDescent="0.3">
      <c r="A1322">
        <v>1321</v>
      </c>
      <c r="B1322" s="1" t="s">
        <v>107</v>
      </c>
      <c r="C1322" t="s">
        <v>152</v>
      </c>
      <c r="D1322">
        <v>83</v>
      </c>
      <c r="E1322" t="s">
        <v>156</v>
      </c>
      <c r="F1322">
        <f>IF(D1322="",AVERAGE(#REF!),D1322)</f>
        <v>83</v>
      </c>
      <c r="G1322">
        <f>IF(OR(Table3[[#This Row],[new Age]]&gt;Answer!$H$39,Table3[[#This Row],[new Age]]&lt;Answer!$H$40),1,0)</f>
        <v>0</v>
      </c>
    </row>
    <row r="1323" spans="1:7" x14ac:dyDescent="0.3">
      <c r="A1323">
        <v>1322</v>
      </c>
      <c r="B1323" s="1" t="s">
        <v>99</v>
      </c>
      <c r="C1323" t="s">
        <v>152</v>
      </c>
      <c r="D1323">
        <v>49</v>
      </c>
      <c r="E1323" t="s">
        <v>156</v>
      </c>
      <c r="F1323">
        <f>IF(D1323="",AVERAGE(#REF!),D1323)</f>
        <v>49</v>
      </c>
      <c r="G1323">
        <f>IF(OR(Table3[[#This Row],[new Age]]&gt;Answer!$H$39,Table3[[#This Row],[new Age]]&lt;Answer!$H$40),1,0)</f>
        <v>0</v>
      </c>
    </row>
    <row r="1324" spans="1:7" x14ac:dyDescent="0.3">
      <c r="A1324">
        <v>1323</v>
      </c>
      <c r="B1324" s="1" t="s">
        <v>110</v>
      </c>
      <c r="C1324" t="s">
        <v>152</v>
      </c>
      <c r="D1324">
        <v>81</v>
      </c>
      <c r="E1324" t="s">
        <v>156</v>
      </c>
      <c r="F1324">
        <f t="shared" si="20"/>
        <v>81</v>
      </c>
      <c r="G1324">
        <f>IF(OR(Table3[[#This Row],[new Age]]&gt;Answer!$H$39,Table3[[#This Row],[new Age]]&lt;Answer!$H$40),1,0)</f>
        <v>0</v>
      </c>
    </row>
    <row r="1325" spans="1:7" x14ac:dyDescent="0.3">
      <c r="A1325">
        <v>1324</v>
      </c>
      <c r="B1325" s="1" t="s">
        <v>99</v>
      </c>
      <c r="C1325" t="s">
        <v>151</v>
      </c>
      <c r="D1325">
        <v>67</v>
      </c>
      <c r="E1325" t="s">
        <v>156</v>
      </c>
      <c r="F1325">
        <f t="shared" si="20"/>
        <v>67</v>
      </c>
      <c r="G1325">
        <f>IF(OR(Table3[[#This Row],[new Age]]&gt;Answer!$H$39,Table3[[#This Row],[new Age]]&lt;Answer!$H$40),1,0)</f>
        <v>0</v>
      </c>
    </row>
    <row r="1326" spans="1:7" x14ac:dyDescent="0.3">
      <c r="A1326">
        <v>1325</v>
      </c>
      <c r="B1326" s="1" t="s">
        <v>105</v>
      </c>
      <c r="C1326" t="s">
        <v>152</v>
      </c>
      <c r="D1326">
        <v>29</v>
      </c>
      <c r="E1326" t="s">
        <v>156</v>
      </c>
      <c r="F1326">
        <f>IF(D1326="",AVERAGE(#REF!),D1326)</f>
        <v>29</v>
      </c>
      <c r="G1326">
        <f>IF(OR(Table3[[#This Row],[new Age]]&gt;Answer!$H$39,Table3[[#This Row],[new Age]]&lt;Answer!$H$40),1,0)</f>
        <v>0</v>
      </c>
    </row>
    <row r="1327" spans="1:7" x14ac:dyDescent="0.3">
      <c r="A1327">
        <v>1326</v>
      </c>
      <c r="B1327" s="1" t="s">
        <v>100</v>
      </c>
      <c r="C1327" t="s">
        <v>151</v>
      </c>
      <c r="D1327">
        <v>84</v>
      </c>
      <c r="E1327" t="s">
        <v>156</v>
      </c>
      <c r="F1327">
        <f>IF(D1327="",AVERAGE(#REF!),D1327)</f>
        <v>84</v>
      </c>
      <c r="G1327">
        <f>IF(OR(Table3[[#This Row],[new Age]]&gt;Answer!$H$39,Table3[[#This Row],[new Age]]&lt;Answer!$H$40),1,0)</f>
        <v>0</v>
      </c>
    </row>
    <row r="1328" spans="1:7" x14ac:dyDescent="0.3">
      <c r="A1328">
        <v>1327</v>
      </c>
      <c r="B1328" s="1" t="s">
        <v>100</v>
      </c>
      <c r="C1328" t="s">
        <v>151</v>
      </c>
      <c r="D1328">
        <v>34</v>
      </c>
      <c r="E1328" t="s">
        <v>156</v>
      </c>
      <c r="F1328">
        <f t="shared" si="20"/>
        <v>34</v>
      </c>
      <c r="G1328">
        <f>IF(OR(Table3[[#This Row],[new Age]]&gt;Answer!$H$39,Table3[[#This Row],[new Age]]&lt;Answer!$H$40),1,0)</f>
        <v>0</v>
      </c>
    </row>
    <row r="1329" spans="1:7" x14ac:dyDescent="0.3">
      <c r="A1329">
        <v>1328</v>
      </c>
      <c r="B1329" s="1" t="s">
        <v>99</v>
      </c>
      <c r="C1329" t="s">
        <v>151</v>
      </c>
      <c r="D1329">
        <v>38</v>
      </c>
      <c r="E1329" t="s">
        <v>156</v>
      </c>
      <c r="F1329">
        <f t="shared" si="20"/>
        <v>38</v>
      </c>
      <c r="G1329">
        <f>IF(OR(Table3[[#This Row],[new Age]]&gt;Answer!$H$39,Table3[[#This Row],[new Age]]&lt;Answer!$H$40),1,0)</f>
        <v>0</v>
      </c>
    </row>
    <row r="1330" spans="1:7" x14ac:dyDescent="0.3">
      <c r="A1330">
        <v>1329</v>
      </c>
      <c r="B1330" s="1" t="s">
        <v>99</v>
      </c>
      <c r="C1330" t="s">
        <v>151</v>
      </c>
      <c r="D1330">
        <v>62</v>
      </c>
      <c r="E1330" t="s">
        <v>156</v>
      </c>
      <c r="F1330">
        <f>IF(D1330="",AVERAGE(#REF!),D1330)</f>
        <v>62</v>
      </c>
      <c r="G1330">
        <f>IF(OR(Table3[[#This Row],[new Age]]&gt;Answer!$H$39,Table3[[#This Row],[new Age]]&lt;Answer!$H$40),1,0)</f>
        <v>0</v>
      </c>
    </row>
    <row r="1331" spans="1:7" x14ac:dyDescent="0.3">
      <c r="A1331">
        <v>1330</v>
      </c>
      <c r="B1331" s="1" t="s">
        <v>101</v>
      </c>
      <c r="C1331" t="s">
        <v>151</v>
      </c>
      <c r="D1331">
        <v>59</v>
      </c>
      <c r="E1331" t="s">
        <v>156</v>
      </c>
      <c r="F1331">
        <f>IF(D1331="",AVERAGE(#REF!),D1331)</f>
        <v>59</v>
      </c>
      <c r="G1331">
        <f>IF(OR(Table3[[#This Row],[new Age]]&gt;Answer!$H$39,Table3[[#This Row],[new Age]]&lt;Answer!$H$40),1,0)</f>
        <v>0</v>
      </c>
    </row>
    <row r="1332" spans="1:7" x14ac:dyDescent="0.3">
      <c r="A1332">
        <v>1331</v>
      </c>
      <c r="B1332" s="1" t="s">
        <v>99</v>
      </c>
      <c r="C1332" t="s">
        <v>152</v>
      </c>
      <c r="D1332">
        <v>84</v>
      </c>
      <c r="E1332" t="s">
        <v>156</v>
      </c>
      <c r="F1332">
        <f t="shared" si="20"/>
        <v>84</v>
      </c>
      <c r="G1332">
        <f>IF(OR(Table3[[#This Row],[new Age]]&gt;Answer!$H$39,Table3[[#This Row],[new Age]]&lt;Answer!$H$40),1,0)</f>
        <v>0</v>
      </c>
    </row>
    <row r="1333" spans="1:7" x14ac:dyDescent="0.3">
      <c r="A1333">
        <v>1332</v>
      </c>
      <c r="B1333" s="1" t="s">
        <v>102</v>
      </c>
      <c r="C1333" t="s">
        <v>151</v>
      </c>
      <c r="D1333">
        <v>49</v>
      </c>
      <c r="E1333" t="s">
        <v>156</v>
      </c>
      <c r="F1333">
        <f t="shared" si="20"/>
        <v>49</v>
      </c>
      <c r="G1333">
        <f>IF(OR(Table3[[#This Row],[new Age]]&gt;Answer!$H$39,Table3[[#This Row],[new Age]]&lt;Answer!$H$40),1,0)</f>
        <v>0</v>
      </c>
    </row>
    <row r="1334" spans="1:7" x14ac:dyDescent="0.3">
      <c r="A1334">
        <v>1333</v>
      </c>
      <c r="B1334" s="1" t="s">
        <v>99</v>
      </c>
      <c r="C1334" t="s">
        <v>151</v>
      </c>
      <c r="D1334">
        <v>31</v>
      </c>
      <c r="E1334" t="s">
        <v>156</v>
      </c>
      <c r="F1334">
        <f>IF(D1334="",AVERAGE(#REF!),D1334)</f>
        <v>31</v>
      </c>
      <c r="G1334">
        <f>IF(OR(Table3[[#This Row],[new Age]]&gt;Answer!$H$39,Table3[[#This Row],[new Age]]&lt;Answer!$H$40),1,0)</f>
        <v>0</v>
      </c>
    </row>
    <row r="1335" spans="1:7" x14ac:dyDescent="0.3">
      <c r="A1335">
        <v>1334</v>
      </c>
      <c r="B1335" s="1" t="s">
        <v>99</v>
      </c>
      <c r="C1335" t="s">
        <v>152</v>
      </c>
      <c r="D1335">
        <v>30</v>
      </c>
      <c r="E1335" t="s">
        <v>156</v>
      </c>
      <c r="F1335">
        <f>IF(D1335="",AVERAGE(#REF!),D1335)</f>
        <v>30</v>
      </c>
      <c r="G1335">
        <f>IF(OR(Table3[[#This Row],[new Age]]&gt;Answer!$H$39,Table3[[#This Row],[new Age]]&lt;Answer!$H$40),1,0)</f>
        <v>0</v>
      </c>
    </row>
    <row r="1336" spans="1:7" x14ac:dyDescent="0.3">
      <c r="A1336">
        <v>1335</v>
      </c>
      <c r="B1336" s="1" t="s">
        <v>99</v>
      </c>
      <c r="C1336" t="s">
        <v>152</v>
      </c>
      <c r="D1336">
        <v>70</v>
      </c>
      <c r="E1336" t="s">
        <v>156</v>
      </c>
      <c r="F1336">
        <f t="shared" si="20"/>
        <v>70</v>
      </c>
      <c r="G1336">
        <f>IF(OR(Table3[[#This Row],[new Age]]&gt;Answer!$H$39,Table3[[#This Row],[new Age]]&lt;Answer!$H$40),1,0)</f>
        <v>0</v>
      </c>
    </row>
    <row r="1337" spans="1:7" x14ac:dyDescent="0.3">
      <c r="A1337">
        <v>1336</v>
      </c>
      <c r="B1337" s="1" t="s">
        <v>99</v>
      </c>
      <c r="C1337" t="s">
        <v>151</v>
      </c>
      <c r="D1337">
        <v>89</v>
      </c>
      <c r="E1337" t="s">
        <v>156</v>
      </c>
      <c r="F1337">
        <f t="shared" si="20"/>
        <v>89</v>
      </c>
      <c r="G1337">
        <f>IF(OR(Table3[[#This Row],[new Age]]&gt;Answer!$H$39,Table3[[#This Row],[new Age]]&lt;Answer!$H$40),1,0)</f>
        <v>0</v>
      </c>
    </row>
    <row r="1338" spans="1:7" x14ac:dyDescent="0.3">
      <c r="A1338">
        <v>1337</v>
      </c>
      <c r="B1338" s="1" t="s">
        <v>105</v>
      </c>
      <c r="C1338" t="s">
        <v>152</v>
      </c>
      <c r="D1338">
        <v>54</v>
      </c>
      <c r="E1338" t="s">
        <v>156</v>
      </c>
      <c r="F1338">
        <f>IF(D1338="",AVERAGE(#REF!),D1338)</f>
        <v>54</v>
      </c>
      <c r="G1338">
        <f>IF(OR(Table3[[#This Row],[new Age]]&gt;Answer!$H$39,Table3[[#This Row],[new Age]]&lt;Answer!$H$40),1,0)</f>
        <v>0</v>
      </c>
    </row>
    <row r="1339" spans="1:7" x14ac:dyDescent="0.3">
      <c r="A1339">
        <v>1338</v>
      </c>
      <c r="B1339" s="1" t="s">
        <v>107</v>
      </c>
      <c r="C1339" t="s">
        <v>151</v>
      </c>
      <c r="D1339">
        <v>37</v>
      </c>
      <c r="E1339" t="s">
        <v>156</v>
      </c>
      <c r="F1339">
        <f>IF(D1339="",AVERAGE(#REF!),D1339)</f>
        <v>37</v>
      </c>
      <c r="G1339">
        <f>IF(OR(Table3[[#This Row],[new Age]]&gt;Answer!$H$39,Table3[[#This Row],[new Age]]&lt;Answer!$H$40),1,0)</f>
        <v>0</v>
      </c>
    </row>
    <row r="1340" spans="1:7" x14ac:dyDescent="0.3">
      <c r="A1340">
        <v>1339</v>
      </c>
      <c r="B1340" s="1" t="s">
        <v>100</v>
      </c>
      <c r="C1340" t="s">
        <v>151</v>
      </c>
      <c r="D1340">
        <v>34</v>
      </c>
      <c r="E1340" t="s">
        <v>156</v>
      </c>
      <c r="F1340">
        <f t="shared" si="20"/>
        <v>34</v>
      </c>
      <c r="G1340">
        <f>IF(OR(Table3[[#This Row],[new Age]]&gt;Answer!$H$39,Table3[[#This Row],[new Age]]&lt;Answer!$H$40),1,0)</f>
        <v>0</v>
      </c>
    </row>
    <row r="1341" spans="1:7" x14ac:dyDescent="0.3">
      <c r="A1341">
        <v>1340</v>
      </c>
      <c r="B1341" s="1" t="s">
        <v>107</v>
      </c>
      <c r="C1341" t="s">
        <v>152</v>
      </c>
      <c r="D1341">
        <v>40</v>
      </c>
      <c r="E1341" t="s">
        <v>156</v>
      </c>
      <c r="F1341">
        <f t="shared" si="20"/>
        <v>40</v>
      </c>
      <c r="G1341">
        <f>IF(OR(Table3[[#This Row],[new Age]]&gt;Answer!$H$39,Table3[[#This Row],[new Age]]&lt;Answer!$H$40),1,0)</f>
        <v>0</v>
      </c>
    </row>
    <row r="1342" spans="1:7" x14ac:dyDescent="0.3">
      <c r="A1342">
        <v>1341</v>
      </c>
      <c r="B1342" s="1" t="s">
        <v>100</v>
      </c>
      <c r="C1342" t="s">
        <v>152</v>
      </c>
      <c r="D1342">
        <v>56</v>
      </c>
      <c r="E1342" t="s">
        <v>156</v>
      </c>
      <c r="F1342">
        <f>IF(D1342="",AVERAGE(#REF!),D1342)</f>
        <v>56</v>
      </c>
      <c r="G1342">
        <f>IF(OR(Table3[[#This Row],[new Age]]&gt;Answer!$H$39,Table3[[#This Row],[new Age]]&lt;Answer!$H$40),1,0)</f>
        <v>0</v>
      </c>
    </row>
    <row r="1343" spans="1:7" x14ac:dyDescent="0.3">
      <c r="A1343">
        <v>1342</v>
      </c>
      <c r="B1343" s="1" t="s">
        <v>99</v>
      </c>
      <c r="C1343" t="s">
        <v>151</v>
      </c>
      <c r="D1343">
        <v>24</v>
      </c>
      <c r="E1343" t="s">
        <v>156</v>
      </c>
      <c r="F1343">
        <f>IF(D1343="",AVERAGE(#REF!),D1343)</f>
        <v>24</v>
      </c>
      <c r="G1343">
        <f>IF(OR(Table3[[#This Row],[new Age]]&gt;Answer!$H$39,Table3[[#This Row],[new Age]]&lt;Answer!$H$40),1,0)</f>
        <v>0</v>
      </c>
    </row>
    <row r="1344" spans="1:7" x14ac:dyDescent="0.3">
      <c r="A1344">
        <v>1343</v>
      </c>
      <c r="B1344" s="1" t="s">
        <v>99</v>
      </c>
      <c r="C1344" t="s">
        <v>152</v>
      </c>
      <c r="D1344">
        <v>32</v>
      </c>
      <c r="E1344" t="s">
        <v>156</v>
      </c>
      <c r="F1344">
        <f t="shared" si="20"/>
        <v>32</v>
      </c>
      <c r="G1344">
        <f>IF(OR(Table3[[#This Row],[new Age]]&gt;Answer!$H$39,Table3[[#This Row],[new Age]]&lt;Answer!$H$40),1,0)</f>
        <v>0</v>
      </c>
    </row>
    <row r="1345" spans="1:7" x14ac:dyDescent="0.3">
      <c r="A1345">
        <v>1344</v>
      </c>
      <c r="B1345" s="1" t="s">
        <v>105</v>
      </c>
      <c r="C1345" t="s">
        <v>151</v>
      </c>
      <c r="D1345">
        <v>40</v>
      </c>
      <c r="E1345" t="s">
        <v>156</v>
      </c>
      <c r="F1345">
        <f t="shared" si="20"/>
        <v>40</v>
      </c>
      <c r="G1345">
        <f>IF(OR(Table3[[#This Row],[new Age]]&gt;Answer!$H$39,Table3[[#This Row],[new Age]]&lt;Answer!$H$40),1,0)</f>
        <v>0</v>
      </c>
    </row>
    <row r="1346" spans="1:7" x14ac:dyDescent="0.3">
      <c r="A1346">
        <v>1345</v>
      </c>
      <c r="B1346" s="1" t="s">
        <v>99</v>
      </c>
      <c r="C1346" t="s">
        <v>151</v>
      </c>
      <c r="D1346">
        <v>58</v>
      </c>
      <c r="E1346" t="s">
        <v>156</v>
      </c>
      <c r="F1346">
        <f>IF(D1346="",AVERAGE(#REF!),D1346)</f>
        <v>58</v>
      </c>
      <c r="G1346">
        <f>IF(OR(Table3[[#This Row],[new Age]]&gt;Answer!$H$39,Table3[[#This Row],[new Age]]&lt;Answer!$H$40),1,0)</f>
        <v>0</v>
      </c>
    </row>
    <row r="1347" spans="1:7" x14ac:dyDescent="0.3">
      <c r="A1347">
        <v>1346</v>
      </c>
      <c r="B1347" s="1" t="s">
        <v>99</v>
      </c>
      <c r="C1347" t="s">
        <v>151</v>
      </c>
      <c r="D1347">
        <v>81</v>
      </c>
      <c r="E1347" t="s">
        <v>156</v>
      </c>
      <c r="F1347">
        <f>IF(D1347="",AVERAGE(#REF!),D1347)</f>
        <v>81</v>
      </c>
      <c r="G1347">
        <f>IF(OR(Table3[[#This Row],[new Age]]&gt;Answer!$H$39,Table3[[#This Row],[new Age]]&lt;Answer!$H$40),1,0)</f>
        <v>0</v>
      </c>
    </row>
    <row r="1348" spans="1:7" x14ac:dyDescent="0.3">
      <c r="A1348">
        <v>1347</v>
      </c>
      <c r="B1348" s="1" t="s">
        <v>100</v>
      </c>
      <c r="C1348" t="s">
        <v>151</v>
      </c>
      <c r="D1348">
        <v>55</v>
      </c>
      <c r="E1348" t="s">
        <v>156</v>
      </c>
      <c r="F1348">
        <f t="shared" si="20"/>
        <v>55</v>
      </c>
      <c r="G1348">
        <f>IF(OR(Table3[[#This Row],[new Age]]&gt;Answer!$H$39,Table3[[#This Row],[new Age]]&lt;Answer!$H$40),1,0)</f>
        <v>0</v>
      </c>
    </row>
    <row r="1349" spans="1:7" x14ac:dyDescent="0.3">
      <c r="A1349">
        <v>1348</v>
      </c>
      <c r="B1349" s="1" t="s">
        <v>99</v>
      </c>
      <c r="C1349" t="s">
        <v>151</v>
      </c>
      <c r="D1349">
        <v>87</v>
      </c>
      <c r="E1349" t="s">
        <v>156</v>
      </c>
      <c r="F1349">
        <f t="shared" si="20"/>
        <v>87</v>
      </c>
      <c r="G1349">
        <f>IF(OR(Table3[[#This Row],[new Age]]&gt;Answer!$H$39,Table3[[#This Row],[new Age]]&lt;Answer!$H$40),1,0)</f>
        <v>0</v>
      </c>
    </row>
    <row r="1350" spans="1:7" x14ac:dyDescent="0.3">
      <c r="A1350">
        <v>1349</v>
      </c>
      <c r="B1350" s="1" t="s">
        <v>101</v>
      </c>
      <c r="C1350" t="s">
        <v>151</v>
      </c>
      <c r="D1350">
        <v>66</v>
      </c>
      <c r="E1350" t="s">
        <v>156</v>
      </c>
      <c r="F1350">
        <f>IF(D1350="",AVERAGE(#REF!),D1350)</f>
        <v>66</v>
      </c>
      <c r="G1350">
        <f>IF(OR(Table3[[#This Row],[new Age]]&gt;Answer!$H$39,Table3[[#This Row],[new Age]]&lt;Answer!$H$40),1,0)</f>
        <v>0</v>
      </c>
    </row>
    <row r="1351" spans="1:7" x14ac:dyDescent="0.3">
      <c r="A1351">
        <v>1350</v>
      </c>
      <c r="B1351" s="1" t="s">
        <v>105</v>
      </c>
      <c r="C1351" t="s">
        <v>151</v>
      </c>
      <c r="D1351">
        <v>51</v>
      </c>
      <c r="E1351" t="s">
        <v>156</v>
      </c>
      <c r="F1351">
        <f>IF(D1351="",AVERAGE(#REF!),D1351)</f>
        <v>51</v>
      </c>
      <c r="G1351">
        <f>IF(OR(Table3[[#This Row],[new Age]]&gt;Answer!$H$39,Table3[[#This Row],[new Age]]&lt;Answer!$H$40),1,0)</f>
        <v>0</v>
      </c>
    </row>
    <row r="1352" spans="1:7" x14ac:dyDescent="0.3">
      <c r="A1352">
        <v>1351</v>
      </c>
      <c r="B1352" s="1" t="s">
        <v>105</v>
      </c>
      <c r="C1352" t="s">
        <v>152</v>
      </c>
      <c r="D1352">
        <v>42</v>
      </c>
      <c r="E1352" t="s">
        <v>156</v>
      </c>
      <c r="F1352">
        <f t="shared" ref="F1352:F1413" si="21">IF(D1352="",AVERAGE(D1349:D1351),D1352)</f>
        <v>42</v>
      </c>
      <c r="G1352">
        <f>IF(OR(Table3[[#This Row],[new Age]]&gt;Answer!$H$39,Table3[[#This Row],[new Age]]&lt;Answer!$H$40),1,0)</f>
        <v>0</v>
      </c>
    </row>
    <row r="1353" spans="1:7" x14ac:dyDescent="0.3">
      <c r="A1353">
        <v>1352</v>
      </c>
      <c r="B1353" s="1" t="s">
        <v>99</v>
      </c>
      <c r="C1353" t="s">
        <v>152</v>
      </c>
      <c r="D1353">
        <v>20</v>
      </c>
      <c r="E1353" t="s">
        <v>156</v>
      </c>
      <c r="F1353">
        <f t="shared" si="21"/>
        <v>20</v>
      </c>
      <c r="G1353">
        <f>IF(OR(Table3[[#This Row],[new Age]]&gt;Answer!$H$39,Table3[[#This Row],[new Age]]&lt;Answer!$H$40),1,0)</f>
        <v>0</v>
      </c>
    </row>
    <row r="1354" spans="1:7" x14ac:dyDescent="0.3">
      <c r="A1354">
        <v>1353</v>
      </c>
      <c r="B1354" s="1" t="s">
        <v>99</v>
      </c>
      <c r="C1354" t="s">
        <v>151</v>
      </c>
      <c r="D1354">
        <v>27</v>
      </c>
      <c r="E1354" t="s">
        <v>156</v>
      </c>
      <c r="F1354">
        <f>IF(D1354="",AVERAGE(#REF!),D1354)</f>
        <v>27</v>
      </c>
      <c r="G1354">
        <f>IF(OR(Table3[[#This Row],[new Age]]&gt;Answer!$H$39,Table3[[#This Row],[new Age]]&lt;Answer!$H$40),1,0)</f>
        <v>0</v>
      </c>
    </row>
    <row r="1355" spans="1:7" x14ac:dyDescent="0.3">
      <c r="A1355">
        <v>1354</v>
      </c>
      <c r="B1355" s="1" t="s">
        <v>106</v>
      </c>
      <c r="C1355" t="s">
        <v>151</v>
      </c>
      <c r="D1355">
        <v>68</v>
      </c>
      <c r="E1355" t="s">
        <v>156</v>
      </c>
      <c r="F1355">
        <f>IF(D1355="",AVERAGE(#REF!),D1355)</f>
        <v>68</v>
      </c>
      <c r="G1355">
        <f>IF(OR(Table3[[#This Row],[new Age]]&gt;Answer!$H$39,Table3[[#This Row],[new Age]]&lt;Answer!$H$40),1,0)</f>
        <v>0</v>
      </c>
    </row>
    <row r="1356" spans="1:7" x14ac:dyDescent="0.3">
      <c r="A1356">
        <v>1355</v>
      </c>
      <c r="B1356" s="1" t="s">
        <v>105</v>
      </c>
      <c r="C1356" t="s">
        <v>151</v>
      </c>
      <c r="D1356">
        <v>83</v>
      </c>
      <c r="E1356" t="s">
        <v>156</v>
      </c>
      <c r="F1356">
        <f t="shared" si="21"/>
        <v>83</v>
      </c>
      <c r="G1356">
        <f>IF(OR(Table3[[#This Row],[new Age]]&gt;Answer!$H$39,Table3[[#This Row],[new Age]]&lt;Answer!$H$40),1,0)</f>
        <v>0</v>
      </c>
    </row>
    <row r="1357" spans="1:7" x14ac:dyDescent="0.3">
      <c r="A1357">
        <v>1356</v>
      </c>
      <c r="B1357" s="1" t="s">
        <v>105</v>
      </c>
      <c r="C1357" t="s">
        <v>151</v>
      </c>
      <c r="D1357">
        <v>26</v>
      </c>
      <c r="E1357" t="s">
        <v>156</v>
      </c>
      <c r="F1357">
        <f t="shared" si="21"/>
        <v>26</v>
      </c>
      <c r="G1357">
        <f>IF(OR(Table3[[#This Row],[new Age]]&gt;Answer!$H$39,Table3[[#This Row],[new Age]]&lt;Answer!$H$40),1,0)</f>
        <v>0</v>
      </c>
    </row>
    <row r="1358" spans="1:7" x14ac:dyDescent="0.3">
      <c r="A1358">
        <v>1357</v>
      </c>
      <c r="B1358" s="1" t="s">
        <v>111</v>
      </c>
      <c r="C1358" t="s">
        <v>151</v>
      </c>
      <c r="D1358">
        <v>43</v>
      </c>
      <c r="E1358" t="s">
        <v>156</v>
      </c>
      <c r="F1358">
        <f>IF(D1358="",AVERAGE(#REF!),D1358)</f>
        <v>43</v>
      </c>
      <c r="G1358">
        <f>IF(OR(Table3[[#This Row],[new Age]]&gt;Answer!$H$39,Table3[[#This Row],[new Age]]&lt;Answer!$H$40),1,0)</f>
        <v>0</v>
      </c>
    </row>
    <row r="1359" spans="1:7" x14ac:dyDescent="0.3">
      <c r="A1359">
        <v>1358</v>
      </c>
      <c r="B1359" s="1" t="s">
        <v>101</v>
      </c>
      <c r="C1359" t="s">
        <v>152</v>
      </c>
      <c r="D1359">
        <v>60</v>
      </c>
      <c r="E1359" t="s">
        <v>156</v>
      </c>
      <c r="F1359">
        <f>IF(D1359="",AVERAGE(#REF!),D1359)</f>
        <v>60</v>
      </c>
      <c r="G1359">
        <f>IF(OR(Table3[[#This Row],[new Age]]&gt;Answer!$H$39,Table3[[#This Row],[new Age]]&lt;Answer!$H$40),1,0)</f>
        <v>0</v>
      </c>
    </row>
    <row r="1360" spans="1:7" x14ac:dyDescent="0.3">
      <c r="A1360">
        <v>1359</v>
      </c>
      <c r="B1360" s="1" t="s">
        <v>99</v>
      </c>
      <c r="C1360" t="s">
        <v>151</v>
      </c>
      <c r="D1360">
        <v>78</v>
      </c>
      <c r="E1360" t="s">
        <v>156</v>
      </c>
      <c r="F1360">
        <f t="shared" si="21"/>
        <v>78</v>
      </c>
      <c r="G1360">
        <f>IF(OR(Table3[[#This Row],[new Age]]&gt;Answer!$H$39,Table3[[#This Row],[new Age]]&lt;Answer!$H$40),1,0)</f>
        <v>0</v>
      </c>
    </row>
    <row r="1361" spans="1:7" x14ac:dyDescent="0.3">
      <c r="A1361">
        <v>1360</v>
      </c>
      <c r="B1361" s="1" t="s">
        <v>105</v>
      </c>
      <c r="C1361" t="s">
        <v>152</v>
      </c>
      <c r="D1361">
        <v>40</v>
      </c>
      <c r="E1361" t="s">
        <v>156</v>
      </c>
      <c r="F1361">
        <f t="shared" si="21"/>
        <v>40</v>
      </c>
      <c r="G1361">
        <f>IF(OR(Table3[[#This Row],[new Age]]&gt;Answer!$H$39,Table3[[#This Row],[new Age]]&lt;Answer!$H$40),1,0)</f>
        <v>0</v>
      </c>
    </row>
    <row r="1362" spans="1:7" x14ac:dyDescent="0.3">
      <c r="A1362">
        <v>1361</v>
      </c>
      <c r="B1362" s="1" t="s">
        <v>105</v>
      </c>
      <c r="C1362" t="s">
        <v>152</v>
      </c>
      <c r="D1362">
        <v>50</v>
      </c>
      <c r="E1362" t="s">
        <v>156</v>
      </c>
      <c r="F1362">
        <f>IF(D1362="",AVERAGE(#REF!),D1362)</f>
        <v>50</v>
      </c>
      <c r="G1362">
        <f>IF(OR(Table3[[#This Row],[new Age]]&gt;Answer!$H$39,Table3[[#This Row],[new Age]]&lt;Answer!$H$40),1,0)</f>
        <v>0</v>
      </c>
    </row>
    <row r="1363" spans="1:7" x14ac:dyDescent="0.3">
      <c r="A1363">
        <v>1362</v>
      </c>
      <c r="B1363" s="1" t="s">
        <v>102</v>
      </c>
      <c r="C1363" t="s">
        <v>151</v>
      </c>
      <c r="D1363">
        <v>40</v>
      </c>
      <c r="E1363" t="s">
        <v>156</v>
      </c>
      <c r="F1363">
        <f>IF(D1363="",AVERAGE(#REF!),D1363)</f>
        <v>40</v>
      </c>
      <c r="G1363">
        <f>IF(OR(Table3[[#This Row],[new Age]]&gt;Answer!$H$39,Table3[[#This Row],[new Age]]&lt;Answer!$H$40),1,0)</f>
        <v>0</v>
      </c>
    </row>
    <row r="1364" spans="1:7" x14ac:dyDescent="0.3">
      <c r="A1364">
        <v>1363</v>
      </c>
      <c r="B1364" s="1" t="s">
        <v>100</v>
      </c>
      <c r="C1364" t="s">
        <v>152</v>
      </c>
      <c r="D1364">
        <v>81</v>
      </c>
      <c r="E1364" t="s">
        <v>156</v>
      </c>
      <c r="F1364">
        <f t="shared" si="21"/>
        <v>81</v>
      </c>
      <c r="G1364">
        <f>IF(OR(Table3[[#This Row],[new Age]]&gt;Answer!$H$39,Table3[[#This Row],[new Age]]&lt;Answer!$H$40),1,0)</f>
        <v>0</v>
      </c>
    </row>
    <row r="1365" spans="1:7" x14ac:dyDescent="0.3">
      <c r="A1365">
        <v>1364</v>
      </c>
      <c r="B1365" s="1" t="s">
        <v>100</v>
      </c>
      <c r="C1365" t="s">
        <v>151</v>
      </c>
      <c r="D1365">
        <v>82</v>
      </c>
      <c r="E1365" t="s">
        <v>156</v>
      </c>
      <c r="F1365">
        <f t="shared" si="21"/>
        <v>82</v>
      </c>
      <c r="G1365">
        <f>IF(OR(Table3[[#This Row],[new Age]]&gt;Answer!$H$39,Table3[[#This Row],[new Age]]&lt;Answer!$H$40),1,0)</f>
        <v>0</v>
      </c>
    </row>
    <row r="1366" spans="1:7" x14ac:dyDescent="0.3">
      <c r="A1366">
        <v>1365</v>
      </c>
      <c r="B1366" s="1" t="s">
        <v>99</v>
      </c>
      <c r="C1366" t="s">
        <v>152</v>
      </c>
      <c r="D1366">
        <v>53</v>
      </c>
      <c r="E1366" t="s">
        <v>156</v>
      </c>
      <c r="F1366">
        <f>IF(D1366="",AVERAGE(#REF!),D1366)</f>
        <v>53</v>
      </c>
      <c r="G1366">
        <f>IF(OR(Table3[[#This Row],[new Age]]&gt;Answer!$H$39,Table3[[#This Row],[new Age]]&lt;Answer!$H$40),1,0)</f>
        <v>0</v>
      </c>
    </row>
    <row r="1367" spans="1:7" x14ac:dyDescent="0.3">
      <c r="A1367">
        <v>1366</v>
      </c>
      <c r="B1367" s="1" t="s">
        <v>99</v>
      </c>
      <c r="C1367" t="s">
        <v>151</v>
      </c>
      <c r="D1367">
        <v>44</v>
      </c>
      <c r="E1367" t="s">
        <v>156</v>
      </c>
      <c r="F1367">
        <f>IF(D1367="",AVERAGE(#REF!),D1367)</f>
        <v>44</v>
      </c>
      <c r="G1367">
        <f>IF(OR(Table3[[#This Row],[new Age]]&gt;Answer!$H$39,Table3[[#This Row],[new Age]]&lt;Answer!$H$40),1,0)</f>
        <v>0</v>
      </c>
    </row>
    <row r="1368" spans="1:7" x14ac:dyDescent="0.3">
      <c r="A1368">
        <v>1367</v>
      </c>
      <c r="B1368" s="1" t="s">
        <v>107</v>
      </c>
      <c r="C1368" t="s">
        <v>152</v>
      </c>
      <c r="D1368">
        <v>25</v>
      </c>
      <c r="E1368" t="s">
        <v>156</v>
      </c>
      <c r="F1368">
        <f t="shared" si="21"/>
        <v>25</v>
      </c>
      <c r="G1368">
        <f>IF(OR(Table3[[#This Row],[new Age]]&gt;Answer!$H$39,Table3[[#This Row],[new Age]]&lt;Answer!$H$40),1,0)</f>
        <v>0</v>
      </c>
    </row>
    <row r="1369" spans="1:7" x14ac:dyDescent="0.3">
      <c r="A1369">
        <v>1368</v>
      </c>
      <c r="B1369" s="1" t="s">
        <v>99</v>
      </c>
      <c r="C1369" t="s">
        <v>151</v>
      </c>
      <c r="D1369">
        <v>54</v>
      </c>
      <c r="E1369" t="s">
        <v>156</v>
      </c>
      <c r="F1369">
        <f t="shared" si="21"/>
        <v>54</v>
      </c>
      <c r="G1369">
        <f>IF(OR(Table3[[#This Row],[new Age]]&gt;Answer!$H$39,Table3[[#This Row],[new Age]]&lt;Answer!$H$40),1,0)</f>
        <v>0</v>
      </c>
    </row>
    <row r="1370" spans="1:7" x14ac:dyDescent="0.3">
      <c r="A1370">
        <v>1369</v>
      </c>
      <c r="B1370" s="1" t="s">
        <v>99</v>
      </c>
      <c r="C1370" t="s">
        <v>152</v>
      </c>
      <c r="D1370">
        <v>87</v>
      </c>
      <c r="E1370" t="s">
        <v>156</v>
      </c>
      <c r="F1370">
        <f>IF(D1370="",AVERAGE(#REF!),D1370)</f>
        <v>87</v>
      </c>
      <c r="G1370">
        <f>IF(OR(Table3[[#This Row],[new Age]]&gt;Answer!$H$39,Table3[[#This Row],[new Age]]&lt;Answer!$H$40),1,0)</f>
        <v>0</v>
      </c>
    </row>
    <row r="1371" spans="1:7" x14ac:dyDescent="0.3">
      <c r="A1371">
        <v>1370</v>
      </c>
      <c r="B1371" s="1" t="s">
        <v>111</v>
      </c>
      <c r="C1371" t="s">
        <v>151</v>
      </c>
      <c r="D1371">
        <v>89</v>
      </c>
      <c r="E1371" t="s">
        <v>156</v>
      </c>
      <c r="F1371">
        <f>IF(D1371="",AVERAGE(#REF!),D1371)</f>
        <v>89</v>
      </c>
      <c r="G1371">
        <f>IF(OR(Table3[[#This Row],[new Age]]&gt;Answer!$H$39,Table3[[#This Row],[new Age]]&lt;Answer!$H$40),1,0)</f>
        <v>0</v>
      </c>
    </row>
    <row r="1372" spans="1:7" x14ac:dyDescent="0.3">
      <c r="A1372">
        <v>1371</v>
      </c>
      <c r="B1372" s="1" t="s">
        <v>99</v>
      </c>
      <c r="C1372" t="s">
        <v>151</v>
      </c>
      <c r="D1372">
        <v>29</v>
      </c>
      <c r="E1372" t="s">
        <v>156</v>
      </c>
      <c r="F1372">
        <f t="shared" si="21"/>
        <v>29</v>
      </c>
      <c r="G1372">
        <f>IF(OR(Table3[[#This Row],[new Age]]&gt;Answer!$H$39,Table3[[#This Row],[new Age]]&lt;Answer!$H$40),1,0)</f>
        <v>0</v>
      </c>
    </row>
    <row r="1373" spans="1:7" x14ac:dyDescent="0.3">
      <c r="A1373">
        <v>1372</v>
      </c>
      <c r="B1373" s="1" t="s">
        <v>100</v>
      </c>
      <c r="C1373" t="s">
        <v>151</v>
      </c>
      <c r="D1373">
        <v>28</v>
      </c>
      <c r="E1373" t="s">
        <v>156</v>
      </c>
      <c r="F1373">
        <f t="shared" si="21"/>
        <v>28</v>
      </c>
      <c r="G1373">
        <f>IF(OR(Table3[[#This Row],[new Age]]&gt;Answer!$H$39,Table3[[#This Row],[new Age]]&lt;Answer!$H$40),1,0)</f>
        <v>0</v>
      </c>
    </row>
    <row r="1374" spans="1:7" x14ac:dyDescent="0.3">
      <c r="A1374">
        <v>1373</v>
      </c>
      <c r="B1374" s="1" t="s">
        <v>101</v>
      </c>
      <c r="C1374" t="s">
        <v>152</v>
      </c>
      <c r="D1374">
        <v>43</v>
      </c>
      <c r="E1374" t="s">
        <v>156</v>
      </c>
      <c r="F1374">
        <f>IF(D1374="",AVERAGE(#REF!),D1374)</f>
        <v>43</v>
      </c>
      <c r="G1374">
        <f>IF(OR(Table3[[#This Row],[new Age]]&gt;Answer!$H$39,Table3[[#This Row],[new Age]]&lt;Answer!$H$40),1,0)</f>
        <v>0</v>
      </c>
    </row>
    <row r="1375" spans="1:7" x14ac:dyDescent="0.3">
      <c r="A1375">
        <v>1374</v>
      </c>
      <c r="B1375" s="1" t="s">
        <v>100</v>
      </c>
      <c r="C1375" t="s">
        <v>151</v>
      </c>
      <c r="D1375">
        <v>80</v>
      </c>
      <c r="E1375" t="s">
        <v>156</v>
      </c>
      <c r="F1375">
        <f>IF(D1375="",AVERAGE(#REF!),D1375)</f>
        <v>80</v>
      </c>
      <c r="G1375">
        <f>IF(OR(Table3[[#This Row],[new Age]]&gt;Answer!$H$39,Table3[[#This Row],[new Age]]&lt;Answer!$H$40),1,0)</f>
        <v>0</v>
      </c>
    </row>
    <row r="1376" spans="1:7" x14ac:dyDescent="0.3">
      <c r="A1376">
        <v>1375</v>
      </c>
      <c r="B1376" s="1" t="s">
        <v>99</v>
      </c>
      <c r="C1376" t="s">
        <v>151</v>
      </c>
      <c r="D1376">
        <v>59</v>
      </c>
      <c r="E1376" t="s">
        <v>156</v>
      </c>
      <c r="F1376">
        <f t="shared" si="21"/>
        <v>59</v>
      </c>
      <c r="G1376">
        <f>IF(OR(Table3[[#This Row],[new Age]]&gt;Answer!$H$39,Table3[[#This Row],[new Age]]&lt;Answer!$H$40),1,0)</f>
        <v>0</v>
      </c>
    </row>
    <row r="1377" spans="1:7" x14ac:dyDescent="0.3">
      <c r="A1377">
        <v>1376</v>
      </c>
      <c r="B1377" s="1" t="s">
        <v>99</v>
      </c>
      <c r="C1377" t="s">
        <v>152</v>
      </c>
      <c r="D1377">
        <v>74</v>
      </c>
      <c r="E1377" t="s">
        <v>156</v>
      </c>
      <c r="F1377">
        <f t="shared" si="21"/>
        <v>74</v>
      </c>
      <c r="G1377">
        <f>IF(OR(Table3[[#This Row],[new Age]]&gt;Answer!$H$39,Table3[[#This Row],[new Age]]&lt;Answer!$H$40),1,0)</f>
        <v>0</v>
      </c>
    </row>
    <row r="1378" spans="1:7" x14ac:dyDescent="0.3">
      <c r="A1378">
        <v>1377</v>
      </c>
      <c r="B1378" s="1" t="s">
        <v>109</v>
      </c>
      <c r="C1378" t="s">
        <v>151</v>
      </c>
      <c r="D1378">
        <v>33</v>
      </c>
      <c r="E1378" t="s">
        <v>156</v>
      </c>
      <c r="F1378">
        <f>IF(D1378="",AVERAGE(#REF!),D1378)</f>
        <v>33</v>
      </c>
      <c r="G1378">
        <f>IF(OR(Table3[[#This Row],[new Age]]&gt;Answer!$H$39,Table3[[#This Row],[new Age]]&lt;Answer!$H$40),1,0)</f>
        <v>0</v>
      </c>
    </row>
    <row r="1379" spans="1:7" x14ac:dyDescent="0.3">
      <c r="A1379">
        <v>1378</v>
      </c>
      <c r="B1379" s="1" t="s">
        <v>105</v>
      </c>
      <c r="C1379" t="s">
        <v>151</v>
      </c>
      <c r="D1379">
        <v>31</v>
      </c>
      <c r="E1379" t="s">
        <v>156</v>
      </c>
      <c r="F1379">
        <f>IF(D1379="",AVERAGE(#REF!),D1379)</f>
        <v>31</v>
      </c>
      <c r="G1379">
        <f>IF(OR(Table3[[#This Row],[new Age]]&gt;Answer!$H$39,Table3[[#This Row],[new Age]]&lt;Answer!$H$40),1,0)</f>
        <v>0</v>
      </c>
    </row>
    <row r="1380" spans="1:7" x14ac:dyDescent="0.3">
      <c r="A1380">
        <v>1379</v>
      </c>
      <c r="B1380" s="1" t="s">
        <v>99</v>
      </c>
      <c r="C1380" t="s">
        <v>151</v>
      </c>
      <c r="D1380">
        <v>62</v>
      </c>
      <c r="E1380" t="s">
        <v>156</v>
      </c>
      <c r="F1380">
        <f t="shared" si="21"/>
        <v>62</v>
      </c>
      <c r="G1380">
        <f>IF(OR(Table3[[#This Row],[new Age]]&gt;Answer!$H$39,Table3[[#This Row],[new Age]]&lt;Answer!$H$40),1,0)</f>
        <v>0</v>
      </c>
    </row>
    <row r="1381" spans="1:7" x14ac:dyDescent="0.3">
      <c r="A1381">
        <v>1380</v>
      </c>
      <c r="B1381" s="1" t="s">
        <v>99</v>
      </c>
      <c r="C1381" t="s">
        <v>152</v>
      </c>
      <c r="D1381">
        <v>68</v>
      </c>
      <c r="E1381" t="s">
        <v>156</v>
      </c>
      <c r="F1381">
        <f t="shared" si="21"/>
        <v>68</v>
      </c>
      <c r="G1381">
        <f>IF(OR(Table3[[#This Row],[new Age]]&gt;Answer!$H$39,Table3[[#This Row],[new Age]]&lt;Answer!$H$40),1,0)</f>
        <v>0</v>
      </c>
    </row>
    <row r="1382" spans="1:7" x14ac:dyDescent="0.3">
      <c r="A1382">
        <v>1381</v>
      </c>
      <c r="B1382" s="1" t="s">
        <v>99</v>
      </c>
      <c r="C1382" t="s">
        <v>151</v>
      </c>
      <c r="D1382">
        <v>28</v>
      </c>
      <c r="E1382" t="s">
        <v>156</v>
      </c>
      <c r="F1382">
        <f>IF(D1382="",AVERAGE(#REF!),D1382)</f>
        <v>28</v>
      </c>
      <c r="G1382">
        <f>IF(OR(Table3[[#This Row],[new Age]]&gt;Answer!$H$39,Table3[[#This Row],[new Age]]&lt;Answer!$H$40),1,0)</f>
        <v>0</v>
      </c>
    </row>
    <row r="1383" spans="1:7" x14ac:dyDescent="0.3">
      <c r="A1383">
        <v>1382</v>
      </c>
      <c r="B1383" s="1" t="s">
        <v>105</v>
      </c>
      <c r="C1383" t="s">
        <v>151</v>
      </c>
      <c r="D1383">
        <v>69</v>
      </c>
      <c r="E1383" t="s">
        <v>156</v>
      </c>
      <c r="F1383">
        <f>IF(D1383="",AVERAGE(#REF!),D1383)</f>
        <v>69</v>
      </c>
      <c r="G1383">
        <f>IF(OR(Table3[[#This Row],[new Age]]&gt;Answer!$H$39,Table3[[#This Row],[new Age]]&lt;Answer!$H$40),1,0)</f>
        <v>0</v>
      </c>
    </row>
    <row r="1384" spans="1:7" x14ac:dyDescent="0.3">
      <c r="A1384">
        <v>1383</v>
      </c>
      <c r="B1384" s="1" t="s">
        <v>100</v>
      </c>
      <c r="C1384" t="s">
        <v>151</v>
      </c>
      <c r="D1384">
        <v>50</v>
      </c>
      <c r="E1384" t="s">
        <v>156</v>
      </c>
      <c r="F1384">
        <f t="shared" si="21"/>
        <v>50</v>
      </c>
      <c r="G1384">
        <f>IF(OR(Table3[[#This Row],[new Age]]&gt;Answer!$H$39,Table3[[#This Row],[new Age]]&lt;Answer!$H$40),1,0)</f>
        <v>0</v>
      </c>
    </row>
    <row r="1385" spans="1:7" x14ac:dyDescent="0.3">
      <c r="A1385">
        <v>1384</v>
      </c>
      <c r="B1385" s="1" t="s">
        <v>99</v>
      </c>
      <c r="C1385" t="s">
        <v>152</v>
      </c>
      <c r="D1385">
        <v>39</v>
      </c>
      <c r="E1385" t="s">
        <v>156</v>
      </c>
      <c r="F1385">
        <f t="shared" si="21"/>
        <v>39</v>
      </c>
      <c r="G1385">
        <f>IF(OR(Table3[[#This Row],[new Age]]&gt;Answer!$H$39,Table3[[#This Row],[new Age]]&lt;Answer!$H$40),1,0)</f>
        <v>0</v>
      </c>
    </row>
    <row r="1386" spans="1:7" x14ac:dyDescent="0.3">
      <c r="A1386">
        <v>1385</v>
      </c>
      <c r="B1386" s="1" t="s">
        <v>99</v>
      </c>
      <c r="C1386" t="s">
        <v>151</v>
      </c>
      <c r="D1386">
        <v>32</v>
      </c>
      <c r="E1386" t="s">
        <v>156</v>
      </c>
      <c r="F1386">
        <f>IF(D1386="",AVERAGE(#REF!),D1386)</f>
        <v>32</v>
      </c>
      <c r="G1386">
        <f>IF(OR(Table3[[#This Row],[new Age]]&gt;Answer!$H$39,Table3[[#This Row],[new Age]]&lt;Answer!$H$40),1,0)</f>
        <v>0</v>
      </c>
    </row>
    <row r="1387" spans="1:7" x14ac:dyDescent="0.3">
      <c r="A1387">
        <v>1386</v>
      </c>
      <c r="B1387" s="1" t="s">
        <v>104</v>
      </c>
      <c r="C1387" t="s">
        <v>151</v>
      </c>
      <c r="D1387">
        <v>18</v>
      </c>
      <c r="E1387" t="s">
        <v>156</v>
      </c>
      <c r="F1387">
        <f>IF(D1387="",AVERAGE(#REF!),D1387)</f>
        <v>18</v>
      </c>
      <c r="G1387">
        <f>IF(OR(Table3[[#This Row],[new Age]]&gt;Answer!$H$39,Table3[[#This Row],[new Age]]&lt;Answer!$H$40),1,0)</f>
        <v>0</v>
      </c>
    </row>
    <row r="1388" spans="1:7" x14ac:dyDescent="0.3">
      <c r="A1388">
        <v>1387</v>
      </c>
      <c r="B1388" s="1" t="s">
        <v>99</v>
      </c>
      <c r="C1388" t="s">
        <v>151</v>
      </c>
      <c r="D1388">
        <v>90</v>
      </c>
      <c r="E1388" t="s">
        <v>156</v>
      </c>
      <c r="F1388">
        <f t="shared" si="21"/>
        <v>90</v>
      </c>
      <c r="G1388">
        <f>IF(OR(Table3[[#This Row],[new Age]]&gt;Answer!$H$39,Table3[[#This Row],[new Age]]&lt;Answer!$H$40),1,0)</f>
        <v>0</v>
      </c>
    </row>
    <row r="1389" spans="1:7" x14ac:dyDescent="0.3">
      <c r="A1389">
        <v>1388</v>
      </c>
      <c r="B1389" s="1" t="s">
        <v>106</v>
      </c>
      <c r="C1389" t="s">
        <v>152</v>
      </c>
      <c r="D1389">
        <v>65</v>
      </c>
      <c r="E1389" t="s">
        <v>156</v>
      </c>
      <c r="F1389">
        <f t="shared" si="21"/>
        <v>65</v>
      </c>
      <c r="G1389">
        <f>IF(OR(Table3[[#This Row],[new Age]]&gt;Answer!$H$39,Table3[[#This Row],[new Age]]&lt;Answer!$H$40),1,0)</f>
        <v>0</v>
      </c>
    </row>
    <row r="1390" spans="1:7" x14ac:dyDescent="0.3">
      <c r="A1390">
        <v>1389</v>
      </c>
      <c r="B1390" s="1" t="s">
        <v>99</v>
      </c>
      <c r="C1390" t="s">
        <v>152</v>
      </c>
      <c r="D1390">
        <v>29</v>
      </c>
      <c r="E1390" t="s">
        <v>156</v>
      </c>
      <c r="F1390">
        <f>IF(D1390="",AVERAGE(#REF!),D1390)</f>
        <v>29</v>
      </c>
      <c r="G1390">
        <f>IF(OR(Table3[[#This Row],[new Age]]&gt;Answer!$H$39,Table3[[#This Row],[new Age]]&lt;Answer!$H$40),1,0)</f>
        <v>0</v>
      </c>
    </row>
    <row r="1391" spans="1:7" x14ac:dyDescent="0.3">
      <c r="A1391">
        <v>1390</v>
      </c>
      <c r="B1391" s="1" t="s">
        <v>107</v>
      </c>
      <c r="C1391" t="s">
        <v>152</v>
      </c>
      <c r="D1391">
        <v>27</v>
      </c>
      <c r="E1391" t="s">
        <v>156</v>
      </c>
      <c r="F1391">
        <f>IF(D1391="",AVERAGE(#REF!),D1391)</f>
        <v>27</v>
      </c>
      <c r="G1391">
        <f>IF(OR(Table3[[#This Row],[new Age]]&gt;Answer!$H$39,Table3[[#This Row],[new Age]]&lt;Answer!$H$40),1,0)</f>
        <v>0</v>
      </c>
    </row>
    <row r="1392" spans="1:7" x14ac:dyDescent="0.3">
      <c r="A1392">
        <v>1391</v>
      </c>
      <c r="B1392" s="1" t="s">
        <v>99</v>
      </c>
      <c r="C1392" t="s">
        <v>151</v>
      </c>
      <c r="D1392">
        <v>61</v>
      </c>
      <c r="E1392" t="s">
        <v>156</v>
      </c>
      <c r="F1392">
        <f t="shared" si="21"/>
        <v>61</v>
      </c>
      <c r="G1392">
        <f>IF(OR(Table3[[#This Row],[new Age]]&gt;Answer!$H$39,Table3[[#This Row],[new Age]]&lt;Answer!$H$40),1,0)</f>
        <v>0</v>
      </c>
    </row>
    <row r="1393" spans="1:7" x14ac:dyDescent="0.3">
      <c r="A1393">
        <v>1392</v>
      </c>
      <c r="B1393" s="1" t="s">
        <v>111</v>
      </c>
      <c r="C1393" t="s">
        <v>152</v>
      </c>
      <c r="D1393">
        <v>81</v>
      </c>
      <c r="E1393" t="s">
        <v>156</v>
      </c>
      <c r="F1393">
        <f t="shared" si="21"/>
        <v>81</v>
      </c>
      <c r="G1393">
        <f>IF(OR(Table3[[#This Row],[new Age]]&gt;Answer!$H$39,Table3[[#This Row],[new Age]]&lt;Answer!$H$40),1,0)</f>
        <v>0</v>
      </c>
    </row>
    <row r="1394" spans="1:7" x14ac:dyDescent="0.3">
      <c r="A1394">
        <v>1393</v>
      </c>
      <c r="B1394" s="1" t="s">
        <v>107</v>
      </c>
      <c r="C1394" t="s">
        <v>152</v>
      </c>
      <c r="D1394">
        <v>76</v>
      </c>
      <c r="E1394" t="s">
        <v>156</v>
      </c>
      <c r="F1394">
        <f>IF(D1394="",AVERAGE(#REF!),D1394)</f>
        <v>76</v>
      </c>
      <c r="G1394">
        <f>IF(OR(Table3[[#This Row],[new Age]]&gt;Answer!$H$39,Table3[[#This Row],[new Age]]&lt;Answer!$H$40),1,0)</f>
        <v>0</v>
      </c>
    </row>
    <row r="1395" spans="1:7" x14ac:dyDescent="0.3">
      <c r="A1395">
        <v>1394</v>
      </c>
      <c r="B1395" s="1" t="s">
        <v>99</v>
      </c>
      <c r="C1395" t="s">
        <v>152</v>
      </c>
      <c r="D1395">
        <v>58</v>
      </c>
      <c r="E1395" t="s">
        <v>156</v>
      </c>
      <c r="F1395">
        <f>IF(D1395="",AVERAGE(#REF!),D1395)</f>
        <v>58</v>
      </c>
      <c r="G1395">
        <f>IF(OR(Table3[[#This Row],[new Age]]&gt;Answer!$H$39,Table3[[#This Row],[new Age]]&lt;Answer!$H$40),1,0)</f>
        <v>0</v>
      </c>
    </row>
    <row r="1396" spans="1:7" x14ac:dyDescent="0.3">
      <c r="A1396">
        <v>1395</v>
      </c>
      <c r="B1396" s="1" t="s">
        <v>99</v>
      </c>
      <c r="C1396" t="s">
        <v>152</v>
      </c>
      <c r="D1396">
        <v>63</v>
      </c>
      <c r="E1396" t="s">
        <v>156</v>
      </c>
      <c r="F1396">
        <f t="shared" si="21"/>
        <v>63</v>
      </c>
      <c r="G1396">
        <f>IF(OR(Table3[[#This Row],[new Age]]&gt;Answer!$H$39,Table3[[#This Row],[new Age]]&lt;Answer!$H$40),1,0)</f>
        <v>0</v>
      </c>
    </row>
    <row r="1397" spans="1:7" x14ac:dyDescent="0.3">
      <c r="A1397">
        <v>1396</v>
      </c>
      <c r="B1397" s="1" t="s">
        <v>99</v>
      </c>
      <c r="C1397" t="s">
        <v>151</v>
      </c>
      <c r="D1397">
        <v>90</v>
      </c>
      <c r="E1397" t="s">
        <v>156</v>
      </c>
      <c r="F1397">
        <f t="shared" si="21"/>
        <v>90</v>
      </c>
      <c r="G1397">
        <f>IF(OR(Table3[[#This Row],[new Age]]&gt;Answer!$H$39,Table3[[#This Row],[new Age]]&lt;Answer!$H$40),1,0)</f>
        <v>0</v>
      </c>
    </row>
    <row r="1398" spans="1:7" x14ac:dyDescent="0.3">
      <c r="A1398">
        <v>1397</v>
      </c>
      <c r="B1398" s="1" t="s">
        <v>105</v>
      </c>
      <c r="C1398" t="s">
        <v>151</v>
      </c>
      <c r="D1398">
        <v>22</v>
      </c>
      <c r="E1398" t="s">
        <v>156</v>
      </c>
      <c r="F1398">
        <f>IF(D1398="",AVERAGE(#REF!),D1398)</f>
        <v>22</v>
      </c>
      <c r="G1398">
        <f>IF(OR(Table3[[#This Row],[new Age]]&gt;Answer!$H$39,Table3[[#This Row],[new Age]]&lt;Answer!$H$40),1,0)</f>
        <v>0</v>
      </c>
    </row>
    <row r="1399" spans="1:7" x14ac:dyDescent="0.3">
      <c r="A1399">
        <v>1398</v>
      </c>
      <c r="B1399" s="1" t="s">
        <v>108</v>
      </c>
      <c r="C1399" t="s">
        <v>152</v>
      </c>
      <c r="D1399">
        <v>44</v>
      </c>
      <c r="E1399" t="s">
        <v>156</v>
      </c>
      <c r="F1399">
        <f>IF(D1399="",AVERAGE(#REF!),D1399)</f>
        <v>44</v>
      </c>
      <c r="G1399">
        <f>IF(OR(Table3[[#This Row],[new Age]]&gt;Answer!$H$39,Table3[[#This Row],[new Age]]&lt;Answer!$H$40),1,0)</f>
        <v>0</v>
      </c>
    </row>
    <row r="1400" spans="1:7" x14ac:dyDescent="0.3">
      <c r="A1400">
        <v>1399</v>
      </c>
      <c r="B1400" s="1" t="s">
        <v>101</v>
      </c>
      <c r="C1400" t="s">
        <v>152</v>
      </c>
      <c r="D1400">
        <v>24</v>
      </c>
      <c r="E1400" t="s">
        <v>156</v>
      </c>
      <c r="F1400">
        <f t="shared" si="21"/>
        <v>24</v>
      </c>
      <c r="G1400">
        <f>IF(OR(Table3[[#This Row],[new Age]]&gt;Answer!$H$39,Table3[[#This Row],[new Age]]&lt;Answer!$H$40),1,0)</f>
        <v>0</v>
      </c>
    </row>
    <row r="1401" spans="1:7" x14ac:dyDescent="0.3">
      <c r="A1401">
        <v>1400</v>
      </c>
      <c r="B1401" s="1" t="s">
        <v>99</v>
      </c>
      <c r="C1401" t="s">
        <v>152</v>
      </c>
      <c r="D1401">
        <v>34</v>
      </c>
      <c r="E1401" t="s">
        <v>156</v>
      </c>
      <c r="F1401">
        <f t="shared" si="21"/>
        <v>34</v>
      </c>
      <c r="G1401">
        <f>IF(OR(Table3[[#This Row],[new Age]]&gt;Answer!$H$39,Table3[[#This Row],[new Age]]&lt;Answer!$H$40),1,0)</f>
        <v>0</v>
      </c>
    </row>
    <row r="1402" spans="1:7" x14ac:dyDescent="0.3">
      <c r="A1402">
        <v>1401</v>
      </c>
      <c r="B1402" s="1" t="s">
        <v>102</v>
      </c>
      <c r="C1402" t="s">
        <v>151</v>
      </c>
      <c r="D1402">
        <v>53</v>
      </c>
      <c r="E1402" t="s">
        <v>156</v>
      </c>
      <c r="F1402">
        <f>IF(D1402="",AVERAGE(#REF!),D1402)</f>
        <v>53</v>
      </c>
      <c r="G1402">
        <f>IF(OR(Table3[[#This Row],[new Age]]&gt;Answer!$H$39,Table3[[#This Row],[new Age]]&lt;Answer!$H$40),1,0)</f>
        <v>0</v>
      </c>
    </row>
    <row r="1403" spans="1:7" x14ac:dyDescent="0.3">
      <c r="A1403">
        <v>1402</v>
      </c>
      <c r="B1403" s="1" t="s">
        <v>99</v>
      </c>
      <c r="C1403" t="s">
        <v>151</v>
      </c>
      <c r="D1403">
        <v>80</v>
      </c>
      <c r="E1403" t="s">
        <v>156</v>
      </c>
      <c r="F1403">
        <f>IF(D1403="",AVERAGE(#REF!),D1403)</f>
        <v>80</v>
      </c>
      <c r="G1403">
        <f>IF(OR(Table3[[#This Row],[new Age]]&gt;Answer!$H$39,Table3[[#This Row],[new Age]]&lt;Answer!$H$40),1,0)</f>
        <v>0</v>
      </c>
    </row>
    <row r="1404" spans="1:7" x14ac:dyDescent="0.3">
      <c r="A1404">
        <v>1403</v>
      </c>
      <c r="B1404" s="1" t="s">
        <v>99</v>
      </c>
      <c r="C1404" t="s">
        <v>151</v>
      </c>
      <c r="D1404">
        <v>81</v>
      </c>
      <c r="E1404" t="s">
        <v>156</v>
      </c>
      <c r="F1404">
        <f t="shared" si="21"/>
        <v>81</v>
      </c>
      <c r="G1404">
        <f>IF(OR(Table3[[#This Row],[new Age]]&gt;Answer!$H$39,Table3[[#This Row],[new Age]]&lt;Answer!$H$40),1,0)</f>
        <v>0</v>
      </c>
    </row>
    <row r="1405" spans="1:7" x14ac:dyDescent="0.3">
      <c r="A1405">
        <v>1404</v>
      </c>
      <c r="B1405" s="1" t="s">
        <v>99</v>
      </c>
      <c r="C1405" t="s">
        <v>152</v>
      </c>
      <c r="D1405">
        <v>59</v>
      </c>
      <c r="E1405" t="s">
        <v>156</v>
      </c>
      <c r="F1405">
        <f t="shared" si="21"/>
        <v>59</v>
      </c>
      <c r="G1405">
        <f>IF(OR(Table3[[#This Row],[new Age]]&gt;Answer!$H$39,Table3[[#This Row],[new Age]]&lt;Answer!$H$40),1,0)</f>
        <v>0</v>
      </c>
    </row>
    <row r="1406" spans="1:7" x14ac:dyDescent="0.3">
      <c r="A1406">
        <v>1405</v>
      </c>
      <c r="B1406" s="1" t="s">
        <v>99</v>
      </c>
      <c r="C1406" t="s">
        <v>152</v>
      </c>
      <c r="D1406">
        <v>65</v>
      </c>
      <c r="E1406" t="s">
        <v>156</v>
      </c>
      <c r="F1406">
        <f>IF(D1406="",AVERAGE(#REF!),D1406)</f>
        <v>65</v>
      </c>
      <c r="G1406">
        <f>IF(OR(Table3[[#This Row],[new Age]]&gt;Answer!$H$39,Table3[[#This Row],[new Age]]&lt;Answer!$H$40),1,0)</f>
        <v>0</v>
      </c>
    </row>
    <row r="1407" spans="1:7" x14ac:dyDescent="0.3">
      <c r="A1407">
        <v>1406</v>
      </c>
      <c r="B1407" s="1" t="s">
        <v>101</v>
      </c>
      <c r="C1407" t="s">
        <v>151</v>
      </c>
      <c r="D1407">
        <v>18</v>
      </c>
      <c r="E1407" t="s">
        <v>156</v>
      </c>
      <c r="F1407">
        <f>IF(D1407="",AVERAGE(#REF!),D1407)</f>
        <v>18</v>
      </c>
      <c r="G1407">
        <f>IF(OR(Table3[[#This Row],[new Age]]&gt;Answer!$H$39,Table3[[#This Row],[new Age]]&lt;Answer!$H$40),1,0)</f>
        <v>0</v>
      </c>
    </row>
    <row r="1408" spans="1:7" x14ac:dyDescent="0.3">
      <c r="A1408">
        <v>1407</v>
      </c>
      <c r="B1408" s="1" t="s">
        <v>99</v>
      </c>
      <c r="C1408" t="s">
        <v>152</v>
      </c>
      <c r="D1408">
        <v>37</v>
      </c>
      <c r="E1408" t="s">
        <v>156</v>
      </c>
      <c r="F1408">
        <f t="shared" si="21"/>
        <v>37</v>
      </c>
      <c r="G1408">
        <f>IF(OR(Table3[[#This Row],[new Age]]&gt;Answer!$H$39,Table3[[#This Row],[new Age]]&lt;Answer!$H$40),1,0)</f>
        <v>0</v>
      </c>
    </row>
    <row r="1409" spans="1:7" x14ac:dyDescent="0.3">
      <c r="A1409">
        <v>1408</v>
      </c>
      <c r="B1409" s="1" t="s">
        <v>99</v>
      </c>
      <c r="C1409" t="s">
        <v>152</v>
      </c>
      <c r="D1409">
        <v>68</v>
      </c>
      <c r="E1409" t="s">
        <v>156</v>
      </c>
      <c r="F1409">
        <f t="shared" si="21"/>
        <v>68</v>
      </c>
      <c r="G1409">
        <f>IF(OR(Table3[[#This Row],[new Age]]&gt;Answer!$H$39,Table3[[#This Row],[new Age]]&lt;Answer!$H$40),1,0)</f>
        <v>0</v>
      </c>
    </row>
    <row r="1410" spans="1:7" x14ac:dyDescent="0.3">
      <c r="A1410">
        <v>1409</v>
      </c>
      <c r="B1410" s="1" t="s">
        <v>99</v>
      </c>
      <c r="C1410" t="s">
        <v>152</v>
      </c>
      <c r="D1410">
        <v>63</v>
      </c>
      <c r="E1410" t="s">
        <v>156</v>
      </c>
      <c r="F1410">
        <f>IF(D1410="",AVERAGE(#REF!),D1410)</f>
        <v>63</v>
      </c>
      <c r="G1410">
        <f>IF(OR(Table3[[#This Row],[new Age]]&gt;Answer!$H$39,Table3[[#This Row],[new Age]]&lt;Answer!$H$40),1,0)</f>
        <v>0</v>
      </c>
    </row>
    <row r="1411" spans="1:7" x14ac:dyDescent="0.3">
      <c r="A1411">
        <v>1410</v>
      </c>
      <c r="B1411" s="1" t="s">
        <v>99</v>
      </c>
      <c r="C1411" t="s">
        <v>151</v>
      </c>
      <c r="D1411">
        <v>55</v>
      </c>
      <c r="E1411" t="s">
        <v>156</v>
      </c>
      <c r="F1411">
        <f>IF(D1411="",AVERAGE(#REF!),D1411)</f>
        <v>55</v>
      </c>
      <c r="G1411">
        <f>IF(OR(Table3[[#This Row],[new Age]]&gt;Answer!$H$39,Table3[[#This Row],[new Age]]&lt;Answer!$H$40),1,0)</f>
        <v>0</v>
      </c>
    </row>
    <row r="1412" spans="1:7" x14ac:dyDescent="0.3">
      <c r="A1412">
        <v>1411</v>
      </c>
      <c r="B1412" s="1" t="s">
        <v>105</v>
      </c>
      <c r="C1412" t="s">
        <v>152</v>
      </c>
      <c r="D1412">
        <v>52</v>
      </c>
      <c r="E1412" t="s">
        <v>156</v>
      </c>
      <c r="F1412">
        <f t="shared" si="21"/>
        <v>52</v>
      </c>
      <c r="G1412">
        <f>IF(OR(Table3[[#This Row],[new Age]]&gt;Answer!$H$39,Table3[[#This Row],[new Age]]&lt;Answer!$H$40),1,0)</f>
        <v>0</v>
      </c>
    </row>
    <row r="1413" spans="1:7" x14ac:dyDescent="0.3">
      <c r="A1413">
        <v>1412</v>
      </c>
      <c r="B1413" s="1" t="s">
        <v>107</v>
      </c>
      <c r="C1413" t="s">
        <v>152</v>
      </c>
      <c r="D1413">
        <v>33</v>
      </c>
      <c r="E1413" t="s">
        <v>156</v>
      </c>
      <c r="F1413">
        <f t="shared" si="21"/>
        <v>33</v>
      </c>
      <c r="G1413">
        <f>IF(OR(Table3[[#This Row],[new Age]]&gt;Answer!$H$39,Table3[[#This Row],[new Age]]&lt;Answer!$H$40),1,0)</f>
        <v>0</v>
      </c>
    </row>
    <row r="1414" spans="1:7" x14ac:dyDescent="0.3">
      <c r="A1414">
        <v>1413</v>
      </c>
      <c r="B1414" s="1" t="s">
        <v>105</v>
      </c>
      <c r="C1414" t="s">
        <v>151</v>
      </c>
      <c r="D1414">
        <v>26</v>
      </c>
      <c r="E1414" t="s">
        <v>156</v>
      </c>
      <c r="F1414">
        <f>IF(D1414="",AVERAGE(#REF!),D1414)</f>
        <v>26</v>
      </c>
      <c r="G1414">
        <f>IF(OR(Table3[[#This Row],[new Age]]&gt;Answer!$H$39,Table3[[#This Row],[new Age]]&lt;Answer!$H$40),1,0)</f>
        <v>0</v>
      </c>
    </row>
    <row r="1415" spans="1:7" x14ac:dyDescent="0.3">
      <c r="A1415">
        <v>1414</v>
      </c>
      <c r="B1415" s="1" t="s">
        <v>99</v>
      </c>
      <c r="C1415" t="s">
        <v>152</v>
      </c>
      <c r="D1415">
        <v>28</v>
      </c>
      <c r="E1415" t="s">
        <v>156</v>
      </c>
      <c r="F1415">
        <f>IF(D1415="",AVERAGE(#REF!),D1415)</f>
        <v>28</v>
      </c>
      <c r="G1415">
        <f>IF(OR(Table3[[#This Row],[new Age]]&gt;Answer!$H$39,Table3[[#This Row],[new Age]]&lt;Answer!$H$40),1,0)</f>
        <v>0</v>
      </c>
    </row>
    <row r="1416" spans="1:7" x14ac:dyDescent="0.3">
      <c r="A1416">
        <v>1415</v>
      </c>
      <c r="B1416" s="1" t="s">
        <v>100</v>
      </c>
      <c r="C1416" t="s">
        <v>152</v>
      </c>
      <c r="D1416">
        <v>71</v>
      </c>
      <c r="E1416" t="s">
        <v>156</v>
      </c>
      <c r="F1416">
        <f t="shared" ref="F1416:F1477" si="22">IF(D1416="",AVERAGE(D1413:D1415),D1416)</f>
        <v>71</v>
      </c>
      <c r="G1416">
        <f>IF(OR(Table3[[#This Row],[new Age]]&gt;Answer!$H$39,Table3[[#This Row],[new Age]]&lt;Answer!$H$40),1,0)</f>
        <v>0</v>
      </c>
    </row>
    <row r="1417" spans="1:7" x14ac:dyDescent="0.3">
      <c r="A1417">
        <v>1416</v>
      </c>
      <c r="B1417" s="1" t="s">
        <v>99</v>
      </c>
      <c r="C1417" t="s">
        <v>152</v>
      </c>
      <c r="D1417">
        <v>84</v>
      </c>
      <c r="E1417" t="s">
        <v>156</v>
      </c>
      <c r="F1417">
        <f t="shared" si="22"/>
        <v>84</v>
      </c>
      <c r="G1417">
        <f>IF(OR(Table3[[#This Row],[new Age]]&gt;Answer!$H$39,Table3[[#This Row],[new Age]]&lt;Answer!$H$40),1,0)</f>
        <v>0</v>
      </c>
    </row>
    <row r="1418" spans="1:7" x14ac:dyDescent="0.3">
      <c r="A1418">
        <v>1417</v>
      </c>
      <c r="B1418" s="1" t="s">
        <v>100</v>
      </c>
      <c r="C1418" t="s">
        <v>152</v>
      </c>
      <c r="D1418">
        <v>73</v>
      </c>
      <c r="E1418" t="s">
        <v>156</v>
      </c>
      <c r="F1418">
        <f>IF(D1418="",AVERAGE(#REF!),D1418)</f>
        <v>73</v>
      </c>
      <c r="G1418">
        <f>IF(OR(Table3[[#This Row],[new Age]]&gt;Answer!$H$39,Table3[[#This Row],[new Age]]&lt;Answer!$H$40),1,0)</f>
        <v>0</v>
      </c>
    </row>
    <row r="1419" spans="1:7" x14ac:dyDescent="0.3">
      <c r="A1419">
        <v>1418</v>
      </c>
      <c r="B1419" s="1" t="s">
        <v>99</v>
      </c>
      <c r="C1419" t="s">
        <v>151</v>
      </c>
      <c r="D1419">
        <v>24</v>
      </c>
      <c r="E1419" t="s">
        <v>156</v>
      </c>
      <c r="F1419">
        <f>IF(D1419="",AVERAGE(#REF!),D1419)</f>
        <v>24</v>
      </c>
      <c r="G1419">
        <f>IF(OR(Table3[[#This Row],[new Age]]&gt;Answer!$H$39,Table3[[#This Row],[new Age]]&lt;Answer!$H$40),1,0)</f>
        <v>0</v>
      </c>
    </row>
    <row r="1420" spans="1:7" x14ac:dyDescent="0.3">
      <c r="A1420">
        <v>1419</v>
      </c>
      <c r="B1420" s="1" t="s">
        <v>99</v>
      </c>
      <c r="C1420" t="s">
        <v>152</v>
      </c>
      <c r="D1420">
        <v>50</v>
      </c>
      <c r="E1420" t="s">
        <v>156</v>
      </c>
      <c r="F1420">
        <f t="shared" si="22"/>
        <v>50</v>
      </c>
      <c r="G1420">
        <f>IF(OR(Table3[[#This Row],[new Age]]&gt;Answer!$H$39,Table3[[#This Row],[new Age]]&lt;Answer!$H$40),1,0)</f>
        <v>0</v>
      </c>
    </row>
    <row r="1421" spans="1:7" x14ac:dyDescent="0.3">
      <c r="A1421">
        <v>1420</v>
      </c>
      <c r="B1421" s="1" t="s">
        <v>99</v>
      </c>
      <c r="C1421" t="s">
        <v>151</v>
      </c>
      <c r="D1421">
        <v>28</v>
      </c>
      <c r="E1421" t="s">
        <v>156</v>
      </c>
      <c r="F1421">
        <f t="shared" si="22"/>
        <v>28</v>
      </c>
      <c r="G1421">
        <f>IF(OR(Table3[[#This Row],[new Age]]&gt;Answer!$H$39,Table3[[#This Row],[new Age]]&lt;Answer!$H$40),1,0)</f>
        <v>0</v>
      </c>
    </row>
    <row r="1422" spans="1:7" x14ac:dyDescent="0.3">
      <c r="A1422">
        <v>1421</v>
      </c>
      <c r="B1422" s="1" t="s">
        <v>105</v>
      </c>
      <c r="C1422" t="s">
        <v>151</v>
      </c>
      <c r="D1422">
        <v>21</v>
      </c>
      <c r="E1422" t="s">
        <v>156</v>
      </c>
      <c r="F1422">
        <f>IF(D1422="",AVERAGE(#REF!),D1422)</f>
        <v>21</v>
      </c>
      <c r="G1422">
        <f>IF(OR(Table3[[#This Row],[new Age]]&gt;Answer!$H$39,Table3[[#This Row],[new Age]]&lt;Answer!$H$40),1,0)</f>
        <v>0</v>
      </c>
    </row>
    <row r="1423" spans="1:7" x14ac:dyDescent="0.3">
      <c r="A1423">
        <v>1422</v>
      </c>
      <c r="B1423" s="1" t="s">
        <v>99</v>
      </c>
      <c r="C1423" t="s">
        <v>151</v>
      </c>
      <c r="D1423">
        <v>61</v>
      </c>
      <c r="E1423" t="s">
        <v>156</v>
      </c>
      <c r="F1423">
        <f>IF(D1423="",AVERAGE(#REF!),D1423)</f>
        <v>61</v>
      </c>
      <c r="G1423">
        <f>IF(OR(Table3[[#This Row],[new Age]]&gt;Answer!$H$39,Table3[[#This Row],[new Age]]&lt;Answer!$H$40),1,0)</f>
        <v>0</v>
      </c>
    </row>
    <row r="1424" spans="1:7" x14ac:dyDescent="0.3">
      <c r="A1424">
        <v>1423</v>
      </c>
      <c r="B1424" s="1" t="s">
        <v>99</v>
      </c>
      <c r="C1424" t="s">
        <v>151</v>
      </c>
      <c r="D1424">
        <v>78</v>
      </c>
      <c r="E1424" t="s">
        <v>156</v>
      </c>
      <c r="F1424">
        <f t="shared" si="22"/>
        <v>78</v>
      </c>
      <c r="G1424">
        <f>IF(OR(Table3[[#This Row],[new Age]]&gt;Answer!$H$39,Table3[[#This Row],[new Age]]&lt;Answer!$H$40),1,0)</f>
        <v>0</v>
      </c>
    </row>
    <row r="1425" spans="1:7" x14ac:dyDescent="0.3">
      <c r="A1425">
        <v>1424</v>
      </c>
      <c r="B1425" s="1" t="s">
        <v>105</v>
      </c>
      <c r="C1425" t="s">
        <v>151</v>
      </c>
      <c r="D1425">
        <v>39</v>
      </c>
      <c r="E1425" t="s">
        <v>156</v>
      </c>
      <c r="F1425">
        <f t="shared" si="22"/>
        <v>39</v>
      </c>
      <c r="G1425">
        <f>IF(OR(Table3[[#This Row],[new Age]]&gt;Answer!$H$39,Table3[[#This Row],[new Age]]&lt;Answer!$H$40),1,0)</f>
        <v>0</v>
      </c>
    </row>
    <row r="1426" spans="1:7" x14ac:dyDescent="0.3">
      <c r="A1426">
        <v>1425</v>
      </c>
      <c r="B1426" s="1" t="s">
        <v>101</v>
      </c>
      <c r="C1426" t="s">
        <v>152</v>
      </c>
      <c r="D1426">
        <v>79</v>
      </c>
      <c r="E1426" t="s">
        <v>156</v>
      </c>
      <c r="F1426">
        <f>IF(D1426="",AVERAGE(#REF!),D1426)</f>
        <v>79</v>
      </c>
      <c r="G1426">
        <f>IF(OR(Table3[[#This Row],[new Age]]&gt;Answer!$H$39,Table3[[#This Row],[new Age]]&lt;Answer!$H$40),1,0)</f>
        <v>0</v>
      </c>
    </row>
    <row r="1427" spans="1:7" x14ac:dyDescent="0.3">
      <c r="A1427">
        <v>1426</v>
      </c>
      <c r="B1427" s="1" t="s">
        <v>99</v>
      </c>
      <c r="C1427" t="s">
        <v>152</v>
      </c>
      <c r="D1427">
        <v>37</v>
      </c>
      <c r="E1427" t="s">
        <v>156</v>
      </c>
      <c r="F1427">
        <f>IF(D1427="",AVERAGE(#REF!),D1427)</f>
        <v>37</v>
      </c>
      <c r="G1427">
        <f>IF(OR(Table3[[#This Row],[new Age]]&gt;Answer!$H$39,Table3[[#This Row],[new Age]]&lt;Answer!$H$40),1,0)</f>
        <v>0</v>
      </c>
    </row>
    <row r="1428" spans="1:7" x14ac:dyDescent="0.3">
      <c r="A1428">
        <v>1427</v>
      </c>
      <c r="B1428" s="1" t="s">
        <v>107</v>
      </c>
      <c r="C1428" t="s">
        <v>152</v>
      </c>
      <c r="D1428">
        <v>18</v>
      </c>
      <c r="E1428" t="s">
        <v>156</v>
      </c>
      <c r="F1428">
        <f t="shared" si="22"/>
        <v>18</v>
      </c>
      <c r="G1428">
        <f>IF(OR(Table3[[#This Row],[new Age]]&gt;Answer!$H$39,Table3[[#This Row],[new Age]]&lt;Answer!$H$40),1,0)</f>
        <v>0</v>
      </c>
    </row>
    <row r="1429" spans="1:7" x14ac:dyDescent="0.3">
      <c r="A1429">
        <v>1428</v>
      </c>
      <c r="B1429" s="1" t="s">
        <v>100</v>
      </c>
      <c r="C1429" t="s">
        <v>152</v>
      </c>
      <c r="D1429">
        <v>57</v>
      </c>
      <c r="E1429" t="s">
        <v>156</v>
      </c>
      <c r="F1429">
        <f t="shared" si="22"/>
        <v>57</v>
      </c>
      <c r="G1429">
        <f>IF(OR(Table3[[#This Row],[new Age]]&gt;Answer!$H$39,Table3[[#This Row],[new Age]]&lt;Answer!$H$40),1,0)</f>
        <v>0</v>
      </c>
    </row>
    <row r="1430" spans="1:7" x14ac:dyDescent="0.3">
      <c r="A1430">
        <v>1429</v>
      </c>
      <c r="B1430" s="1" t="s">
        <v>104</v>
      </c>
      <c r="C1430" t="s">
        <v>152</v>
      </c>
      <c r="D1430">
        <v>47</v>
      </c>
      <c r="E1430" t="s">
        <v>156</v>
      </c>
      <c r="F1430">
        <f>IF(D1430="",AVERAGE(#REF!),D1430)</f>
        <v>47</v>
      </c>
      <c r="G1430">
        <f>IF(OR(Table3[[#This Row],[new Age]]&gt;Answer!$H$39,Table3[[#This Row],[new Age]]&lt;Answer!$H$40),1,0)</f>
        <v>0</v>
      </c>
    </row>
    <row r="1431" spans="1:7" x14ac:dyDescent="0.3">
      <c r="A1431">
        <v>1430</v>
      </c>
      <c r="B1431" s="1" t="s">
        <v>99</v>
      </c>
      <c r="C1431" t="s">
        <v>152</v>
      </c>
      <c r="D1431">
        <v>82</v>
      </c>
      <c r="E1431" t="s">
        <v>156</v>
      </c>
      <c r="F1431">
        <f>IF(D1431="",AVERAGE(#REF!),D1431)</f>
        <v>82</v>
      </c>
      <c r="G1431">
        <f>IF(OR(Table3[[#This Row],[new Age]]&gt;Answer!$H$39,Table3[[#This Row],[new Age]]&lt;Answer!$H$40),1,0)</f>
        <v>0</v>
      </c>
    </row>
    <row r="1432" spans="1:7" x14ac:dyDescent="0.3">
      <c r="A1432">
        <v>1431</v>
      </c>
      <c r="B1432" s="1" t="s">
        <v>99</v>
      </c>
      <c r="C1432" t="s">
        <v>151</v>
      </c>
      <c r="D1432">
        <v>63</v>
      </c>
      <c r="E1432" t="s">
        <v>156</v>
      </c>
      <c r="F1432">
        <f t="shared" si="22"/>
        <v>63</v>
      </c>
      <c r="G1432">
        <f>IF(OR(Table3[[#This Row],[new Age]]&gt;Answer!$H$39,Table3[[#This Row],[new Age]]&lt;Answer!$H$40),1,0)</f>
        <v>0</v>
      </c>
    </row>
    <row r="1433" spans="1:7" x14ac:dyDescent="0.3">
      <c r="A1433">
        <v>1432</v>
      </c>
      <c r="B1433" s="1" t="s">
        <v>99</v>
      </c>
      <c r="C1433" t="s">
        <v>152</v>
      </c>
      <c r="D1433">
        <v>30</v>
      </c>
      <c r="E1433" t="s">
        <v>156</v>
      </c>
      <c r="F1433">
        <f t="shared" si="22"/>
        <v>30</v>
      </c>
      <c r="G1433">
        <f>IF(OR(Table3[[#This Row],[new Age]]&gt;Answer!$H$39,Table3[[#This Row],[new Age]]&lt;Answer!$H$40),1,0)</f>
        <v>0</v>
      </c>
    </row>
    <row r="1434" spans="1:7" x14ac:dyDescent="0.3">
      <c r="A1434">
        <v>1433</v>
      </c>
      <c r="B1434" s="1" t="s">
        <v>101</v>
      </c>
      <c r="C1434" t="s">
        <v>152</v>
      </c>
      <c r="D1434">
        <v>28</v>
      </c>
      <c r="E1434" t="s">
        <v>156</v>
      </c>
      <c r="F1434">
        <f>IF(D1434="",AVERAGE(#REF!),D1434)</f>
        <v>28</v>
      </c>
      <c r="G1434">
        <f>IF(OR(Table3[[#This Row],[new Age]]&gt;Answer!$H$39,Table3[[#This Row],[new Age]]&lt;Answer!$H$40),1,0)</f>
        <v>0</v>
      </c>
    </row>
    <row r="1435" spans="1:7" x14ac:dyDescent="0.3">
      <c r="A1435">
        <v>1434</v>
      </c>
      <c r="B1435" s="1" t="s">
        <v>99</v>
      </c>
      <c r="C1435" t="s">
        <v>152</v>
      </c>
      <c r="D1435">
        <v>65</v>
      </c>
      <c r="E1435" t="s">
        <v>156</v>
      </c>
      <c r="F1435">
        <f>IF(D1435="",AVERAGE(#REF!),D1435)</f>
        <v>65</v>
      </c>
      <c r="G1435">
        <f>IF(OR(Table3[[#This Row],[new Age]]&gt;Answer!$H$39,Table3[[#This Row],[new Age]]&lt;Answer!$H$40),1,0)</f>
        <v>0</v>
      </c>
    </row>
    <row r="1436" spans="1:7" x14ac:dyDescent="0.3">
      <c r="A1436">
        <v>1435</v>
      </c>
      <c r="B1436" s="1" t="s">
        <v>100</v>
      </c>
      <c r="C1436" t="s">
        <v>152</v>
      </c>
      <c r="D1436">
        <v>45</v>
      </c>
      <c r="E1436" t="s">
        <v>156</v>
      </c>
      <c r="F1436">
        <f t="shared" si="22"/>
        <v>45</v>
      </c>
      <c r="G1436">
        <f>IF(OR(Table3[[#This Row],[new Age]]&gt;Answer!$H$39,Table3[[#This Row],[new Age]]&lt;Answer!$H$40),1,0)</f>
        <v>0</v>
      </c>
    </row>
    <row r="1437" spans="1:7" x14ac:dyDescent="0.3">
      <c r="A1437">
        <v>1436</v>
      </c>
      <c r="B1437" s="1" t="s">
        <v>105</v>
      </c>
      <c r="C1437" t="s">
        <v>151</v>
      </c>
      <c r="D1437">
        <v>40</v>
      </c>
      <c r="E1437" t="s">
        <v>156</v>
      </c>
      <c r="F1437">
        <f t="shared" si="22"/>
        <v>40</v>
      </c>
      <c r="G1437">
        <f>IF(OR(Table3[[#This Row],[new Age]]&gt;Answer!$H$39,Table3[[#This Row],[new Age]]&lt;Answer!$H$40),1,0)</f>
        <v>0</v>
      </c>
    </row>
    <row r="1438" spans="1:7" x14ac:dyDescent="0.3">
      <c r="A1438">
        <v>1437</v>
      </c>
      <c r="B1438" s="1" t="s">
        <v>99</v>
      </c>
      <c r="C1438" t="s">
        <v>151</v>
      </c>
      <c r="D1438">
        <v>80</v>
      </c>
      <c r="E1438" t="s">
        <v>156</v>
      </c>
      <c r="F1438">
        <f>IF(D1438="",AVERAGE(#REF!),D1438)</f>
        <v>80</v>
      </c>
      <c r="G1438">
        <f>IF(OR(Table3[[#This Row],[new Age]]&gt;Answer!$H$39,Table3[[#This Row],[new Age]]&lt;Answer!$H$40),1,0)</f>
        <v>0</v>
      </c>
    </row>
    <row r="1439" spans="1:7" x14ac:dyDescent="0.3">
      <c r="A1439">
        <v>1438</v>
      </c>
      <c r="B1439" s="1" t="s">
        <v>106</v>
      </c>
      <c r="C1439" t="s">
        <v>151</v>
      </c>
      <c r="D1439">
        <v>35</v>
      </c>
      <c r="E1439" t="s">
        <v>156</v>
      </c>
      <c r="F1439">
        <f>IF(D1439="",AVERAGE(#REF!),D1439)</f>
        <v>35</v>
      </c>
      <c r="G1439">
        <f>IF(OR(Table3[[#This Row],[new Age]]&gt;Answer!$H$39,Table3[[#This Row],[new Age]]&lt;Answer!$H$40),1,0)</f>
        <v>0</v>
      </c>
    </row>
    <row r="1440" spans="1:7" x14ac:dyDescent="0.3">
      <c r="A1440">
        <v>1439</v>
      </c>
      <c r="B1440" s="1" t="s">
        <v>105</v>
      </c>
      <c r="C1440" t="s">
        <v>151</v>
      </c>
      <c r="D1440">
        <v>40</v>
      </c>
      <c r="E1440" t="s">
        <v>156</v>
      </c>
      <c r="F1440">
        <f t="shared" si="22"/>
        <v>40</v>
      </c>
      <c r="G1440">
        <f>IF(OR(Table3[[#This Row],[new Age]]&gt;Answer!$H$39,Table3[[#This Row],[new Age]]&lt;Answer!$H$40),1,0)</f>
        <v>0</v>
      </c>
    </row>
    <row r="1441" spans="1:7" x14ac:dyDescent="0.3">
      <c r="A1441">
        <v>1440</v>
      </c>
      <c r="B1441" s="1" t="s">
        <v>105</v>
      </c>
      <c r="C1441" t="s">
        <v>152</v>
      </c>
      <c r="D1441">
        <v>60</v>
      </c>
      <c r="E1441" t="s">
        <v>156</v>
      </c>
      <c r="F1441">
        <f t="shared" si="22"/>
        <v>60</v>
      </c>
      <c r="G1441">
        <f>IF(OR(Table3[[#This Row],[new Age]]&gt;Answer!$H$39,Table3[[#This Row],[new Age]]&lt;Answer!$H$40),1,0)</f>
        <v>0</v>
      </c>
    </row>
    <row r="1442" spans="1:7" x14ac:dyDescent="0.3">
      <c r="A1442">
        <v>1441</v>
      </c>
      <c r="B1442" s="1" t="s">
        <v>101</v>
      </c>
      <c r="C1442" t="s">
        <v>151</v>
      </c>
      <c r="D1442">
        <v>65</v>
      </c>
      <c r="E1442" t="s">
        <v>156</v>
      </c>
      <c r="F1442">
        <f>IF(D1442="",AVERAGE(#REF!),D1442)</f>
        <v>65</v>
      </c>
      <c r="G1442">
        <f>IF(OR(Table3[[#This Row],[new Age]]&gt;Answer!$H$39,Table3[[#This Row],[new Age]]&lt;Answer!$H$40),1,0)</f>
        <v>0</v>
      </c>
    </row>
    <row r="1443" spans="1:7" x14ac:dyDescent="0.3">
      <c r="A1443">
        <v>1442</v>
      </c>
      <c r="B1443" s="1" t="s">
        <v>99</v>
      </c>
      <c r="C1443" t="s">
        <v>151</v>
      </c>
      <c r="D1443">
        <v>82</v>
      </c>
      <c r="E1443" t="s">
        <v>156</v>
      </c>
      <c r="F1443">
        <f>IF(D1443="",AVERAGE(#REF!),D1443)</f>
        <v>82</v>
      </c>
      <c r="G1443">
        <f>IF(OR(Table3[[#This Row],[new Age]]&gt;Answer!$H$39,Table3[[#This Row],[new Age]]&lt;Answer!$H$40),1,0)</f>
        <v>0</v>
      </c>
    </row>
    <row r="1444" spans="1:7" x14ac:dyDescent="0.3">
      <c r="A1444">
        <v>1443</v>
      </c>
      <c r="B1444" s="1" t="s">
        <v>99</v>
      </c>
      <c r="C1444" t="s">
        <v>152</v>
      </c>
      <c r="D1444">
        <v>43</v>
      </c>
      <c r="E1444" t="s">
        <v>156</v>
      </c>
      <c r="F1444">
        <f t="shared" si="22"/>
        <v>43</v>
      </c>
      <c r="G1444">
        <f>IF(OR(Table3[[#This Row],[new Age]]&gt;Answer!$H$39,Table3[[#This Row],[new Age]]&lt;Answer!$H$40),1,0)</f>
        <v>0</v>
      </c>
    </row>
    <row r="1445" spans="1:7" x14ac:dyDescent="0.3">
      <c r="A1445">
        <v>1444</v>
      </c>
      <c r="B1445" s="1" t="s">
        <v>105</v>
      </c>
      <c r="C1445" t="s">
        <v>151</v>
      </c>
      <c r="D1445">
        <v>65</v>
      </c>
      <c r="E1445" t="s">
        <v>156</v>
      </c>
      <c r="F1445">
        <f t="shared" si="22"/>
        <v>65</v>
      </c>
      <c r="G1445">
        <f>IF(OR(Table3[[#This Row],[new Age]]&gt;Answer!$H$39,Table3[[#This Row],[new Age]]&lt;Answer!$H$40),1,0)</f>
        <v>0</v>
      </c>
    </row>
    <row r="1446" spans="1:7" x14ac:dyDescent="0.3">
      <c r="A1446">
        <v>1445</v>
      </c>
      <c r="B1446" s="1" t="s">
        <v>99</v>
      </c>
      <c r="C1446" t="s">
        <v>151</v>
      </c>
      <c r="D1446">
        <v>51</v>
      </c>
      <c r="E1446" t="s">
        <v>156</v>
      </c>
      <c r="F1446">
        <f>IF(D1446="",AVERAGE(#REF!),D1446)</f>
        <v>51</v>
      </c>
      <c r="G1446">
        <f>IF(OR(Table3[[#This Row],[new Age]]&gt;Answer!$H$39,Table3[[#This Row],[new Age]]&lt;Answer!$H$40),1,0)</f>
        <v>0</v>
      </c>
    </row>
    <row r="1447" spans="1:7" x14ac:dyDescent="0.3">
      <c r="A1447">
        <v>1446</v>
      </c>
      <c r="B1447" s="1" t="s">
        <v>109</v>
      </c>
      <c r="C1447" t="s">
        <v>152</v>
      </c>
      <c r="D1447">
        <v>52</v>
      </c>
      <c r="E1447" t="s">
        <v>156</v>
      </c>
      <c r="F1447">
        <f>IF(D1447="",AVERAGE(#REF!),D1447)</f>
        <v>52</v>
      </c>
      <c r="G1447">
        <f>IF(OR(Table3[[#This Row],[new Age]]&gt;Answer!$H$39,Table3[[#This Row],[new Age]]&lt;Answer!$H$40),1,0)</f>
        <v>0</v>
      </c>
    </row>
    <row r="1448" spans="1:7" x14ac:dyDescent="0.3">
      <c r="A1448">
        <v>1447</v>
      </c>
      <c r="B1448" s="1" t="s">
        <v>106</v>
      </c>
      <c r="C1448" t="s">
        <v>152</v>
      </c>
      <c r="D1448">
        <v>20</v>
      </c>
      <c r="E1448" t="s">
        <v>156</v>
      </c>
      <c r="F1448">
        <f t="shared" si="22"/>
        <v>20</v>
      </c>
      <c r="G1448">
        <f>IF(OR(Table3[[#This Row],[new Age]]&gt;Answer!$H$39,Table3[[#This Row],[new Age]]&lt;Answer!$H$40),1,0)</f>
        <v>0</v>
      </c>
    </row>
    <row r="1449" spans="1:7" x14ac:dyDescent="0.3">
      <c r="A1449">
        <v>1448</v>
      </c>
      <c r="B1449" s="1" t="s">
        <v>108</v>
      </c>
      <c r="C1449" t="s">
        <v>151</v>
      </c>
      <c r="D1449">
        <v>84</v>
      </c>
      <c r="E1449" t="s">
        <v>156</v>
      </c>
      <c r="F1449">
        <f t="shared" si="22"/>
        <v>84</v>
      </c>
      <c r="G1449">
        <f>IF(OR(Table3[[#This Row],[new Age]]&gt;Answer!$H$39,Table3[[#This Row],[new Age]]&lt;Answer!$H$40),1,0)</f>
        <v>0</v>
      </c>
    </row>
    <row r="1450" spans="1:7" x14ac:dyDescent="0.3">
      <c r="A1450">
        <v>1449</v>
      </c>
      <c r="B1450" s="1" t="s">
        <v>99</v>
      </c>
      <c r="C1450" t="s">
        <v>152</v>
      </c>
      <c r="D1450">
        <v>82</v>
      </c>
      <c r="E1450" t="s">
        <v>156</v>
      </c>
      <c r="F1450">
        <f>IF(D1450="",AVERAGE(#REF!),D1450)</f>
        <v>82</v>
      </c>
      <c r="G1450">
        <f>IF(OR(Table3[[#This Row],[new Age]]&gt;Answer!$H$39,Table3[[#This Row],[new Age]]&lt;Answer!$H$40),1,0)</f>
        <v>0</v>
      </c>
    </row>
    <row r="1451" spans="1:7" x14ac:dyDescent="0.3">
      <c r="A1451">
        <v>1450</v>
      </c>
      <c r="B1451" s="1" t="s">
        <v>100</v>
      </c>
      <c r="C1451" t="s">
        <v>151</v>
      </c>
      <c r="D1451">
        <v>27</v>
      </c>
      <c r="E1451" t="s">
        <v>156</v>
      </c>
      <c r="F1451">
        <f>IF(D1451="",AVERAGE(#REF!),D1451)</f>
        <v>27</v>
      </c>
      <c r="G1451">
        <f>IF(OR(Table3[[#This Row],[new Age]]&gt;Answer!$H$39,Table3[[#This Row],[new Age]]&lt;Answer!$H$40),1,0)</f>
        <v>0</v>
      </c>
    </row>
    <row r="1452" spans="1:7" x14ac:dyDescent="0.3">
      <c r="A1452">
        <v>1451</v>
      </c>
      <c r="B1452" s="1" t="s">
        <v>99</v>
      </c>
      <c r="C1452" t="s">
        <v>152</v>
      </c>
      <c r="D1452">
        <v>51</v>
      </c>
      <c r="E1452" t="s">
        <v>156</v>
      </c>
      <c r="F1452">
        <f t="shared" si="22"/>
        <v>51</v>
      </c>
      <c r="G1452">
        <f>IF(OR(Table3[[#This Row],[new Age]]&gt;Answer!$H$39,Table3[[#This Row],[new Age]]&lt;Answer!$H$40),1,0)</f>
        <v>0</v>
      </c>
    </row>
    <row r="1453" spans="1:7" x14ac:dyDescent="0.3">
      <c r="A1453">
        <v>1452</v>
      </c>
      <c r="B1453" s="1" t="s">
        <v>100</v>
      </c>
      <c r="C1453" t="s">
        <v>152</v>
      </c>
      <c r="D1453">
        <v>22</v>
      </c>
      <c r="E1453" t="s">
        <v>156</v>
      </c>
      <c r="F1453">
        <f t="shared" si="22"/>
        <v>22</v>
      </c>
      <c r="G1453">
        <f>IF(OR(Table3[[#This Row],[new Age]]&gt;Answer!$H$39,Table3[[#This Row],[new Age]]&lt;Answer!$H$40),1,0)</f>
        <v>0</v>
      </c>
    </row>
    <row r="1454" spans="1:7" x14ac:dyDescent="0.3">
      <c r="A1454">
        <v>1453</v>
      </c>
      <c r="B1454" s="1" t="s">
        <v>106</v>
      </c>
      <c r="C1454" t="s">
        <v>151</v>
      </c>
      <c r="D1454">
        <v>24</v>
      </c>
      <c r="E1454" t="s">
        <v>156</v>
      </c>
      <c r="F1454">
        <f>IF(D1454="",AVERAGE(#REF!),D1454)</f>
        <v>24</v>
      </c>
      <c r="G1454">
        <f>IF(OR(Table3[[#This Row],[new Age]]&gt;Answer!$H$39,Table3[[#This Row],[new Age]]&lt;Answer!$H$40),1,0)</f>
        <v>0</v>
      </c>
    </row>
    <row r="1455" spans="1:7" x14ac:dyDescent="0.3">
      <c r="A1455">
        <v>1454</v>
      </c>
      <c r="B1455" s="1" t="s">
        <v>105</v>
      </c>
      <c r="C1455" t="s">
        <v>152</v>
      </c>
      <c r="D1455">
        <v>71</v>
      </c>
      <c r="E1455" t="s">
        <v>156</v>
      </c>
      <c r="F1455">
        <f>IF(D1455="",AVERAGE(#REF!),D1455)</f>
        <v>71</v>
      </c>
      <c r="G1455">
        <f>IF(OR(Table3[[#This Row],[new Age]]&gt;Answer!$H$39,Table3[[#This Row],[new Age]]&lt;Answer!$H$40),1,0)</f>
        <v>0</v>
      </c>
    </row>
    <row r="1456" spans="1:7" x14ac:dyDescent="0.3">
      <c r="A1456">
        <v>1455</v>
      </c>
      <c r="B1456" s="1" t="s">
        <v>99</v>
      </c>
      <c r="C1456" t="s">
        <v>152</v>
      </c>
      <c r="D1456">
        <v>87</v>
      </c>
      <c r="E1456" t="s">
        <v>156</v>
      </c>
      <c r="F1456">
        <f t="shared" si="22"/>
        <v>87</v>
      </c>
      <c r="G1456">
        <f>IF(OR(Table3[[#This Row],[new Age]]&gt;Answer!$H$39,Table3[[#This Row],[new Age]]&lt;Answer!$H$40),1,0)</f>
        <v>0</v>
      </c>
    </row>
    <row r="1457" spans="1:7" x14ac:dyDescent="0.3">
      <c r="A1457">
        <v>1456</v>
      </c>
      <c r="B1457" s="1" t="s">
        <v>105</v>
      </c>
      <c r="C1457" t="s">
        <v>152</v>
      </c>
      <c r="D1457">
        <v>35</v>
      </c>
      <c r="E1457" t="s">
        <v>156</v>
      </c>
      <c r="F1457">
        <f t="shared" si="22"/>
        <v>35</v>
      </c>
      <c r="G1457">
        <f>IF(OR(Table3[[#This Row],[new Age]]&gt;Answer!$H$39,Table3[[#This Row],[new Age]]&lt;Answer!$H$40),1,0)</f>
        <v>0</v>
      </c>
    </row>
    <row r="1458" spans="1:7" x14ac:dyDescent="0.3">
      <c r="A1458">
        <v>1457</v>
      </c>
      <c r="B1458" s="1" t="s">
        <v>101</v>
      </c>
      <c r="C1458" t="s">
        <v>151</v>
      </c>
      <c r="D1458">
        <v>49</v>
      </c>
      <c r="E1458" t="s">
        <v>156</v>
      </c>
      <c r="F1458">
        <f>IF(D1458="",AVERAGE(#REF!),D1458)</f>
        <v>49</v>
      </c>
      <c r="G1458">
        <f>IF(OR(Table3[[#This Row],[new Age]]&gt;Answer!$H$39,Table3[[#This Row],[new Age]]&lt;Answer!$H$40),1,0)</f>
        <v>0</v>
      </c>
    </row>
    <row r="1459" spans="1:7" x14ac:dyDescent="0.3">
      <c r="A1459">
        <v>1458</v>
      </c>
      <c r="B1459" s="1" t="s">
        <v>100</v>
      </c>
      <c r="C1459" t="s">
        <v>151</v>
      </c>
      <c r="D1459">
        <v>67</v>
      </c>
      <c r="E1459" t="s">
        <v>156</v>
      </c>
      <c r="F1459">
        <f>IF(D1459="",AVERAGE(#REF!),D1459)</f>
        <v>67</v>
      </c>
      <c r="G1459">
        <f>IF(OR(Table3[[#This Row],[new Age]]&gt;Answer!$H$39,Table3[[#This Row],[new Age]]&lt;Answer!$H$40),1,0)</f>
        <v>0</v>
      </c>
    </row>
    <row r="1460" spans="1:7" x14ac:dyDescent="0.3">
      <c r="A1460">
        <v>1459</v>
      </c>
      <c r="B1460" s="1" t="s">
        <v>100</v>
      </c>
      <c r="C1460" t="s">
        <v>151</v>
      </c>
      <c r="D1460">
        <v>59</v>
      </c>
      <c r="E1460" t="s">
        <v>156</v>
      </c>
      <c r="F1460">
        <f t="shared" si="22"/>
        <v>59</v>
      </c>
      <c r="G1460">
        <f>IF(OR(Table3[[#This Row],[new Age]]&gt;Answer!$H$39,Table3[[#This Row],[new Age]]&lt;Answer!$H$40),1,0)</f>
        <v>0</v>
      </c>
    </row>
    <row r="1461" spans="1:7" x14ac:dyDescent="0.3">
      <c r="A1461">
        <v>1460</v>
      </c>
      <c r="B1461" s="1" t="s">
        <v>107</v>
      </c>
      <c r="C1461" t="s">
        <v>151</v>
      </c>
      <c r="D1461">
        <v>63</v>
      </c>
      <c r="E1461" t="s">
        <v>156</v>
      </c>
      <c r="F1461">
        <f t="shared" si="22"/>
        <v>63</v>
      </c>
      <c r="G1461">
        <f>IF(OR(Table3[[#This Row],[new Age]]&gt;Answer!$H$39,Table3[[#This Row],[new Age]]&lt;Answer!$H$40),1,0)</f>
        <v>0</v>
      </c>
    </row>
    <row r="1462" spans="1:7" x14ac:dyDescent="0.3">
      <c r="A1462">
        <v>1461</v>
      </c>
      <c r="B1462" s="1" t="s">
        <v>99</v>
      </c>
      <c r="C1462" t="s">
        <v>151</v>
      </c>
      <c r="D1462">
        <v>77</v>
      </c>
      <c r="E1462" t="s">
        <v>156</v>
      </c>
      <c r="F1462">
        <f>IF(D1462="",AVERAGE(#REF!),D1462)</f>
        <v>77</v>
      </c>
      <c r="G1462">
        <f>IF(OR(Table3[[#This Row],[new Age]]&gt;Answer!$H$39,Table3[[#This Row],[new Age]]&lt;Answer!$H$40),1,0)</f>
        <v>0</v>
      </c>
    </row>
    <row r="1463" spans="1:7" x14ac:dyDescent="0.3">
      <c r="A1463">
        <v>1462</v>
      </c>
      <c r="B1463" s="1" t="s">
        <v>99</v>
      </c>
      <c r="C1463" t="s">
        <v>151</v>
      </c>
      <c r="D1463">
        <v>65</v>
      </c>
      <c r="E1463" t="s">
        <v>156</v>
      </c>
      <c r="F1463">
        <f>IF(D1463="",AVERAGE(#REF!),D1463)</f>
        <v>65</v>
      </c>
      <c r="G1463">
        <f>IF(OR(Table3[[#This Row],[new Age]]&gt;Answer!$H$39,Table3[[#This Row],[new Age]]&lt;Answer!$H$40),1,0)</f>
        <v>0</v>
      </c>
    </row>
    <row r="1464" spans="1:7" x14ac:dyDescent="0.3">
      <c r="A1464">
        <v>1463</v>
      </c>
      <c r="B1464" s="1" t="s">
        <v>101</v>
      </c>
      <c r="C1464" t="s">
        <v>152</v>
      </c>
      <c r="D1464">
        <v>31</v>
      </c>
      <c r="E1464" t="s">
        <v>156</v>
      </c>
      <c r="F1464">
        <f t="shared" si="22"/>
        <v>31</v>
      </c>
      <c r="G1464">
        <f>IF(OR(Table3[[#This Row],[new Age]]&gt;Answer!$H$39,Table3[[#This Row],[new Age]]&lt;Answer!$H$40),1,0)</f>
        <v>0</v>
      </c>
    </row>
    <row r="1465" spans="1:7" x14ac:dyDescent="0.3">
      <c r="A1465">
        <v>1464</v>
      </c>
      <c r="B1465" s="1" t="s">
        <v>100</v>
      </c>
      <c r="C1465" t="s">
        <v>152</v>
      </c>
      <c r="D1465">
        <v>73</v>
      </c>
      <c r="E1465" t="s">
        <v>156</v>
      </c>
      <c r="F1465">
        <f t="shared" si="22"/>
        <v>73</v>
      </c>
      <c r="G1465">
        <f>IF(OR(Table3[[#This Row],[new Age]]&gt;Answer!$H$39,Table3[[#This Row],[new Age]]&lt;Answer!$H$40),1,0)</f>
        <v>0</v>
      </c>
    </row>
    <row r="1466" spans="1:7" x14ac:dyDescent="0.3">
      <c r="A1466">
        <v>1465</v>
      </c>
      <c r="B1466" s="1" t="s">
        <v>100</v>
      </c>
      <c r="C1466" t="s">
        <v>151</v>
      </c>
      <c r="D1466">
        <v>71</v>
      </c>
      <c r="E1466" t="s">
        <v>156</v>
      </c>
      <c r="F1466">
        <f>IF(D1466="",AVERAGE(#REF!),D1466)</f>
        <v>71</v>
      </c>
      <c r="G1466">
        <f>IF(OR(Table3[[#This Row],[new Age]]&gt;Answer!$H$39,Table3[[#This Row],[new Age]]&lt;Answer!$H$40),1,0)</f>
        <v>0</v>
      </c>
    </row>
    <row r="1467" spans="1:7" x14ac:dyDescent="0.3">
      <c r="A1467">
        <v>1466</v>
      </c>
      <c r="B1467" s="1" t="s">
        <v>111</v>
      </c>
      <c r="C1467" t="s">
        <v>152</v>
      </c>
      <c r="D1467">
        <v>39</v>
      </c>
      <c r="E1467" t="s">
        <v>156</v>
      </c>
      <c r="F1467">
        <f>IF(D1467="",AVERAGE(#REF!),D1467)</f>
        <v>39</v>
      </c>
      <c r="G1467">
        <f>IF(OR(Table3[[#This Row],[new Age]]&gt;Answer!$H$39,Table3[[#This Row],[new Age]]&lt;Answer!$H$40),1,0)</f>
        <v>0</v>
      </c>
    </row>
    <row r="1468" spans="1:7" x14ac:dyDescent="0.3">
      <c r="A1468">
        <v>1467</v>
      </c>
      <c r="B1468" s="1" t="s">
        <v>99</v>
      </c>
      <c r="C1468" t="s">
        <v>152</v>
      </c>
      <c r="D1468">
        <v>18</v>
      </c>
      <c r="E1468" t="s">
        <v>156</v>
      </c>
      <c r="F1468">
        <f t="shared" si="22"/>
        <v>18</v>
      </c>
      <c r="G1468">
        <f>IF(OR(Table3[[#This Row],[new Age]]&gt;Answer!$H$39,Table3[[#This Row],[new Age]]&lt;Answer!$H$40),1,0)</f>
        <v>0</v>
      </c>
    </row>
    <row r="1469" spans="1:7" x14ac:dyDescent="0.3">
      <c r="A1469">
        <v>1468</v>
      </c>
      <c r="B1469" s="1" t="s">
        <v>99</v>
      </c>
      <c r="C1469" t="s">
        <v>152</v>
      </c>
      <c r="D1469">
        <v>71</v>
      </c>
      <c r="E1469" t="s">
        <v>156</v>
      </c>
      <c r="F1469">
        <f t="shared" si="22"/>
        <v>71</v>
      </c>
      <c r="G1469">
        <f>IF(OR(Table3[[#This Row],[new Age]]&gt;Answer!$H$39,Table3[[#This Row],[new Age]]&lt;Answer!$H$40),1,0)</f>
        <v>0</v>
      </c>
    </row>
    <row r="1470" spans="1:7" x14ac:dyDescent="0.3">
      <c r="A1470">
        <v>1469</v>
      </c>
      <c r="B1470" s="1" t="s">
        <v>107</v>
      </c>
      <c r="C1470" t="s">
        <v>152</v>
      </c>
      <c r="D1470">
        <v>38</v>
      </c>
      <c r="E1470" t="s">
        <v>156</v>
      </c>
      <c r="F1470">
        <f>IF(D1470="",AVERAGE(#REF!),D1470)</f>
        <v>38</v>
      </c>
      <c r="G1470">
        <f>IF(OR(Table3[[#This Row],[new Age]]&gt;Answer!$H$39,Table3[[#This Row],[new Age]]&lt;Answer!$H$40),1,0)</f>
        <v>0</v>
      </c>
    </row>
    <row r="1471" spans="1:7" x14ac:dyDescent="0.3">
      <c r="A1471">
        <v>1470</v>
      </c>
      <c r="B1471" s="1" t="s">
        <v>99</v>
      </c>
      <c r="C1471" t="s">
        <v>152</v>
      </c>
      <c r="D1471">
        <v>34</v>
      </c>
      <c r="E1471" t="s">
        <v>156</v>
      </c>
      <c r="F1471">
        <f>IF(D1471="",AVERAGE(#REF!),D1471)</f>
        <v>34</v>
      </c>
      <c r="G1471">
        <f>IF(OR(Table3[[#This Row],[new Age]]&gt;Answer!$H$39,Table3[[#This Row],[new Age]]&lt;Answer!$H$40),1,0)</f>
        <v>0</v>
      </c>
    </row>
    <row r="1472" spans="1:7" x14ac:dyDescent="0.3">
      <c r="A1472">
        <v>1471</v>
      </c>
      <c r="B1472" s="1" t="s">
        <v>107</v>
      </c>
      <c r="C1472" t="s">
        <v>152</v>
      </c>
      <c r="D1472">
        <v>69</v>
      </c>
      <c r="E1472" t="s">
        <v>156</v>
      </c>
      <c r="F1472">
        <f t="shared" si="22"/>
        <v>69</v>
      </c>
      <c r="G1472">
        <f>IF(OR(Table3[[#This Row],[new Age]]&gt;Answer!$H$39,Table3[[#This Row],[new Age]]&lt;Answer!$H$40),1,0)</f>
        <v>0</v>
      </c>
    </row>
    <row r="1473" spans="1:7" x14ac:dyDescent="0.3">
      <c r="A1473">
        <v>1472</v>
      </c>
      <c r="B1473" s="1" t="s">
        <v>99</v>
      </c>
      <c r="C1473" t="s">
        <v>152</v>
      </c>
      <c r="D1473">
        <v>83</v>
      </c>
      <c r="E1473" t="s">
        <v>156</v>
      </c>
      <c r="F1473">
        <f t="shared" si="22"/>
        <v>83</v>
      </c>
      <c r="G1473">
        <f>IF(OR(Table3[[#This Row],[new Age]]&gt;Answer!$H$39,Table3[[#This Row],[new Age]]&lt;Answer!$H$40),1,0)</f>
        <v>0</v>
      </c>
    </row>
    <row r="1474" spans="1:7" x14ac:dyDescent="0.3">
      <c r="A1474">
        <v>1473</v>
      </c>
      <c r="B1474" s="1" t="s">
        <v>99</v>
      </c>
      <c r="C1474" t="s">
        <v>152</v>
      </c>
      <c r="D1474">
        <v>40</v>
      </c>
      <c r="E1474" t="s">
        <v>156</v>
      </c>
      <c r="F1474">
        <f>IF(D1474="",AVERAGE(#REF!),D1474)</f>
        <v>40</v>
      </c>
      <c r="G1474">
        <f>IF(OR(Table3[[#This Row],[new Age]]&gt;Answer!$H$39,Table3[[#This Row],[new Age]]&lt;Answer!$H$40),1,0)</f>
        <v>0</v>
      </c>
    </row>
    <row r="1475" spans="1:7" x14ac:dyDescent="0.3">
      <c r="A1475">
        <v>1474</v>
      </c>
      <c r="B1475" s="1" t="s">
        <v>99</v>
      </c>
      <c r="C1475" t="s">
        <v>151</v>
      </c>
      <c r="D1475">
        <v>25</v>
      </c>
      <c r="E1475" t="s">
        <v>156</v>
      </c>
      <c r="F1475">
        <f>IF(D1475="",AVERAGE(#REF!),D1475)</f>
        <v>25</v>
      </c>
      <c r="G1475">
        <f>IF(OR(Table3[[#This Row],[new Age]]&gt;Answer!$H$39,Table3[[#This Row],[new Age]]&lt;Answer!$H$40),1,0)</f>
        <v>0</v>
      </c>
    </row>
    <row r="1476" spans="1:7" x14ac:dyDescent="0.3">
      <c r="A1476">
        <v>1475</v>
      </c>
      <c r="B1476" s="1" t="s">
        <v>105</v>
      </c>
      <c r="C1476" t="s">
        <v>152</v>
      </c>
      <c r="D1476">
        <v>25</v>
      </c>
      <c r="E1476" t="s">
        <v>156</v>
      </c>
      <c r="F1476">
        <f t="shared" si="22"/>
        <v>25</v>
      </c>
      <c r="G1476">
        <f>IF(OR(Table3[[#This Row],[new Age]]&gt;Answer!$H$39,Table3[[#This Row],[new Age]]&lt;Answer!$H$40),1,0)</f>
        <v>0</v>
      </c>
    </row>
    <row r="1477" spans="1:7" x14ac:dyDescent="0.3">
      <c r="A1477">
        <v>1476</v>
      </c>
      <c r="B1477" s="1" t="s">
        <v>107</v>
      </c>
      <c r="C1477" t="s">
        <v>151</v>
      </c>
      <c r="D1477">
        <v>23</v>
      </c>
      <c r="E1477" t="s">
        <v>156</v>
      </c>
      <c r="F1477">
        <f t="shared" si="22"/>
        <v>23</v>
      </c>
      <c r="G1477">
        <f>IF(OR(Table3[[#This Row],[new Age]]&gt;Answer!$H$39,Table3[[#This Row],[new Age]]&lt;Answer!$H$40),1,0)</f>
        <v>0</v>
      </c>
    </row>
    <row r="1478" spans="1:7" x14ac:dyDescent="0.3">
      <c r="A1478">
        <v>1477</v>
      </c>
      <c r="B1478" s="1" t="s">
        <v>105</v>
      </c>
      <c r="C1478" t="s">
        <v>152</v>
      </c>
      <c r="D1478">
        <v>73</v>
      </c>
      <c r="E1478" t="s">
        <v>156</v>
      </c>
      <c r="F1478">
        <f>IF(D1478="",AVERAGE(#REF!),D1478)</f>
        <v>73</v>
      </c>
      <c r="G1478">
        <f>IF(OR(Table3[[#This Row],[new Age]]&gt;Answer!$H$39,Table3[[#This Row],[new Age]]&lt;Answer!$H$40),1,0)</f>
        <v>0</v>
      </c>
    </row>
    <row r="1479" spans="1:7" x14ac:dyDescent="0.3">
      <c r="A1479">
        <v>1478</v>
      </c>
      <c r="B1479" s="1" t="s">
        <v>104</v>
      </c>
      <c r="C1479" t="s">
        <v>151</v>
      </c>
      <c r="D1479">
        <v>43</v>
      </c>
      <c r="E1479" t="s">
        <v>156</v>
      </c>
      <c r="F1479">
        <f>IF(D1479="",AVERAGE(#REF!),D1479)</f>
        <v>43</v>
      </c>
      <c r="G1479">
        <f>IF(OR(Table3[[#This Row],[new Age]]&gt;Answer!$H$39,Table3[[#This Row],[new Age]]&lt;Answer!$H$40),1,0)</f>
        <v>0</v>
      </c>
    </row>
    <row r="1480" spans="1:7" x14ac:dyDescent="0.3">
      <c r="A1480">
        <v>1479</v>
      </c>
      <c r="B1480" s="1" t="s">
        <v>99</v>
      </c>
      <c r="C1480" t="s">
        <v>152</v>
      </c>
      <c r="D1480">
        <v>87</v>
      </c>
      <c r="E1480" t="s">
        <v>156</v>
      </c>
      <c r="F1480">
        <f t="shared" ref="F1480:F1541" si="23">IF(D1480="",AVERAGE(D1477:D1479),D1480)</f>
        <v>87</v>
      </c>
      <c r="G1480">
        <f>IF(OR(Table3[[#This Row],[new Age]]&gt;Answer!$H$39,Table3[[#This Row],[new Age]]&lt;Answer!$H$40),1,0)</f>
        <v>0</v>
      </c>
    </row>
    <row r="1481" spans="1:7" x14ac:dyDescent="0.3">
      <c r="A1481">
        <v>1480</v>
      </c>
      <c r="B1481" s="1" t="s">
        <v>102</v>
      </c>
      <c r="C1481" t="s">
        <v>151</v>
      </c>
      <c r="D1481">
        <v>43</v>
      </c>
      <c r="E1481" t="s">
        <v>156</v>
      </c>
      <c r="F1481">
        <f t="shared" si="23"/>
        <v>43</v>
      </c>
      <c r="G1481">
        <f>IF(OR(Table3[[#This Row],[new Age]]&gt;Answer!$H$39,Table3[[#This Row],[new Age]]&lt;Answer!$H$40),1,0)</f>
        <v>0</v>
      </c>
    </row>
    <row r="1482" spans="1:7" x14ac:dyDescent="0.3">
      <c r="A1482">
        <v>1481</v>
      </c>
      <c r="B1482" s="1" t="s">
        <v>99</v>
      </c>
      <c r="C1482" t="s">
        <v>151</v>
      </c>
      <c r="D1482">
        <v>53</v>
      </c>
      <c r="E1482" t="s">
        <v>156</v>
      </c>
      <c r="F1482">
        <f>IF(D1482="",AVERAGE(#REF!),D1482)</f>
        <v>53</v>
      </c>
      <c r="G1482">
        <f>IF(OR(Table3[[#This Row],[new Age]]&gt;Answer!$H$39,Table3[[#This Row],[new Age]]&lt;Answer!$H$40),1,0)</f>
        <v>0</v>
      </c>
    </row>
    <row r="1483" spans="1:7" x14ac:dyDescent="0.3">
      <c r="A1483">
        <v>1482</v>
      </c>
      <c r="B1483" s="1" t="s">
        <v>100</v>
      </c>
      <c r="C1483" t="s">
        <v>151</v>
      </c>
      <c r="D1483">
        <v>24</v>
      </c>
      <c r="E1483" t="s">
        <v>156</v>
      </c>
      <c r="F1483">
        <f>IF(D1483="",AVERAGE(#REF!),D1483)</f>
        <v>24</v>
      </c>
      <c r="G1483">
        <f>IF(OR(Table3[[#This Row],[new Age]]&gt;Answer!$H$39,Table3[[#This Row],[new Age]]&lt;Answer!$H$40),1,0)</f>
        <v>0</v>
      </c>
    </row>
    <row r="1484" spans="1:7" x14ac:dyDescent="0.3">
      <c r="A1484">
        <v>1483</v>
      </c>
      <c r="B1484" s="1" t="s">
        <v>99</v>
      </c>
      <c r="C1484" t="s">
        <v>151</v>
      </c>
      <c r="D1484">
        <v>82</v>
      </c>
      <c r="E1484" t="s">
        <v>156</v>
      </c>
      <c r="F1484">
        <f t="shared" si="23"/>
        <v>82</v>
      </c>
      <c r="G1484">
        <f>IF(OR(Table3[[#This Row],[new Age]]&gt;Answer!$H$39,Table3[[#This Row],[new Age]]&lt;Answer!$H$40),1,0)</f>
        <v>0</v>
      </c>
    </row>
    <row r="1485" spans="1:7" x14ac:dyDescent="0.3">
      <c r="A1485">
        <v>1484</v>
      </c>
      <c r="B1485" s="1" t="s">
        <v>99</v>
      </c>
      <c r="C1485" t="s">
        <v>152</v>
      </c>
      <c r="D1485">
        <v>84</v>
      </c>
      <c r="E1485" t="s">
        <v>156</v>
      </c>
      <c r="F1485">
        <f t="shared" si="23"/>
        <v>84</v>
      </c>
      <c r="G1485">
        <f>IF(OR(Table3[[#This Row],[new Age]]&gt;Answer!$H$39,Table3[[#This Row],[new Age]]&lt;Answer!$H$40),1,0)</f>
        <v>0</v>
      </c>
    </row>
    <row r="1486" spans="1:7" x14ac:dyDescent="0.3">
      <c r="A1486">
        <v>1485</v>
      </c>
      <c r="B1486" s="1" t="s">
        <v>105</v>
      </c>
      <c r="C1486" t="s">
        <v>152</v>
      </c>
      <c r="D1486">
        <v>38</v>
      </c>
      <c r="E1486" t="s">
        <v>156</v>
      </c>
      <c r="F1486">
        <f>IF(D1486="",AVERAGE(#REF!),D1486)</f>
        <v>38</v>
      </c>
      <c r="G1486">
        <f>IF(OR(Table3[[#This Row],[new Age]]&gt;Answer!$H$39,Table3[[#This Row],[new Age]]&lt;Answer!$H$40),1,0)</f>
        <v>0</v>
      </c>
    </row>
    <row r="1487" spans="1:7" x14ac:dyDescent="0.3">
      <c r="A1487">
        <v>1486</v>
      </c>
      <c r="B1487" s="1" t="s">
        <v>99</v>
      </c>
      <c r="C1487" t="s">
        <v>152</v>
      </c>
      <c r="D1487">
        <v>30</v>
      </c>
      <c r="E1487" t="s">
        <v>156</v>
      </c>
      <c r="F1487">
        <f>IF(D1487="",AVERAGE(#REF!),D1487)</f>
        <v>30</v>
      </c>
      <c r="G1487">
        <f>IF(OR(Table3[[#This Row],[new Age]]&gt;Answer!$H$39,Table3[[#This Row],[new Age]]&lt;Answer!$H$40),1,0)</f>
        <v>0</v>
      </c>
    </row>
    <row r="1488" spans="1:7" x14ac:dyDescent="0.3">
      <c r="A1488">
        <v>1487</v>
      </c>
      <c r="B1488" s="1" t="s">
        <v>107</v>
      </c>
      <c r="C1488" t="s">
        <v>151</v>
      </c>
      <c r="D1488">
        <v>76</v>
      </c>
      <c r="E1488" t="s">
        <v>156</v>
      </c>
      <c r="F1488">
        <f t="shared" si="23"/>
        <v>76</v>
      </c>
      <c r="G1488">
        <f>IF(OR(Table3[[#This Row],[new Age]]&gt;Answer!$H$39,Table3[[#This Row],[new Age]]&lt;Answer!$H$40),1,0)</f>
        <v>0</v>
      </c>
    </row>
    <row r="1489" spans="1:7" x14ac:dyDescent="0.3">
      <c r="A1489">
        <v>1488</v>
      </c>
      <c r="B1489" s="1" t="s">
        <v>99</v>
      </c>
      <c r="C1489" t="s">
        <v>151</v>
      </c>
      <c r="D1489">
        <v>35</v>
      </c>
      <c r="E1489" t="s">
        <v>156</v>
      </c>
      <c r="F1489">
        <f t="shared" si="23"/>
        <v>35</v>
      </c>
      <c r="G1489">
        <f>IF(OR(Table3[[#This Row],[new Age]]&gt;Answer!$H$39,Table3[[#This Row],[new Age]]&lt;Answer!$H$40),1,0)</f>
        <v>0</v>
      </c>
    </row>
    <row r="1490" spans="1:7" x14ac:dyDescent="0.3">
      <c r="A1490">
        <v>1489</v>
      </c>
      <c r="B1490" s="1" t="s">
        <v>105</v>
      </c>
      <c r="C1490" t="s">
        <v>152</v>
      </c>
      <c r="D1490">
        <v>46</v>
      </c>
      <c r="E1490" t="s">
        <v>156</v>
      </c>
      <c r="F1490">
        <f>IF(D1490="",AVERAGE(#REF!),D1490)</f>
        <v>46</v>
      </c>
      <c r="G1490">
        <f>IF(OR(Table3[[#This Row],[new Age]]&gt;Answer!$H$39,Table3[[#This Row],[new Age]]&lt;Answer!$H$40),1,0)</f>
        <v>0</v>
      </c>
    </row>
    <row r="1491" spans="1:7" x14ac:dyDescent="0.3">
      <c r="A1491">
        <v>1490</v>
      </c>
      <c r="B1491" s="1" t="s">
        <v>105</v>
      </c>
      <c r="C1491" t="s">
        <v>152</v>
      </c>
      <c r="D1491">
        <v>30</v>
      </c>
      <c r="E1491" t="s">
        <v>156</v>
      </c>
      <c r="F1491">
        <f>IF(D1491="",AVERAGE(#REF!),D1491)</f>
        <v>30</v>
      </c>
      <c r="G1491">
        <f>IF(OR(Table3[[#This Row],[new Age]]&gt;Answer!$H$39,Table3[[#This Row],[new Age]]&lt;Answer!$H$40),1,0)</f>
        <v>0</v>
      </c>
    </row>
    <row r="1492" spans="1:7" x14ac:dyDescent="0.3">
      <c r="A1492">
        <v>1491</v>
      </c>
      <c r="B1492" s="1" t="s">
        <v>99</v>
      </c>
      <c r="C1492" t="s">
        <v>152</v>
      </c>
      <c r="D1492">
        <v>67</v>
      </c>
      <c r="E1492" t="s">
        <v>156</v>
      </c>
      <c r="F1492">
        <f t="shared" si="23"/>
        <v>67</v>
      </c>
      <c r="G1492">
        <f>IF(OR(Table3[[#This Row],[new Age]]&gt;Answer!$H$39,Table3[[#This Row],[new Age]]&lt;Answer!$H$40),1,0)</f>
        <v>0</v>
      </c>
    </row>
    <row r="1493" spans="1:7" x14ac:dyDescent="0.3">
      <c r="A1493">
        <v>1492</v>
      </c>
      <c r="B1493" s="1" t="s">
        <v>99</v>
      </c>
      <c r="C1493" t="s">
        <v>152</v>
      </c>
      <c r="D1493">
        <v>78</v>
      </c>
      <c r="E1493" t="s">
        <v>156</v>
      </c>
      <c r="F1493">
        <f t="shared" si="23"/>
        <v>78</v>
      </c>
      <c r="G1493">
        <f>IF(OR(Table3[[#This Row],[new Age]]&gt;Answer!$H$39,Table3[[#This Row],[new Age]]&lt;Answer!$H$40),1,0)</f>
        <v>0</v>
      </c>
    </row>
    <row r="1494" spans="1:7" x14ac:dyDescent="0.3">
      <c r="A1494">
        <v>1493</v>
      </c>
      <c r="B1494" s="1" t="s">
        <v>108</v>
      </c>
      <c r="C1494" t="s">
        <v>152</v>
      </c>
      <c r="D1494">
        <v>25</v>
      </c>
      <c r="E1494" t="s">
        <v>156</v>
      </c>
      <c r="F1494">
        <f>IF(D1494="",AVERAGE(#REF!),D1494)</f>
        <v>25</v>
      </c>
      <c r="G1494">
        <f>IF(OR(Table3[[#This Row],[new Age]]&gt;Answer!$H$39,Table3[[#This Row],[new Age]]&lt;Answer!$H$40),1,0)</f>
        <v>0</v>
      </c>
    </row>
    <row r="1495" spans="1:7" x14ac:dyDescent="0.3">
      <c r="A1495">
        <v>1494</v>
      </c>
      <c r="B1495" s="1" t="s">
        <v>105</v>
      </c>
      <c r="C1495" t="s">
        <v>151</v>
      </c>
      <c r="D1495">
        <v>35</v>
      </c>
      <c r="E1495" t="s">
        <v>156</v>
      </c>
      <c r="F1495">
        <f>IF(D1495="",AVERAGE(#REF!),D1495)</f>
        <v>35</v>
      </c>
      <c r="G1495">
        <f>IF(OR(Table3[[#This Row],[new Age]]&gt;Answer!$H$39,Table3[[#This Row],[new Age]]&lt;Answer!$H$40),1,0)</f>
        <v>0</v>
      </c>
    </row>
    <row r="1496" spans="1:7" x14ac:dyDescent="0.3">
      <c r="A1496">
        <v>1495</v>
      </c>
      <c r="B1496" s="1" t="s">
        <v>108</v>
      </c>
      <c r="C1496" t="s">
        <v>151</v>
      </c>
      <c r="D1496">
        <v>34</v>
      </c>
      <c r="E1496" t="s">
        <v>156</v>
      </c>
      <c r="F1496">
        <f t="shared" si="23"/>
        <v>34</v>
      </c>
      <c r="G1496">
        <f>IF(OR(Table3[[#This Row],[new Age]]&gt;Answer!$H$39,Table3[[#This Row],[new Age]]&lt;Answer!$H$40),1,0)</f>
        <v>0</v>
      </c>
    </row>
    <row r="1497" spans="1:7" x14ac:dyDescent="0.3">
      <c r="A1497">
        <v>1496</v>
      </c>
      <c r="B1497" s="1" t="s">
        <v>99</v>
      </c>
      <c r="C1497" t="s">
        <v>152</v>
      </c>
      <c r="D1497">
        <v>74</v>
      </c>
      <c r="E1497" t="s">
        <v>156</v>
      </c>
      <c r="F1497">
        <f t="shared" si="23"/>
        <v>74</v>
      </c>
      <c r="G1497">
        <f>IF(OR(Table3[[#This Row],[new Age]]&gt;Answer!$H$39,Table3[[#This Row],[new Age]]&lt;Answer!$H$40),1,0)</f>
        <v>0</v>
      </c>
    </row>
    <row r="1498" spans="1:7" x14ac:dyDescent="0.3">
      <c r="A1498">
        <v>1497</v>
      </c>
      <c r="B1498" s="1" t="s">
        <v>105</v>
      </c>
      <c r="C1498" t="s">
        <v>152</v>
      </c>
      <c r="E1498" t="s">
        <v>156</v>
      </c>
      <c r="F1498">
        <f>IF(D1498="",AVERAGE(D1495:D1497),D1498)</f>
        <v>47.666666666666664</v>
      </c>
      <c r="G1498">
        <f>IF(OR(Table3[[#This Row],[new Age]]&gt;Answer!$H$39,Table3[[#This Row],[new Age]]&lt;Answer!$H$40),1,0)</f>
        <v>0</v>
      </c>
    </row>
    <row r="1499" spans="1:7" x14ac:dyDescent="0.3">
      <c r="A1499">
        <v>1498</v>
      </c>
      <c r="B1499" s="1" t="s">
        <v>109</v>
      </c>
      <c r="C1499" t="s">
        <v>152</v>
      </c>
      <c r="D1499">
        <v>75</v>
      </c>
      <c r="E1499" t="s">
        <v>156</v>
      </c>
      <c r="F1499">
        <f>IF(D1499="",AVERAGE(#REF!),D1499)</f>
        <v>75</v>
      </c>
      <c r="G1499">
        <f>IF(OR(Table3[[#This Row],[new Age]]&gt;Answer!$H$39,Table3[[#This Row],[new Age]]&lt;Answer!$H$40),1,0)</f>
        <v>0</v>
      </c>
    </row>
    <row r="1500" spans="1:7" x14ac:dyDescent="0.3">
      <c r="A1500">
        <v>1499</v>
      </c>
      <c r="B1500" s="1" t="s">
        <v>99</v>
      </c>
      <c r="C1500" t="s">
        <v>152</v>
      </c>
      <c r="D1500">
        <v>48</v>
      </c>
      <c r="E1500" t="s">
        <v>156</v>
      </c>
      <c r="F1500">
        <f t="shared" si="23"/>
        <v>48</v>
      </c>
      <c r="G1500">
        <f>IF(OR(Table3[[#This Row],[new Age]]&gt;Answer!$H$39,Table3[[#This Row],[new Age]]&lt;Answer!$H$40),1,0)</f>
        <v>0</v>
      </c>
    </row>
    <row r="1501" spans="1:7" x14ac:dyDescent="0.3">
      <c r="A1501">
        <v>1500</v>
      </c>
      <c r="B1501" s="1" t="s">
        <v>99</v>
      </c>
      <c r="C1501" t="s">
        <v>151</v>
      </c>
      <c r="D1501">
        <v>19</v>
      </c>
      <c r="E1501" t="s">
        <v>156</v>
      </c>
      <c r="F1501">
        <f t="shared" si="23"/>
        <v>19</v>
      </c>
      <c r="G1501">
        <f>IF(OR(Table3[[#This Row],[new Age]]&gt;Answer!$H$39,Table3[[#This Row],[new Age]]&lt;Answer!$H$40),1,0)</f>
        <v>0</v>
      </c>
    </row>
    <row r="1502" spans="1:7" x14ac:dyDescent="0.3">
      <c r="A1502">
        <v>1501</v>
      </c>
      <c r="B1502" s="1" t="s">
        <v>99</v>
      </c>
      <c r="C1502" t="s">
        <v>151</v>
      </c>
      <c r="D1502">
        <v>51</v>
      </c>
      <c r="E1502" t="s">
        <v>157</v>
      </c>
      <c r="F1502">
        <f>IF(D1502="",AVERAGE(#REF!),D1502)</f>
        <v>51</v>
      </c>
      <c r="G1502">
        <f>IF(OR(Table3[[#This Row],[new Age]]&gt;Answer!$H$39,Table3[[#This Row],[new Age]]&lt;Answer!$H$40),1,0)</f>
        <v>0</v>
      </c>
    </row>
    <row r="1503" spans="1:7" x14ac:dyDescent="0.3">
      <c r="A1503">
        <v>1502</v>
      </c>
      <c r="B1503" s="1" t="s">
        <v>105</v>
      </c>
      <c r="C1503" t="s">
        <v>152</v>
      </c>
      <c r="D1503">
        <v>33</v>
      </c>
      <c r="E1503" t="s">
        <v>157</v>
      </c>
      <c r="F1503">
        <f>IF(D1503="",AVERAGE(#REF!),D1503)</f>
        <v>33</v>
      </c>
      <c r="G1503">
        <f>IF(OR(Table3[[#This Row],[new Age]]&gt;Answer!$H$39,Table3[[#This Row],[new Age]]&lt;Answer!$H$40),1,0)</f>
        <v>0</v>
      </c>
    </row>
    <row r="1504" spans="1:7" x14ac:dyDescent="0.3">
      <c r="A1504">
        <v>1503</v>
      </c>
      <c r="B1504" s="1" t="s">
        <v>103</v>
      </c>
      <c r="C1504" t="s">
        <v>152</v>
      </c>
      <c r="D1504">
        <v>79</v>
      </c>
      <c r="E1504" t="s">
        <v>157</v>
      </c>
      <c r="F1504">
        <f t="shared" si="23"/>
        <v>79</v>
      </c>
      <c r="G1504">
        <f>IF(OR(Table3[[#This Row],[new Age]]&gt;Answer!$H$39,Table3[[#This Row],[new Age]]&lt;Answer!$H$40),1,0)</f>
        <v>0</v>
      </c>
    </row>
    <row r="1505" spans="1:7" x14ac:dyDescent="0.3">
      <c r="A1505">
        <v>1504</v>
      </c>
      <c r="B1505" s="1" t="s">
        <v>100</v>
      </c>
      <c r="C1505" t="s">
        <v>152</v>
      </c>
      <c r="D1505">
        <v>33</v>
      </c>
      <c r="E1505" t="s">
        <v>157</v>
      </c>
      <c r="F1505">
        <f t="shared" si="23"/>
        <v>33</v>
      </c>
      <c r="G1505">
        <f>IF(OR(Table3[[#This Row],[new Age]]&gt;Answer!$H$39,Table3[[#This Row],[new Age]]&lt;Answer!$H$40),1,0)</f>
        <v>0</v>
      </c>
    </row>
    <row r="1506" spans="1:7" x14ac:dyDescent="0.3">
      <c r="A1506">
        <v>1505</v>
      </c>
      <c r="B1506" s="1" t="s">
        <v>99</v>
      </c>
      <c r="C1506" t="s">
        <v>151</v>
      </c>
      <c r="D1506">
        <v>48</v>
      </c>
      <c r="E1506" t="s">
        <v>157</v>
      </c>
      <c r="F1506">
        <f>IF(D1506="",AVERAGE(#REF!),D1506)</f>
        <v>48</v>
      </c>
      <c r="G1506">
        <f>IF(OR(Table3[[#This Row],[new Age]]&gt;Answer!$H$39,Table3[[#This Row],[new Age]]&lt;Answer!$H$40),1,0)</f>
        <v>0</v>
      </c>
    </row>
    <row r="1507" spans="1:7" x14ac:dyDescent="0.3">
      <c r="A1507">
        <v>1506</v>
      </c>
      <c r="B1507" s="1" t="s">
        <v>99</v>
      </c>
      <c r="C1507" t="s">
        <v>151</v>
      </c>
      <c r="D1507">
        <v>18</v>
      </c>
      <c r="E1507" t="s">
        <v>157</v>
      </c>
      <c r="F1507">
        <f>IF(D1507="",AVERAGE(#REF!),D1507)</f>
        <v>18</v>
      </c>
      <c r="G1507">
        <f>IF(OR(Table3[[#This Row],[new Age]]&gt;Answer!$H$39,Table3[[#This Row],[new Age]]&lt;Answer!$H$40),1,0)</f>
        <v>0</v>
      </c>
    </row>
    <row r="1508" spans="1:7" x14ac:dyDescent="0.3">
      <c r="A1508">
        <v>1507</v>
      </c>
      <c r="B1508" s="1" t="s">
        <v>99</v>
      </c>
      <c r="C1508" t="s">
        <v>152</v>
      </c>
      <c r="D1508">
        <v>78</v>
      </c>
      <c r="E1508" t="s">
        <v>157</v>
      </c>
      <c r="F1508">
        <f t="shared" si="23"/>
        <v>78</v>
      </c>
      <c r="G1508">
        <f>IF(OR(Table3[[#This Row],[new Age]]&gt;Answer!$H$39,Table3[[#This Row],[new Age]]&lt;Answer!$H$40),1,0)</f>
        <v>0</v>
      </c>
    </row>
    <row r="1509" spans="1:7" x14ac:dyDescent="0.3">
      <c r="A1509">
        <v>1508</v>
      </c>
      <c r="B1509" s="1" t="s">
        <v>99</v>
      </c>
      <c r="C1509" t="s">
        <v>151</v>
      </c>
      <c r="D1509">
        <v>73</v>
      </c>
      <c r="E1509" t="s">
        <v>157</v>
      </c>
      <c r="F1509">
        <f t="shared" si="23"/>
        <v>73</v>
      </c>
      <c r="G1509">
        <f>IF(OR(Table3[[#This Row],[new Age]]&gt;Answer!$H$39,Table3[[#This Row],[new Age]]&lt;Answer!$H$40),1,0)</f>
        <v>0</v>
      </c>
    </row>
    <row r="1510" spans="1:7" x14ac:dyDescent="0.3">
      <c r="A1510">
        <v>1509</v>
      </c>
      <c r="B1510" s="1" t="s">
        <v>99</v>
      </c>
      <c r="C1510" t="s">
        <v>151</v>
      </c>
      <c r="D1510">
        <v>31</v>
      </c>
      <c r="E1510" t="s">
        <v>157</v>
      </c>
      <c r="F1510">
        <f>IF(D1510="",AVERAGE(#REF!),D1510)</f>
        <v>31</v>
      </c>
      <c r="G1510">
        <f>IF(OR(Table3[[#This Row],[new Age]]&gt;Answer!$H$39,Table3[[#This Row],[new Age]]&lt;Answer!$H$40),1,0)</f>
        <v>0</v>
      </c>
    </row>
    <row r="1511" spans="1:7" x14ac:dyDescent="0.3">
      <c r="A1511">
        <v>1510</v>
      </c>
      <c r="B1511" s="1" t="s">
        <v>103</v>
      </c>
      <c r="C1511" t="s">
        <v>151</v>
      </c>
      <c r="D1511">
        <v>23</v>
      </c>
      <c r="E1511" t="s">
        <v>157</v>
      </c>
      <c r="F1511">
        <f>IF(D1511="",AVERAGE(#REF!),D1511)</f>
        <v>23</v>
      </c>
      <c r="G1511">
        <f>IF(OR(Table3[[#This Row],[new Age]]&gt;Answer!$H$39,Table3[[#This Row],[new Age]]&lt;Answer!$H$40),1,0)</f>
        <v>0</v>
      </c>
    </row>
    <row r="1512" spans="1:7" x14ac:dyDescent="0.3">
      <c r="A1512">
        <v>1511</v>
      </c>
      <c r="B1512" s="1" t="s">
        <v>99</v>
      </c>
      <c r="C1512" t="s">
        <v>151</v>
      </c>
      <c r="D1512">
        <v>19</v>
      </c>
      <c r="E1512" t="s">
        <v>157</v>
      </c>
      <c r="F1512">
        <f t="shared" si="23"/>
        <v>19</v>
      </c>
      <c r="G1512">
        <f>IF(OR(Table3[[#This Row],[new Age]]&gt;Answer!$H$39,Table3[[#This Row],[new Age]]&lt;Answer!$H$40),1,0)</f>
        <v>0</v>
      </c>
    </row>
    <row r="1513" spans="1:7" x14ac:dyDescent="0.3">
      <c r="A1513">
        <v>1512</v>
      </c>
      <c r="B1513" s="1" t="s">
        <v>108</v>
      </c>
      <c r="C1513" t="s">
        <v>152</v>
      </c>
      <c r="D1513">
        <v>28</v>
      </c>
      <c r="E1513" t="s">
        <v>157</v>
      </c>
      <c r="F1513">
        <f t="shared" si="23"/>
        <v>28</v>
      </c>
      <c r="G1513">
        <f>IF(OR(Table3[[#This Row],[new Age]]&gt;Answer!$H$39,Table3[[#This Row],[new Age]]&lt;Answer!$H$40),1,0)</f>
        <v>0</v>
      </c>
    </row>
    <row r="1514" spans="1:7" x14ac:dyDescent="0.3">
      <c r="A1514">
        <v>1513</v>
      </c>
      <c r="B1514" s="1" t="s">
        <v>99</v>
      </c>
      <c r="C1514" t="s">
        <v>152</v>
      </c>
      <c r="D1514">
        <v>76</v>
      </c>
      <c r="E1514" t="s">
        <v>157</v>
      </c>
      <c r="F1514">
        <f>IF(D1514="",AVERAGE(#REF!),D1514)</f>
        <v>76</v>
      </c>
      <c r="G1514">
        <f>IF(OR(Table3[[#This Row],[new Age]]&gt;Answer!$H$39,Table3[[#This Row],[new Age]]&lt;Answer!$H$40),1,0)</f>
        <v>0</v>
      </c>
    </row>
    <row r="1515" spans="1:7" x14ac:dyDescent="0.3">
      <c r="A1515">
        <v>1514</v>
      </c>
      <c r="B1515" s="1" t="s">
        <v>100</v>
      </c>
      <c r="C1515" t="s">
        <v>151</v>
      </c>
      <c r="D1515">
        <v>42</v>
      </c>
      <c r="E1515" t="s">
        <v>157</v>
      </c>
      <c r="F1515">
        <f>IF(D1515="",AVERAGE(#REF!),D1515)</f>
        <v>42</v>
      </c>
      <c r="G1515">
        <f>IF(OR(Table3[[#This Row],[new Age]]&gt;Answer!$H$39,Table3[[#This Row],[new Age]]&lt;Answer!$H$40),1,0)</f>
        <v>0</v>
      </c>
    </row>
    <row r="1516" spans="1:7" x14ac:dyDescent="0.3">
      <c r="A1516">
        <v>1515</v>
      </c>
      <c r="B1516" s="1" t="s">
        <v>99</v>
      </c>
      <c r="C1516" t="s">
        <v>151</v>
      </c>
      <c r="D1516">
        <v>54</v>
      </c>
      <c r="E1516" t="s">
        <v>157</v>
      </c>
      <c r="F1516">
        <f t="shared" si="23"/>
        <v>54</v>
      </c>
      <c r="G1516">
        <f>IF(OR(Table3[[#This Row],[new Age]]&gt;Answer!$H$39,Table3[[#This Row],[new Age]]&lt;Answer!$H$40),1,0)</f>
        <v>0</v>
      </c>
    </row>
    <row r="1517" spans="1:7" x14ac:dyDescent="0.3">
      <c r="A1517">
        <v>1516</v>
      </c>
      <c r="B1517" s="1" t="s">
        <v>103</v>
      </c>
      <c r="C1517" t="s">
        <v>152</v>
      </c>
      <c r="D1517">
        <v>25</v>
      </c>
      <c r="E1517" t="s">
        <v>157</v>
      </c>
      <c r="F1517">
        <f t="shared" si="23"/>
        <v>25</v>
      </c>
      <c r="G1517">
        <f>IF(OR(Table3[[#This Row],[new Age]]&gt;Answer!$H$39,Table3[[#This Row],[new Age]]&lt;Answer!$H$40),1,0)</f>
        <v>0</v>
      </c>
    </row>
    <row r="1518" spans="1:7" x14ac:dyDescent="0.3">
      <c r="A1518">
        <v>1517</v>
      </c>
      <c r="B1518" s="1" t="s">
        <v>100</v>
      </c>
      <c r="C1518" t="s">
        <v>152</v>
      </c>
      <c r="D1518">
        <v>48</v>
      </c>
      <c r="E1518" t="s">
        <v>157</v>
      </c>
      <c r="F1518">
        <f>IF(D1518="",AVERAGE(#REF!),D1518)</f>
        <v>48</v>
      </c>
      <c r="G1518">
        <f>IF(OR(Table3[[#This Row],[new Age]]&gt;Answer!$H$39,Table3[[#This Row],[new Age]]&lt;Answer!$H$40),1,0)</f>
        <v>0</v>
      </c>
    </row>
    <row r="1519" spans="1:7" x14ac:dyDescent="0.3">
      <c r="A1519">
        <v>1518</v>
      </c>
      <c r="B1519" s="1" t="s">
        <v>99</v>
      </c>
      <c r="C1519" t="s">
        <v>152</v>
      </c>
      <c r="D1519">
        <v>66</v>
      </c>
      <c r="E1519" t="s">
        <v>157</v>
      </c>
      <c r="F1519">
        <f>IF(D1519="",AVERAGE(#REF!),D1519)</f>
        <v>66</v>
      </c>
      <c r="G1519">
        <f>IF(OR(Table3[[#This Row],[new Age]]&gt;Answer!$H$39,Table3[[#This Row],[new Age]]&lt;Answer!$H$40),1,0)</f>
        <v>0</v>
      </c>
    </row>
    <row r="1520" spans="1:7" x14ac:dyDescent="0.3">
      <c r="A1520">
        <v>1519</v>
      </c>
      <c r="B1520" s="1" t="s">
        <v>105</v>
      </c>
      <c r="C1520" t="s">
        <v>151</v>
      </c>
      <c r="D1520">
        <v>20</v>
      </c>
      <c r="E1520" t="s">
        <v>157</v>
      </c>
      <c r="F1520">
        <f t="shared" si="23"/>
        <v>20</v>
      </c>
      <c r="G1520">
        <f>IF(OR(Table3[[#This Row],[new Age]]&gt;Answer!$H$39,Table3[[#This Row],[new Age]]&lt;Answer!$H$40),1,0)</f>
        <v>0</v>
      </c>
    </row>
    <row r="1521" spans="1:7" x14ac:dyDescent="0.3">
      <c r="A1521">
        <v>1520</v>
      </c>
      <c r="B1521" s="1" t="s">
        <v>99</v>
      </c>
      <c r="C1521" t="s">
        <v>152</v>
      </c>
      <c r="D1521">
        <v>28</v>
      </c>
      <c r="E1521" t="s">
        <v>157</v>
      </c>
      <c r="F1521">
        <f t="shared" si="23"/>
        <v>28</v>
      </c>
      <c r="G1521">
        <f>IF(OR(Table3[[#This Row],[new Age]]&gt;Answer!$H$39,Table3[[#This Row],[new Age]]&lt;Answer!$H$40),1,0)</f>
        <v>0</v>
      </c>
    </row>
    <row r="1522" spans="1:7" x14ac:dyDescent="0.3">
      <c r="A1522">
        <v>1521</v>
      </c>
      <c r="B1522" s="1" t="s">
        <v>99</v>
      </c>
      <c r="C1522" t="s">
        <v>152</v>
      </c>
      <c r="D1522">
        <v>88</v>
      </c>
      <c r="E1522" t="s">
        <v>157</v>
      </c>
      <c r="F1522">
        <f>IF(D1522="",AVERAGE(#REF!),D1522)</f>
        <v>88</v>
      </c>
      <c r="G1522">
        <f>IF(OR(Table3[[#This Row],[new Age]]&gt;Answer!$H$39,Table3[[#This Row],[new Age]]&lt;Answer!$H$40),1,0)</f>
        <v>0</v>
      </c>
    </row>
    <row r="1523" spans="1:7" x14ac:dyDescent="0.3">
      <c r="A1523">
        <v>1522</v>
      </c>
      <c r="B1523" s="1" t="s">
        <v>99</v>
      </c>
      <c r="C1523" t="s">
        <v>151</v>
      </c>
      <c r="D1523">
        <v>81</v>
      </c>
      <c r="E1523" t="s">
        <v>157</v>
      </c>
      <c r="F1523">
        <f>IF(D1523="",AVERAGE(#REF!),D1523)</f>
        <v>81</v>
      </c>
      <c r="G1523">
        <f>IF(OR(Table3[[#This Row],[new Age]]&gt;Answer!$H$39,Table3[[#This Row],[new Age]]&lt;Answer!$H$40),1,0)</f>
        <v>0</v>
      </c>
    </row>
    <row r="1524" spans="1:7" x14ac:dyDescent="0.3">
      <c r="A1524">
        <v>1523</v>
      </c>
      <c r="B1524" s="1" t="s">
        <v>105</v>
      </c>
      <c r="C1524" t="s">
        <v>151</v>
      </c>
      <c r="D1524">
        <v>50</v>
      </c>
      <c r="E1524" t="s">
        <v>157</v>
      </c>
      <c r="F1524">
        <f t="shared" si="23"/>
        <v>50</v>
      </c>
      <c r="G1524">
        <f>IF(OR(Table3[[#This Row],[new Age]]&gt;Answer!$H$39,Table3[[#This Row],[new Age]]&lt;Answer!$H$40),1,0)</f>
        <v>0</v>
      </c>
    </row>
    <row r="1525" spans="1:7" x14ac:dyDescent="0.3">
      <c r="A1525">
        <v>1524</v>
      </c>
      <c r="B1525" s="1" t="s">
        <v>100</v>
      </c>
      <c r="C1525" t="s">
        <v>152</v>
      </c>
      <c r="D1525">
        <v>75</v>
      </c>
      <c r="E1525" t="s">
        <v>157</v>
      </c>
      <c r="F1525">
        <f t="shared" si="23"/>
        <v>75</v>
      </c>
      <c r="G1525">
        <f>IF(OR(Table3[[#This Row],[new Age]]&gt;Answer!$H$39,Table3[[#This Row],[new Age]]&lt;Answer!$H$40),1,0)</f>
        <v>0</v>
      </c>
    </row>
    <row r="1526" spans="1:7" x14ac:dyDescent="0.3">
      <c r="A1526">
        <v>1525</v>
      </c>
      <c r="B1526" s="1" t="s">
        <v>107</v>
      </c>
      <c r="C1526" t="s">
        <v>152</v>
      </c>
      <c r="D1526">
        <v>87</v>
      </c>
      <c r="E1526" t="s">
        <v>157</v>
      </c>
      <c r="F1526">
        <f>IF(D1526="",AVERAGE(#REF!),D1526)</f>
        <v>87</v>
      </c>
      <c r="G1526">
        <f>IF(OR(Table3[[#This Row],[new Age]]&gt;Answer!$H$39,Table3[[#This Row],[new Age]]&lt;Answer!$H$40),1,0)</f>
        <v>0</v>
      </c>
    </row>
    <row r="1527" spans="1:7" x14ac:dyDescent="0.3">
      <c r="A1527">
        <v>1526</v>
      </c>
      <c r="B1527" s="1" t="s">
        <v>99</v>
      </c>
      <c r="C1527" t="s">
        <v>152</v>
      </c>
      <c r="D1527">
        <v>50</v>
      </c>
      <c r="E1527" t="s">
        <v>157</v>
      </c>
      <c r="F1527">
        <f>IF(D1527="",AVERAGE(#REF!),D1527)</f>
        <v>50</v>
      </c>
      <c r="G1527">
        <f>IF(OR(Table3[[#This Row],[new Age]]&gt;Answer!$H$39,Table3[[#This Row],[new Age]]&lt;Answer!$H$40),1,0)</f>
        <v>0</v>
      </c>
    </row>
    <row r="1528" spans="1:7" x14ac:dyDescent="0.3">
      <c r="A1528">
        <v>1527</v>
      </c>
      <c r="B1528" s="1" t="s">
        <v>107</v>
      </c>
      <c r="C1528" t="s">
        <v>152</v>
      </c>
      <c r="D1528">
        <v>73</v>
      </c>
      <c r="E1528" t="s">
        <v>157</v>
      </c>
      <c r="F1528">
        <f t="shared" si="23"/>
        <v>73</v>
      </c>
      <c r="G1528">
        <f>IF(OR(Table3[[#This Row],[new Age]]&gt;Answer!$H$39,Table3[[#This Row],[new Age]]&lt;Answer!$H$40),1,0)</f>
        <v>0</v>
      </c>
    </row>
    <row r="1529" spans="1:7" x14ac:dyDescent="0.3">
      <c r="A1529">
        <v>1528</v>
      </c>
      <c r="B1529" s="1" t="s">
        <v>99</v>
      </c>
      <c r="C1529" t="s">
        <v>152</v>
      </c>
      <c r="D1529">
        <v>58</v>
      </c>
      <c r="E1529" t="s">
        <v>157</v>
      </c>
      <c r="F1529">
        <f t="shared" si="23"/>
        <v>58</v>
      </c>
      <c r="G1529">
        <f>IF(OR(Table3[[#This Row],[new Age]]&gt;Answer!$H$39,Table3[[#This Row],[new Age]]&lt;Answer!$H$40),1,0)</f>
        <v>0</v>
      </c>
    </row>
    <row r="1530" spans="1:7" x14ac:dyDescent="0.3">
      <c r="A1530">
        <v>1529</v>
      </c>
      <c r="B1530" s="1" t="s">
        <v>102</v>
      </c>
      <c r="C1530" t="s">
        <v>151</v>
      </c>
      <c r="D1530">
        <v>27</v>
      </c>
      <c r="E1530" t="s">
        <v>157</v>
      </c>
      <c r="F1530">
        <f>IF(D1530="",AVERAGE(#REF!),D1530)</f>
        <v>27</v>
      </c>
      <c r="G1530">
        <f>IF(OR(Table3[[#This Row],[new Age]]&gt;Answer!$H$39,Table3[[#This Row],[new Age]]&lt;Answer!$H$40),1,0)</f>
        <v>0</v>
      </c>
    </row>
    <row r="1531" spans="1:7" x14ac:dyDescent="0.3">
      <c r="A1531">
        <v>1530</v>
      </c>
      <c r="B1531" s="1" t="s">
        <v>104</v>
      </c>
      <c r="C1531" t="s">
        <v>152</v>
      </c>
      <c r="D1531">
        <v>79</v>
      </c>
      <c r="E1531" t="s">
        <v>157</v>
      </c>
      <c r="F1531">
        <f>IF(D1531="",AVERAGE(#REF!),D1531)</f>
        <v>79</v>
      </c>
      <c r="G1531">
        <f>IF(OR(Table3[[#This Row],[new Age]]&gt;Answer!$H$39,Table3[[#This Row],[new Age]]&lt;Answer!$H$40),1,0)</f>
        <v>0</v>
      </c>
    </row>
    <row r="1532" spans="1:7" x14ac:dyDescent="0.3">
      <c r="A1532">
        <v>1531</v>
      </c>
      <c r="B1532" s="1" t="s">
        <v>106</v>
      </c>
      <c r="C1532" t="s">
        <v>152</v>
      </c>
      <c r="D1532">
        <v>41</v>
      </c>
      <c r="E1532" t="s">
        <v>157</v>
      </c>
      <c r="F1532">
        <f t="shared" si="23"/>
        <v>41</v>
      </c>
      <c r="G1532">
        <f>IF(OR(Table3[[#This Row],[new Age]]&gt;Answer!$H$39,Table3[[#This Row],[new Age]]&lt;Answer!$H$40),1,0)</f>
        <v>0</v>
      </c>
    </row>
    <row r="1533" spans="1:7" x14ac:dyDescent="0.3">
      <c r="A1533">
        <v>1532</v>
      </c>
      <c r="B1533" s="1" t="s">
        <v>105</v>
      </c>
      <c r="C1533" t="s">
        <v>151</v>
      </c>
      <c r="D1533">
        <v>43</v>
      </c>
      <c r="E1533" t="s">
        <v>157</v>
      </c>
      <c r="F1533">
        <f t="shared" si="23"/>
        <v>43</v>
      </c>
      <c r="G1533">
        <f>IF(OR(Table3[[#This Row],[new Age]]&gt;Answer!$H$39,Table3[[#This Row],[new Age]]&lt;Answer!$H$40),1,0)</f>
        <v>0</v>
      </c>
    </row>
    <row r="1534" spans="1:7" x14ac:dyDescent="0.3">
      <c r="A1534">
        <v>1533</v>
      </c>
      <c r="B1534" s="1" t="s">
        <v>102</v>
      </c>
      <c r="C1534" t="s">
        <v>151</v>
      </c>
      <c r="D1534">
        <v>49</v>
      </c>
      <c r="E1534" t="s">
        <v>157</v>
      </c>
      <c r="F1534">
        <f>IF(D1534="",AVERAGE(#REF!),D1534)</f>
        <v>49</v>
      </c>
      <c r="G1534">
        <f>IF(OR(Table3[[#This Row],[new Age]]&gt;Answer!$H$39,Table3[[#This Row],[new Age]]&lt;Answer!$H$40),1,0)</f>
        <v>0</v>
      </c>
    </row>
    <row r="1535" spans="1:7" x14ac:dyDescent="0.3">
      <c r="A1535">
        <v>1534</v>
      </c>
      <c r="B1535" s="1" t="s">
        <v>99</v>
      </c>
      <c r="C1535" t="s">
        <v>152</v>
      </c>
      <c r="D1535">
        <v>18</v>
      </c>
      <c r="E1535" t="s">
        <v>157</v>
      </c>
      <c r="F1535">
        <f>IF(D1535="",AVERAGE(#REF!),D1535)</f>
        <v>18</v>
      </c>
      <c r="G1535">
        <f>IF(OR(Table3[[#This Row],[new Age]]&gt;Answer!$H$39,Table3[[#This Row],[new Age]]&lt;Answer!$H$40),1,0)</f>
        <v>0</v>
      </c>
    </row>
    <row r="1536" spans="1:7" x14ac:dyDescent="0.3">
      <c r="A1536">
        <v>1535</v>
      </c>
      <c r="B1536" s="1" t="s">
        <v>100</v>
      </c>
      <c r="C1536" t="s">
        <v>151</v>
      </c>
      <c r="D1536">
        <v>41</v>
      </c>
      <c r="E1536" t="s">
        <v>157</v>
      </c>
      <c r="F1536">
        <f t="shared" si="23"/>
        <v>41</v>
      </c>
      <c r="G1536">
        <f>IF(OR(Table3[[#This Row],[new Age]]&gt;Answer!$H$39,Table3[[#This Row],[new Age]]&lt;Answer!$H$40),1,0)</f>
        <v>0</v>
      </c>
    </row>
    <row r="1537" spans="1:7" x14ac:dyDescent="0.3">
      <c r="A1537">
        <v>1536</v>
      </c>
      <c r="B1537" s="1" t="s">
        <v>99</v>
      </c>
      <c r="C1537" t="s">
        <v>152</v>
      </c>
      <c r="D1537">
        <v>50</v>
      </c>
      <c r="E1537" t="s">
        <v>157</v>
      </c>
      <c r="F1537">
        <f t="shared" si="23"/>
        <v>50</v>
      </c>
      <c r="G1537">
        <f>IF(OR(Table3[[#This Row],[new Age]]&gt;Answer!$H$39,Table3[[#This Row],[new Age]]&lt;Answer!$H$40),1,0)</f>
        <v>0</v>
      </c>
    </row>
    <row r="1538" spans="1:7" x14ac:dyDescent="0.3">
      <c r="A1538">
        <v>1537</v>
      </c>
      <c r="B1538" s="1" t="s">
        <v>99</v>
      </c>
      <c r="C1538" t="s">
        <v>152</v>
      </c>
      <c r="D1538">
        <v>83</v>
      </c>
      <c r="E1538" t="s">
        <v>157</v>
      </c>
      <c r="F1538">
        <f>IF(D1538="",AVERAGE(#REF!),D1538)</f>
        <v>83</v>
      </c>
      <c r="G1538">
        <f>IF(OR(Table3[[#This Row],[new Age]]&gt;Answer!$H$39,Table3[[#This Row],[new Age]]&lt;Answer!$H$40),1,0)</f>
        <v>0</v>
      </c>
    </row>
    <row r="1539" spans="1:7" x14ac:dyDescent="0.3">
      <c r="A1539">
        <v>1538</v>
      </c>
      <c r="B1539" s="1" t="s">
        <v>99</v>
      </c>
      <c r="C1539" t="s">
        <v>152</v>
      </c>
      <c r="D1539">
        <v>21</v>
      </c>
      <c r="E1539" t="s">
        <v>157</v>
      </c>
      <c r="F1539">
        <f>IF(D1539="",AVERAGE(#REF!),D1539)</f>
        <v>21</v>
      </c>
      <c r="G1539">
        <f>IF(OR(Table3[[#This Row],[new Age]]&gt;Answer!$H$39,Table3[[#This Row],[new Age]]&lt;Answer!$H$40),1,0)</f>
        <v>0</v>
      </c>
    </row>
    <row r="1540" spans="1:7" x14ac:dyDescent="0.3">
      <c r="A1540">
        <v>1539</v>
      </c>
      <c r="B1540" s="1" t="s">
        <v>99</v>
      </c>
      <c r="C1540" t="s">
        <v>152</v>
      </c>
      <c r="D1540">
        <v>73</v>
      </c>
      <c r="E1540" t="s">
        <v>157</v>
      </c>
      <c r="F1540">
        <f t="shared" si="23"/>
        <v>73</v>
      </c>
      <c r="G1540">
        <f>IF(OR(Table3[[#This Row],[new Age]]&gt;Answer!$H$39,Table3[[#This Row],[new Age]]&lt;Answer!$H$40),1,0)</f>
        <v>0</v>
      </c>
    </row>
    <row r="1541" spans="1:7" x14ac:dyDescent="0.3">
      <c r="A1541">
        <v>1540</v>
      </c>
      <c r="B1541" s="1" t="s">
        <v>101</v>
      </c>
      <c r="C1541" t="s">
        <v>151</v>
      </c>
      <c r="D1541">
        <v>58</v>
      </c>
      <c r="E1541" t="s">
        <v>157</v>
      </c>
      <c r="F1541">
        <f t="shared" si="23"/>
        <v>58</v>
      </c>
      <c r="G1541">
        <f>IF(OR(Table3[[#This Row],[new Age]]&gt;Answer!$H$39,Table3[[#This Row],[new Age]]&lt;Answer!$H$40),1,0)</f>
        <v>0</v>
      </c>
    </row>
    <row r="1542" spans="1:7" x14ac:dyDescent="0.3">
      <c r="A1542">
        <v>1541</v>
      </c>
      <c r="B1542" s="1" t="s">
        <v>100</v>
      </c>
      <c r="C1542" t="s">
        <v>151</v>
      </c>
      <c r="D1542">
        <v>50</v>
      </c>
      <c r="E1542" t="s">
        <v>157</v>
      </c>
      <c r="F1542">
        <f>IF(D1542="",AVERAGE(#REF!),D1542)</f>
        <v>50</v>
      </c>
      <c r="G1542">
        <f>IF(OR(Table3[[#This Row],[new Age]]&gt;Answer!$H$39,Table3[[#This Row],[new Age]]&lt;Answer!$H$40),1,0)</f>
        <v>0</v>
      </c>
    </row>
    <row r="1543" spans="1:7" x14ac:dyDescent="0.3">
      <c r="A1543">
        <v>1542</v>
      </c>
      <c r="B1543" s="1" t="s">
        <v>100</v>
      </c>
      <c r="C1543" t="s">
        <v>151</v>
      </c>
      <c r="D1543">
        <v>65</v>
      </c>
      <c r="E1543" t="s">
        <v>157</v>
      </c>
      <c r="F1543">
        <f>IF(D1543="",AVERAGE(#REF!),D1543)</f>
        <v>65</v>
      </c>
      <c r="G1543">
        <f>IF(OR(Table3[[#This Row],[new Age]]&gt;Answer!$H$39,Table3[[#This Row],[new Age]]&lt;Answer!$H$40),1,0)</f>
        <v>0</v>
      </c>
    </row>
    <row r="1544" spans="1:7" x14ac:dyDescent="0.3">
      <c r="A1544">
        <v>1543</v>
      </c>
      <c r="B1544" s="1" t="s">
        <v>99</v>
      </c>
      <c r="C1544" t="s">
        <v>151</v>
      </c>
      <c r="D1544">
        <v>68</v>
      </c>
      <c r="E1544" t="s">
        <v>157</v>
      </c>
      <c r="F1544">
        <f t="shared" ref="F1544:F1605" si="24">IF(D1544="",AVERAGE(D1541:D1543),D1544)</f>
        <v>68</v>
      </c>
      <c r="G1544">
        <f>IF(OR(Table3[[#This Row],[new Age]]&gt;Answer!$H$39,Table3[[#This Row],[new Age]]&lt;Answer!$H$40),1,0)</f>
        <v>0</v>
      </c>
    </row>
    <row r="1545" spans="1:7" x14ac:dyDescent="0.3">
      <c r="A1545">
        <v>1544</v>
      </c>
      <c r="B1545" s="1" t="s">
        <v>99</v>
      </c>
      <c r="C1545" t="s">
        <v>151</v>
      </c>
      <c r="D1545">
        <v>77</v>
      </c>
      <c r="E1545" t="s">
        <v>157</v>
      </c>
      <c r="F1545">
        <f t="shared" si="24"/>
        <v>77</v>
      </c>
      <c r="G1545">
        <f>IF(OR(Table3[[#This Row],[new Age]]&gt;Answer!$H$39,Table3[[#This Row],[new Age]]&lt;Answer!$H$40),1,0)</f>
        <v>0</v>
      </c>
    </row>
    <row r="1546" spans="1:7" x14ac:dyDescent="0.3">
      <c r="A1546">
        <v>1545</v>
      </c>
      <c r="B1546" s="1" t="s">
        <v>103</v>
      </c>
      <c r="C1546" t="s">
        <v>152</v>
      </c>
      <c r="D1546">
        <v>30</v>
      </c>
      <c r="E1546" t="s">
        <v>157</v>
      </c>
      <c r="F1546">
        <f>IF(D1546="",AVERAGE(#REF!),D1546)</f>
        <v>30</v>
      </c>
      <c r="G1546">
        <f>IF(OR(Table3[[#This Row],[new Age]]&gt;Answer!$H$39,Table3[[#This Row],[new Age]]&lt;Answer!$H$40),1,0)</f>
        <v>0</v>
      </c>
    </row>
    <row r="1547" spans="1:7" x14ac:dyDescent="0.3">
      <c r="A1547">
        <v>1546</v>
      </c>
      <c r="B1547" s="1" t="s">
        <v>104</v>
      </c>
      <c r="C1547" t="s">
        <v>152</v>
      </c>
      <c r="D1547">
        <v>33</v>
      </c>
      <c r="E1547" t="s">
        <v>157</v>
      </c>
      <c r="F1547">
        <f>IF(D1547="",AVERAGE(#REF!),D1547)</f>
        <v>33</v>
      </c>
      <c r="G1547">
        <f>IF(OR(Table3[[#This Row],[new Age]]&gt;Answer!$H$39,Table3[[#This Row],[new Age]]&lt;Answer!$H$40),1,0)</f>
        <v>0</v>
      </c>
    </row>
    <row r="1548" spans="1:7" x14ac:dyDescent="0.3">
      <c r="A1548">
        <v>1547</v>
      </c>
      <c r="B1548" s="1" t="s">
        <v>100</v>
      </c>
      <c r="C1548" t="s">
        <v>151</v>
      </c>
      <c r="D1548">
        <v>37</v>
      </c>
      <c r="E1548" t="s">
        <v>157</v>
      </c>
      <c r="F1548">
        <f t="shared" si="24"/>
        <v>37</v>
      </c>
      <c r="G1548">
        <f>IF(OR(Table3[[#This Row],[new Age]]&gt;Answer!$H$39,Table3[[#This Row],[new Age]]&lt;Answer!$H$40),1,0)</f>
        <v>0</v>
      </c>
    </row>
    <row r="1549" spans="1:7" x14ac:dyDescent="0.3">
      <c r="A1549">
        <v>1548</v>
      </c>
      <c r="B1549" s="1" t="s">
        <v>100</v>
      </c>
      <c r="C1549" t="s">
        <v>151</v>
      </c>
      <c r="D1549">
        <v>46</v>
      </c>
      <c r="E1549" t="s">
        <v>157</v>
      </c>
      <c r="F1549">
        <f t="shared" si="24"/>
        <v>46</v>
      </c>
      <c r="G1549">
        <f>IF(OR(Table3[[#This Row],[new Age]]&gt;Answer!$H$39,Table3[[#This Row],[new Age]]&lt;Answer!$H$40),1,0)</f>
        <v>0</v>
      </c>
    </row>
    <row r="1550" spans="1:7" x14ac:dyDescent="0.3">
      <c r="A1550">
        <v>1549</v>
      </c>
      <c r="B1550" s="1" t="s">
        <v>99</v>
      </c>
      <c r="C1550" t="s">
        <v>152</v>
      </c>
      <c r="D1550">
        <v>70</v>
      </c>
      <c r="E1550" t="s">
        <v>157</v>
      </c>
      <c r="F1550">
        <f>IF(D1550="",AVERAGE(#REF!),D1550)</f>
        <v>70</v>
      </c>
      <c r="G1550">
        <f>IF(OR(Table3[[#This Row],[new Age]]&gt;Answer!$H$39,Table3[[#This Row],[new Age]]&lt;Answer!$H$40),1,0)</f>
        <v>0</v>
      </c>
    </row>
    <row r="1551" spans="1:7" x14ac:dyDescent="0.3">
      <c r="A1551">
        <v>1550</v>
      </c>
      <c r="B1551" s="1" t="s">
        <v>99</v>
      </c>
      <c r="C1551" t="s">
        <v>151</v>
      </c>
      <c r="D1551">
        <v>67</v>
      </c>
      <c r="E1551" t="s">
        <v>157</v>
      </c>
      <c r="F1551">
        <f>IF(D1551="",AVERAGE(#REF!),D1551)</f>
        <v>67</v>
      </c>
      <c r="G1551">
        <f>IF(OR(Table3[[#This Row],[new Age]]&gt;Answer!$H$39,Table3[[#This Row],[new Age]]&lt;Answer!$H$40),1,0)</f>
        <v>0</v>
      </c>
    </row>
    <row r="1552" spans="1:7" x14ac:dyDescent="0.3">
      <c r="A1552">
        <v>1551</v>
      </c>
      <c r="B1552" s="1" t="s">
        <v>99</v>
      </c>
      <c r="C1552" t="s">
        <v>151</v>
      </c>
      <c r="D1552">
        <v>21</v>
      </c>
      <c r="E1552" t="s">
        <v>157</v>
      </c>
      <c r="F1552">
        <f t="shared" si="24"/>
        <v>21</v>
      </c>
      <c r="G1552">
        <f>IF(OR(Table3[[#This Row],[new Age]]&gt;Answer!$H$39,Table3[[#This Row],[new Age]]&lt;Answer!$H$40),1,0)</f>
        <v>0</v>
      </c>
    </row>
    <row r="1553" spans="1:7" x14ac:dyDescent="0.3">
      <c r="A1553">
        <v>1552</v>
      </c>
      <c r="B1553" s="1" t="s">
        <v>107</v>
      </c>
      <c r="C1553" t="s">
        <v>152</v>
      </c>
      <c r="D1553">
        <v>37</v>
      </c>
      <c r="E1553" t="s">
        <v>157</v>
      </c>
      <c r="F1553">
        <f t="shared" si="24"/>
        <v>37</v>
      </c>
      <c r="G1553">
        <f>IF(OR(Table3[[#This Row],[new Age]]&gt;Answer!$H$39,Table3[[#This Row],[new Age]]&lt;Answer!$H$40),1,0)</f>
        <v>0</v>
      </c>
    </row>
    <row r="1554" spans="1:7" x14ac:dyDescent="0.3">
      <c r="A1554">
        <v>1553</v>
      </c>
      <c r="B1554" s="1" t="s">
        <v>100</v>
      </c>
      <c r="C1554" t="s">
        <v>151</v>
      </c>
      <c r="D1554">
        <v>81</v>
      </c>
      <c r="E1554" t="s">
        <v>157</v>
      </c>
      <c r="F1554">
        <f>IF(D1554="",AVERAGE(#REF!),D1554)</f>
        <v>81</v>
      </c>
      <c r="G1554">
        <f>IF(OR(Table3[[#This Row],[new Age]]&gt;Answer!$H$39,Table3[[#This Row],[new Age]]&lt;Answer!$H$40),1,0)</f>
        <v>0</v>
      </c>
    </row>
    <row r="1555" spans="1:7" x14ac:dyDescent="0.3">
      <c r="A1555">
        <v>1554</v>
      </c>
      <c r="B1555" s="1" t="s">
        <v>109</v>
      </c>
      <c r="C1555" t="s">
        <v>152</v>
      </c>
      <c r="D1555">
        <v>52</v>
      </c>
      <c r="E1555" t="s">
        <v>157</v>
      </c>
      <c r="F1555">
        <f>IF(D1555="",AVERAGE(#REF!),D1555)</f>
        <v>52</v>
      </c>
      <c r="G1555">
        <f>IF(OR(Table3[[#This Row],[new Age]]&gt;Answer!$H$39,Table3[[#This Row],[new Age]]&lt;Answer!$H$40),1,0)</f>
        <v>0</v>
      </c>
    </row>
    <row r="1556" spans="1:7" x14ac:dyDescent="0.3">
      <c r="A1556">
        <v>1555</v>
      </c>
      <c r="B1556" s="1" t="s">
        <v>99</v>
      </c>
      <c r="C1556" t="s">
        <v>152</v>
      </c>
      <c r="D1556">
        <v>28</v>
      </c>
      <c r="E1556" t="s">
        <v>157</v>
      </c>
      <c r="F1556">
        <f t="shared" si="24"/>
        <v>28</v>
      </c>
      <c r="G1556">
        <f>IF(OR(Table3[[#This Row],[new Age]]&gt;Answer!$H$39,Table3[[#This Row],[new Age]]&lt;Answer!$H$40),1,0)</f>
        <v>0</v>
      </c>
    </row>
    <row r="1557" spans="1:7" x14ac:dyDescent="0.3">
      <c r="A1557">
        <v>1556</v>
      </c>
      <c r="B1557" s="1" t="s">
        <v>101</v>
      </c>
      <c r="C1557" t="s">
        <v>152</v>
      </c>
      <c r="D1557">
        <v>76</v>
      </c>
      <c r="E1557" t="s">
        <v>157</v>
      </c>
      <c r="F1557">
        <f t="shared" si="24"/>
        <v>76</v>
      </c>
      <c r="G1557">
        <f>IF(OR(Table3[[#This Row],[new Age]]&gt;Answer!$H$39,Table3[[#This Row],[new Age]]&lt;Answer!$H$40),1,0)</f>
        <v>0</v>
      </c>
    </row>
    <row r="1558" spans="1:7" x14ac:dyDescent="0.3">
      <c r="A1558">
        <v>1557</v>
      </c>
      <c r="B1558" s="1" t="s">
        <v>99</v>
      </c>
      <c r="C1558" t="s">
        <v>151</v>
      </c>
      <c r="D1558">
        <v>28</v>
      </c>
      <c r="E1558" t="s">
        <v>157</v>
      </c>
      <c r="F1558">
        <f>IF(D1558="",AVERAGE(#REF!),D1558)</f>
        <v>28</v>
      </c>
      <c r="G1558">
        <f>IF(OR(Table3[[#This Row],[new Age]]&gt;Answer!$H$39,Table3[[#This Row],[new Age]]&lt;Answer!$H$40),1,0)</f>
        <v>0</v>
      </c>
    </row>
    <row r="1559" spans="1:7" x14ac:dyDescent="0.3">
      <c r="A1559">
        <v>1558</v>
      </c>
      <c r="B1559" s="1" t="s">
        <v>102</v>
      </c>
      <c r="C1559" t="s">
        <v>152</v>
      </c>
      <c r="D1559">
        <v>83</v>
      </c>
      <c r="E1559" t="s">
        <v>157</v>
      </c>
      <c r="F1559">
        <f>IF(D1559="",AVERAGE(#REF!),D1559)</f>
        <v>83</v>
      </c>
      <c r="G1559">
        <f>IF(OR(Table3[[#This Row],[new Age]]&gt;Answer!$H$39,Table3[[#This Row],[new Age]]&lt;Answer!$H$40),1,0)</f>
        <v>0</v>
      </c>
    </row>
    <row r="1560" spans="1:7" x14ac:dyDescent="0.3">
      <c r="A1560">
        <v>1559</v>
      </c>
      <c r="B1560" s="1" t="s">
        <v>105</v>
      </c>
      <c r="C1560" t="s">
        <v>152</v>
      </c>
      <c r="D1560">
        <v>68</v>
      </c>
      <c r="E1560" t="s">
        <v>157</v>
      </c>
      <c r="F1560">
        <f t="shared" si="24"/>
        <v>68</v>
      </c>
      <c r="G1560">
        <f>IF(OR(Table3[[#This Row],[new Age]]&gt;Answer!$H$39,Table3[[#This Row],[new Age]]&lt;Answer!$H$40),1,0)</f>
        <v>0</v>
      </c>
    </row>
    <row r="1561" spans="1:7" x14ac:dyDescent="0.3">
      <c r="A1561">
        <v>1560</v>
      </c>
      <c r="B1561" s="1" t="s">
        <v>106</v>
      </c>
      <c r="C1561" t="s">
        <v>151</v>
      </c>
      <c r="D1561">
        <v>36</v>
      </c>
      <c r="E1561" t="s">
        <v>157</v>
      </c>
      <c r="F1561">
        <f t="shared" si="24"/>
        <v>36</v>
      </c>
      <c r="G1561">
        <f>IF(OR(Table3[[#This Row],[new Age]]&gt;Answer!$H$39,Table3[[#This Row],[new Age]]&lt;Answer!$H$40),1,0)</f>
        <v>0</v>
      </c>
    </row>
    <row r="1562" spans="1:7" x14ac:dyDescent="0.3">
      <c r="A1562">
        <v>1561</v>
      </c>
      <c r="B1562" s="1" t="s">
        <v>110</v>
      </c>
      <c r="C1562" t="s">
        <v>152</v>
      </c>
      <c r="D1562">
        <v>28</v>
      </c>
      <c r="E1562" t="s">
        <v>157</v>
      </c>
      <c r="F1562">
        <f>IF(D1562="",AVERAGE(#REF!),D1562)</f>
        <v>28</v>
      </c>
      <c r="G1562">
        <f>IF(OR(Table3[[#This Row],[new Age]]&gt;Answer!$H$39,Table3[[#This Row],[new Age]]&lt;Answer!$H$40),1,0)</f>
        <v>0</v>
      </c>
    </row>
    <row r="1563" spans="1:7" x14ac:dyDescent="0.3">
      <c r="A1563">
        <v>1562</v>
      </c>
      <c r="B1563" s="1" t="s">
        <v>105</v>
      </c>
      <c r="C1563" t="s">
        <v>151</v>
      </c>
      <c r="D1563">
        <v>20</v>
      </c>
      <c r="E1563" t="s">
        <v>157</v>
      </c>
      <c r="F1563">
        <f>IF(D1563="",AVERAGE(#REF!),D1563)</f>
        <v>20</v>
      </c>
      <c r="G1563">
        <f>IF(OR(Table3[[#This Row],[new Age]]&gt;Answer!$H$39,Table3[[#This Row],[new Age]]&lt;Answer!$H$40),1,0)</f>
        <v>0</v>
      </c>
    </row>
    <row r="1564" spans="1:7" x14ac:dyDescent="0.3">
      <c r="A1564">
        <v>1563</v>
      </c>
      <c r="B1564" s="1" t="s">
        <v>103</v>
      </c>
      <c r="C1564" t="s">
        <v>152</v>
      </c>
      <c r="D1564">
        <v>65</v>
      </c>
      <c r="E1564" t="s">
        <v>157</v>
      </c>
      <c r="F1564">
        <f t="shared" si="24"/>
        <v>65</v>
      </c>
      <c r="G1564">
        <f>IF(OR(Table3[[#This Row],[new Age]]&gt;Answer!$H$39,Table3[[#This Row],[new Age]]&lt;Answer!$H$40),1,0)</f>
        <v>0</v>
      </c>
    </row>
    <row r="1565" spans="1:7" x14ac:dyDescent="0.3">
      <c r="A1565">
        <v>1564</v>
      </c>
      <c r="B1565" s="1" t="s">
        <v>106</v>
      </c>
      <c r="C1565" t="s">
        <v>151</v>
      </c>
      <c r="D1565">
        <v>89</v>
      </c>
      <c r="E1565" t="s">
        <v>157</v>
      </c>
      <c r="F1565">
        <f t="shared" si="24"/>
        <v>89</v>
      </c>
      <c r="G1565">
        <f>IF(OR(Table3[[#This Row],[new Age]]&gt;Answer!$H$39,Table3[[#This Row],[new Age]]&lt;Answer!$H$40),1,0)</f>
        <v>0</v>
      </c>
    </row>
    <row r="1566" spans="1:7" x14ac:dyDescent="0.3">
      <c r="A1566">
        <v>1565</v>
      </c>
      <c r="B1566" s="1" t="s">
        <v>102</v>
      </c>
      <c r="C1566" t="s">
        <v>151</v>
      </c>
      <c r="D1566">
        <v>64</v>
      </c>
      <c r="E1566" t="s">
        <v>157</v>
      </c>
      <c r="F1566">
        <f>IF(D1566="",AVERAGE(#REF!),D1566)</f>
        <v>64</v>
      </c>
      <c r="G1566">
        <f>IF(OR(Table3[[#This Row],[new Age]]&gt;Answer!$H$39,Table3[[#This Row],[new Age]]&lt;Answer!$H$40),1,0)</f>
        <v>0</v>
      </c>
    </row>
    <row r="1567" spans="1:7" x14ac:dyDescent="0.3">
      <c r="A1567">
        <v>1566</v>
      </c>
      <c r="B1567" s="1" t="s">
        <v>99</v>
      </c>
      <c r="C1567" t="s">
        <v>151</v>
      </c>
      <c r="D1567">
        <v>64</v>
      </c>
      <c r="E1567" t="s">
        <v>157</v>
      </c>
      <c r="F1567">
        <f>IF(D1567="",AVERAGE(#REF!),D1567)</f>
        <v>64</v>
      </c>
      <c r="G1567">
        <f>IF(OR(Table3[[#This Row],[new Age]]&gt;Answer!$H$39,Table3[[#This Row],[new Age]]&lt;Answer!$H$40),1,0)</f>
        <v>0</v>
      </c>
    </row>
    <row r="1568" spans="1:7" x14ac:dyDescent="0.3">
      <c r="A1568">
        <v>1567</v>
      </c>
      <c r="B1568" s="1" t="s">
        <v>99</v>
      </c>
      <c r="C1568" t="s">
        <v>151</v>
      </c>
      <c r="D1568">
        <v>25</v>
      </c>
      <c r="E1568" t="s">
        <v>157</v>
      </c>
      <c r="F1568">
        <f t="shared" si="24"/>
        <v>25</v>
      </c>
      <c r="G1568">
        <f>IF(OR(Table3[[#This Row],[new Age]]&gt;Answer!$H$39,Table3[[#This Row],[new Age]]&lt;Answer!$H$40),1,0)</f>
        <v>0</v>
      </c>
    </row>
    <row r="1569" spans="1:7" x14ac:dyDescent="0.3">
      <c r="A1569">
        <v>1568</v>
      </c>
      <c r="B1569" s="1" t="s">
        <v>105</v>
      </c>
      <c r="C1569" t="s">
        <v>152</v>
      </c>
      <c r="D1569">
        <v>47</v>
      </c>
      <c r="E1569" t="s">
        <v>157</v>
      </c>
      <c r="F1569">
        <f t="shared" si="24"/>
        <v>47</v>
      </c>
      <c r="G1569">
        <f>IF(OR(Table3[[#This Row],[new Age]]&gt;Answer!$H$39,Table3[[#This Row],[new Age]]&lt;Answer!$H$40),1,0)</f>
        <v>0</v>
      </c>
    </row>
    <row r="1570" spans="1:7" x14ac:dyDescent="0.3">
      <c r="A1570">
        <v>1569</v>
      </c>
      <c r="B1570" s="1" t="s">
        <v>105</v>
      </c>
      <c r="C1570" t="s">
        <v>152</v>
      </c>
      <c r="D1570">
        <v>20</v>
      </c>
      <c r="E1570" t="s">
        <v>157</v>
      </c>
      <c r="F1570">
        <f>IF(D1570="",AVERAGE(#REF!),D1570)</f>
        <v>20</v>
      </c>
      <c r="G1570">
        <f>IF(OR(Table3[[#This Row],[new Age]]&gt;Answer!$H$39,Table3[[#This Row],[new Age]]&lt;Answer!$H$40),1,0)</f>
        <v>0</v>
      </c>
    </row>
    <row r="1571" spans="1:7" x14ac:dyDescent="0.3">
      <c r="A1571">
        <v>1570</v>
      </c>
      <c r="B1571" s="1" t="s">
        <v>99</v>
      </c>
      <c r="C1571" t="s">
        <v>151</v>
      </c>
      <c r="D1571">
        <v>46</v>
      </c>
      <c r="E1571" t="s">
        <v>157</v>
      </c>
      <c r="F1571">
        <f>IF(D1571="",AVERAGE(#REF!),D1571)</f>
        <v>46</v>
      </c>
      <c r="G1571">
        <f>IF(OR(Table3[[#This Row],[new Age]]&gt;Answer!$H$39,Table3[[#This Row],[new Age]]&lt;Answer!$H$40),1,0)</f>
        <v>0</v>
      </c>
    </row>
    <row r="1572" spans="1:7" x14ac:dyDescent="0.3">
      <c r="A1572">
        <v>1571</v>
      </c>
      <c r="B1572" s="1" t="s">
        <v>99</v>
      </c>
      <c r="C1572" t="s">
        <v>152</v>
      </c>
      <c r="D1572">
        <v>71</v>
      </c>
      <c r="E1572" t="s">
        <v>157</v>
      </c>
      <c r="F1572">
        <f t="shared" si="24"/>
        <v>71</v>
      </c>
      <c r="G1572">
        <f>IF(OR(Table3[[#This Row],[new Age]]&gt;Answer!$H$39,Table3[[#This Row],[new Age]]&lt;Answer!$H$40),1,0)</f>
        <v>0</v>
      </c>
    </row>
    <row r="1573" spans="1:7" x14ac:dyDescent="0.3">
      <c r="A1573">
        <v>1572</v>
      </c>
      <c r="B1573" s="1" t="s">
        <v>99</v>
      </c>
      <c r="C1573" t="s">
        <v>152</v>
      </c>
      <c r="D1573">
        <v>47</v>
      </c>
      <c r="E1573" t="s">
        <v>157</v>
      </c>
      <c r="F1573">
        <f t="shared" si="24"/>
        <v>47</v>
      </c>
      <c r="G1573">
        <f>IF(OR(Table3[[#This Row],[new Age]]&gt;Answer!$H$39,Table3[[#This Row],[new Age]]&lt;Answer!$H$40),1,0)</f>
        <v>0</v>
      </c>
    </row>
    <row r="1574" spans="1:7" x14ac:dyDescent="0.3">
      <c r="A1574">
        <v>1573</v>
      </c>
      <c r="B1574" s="1" t="s">
        <v>107</v>
      </c>
      <c r="C1574" t="s">
        <v>152</v>
      </c>
      <c r="D1574">
        <v>72</v>
      </c>
      <c r="E1574" t="s">
        <v>157</v>
      </c>
      <c r="F1574">
        <f>IF(D1574="",AVERAGE(#REF!),D1574)</f>
        <v>72</v>
      </c>
      <c r="G1574">
        <f>IF(OR(Table3[[#This Row],[new Age]]&gt;Answer!$H$39,Table3[[#This Row],[new Age]]&lt;Answer!$H$40),1,0)</f>
        <v>0</v>
      </c>
    </row>
    <row r="1575" spans="1:7" x14ac:dyDescent="0.3">
      <c r="A1575">
        <v>1574</v>
      </c>
      <c r="B1575" s="1" t="s">
        <v>104</v>
      </c>
      <c r="C1575" t="s">
        <v>152</v>
      </c>
      <c r="D1575">
        <v>36</v>
      </c>
      <c r="E1575" t="s">
        <v>157</v>
      </c>
      <c r="F1575">
        <f>IF(D1575="",AVERAGE(#REF!),D1575)</f>
        <v>36</v>
      </c>
      <c r="G1575">
        <f>IF(OR(Table3[[#This Row],[new Age]]&gt;Answer!$H$39,Table3[[#This Row],[new Age]]&lt;Answer!$H$40),1,0)</f>
        <v>0</v>
      </c>
    </row>
    <row r="1576" spans="1:7" x14ac:dyDescent="0.3">
      <c r="A1576">
        <v>1575</v>
      </c>
      <c r="B1576" s="1" t="s">
        <v>99</v>
      </c>
      <c r="C1576" t="s">
        <v>151</v>
      </c>
      <c r="D1576">
        <v>84</v>
      </c>
      <c r="E1576" t="s">
        <v>157</v>
      </c>
      <c r="F1576">
        <f t="shared" si="24"/>
        <v>84</v>
      </c>
      <c r="G1576">
        <f>IF(OR(Table3[[#This Row],[new Age]]&gt;Answer!$H$39,Table3[[#This Row],[new Age]]&lt;Answer!$H$40),1,0)</f>
        <v>0</v>
      </c>
    </row>
    <row r="1577" spans="1:7" x14ac:dyDescent="0.3">
      <c r="A1577">
        <v>1576</v>
      </c>
      <c r="B1577" s="1" t="s">
        <v>99</v>
      </c>
      <c r="C1577" t="s">
        <v>151</v>
      </c>
      <c r="D1577">
        <v>70</v>
      </c>
      <c r="E1577" t="s">
        <v>157</v>
      </c>
      <c r="F1577">
        <f t="shared" si="24"/>
        <v>70</v>
      </c>
      <c r="G1577">
        <f>IF(OR(Table3[[#This Row],[new Age]]&gt;Answer!$H$39,Table3[[#This Row],[new Age]]&lt;Answer!$H$40),1,0)</f>
        <v>0</v>
      </c>
    </row>
    <row r="1578" spans="1:7" x14ac:dyDescent="0.3">
      <c r="A1578">
        <v>1577</v>
      </c>
      <c r="B1578" s="1" t="s">
        <v>100</v>
      </c>
      <c r="C1578" t="s">
        <v>151</v>
      </c>
      <c r="D1578">
        <v>55</v>
      </c>
      <c r="E1578" t="s">
        <v>157</v>
      </c>
      <c r="F1578">
        <f>IF(D1578="",AVERAGE(#REF!),D1578)</f>
        <v>55</v>
      </c>
      <c r="G1578">
        <f>IF(OR(Table3[[#This Row],[new Age]]&gt;Answer!$H$39,Table3[[#This Row],[new Age]]&lt;Answer!$H$40),1,0)</f>
        <v>0</v>
      </c>
    </row>
    <row r="1579" spans="1:7" x14ac:dyDescent="0.3">
      <c r="A1579">
        <v>1578</v>
      </c>
      <c r="B1579" s="1" t="s">
        <v>107</v>
      </c>
      <c r="C1579" t="s">
        <v>151</v>
      </c>
      <c r="D1579">
        <v>24</v>
      </c>
      <c r="E1579" t="s">
        <v>157</v>
      </c>
      <c r="F1579">
        <f>IF(D1579="",AVERAGE(#REF!),D1579)</f>
        <v>24</v>
      </c>
      <c r="G1579">
        <f>IF(OR(Table3[[#This Row],[new Age]]&gt;Answer!$H$39,Table3[[#This Row],[new Age]]&lt;Answer!$H$40),1,0)</f>
        <v>0</v>
      </c>
    </row>
    <row r="1580" spans="1:7" x14ac:dyDescent="0.3">
      <c r="A1580">
        <v>1579</v>
      </c>
      <c r="B1580" s="1" t="s">
        <v>100</v>
      </c>
      <c r="C1580" t="s">
        <v>152</v>
      </c>
      <c r="D1580">
        <v>74</v>
      </c>
      <c r="E1580" t="s">
        <v>157</v>
      </c>
      <c r="F1580">
        <f t="shared" si="24"/>
        <v>74</v>
      </c>
      <c r="G1580">
        <f>IF(OR(Table3[[#This Row],[new Age]]&gt;Answer!$H$39,Table3[[#This Row],[new Age]]&lt;Answer!$H$40),1,0)</f>
        <v>0</v>
      </c>
    </row>
    <row r="1581" spans="1:7" x14ac:dyDescent="0.3">
      <c r="A1581">
        <v>1580</v>
      </c>
      <c r="B1581" s="1" t="s">
        <v>101</v>
      </c>
      <c r="C1581" t="s">
        <v>151</v>
      </c>
      <c r="D1581">
        <v>85</v>
      </c>
      <c r="E1581" t="s">
        <v>157</v>
      </c>
      <c r="F1581">
        <f t="shared" si="24"/>
        <v>85</v>
      </c>
      <c r="G1581">
        <f>IF(OR(Table3[[#This Row],[new Age]]&gt;Answer!$H$39,Table3[[#This Row],[new Age]]&lt;Answer!$H$40),1,0)</f>
        <v>0</v>
      </c>
    </row>
    <row r="1582" spans="1:7" x14ac:dyDescent="0.3">
      <c r="A1582">
        <v>1581</v>
      </c>
      <c r="B1582" s="1" t="s">
        <v>99</v>
      </c>
      <c r="C1582" t="s">
        <v>151</v>
      </c>
      <c r="D1582">
        <v>79</v>
      </c>
      <c r="E1582" t="s">
        <v>157</v>
      </c>
      <c r="F1582">
        <f>IF(D1582="",AVERAGE(#REF!),D1582)</f>
        <v>79</v>
      </c>
      <c r="G1582">
        <f>IF(OR(Table3[[#This Row],[new Age]]&gt;Answer!$H$39,Table3[[#This Row],[new Age]]&lt;Answer!$H$40),1,0)</f>
        <v>0</v>
      </c>
    </row>
    <row r="1583" spans="1:7" x14ac:dyDescent="0.3">
      <c r="A1583">
        <v>1582</v>
      </c>
      <c r="B1583" s="1" t="s">
        <v>100</v>
      </c>
      <c r="C1583" t="s">
        <v>151</v>
      </c>
      <c r="D1583">
        <v>69</v>
      </c>
      <c r="E1583" t="s">
        <v>157</v>
      </c>
      <c r="F1583">
        <f>IF(D1583="",AVERAGE(#REF!),D1583)</f>
        <v>69</v>
      </c>
      <c r="G1583">
        <f>IF(OR(Table3[[#This Row],[new Age]]&gt;Answer!$H$39,Table3[[#This Row],[new Age]]&lt;Answer!$H$40),1,0)</f>
        <v>0</v>
      </c>
    </row>
    <row r="1584" spans="1:7" x14ac:dyDescent="0.3">
      <c r="A1584">
        <v>1583</v>
      </c>
      <c r="B1584" s="1" t="s">
        <v>106</v>
      </c>
      <c r="C1584" t="s">
        <v>152</v>
      </c>
      <c r="D1584">
        <v>73</v>
      </c>
      <c r="E1584" t="s">
        <v>157</v>
      </c>
      <c r="F1584">
        <f t="shared" si="24"/>
        <v>73</v>
      </c>
      <c r="G1584">
        <f>IF(OR(Table3[[#This Row],[new Age]]&gt;Answer!$H$39,Table3[[#This Row],[new Age]]&lt;Answer!$H$40),1,0)</f>
        <v>0</v>
      </c>
    </row>
    <row r="1585" spans="1:7" x14ac:dyDescent="0.3">
      <c r="A1585">
        <v>1584</v>
      </c>
      <c r="B1585" s="1" t="s">
        <v>99</v>
      </c>
      <c r="C1585" t="s">
        <v>152</v>
      </c>
      <c r="D1585">
        <v>30</v>
      </c>
      <c r="E1585" t="s">
        <v>157</v>
      </c>
      <c r="F1585">
        <f t="shared" si="24"/>
        <v>30</v>
      </c>
      <c r="G1585">
        <f>IF(OR(Table3[[#This Row],[new Age]]&gt;Answer!$H$39,Table3[[#This Row],[new Age]]&lt;Answer!$H$40),1,0)</f>
        <v>0</v>
      </c>
    </row>
    <row r="1586" spans="1:7" x14ac:dyDescent="0.3">
      <c r="A1586">
        <v>1585</v>
      </c>
      <c r="B1586" s="1" t="s">
        <v>100</v>
      </c>
      <c r="C1586" t="s">
        <v>152</v>
      </c>
      <c r="D1586">
        <v>51</v>
      </c>
      <c r="E1586" t="s">
        <v>157</v>
      </c>
      <c r="F1586">
        <f>IF(D1586="",AVERAGE(#REF!),D1586)</f>
        <v>51</v>
      </c>
      <c r="G1586">
        <f>IF(OR(Table3[[#This Row],[new Age]]&gt;Answer!$H$39,Table3[[#This Row],[new Age]]&lt;Answer!$H$40),1,0)</f>
        <v>0</v>
      </c>
    </row>
    <row r="1587" spans="1:7" x14ac:dyDescent="0.3">
      <c r="A1587">
        <v>1586</v>
      </c>
      <c r="B1587" s="1" t="s">
        <v>100</v>
      </c>
      <c r="C1587" t="s">
        <v>152</v>
      </c>
      <c r="D1587">
        <v>42</v>
      </c>
      <c r="E1587" t="s">
        <v>157</v>
      </c>
      <c r="F1587">
        <f>IF(D1587="",AVERAGE(#REF!),D1587)</f>
        <v>42</v>
      </c>
      <c r="G1587">
        <f>IF(OR(Table3[[#This Row],[new Age]]&gt;Answer!$H$39,Table3[[#This Row],[new Age]]&lt;Answer!$H$40),1,0)</f>
        <v>0</v>
      </c>
    </row>
    <row r="1588" spans="1:7" x14ac:dyDescent="0.3">
      <c r="A1588">
        <v>1587</v>
      </c>
      <c r="B1588" s="1" t="s">
        <v>99</v>
      </c>
      <c r="C1588" t="s">
        <v>151</v>
      </c>
      <c r="D1588">
        <v>41</v>
      </c>
      <c r="E1588" t="s">
        <v>157</v>
      </c>
      <c r="F1588">
        <f t="shared" si="24"/>
        <v>41</v>
      </c>
      <c r="G1588">
        <f>IF(OR(Table3[[#This Row],[new Age]]&gt;Answer!$H$39,Table3[[#This Row],[new Age]]&lt;Answer!$H$40),1,0)</f>
        <v>0</v>
      </c>
    </row>
    <row r="1589" spans="1:7" x14ac:dyDescent="0.3">
      <c r="A1589">
        <v>1588</v>
      </c>
      <c r="B1589" s="1" t="s">
        <v>100</v>
      </c>
      <c r="C1589" t="s">
        <v>151</v>
      </c>
      <c r="D1589">
        <v>74</v>
      </c>
      <c r="E1589" t="s">
        <v>157</v>
      </c>
      <c r="F1589">
        <f t="shared" si="24"/>
        <v>74</v>
      </c>
      <c r="G1589">
        <f>IF(OR(Table3[[#This Row],[new Age]]&gt;Answer!$H$39,Table3[[#This Row],[new Age]]&lt;Answer!$H$40),1,0)</f>
        <v>0</v>
      </c>
    </row>
    <row r="1590" spans="1:7" x14ac:dyDescent="0.3">
      <c r="A1590">
        <v>1589</v>
      </c>
      <c r="B1590" s="1" t="s">
        <v>99</v>
      </c>
      <c r="C1590" t="s">
        <v>152</v>
      </c>
      <c r="D1590">
        <v>20</v>
      </c>
      <c r="E1590" t="s">
        <v>157</v>
      </c>
      <c r="F1590">
        <f>IF(D1590="",AVERAGE(#REF!),D1590)</f>
        <v>20</v>
      </c>
      <c r="G1590">
        <f>IF(OR(Table3[[#This Row],[new Age]]&gt;Answer!$H$39,Table3[[#This Row],[new Age]]&lt;Answer!$H$40),1,0)</f>
        <v>0</v>
      </c>
    </row>
    <row r="1591" spans="1:7" x14ac:dyDescent="0.3">
      <c r="A1591">
        <v>1590</v>
      </c>
      <c r="B1591" s="1" t="s">
        <v>106</v>
      </c>
      <c r="C1591" t="s">
        <v>151</v>
      </c>
      <c r="D1591">
        <v>69</v>
      </c>
      <c r="E1591" t="s">
        <v>157</v>
      </c>
      <c r="F1591">
        <f>IF(D1591="",AVERAGE(#REF!),D1591)</f>
        <v>69</v>
      </c>
      <c r="G1591">
        <f>IF(OR(Table3[[#This Row],[new Age]]&gt;Answer!$H$39,Table3[[#This Row],[new Age]]&lt;Answer!$H$40),1,0)</f>
        <v>0</v>
      </c>
    </row>
    <row r="1592" spans="1:7" x14ac:dyDescent="0.3">
      <c r="A1592">
        <v>1591</v>
      </c>
      <c r="B1592" s="1" t="s">
        <v>99</v>
      </c>
      <c r="C1592" t="s">
        <v>151</v>
      </c>
      <c r="D1592">
        <v>61</v>
      </c>
      <c r="E1592" t="s">
        <v>157</v>
      </c>
      <c r="F1592">
        <f t="shared" si="24"/>
        <v>61</v>
      </c>
      <c r="G1592">
        <f>IF(OR(Table3[[#This Row],[new Age]]&gt;Answer!$H$39,Table3[[#This Row],[new Age]]&lt;Answer!$H$40),1,0)</f>
        <v>0</v>
      </c>
    </row>
    <row r="1593" spans="1:7" x14ac:dyDescent="0.3">
      <c r="A1593">
        <v>1592</v>
      </c>
      <c r="B1593" s="1" t="s">
        <v>101</v>
      </c>
      <c r="C1593" t="s">
        <v>151</v>
      </c>
      <c r="D1593">
        <v>67</v>
      </c>
      <c r="E1593" t="s">
        <v>157</v>
      </c>
      <c r="F1593">
        <f t="shared" si="24"/>
        <v>67</v>
      </c>
      <c r="G1593">
        <f>IF(OR(Table3[[#This Row],[new Age]]&gt;Answer!$H$39,Table3[[#This Row],[new Age]]&lt;Answer!$H$40),1,0)</f>
        <v>0</v>
      </c>
    </row>
    <row r="1594" spans="1:7" x14ac:dyDescent="0.3">
      <c r="A1594">
        <v>1593</v>
      </c>
      <c r="B1594" s="1" t="s">
        <v>100</v>
      </c>
      <c r="C1594" t="s">
        <v>152</v>
      </c>
      <c r="D1594">
        <v>34</v>
      </c>
      <c r="E1594" t="s">
        <v>157</v>
      </c>
      <c r="F1594">
        <f>IF(D1594="",AVERAGE(#REF!),D1594)</f>
        <v>34</v>
      </c>
      <c r="G1594">
        <f>IF(OR(Table3[[#This Row],[new Age]]&gt;Answer!$H$39,Table3[[#This Row],[new Age]]&lt;Answer!$H$40),1,0)</f>
        <v>0</v>
      </c>
    </row>
    <row r="1595" spans="1:7" x14ac:dyDescent="0.3">
      <c r="A1595">
        <v>1594</v>
      </c>
      <c r="B1595" s="1" t="s">
        <v>101</v>
      </c>
      <c r="C1595" t="s">
        <v>151</v>
      </c>
      <c r="D1595">
        <v>27</v>
      </c>
      <c r="E1595" t="s">
        <v>157</v>
      </c>
      <c r="F1595">
        <f>IF(D1595="",AVERAGE(#REF!),D1595)</f>
        <v>27</v>
      </c>
      <c r="G1595">
        <f>IF(OR(Table3[[#This Row],[new Age]]&gt;Answer!$H$39,Table3[[#This Row],[new Age]]&lt;Answer!$H$40),1,0)</f>
        <v>0</v>
      </c>
    </row>
    <row r="1596" spans="1:7" x14ac:dyDescent="0.3">
      <c r="A1596">
        <v>1595</v>
      </c>
      <c r="B1596" s="1" t="s">
        <v>99</v>
      </c>
      <c r="C1596" t="s">
        <v>152</v>
      </c>
      <c r="D1596">
        <v>67</v>
      </c>
      <c r="E1596" t="s">
        <v>157</v>
      </c>
      <c r="F1596">
        <f t="shared" si="24"/>
        <v>67</v>
      </c>
      <c r="G1596">
        <f>IF(OR(Table3[[#This Row],[new Age]]&gt;Answer!$H$39,Table3[[#This Row],[new Age]]&lt;Answer!$H$40),1,0)</f>
        <v>0</v>
      </c>
    </row>
    <row r="1597" spans="1:7" x14ac:dyDescent="0.3">
      <c r="A1597">
        <v>1596</v>
      </c>
      <c r="B1597" s="1" t="s">
        <v>99</v>
      </c>
      <c r="C1597" t="s">
        <v>152</v>
      </c>
      <c r="D1597">
        <v>44</v>
      </c>
      <c r="E1597" t="s">
        <v>157</v>
      </c>
      <c r="F1597">
        <f t="shared" si="24"/>
        <v>44</v>
      </c>
      <c r="G1597">
        <f>IF(OR(Table3[[#This Row],[new Age]]&gt;Answer!$H$39,Table3[[#This Row],[new Age]]&lt;Answer!$H$40),1,0)</f>
        <v>0</v>
      </c>
    </row>
    <row r="1598" spans="1:7" x14ac:dyDescent="0.3">
      <c r="A1598">
        <v>1597</v>
      </c>
      <c r="B1598" s="1" t="s">
        <v>108</v>
      </c>
      <c r="C1598" t="s">
        <v>152</v>
      </c>
      <c r="D1598">
        <v>44</v>
      </c>
      <c r="E1598" t="s">
        <v>157</v>
      </c>
      <c r="F1598">
        <f>IF(D1598="",AVERAGE(#REF!),D1598)</f>
        <v>44</v>
      </c>
      <c r="G1598">
        <f>IF(OR(Table3[[#This Row],[new Age]]&gt;Answer!$H$39,Table3[[#This Row],[new Age]]&lt;Answer!$H$40),1,0)</f>
        <v>0</v>
      </c>
    </row>
    <row r="1599" spans="1:7" x14ac:dyDescent="0.3">
      <c r="A1599">
        <v>1598</v>
      </c>
      <c r="B1599" s="1" t="s">
        <v>110</v>
      </c>
      <c r="C1599" t="s">
        <v>152</v>
      </c>
      <c r="D1599">
        <v>29</v>
      </c>
      <c r="E1599" t="s">
        <v>157</v>
      </c>
      <c r="F1599">
        <f>IF(D1599="",AVERAGE(#REF!),D1599)</f>
        <v>29</v>
      </c>
      <c r="G1599">
        <f>IF(OR(Table3[[#This Row],[new Age]]&gt;Answer!$H$39,Table3[[#This Row],[new Age]]&lt;Answer!$H$40),1,0)</f>
        <v>0</v>
      </c>
    </row>
    <row r="1600" spans="1:7" x14ac:dyDescent="0.3">
      <c r="A1600">
        <v>1599</v>
      </c>
      <c r="B1600" s="1" t="s">
        <v>99</v>
      </c>
      <c r="C1600" t="s">
        <v>151</v>
      </c>
      <c r="D1600">
        <v>81</v>
      </c>
      <c r="E1600" t="s">
        <v>157</v>
      </c>
      <c r="F1600">
        <f t="shared" si="24"/>
        <v>81</v>
      </c>
      <c r="G1600">
        <f>IF(OR(Table3[[#This Row],[new Age]]&gt;Answer!$H$39,Table3[[#This Row],[new Age]]&lt;Answer!$H$40),1,0)</f>
        <v>0</v>
      </c>
    </row>
    <row r="1601" spans="1:7" x14ac:dyDescent="0.3">
      <c r="A1601">
        <v>1600</v>
      </c>
      <c r="B1601" s="1" t="s">
        <v>105</v>
      </c>
      <c r="C1601" t="s">
        <v>152</v>
      </c>
      <c r="D1601">
        <v>87</v>
      </c>
      <c r="E1601" t="s">
        <v>157</v>
      </c>
      <c r="F1601">
        <f t="shared" si="24"/>
        <v>87</v>
      </c>
      <c r="G1601">
        <f>IF(OR(Table3[[#This Row],[new Age]]&gt;Answer!$H$39,Table3[[#This Row],[new Age]]&lt;Answer!$H$40),1,0)</f>
        <v>0</v>
      </c>
    </row>
    <row r="1602" spans="1:7" x14ac:dyDescent="0.3">
      <c r="A1602">
        <v>1601</v>
      </c>
      <c r="B1602" s="1" t="s">
        <v>100</v>
      </c>
      <c r="C1602" t="s">
        <v>152</v>
      </c>
      <c r="D1602">
        <v>22</v>
      </c>
      <c r="E1602" t="s">
        <v>157</v>
      </c>
      <c r="F1602">
        <f>IF(D1602="",AVERAGE(#REF!),D1602)</f>
        <v>22</v>
      </c>
      <c r="G1602">
        <f>IF(OR(Table3[[#This Row],[new Age]]&gt;Answer!$H$39,Table3[[#This Row],[new Age]]&lt;Answer!$H$40),1,0)</f>
        <v>0</v>
      </c>
    </row>
    <row r="1603" spans="1:7" x14ac:dyDescent="0.3">
      <c r="A1603">
        <v>1602</v>
      </c>
      <c r="B1603" s="1" t="s">
        <v>99</v>
      </c>
      <c r="C1603" t="s">
        <v>151</v>
      </c>
      <c r="D1603">
        <v>53</v>
      </c>
      <c r="E1603" t="s">
        <v>157</v>
      </c>
      <c r="F1603">
        <f>IF(D1603="",AVERAGE(#REF!),D1603)</f>
        <v>53</v>
      </c>
      <c r="G1603">
        <f>IF(OR(Table3[[#This Row],[new Age]]&gt;Answer!$H$39,Table3[[#This Row],[new Age]]&lt;Answer!$H$40),1,0)</f>
        <v>0</v>
      </c>
    </row>
    <row r="1604" spans="1:7" x14ac:dyDescent="0.3">
      <c r="A1604">
        <v>1603</v>
      </c>
      <c r="B1604" s="1" t="s">
        <v>99</v>
      </c>
      <c r="C1604" t="s">
        <v>151</v>
      </c>
      <c r="D1604">
        <v>73</v>
      </c>
      <c r="E1604" t="s">
        <v>157</v>
      </c>
      <c r="F1604">
        <f t="shared" si="24"/>
        <v>73</v>
      </c>
      <c r="G1604">
        <f>IF(OR(Table3[[#This Row],[new Age]]&gt;Answer!$H$39,Table3[[#This Row],[new Age]]&lt;Answer!$H$40),1,0)</f>
        <v>0</v>
      </c>
    </row>
    <row r="1605" spans="1:7" x14ac:dyDescent="0.3">
      <c r="A1605">
        <v>1604</v>
      </c>
      <c r="B1605" s="1" t="s">
        <v>105</v>
      </c>
      <c r="C1605" t="s">
        <v>152</v>
      </c>
      <c r="D1605">
        <v>76</v>
      </c>
      <c r="E1605" t="s">
        <v>157</v>
      </c>
      <c r="F1605">
        <f t="shared" si="24"/>
        <v>76</v>
      </c>
      <c r="G1605">
        <f>IF(OR(Table3[[#This Row],[new Age]]&gt;Answer!$H$39,Table3[[#This Row],[new Age]]&lt;Answer!$H$40),1,0)</f>
        <v>0</v>
      </c>
    </row>
    <row r="1606" spans="1:7" x14ac:dyDescent="0.3">
      <c r="A1606">
        <v>1605</v>
      </c>
      <c r="B1606" s="1" t="s">
        <v>105</v>
      </c>
      <c r="C1606" t="s">
        <v>152</v>
      </c>
      <c r="D1606">
        <v>45</v>
      </c>
      <c r="E1606" t="s">
        <v>157</v>
      </c>
      <c r="F1606">
        <f>IF(D1606="",AVERAGE(#REF!),D1606)</f>
        <v>45</v>
      </c>
      <c r="G1606">
        <f>IF(OR(Table3[[#This Row],[new Age]]&gt;Answer!$H$39,Table3[[#This Row],[new Age]]&lt;Answer!$H$40),1,0)</f>
        <v>0</v>
      </c>
    </row>
    <row r="1607" spans="1:7" x14ac:dyDescent="0.3">
      <c r="A1607">
        <v>1606</v>
      </c>
      <c r="B1607" s="1" t="s">
        <v>100</v>
      </c>
      <c r="C1607" t="s">
        <v>151</v>
      </c>
      <c r="D1607">
        <v>23</v>
      </c>
      <c r="E1607" t="s">
        <v>157</v>
      </c>
      <c r="F1607">
        <f>IF(D1607="",AVERAGE(#REF!),D1607)</f>
        <v>23</v>
      </c>
      <c r="G1607">
        <f>IF(OR(Table3[[#This Row],[new Age]]&gt;Answer!$H$39,Table3[[#This Row],[new Age]]&lt;Answer!$H$40),1,0)</f>
        <v>0</v>
      </c>
    </row>
    <row r="1608" spans="1:7" x14ac:dyDescent="0.3">
      <c r="A1608">
        <v>1607</v>
      </c>
      <c r="B1608" s="1" t="s">
        <v>101</v>
      </c>
      <c r="C1608" t="s">
        <v>151</v>
      </c>
      <c r="D1608">
        <v>65</v>
      </c>
      <c r="E1608" t="s">
        <v>157</v>
      </c>
      <c r="F1608">
        <f t="shared" ref="F1608:F1669" si="25">IF(D1608="",AVERAGE(D1605:D1607),D1608)</f>
        <v>65</v>
      </c>
      <c r="G1608">
        <f>IF(OR(Table3[[#This Row],[new Age]]&gt;Answer!$H$39,Table3[[#This Row],[new Age]]&lt;Answer!$H$40),1,0)</f>
        <v>0</v>
      </c>
    </row>
    <row r="1609" spans="1:7" x14ac:dyDescent="0.3">
      <c r="A1609">
        <v>1608</v>
      </c>
      <c r="B1609" s="1" t="s">
        <v>99</v>
      </c>
      <c r="C1609" t="s">
        <v>151</v>
      </c>
      <c r="D1609">
        <v>43</v>
      </c>
      <c r="E1609" t="s">
        <v>157</v>
      </c>
      <c r="F1609">
        <f t="shared" si="25"/>
        <v>43</v>
      </c>
      <c r="G1609">
        <f>IF(OR(Table3[[#This Row],[new Age]]&gt;Answer!$H$39,Table3[[#This Row],[new Age]]&lt;Answer!$H$40),1,0)</f>
        <v>0</v>
      </c>
    </row>
    <row r="1610" spans="1:7" x14ac:dyDescent="0.3">
      <c r="A1610">
        <v>1609</v>
      </c>
      <c r="B1610" s="1" t="s">
        <v>99</v>
      </c>
      <c r="C1610" t="s">
        <v>152</v>
      </c>
      <c r="D1610">
        <v>64</v>
      </c>
      <c r="E1610" t="s">
        <v>157</v>
      </c>
      <c r="F1610">
        <f>IF(D1610="",AVERAGE(#REF!),D1610)</f>
        <v>64</v>
      </c>
      <c r="G1610">
        <f>IF(OR(Table3[[#This Row],[new Age]]&gt;Answer!$H$39,Table3[[#This Row],[new Age]]&lt;Answer!$H$40),1,0)</f>
        <v>0</v>
      </c>
    </row>
    <row r="1611" spans="1:7" x14ac:dyDescent="0.3">
      <c r="A1611">
        <v>1610</v>
      </c>
      <c r="B1611" s="1" t="s">
        <v>101</v>
      </c>
      <c r="C1611" t="s">
        <v>152</v>
      </c>
      <c r="D1611">
        <v>72</v>
      </c>
      <c r="E1611" t="s">
        <v>157</v>
      </c>
      <c r="F1611">
        <f>IF(D1611="",AVERAGE(#REF!),D1611)</f>
        <v>72</v>
      </c>
      <c r="G1611">
        <f>IF(OR(Table3[[#This Row],[new Age]]&gt;Answer!$H$39,Table3[[#This Row],[new Age]]&lt;Answer!$H$40),1,0)</f>
        <v>0</v>
      </c>
    </row>
    <row r="1612" spans="1:7" x14ac:dyDescent="0.3">
      <c r="A1612">
        <v>1611</v>
      </c>
      <c r="B1612" s="1" t="s">
        <v>100</v>
      </c>
      <c r="C1612" t="s">
        <v>151</v>
      </c>
      <c r="D1612">
        <v>37</v>
      </c>
      <c r="E1612" t="s">
        <v>157</v>
      </c>
      <c r="F1612">
        <f t="shared" si="25"/>
        <v>37</v>
      </c>
      <c r="G1612">
        <f>IF(OR(Table3[[#This Row],[new Age]]&gt;Answer!$H$39,Table3[[#This Row],[new Age]]&lt;Answer!$H$40),1,0)</f>
        <v>0</v>
      </c>
    </row>
    <row r="1613" spans="1:7" x14ac:dyDescent="0.3">
      <c r="A1613">
        <v>1612</v>
      </c>
      <c r="B1613" s="1" t="s">
        <v>105</v>
      </c>
      <c r="C1613" t="s">
        <v>151</v>
      </c>
      <c r="D1613">
        <v>75</v>
      </c>
      <c r="E1613" t="s">
        <v>157</v>
      </c>
      <c r="F1613">
        <f t="shared" si="25"/>
        <v>75</v>
      </c>
      <c r="G1613">
        <f>IF(OR(Table3[[#This Row],[new Age]]&gt;Answer!$H$39,Table3[[#This Row],[new Age]]&lt;Answer!$H$40),1,0)</f>
        <v>0</v>
      </c>
    </row>
    <row r="1614" spans="1:7" x14ac:dyDescent="0.3">
      <c r="A1614">
        <v>1613</v>
      </c>
      <c r="B1614" s="1" t="s">
        <v>99</v>
      </c>
      <c r="C1614" t="s">
        <v>151</v>
      </c>
      <c r="D1614">
        <v>71</v>
      </c>
      <c r="E1614" t="s">
        <v>157</v>
      </c>
      <c r="F1614">
        <f>IF(D1614="",AVERAGE(#REF!),D1614)</f>
        <v>71</v>
      </c>
      <c r="G1614">
        <f>IF(OR(Table3[[#This Row],[new Age]]&gt;Answer!$H$39,Table3[[#This Row],[new Age]]&lt;Answer!$H$40),1,0)</f>
        <v>0</v>
      </c>
    </row>
    <row r="1615" spans="1:7" x14ac:dyDescent="0.3">
      <c r="A1615">
        <v>1614</v>
      </c>
      <c r="B1615" s="1" t="s">
        <v>99</v>
      </c>
      <c r="C1615" t="s">
        <v>151</v>
      </c>
      <c r="D1615">
        <v>37</v>
      </c>
      <c r="E1615" t="s">
        <v>157</v>
      </c>
      <c r="F1615">
        <f>IF(D1615="",AVERAGE(#REF!),D1615)</f>
        <v>37</v>
      </c>
      <c r="G1615">
        <f>IF(OR(Table3[[#This Row],[new Age]]&gt;Answer!$H$39,Table3[[#This Row],[new Age]]&lt;Answer!$H$40),1,0)</f>
        <v>0</v>
      </c>
    </row>
    <row r="1616" spans="1:7" x14ac:dyDescent="0.3">
      <c r="A1616">
        <v>1615</v>
      </c>
      <c r="B1616" s="1" t="s">
        <v>105</v>
      </c>
      <c r="C1616" t="s">
        <v>151</v>
      </c>
      <c r="D1616">
        <v>64</v>
      </c>
      <c r="E1616" t="s">
        <v>157</v>
      </c>
      <c r="F1616">
        <f t="shared" si="25"/>
        <v>64</v>
      </c>
      <c r="G1616">
        <f>IF(OR(Table3[[#This Row],[new Age]]&gt;Answer!$H$39,Table3[[#This Row],[new Age]]&lt;Answer!$H$40),1,0)</f>
        <v>0</v>
      </c>
    </row>
    <row r="1617" spans="1:7" x14ac:dyDescent="0.3">
      <c r="A1617">
        <v>1616</v>
      </c>
      <c r="B1617" s="1" t="s">
        <v>99</v>
      </c>
      <c r="C1617" t="s">
        <v>152</v>
      </c>
      <c r="D1617">
        <v>38</v>
      </c>
      <c r="E1617" t="s">
        <v>157</v>
      </c>
      <c r="F1617">
        <f t="shared" si="25"/>
        <v>38</v>
      </c>
      <c r="G1617">
        <f>IF(OR(Table3[[#This Row],[new Age]]&gt;Answer!$H$39,Table3[[#This Row],[new Age]]&lt;Answer!$H$40),1,0)</f>
        <v>0</v>
      </c>
    </row>
    <row r="1618" spans="1:7" x14ac:dyDescent="0.3">
      <c r="A1618">
        <v>1617</v>
      </c>
      <c r="B1618" s="1" t="s">
        <v>104</v>
      </c>
      <c r="C1618" t="s">
        <v>151</v>
      </c>
      <c r="D1618">
        <v>50</v>
      </c>
      <c r="E1618" t="s">
        <v>157</v>
      </c>
      <c r="F1618">
        <f>IF(D1618="",AVERAGE(#REF!),D1618)</f>
        <v>50</v>
      </c>
      <c r="G1618">
        <f>IF(OR(Table3[[#This Row],[new Age]]&gt;Answer!$H$39,Table3[[#This Row],[new Age]]&lt;Answer!$H$40),1,0)</f>
        <v>0</v>
      </c>
    </row>
    <row r="1619" spans="1:7" x14ac:dyDescent="0.3">
      <c r="A1619">
        <v>1618</v>
      </c>
      <c r="B1619" s="1" t="s">
        <v>99</v>
      </c>
      <c r="C1619" t="s">
        <v>151</v>
      </c>
      <c r="D1619">
        <v>50</v>
      </c>
      <c r="E1619" t="s">
        <v>157</v>
      </c>
      <c r="F1619">
        <f>IF(D1619="",AVERAGE(#REF!),D1619)</f>
        <v>50</v>
      </c>
      <c r="G1619">
        <f>IF(OR(Table3[[#This Row],[new Age]]&gt;Answer!$H$39,Table3[[#This Row],[new Age]]&lt;Answer!$H$40),1,0)</f>
        <v>0</v>
      </c>
    </row>
    <row r="1620" spans="1:7" x14ac:dyDescent="0.3">
      <c r="A1620">
        <v>1619</v>
      </c>
      <c r="B1620" s="1" t="s">
        <v>99</v>
      </c>
      <c r="C1620" t="s">
        <v>151</v>
      </c>
      <c r="D1620">
        <v>56</v>
      </c>
      <c r="E1620" t="s">
        <v>157</v>
      </c>
      <c r="F1620">
        <f t="shared" si="25"/>
        <v>56</v>
      </c>
      <c r="G1620">
        <f>IF(OR(Table3[[#This Row],[new Age]]&gt;Answer!$H$39,Table3[[#This Row],[new Age]]&lt;Answer!$H$40),1,0)</f>
        <v>0</v>
      </c>
    </row>
    <row r="1621" spans="1:7" x14ac:dyDescent="0.3">
      <c r="A1621">
        <v>1620</v>
      </c>
      <c r="B1621" s="1" t="s">
        <v>99</v>
      </c>
      <c r="C1621" t="s">
        <v>152</v>
      </c>
      <c r="D1621">
        <v>61</v>
      </c>
      <c r="E1621" t="s">
        <v>157</v>
      </c>
      <c r="F1621">
        <f t="shared" si="25"/>
        <v>61</v>
      </c>
      <c r="G1621">
        <f>IF(OR(Table3[[#This Row],[new Age]]&gt;Answer!$H$39,Table3[[#This Row],[new Age]]&lt;Answer!$H$40),1,0)</f>
        <v>0</v>
      </c>
    </row>
    <row r="1622" spans="1:7" x14ac:dyDescent="0.3">
      <c r="A1622">
        <v>1621</v>
      </c>
      <c r="B1622" s="1" t="s">
        <v>101</v>
      </c>
      <c r="C1622" t="s">
        <v>151</v>
      </c>
      <c r="D1622">
        <v>21</v>
      </c>
      <c r="E1622" t="s">
        <v>157</v>
      </c>
      <c r="F1622">
        <f>IF(D1622="",AVERAGE(#REF!),D1622)</f>
        <v>21</v>
      </c>
      <c r="G1622">
        <f>IF(OR(Table3[[#This Row],[new Age]]&gt;Answer!$H$39,Table3[[#This Row],[new Age]]&lt;Answer!$H$40),1,0)</f>
        <v>0</v>
      </c>
    </row>
    <row r="1623" spans="1:7" x14ac:dyDescent="0.3">
      <c r="A1623">
        <v>1622</v>
      </c>
      <c r="B1623" s="1" t="s">
        <v>100</v>
      </c>
      <c r="C1623" t="s">
        <v>152</v>
      </c>
      <c r="D1623">
        <v>87</v>
      </c>
      <c r="E1623" t="s">
        <v>157</v>
      </c>
      <c r="F1623">
        <f>IF(D1623="",AVERAGE(#REF!),D1623)</f>
        <v>87</v>
      </c>
      <c r="G1623">
        <f>IF(OR(Table3[[#This Row],[new Age]]&gt;Answer!$H$39,Table3[[#This Row],[new Age]]&lt;Answer!$H$40),1,0)</f>
        <v>0</v>
      </c>
    </row>
    <row r="1624" spans="1:7" x14ac:dyDescent="0.3">
      <c r="A1624">
        <v>1623</v>
      </c>
      <c r="B1624" s="1" t="s">
        <v>105</v>
      </c>
      <c r="C1624" t="s">
        <v>151</v>
      </c>
      <c r="D1624">
        <v>46</v>
      </c>
      <c r="E1624" t="s">
        <v>157</v>
      </c>
      <c r="F1624">
        <f t="shared" si="25"/>
        <v>46</v>
      </c>
      <c r="G1624">
        <f>IF(OR(Table3[[#This Row],[new Age]]&gt;Answer!$H$39,Table3[[#This Row],[new Age]]&lt;Answer!$H$40),1,0)</f>
        <v>0</v>
      </c>
    </row>
    <row r="1625" spans="1:7" x14ac:dyDescent="0.3">
      <c r="A1625">
        <v>1624</v>
      </c>
      <c r="B1625" s="1" t="s">
        <v>99</v>
      </c>
      <c r="C1625" t="s">
        <v>151</v>
      </c>
      <c r="D1625">
        <v>32</v>
      </c>
      <c r="E1625" t="s">
        <v>157</v>
      </c>
      <c r="F1625">
        <f t="shared" si="25"/>
        <v>32</v>
      </c>
      <c r="G1625">
        <f>IF(OR(Table3[[#This Row],[new Age]]&gt;Answer!$H$39,Table3[[#This Row],[new Age]]&lt;Answer!$H$40),1,0)</f>
        <v>0</v>
      </c>
    </row>
    <row r="1626" spans="1:7" x14ac:dyDescent="0.3">
      <c r="A1626">
        <v>1625</v>
      </c>
      <c r="B1626" s="1" t="s">
        <v>109</v>
      </c>
      <c r="C1626" t="s">
        <v>152</v>
      </c>
      <c r="D1626">
        <v>61</v>
      </c>
      <c r="E1626" t="s">
        <v>157</v>
      </c>
      <c r="F1626">
        <f>IF(D1626="",AVERAGE(#REF!),D1626)</f>
        <v>61</v>
      </c>
      <c r="G1626">
        <f>IF(OR(Table3[[#This Row],[new Age]]&gt;Answer!$H$39,Table3[[#This Row],[new Age]]&lt;Answer!$H$40),1,0)</f>
        <v>0</v>
      </c>
    </row>
    <row r="1627" spans="1:7" x14ac:dyDescent="0.3">
      <c r="A1627">
        <v>1626</v>
      </c>
      <c r="B1627" s="1" t="s">
        <v>99</v>
      </c>
      <c r="C1627" t="s">
        <v>152</v>
      </c>
      <c r="D1627">
        <v>31</v>
      </c>
      <c r="E1627" t="s">
        <v>157</v>
      </c>
      <c r="F1627">
        <f>IF(D1627="",AVERAGE(#REF!),D1627)</f>
        <v>31</v>
      </c>
      <c r="G1627">
        <f>IF(OR(Table3[[#This Row],[new Age]]&gt;Answer!$H$39,Table3[[#This Row],[new Age]]&lt;Answer!$H$40),1,0)</f>
        <v>0</v>
      </c>
    </row>
    <row r="1628" spans="1:7" x14ac:dyDescent="0.3">
      <c r="A1628">
        <v>1627</v>
      </c>
      <c r="B1628" s="1" t="s">
        <v>101</v>
      </c>
      <c r="C1628" t="s">
        <v>152</v>
      </c>
      <c r="D1628">
        <v>61</v>
      </c>
      <c r="E1628" t="s">
        <v>157</v>
      </c>
      <c r="F1628">
        <f t="shared" si="25"/>
        <v>61</v>
      </c>
      <c r="G1628">
        <f>IF(OR(Table3[[#This Row],[new Age]]&gt;Answer!$H$39,Table3[[#This Row],[new Age]]&lt;Answer!$H$40),1,0)</f>
        <v>0</v>
      </c>
    </row>
    <row r="1629" spans="1:7" x14ac:dyDescent="0.3">
      <c r="A1629">
        <v>1628</v>
      </c>
      <c r="B1629" s="1" t="s">
        <v>99</v>
      </c>
      <c r="C1629" t="s">
        <v>152</v>
      </c>
      <c r="D1629">
        <v>79</v>
      </c>
      <c r="E1629" t="s">
        <v>157</v>
      </c>
      <c r="F1629">
        <f t="shared" si="25"/>
        <v>79</v>
      </c>
      <c r="G1629">
        <f>IF(OR(Table3[[#This Row],[new Age]]&gt;Answer!$H$39,Table3[[#This Row],[new Age]]&lt;Answer!$H$40),1,0)</f>
        <v>0</v>
      </c>
    </row>
    <row r="1630" spans="1:7" x14ac:dyDescent="0.3">
      <c r="A1630">
        <v>1629</v>
      </c>
      <c r="B1630" s="1" t="s">
        <v>99</v>
      </c>
      <c r="C1630" t="s">
        <v>152</v>
      </c>
      <c r="D1630">
        <v>73</v>
      </c>
      <c r="E1630" t="s">
        <v>157</v>
      </c>
      <c r="F1630">
        <f>IF(D1630="",AVERAGE(#REF!),D1630)</f>
        <v>73</v>
      </c>
      <c r="G1630">
        <f>IF(OR(Table3[[#This Row],[new Age]]&gt;Answer!$H$39,Table3[[#This Row],[new Age]]&lt;Answer!$H$40),1,0)</f>
        <v>0</v>
      </c>
    </row>
    <row r="1631" spans="1:7" x14ac:dyDescent="0.3">
      <c r="A1631">
        <v>1630</v>
      </c>
      <c r="B1631" s="1" t="s">
        <v>100</v>
      </c>
      <c r="C1631" t="s">
        <v>152</v>
      </c>
      <c r="D1631">
        <v>21</v>
      </c>
      <c r="E1631" t="s">
        <v>157</v>
      </c>
      <c r="F1631">
        <f>IF(D1631="",AVERAGE(#REF!),D1631)</f>
        <v>21</v>
      </c>
      <c r="G1631">
        <f>IF(OR(Table3[[#This Row],[new Age]]&gt;Answer!$H$39,Table3[[#This Row],[new Age]]&lt;Answer!$H$40),1,0)</f>
        <v>0</v>
      </c>
    </row>
    <row r="1632" spans="1:7" x14ac:dyDescent="0.3">
      <c r="A1632">
        <v>1631</v>
      </c>
      <c r="B1632" s="1" t="s">
        <v>99</v>
      </c>
      <c r="C1632" t="s">
        <v>152</v>
      </c>
      <c r="D1632">
        <v>80</v>
      </c>
      <c r="E1632" t="s">
        <v>157</v>
      </c>
      <c r="F1632">
        <f t="shared" si="25"/>
        <v>80</v>
      </c>
      <c r="G1632">
        <f>IF(OR(Table3[[#This Row],[new Age]]&gt;Answer!$H$39,Table3[[#This Row],[new Age]]&lt;Answer!$H$40),1,0)</f>
        <v>0</v>
      </c>
    </row>
    <row r="1633" spans="1:7" x14ac:dyDescent="0.3">
      <c r="A1633">
        <v>1632</v>
      </c>
      <c r="B1633" s="1" t="s">
        <v>105</v>
      </c>
      <c r="C1633" t="s">
        <v>152</v>
      </c>
      <c r="D1633">
        <v>27</v>
      </c>
      <c r="E1633" t="s">
        <v>157</v>
      </c>
      <c r="F1633">
        <f t="shared" si="25"/>
        <v>27</v>
      </c>
      <c r="G1633">
        <f>IF(OR(Table3[[#This Row],[new Age]]&gt;Answer!$H$39,Table3[[#This Row],[new Age]]&lt;Answer!$H$40),1,0)</f>
        <v>0</v>
      </c>
    </row>
    <row r="1634" spans="1:7" x14ac:dyDescent="0.3">
      <c r="A1634">
        <v>1633</v>
      </c>
      <c r="B1634" s="1" t="s">
        <v>101</v>
      </c>
      <c r="C1634" t="s">
        <v>151</v>
      </c>
      <c r="D1634">
        <v>64</v>
      </c>
      <c r="E1634" t="s">
        <v>157</v>
      </c>
      <c r="F1634">
        <f>IF(D1634="",AVERAGE(#REF!),D1634)</f>
        <v>64</v>
      </c>
      <c r="G1634">
        <f>IF(OR(Table3[[#This Row],[new Age]]&gt;Answer!$H$39,Table3[[#This Row],[new Age]]&lt;Answer!$H$40),1,0)</f>
        <v>0</v>
      </c>
    </row>
    <row r="1635" spans="1:7" x14ac:dyDescent="0.3">
      <c r="A1635">
        <v>1634</v>
      </c>
      <c r="B1635" s="1" t="s">
        <v>105</v>
      </c>
      <c r="C1635" t="s">
        <v>151</v>
      </c>
      <c r="D1635">
        <v>34</v>
      </c>
      <c r="E1635" t="s">
        <v>157</v>
      </c>
      <c r="F1635">
        <f>IF(D1635="",AVERAGE(#REF!),D1635)</f>
        <v>34</v>
      </c>
      <c r="G1635">
        <f>IF(OR(Table3[[#This Row],[new Age]]&gt;Answer!$H$39,Table3[[#This Row],[new Age]]&lt;Answer!$H$40),1,0)</f>
        <v>0</v>
      </c>
    </row>
    <row r="1636" spans="1:7" x14ac:dyDescent="0.3">
      <c r="A1636">
        <v>1635</v>
      </c>
      <c r="B1636" s="1" t="s">
        <v>99</v>
      </c>
      <c r="C1636" t="s">
        <v>151</v>
      </c>
      <c r="D1636">
        <v>41</v>
      </c>
      <c r="E1636" t="s">
        <v>157</v>
      </c>
      <c r="F1636">
        <f t="shared" si="25"/>
        <v>41</v>
      </c>
      <c r="G1636">
        <f>IF(OR(Table3[[#This Row],[new Age]]&gt;Answer!$H$39,Table3[[#This Row],[new Age]]&lt;Answer!$H$40),1,0)</f>
        <v>0</v>
      </c>
    </row>
    <row r="1637" spans="1:7" x14ac:dyDescent="0.3">
      <c r="A1637">
        <v>1636</v>
      </c>
      <c r="B1637" s="1" t="s">
        <v>104</v>
      </c>
      <c r="C1637" t="s">
        <v>152</v>
      </c>
      <c r="D1637">
        <v>20</v>
      </c>
      <c r="E1637" t="s">
        <v>157</v>
      </c>
      <c r="F1637">
        <f t="shared" si="25"/>
        <v>20</v>
      </c>
      <c r="G1637">
        <f>IF(OR(Table3[[#This Row],[new Age]]&gt;Answer!$H$39,Table3[[#This Row],[new Age]]&lt;Answer!$H$40),1,0)</f>
        <v>0</v>
      </c>
    </row>
    <row r="1638" spans="1:7" x14ac:dyDescent="0.3">
      <c r="A1638">
        <v>1637</v>
      </c>
      <c r="B1638" s="1" t="s">
        <v>109</v>
      </c>
      <c r="C1638" t="s">
        <v>152</v>
      </c>
      <c r="D1638">
        <v>55</v>
      </c>
      <c r="E1638" t="s">
        <v>157</v>
      </c>
      <c r="F1638">
        <f>IF(D1638="",AVERAGE(#REF!),D1638)</f>
        <v>55</v>
      </c>
      <c r="G1638">
        <f>IF(OR(Table3[[#This Row],[new Age]]&gt;Answer!$H$39,Table3[[#This Row],[new Age]]&lt;Answer!$H$40),1,0)</f>
        <v>0</v>
      </c>
    </row>
    <row r="1639" spans="1:7" x14ac:dyDescent="0.3">
      <c r="A1639">
        <v>1638</v>
      </c>
      <c r="B1639" s="1" t="s">
        <v>100</v>
      </c>
      <c r="C1639" t="s">
        <v>151</v>
      </c>
      <c r="D1639">
        <v>86</v>
      </c>
      <c r="E1639" t="s">
        <v>157</v>
      </c>
      <c r="F1639">
        <f>IF(D1639="",AVERAGE(#REF!),D1639)</f>
        <v>86</v>
      </c>
      <c r="G1639">
        <f>IF(OR(Table3[[#This Row],[new Age]]&gt;Answer!$H$39,Table3[[#This Row],[new Age]]&lt;Answer!$H$40),1,0)</f>
        <v>0</v>
      </c>
    </row>
    <row r="1640" spans="1:7" x14ac:dyDescent="0.3">
      <c r="A1640">
        <v>1639</v>
      </c>
      <c r="B1640" s="1" t="s">
        <v>101</v>
      </c>
      <c r="C1640" t="s">
        <v>151</v>
      </c>
      <c r="D1640">
        <v>57</v>
      </c>
      <c r="E1640" t="s">
        <v>157</v>
      </c>
      <c r="F1640">
        <f t="shared" si="25"/>
        <v>57</v>
      </c>
      <c r="G1640">
        <f>IF(OR(Table3[[#This Row],[new Age]]&gt;Answer!$H$39,Table3[[#This Row],[new Age]]&lt;Answer!$H$40),1,0)</f>
        <v>0</v>
      </c>
    </row>
    <row r="1641" spans="1:7" x14ac:dyDescent="0.3">
      <c r="A1641">
        <v>1640</v>
      </c>
      <c r="B1641" s="1" t="s">
        <v>105</v>
      </c>
      <c r="C1641" t="s">
        <v>152</v>
      </c>
      <c r="D1641">
        <v>22</v>
      </c>
      <c r="E1641" t="s">
        <v>157</v>
      </c>
      <c r="F1641">
        <f t="shared" si="25"/>
        <v>22</v>
      </c>
      <c r="G1641">
        <f>IF(OR(Table3[[#This Row],[new Age]]&gt;Answer!$H$39,Table3[[#This Row],[new Age]]&lt;Answer!$H$40),1,0)</f>
        <v>0</v>
      </c>
    </row>
    <row r="1642" spans="1:7" x14ac:dyDescent="0.3">
      <c r="A1642">
        <v>1641</v>
      </c>
      <c r="B1642" s="1" t="s">
        <v>109</v>
      </c>
      <c r="C1642" t="s">
        <v>151</v>
      </c>
      <c r="D1642">
        <v>85</v>
      </c>
      <c r="E1642" t="s">
        <v>157</v>
      </c>
      <c r="F1642">
        <f>IF(D1642="",AVERAGE(#REF!),D1642)</f>
        <v>85</v>
      </c>
      <c r="G1642">
        <f>IF(OR(Table3[[#This Row],[new Age]]&gt;Answer!$H$39,Table3[[#This Row],[new Age]]&lt;Answer!$H$40),1,0)</f>
        <v>0</v>
      </c>
    </row>
    <row r="1643" spans="1:7" x14ac:dyDescent="0.3">
      <c r="A1643">
        <v>1642</v>
      </c>
      <c r="B1643" s="1" t="s">
        <v>107</v>
      </c>
      <c r="C1643" t="s">
        <v>151</v>
      </c>
      <c r="D1643">
        <v>28</v>
      </c>
      <c r="E1643" t="s">
        <v>157</v>
      </c>
      <c r="F1643">
        <f>IF(D1643="",AVERAGE(#REF!),D1643)</f>
        <v>28</v>
      </c>
      <c r="G1643">
        <f>IF(OR(Table3[[#This Row],[new Age]]&gt;Answer!$H$39,Table3[[#This Row],[new Age]]&lt;Answer!$H$40),1,0)</f>
        <v>0</v>
      </c>
    </row>
    <row r="1644" spans="1:7" x14ac:dyDescent="0.3">
      <c r="A1644">
        <v>1643</v>
      </c>
      <c r="B1644" s="1" t="s">
        <v>101</v>
      </c>
      <c r="C1644" t="s">
        <v>152</v>
      </c>
      <c r="D1644">
        <v>29</v>
      </c>
      <c r="E1644" t="s">
        <v>157</v>
      </c>
      <c r="F1644">
        <f t="shared" si="25"/>
        <v>29</v>
      </c>
      <c r="G1644">
        <f>IF(OR(Table3[[#This Row],[new Age]]&gt;Answer!$H$39,Table3[[#This Row],[new Age]]&lt;Answer!$H$40),1,0)</f>
        <v>0</v>
      </c>
    </row>
    <row r="1645" spans="1:7" x14ac:dyDescent="0.3">
      <c r="A1645">
        <v>1644</v>
      </c>
      <c r="B1645" s="1" t="s">
        <v>101</v>
      </c>
      <c r="C1645" t="s">
        <v>152</v>
      </c>
      <c r="D1645">
        <v>25</v>
      </c>
      <c r="E1645" t="s">
        <v>157</v>
      </c>
      <c r="F1645">
        <f t="shared" si="25"/>
        <v>25</v>
      </c>
      <c r="G1645">
        <f>IF(OR(Table3[[#This Row],[new Age]]&gt;Answer!$H$39,Table3[[#This Row],[new Age]]&lt;Answer!$H$40),1,0)</f>
        <v>0</v>
      </c>
    </row>
    <row r="1646" spans="1:7" x14ac:dyDescent="0.3">
      <c r="A1646">
        <v>1645</v>
      </c>
      <c r="B1646" s="1" t="s">
        <v>101</v>
      </c>
      <c r="C1646" t="s">
        <v>151</v>
      </c>
      <c r="D1646">
        <v>86</v>
      </c>
      <c r="E1646" t="s">
        <v>157</v>
      </c>
      <c r="F1646">
        <f>IF(D1646="",AVERAGE(#REF!),D1646)</f>
        <v>86</v>
      </c>
      <c r="G1646">
        <f>IF(OR(Table3[[#This Row],[new Age]]&gt;Answer!$H$39,Table3[[#This Row],[new Age]]&lt;Answer!$H$40),1,0)</f>
        <v>0</v>
      </c>
    </row>
    <row r="1647" spans="1:7" x14ac:dyDescent="0.3">
      <c r="A1647">
        <v>1646</v>
      </c>
      <c r="B1647" s="1" t="s">
        <v>105</v>
      </c>
      <c r="C1647" t="s">
        <v>152</v>
      </c>
      <c r="D1647">
        <v>51</v>
      </c>
      <c r="E1647" t="s">
        <v>157</v>
      </c>
      <c r="F1647">
        <f>IF(D1647="",AVERAGE(#REF!),D1647)</f>
        <v>51</v>
      </c>
      <c r="G1647">
        <f>IF(OR(Table3[[#This Row],[new Age]]&gt;Answer!$H$39,Table3[[#This Row],[new Age]]&lt;Answer!$H$40),1,0)</f>
        <v>0</v>
      </c>
    </row>
    <row r="1648" spans="1:7" x14ac:dyDescent="0.3">
      <c r="A1648">
        <v>1647</v>
      </c>
      <c r="B1648" s="1" t="s">
        <v>99</v>
      </c>
      <c r="C1648" t="s">
        <v>152</v>
      </c>
      <c r="D1648">
        <v>22</v>
      </c>
      <c r="E1648" t="s">
        <v>157</v>
      </c>
      <c r="F1648">
        <f t="shared" si="25"/>
        <v>22</v>
      </c>
      <c r="G1648">
        <f>IF(OR(Table3[[#This Row],[new Age]]&gt;Answer!$H$39,Table3[[#This Row],[new Age]]&lt;Answer!$H$40),1,0)</f>
        <v>0</v>
      </c>
    </row>
    <row r="1649" spans="1:7" x14ac:dyDescent="0.3">
      <c r="A1649">
        <v>1648</v>
      </c>
      <c r="B1649" s="1" t="s">
        <v>109</v>
      </c>
      <c r="C1649" t="s">
        <v>151</v>
      </c>
      <c r="D1649">
        <v>78</v>
      </c>
      <c r="E1649" t="s">
        <v>157</v>
      </c>
      <c r="F1649">
        <f t="shared" si="25"/>
        <v>78</v>
      </c>
      <c r="G1649">
        <f>IF(OR(Table3[[#This Row],[new Age]]&gt;Answer!$H$39,Table3[[#This Row],[new Age]]&lt;Answer!$H$40),1,0)</f>
        <v>0</v>
      </c>
    </row>
    <row r="1650" spans="1:7" x14ac:dyDescent="0.3">
      <c r="A1650">
        <v>1649</v>
      </c>
      <c r="B1650" s="1" t="s">
        <v>99</v>
      </c>
      <c r="C1650" t="s">
        <v>151</v>
      </c>
      <c r="D1650">
        <v>27</v>
      </c>
      <c r="E1650" t="s">
        <v>157</v>
      </c>
      <c r="F1650">
        <f>IF(D1650="",AVERAGE(#REF!),D1650)</f>
        <v>27</v>
      </c>
      <c r="G1650">
        <f>IF(OR(Table3[[#This Row],[new Age]]&gt;Answer!$H$39,Table3[[#This Row],[new Age]]&lt;Answer!$H$40),1,0)</f>
        <v>0</v>
      </c>
    </row>
    <row r="1651" spans="1:7" x14ac:dyDescent="0.3">
      <c r="A1651">
        <v>1650</v>
      </c>
      <c r="B1651" s="1" t="s">
        <v>105</v>
      </c>
      <c r="C1651" t="s">
        <v>151</v>
      </c>
      <c r="D1651">
        <v>42</v>
      </c>
      <c r="E1651" t="s">
        <v>157</v>
      </c>
      <c r="F1651">
        <f>IF(D1651="",AVERAGE(#REF!),D1651)</f>
        <v>42</v>
      </c>
      <c r="G1651">
        <f>IF(OR(Table3[[#This Row],[new Age]]&gt;Answer!$H$39,Table3[[#This Row],[new Age]]&lt;Answer!$H$40),1,0)</f>
        <v>0</v>
      </c>
    </row>
    <row r="1652" spans="1:7" x14ac:dyDescent="0.3">
      <c r="A1652">
        <v>1651</v>
      </c>
      <c r="B1652" s="1" t="s">
        <v>101</v>
      </c>
      <c r="C1652" t="s">
        <v>151</v>
      </c>
      <c r="D1652">
        <v>53</v>
      </c>
      <c r="E1652" t="s">
        <v>157</v>
      </c>
      <c r="F1652">
        <f t="shared" si="25"/>
        <v>53</v>
      </c>
      <c r="G1652">
        <f>IF(OR(Table3[[#This Row],[new Age]]&gt;Answer!$H$39,Table3[[#This Row],[new Age]]&lt;Answer!$H$40),1,0)</f>
        <v>0</v>
      </c>
    </row>
    <row r="1653" spans="1:7" x14ac:dyDescent="0.3">
      <c r="A1653">
        <v>1652</v>
      </c>
      <c r="B1653" s="1" t="s">
        <v>99</v>
      </c>
      <c r="C1653" t="s">
        <v>152</v>
      </c>
      <c r="D1653">
        <v>83</v>
      </c>
      <c r="E1653" t="s">
        <v>157</v>
      </c>
      <c r="F1653">
        <f t="shared" si="25"/>
        <v>83</v>
      </c>
      <c r="G1653">
        <f>IF(OR(Table3[[#This Row],[new Age]]&gt;Answer!$H$39,Table3[[#This Row],[new Age]]&lt;Answer!$H$40),1,0)</f>
        <v>0</v>
      </c>
    </row>
    <row r="1654" spans="1:7" x14ac:dyDescent="0.3">
      <c r="A1654">
        <v>1653</v>
      </c>
      <c r="B1654" s="1" t="s">
        <v>100</v>
      </c>
      <c r="C1654" t="s">
        <v>151</v>
      </c>
      <c r="D1654">
        <v>30</v>
      </c>
      <c r="E1654" t="s">
        <v>157</v>
      </c>
      <c r="F1654">
        <f>IF(D1654="",AVERAGE(#REF!),D1654)</f>
        <v>30</v>
      </c>
      <c r="G1654">
        <f>IF(OR(Table3[[#This Row],[new Age]]&gt;Answer!$H$39,Table3[[#This Row],[new Age]]&lt;Answer!$H$40),1,0)</f>
        <v>0</v>
      </c>
    </row>
    <row r="1655" spans="1:7" x14ac:dyDescent="0.3">
      <c r="A1655">
        <v>1654</v>
      </c>
      <c r="B1655" s="1" t="s">
        <v>99</v>
      </c>
      <c r="C1655" t="s">
        <v>152</v>
      </c>
      <c r="D1655">
        <v>56</v>
      </c>
      <c r="E1655" t="s">
        <v>157</v>
      </c>
      <c r="F1655">
        <f>IF(D1655="",AVERAGE(#REF!),D1655)</f>
        <v>56</v>
      </c>
      <c r="G1655">
        <f>IF(OR(Table3[[#This Row],[new Age]]&gt;Answer!$H$39,Table3[[#This Row],[new Age]]&lt;Answer!$H$40),1,0)</f>
        <v>0</v>
      </c>
    </row>
    <row r="1656" spans="1:7" x14ac:dyDescent="0.3">
      <c r="A1656">
        <v>1655</v>
      </c>
      <c r="B1656" s="1" t="s">
        <v>99</v>
      </c>
      <c r="C1656" t="s">
        <v>152</v>
      </c>
      <c r="D1656">
        <v>72</v>
      </c>
      <c r="E1656" t="s">
        <v>157</v>
      </c>
      <c r="F1656">
        <f t="shared" si="25"/>
        <v>72</v>
      </c>
      <c r="G1656">
        <f>IF(OR(Table3[[#This Row],[new Age]]&gt;Answer!$H$39,Table3[[#This Row],[new Age]]&lt;Answer!$H$40),1,0)</f>
        <v>0</v>
      </c>
    </row>
    <row r="1657" spans="1:7" x14ac:dyDescent="0.3">
      <c r="A1657">
        <v>1656</v>
      </c>
      <c r="B1657" s="1" t="s">
        <v>99</v>
      </c>
      <c r="C1657" t="s">
        <v>152</v>
      </c>
      <c r="D1657">
        <v>24</v>
      </c>
      <c r="E1657" t="s">
        <v>157</v>
      </c>
      <c r="F1657">
        <f t="shared" si="25"/>
        <v>24</v>
      </c>
      <c r="G1657">
        <f>IF(OR(Table3[[#This Row],[new Age]]&gt;Answer!$H$39,Table3[[#This Row],[new Age]]&lt;Answer!$H$40),1,0)</f>
        <v>0</v>
      </c>
    </row>
    <row r="1658" spans="1:7" x14ac:dyDescent="0.3">
      <c r="A1658">
        <v>1657</v>
      </c>
      <c r="B1658" s="1" t="s">
        <v>109</v>
      </c>
      <c r="C1658" t="s">
        <v>152</v>
      </c>
      <c r="D1658">
        <v>21</v>
      </c>
      <c r="E1658" t="s">
        <v>157</v>
      </c>
      <c r="F1658">
        <f>IF(D1658="",AVERAGE(#REF!),D1658)</f>
        <v>21</v>
      </c>
      <c r="G1658">
        <f>IF(OR(Table3[[#This Row],[new Age]]&gt;Answer!$H$39,Table3[[#This Row],[new Age]]&lt;Answer!$H$40),1,0)</f>
        <v>0</v>
      </c>
    </row>
    <row r="1659" spans="1:7" x14ac:dyDescent="0.3">
      <c r="A1659">
        <v>1658</v>
      </c>
      <c r="B1659" s="1" t="s">
        <v>99</v>
      </c>
      <c r="C1659" t="s">
        <v>152</v>
      </c>
      <c r="D1659">
        <v>41</v>
      </c>
      <c r="E1659" t="s">
        <v>157</v>
      </c>
      <c r="F1659">
        <f>IF(D1659="",AVERAGE(#REF!),D1659)</f>
        <v>41</v>
      </c>
      <c r="G1659">
        <f>IF(OR(Table3[[#This Row],[new Age]]&gt;Answer!$H$39,Table3[[#This Row],[new Age]]&lt;Answer!$H$40),1,0)</f>
        <v>0</v>
      </c>
    </row>
    <row r="1660" spans="1:7" x14ac:dyDescent="0.3">
      <c r="A1660">
        <v>1659</v>
      </c>
      <c r="B1660" s="1" t="s">
        <v>105</v>
      </c>
      <c r="C1660" t="s">
        <v>151</v>
      </c>
      <c r="D1660">
        <v>59</v>
      </c>
      <c r="E1660" t="s">
        <v>157</v>
      </c>
      <c r="F1660">
        <f t="shared" si="25"/>
        <v>59</v>
      </c>
      <c r="G1660">
        <f>IF(OR(Table3[[#This Row],[new Age]]&gt;Answer!$H$39,Table3[[#This Row],[new Age]]&lt;Answer!$H$40),1,0)</f>
        <v>0</v>
      </c>
    </row>
    <row r="1661" spans="1:7" x14ac:dyDescent="0.3">
      <c r="A1661">
        <v>1660</v>
      </c>
      <c r="B1661" s="1" t="s">
        <v>101</v>
      </c>
      <c r="C1661" t="s">
        <v>151</v>
      </c>
      <c r="D1661">
        <v>38</v>
      </c>
      <c r="E1661" t="s">
        <v>157</v>
      </c>
      <c r="F1661">
        <f t="shared" si="25"/>
        <v>38</v>
      </c>
      <c r="G1661">
        <f>IF(OR(Table3[[#This Row],[new Age]]&gt;Answer!$H$39,Table3[[#This Row],[new Age]]&lt;Answer!$H$40),1,0)</f>
        <v>0</v>
      </c>
    </row>
    <row r="1662" spans="1:7" x14ac:dyDescent="0.3">
      <c r="A1662">
        <v>1661</v>
      </c>
      <c r="B1662" s="1" t="s">
        <v>100</v>
      </c>
      <c r="C1662" t="s">
        <v>152</v>
      </c>
      <c r="D1662">
        <v>33</v>
      </c>
      <c r="E1662" t="s">
        <v>157</v>
      </c>
      <c r="F1662">
        <f>IF(D1662="",AVERAGE(#REF!),D1662)</f>
        <v>33</v>
      </c>
      <c r="G1662">
        <f>IF(OR(Table3[[#This Row],[new Age]]&gt;Answer!$H$39,Table3[[#This Row],[new Age]]&lt;Answer!$H$40),1,0)</f>
        <v>0</v>
      </c>
    </row>
    <row r="1663" spans="1:7" x14ac:dyDescent="0.3">
      <c r="A1663">
        <v>1662</v>
      </c>
      <c r="B1663" s="1" t="s">
        <v>101</v>
      </c>
      <c r="C1663" t="s">
        <v>152</v>
      </c>
      <c r="D1663">
        <v>25</v>
      </c>
      <c r="E1663" t="s">
        <v>157</v>
      </c>
      <c r="F1663">
        <f>IF(D1663="",AVERAGE(#REF!),D1663)</f>
        <v>25</v>
      </c>
      <c r="G1663">
        <f>IF(OR(Table3[[#This Row],[new Age]]&gt;Answer!$H$39,Table3[[#This Row],[new Age]]&lt;Answer!$H$40),1,0)</f>
        <v>0</v>
      </c>
    </row>
    <row r="1664" spans="1:7" x14ac:dyDescent="0.3">
      <c r="A1664">
        <v>1663</v>
      </c>
      <c r="B1664" s="1" t="s">
        <v>104</v>
      </c>
      <c r="C1664" t="s">
        <v>152</v>
      </c>
      <c r="D1664">
        <v>60</v>
      </c>
      <c r="E1664" t="s">
        <v>157</v>
      </c>
      <c r="F1664">
        <f t="shared" si="25"/>
        <v>60</v>
      </c>
      <c r="G1664">
        <f>IF(OR(Table3[[#This Row],[new Age]]&gt;Answer!$H$39,Table3[[#This Row],[new Age]]&lt;Answer!$H$40),1,0)</f>
        <v>0</v>
      </c>
    </row>
    <row r="1665" spans="1:7" x14ac:dyDescent="0.3">
      <c r="A1665">
        <v>1664</v>
      </c>
      <c r="B1665" s="1" t="s">
        <v>99</v>
      </c>
      <c r="C1665" t="s">
        <v>151</v>
      </c>
      <c r="D1665">
        <v>27</v>
      </c>
      <c r="E1665" t="s">
        <v>157</v>
      </c>
      <c r="F1665">
        <f t="shared" si="25"/>
        <v>27</v>
      </c>
      <c r="G1665">
        <f>IF(OR(Table3[[#This Row],[new Age]]&gt;Answer!$H$39,Table3[[#This Row],[new Age]]&lt;Answer!$H$40),1,0)</f>
        <v>0</v>
      </c>
    </row>
    <row r="1666" spans="1:7" x14ac:dyDescent="0.3">
      <c r="A1666">
        <v>1665</v>
      </c>
      <c r="B1666" s="1" t="s">
        <v>110</v>
      </c>
      <c r="C1666" t="s">
        <v>152</v>
      </c>
      <c r="D1666">
        <v>19</v>
      </c>
      <c r="E1666" t="s">
        <v>157</v>
      </c>
      <c r="F1666">
        <f>IF(D1666="",AVERAGE(#REF!),D1666)</f>
        <v>19</v>
      </c>
      <c r="G1666">
        <f>IF(OR(Table3[[#This Row],[new Age]]&gt;Answer!$H$39,Table3[[#This Row],[new Age]]&lt;Answer!$H$40),1,0)</f>
        <v>0</v>
      </c>
    </row>
    <row r="1667" spans="1:7" x14ac:dyDescent="0.3">
      <c r="A1667">
        <v>1666</v>
      </c>
      <c r="B1667" s="1" t="s">
        <v>105</v>
      </c>
      <c r="C1667" t="s">
        <v>152</v>
      </c>
      <c r="D1667">
        <v>21</v>
      </c>
      <c r="E1667" t="s">
        <v>157</v>
      </c>
      <c r="F1667">
        <f>IF(D1667="",AVERAGE(#REF!),D1667)</f>
        <v>21</v>
      </c>
      <c r="G1667">
        <f>IF(OR(Table3[[#This Row],[new Age]]&gt;Answer!$H$39,Table3[[#This Row],[new Age]]&lt;Answer!$H$40),1,0)</f>
        <v>0</v>
      </c>
    </row>
    <row r="1668" spans="1:7" x14ac:dyDescent="0.3">
      <c r="A1668">
        <v>1667</v>
      </c>
      <c r="B1668" s="1" t="s">
        <v>100</v>
      </c>
      <c r="C1668" t="s">
        <v>152</v>
      </c>
      <c r="D1668">
        <v>73</v>
      </c>
      <c r="E1668" t="s">
        <v>157</v>
      </c>
      <c r="F1668">
        <f t="shared" si="25"/>
        <v>73</v>
      </c>
      <c r="G1668">
        <f>IF(OR(Table3[[#This Row],[new Age]]&gt;Answer!$H$39,Table3[[#This Row],[new Age]]&lt;Answer!$H$40),1,0)</f>
        <v>0</v>
      </c>
    </row>
    <row r="1669" spans="1:7" x14ac:dyDescent="0.3">
      <c r="A1669">
        <v>1668</v>
      </c>
      <c r="B1669" s="1" t="s">
        <v>99</v>
      </c>
      <c r="C1669" t="s">
        <v>152</v>
      </c>
      <c r="D1669">
        <v>68</v>
      </c>
      <c r="E1669" t="s">
        <v>157</v>
      </c>
      <c r="F1669">
        <f t="shared" si="25"/>
        <v>68</v>
      </c>
      <c r="G1669">
        <f>IF(OR(Table3[[#This Row],[new Age]]&gt;Answer!$H$39,Table3[[#This Row],[new Age]]&lt;Answer!$H$40),1,0)</f>
        <v>0</v>
      </c>
    </row>
    <row r="1670" spans="1:7" x14ac:dyDescent="0.3">
      <c r="A1670">
        <v>1669</v>
      </c>
      <c r="B1670" s="1" t="s">
        <v>101</v>
      </c>
      <c r="C1670" t="s">
        <v>151</v>
      </c>
      <c r="D1670">
        <v>28</v>
      </c>
      <c r="E1670" t="s">
        <v>157</v>
      </c>
      <c r="F1670">
        <f>IF(D1670="",AVERAGE(#REF!),D1670)</f>
        <v>28</v>
      </c>
      <c r="G1670">
        <f>IF(OR(Table3[[#This Row],[new Age]]&gt;Answer!$H$39,Table3[[#This Row],[new Age]]&lt;Answer!$H$40),1,0)</f>
        <v>0</v>
      </c>
    </row>
    <row r="1671" spans="1:7" x14ac:dyDescent="0.3">
      <c r="A1671">
        <v>1670</v>
      </c>
      <c r="B1671" s="1" t="s">
        <v>99</v>
      </c>
      <c r="C1671" t="s">
        <v>152</v>
      </c>
      <c r="D1671">
        <v>80</v>
      </c>
      <c r="E1671" t="s">
        <v>157</v>
      </c>
      <c r="F1671">
        <f>IF(D1671="",AVERAGE(#REF!),D1671)</f>
        <v>80</v>
      </c>
      <c r="G1671">
        <f>IF(OR(Table3[[#This Row],[new Age]]&gt;Answer!$H$39,Table3[[#This Row],[new Age]]&lt;Answer!$H$40),1,0)</f>
        <v>0</v>
      </c>
    </row>
    <row r="1672" spans="1:7" x14ac:dyDescent="0.3">
      <c r="A1672">
        <v>1671</v>
      </c>
      <c r="B1672" s="1" t="s">
        <v>99</v>
      </c>
      <c r="C1672" t="s">
        <v>151</v>
      </c>
      <c r="D1672">
        <v>56</v>
      </c>
      <c r="E1672" t="s">
        <v>157</v>
      </c>
      <c r="F1672">
        <f t="shared" ref="F1672:F1733" si="26">IF(D1672="",AVERAGE(D1669:D1671),D1672)</f>
        <v>56</v>
      </c>
      <c r="G1672">
        <f>IF(OR(Table3[[#This Row],[new Age]]&gt;Answer!$H$39,Table3[[#This Row],[new Age]]&lt;Answer!$H$40),1,0)</f>
        <v>0</v>
      </c>
    </row>
    <row r="1673" spans="1:7" x14ac:dyDescent="0.3">
      <c r="A1673">
        <v>1672</v>
      </c>
      <c r="B1673" s="1" t="s">
        <v>104</v>
      </c>
      <c r="C1673" t="s">
        <v>151</v>
      </c>
      <c r="D1673">
        <v>84</v>
      </c>
      <c r="E1673" t="s">
        <v>157</v>
      </c>
      <c r="F1673">
        <f t="shared" si="26"/>
        <v>84</v>
      </c>
      <c r="G1673">
        <f>IF(OR(Table3[[#This Row],[new Age]]&gt;Answer!$H$39,Table3[[#This Row],[new Age]]&lt;Answer!$H$40),1,0)</f>
        <v>0</v>
      </c>
    </row>
    <row r="1674" spans="1:7" x14ac:dyDescent="0.3">
      <c r="A1674">
        <v>1673</v>
      </c>
      <c r="B1674" s="1" t="s">
        <v>105</v>
      </c>
      <c r="C1674" t="s">
        <v>151</v>
      </c>
      <c r="D1674">
        <v>30</v>
      </c>
      <c r="E1674" t="s">
        <v>157</v>
      </c>
      <c r="F1674">
        <f>IF(D1674="",AVERAGE(#REF!),D1674)</f>
        <v>30</v>
      </c>
      <c r="G1674">
        <f>IF(OR(Table3[[#This Row],[new Age]]&gt;Answer!$H$39,Table3[[#This Row],[new Age]]&lt;Answer!$H$40),1,0)</f>
        <v>0</v>
      </c>
    </row>
    <row r="1675" spans="1:7" x14ac:dyDescent="0.3">
      <c r="A1675">
        <v>1674</v>
      </c>
      <c r="B1675" s="1" t="s">
        <v>100</v>
      </c>
      <c r="C1675" t="s">
        <v>151</v>
      </c>
      <c r="D1675">
        <v>88</v>
      </c>
      <c r="E1675" t="s">
        <v>157</v>
      </c>
      <c r="F1675">
        <f>IF(D1675="",AVERAGE(#REF!),D1675)</f>
        <v>88</v>
      </c>
      <c r="G1675">
        <f>IF(OR(Table3[[#This Row],[new Age]]&gt;Answer!$H$39,Table3[[#This Row],[new Age]]&lt;Answer!$H$40),1,0)</f>
        <v>0</v>
      </c>
    </row>
    <row r="1676" spans="1:7" x14ac:dyDescent="0.3">
      <c r="A1676">
        <v>1675</v>
      </c>
      <c r="B1676" s="1" t="s">
        <v>99</v>
      </c>
      <c r="C1676" t="s">
        <v>152</v>
      </c>
      <c r="D1676">
        <v>57</v>
      </c>
      <c r="E1676" t="s">
        <v>157</v>
      </c>
      <c r="F1676">
        <f t="shared" si="26"/>
        <v>57</v>
      </c>
      <c r="G1676">
        <f>IF(OR(Table3[[#This Row],[new Age]]&gt;Answer!$H$39,Table3[[#This Row],[new Age]]&lt;Answer!$H$40),1,0)</f>
        <v>0</v>
      </c>
    </row>
    <row r="1677" spans="1:7" x14ac:dyDescent="0.3">
      <c r="A1677">
        <v>1676</v>
      </c>
      <c r="B1677" s="1" t="s">
        <v>104</v>
      </c>
      <c r="C1677" t="s">
        <v>151</v>
      </c>
      <c r="D1677">
        <v>25</v>
      </c>
      <c r="E1677" t="s">
        <v>157</v>
      </c>
      <c r="F1677">
        <f t="shared" si="26"/>
        <v>25</v>
      </c>
      <c r="G1677">
        <f>IF(OR(Table3[[#This Row],[new Age]]&gt;Answer!$H$39,Table3[[#This Row],[new Age]]&lt;Answer!$H$40),1,0)</f>
        <v>0</v>
      </c>
    </row>
    <row r="1678" spans="1:7" x14ac:dyDescent="0.3">
      <c r="A1678">
        <v>1677</v>
      </c>
      <c r="B1678" s="1" t="s">
        <v>107</v>
      </c>
      <c r="C1678" t="s">
        <v>152</v>
      </c>
      <c r="D1678">
        <v>51</v>
      </c>
      <c r="E1678" t="s">
        <v>157</v>
      </c>
      <c r="F1678">
        <f>IF(D1678="",AVERAGE(#REF!),D1678)</f>
        <v>51</v>
      </c>
      <c r="G1678">
        <f>IF(OR(Table3[[#This Row],[new Age]]&gt;Answer!$H$39,Table3[[#This Row],[new Age]]&lt;Answer!$H$40),1,0)</f>
        <v>0</v>
      </c>
    </row>
    <row r="1679" spans="1:7" x14ac:dyDescent="0.3">
      <c r="A1679">
        <v>1678</v>
      </c>
      <c r="B1679" s="1" t="s">
        <v>99</v>
      </c>
      <c r="C1679" t="s">
        <v>152</v>
      </c>
      <c r="D1679">
        <v>25</v>
      </c>
      <c r="E1679" t="s">
        <v>157</v>
      </c>
      <c r="F1679">
        <f>IF(D1679="",AVERAGE(#REF!),D1679)</f>
        <v>25</v>
      </c>
      <c r="G1679">
        <f>IF(OR(Table3[[#This Row],[new Age]]&gt;Answer!$H$39,Table3[[#This Row],[new Age]]&lt;Answer!$H$40),1,0)</f>
        <v>0</v>
      </c>
    </row>
    <row r="1680" spans="1:7" x14ac:dyDescent="0.3">
      <c r="A1680">
        <v>1679</v>
      </c>
      <c r="B1680" s="1" t="s">
        <v>101</v>
      </c>
      <c r="C1680" t="s">
        <v>152</v>
      </c>
      <c r="D1680">
        <v>59</v>
      </c>
      <c r="E1680" t="s">
        <v>157</v>
      </c>
      <c r="F1680">
        <f t="shared" si="26"/>
        <v>59</v>
      </c>
      <c r="G1680">
        <f>IF(OR(Table3[[#This Row],[new Age]]&gt;Answer!$H$39,Table3[[#This Row],[new Age]]&lt;Answer!$H$40),1,0)</f>
        <v>0</v>
      </c>
    </row>
    <row r="1681" spans="1:7" x14ac:dyDescent="0.3">
      <c r="A1681">
        <v>1680</v>
      </c>
      <c r="B1681" s="1" t="s">
        <v>99</v>
      </c>
      <c r="C1681" t="s">
        <v>151</v>
      </c>
      <c r="D1681">
        <v>41</v>
      </c>
      <c r="E1681" t="s">
        <v>157</v>
      </c>
      <c r="F1681">
        <f t="shared" si="26"/>
        <v>41</v>
      </c>
      <c r="G1681">
        <f>IF(OR(Table3[[#This Row],[new Age]]&gt;Answer!$H$39,Table3[[#This Row],[new Age]]&lt;Answer!$H$40),1,0)</f>
        <v>0</v>
      </c>
    </row>
    <row r="1682" spans="1:7" x14ac:dyDescent="0.3">
      <c r="A1682">
        <v>1681</v>
      </c>
      <c r="B1682" s="1" t="s">
        <v>105</v>
      </c>
      <c r="C1682" t="s">
        <v>152</v>
      </c>
      <c r="D1682">
        <v>38</v>
      </c>
      <c r="E1682" t="s">
        <v>157</v>
      </c>
      <c r="F1682">
        <f>IF(D1682="",AVERAGE(#REF!),D1682)</f>
        <v>38</v>
      </c>
      <c r="G1682">
        <f>IF(OR(Table3[[#This Row],[new Age]]&gt;Answer!$H$39,Table3[[#This Row],[new Age]]&lt;Answer!$H$40),1,0)</f>
        <v>0</v>
      </c>
    </row>
    <row r="1683" spans="1:7" x14ac:dyDescent="0.3">
      <c r="A1683">
        <v>1682</v>
      </c>
      <c r="B1683" s="1" t="s">
        <v>100</v>
      </c>
      <c r="C1683" t="s">
        <v>151</v>
      </c>
      <c r="D1683">
        <v>72</v>
      </c>
      <c r="E1683" t="s">
        <v>157</v>
      </c>
      <c r="F1683">
        <f>IF(D1683="",AVERAGE(#REF!),D1683)</f>
        <v>72</v>
      </c>
      <c r="G1683">
        <f>IF(OR(Table3[[#This Row],[new Age]]&gt;Answer!$H$39,Table3[[#This Row],[new Age]]&lt;Answer!$H$40),1,0)</f>
        <v>0</v>
      </c>
    </row>
    <row r="1684" spans="1:7" x14ac:dyDescent="0.3">
      <c r="A1684">
        <v>1683</v>
      </c>
      <c r="B1684" s="1" t="s">
        <v>108</v>
      </c>
      <c r="C1684" t="s">
        <v>151</v>
      </c>
      <c r="D1684">
        <v>37</v>
      </c>
      <c r="E1684" t="s">
        <v>157</v>
      </c>
      <c r="F1684">
        <f t="shared" si="26"/>
        <v>37</v>
      </c>
      <c r="G1684">
        <f>IF(OR(Table3[[#This Row],[new Age]]&gt;Answer!$H$39,Table3[[#This Row],[new Age]]&lt;Answer!$H$40),1,0)</f>
        <v>0</v>
      </c>
    </row>
    <row r="1685" spans="1:7" x14ac:dyDescent="0.3">
      <c r="A1685">
        <v>1684</v>
      </c>
      <c r="B1685" s="1" t="s">
        <v>99</v>
      </c>
      <c r="C1685" t="s">
        <v>151</v>
      </c>
      <c r="D1685">
        <v>81</v>
      </c>
      <c r="E1685" t="s">
        <v>157</v>
      </c>
      <c r="F1685">
        <f t="shared" si="26"/>
        <v>81</v>
      </c>
      <c r="G1685">
        <f>IF(OR(Table3[[#This Row],[new Age]]&gt;Answer!$H$39,Table3[[#This Row],[new Age]]&lt;Answer!$H$40),1,0)</f>
        <v>0</v>
      </c>
    </row>
    <row r="1686" spans="1:7" x14ac:dyDescent="0.3">
      <c r="A1686">
        <v>1685</v>
      </c>
      <c r="B1686" s="1" t="s">
        <v>99</v>
      </c>
      <c r="C1686" t="s">
        <v>152</v>
      </c>
      <c r="D1686">
        <v>74</v>
      </c>
      <c r="E1686" t="s">
        <v>157</v>
      </c>
      <c r="F1686">
        <f>IF(D1686="",AVERAGE(#REF!),D1686)</f>
        <v>74</v>
      </c>
      <c r="G1686">
        <f>IF(OR(Table3[[#This Row],[new Age]]&gt;Answer!$H$39,Table3[[#This Row],[new Age]]&lt;Answer!$H$40),1,0)</f>
        <v>0</v>
      </c>
    </row>
    <row r="1687" spans="1:7" x14ac:dyDescent="0.3">
      <c r="A1687">
        <v>1686</v>
      </c>
      <c r="B1687" s="1" t="s">
        <v>100</v>
      </c>
      <c r="C1687" t="s">
        <v>151</v>
      </c>
      <c r="D1687">
        <v>53</v>
      </c>
      <c r="E1687" t="s">
        <v>157</v>
      </c>
      <c r="F1687">
        <f>IF(D1687="",AVERAGE(#REF!),D1687)</f>
        <v>53</v>
      </c>
      <c r="G1687">
        <f>IF(OR(Table3[[#This Row],[new Age]]&gt;Answer!$H$39,Table3[[#This Row],[new Age]]&lt;Answer!$H$40),1,0)</f>
        <v>0</v>
      </c>
    </row>
    <row r="1688" spans="1:7" x14ac:dyDescent="0.3">
      <c r="A1688">
        <v>1687</v>
      </c>
      <c r="B1688" s="1" t="s">
        <v>101</v>
      </c>
      <c r="C1688" t="s">
        <v>151</v>
      </c>
      <c r="D1688">
        <v>38</v>
      </c>
      <c r="E1688" t="s">
        <v>157</v>
      </c>
      <c r="F1688">
        <f t="shared" si="26"/>
        <v>38</v>
      </c>
      <c r="G1688">
        <f>IF(OR(Table3[[#This Row],[new Age]]&gt;Answer!$H$39,Table3[[#This Row],[new Age]]&lt;Answer!$H$40),1,0)</f>
        <v>0</v>
      </c>
    </row>
    <row r="1689" spans="1:7" x14ac:dyDescent="0.3">
      <c r="A1689">
        <v>1688</v>
      </c>
      <c r="B1689" s="1" t="s">
        <v>101</v>
      </c>
      <c r="C1689" t="s">
        <v>152</v>
      </c>
      <c r="D1689">
        <v>49</v>
      </c>
      <c r="E1689" t="s">
        <v>157</v>
      </c>
      <c r="F1689">
        <f t="shared" si="26"/>
        <v>49</v>
      </c>
      <c r="G1689">
        <f>IF(OR(Table3[[#This Row],[new Age]]&gt;Answer!$H$39,Table3[[#This Row],[new Age]]&lt;Answer!$H$40),1,0)</f>
        <v>0</v>
      </c>
    </row>
    <row r="1690" spans="1:7" x14ac:dyDescent="0.3">
      <c r="A1690">
        <v>1689</v>
      </c>
      <c r="B1690" s="1" t="s">
        <v>101</v>
      </c>
      <c r="C1690" t="s">
        <v>151</v>
      </c>
      <c r="D1690">
        <v>50</v>
      </c>
      <c r="E1690" t="s">
        <v>157</v>
      </c>
      <c r="F1690">
        <f>IF(D1690="",AVERAGE(#REF!),D1690)</f>
        <v>50</v>
      </c>
      <c r="G1690">
        <f>IF(OR(Table3[[#This Row],[new Age]]&gt;Answer!$H$39,Table3[[#This Row],[new Age]]&lt;Answer!$H$40),1,0)</f>
        <v>0</v>
      </c>
    </row>
    <row r="1691" spans="1:7" x14ac:dyDescent="0.3">
      <c r="A1691">
        <v>1690</v>
      </c>
      <c r="B1691" s="1" t="s">
        <v>101</v>
      </c>
      <c r="C1691" t="s">
        <v>152</v>
      </c>
      <c r="D1691">
        <v>57</v>
      </c>
      <c r="E1691" t="s">
        <v>157</v>
      </c>
      <c r="F1691">
        <f>IF(D1691="",AVERAGE(#REF!),D1691)</f>
        <v>57</v>
      </c>
      <c r="G1691">
        <f>IF(OR(Table3[[#This Row],[new Age]]&gt;Answer!$H$39,Table3[[#This Row],[new Age]]&lt;Answer!$H$40),1,0)</f>
        <v>0</v>
      </c>
    </row>
    <row r="1692" spans="1:7" x14ac:dyDescent="0.3">
      <c r="A1692">
        <v>1691</v>
      </c>
      <c r="B1692" s="1" t="s">
        <v>99</v>
      </c>
      <c r="C1692" t="s">
        <v>151</v>
      </c>
      <c r="D1692">
        <v>43</v>
      </c>
      <c r="E1692" t="s">
        <v>157</v>
      </c>
      <c r="F1692">
        <f t="shared" si="26"/>
        <v>43</v>
      </c>
      <c r="G1692">
        <f>IF(OR(Table3[[#This Row],[new Age]]&gt;Answer!$H$39,Table3[[#This Row],[new Age]]&lt;Answer!$H$40),1,0)</f>
        <v>0</v>
      </c>
    </row>
    <row r="1693" spans="1:7" x14ac:dyDescent="0.3">
      <c r="A1693">
        <v>1692</v>
      </c>
      <c r="B1693" s="1" t="s">
        <v>99</v>
      </c>
      <c r="C1693" t="s">
        <v>152</v>
      </c>
      <c r="D1693">
        <v>78</v>
      </c>
      <c r="E1693" t="s">
        <v>157</v>
      </c>
      <c r="F1693">
        <f t="shared" si="26"/>
        <v>78</v>
      </c>
      <c r="G1693">
        <f>IF(OR(Table3[[#This Row],[new Age]]&gt;Answer!$H$39,Table3[[#This Row],[new Age]]&lt;Answer!$H$40),1,0)</f>
        <v>0</v>
      </c>
    </row>
    <row r="1694" spans="1:7" x14ac:dyDescent="0.3">
      <c r="A1694">
        <v>1693</v>
      </c>
      <c r="B1694" s="1" t="s">
        <v>100</v>
      </c>
      <c r="C1694" t="s">
        <v>152</v>
      </c>
      <c r="D1694">
        <v>63</v>
      </c>
      <c r="E1694" t="s">
        <v>157</v>
      </c>
      <c r="F1694">
        <f>IF(D1694="",AVERAGE(#REF!),D1694)</f>
        <v>63</v>
      </c>
      <c r="G1694">
        <f>IF(OR(Table3[[#This Row],[new Age]]&gt;Answer!$H$39,Table3[[#This Row],[new Age]]&lt;Answer!$H$40),1,0)</f>
        <v>0</v>
      </c>
    </row>
    <row r="1695" spans="1:7" x14ac:dyDescent="0.3">
      <c r="A1695">
        <v>1694</v>
      </c>
      <c r="B1695" s="1" t="s">
        <v>111</v>
      </c>
      <c r="C1695" t="s">
        <v>151</v>
      </c>
      <c r="D1695">
        <v>83</v>
      </c>
      <c r="E1695" t="s">
        <v>157</v>
      </c>
      <c r="F1695">
        <f>IF(D1695="",AVERAGE(#REF!),D1695)</f>
        <v>83</v>
      </c>
      <c r="G1695">
        <f>IF(OR(Table3[[#This Row],[new Age]]&gt;Answer!$H$39,Table3[[#This Row],[new Age]]&lt;Answer!$H$40),1,0)</f>
        <v>0</v>
      </c>
    </row>
    <row r="1696" spans="1:7" x14ac:dyDescent="0.3">
      <c r="A1696">
        <v>1695</v>
      </c>
      <c r="B1696" s="1" t="s">
        <v>105</v>
      </c>
      <c r="C1696" t="s">
        <v>152</v>
      </c>
      <c r="D1696">
        <v>37</v>
      </c>
      <c r="E1696" t="s">
        <v>157</v>
      </c>
      <c r="F1696">
        <f t="shared" si="26"/>
        <v>37</v>
      </c>
      <c r="G1696">
        <f>IF(OR(Table3[[#This Row],[new Age]]&gt;Answer!$H$39,Table3[[#This Row],[new Age]]&lt;Answer!$H$40),1,0)</f>
        <v>0</v>
      </c>
    </row>
    <row r="1697" spans="1:7" x14ac:dyDescent="0.3">
      <c r="A1697">
        <v>1696</v>
      </c>
      <c r="B1697" s="1" t="s">
        <v>99</v>
      </c>
      <c r="C1697" t="s">
        <v>151</v>
      </c>
      <c r="D1697">
        <v>68</v>
      </c>
      <c r="E1697" t="s">
        <v>157</v>
      </c>
      <c r="F1697">
        <f t="shared" si="26"/>
        <v>68</v>
      </c>
      <c r="G1697">
        <f>IF(OR(Table3[[#This Row],[new Age]]&gt;Answer!$H$39,Table3[[#This Row],[new Age]]&lt;Answer!$H$40),1,0)</f>
        <v>0</v>
      </c>
    </row>
    <row r="1698" spans="1:7" x14ac:dyDescent="0.3">
      <c r="A1698">
        <v>1697</v>
      </c>
      <c r="B1698" s="1" t="s">
        <v>100</v>
      </c>
      <c r="C1698" t="s">
        <v>152</v>
      </c>
      <c r="D1698">
        <v>65</v>
      </c>
      <c r="E1698" t="s">
        <v>157</v>
      </c>
      <c r="F1698">
        <f>IF(D1698="",AVERAGE(#REF!),D1698)</f>
        <v>65</v>
      </c>
      <c r="G1698">
        <f>IF(OR(Table3[[#This Row],[new Age]]&gt;Answer!$H$39,Table3[[#This Row],[new Age]]&lt;Answer!$H$40),1,0)</f>
        <v>0</v>
      </c>
    </row>
    <row r="1699" spans="1:7" x14ac:dyDescent="0.3">
      <c r="A1699">
        <v>1698</v>
      </c>
      <c r="B1699" s="1" t="s">
        <v>100</v>
      </c>
      <c r="C1699" t="s">
        <v>152</v>
      </c>
      <c r="D1699">
        <v>34</v>
      </c>
      <c r="E1699" t="s">
        <v>157</v>
      </c>
      <c r="F1699">
        <f>IF(D1699="",AVERAGE(#REF!),D1699)</f>
        <v>34</v>
      </c>
      <c r="G1699">
        <f>IF(OR(Table3[[#This Row],[new Age]]&gt;Answer!$H$39,Table3[[#This Row],[new Age]]&lt;Answer!$H$40),1,0)</f>
        <v>0</v>
      </c>
    </row>
    <row r="1700" spans="1:7" x14ac:dyDescent="0.3">
      <c r="A1700">
        <v>1699</v>
      </c>
      <c r="B1700" s="1" t="s">
        <v>101</v>
      </c>
      <c r="C1700" t="s">
        <v>152</v>
      </c>
      <c r="D1700">
        <v>21</v>
      </c>
      <c r="E1700" t="s">
        <v>157</v>
      </c>
      <c r="F1700">
        <f t="shared" si="26"/>
        <v>21</v>
      </c>
      <c r="G1700">
        <f>IF(OR(Table3[[#This Row],[new Age]]&gt;Answer!$H$39,Table3[[#This Row],[new Age]]&lt;Answer!$H$40),1,0)</f>
        <v>0</v>
      </c>
    </row>
    <row r="1701" spans="1:7" x14ac:dyDescent="0.3">
      <c r="A1701">
        <v>1700</v>
      </c>
      <c r="B1701" s="1" t="s">
        <v>99</v>
      </c>
      <c r="C1701" t="s">
        <v>151</v>
      </c>
      <c r="D1701">
        <v>37</v>
      </c>
      <c r="E1701" t="s">
        <v>157</v>
      </c>
      <c r="F1701">
        <f t="shared" si="26"/>
        <v>37</v>
      </c>
      <c r="G1701">
        <f>IF(OR(Table3[[#This Row],[new Age]]&gt;Answer!$H$39,Table3[[#This Row],[new Age]]&lt;Answer!$H$40),1,0)</f>
        <v>0</v>
      </c>
    </row>
    <row r="1702" spans="1:7" x14ac:dyDescent="0.3">
      <c r="A1702">
        <v>1701</v>
      </c>
      <c r="B1702" s="1" t="s">
        <v>99</v>
      </c>
      <c r="C1702" t="s">
        <v>152</v>
      </c>
      <c r="D1702">
        <v>41</v>
      </c>
      <c r="E1702" t="s">
        <v>157</v>
      </c>
      <c r="F1702">
        <f>IF(D1702="",AVERAGE(#REF!),D1702)</f>
        <v>41</v>
      </c>
      <c r="G1702">
        <f>IF(OR(Table3[[#This Row],[new Age]]&gt;Answer!$H$39,Table3[[#This Row],[new Age]]&lt;Answer!$H$40),1,0)</f>
        <v>0</v>
      </c>
    </row>
    <row r="1703" spans="1:7" x14ac:dyDescent="0.3">
      <c r="A1703">
        <v>1702</v>
      </c>
      <c r="B1703" s="1" t="s">
        <v>107</v>
      </c>
      <c r="C1703" t="s">
        <v>151</v>
      </c>
      <c r="D1703">
        <v>26</v>
      </c>
      <c r="E1703" t="s">
        <v>157</v>
      </c>
      <c r="F1703">
        <f>IF(D1703="",AVERAGE(#REF!),D1703)</f>
        <v>26</v>
      </c>
      <c r="G1703">
        <f>IF(OR(Table3[[#This Row],[new Age]]&gt;Answer!$H$39,Table3[[#This Row],[new Age]]&lt;Answer!$H$40),1,0)</f>
        <v>0</v>
      </c>
    </row>
    <row r="1704" spans="1:7" x14ac:dyDescent="0.3">
      <c r="A1704">
        <v>1703</v>
      </c>
      <c r="B1704" s="1" t="s">
        <v>100</v>
      </c>
      <c r="C1704" t="s">
        <v>152</v>
      </c>
      <c r="D1704">
        <v>85</v>
      </c>
      <c r="E1704" t="s">
        <v>157</v>
      </c>
      <c r="F1704">
        <f t="shared" si="26"/>
        <v>85</v>
      </c>
      <c r="G1704">
        <f>IF(OR(Table3[[#This Row],[new Age]]&gt;Answer!$H$39,Table3[[#This Row],[new Age]]&lt;Answer!$H$40),1,0)</f>
        <v>0</v>
      </c>
    </row>
    <row r="1705" spans="1:7" x14ac:dyDescent="0.3">
      <c r="A1705">
        <v>1704</v>
      </c>
      <c r="B1705" s="1" t="s">
        <v>99</v>
      </c>
      <c r="C1705" t="s">
        <v>151</v>
      </c>
      <c r="D1705">
        <v>67</v>
      </c>
      <c r="E1705" t="s">
        <v>157</v>
      </c>
      <c r="F1705">
        <f t="shared" si="26"/>
        <v>67</v>
      </c>
      <c r="G1705">
        <f>IF(OR(Table3[[#This Row],[new Age]]&gt;Answer!$H$39,Table3[[#This Row],[new Age]]&lt;Answer!$H$40),1,0)</f>
        <v>0</v>
      </c>
    </row>
    <row r="1706" spans="1:7" x14ac:dyDescent="0.3">
      <c r="A1706">
        <v>1705</v>
      </c>
      <c r="B1706" s="1" t="s">
        <v>100</v>
      </c>
      <c r="C1706" t="s">
        <v>152</v>
      </c>
      <c r="D1706">
        <v>30</v>
      </c>
      <c r="E1706" t="s">
        <v>157</v>
      </c>
      <c r="F1706">
        <f>IF(D1706="",AVERAGE(#REF!),D1706)</f>
        <v>30</v>
      </c>
      <c r="G1706">
        <f>IF(OR(Table3[[#This Row],[new Age]]&gt;Answer!$H$39,Table3[[#This Row],[new Age]]&lt;Answer!$H$40),1,0)</f>
        <v>0</v>
      </c>
    </row>
    <row r="1707" spans="1:7" x14ac:dyDescent="0.3">
      <c r="A1707">
        <v>1706</v>
      </c>
      <c r="B1707" s="1" t="s">
        <v>99</v>
      </c>
      <c r="C1707" t="s">
        <v>152</v>
      </c>
      <c r="D1707">
        <v>47</v>
      </c>
      <c r="E1707" t="s">
        <v>157</v>
      </c>
      <c r="F1707">
        <f>IF(D1707="",AVERAGE(#REF!),D1707)</f>
        <v>47</v>
      </c>
      <c r="G1707">
        <f>IF(OR(Table3[[#This Row],[new Age]]&gt;Answer!$H$39,Table3[[#This Row],[new Age]]&lt;Answer!$H$40),1,0)</f>
        <v>0</v>
      </c>
    </row>
    <row r="1708" spans="1:7" x14ac:dyDescent="0.3">
      <c r="A1708">
        <v>1707</v>
      </c>
      <c r="B1708" s="1" t="s">
        <v>100</v>
      </c>
      <c r="C1708" t="s">
        <v>152</v>
      </c>
      <c r="D1708">
        <v>85</v>
      </c>
      <c r="E1708" t="s">
        <v>157</v>
      </c>
      <c r="F1708">
        <f t="shared" si="26"/>
        <v>85</v>
      </c>
      <c r="G1708">
        <f>IF(OR(Table3[[#This Row],[new Age]]&gt;Answer!$H$39,Table3[[#This Row],[new Age]]&lt;Answer!$H$40),1,0)</f>
        <v>0</v>
      </c>
    </row>
    <row r="1709" spans="1:7" x14ac:dyDescent="0.3">
      <c r="A1709">
        <v>1708</v>
      </c>
      <c r="B1709" s="1" t="s">
        <v>100</v>
      </c>
      <c r="C1709" t="s">
        <v>151</v>
      </c>
      <c r="D1709">
        <v>87</v>
      </c>
      <c r="E1709" t="s">
        <v>157</v>
      </c>
      <c r="F1709">
        <f t="shared" si="26"/>
        <v>87</v>
      </c>
      <c r="G1709">
        <f>IF(OR(Table3[[#This Row],[new Age]]&gt;Answer!$H$39,Table3[[#This Row],[new Age]]&lt;Answer!$H$40),1,0)</f>
        <v>0</v>
      </c>
    </row>
    <row r="1710" spans="1:7" x14ac:dyDescent="0.3">
      <c r="A1710">
        <v>1709</v>
      </c>
      <c r="B1710" s="1" t="s">
        <v>99</v>
      </c>
      <c r="C1710" t="s">
        <v>151</v>
      </c>
      <c r="D1710">
        <v>26</v>
      </c>
      <c r="E1710" t="s">
        <v>157</v>
      </c>
      <c r="F1710">
        <f>IF(D1710="",AVERAGE(#REF!),D1710)</f>
        <v>26</v>
      </c>
      <c r="G1710">
        <f>IF(OR(Table3[[#This Row],[new Age]]&gt;Answer!$H$39,Table3[[#This Row],[new Age]]&lt;Answer!$H$40),1,0)</f>
        <v>0</v>
      </c>
    </row>
    <row r="1711" spans="1:7" x14ac:dyDescent="0.3">
      <c r="A1711">
        <v>1710</v>
      </c>
      <c r="B1711" s="1" t="s">
        <v>105</v>
      </c>
      <c r="C1711" t="s">
        <v>152</v>
      </c>
      <c r="D1711">
        <v>84</v>
      </c>
      <c r="E1711" t="s">
        <v>157</v>
      </c>
      <c r="F1711">
        <f>IF(D1711="",AVERAGE(#REF!),D1711)</f>
        <v>84</v>
      </c>
      <c r="G1711">
        <f>IF(OR(Table3[[#This Row],[new Age]]&gt;Answer!$H$39,Table3[[#This Row],[new Age]]&lt;Answer!$H$40),1,0)</f>
        <v>0</v>
      </c>
    </row>
    <row r="1712" spans="1:7" x14ac:dyDescent="0.3">
      <c r="A1712">
        <v>1711</v>
      </c>
      <c r="B1712" s="1" t="s">
        <v>99</v>
      </c>
      <c r="C1712" t="s">
        <v>152</v>
      </c>
      <c r="D1712">
        <v>39</v>
      </c>
      <c r="E1712" t="s">
        <v>157</v>
      </c>
      <c r="F1712">
        <f t="shared" si="26"/>
        <v>39</v>
      </c>
      <c r="G1712">
        <f>IF(OR(Table3[[#This Row],[new Age]]&gt;Answer!$H$39,Table3[[#This Row],[new Age]]&lt;Answer!$H$40),1,0)</f>
        <v>0</v>
      </c>
    </row>
    <row r="1713" spans="1:7" x14ac:dyDescent="0.3">
      <c r="A1713">
        <v>1712</v>
      </c>
      <c r="B1713" s="1" t="s">
        <v>109</v>
      </c>
      <c r="C1713" t="s">
        <v>152</v>
      </c>
      <c r="D1713">
        <v>82</v>
      </c>
      <c r="E1713" t="s">
        <v>157</v>
      </c>
      <c r="F1713">
        <f t="shared" si="26"/>
        <v>82</v>
      </c>
      <c r="G1713">
        <f>IF(OR(Table3[[#This Row],[new Age]]&gt;Answer!$H$39,Table3[[#This Row],[new Age]]&lt;Answer!$H$40),1,0)</f>
        <v>0</v>
      </c>
    </row>
    <row r="1714" spans="1:7" x14ac:dyDescent="0.3">
      <c r="A1714">
        <v>1713</v>
      </c>
      <c r="B1714" s="1" t="s">
        <v>100</v>
      </c>
      <c r="C1714" t="s">
        <v>151</v>
      </c>
      <c r="D1714">
        <v>87</v>
      </c>
      <c r="E1714" t="s">
        <v>157</v>
      </c>
      <c r="F1714">
        <f>IF(D1714="",AVERAGE(#REF!),D1714)</f>
        <v>87</v>
      </c>
      <c r="G1714">
        <f>IF(OR(Table3[[#This Row],[new Age]]&gt;Answer!$H$39,Table3[[#This Row],[new Age]]&lt;Answer!$H$40),1,0)</f>
        <v>0</v>
      </c>
    </row>
    <row r="1715" spans="1:7" x14ac:dyDescent="0.3">
      <c r="A1715">
        <v>1714</v>
      </c>
      <c r="B1715" s="1" t="s">
        <v>105</v>
      </c>
      <c r="C1715" t="s">
        <v>151</v>
      </c>
      <c r="D1715">
        <v>33</v>
      </c>
      <c r="E1715" t="s">
        <v>157</v>
      </c>
      <c r="F1715">
        <f>IF(D1715="",AVERAGE(#REF!),D1715)</f>
        <v>33</v>
      </c>
      <c r="G1715">
        <f>IF(OR(Table3[[#This Row],[new Age]]&gt;Answer!$H$39,Table3[[#This Row],[new Age]]&lt;Answer!$H$40),1,0)</f>
        <v>0</v>
      </c>
    </row>
    <row r="1716" spans="1:7" x14ac:dyDescent="0.3">
      <c r="A1716">
        <v>1715</v>
      </c>
      <c r="B1716" s="1" t="s">
        <v>99</v>
      </c>
      <c r="C1716" t="s">
        <v>151</v>
      </c>
      <c r="D1716">
        <v>41</v>
      </c>
      <c r="E1716" t="s">
        <v>157</v>
      </c>
      <c r="F1716">
        <f t="shared" si="26"/>
        <v>41</v>
      </c>
      <c r="G1716">
        <f>IF(OR(Table3[[#This Row],[new Age]]&gt;Answer!$H$39,Table3[[#This Row],[new Age]]&lt;Answer!$H$40),1,0)</f>
        <v>0</v>
      </c>
    </row>
    <row r="1717" spans="1:7" x14ac:dyDescent="0.3">
      <c r="A1717">
        <v>1716</v>
      </c>
      <c r="B1717" s="1" t="s">
        <v>99</v>
      </c>
      <c r="C1717" t="s">
        <v>152</v>
      </c>
      <c r="D1717">
        <v>18</v>
      </c>
      <c r="E1717" t="s">
        <v>157</v>
      </c>
      <c r="F1717">
        <f t="shared" si="26"/>
        <v>18</v>
      </c>
      <c r="G1717">
        <f>IF(OR(Table3[[#This Row],[new Age]]&gt;Answer!$H$39,Table3[[#This Row],[new Age]]&lt;Answer!$H$40),1,0)</f>
        <v>0</v>
      </c>
    </row>
    <row r="1718" spans="1:7" x14ac:dyDescent="0.3">
      <c r="A1718">
        <v>1717</v>
      </c>
      <c r="B1718" s="1" t="s">
        <v>101</v>
      </c>
      <c r="C1718" t="s">
        <v>151</v>
      </c>
      <c r="D1718">
        <v>33</v>
      </c>
      <c r="E1718" t="s">
        <v>157</v>
      </c>
      <c r="F1718">
        <f>IF(D1718="",AVERAGE(#REF!),D1718)</f>
        <v>33</v>
      </c>
      <c r="G1718">
        <f>IF(OR(Table3[[#This Row],[new Age]]&gt;Answer!$H$39,Table3[[#This Row],[new Age]]&lt;Answer!$H$40),1,0)</f>
        <v>0</v>
      </c>
    </row>
    <row r="1719" spans="1:7" x14ac:dyDescent="0.3">
      <c r="A1719">
        <v>1718</v>
      </c>
      <c r="B1719" s="1" t="s">
        <v>99</v>
      </c>
      <c r="C1719" t="s">
        <v>151</v>
      </c>
      <c r="D1719">
        <v>26</v>
      </c>
      <c r="E1719" t="s">
        <v>157</v>
      </c>
      <c r="F1719">
        <f>IF(D1719="",AVERAGE(#REF!),D1719)</f>
        <v>26</v>
      </c>
      <c r="G1719">
        <f>IF(OR(Table3[[#This Row],[new Age]]&gt;Answer!$H$39,Table3[[#This Row],[new Age]]&lt;Answer!$H$40),1,0)</f>
        <v>0</v>
      </c>
    </row>
    <row r="1720" spans="1:7" x14ac:dyDescent="0.3">
      <c r="A1720">
        <v>1719</v>
      </c>
      <c r="B1720" s="1" t="s">
        <v>107</v>
      </c>
      <c r="C1720" t="s">
        <v>152</v>
      </c>
      <c r="D1720">
        <v>23</v>
      </c>
      <c r="E1720" t="s">
        <v>157</v>
      </c>
      <c r="F1720">
        <f t="shared" si="26"/>
        <v>23</v>
      </c>
      <c r="G1720">
        <f>IF(OR(Table3[[#This Row],[new Age]]&gt;Answer!$H$39,Table3[[#This Row],[new Age]]&lt;Answer!$H$40),1,0)</f>
        <v>0</v>
      </c>
    </row>
    <row r="1721" spans="1:7" x14ac:dyDescent="0.3">
      <c r="A1721">
        <v>1720</v>
      </c>
      <c r="B1721" s="1" t="s">
        <v>99</v>
      </c>
      <c r="C1721" t="s">
        <v>151</v>
      </c>
      <c r="D1721">
        <v>85</v>
      </c>
      <c r="E1721" t="s">
        <v>157</v>
      </c>
      <c r="F1721">
        <f t="shared" si="26"/>
        <v>85</v>
      </c>
      <c r="G1721">
        <f>IF(OR(Table3[[#This Row],[new Age]]&gt;Answer!$H$39,Table3[[#This Row],[new Age]]&lt;Answer!$H$40),1,0)</f>
        <v>0</v>
      </c>
    </row>
    <row r="1722" spans="1:7" x14ac:dyDescent="0.3">
      <c r="A1722">
        <v>1721</v>
      </c>
      <c r="B1722" s="1" t="s">
        <v>109</v>
      </c>
      <c r="C1722" t="s">
        <v>152</v>
      </c>
      <c r="D1722">
        <v>22</v>
      </c>
      <c r="E1722" t="s">
        <v>157</v>
      </c>
      <c r="F1722">
        <f>IF(D1722="",AVERAGE(#REF!),D1722)</f>
        <v>22</v>
      </c>
      <c r="G1722">
        <f>IF(OR(Table3[[#This Row],[new Age]]&gt;Answer!$H$39,Table3[[#This Row],[new Age]]&lt;Answer!$H$40),1,0)</f>
        <v>0</v>
      </c>
    </row>
    <row r="1723" spans="1:7" x14ac:dyDescent="0.3">
      <c r="A1723">
        <v>1722</v>
      </c>
      <c r="B1723" s="1" t="s">
        <v>99</v>
      </c>
      <c r="C1723" t="s">
        <v>151</v>
      </c>
      <c r="D1723">
        <v>46</v>
      </c>
      <c r="E1723" t="s">
        <v>157</v>
      </c>
      <c r="F1723">
        <f>IF(D1723="",AVERAGE(#REF!),D1723)</f>
        <v>46</v>
      </c>
      <c r="G1723">
        <f>IF(OR(Table3[[#This Row],[new Age]]&gt;Answer!$H$39,Table3[[#This Row],[new Age]]&lt;Answer!$H$40),1,0)</f>
        <v>0</v>
      </c>
    </row>
    <row r="1724" spans="1:7" x14ac:dyDescent="0.3">
      <c r="A1724">
        <v>1723</v>
      </c>
      <c r="B1724" s="1" t="s">
        <v>105</v>
      </c>
      <c r="C1724" t="s">
        <v>151</v>
      </c>
      <c r="D1724">
        <v>82</v>
      </c>
      <c r="E1724" t="s">
        <v>157</v>
      </c>
      <c r="F1724">
        <f t="shared" si="26"/>
        <v>82</v>
      </c>
      <c r="G1724">
        <f>IF(OR(Table3[[#This Row],[new Age]]&gt;Answer!$H$39,Table3[[#This Row],[new Age]]&lt;Answer!$H$40),1,0)</f>
        <v>0</v>
      </c>
    </row>
    <row r="1725" spans="1:7" x14ac:dyDescent="0.3">
      <c r="A1725">
        <v>1724</v>
      </c>
      <c r="B1725" s="1" t="s">
        <v>101</v>
      </c>
      <c r="C1725" t="s">
        <v>151</v>
      </c>
      <c r="D1725">
        <v>76</v>
      </c>
      <c r="E1725" t="s">
        <v>157</v>
      </c>
      <c r="F1725">
        <f t="shared" si="26"/>
        <v>76</v>
      </c>
      <c r="G1725">
        <f>IF(OR(Table3[[#This Row],[new Age]]&gt;Answer!$H$39,Table3[[#This Row],[new Age]]&lt;Answer!$H$40),1,0)</f>
        <v>0</v>
      </c>
    </row>
    <row r="1726" spans="1:7" x14ac:dyDescent="0.3">
      <c r="A1726">
        <v>1725</v>
      </c>
      <c r="B1726" s="1" t="s">
        <v>99</v>
      </c>
      <c r="C1726" t="s">
        <v>151</v>
      </c>
      <c r="D1726">
        <v>81</v>
      </c>
      <c r="E1726" t="s">
        <v>157</v>
      </c>
      <c r="F1726">
        <f>IF(D1726="",AVERAGE(#REF!),D1726)</f>
        <v>81</v>
      </c>
      <c r="G1726">
        <f>IF(OR(Table3[[#This Row],[new Age]]&gt;Answer!$H$39,Table3[[#This Row],[new Age]]&lt;Answer!$H$40),1,0)</f>
        <v>0</v>
      </c>
    </row>
    <row r="1727" spans="1:7" x14ac:dyDescent="0.3">
      <c r="A1727">
        <v>1726</v>
      </c>
      <c r="B1727" s="1" t="s">
        <v>105</v>
      </c>
      <c r="C1727" t="s">
        <v>152</v>
      </c>
      <c r="D1727">
        <v>36</v>
      </c>
      <c r="E1727" t="s">
        <v>157</v>
      </c>
      <c r="F1727">
        <f>IF(D1727="",AVERAGE(#REF!),D1727)</f>
        <v>36</v>
      </c>
      <c r="G1727">
        <f>IF(OR(Table3[[#This Row],[new Age]]&gt;Answer!$H$39,Table3[[#This Row],[new Age]]&lt;Answer!$H$40),1,0)</f>
        <v>0</v>
      </c>
    </row>
    <row r="1728" spans="1:7" x14ac:dyDescent="0.3">
      <c r="A1728">
        <v>1727</v>
      </c>
      <c r="B1728" s="1" t="s">
        <v>99</v>
      </c>
      <c r="C1728" t="s">
        <v>151</v>
      </c>
      <c r="D1728">
        <v>75</v>
      </c>
      <c r="E1728" t="s">
        <v>157</v>
      </c>
      <c r="F1728">
        <f t="shared" si="26"/>
        <v>75</v>
      </c>
      <c r="G1728">
        <f>IF(OR(Table3[[#This Row],[new Age]]&gt;Answer!$H$39,Table3[[#This Row],[new Age]]&lt;Answer!$H$40),1,0)</f>
        <v>0</v>
      </c>
    </row>
    <row r="1729" spans="1:7" x14ac:dyDescent="0.3">
      <c r="A1729">
        <v>1728</v>
      </c>
      <c r="B1729" s="1" t="s">
        <v>100</v>
      </c>
      <c r="C1729" t="s">
        <v>152</v>
      </c>
      <c r="D1729">
        <v>27</v>
      </c>
      <c r="E1729" t="s">
        <v>157</v>
      </c>
      <c r="F1729">
        <f t="shared" si="26"/>
        <v>27</v>
      </c>
      <c r="G1729">
        <f>IF(OR(Table3[[#This Row],[new Age]]&gt;Answer!$H$39,Table3[[#This Row],[new Age]]&lt;Answer!$H$40),1,0)</f>
        <v>0</v>
      </c>
    </row>
    <row r="1730" spans="1:7" x14ac:dyDescent="0.3">
      <c r="A1730">
        <v>1729</v>
      </c>
      <c r="B1730" s="1" t="s">
        <v>101</v>
      </c>
      <c r="C1730" t="s">
        <v>151</v>
      </c>
      <c r="D1730">
        <v>72</v>
      </c>
      <c r="E1730" t="s">
        <v>157</v>
      </c>
      <c r="F1730">
        <f>IF(D1730="",AVERAGE(#REF!),D1730)</f>
        <v>72</v>
      </c>
      <c r="G1730">
        <f>IF(OR(Table3[[#This Row],[new Age]]&gt;Answer!$H$39,Table3[[#This Row],[new Age]]&lt;Answer!$H$40),1,0)</f>
        <v>0</v>
      </c>
    </row>
    <row r="1731" spans="1:7" x14ac:dyDescent="0.3">
      <c r="A1731">
        <v>1730</v>
      </c>
      <c r="B1731" s="1" t="s">
        <v>100</v>
      </c>
      <c r="C1731" t="s">
        <v>152</v>
      </c>
      <c r="D1731">
        <v>73</v>
      </c>
      <c r="E1731" t="s">
        <v>157</v>
      </c>
      <c r="F1731">
        <f>IF(D1731="",AVERAGE(#REF!),D1731)</f>
        <v>73</v>
      </c>
      <c r="G1731">
        <f>IF(OR(Table3[[#This Row],[new Age]]&gt;Answer!$H$39,Table3[[#This Row],[new Age]]&lt;Answer!$H$40),1,0)</f>
        <v>0</v>
      </c>
    </row>
    <row r="1732" spans="1:7" x14ac:dyDescent="0.3">
      <c r="A1732">
        <v>1731</v>
      </c>
      <c r="B1732" s="1" t="s">
        <v>105</v>
      </c>
      <c r="C1732" t="s">
        <v>151</v>
      </c>
      <c r="D1732">
        <v>65</v>
      </c>
      <c r="E1732" t="s">
        <v>157</v>
      </c>
      <c r="F1732">
        <f t="shared" si="26"/>
        <v>65</v>
      </c>
      <c r="G1732">
        <f>IF(OR(Table3[[#This Row],[new Age]]&gt;Answer!$H$39,Table3[[#This Row],[new Age]]&lt;Answer!$H$40),1,0)</f>
        <v>0</v>
      </c>
    </row>
    <row r="1733" spans="1:7" x14ac:dyDescent="0.3">
      <c r="A1733">
        <v>1732</v>
      </c>
      <c r="B1733" s="1" t="s">
        <v>99</v>
      </c>
      <c r="C1733" t="s">
        <v>151</v>
      </c>
      <c r="D1733">
        <v>90</v>
      </c>
      <c r="E1733" t="s">
        <v>157</v>
      </c>
      <c r="F1733">
        <f t="shared" si="26"/>
        <v>90</v>
      </c>
      <c r="G1733">
        <f>IF(OR(Table3[[#This Row],[new Age]]&gt;Answer!$H$39,Table3[[#This Row],[new Age]]&lt;Answer!$H$40),1,0)</f>
        <v>0</v>
      </c>
    </row>
    <row r="1734" spans="1:7" x14ac:dyDescent="0.3">
      <c r="A1734">
        <v>1733</v>
      </c>
      <c r="B1734" s="1" t="s">
        <v>107</v>
      </c>
      <c r="C1734" t="s">
        <v>151</v>
      </c>
      <c r="D1734">
        <v>32</v>
      </c>
      <c r="E1734" t="s">
        <v>157</v>
      </c>
      <c r="F1734">
        <f>IF(D1734="",AVERAGE(#REF!),D1734)</f>
        <v>32</v>
      </c>
      <c r="G1734">
        <f>IF(OR(Table3[[#This Row],[new Age]]&gt;Answer!$H$39,Table3[[#This Row],[new Age]]&lt;Answer!$H$40),1,0)</f>
        <v>0</v>
      </c>
    </row>
    <row r="1735" spans="1:7" x14ac:dyDescent="0.3">
      <c r="A1735">
        <v>1734</v>
      </c>
      <c r="B1735" s="1" t="s">
        <v>99</v>
      </c>
      <c r="C1735" t="s">
        <v>151</v>
      </c>
      <c r="D1735">
        <v>62</v>
      </c>
      <c r="E1735" t="s">
        <v>157</v>
      </c>
      <c r="F1735">
        <f>IF(D1735="",AVERAGE(#REF!),D1735)</f>
        <v>62</v>
      </c>
      <c r="G1735">
        <f>IF(OR(Table3[[#This Row],[new Age]]&gt;Answer!$H$39,Table3[[#This Row],[new Age]]&lt;Answer!$H$40),1,0)</f>
        <v>0</v>
      </c>
    </row>
    <row r="1736" spans="1:7" x14ac:dyDescent="0.3">
      <c r="A1736">
        <v>1735</v>
      </c>
      <c r="B1736" s="1" t="s">
        <v>102</v>
      </c>
      <c r="C1736" t="s">
        <v>151</v>
      </c>
      <c r="D1736">
        <v>76</v>
      </c>
      <c r="E1736" t="s">
        <v>157</v>
      </c>
      <c r="F1736">
        <f t="shared" ref="F1736:F1797" si="27">IF(D1736="",AVERAGE(D1733:D1735),D1736)</f>
        <v>76</v>
      </c>
      <c r="G1736">
        <f>IF(OR(Table3[[#This Row],[new Age]]&gt;Answer!$H$39,Table3[[#This Row],[new Age]]&lt;Answer!$H$40),1,0)</f>
        <v>0</v>
      </c>
    </row>
    <row r="1737" spans="1:7" x14ac:dyDescent="0.3">
      <c r="A1737">
        <v>1736</v>
      </c>
      <c r="B1737" s="1" t="s">
        <v>99</v>
      </c>
      <c r="C1737" t="s">
        <v>151</v>
      </c>
      <c r="D1737">
        <v>23</v>
      </c>
      <c r="E1737" t="s">
        <v>157</v>
      </c>
      <c r="F1737">
        <f t="shared" si="27"/>
        <v>23</v>
      </c>
      <c r="G1737">
        <f>IF(OR(Table3[[#This Row],[new Age]]&gt;Answer!$H$39,Table3[[#This Row],[new Age]]&lt;Answer!$H$40),1,0)</f>
        <v>0</v>
      </c>
    </row>
    <row r="1738" spans="1:7" x14ac:dyDescent="0.3">
      <c r="A1738">
        <v>1737</v>
      </c>
      <c r="B1738" s="1" t="s">
        <v>106</v>
      </c>
      <c r="C1738" t="s">
        <v>151</v>
      </c>
      <c r="D1738">
        <v>60</v>
      </c>
      <c r="E1738" t="s">
        <v>157</v>
      </c>
      <c r="F1738">
        <f>IF(D1738="",AVERAGE(#REF!),D1738)</f>
        <v>60</v>
      </c>
      <c r="G1738">
        <f>IF(OR(Table3[[#This Row],[new Age]]&gt;Answer!$H$39,Table3[[#This Row],[new Age]]&lt;Answer!$H$40),1,0)</f>
        <v>0</v>
      </c>
    </row>
    <row r="1739" spans="1:7" x14ac:dyDescent="0.3">
      <c r="A1739">
        <v>1738</v>
      </c>
      <c r="B1739" s="1" t="s">
        <v>100</v>
      </c>
      <c r="C1739" t="s">
        <v>151</v>
      </c>
      <c r="D1739">
        <v>27</v>
      </c>
      <c r="E1739" t="s">
        <v>157</v>
      </c>
      <c r="F1739">
        <f>IF(D1739="",AVERAGE(#REF!),D1739)</f>
        <v>27</v>
      </c>
      <c r="G1739">
        <f>IF(OR(Table3[[#This Row],[new Age]]&gt;Answer!$H$39,Table3[[#This Row],[new Age]]&lt;Answer!$H$40),1,0)</f>
        <v>0</v>
      </c>
    </row>
    <row r="1740" spans="1:7" x14ac:dyDescent="0.3">
      <c r="A1740">
        <v>1739</v>
      </c>
      <c r="B1740" s="1" t="s">
        <v>105</v>
      </c>
      <c r="C1740" t="s">
        <v>152</v>
      </c>
      <c r="D1740">
        <v>44</v>
      </c>
      <c r="E1740" t="s">
        <v>157</v>
      </c>
      <c r="F1740">
        <f t="shared" si="27"/>
        <v>44</v>
      </c>
      <c r="G1740">
        <f>IF(OR(Table3[[#This Row],[new Age]]&gt;Answer!$H$39,Table3[[#This Row],[new Age]]&lt;Answer!$H$40),1,0)</f>
        <v>0</v>
      </c>
    </row>
    <row r="1741" spans="1:7" x14ac:dyDescent="0.3">
      <c r="A1741">
        <v>1740</v>
      </c>
      <c r="B1741" s="1" t="s">
        <v>99</v>
      </c>
      <c r="C1741" t="s">
        <v>152</v>
      </c>
      <c r="D1741">
        <v>25</v>
      </c>
      <c r="E1741" t="s">
        <v>157</v>
      </c>
      <c r="F1741">
        <f t="shared" si="27"/>
        <v>25</v>
      </c>
      <c r="G1741">
        <f>IF(OR(Table3[[#This Row],[new Age]]&gt;Answer!$H$39,Table3[[#This Row],[new Age]]&lt;Answer!$H$40),1,0)</f>
        <v>0</v>
      </c>
    </row>
    <row r="1742" spans="1:7" x14ac:dyDescent="0.3">
      <c r="A1742">
        <v>1741</v>
      </c>
      <c r="B1742" s="1" t="s">
        <v>99</v>
      </c>
      <c r="C1742" t="s">
        <v>152</v>
      </c>
      <c r="D1742">
        <v>71</v>
      </c>
      <c r="E1742" t="s">
        <v>157</v>
      </c>
      <c r="F1742">
        <f>IF(D1742="",AVERAGE(#REF!),D1742)</f>
        <v>71</v>
      </c>
      <c r="G1742">
        <f>IF(OR(Table3[[#This Row],[new Age]]&gt;Answer!$H$39,Table3[[#This Row],[new Age]]&lt;Answer!$H$40),1,0)</f>
        <v>0</v>
      </c>
    </row>
    <row r="1743" spans="1:7" x14ac:dyDescent="0.3">
      <c r="A1743">
        <v>1742</v>
      </c>
      <c r="B1743" s="1" t="s">
        <v>99</v>
      </c>
      <c r="C1743" t="s">
        <v>152</v>
      </c>
      <c r="D1743">
        <v>49</v>
      </c>
      <c r="E1743" t="s">
        <v>157</v>
      </c>
      <c r="F1743">
        <f>IF(D1743="",AVERAGE(#REF!),D1743)</f>
        <v>49</v>
      </c>
      <c r="G1743">
        <f>IF(OR(Table3[[#This Row],[new Age]]&gt;Answer!$H$39,Table3[[#This Row],[new Age]]&lt;Answer!$H$40),1,0)</f>
        <v>0</v>
      </c>
    </row>
    <row r="1744" spans="1:7" x14ac:dyDescent="0.3">
      <c r="A1744">
        <v>1743</v>
      </c>
      <c r="B1744" s="1" t="s">
        <v>99</v>
      </c>
      <c r="C1744" t="s">
        <v>152</v>
      </c>
      <c r="D1744">
        <v>30</v>
      </c>
      <c r="E1744" t="s">
        <v>157</v>
      </c>
      <c r="F1744">
        <f t="shared" si="27"/>
        <v>30</v>
      </c>
      <c r="G1744">
        <f>IF(OR(Table3[[#This Row],[new Age]]&gt;Answer!$H$39,Table3[[#This Row],[new Age]]&lt;Answer!$H$40),1,0)</f>
        <v>0</v>
      </c>
    </row>
    <row r="1745" spans="1:7" x14ac:dyDescent="0.3">
      <c r="A1745">
        <v>1744</v>
      </c>
      <c r="B1745" s="1" t="s">
        <v>99</v>
      </c>
      <c r="C1745" t="s">
        <v>152</v>
      </c>
      <c r="D1745">
        <v>36</v>
      </c>
      <c r="E1745" t="s">
        <v>157</v>
      </c>
      <c r="F1745">
        <f t="shared" si="27"/>
        <v>36</v>
      </c>
      <c r="G1745">
        <f>IF(OR(Table3[[#This Row],[new Age]]&gt;Answer!$H$39,Table3[[#This Row],[new Age]]&lt;Answer!$H$40),1,0)</f>
        <v>0</v>
      </c>
    </row>
    <row r="1746" spans="1:7" x14ac:dyDescent="0.3">
      <c r="A1746">
        <v>1745</v>
      </c>
      <c r="B1746" s="1" t="s">
        <v>99</v>
      </c>
      <c r="C1746" t="s">
        <v>152</v>
      </c>
      <c r="D1746">
        <v>54</v>
      </c>
      <c r="E1746" t="s">
        <v>157</v>
      </c>
      <c r="F1746">
        <f>IF(D1746="",AVERAGE(#REF!),D1746)</f>
        <v>54</v>
      </c>
      <c r="G1746">
        <f>IF(OR(Table3[[#This Row],[new Age]]&gt;Answer!$H$39,Table3[[#This Row],[new Age]]&lt;Answer!$H$40),1,0)</f>
        <v>0</v>
      </c>
    </row>
    <row r="1747" spans="1:7" x14ac:dyDescent="0.3">
      <c r="A1747">
        <v>1746</v>
      </c>
      <c r="B1747" s="1" t="s">
        <v>107</v>
      </c>
      <c r="C1747" t="s">
        <v>151</v>
      </c>
      <c r="D1747">
        <v>66</v>
      </c>
      <c r="E1747" t="s">
        <v>157</v>
      </c>
      <c r="F1747">
        <f>IF(D1747="",AVERAGE(#REF!),D1747)</f>
        <v>66</v>
      </c>
      <c r="G1747">
        <f>IF(OR(Table3[[#This Row],[new Age]]&gt;Answer!$H$39,Table3[[#This Row],[new Age]]&lt;Answer!$H$40),1,0)</f>
        <v>0</v>
      </c>
    </row>
    <row r="1748" spans="1:7" x14ac:dyDescent="0.3">
      <c r="A1748">
        <v>1747</v>
      </c>
      <c r="B1748" s="1" t="s">
        <v>99</v>
      </c>
      <c r="C1748" t="s">
        <v>152</v>
      </c>
      <c r="D1748">
        <v>61</v>
      </c>
      <c r="E1748" t="s">
        <v>157</v>
      </c>
      <c r="F1748">
        <f t="shared" si="27"/>
        <v>61</v>
      </c>
      <c r="G1748">
        <f>IF(OR(Table3[[#This Row],[new Age]]&gt;Answer!$H$39,Table3[[#This Row],[new Age]]&lt;Answer!$H$40),1,0)</f>
        <v>0</v>
      </c>
    </row>
    <row r="1749" spans="1:7" x14ac:dyDescent="0.3">
      <c r="A1749">
        <v>1748</v>
      </c>
      <c r="B1749" s="1" t="s">
        <v>100</v>
      </c>
      <c r="C1749" t="s">
        <v>151</v>
      </c>
      <c r="D1749">
        <v>44</v>
      </c>
      <c r="E1749" t="s">
        <v>157</v>
      </c>
      <c r="F1749">
        <f t="shared" si="27"/>
        <v>44</v>
      </c>
      <c r="G1749">
        <f>IF(OR(Table3[[#This Row],[new Age]]&gt;Answer!$H$39,Table3[[#This Row],[new Age]]&lt;Answer!$H$40),1,0)</f>
        <v>0</v>
      </c>
    </row>
    <row r="1750" spans="1:7" x14ac:dyDescent="0.3">
      <c r="A1750">
        <v>1749</v>
      </c>
      <c r="B1750" s="1" t="s">
        <v>104</v>
      </c>
      <c r="C1750" t="s">
        <v>151</v>
      </c>
      <c r="D1750">
        <v>30</v>
      </c>
      <c r="E1750" t="s">
        <v>157</v>
      </c>
      <c r="F1750">
        <f>IF(D1750="",AVERAGE(#REF!),D1750)</f>
        <v>30</v>
      </c>
      <c r="G1750">
        <f>IF(OR(Table3[[#This Row],[new Age]]&gt;Answer!$H$39,Table3[[#This Row],[new Age]]&lt;Answer!$H$40),1,0)</f>
        <v>0</v>
      </c>
    </row>
    <row r="1751" spans="1:7" x14ac:dyDescent="0.3">
      <c r="A1751">
        <v>1750</v>
      </c>
      <c r="B1751" s="1" t="s">
        <v>102</v>
      </c>
      <c r="C1751" t="s">
        <v>152</v>
      </c>
      <c r="D1751">
        <v>85</v>
      </c>
      <c r="E1751" t="s">
        <v>157</v>
      </c>
      <c r="F1751">
        <f>IF(D1751="",AVERAGE(#REF!),D1751)</f>
        <v>85</v>
      </c>
      <c r="G1751">
        <f>IF(OR(Table3[[#This Row],[new Age]]&gt;Answer!$H$39,Table3[[#This Row],[new Age]]&lt;Answer!$H$40),1,0)</f>
        <v>0</v>
      </c>
    </row>
    <row r="1752" spans="1:7" x14ac:dyDescent="0.3">
      <c r="A1752">
        <v>1751</v>
      </c>
      <c r="B1752" s="1" t="s">
        <v>99</v>
      </c>
      <c r="C1752" t="s">
        <v>151</v>
      </c>
      <c r="D1752">
        <v>78</v>
      </c>
      <c r="E1752" t="s">
        <v>157</v>
      </c>
      <c r="F1752">
        <f t="shared" si="27"/>
        <v>78</v>
      </c>
      <c r="G1752">
        <f>IF(OR(Table3[[#This Row],[new Age]]&gt;Answer!$H$39,Table3[[#This Row],[new Age]]&lt;Answer!$H$40),1,0)</f>
        <v>0</v>
      </c>
    </row>
    <row r="1753" spans="1:7" x14ac:dyDescent="0.3">
      <c r="A1753">
        <v>1752</v>
      </c>
      <c r="B1753" s="1" t="s">
        <v>101</v>
      </c>
      <c r="C1753" t="s">
        <v>152</v>
      </c>
      <c r="D1753">
        <v>50</v>
      </c>
      <c r="E1753" t="s">
        <v>157</v>
      </c>
      <c r="F1753">
        <f t="shared" si="27"/>
        <v>50</v>
      </c>
      <c r="G1753">
        <f>IF(OR(Table3[[#This Row],[new Age]]&gt;Answer!$H$39,Table3[[#This Row],[new Age]]&lt;Answer!$H$40),1,0)</f>
        <v>0</v>
      </c>
    </row>
    <row r="1754" spans="1:7" x14ac:dyDescent="0.3">
      <c r="A1754">
        <v>1753</v>
      </c>
      <c r="B1754" s="1" t="s">
        <v>99</v>
      </c>
      <c r="C1754" t="s">
        <v>152</v>
      </c>
      <c r="D1754">
        <v>68</v>
      </c>
      <c r="E1754" t="s">
        <v>157</v>
      </c>
      <c r="F1754">
        <f>IF(D1754="",AVERAGE(#REF!),D1754)</f>
        <v>68</v>
      </c>
      <c r="G1754">
        <f>IF(OR(Table3[[#This Row],[new Age]]&gt;Answer!$H$39,Table3[[#This Row],[new Age]]&lt;Answer!$H$40),1,0)</f>
        <v>0</v>
      </c>
    </row>
    <row r="1755" spans="1:7" x14ac:dyDescent="0.3">
      <c r="A1755">
        <v>1754</v>
      </c>
      <c r="B1755" s="1" t="s">
        <v>99</v>
      </c>
      <c r="C1755" t="s">
        <v>152</v>
      </c>
      <c r="D1755">
        <v>63</v>
      </c>
      <c r="E1755" t="s">
        <v>157</v>
      </c>
      <c r="F1755">
        <f>IF(D1755="",AVERAGE(#REF!),D1755)</f>
        <v>63</v>
      </c>
      <c r="G1755">
        <f>IF(OR(Table3[[#This Row],[new Age]]&gt;Answer!$H$39,Table3[[#This Row],[new Age]]&lt;Answer!$H$40),1,0)</f>
        <v>0</v>
      </c>
    </row>
    <row r="1756" spans="1:7" x14ac:dyDescent="0.3">
      <c r="A1756">
        <v>1755</v>
      </c>
      <c r="B1756" s="1" t="s">
        <v>105</v>
      </c>
      <c r="C1756" t="s">
        <v>151</v>
      </c>
      <c r="D1756">
        <v>66</v>
      </c>
      <c r="E1756" t="s">
        <v>157</v>
      </c>
      <c r="F1756">
        <f t="shared" si="27"/>
        <v>66</v>
      </c>
      <c r="G1756">
        <f>IF(OR(Table3[[#This Row],[new Age]]&gt;Answer!$H$39,Table3[[#This Row],[new Age]]&lt;Answer!$H$40),1,0)</f>
        <v>0</v>
      </c>
    </row>
    <row r="1757" spans="1:7" x14ac:dyDescent="0.3">
      <c r="A1757">
        <v>1756</v>
      </c>
      <c r="B1757" s="1" t="s">
        <v>99</v>
      </c>
      <c r="C1757" t="s">
        <v>152</v>
      </c>
      <c r="D1757">
        <v>54</v>
      </c>
      <c r="E1757" t="s">
        <v>157</v>
      </c>
      <c r="F1757">
        <f t="shared" si="27"/>
        <v>54</v>
      </c>
      <c r="G1757">
        <f>IF(OR(Table3[[#This Row],[new Age]]&gt;Answer!$H$39,Table3[[#This Row],[new Age]]&lt;Answer!$H$40),1,0)</f>
        <v>0</v>
      </c>
    </row>
    <row r="1758" spans="1:7" x14ac:dyDescent="0.3">
      <c r="A1758">
        <v>1757</v>
      </c>
      <c r="B1758" s="1" t="s">
        <v>105</v>
      </c>
      <c r="C1758" t="s">
        <v>151</v>
      </c>
      <c r="D1758">
        <v>20</v>
      </c>
      <c r="E1758" t="s">
        <v>157</v>
      </c>
      <c r="F1758">
        <f>IF(D1758="",AVERAGE(#REF!),D1758)</f>
        <v>20</v>
      </c>
      <c r="G1758">
        <f>IF(OR(Table3[[#This Row],[new Age]]&gt;Answer!$H$39,Table3[[#This Row],[new Age]]&lt;Answer!$H$40),1,0)</f>
        <v>0</v>
      </c>
    </row>
    <row r="1759" spans="1:7" x14ac:dyDescent="0.3">
      <c r="A1759">
        <v>1758</v>
      </c>
      <c r="B1759" s="1" t="s">
        <v>99</v>
      </c>
      <c r="C1759" t="s">
        <v>152</v>
      </c>
      <c r="D1759">
        <v>81</v>
      </c>
      <c r="E1759" t="s">
        <v>157</v>
      </c>
      <c r="F1759">
        <f>IF(D1759="",AVERAGE(#REF!),D1759)</f>
        <v>81</v>
      </c>
      <c r="G1759">
        <f>IF(OR(Table3[[#This Row],[new Age]]&gt;Answer!$H$39,Table3[[#This Row],[new Age]]&lt;Answer!$H$40),1,0)</f>
        <v>0</v>
      </c>
    </row>
    <row r="1760" spans="1:7" x14ac:dyDescent="0.3">
      <c r="A1760">
        <v>1759</v>
      </c>
      <c r="B1760" s="1" t="s">
        <v>105</v>
      </c>
      <c r="C1760" t="s">
        <v>152</v>
      </c>
      <c r="D1760">
        <v>22</v>
      </c>
      <c r="E1760" t="s">
        <v>157</v>
      </c>
      <c r="F1760">
        <f t="shared" si="27"/>
        <v>22</v>
      </c>
      <c r="G1760">
        <f>IF(OR(Table3[[#This Row],[new Age]]&gt;Answer!$H$39,Table3[[#This Row],[new Age]]&lt;Answer!$H$40),1,0)</f>
        <v>0</v>
      </c>
    </row>
    <row r="1761" spans="1:7" x14ac:dyDescent="0.3">
      <c r="A1761">
        <v>1760</v>
      </c>
      <c r="B1761" s="1" t="s">
        <v>100</v>
      </c>
      <c r="C1761" t="s">
        <v>152</v>
      </c>
      <c r="D1761">
        <v>19</v>
      </c>
      <c r="E1761" t="s">
        <v>157</v>
      </c>
      <c r="F1761">
        <f t="shared" si="27"/>
        <v>19</v>
      </c>
      <c r="G1761">
        <f>IF(OR(Table3[[#This Row],[new Age]]&gt;Answer!$H$39,Table3[[#This Row],[new Age]]&lt;Answer!$H$40),1,0)</f>
        <v>0</v>
      </c>
    </row>
    <row r="1762" spans="1:7" x14ac:dyDescent="0.3">
      <c r="A1762">
        <v>1761</v>
      </c>
      <c r="B1762" s="1" t="s">
        <v>105</v>
      </c>
      <c r="C1762" t="s">
        <v>152</v>
      </c>
      <c r="D1762">
        <v>30</v>
      </c>
      <c r="E1762" t="s">
        <v>157</v>
      </c>
      <c r="F1762">
        <f>IF(D1762="",AVERAGE(#REF!),D1762)</f>
        <v>30</v>
      </c>
      <c r="G1762">
        <f>IF(OR(Table3[[#This Row],[new Age]]&gt;Answer!$H$39,Table3[[#This Row],[new Age]]&lt;Answer!$H$40),1,0)</f>
        <v>0</v>
      </c>
    </row>
    <row r="1763" spans="1:7" x14ac:dyDescent="0.3">
      <c r="A1763">
        <v>1762</v>
      </c>
      <c r="B1763" s="1" t="s">
        <v>99</v>
      </c>
      <c r="C1763" t="s">
        <v>151</v>
      </c>
      <c r="D1763">
        <v>29</v>
      </c>
      <c r="E1763" t="s">
        <v>157</v>
      </c>
      <c r="F1763">
        <f>IF(D1763="",AVERAGE(#REF!),D1763)</f>
        <v>29</v>
      </c>
      <c r="G1763">
        <f>IF(OR(Table3[[#This Row],[new Age]]&gt;Answer!$H$39,Table3[[#This Row],[new Age]]&lt;Answer!$H$40),1,0)</f>
        <v>0</v>
      </c>
    </row>
    <row r="1764" spans="1:7" x14ac:dyDescent="0.3">
      <c r="A1764">
        <v>1763</v>
      </c>
      <c r="B1764" s="1" t="s">
        <v>99</v>
      </c>
      <c r="C1764" t="s">
        <v>152</v>
      </c>
      <c r="D1764">
        <v>84</v>
      </c>
      <c r="E1764" t="s">
        <v>157</v>
      </c>
      <c r="F1764">
        <f t="shared" si="27"/>
        <v>84</v>
      </c>
      <c r="G1764">
        <f>IF(OR(Table3[[#This Row],[new Age]]&gt;Answer!$H$39,Table3[[#This Row],[new Age]]&lt;Answer!$H$40),1,0)</f>
        <v>0</v>
      </c>
    </row>
    <row r="1765" spans="1:7" x14ac:dyDescent="0.3">
      <c r="A1765">
        <v>1764</v>
      </c>
      <c r="B1765" s="1" t="s">
        <v>102</v>
      </c>
      <c r="C1765" t="s">
        <v>152</v>
      </c>
      <c r="D1765">
        <v>37</v>
      </c>
      <c r="E1765" t="s">
        <v>157</v>
      </c>
      <c r="F1765">
        <f t="shared" si="27"/>
        <v>37</v>
      </c>
      <c r="G1765">
        <f>IF(OR(Table3[[#This Row],[new Age]]&gt;Answer!$H$39,Table3[[#This Row],[new Age]]&lt;Answer!$H$40),1,0)</f>
        <v>0</v>
      </c>
    </row>
    <row r="1766" spans="1:7" x14ac:dyDescent="0.3">
      <c r="A1766">
        <v>1765</v>
      </c>
      <c r="B1766" s="1" t="s">
        <v>99</v>
      </c>
      <c r="C1766" t="s">
        <v>152</v>
      </c>
      <c r="D1766">
        <v>18</v>
      </c>
      <c r="E1766" t="s">
        <v>157</v>
      </c>
      <c r="F1766">
        <f>IF(D1766="",AVERAGE(#REF!),D1766)</f>
        <v>18</v>
      </c>
      <c r="G1766">
        <f>IF(OR(Table3[[#This Row],[new Age]]&gt;Answer!$H$39,Table3[[#This Row],[new Age]]&lt;Answer!$H$40),1,0)</f>
        <v>0</v>
      </c>
    </row>
    <row r="1767" spans="1:7" x14ac:dyDescent="0.3">
      <c r="A1767">
        <v>1766</v>
      </c>
      <c r="B1767" s="1" t="s">
        <v>105</v>
      </c>
      <c r="C1767" t="s">
        <v>151</v>
      </c>
      <c r="D1767">
        <v>42</v>
      </c>
      <c r="E1767" t="s">
        <v>157</v>
      </c>
      <c r="F1767">
        <f>IF(D1767="",AVERAGE(#REF!),D1767)</f>
        <v>42</v>
      </c>
      <c r="G1767">
        <f>IF(OR(Table3[[#This Row],[new Age]]&gt;Answer!$H$39,Table3[[#This Row],[new Age]]&lt;Answer!$H$40),1,0)</f>
        <v>0</v>
      </c>
    </row>
    <row r="1768" spans="1:7" x14ac:dyDescent="0.3">
      <c r="A1768">
        <v>1767</v>
      </c>
      <c r="B1768" s="1" t="s">
        <v>100</v>
      </c>
      <c r="C1768" t="s">
        <v>152</v>
      </c>
      <c r="D1768">
        <v>52</v>
      </c>
      <c r="E1768" t="s">
        <v>157</v>
      </c>
      <c r="F1768">
        <f t="shared" si="27"/>
        <v>52</v>
      </c>
      <c r="G1768">
        <f>IF(OR(Table3[[#This Row],[new Age]]&gt;Answer!$H$39,Table3[[#This Row],[new Age]]&lt;Answer!$H$40),1,0)</f>
        <v>0</v>
      </c>
    </row>
    <row r="1769" spans="1:7" x14ac:dyDescent="0.3">
      <c r="A1769">
        <v>1768</v>
      </c>
      <c r="B1769" s="1" t="s">
        <v>99</v>
      </c>
      <c r="C1769" t="s">
        <v>152</v>
      </c>
      <c r="D1769">
        <v>81</v>
      </c>
      <c r="E1769" t="s">
        <v>157</v>
      </c>
      <c r="F1769">
        <f t="shared" si="27"/>
        <v>81</v>
      </c>
      <c r="G1769">
        <f>IF(OR(Table3[[#This Row],[new Age]]&gt;Answer!$H$39,Table3[[#This Row],[new Age]]&lt;Answer!$H$40),1,0)</f>
        <v>0</v>
      </c>
    </row>
    <row r="1770" spans="1:7" x14ac:dyDescent="0.3">
      <c r="A1770">
        <v>1769</v>
      </c>
      <c r="B1770" s="1" t="s">
        <v>105</v>
      </c>
      <c r="C1770" t="s">
        <v>151</v>
      </c>
      <c r="D1770">
        <v>27</v>
      </c>
      <c r="E1770" t="s">
        <v>157</v>
      </c>
      <c r="F1770">
        <f>IF(D1770="",AVERAGE(#REF!),D1770)</f>
        <v>27</v>
      </c>
      <c r="G1770">
        <f>IF(OR(Table3[[#This Row],[new Age]]&gt;Answer!$H$39,Table3[[#This Row],[new Age]]&lt;Answer!$H$40),1,0)</f>
        <v>0</v>
      </c>
    </row>
    <row r="1771" spans="1:7" x14ac:dyDescent="0.3">
      <c r="A1771">
        <v>1770</v>
      </c>
      <c r="B1771" s="1" t="s">
        <v>104</v>
      </c>
      <c r="C1771" t="s">
        <v>151</v>
      </c>
      <c r="D1771">
        <v>88</v>
      </c>
      <c r="E1771" t="s">
        <v>157</v>
      </c>
      <c r="F1771">
        <f>IF(D1771="",AVERAGE(#REF!),D1771)</f>
        <v>88</v>
      </c>
      <c r="G1771">
        <f>IF(OR(Table3[[#This Row],[new Age]]&gt;Answer!$H$39,Table3[[#This Row],[new Age]]&lt;Answer!$H$40),1,0)</f>
        <v>0</v>
      </c>
    </row>
    <row r="1772" spans="1:7" x14ac:dyDescent="0.3">
      <c r="A1772">
        <v>1771</v>
      </c>
      <c r="B1772" s="1" t="s">
        <v>107</v>
      </c>
      <c r="C1772" t="s">
        <v>151</v>
      </c>
      <c r="D1772">
        <v>80</v>
      </c>
      <c r="E1772" t="s">
        <v>157</v>
      </c>
      <c r="F1772">
        <f t="shared" si="27"/>
        <v>80</v>
      </c>
      <c r="G1772">
        <f>IF(OR(Table3[[#This Row],[new Age]]&gt;Answer!$H$39,Table3[[#This Row],[new Age]]&lt;Answer!$H$40),1,0)</f>
        <v>0</v>
      </c>
    </row>
    <row r="1773" spans="1:7" x14ac:dyDescent="0.3">
      <c r="A1773">
        <v>1772</v>
      </c>
      <c r="B1773" s="1" t="s">
        <v>99</v>
      </c>
      <c r="C1773" t="s">
        <v>151</v>
      </c>
      <c r="D1773">
        <v>42</v>
      </c>
      <c r="E1773" t="s">
        <v>157</v>
      </c>
      <c r="F1773">
        <f t="shared" si="27"/>
        <v>42</v>
      </c>
      <c r="G1773">
        <f>IF(OR(Table3[[#This Row],[new Age]]&gt;Answer!$H$39,Table3[[#This Row],[new Age]]&lt;Answer!$H$40),1,0)</f>
        <v>0</v>
      </c>
    </row>
    <row r="1774" spans="1:7" x14ac:dyDescent="0.3">
      <c r="A1774">
        <v>1773</v>
      </c>
      <c r="B1774" s="1" t="s">
        <v>99</v>
      </c>
      <c r="C1774" t="s">
        <v>152</v>
      </c>
      <c r="D1774">
        <v>22</v>
      </c>
      <c r="E1774" t="s">
        <v>157</v>
      </c>
      <c r="F1774">
        <f>IF(D1774="",AVERAGE(#REF!),D1774)</f>
        <v>22</v>
      </c>
      <c r="G1774">
        <f>IF(OR(Table3[[#This Row],[new Age]]&gt;Answer!$H$39,Table3[[#This Row],[new Age]]&lt;Answer!$H$40),1,0)</f>
        <v>0</v>
      </c>
    </row>
    <row r="1775" spans="1:7" x14ac:dyDescent="0.3">
      <c r="A1775">
        <v>1774</v>
      </c>
      <c r="B1775" s="1" t="s">
        <v>99</v>
      </c>
      <c r="C1775" t="s">
        <v>151</v>
      </c>
      <c r="D1775">
        <v>46</v>
      </c>
      <c r="E1775" t="s">
        <v>157</v>
      </c>
      <c r="F1775">
        <f>IF(D1775="",AVERAGE(#REF!),D1775)</f>
        <v>46</v>
      </c>
      <c r="G1775">
        <f>IF(OR(Table3[[#This Row],[new Age]]&gt;Answer!$H$39,Table3[[#This Row],[new Age]]&lt;Answer!$H$40),1,0)</f>
        <v>0</v>
      </c>
    </row>
    <row r="1776" spans="1:7" x14ac:dyDescent="0.3">
      <c r="A1776">
        <v>1775</v>
      </c>
      <c r="B1776" s="1" t="s">
        <v>99</v>
      </c>
      <c r="C1776" t="s">
        <v>152</v>
      </c>
      <c r="D1776">
        <v>42</v>
      </c>
      <c r="E1776" t="s">
        <v>157</v>
      </c>
      <c r="F1776">
        <f t="shared" si="27"/>
        <v>42</v>
      </c>
      <c r="G1776">
        <f>IF(OR(Table3[[#This Row],[new Age]]&gt;Answer!$H$39,Table3[[#This Row],[new Age]]&lt;Answer!$H$40),1,0)</f>
        <v>0</v>
      </c>
    </row>
    <row r="1777" spans="1:7" x14ac:dyDescent="0.3">
      <c r="A1777">
        <v>1776</v>
      </c>
      <c r="B1777" s="1" t="s">
        <v>99</v>
      </c>
      <c r="C1777" t="s">
        <v>152</v>
      </c>
      <c r="D1777">
        <v>77</v>
      </c>
      <c r="E1777" t="s">
        <v>157</v>
      </c>
      <c r="F1777">
        <f t="shared" si="27"/>
        <v>77</v>
      </c>
      <c r="G1777">
        <f>IF(OR(Table3[[#This Row],[new Age]]&gt;Answer!$H$39,Table3[[#This Row],[new Age]]&lt;Answer!$H$40),1,0)</f>
        <v>0</v>
      </c>
    </row>
    <row r="1778" spans="1:7" x14ac:dyDescent="0.3">
      <c r="A1778">
        <v>1777</v>
      </c>
      <c r="B1778" s="1" t="s">
        <v>99</v>
      </c>
      <c r="C1778" t="s">
        <v>152</v>
      </c>
      <c r="D1778">
        <v>58</v>
      </c>
      <c r="E1778" t="s">
        <v>157</v>
      </c>
      <c r="F1778">
        <f>IF(D1778="",AVERAGE(#REF!),D1778)</f>
        <v>58</v>
      </c>
      <c r="G1778">
        <f>IF(OR(Table3[[#This Row],[new Age]]&gt;Answer!$H$39,Table3[[#This Row],[new Age]]&lt;Answer!$H$40),1,0)</f>
        <v>0</v>
      </c>
    </row>
    <row r="1779" spans="1:7" x14ac:dyDescent="0.3">
      <c r="A1779">
        <v>1778</v>
      </c>
      <c r="B1779" s="1" t="s">
        <v>99</v>
      </c>
      <c r="C1779" t="s">
        <v>151</v>
      </c>
      <c r="D1779">
        <v>20</v>
      </c>
      <c r="E1779" t="s">
        <v>157</v>
      </c>
      <c r="F1779">
        <f>IF(D1779="",AVERAGE(#REF!),D1779)</f>
        <v>20</v>
      </c>
      <c r="G1779">
        <f>IF(OR(Table3[[#This Row],[new Age]]&gt;Answer!$H$39,Table3[[#This Row],[new Age]]&lt;Answer!$H$40),1,0)</f>
        <v>0</v>
      </c>
    </row>
    <row r="1780" spans="1:7" x14ac:dyDescent="0.3">
      <c r="A1780">
        <v>1779</v>
      </c>
      <c r="B1780" s="1" t="s">
        <v>99</v>
      </c>
      <c r="C1780" t="s">
        <v>152</v>
      </c>
      <c r="D1780">
        <v>88</v>
      </c>
      <c r="E1780" t="s">
        <v>157</v>
      </c>
      <c r="F1780">
        <f t="shared" si="27"/>
        <v>88</v>
      </c>
      <c r="G1780">
        <f>IF(OR(Table3[[#This Row],[new Age]]&gt;Answer!$H$39,Table3[[#This Row],[new Age]]&lt;Answer!$H$40),1,0)</f>
        <v>0</v>
      </c>
    </row>
    <row r="1781" spans="1:7" x14ac:dyDescent="0.3">
      <c r="A1781">
        <v>1780</v>
      </c>
      <c r="B1781" s="1" t="s">
        <v>106</v>
      </c>
      <c r="C1781" t="s">
        <v>152</v>
      </c>
      <c r="D1781">
        <v>49</v>
      </c>
      <c r="E1781" t="s">
        <v>157</v>
      </c>
      <c r="F1781">
        <f t="shared" si="27"/>
        <v>49</v>
      </c>
      <c r="G1781">
        <f>IF(OR(Table3[[#This Row],[new Age]]&gt;Answer!$H$39,Table3[[#This Row],[new Age]]&lt;Answer!$H$40),1,0)</f>
        <v>0</v>
      </c>
    </row>
    <row r="1782" spans="1:7" x14ac:dyDescent="0.3">
      <c r="A1782">
        <v>1781</v>
      </c>
      <c r="B1782" s="1" t="s">
        <v>108</v>
      </c>
      <c r="C1782" t="s">
        <v>152</v>
      </c>
      <c r="D1782">
        <v>29</v>
      </c>
      <c r="E1782" t="s">
        <v>157</v>
      </c>
      <c r="F1782">
        <f>IF(D1782="",AVERAGE(#REF!),D1782)</f>
        <v>29</v>
      </c>
      <c r="G1782">
        <f>IF(OR(Table3[[#This Row],[new Age]]&gt;Answer!$H$39,Table3[[#This Row],[new Age]]&lt;Answer!$H$40),1,0)</f>
        <v>0</v>
      </c>
    </row>
    <row r="1783" spans="1:7" x14ac:dyDescent="0.3">
      <c r="A1783">
        <v>1782</v>
      </c>
      <c r="B1783" s="1" t="s">
        <v>105</v>
      </c>
      <c r="C1783" t="s">
        <v>151</v>
      </c>
      <c r="D1783">
        <v>50</v>
      </c>
      <c r="E1783" t="s">
        <v>157</v>
      </c>
      <c r="F1783">
        <f>IF(D1783="",AVERAGE(#REF!),D1783)</f>
        <v>50</v>
      </c>
      <c r="G1783">
        <f>IF(OR(Table3[[#This Row],[new Age]]&gt;Answer!$H$39,Table3[[#This Row],[new Age]]&lt;Answer!$H$40),1,0)</f>
        <v>0</v>
      </c>
    </row>
    <row r="1784" spans="1:7" x14ac:dyDescent="0.3">
      <c r="A1784">
        <v>1783</v>
      </c>
      <c r="B1784" s="1" t="s">
        <v>99</v>
      </c>
      <c r="C1784" t="s">
        <v>151</v>
      </c>
      <c r="D1784">
        <v>27</v>
      </c>
      <c r="E1784" t="s">
        <v>157</v>
      </c>
      <c r="F1784">
        <f t="shared" si="27"/>
        <v>27</v>
      </c>
      <c r="G1784">
        <f>IF(OR(Table3[[#This Row],[new Age]]&gt;Answer!$H$39,Table3[[#This Row],[new Age]]&lt;Answer!$H$40),1,0)</f>
        <v>0</v>
      </c>
    </row>
    <row r="1785" spans="1:7" x14ac:dyDescent="0.3">
      <c r="A1785">
        <v>1784</v>
      </c>
      <c r="B1785" s="1" t="s">
        <v>99</v>
      </c>
      <c r="C1785" t="s">
        <v>151</v>
      </c>
      <c r="D1785">
        <v>57</v>
      </c>
      <c r="E1785" t="s">
        <v>157</v>
      </c>
      <c r="F1785">
        <f t="shared" si="27"/>
        <v>57</v>
      </c>
      <c r="G1785">
        <f>IF(OR(Table3[[#This Row],[new Age]]&gt;Answer!$H$39,Table3[[#This Row],[new Age]]&lt;Answer!$H$40),1,0)</f>
        <v>0</v>
      </c>
    </row>
    <row r="1786" spans="1:7" x14ac:dyDescent="0.3">
      <c r="A1786">
        <v>1785</v>
      </c>
      <c r="B1786" s="1" t="s">
        <v>106</v>
      </c>
      <c r="C1786" t="s">
        <v>152</v>
      </c>
      <c r="D1786">
        <v>42</v>
      </c>
      <c r="E1786" t="s">
        <v>157</v>
      </c>
      <c r="F1786">
        <f>IF(D1786="",AVERAGE(#REF!),D1786)</f>
        <v>42</v>
      </c>
      <c r="G1786">
        <f>IF(OR(Table3[[#This Row],[new Age]]&gt;Answer!$H$39,Table3[[#This Row],[new Age]]&lt;Answer!$H$40),1,0)</f>
        <v>0</v>
      </c>
    </row>
    <row r="1787" spans="1:7" x14ac:dyDescent="0.3">
      <c r="A1787">
        <v>1786</v>
      </c>
      <c r="B1787" s="1" t="s">
        <v>106</v>
      </c>
      <c r="C1787" t="s">
        <v>152</v>
      </c>
      <c r="D1787">
        <v>78</v>
      </c>
      <c r="E1787" t="s">
        <v>157</v>
      </c>
      <c r="F1787">
        <f>IF(D1787="",AVERAGE(#REF!),D1787)</f>
        <v>78</v>
      </c>
      <c r="G1787">
        <f>IF(OR(Table3[[#This Row],[new Age]]&gt;Answer!$H$39,Table3[[#This Row],[new Age]]&lt;Answer!$H$40),1,0)</f>
        <v>0</v>
      </c>
    </row>
    <row r="1788" spans="1:7" x14ac:dyDescent="0.3">
      <c r="A1788">
        <v>1787</v>
      </c>
      <c r="B1788" s="1" t="s">
        <v>100</v>
      </c>
      <c r="C1788" t="s">
        <v>152</v>
      </c>
      <c r="D1788">
        <v>48</v>
      </c>
      <c r="E1788" t="s">
        <v>157</v>
      </c>
      <c r="F1788">
        <f t="shared" si="27"/>
        <v>48</v>
      </c>
      <c r="G1788">
        <f>IF(OR(Table3[[#This Row],[new Age]]&gt;Answer!$H$39,Table3[[#This Row],[new Age]]&lt;Answer!$H$40),1,0)</f>
        <v>0</v>
      </c>
    </row>
    <row r="1789" spans="1:7" x14ac:dyDescent="0.3">
      <c r="A1789">
        <v>1788</v>
      </c>
      <c r="B1789" s="1" t="s">
        <v>100</v>
      </c>
      <c r="C1789" t="s">
        <v>152</v>
      </c>
      <c r="D1789">
        <v>82</v>
      </c>
      <c r="E1789" t="s">
        <v>157</v>
      </c>
      <c r="F1789">
        <f t="shared" si="27"/>
        <v>82</v>
      </c>
      <c r="G1789">
        <f>IF(OR(Table3[[#This Row],[new Age]]&gt;Answer!$H$39,Table3[[#This Row],[new Age]]&lt;Answer!$H$40),1,0)</f>
        <v>0</v>
      </c>
    </row>
    <row r="1790" spans="1:7" x14ac:dyDescent="0.3">
      <c r="A1790">
        <v>1789</v>
      </c>
      <c r="B1790" s="1" t="s">
        <v>109</v>
      </c>
      <c r="C1790" t="s">
        <v>152</v>
      </c>
      <c r="D1790">
        <v>35</v>
      </c>
      <c r="E1790" t="s">
        <v>157</v>
      </c>
      <c r="F1790">
        <f>IF(D1790="",AVERAGE(#REF!),D1790)</f>
        <v>35</v>
      </c>
      <c r="G1790">
        <f>IF(OR(Table3[[#This Row],[new Age]]&gt;Answer!$H$39,Table3[[#This Row],[new Age]]&lt;Answer!$H$40),1,0)</f>
        <v>0</v>
      </c>
    </row>
    <row r="1791" spans="1:7" x14ac:dyDescent="0.3">
      <c r="A1791">
        <v>1790</v>
      </c>
      <c r="B1791" s="1" t="s">
        <v>99</v>
      </c>
      <c r="C1791" t="s">
        <v>151</v>
      </c>
      <c r="D1791">
        <v>85</v>
      </c>
      <c r="E1791" t="s">
        <v>157</v>
      </c>
      <c r="F1791">
        <f>IF(D1791="",AVERAGE(#REF!),D1791)</f>
        <v>85</v>
      </c>
      <c r="G1791">
        <f>IF(OR(Table3[[#This Row],[new Age]]&gt;Answer!$H$39,Table3[[#This Row],[new Age]]&lt;Answer!$H$40),1,0)</f>
        <v>0</v>
      </c>
    </row>
    <row r="1792" spans="1:7" x14ac:dyDescent="0.3">
      <c r="A1792">
        <v>1791</v>
      </c>
      <c r="B1792" s="1" t="s">
        <v>99</v>
      </c>
      <c r="C1792" t="s">
        <v>151</v>
      </c>
      <c r="D1792">
        <v>33</v>
      </c>
      <c r="E1792" t="s">
        <v>157</v>
      </c>
      <c r="F1792">
        <f t="shared" si="27"/>
        <v>33</v>
      </c>
      <c r="G1792">
        <f>IF(OR(Table3[[#This Row],[new Age]]&gt;Answer!$H$39,Table3[[#This Row],[new Age]]&lt;Answer!$H$40),1,0)</f>
        <v>0</v>
      </c>
    </row>
    <row r="1793" spans="1:7" x14ac:dyDescent="0.3">
      <c r="A1793">
        <v>1792</v>
      </c>
      <c r="B1793" s="1" t="s">
        <v>108</v>
      </c>
      <c r="C1793" t="s">
        <v>151</v>
      </c>
      <c r="D1793">
        <v>59</v>
      </c>
      <c r="E1793" t="s">
        <v>157</v>
      </c>
      <c r="F1793">
        <f t="shared" si="27"/>
        <v>59</v>
      </c>
      <c r="G1793">
        <f>IF(OR(Table3[[#This Row],[new Age]]&gt;Answer!$H$39,Table3[[#This Row],[new Age]]&lt;Answer!$H$40),1,0)</f>
        <v>0</v>
      </c>
    </row>
    <row r="1794" spans="1:7" x14ac:dyDescent="0.3">
      <c r="A1794">
        <v>1793</v>
      </c>
      <c r="B1794" s="1" t="s">
        <v>100</v>
      </c>
      <c r="C1794" t="s">
        <v>152</v>
      </c>
      <c r="D1794">
        <v>66</v>
      </c>
      <c r="E1794" t="s">
        <v>157</v>
      </c>
      <c r="F1794">
        <f>IF(D1794="",AVERAGE(#REF!),D1794)</f>
        <v>66</v>
      </c>
      <c r="G1794">
        <f>IF(OR(Table3[[#This Row],[new Age]]&gt;Answer!$H$39,Table3[[#This Row],[new Age]]&lt;Answer!$H$40),1,0)</f>
        <v>0</v>
      </c>
    </row>
    <row r="1795" spans="1:7" x14ac:dyDescent="0.3">
      <c r="A1795">
        <v>1794</v>
      </c>
      <c r="B1795" s="1" t="s">
        <v>101</v>
      </c>
      <c r="C1795" t="s">
        <v>151</v>
      </c>
      <c r="D1795">
        <v>41</v>
      </c>
      <c r="E1795" t="s">
        <v>157</v>
      </c>
      <c r="F1795">
        <f>IF(D1795="",AVERAGE(#REF!),D1795)</f>
        <v>41</v>
      </c>
      <c r="G1795">
        <f>IF(OR(Table3[[#This Row],[new Age]]&gt;Answer!$H$39,Table3[[#This Row],[new Age]]&lt;Answer!$H$40),1,0)</f>
        <v>0</v>
      </c>
    </row>
    <row r="1796" spans="1:7" x14ac:dyDescent="0.3">
      <c r="A1796">
        <v>1795</v>
      </c>
      <c r="B1796" s="1" t="s">
        <v>100</v>
      </c>
      <c r="C1796" t="s">
        <v>151</v>
      </c>
      <c r="D1796">
        <v>53</v>
      </c>
      <c r="E1796" t="s">
        <v>157</v>
      </c>
      <c r="F1796">
        <f t="shared" si="27"/>
        <v>53</v>
      </c>
      <c r="G1796">
        <f>IF(OR(Table3[[#This Row],[new Age]]&gt;Answer!$H$39,Table3[[#This Row],[new Age]]&lt;Answer!$H$40),1,0)</f>
        <v>0</v>
      </c>
    </row>
    <row r="1797" spans="1:7" x14ac:dyDescent="0.3">
      <c r="A1797">
        <v>1796</v>
      </c>
      <c r="B1797" s="1" t="s">
        <v>108</v>
      </c>
      <c r="C1797" t="s">
        <v>152</v>
      </c>
      <c r="D1797">
        <v>86</v>
      </c>
      <c r="E1797" t="s">
        <v>157</v>
      </c>
      <c r="F1797">
        <f t="shared" si="27"/>
        <v>86</v>
      </c>
      <c r="G1797">
        <f>IF(OR(Table3[[#This Row],[new Age]]&gt;Answer!$H$39,Table3[[#This Row],[new Age]]&lt;Answer!$H$40),1,0)</f>
        <v>0</v>
      </c>
    </row>
    <row r="1798" spans="1:7" x14ac:dyDescent="0.3">
      <c r="A1798">
        <v>1797</v>
      </c>
      <c r="B1798" s="1" t="s">
        <v>99</v>
      </c>
      <c r="C1798" t="s">
        <v>151</v>
      </c>
      <c r="D1798">
        <v>45</v>
      </c>
      <c r="E1798" t="s">
        <v>157</v>
      </c>
      <c r="F1798">
        <f>IF(D1798="",AVERAGE(#REF!),D1798)</f>
        <v>45</v>
      </c>
      <c r="G1798">
        <f>IF(OR(Table3[[#This Row],[new Age]]&gt;Answer!$H$39,Table3[[#This Row],[new Age]]&lt;Answer!$H$40),1,0)</f>
        <v>0</v>
      </c>
    </row>
    <row r="1799" spans="1:7" x14ac:dyDescent="0.3">
      <c r="A1799">
        <v>1798</v>
      </c>
      <c r="B1799" s="1" t="s">
        <v>99</v>
      </c>
      <c r="C1799" t="s">
        <v>151</v>
      </c>
      <c r="D1799">
        <v>31</v>
      </c>
      <c r="E1799" t="s">
        <v>157</v>
      </c>
      <c r="F1799">
        <f>IF(D1799="",AVERAGE(#REF!),D1799)</f>
        <v>31</v>
      </c>
      <c r="G1799">
        <f>IF(OR(Table3[[#This Row],[new Age]]&gt;Answer!$H$39,Table3[[#This Row],[new Age]]&lt;Answer!$H$40),1,0)</f>
        <v>0</v>
      </c>
    </row>
    <row r="1800" spans="1:7" x14ac:dyDescent="0.3">
      <c r="A1800">
        <v>1799</v>
      </c>
      <c r="B1800" s="1" t="s">
        <v>100</v>
      </c>
      <c r="C1800" t="s">
        <v>152</v>
      </c>
      <c r="D1800">
        <v>75</v>
      </c>
      <c r="E1800" t="s">
        <v>157</v>
      </c>
      <c r="F1800">
        <f t="shared" ref="F1800:F1861" si="28">IF(D1800="",AVERAGE(D1797:D1799),D1800)</f>
        <v>75</v>
      </c>
      <c r="G1800">
        <f>IF(OR(Table3[[#This Row],[new Age]]&gt;Answer!$H$39,Table3[[#This Row],[new Age]]&lt;Answer!$H$40),1,0)</f>
        <v>0</v>
      </c>
    </row>
    <row r="1801" spans="1:7" x14ac:dyDescent="0.3">
      <c r="A1801">
        <v>1800</v>
      </c>
      <c r="B1801" s="1" t="s">
        <v>101</v>
      </c>
      <c r="C1801" t="s">
        <v>151</v>
      </c>
      <c r="D1801">
        <v>63</v>
      </c>
      <c r="E1801" t="s">
        <v>157</v>
      </c>
      <c r="F1801">
        <f t="shared" si="28"/>
        <v>63</v>
      </c>
      <c r="G1801">
        <f>IF(OR(Table3[[#This Row],[new Age]]&gt;Answer!$H$39,Table3[[#This Row],[new Age]]&lt;Answer!$H$40),1,0)</f>
        <v>0</v>
      </c>
    </row>
    <row r="1802" spans="1:7" x14ac:dyDescent="0.3">
      <c r="A1802">
        <v>1801</v>
      </c>
      <c r="B1802" s="1" t="s">
        <v>105</v>
      </c>
      <c r="C1802" t="s">
        <v>152</v>
      </c>
      <c r="D1802">
        <v>53</v>
      </c>
      <c r="E1802" t="s">
        <v>157</v>
      </c>
      <c r="F1802">
        <f>IF(D1802="",AVERAGE(#REF!),D1802)</f>
        <v>53</v>
      </c>
      <c r="G1802">
        <f>IF(OR(Table3[[#This Row],[new Age]]&gt;Answer!$H$39,Table3[[#This Row],[new Age]]&lt;Answer!$H$40),1,0)</f>
        <v>0</v>
      </c>
    </row>
    <row r="1803" spans="1:7" x14ac:dyDescent="0.3">
      <c r="A1803">
        <v>1802</v>
      </c>
      <c r="B1803" s="1" t="s">
        <v>100</v>
      </c>
      <c r="C1803" t="s">
        <v>152</v>
      </c>
      <c r="D1803">
        <v>61</v>
      </c>
      <c r="E1803" t="s">
        <v>157</v>
      </c>
      <c r="F1803">
        <f>IF(D1803="",AVERAGE(#REF!),D1803)</f>
        <v>61</v>
      </c>
      <c r="G1803">
        <f>IF(OR(Table3[[#This Row],[new Age]]&gt;Answer!$H$39,Table3[[#This Row],[new Age]]&lt;Answer!$H$40),1,0)</f>
        <v>0</v>
      </c>
    </row>
    <row r="1804" spans="1:7" x14ac:dyDescent="0.3">
      <c r="A1804">
        <v>1803</v>
      </c>
      <c r="B1804" s="1" t="s">
        <v>105</v>
      </c>
      <c r="C1804" t="s">
        <v>152</v>
      </c>
      <c r="E1804" t="s">
        <v>157</v>
      </c>
      <c r="F1804">
        <f t="shared" si="28"/>
        <v>59</v>
      </c>
      <c r="G1804">
        <f>IF(OR(Table3[[#This Row],[new Age]]&gt;Answer!$H$39,Table3[[#This Row],[new Age]]&lt;Answer!$H$40),1,0)</f>
        <v>0</v>
      </c>
    </row>
    <row r="1805" spans="1:7" x14ac:dyDescent="0.3">
      <c r="A1805">
        <v>1804</v>
      </c>
      <c r="B1805" s="1" t="s">
        <v>101</v>
      </c>
      <c r="C1805" t="s">
        <v>152</v>
      </c>
      <c r="D1805">
        <v>81</v>
      </c>
      <c r="E1805" t="s">
        <v>157</v>
      </c>
      <c r="F1805">
        <f t="shared" si="28"/>
        <v>81</v>
      </c>
      <c r="G1805">
        <f>IF(OR(Table3[[#This Row],[new Age]]&gt;Answer!$H$39,Table3[[#This Row],[new Age]]&lt;Answer!$H$40),1,0)</f>
        <v>0</v>
      </c>
    </row>
    <row r="1806" spans="1:7" x14ac:dyDescent="0.3">
      <c r="A1806">
        <v>1805</v>
      </c>
      <c r="B1806" s="1" t="s">
        <v>100</v>
      </c>
      <c r="C1806" t="s">
        <v>152</v>
      </c>
      <c r="D1806">
        <v>39</v>
      </c>
      <c r="E1806" t="s">
        <v>157</v>
      </c>
      <c r="F1806">
        <f>IF(D1806="",AVERAGE(#REF!),D1806)</f>
        <v>39</v>
      </c>
      <c r="G1806">
        <f>IF(OR(Table3[[#This Row],[new Age]]&gt;Answer!$H$39,Table3[[#This Row],[new Age]]&lt;Answer!$H$40),1,0)</f>
        <v>0</v>
      </c>
    </row>
    <row r="1807" spans="1:7" x14ac:dyDescent="0.3">
      <c r="A1807">
        <v>1806</v>
      </c>
      <c r="B1807" s="1" t="s">
        <v>99</v>
      </c>
      <c r="C1807" t="s">
        <v>151</v>
      </c>
      <c r="D1807">
        <v>35</v>
      </c>
      <c r="E1807" t="s">
        <v>157</v>
      </c>
      <c r="F1807">
        <f>IF(D1807="",AVERAGE(#REF!),D1807)</f>
        <v>35</v>
      </c>
      <c r="G1807">
        <f>IF(OR(Table3[[#This Row],[new Age]]&gt;Answer!$H$39,Table3[[#This Row],[new Age]]&lt;Answer!$H$40),1,0)</f>
        <v>0</v>
      </c>
    </row>
    <row r="1808" spans="1:7" x14ac:dyDescent="0.3">
      <c r="A1808">
        <v>1807</v>
      </c>
      <c r="B1808" s="1" t="s">
        <v>101</v>
      </c>
      <c r="C1808" t="s">
        <v>152</v>
      </c>
      <c r="D1808">
        <v>77</v>
      </c>
      <c r="E1808" t="s">
        <v>157</v>
      </c>
      <c r="F1808">
        <f t="shared" si="28"/>
        <v>77</v>
      </c>
      <c r="G1808">
        <f>IF(OR(Table3[[#This Row],[new Age]]&gt;Answer!$H$39,Table3[[#This Row],[new Age]]&lt;Answer!$H$40),1,0)</f>
        <v>0</v>
      </c>
    </row>
    <row r="1809" spans="1:7" x14ac:dyDescent="0.3">
      <c r="A1809">
        <v>1808</v>
      </c>
      <c r="B1809" s="1" t="s">
        <v>107</v>
      </c>
      <c r="C1809" t="s">
        <v>152</v>
      </c>
      <c r="D1809">
        <v>28</v>
      </c>
      <c r="E1809" t="s">
        <v>157</v>
      </c>
      <c r="F1809">
        <f t="shared" si="28"/>
        <v>28</v>
      </c>
      <c r="G1809">
        <f>IF(OR(Table3[[#This Row],[new Age]]&gt;Answer!$H$39,Table3[[#This Row],[new Age]]&lt;Answer!$H$40),1,0)</f>
        <v>0</v>
      </c>
    </row>
    <row r="1810" spans="1:7" x14ac:dyDescent="0.3">
      <c r="A1810">
        <v>1809</v>
      </c>
      <c r="B1810" s="1" t="s">
        <v>99</v>
      </c>
      <c r="C1810" t="s">
        <v>152</v>
      </c>
      <c r="D1810">
        <v>57</v>
      </c>
      <c r="E1810" t="s">
        <v>157</v>
      </c>
      <c r="F1810">
        <f>IF(D1810="",AVERAGE(#REF!),D1810)</f>
        <v>57</v>
      </c>
      <c r="G1810">
        <f>IF(OR(Table3[[#This Row],[new Age]]&gt;Answer!$H$39,Table3[[#This Row],[new Age]]&lt;Answer!$H$40),1,0)</f>
        <v>0</v>
      </c>
    </row>
    <row r="1811" spans="1:7" x14ac:dyDescent="0.3">
      <c r="A1811">
        <v>1810</v>
      </c>
      <c r="B1811" s="1" t="s">
        <v>99</v>
      </c>
      <c r="C1811" t="s">
        <v>151</v>
      </c>
      <c r="D1811">
        <v>86</v>
      </c>
      <c r="E1811" t="s">
        <v>157</v>
      </c>
      <c r="F1811">
        <f>IF(D1811="",AVERAGE(#REF!),D1811)</f>
        <v>86</v>
      </c>
      <c r="G1811">
        <f>IF(OR(Table3[[#This Row],[new Age]]&gt;Answer!$H$39,Table3[[#This Row],[new Age]]&lt;Answer!$H$40),1,0)</f>
        <v>0</v>
      </c>
    </row>
    <row r="1812" spans="1:7" x14ac:dyDescent="0.3">
      <c r="A1812">
        <v>1811</v>
      </c>
      <c r="B1812" s="1" t="s">
        <v>99</v>
      </c>
      <c r="C1812" t="s">
        <v>152</v>
      </c>
      <c r="D1812">
        <v>79</v>
      </c>
      <c r="E1812" t="s">
        <v>157</v>
      </c>
      <c r="F1812">
        <f t="shared" si="28"/>
        <v>79</v>
      </c>
      <c r="G1812">
        <f>IF(OR(Table3[[#This Row],[new Age]]&gt;Answer!$H$39,Table3[[#This Row],[new Age]]&lt;Answer!$H$40),1,0)</f>
        <v>0</v>
      </c>
    </row>
    <row r="1813" spans="1:7" x14ac:dyDescent="0.3">
      <c r="A1813">
        <v>1812</v>
      </c>
      <c r="B1813" s="1" t="s">
        <v>105</v>
      </c>
      <c r="C1813" t="s">
        <v>151</v>
      </c>
      <c r="D1813">
        <v>49</v>
      </c>
      <c r="E1813" t="s">
        <v>157</v>
      </c>
      <c r="F1813">
        <f t="shared" si="28"/>
        <v>49</v>
      </c>
      <c r="G1813">
        <f>IF(OR(Table3[[#This Row],[new Age]]&gt;Answer!$H$39,Table3[[#This Row],[new Age]]&lt;Answer!$H$40),1,0)</f>
        <v>0</v>
      </c>
    </row>
    <row r="1814" spans="1:7" x14ac:dyDescent="0.3">
      <c r="A1814">
        <v>1813</v>
      </c>
      <c r="B1814" s="1" t="s">
        <v>99</v>
      </c>
      <c r="C1814" t="s">
        <v>151</v>
      </c>
      <c r="D1814">
        <v>21</v>
      </c>
      <c r="E1814" t="s">
        <v>157</v>
      </c>
      <c r="F1814">
        <f>IF(D1814="",AVERAGE(#REF!),D1814)</f>
        <v>21</v>
      </c>
      <c r="G1814">
        <f>IF(OR(Table3[[#This Row],[new Age]]&gt;Answer!$H$39,Table3[[#This Row],[new Age]]&lt;Answer!$H$40),1,0)</f>
        <v>0</v>
      </c>
    </row>
    <row r="1815" spans="1:7" x14ac:dyDescent="0.3">
      <c r="A1815">
        <v>1814</v>
      </c>
      <c r="B1815" s="1" t="s">
        <v>99</v>
      </c>
      <c r="C1815" t="s">
        <v>151</v>
      </c>
      <c r="D1815">
        <v>86</v>
      </c>
      <c r="E1815" t="s">
        <v>157</v>
      </c>
      <c r="F1815">
        <f>IF(D1815="",AVERAGE(#REF!),D1815)</f>
        <v>86</v>
      </c>
      <c r="G1815">
        <f>IF(OR(Table3[[#This Row],[new Age]]&gt;Answer!$H$39,Table3[[#This Row],[new Age]]&lt;Answer!$H$40),1,0)</f>
        <v>0</v>
      </c>
    </row>
    <row r="1816" spans="1:7" x14ac:dyDescent="0.3">
      <c r="A1816">
        <v>1815</v>
      </c>
      <c r="B1816" s="1" t="s">
        <v>104</v>
      </c>
      <c r="C1816" t="s">
        <v>151</v>
      </c>
      <c r="D1816">
        <v>43</v>
      </c>
      <c r="E1816" t="s">
        <v>157</v>
      </c>
      <c r="F1816">
        <f t="shared" si="28"/>
        <v>43</v>
      </c>
      <c r="G1816">
        <f>IF(OR(Table3[[#This Row],[new Age]]&gt;Answer!$H$39,Table3[[#This Row],[new Age]]&lt;Answer!$H$40),1,0)</f>
        <v>0</v>
      </c>
    </row>
    <row r="1817" spans="1:7" x14ac:dyDescent="0.3">
      <c r="A1817">
        <v>1816</v>
      </c>
      <c r="B1817" s="1" t="s">
        <v>105</v>
      </c>
      <c r="C1817" t="s">
        <v>151</v>
      </c>
      <c r="D1817">
        <v>75</v>
      </c>
      <c r="E1817" t="s">
        <v>157</v>
      </c>
      <c r="F1817">
        <f t="shared" si="28"/>
        <v>75</v>
      </c>
      <c r="G1817">
        <f>IF(OR(Table3[[#This Row],[new Age]]&gt;Answer!$H$39,Table3[[#This Row],[new Age]]&lt;Answer!$H$40),1,0)</f>
        <v>0</v>
      </c>
    </row>
    <row r="1818" spans="1:7" x14ac:dyDescent="0.3">
      <c r="A1818">
        <v>1817</v>
      </c>
      <c r="B1818" s="1" t="s">
        <v>99</v>
      </c>
      <c r="C1818" t="s">
        <v>151</v>
      </c>
      <c r="D1818">
        <v>21</v>
      </c>
      <c r="E1818" t="s">
        <v>157</v>
      </c>
      <c r="F1818">
        <f>IF(D1818="",AVERAGE(#REF!),D1818)</f>
        <v>21</v>
      </c>
      <c r="G1818">
        <f>IF(OR(Table3[[#This Row],[new Age]]&gt;Answer!$H$39,Table3[[#This Row],[new Age]]&lt;Answer!$H$40),1,0)</f>
        <v>0</v>
      </c>
    </row>
    <row r="1819" spans="1:7" x14ac:dyDescent="0.3">
      <c r="A1819">
        <v>1818</v>
      </c>
      <c r="B1819" s="1" t="s">
        <v>99</v>
      </c>
      <c r="C1819" t="s">
        <v>151</v>
      </c>
      <c r="D1819">
        <v>20</v>
      </c>
      <c r="E1819" t="s">
        <v>157</v>
      </c>
      <c r="F1819">
        <f>IF(D1819="",AVERAGE(#REF!),D1819)</f>
        <v>20</v>
      </c>
      <c r="G1819">
        <f>IF(OR(Table3[[#This Row],[new Age]]&gt;Answer!$H$39,Table3[[#This Row],[new Age]]&lt;Answer!$H$40),1,0)</f>
        <v>0</v>
      </c>
    </row>
    <row r="1820" spans="1:7" x14ac:dyDescent="0.3">
      <c r="A1820">
        <v>1819</v>
      </c>
      <c r="B1820" s="1" t="s">
        <v>99</v>
      </c>
      <c r="C1820" t="s">
        <v>151</v>
      </c>
      <c r="D1820">
        <v>82</v>
      </c>
      <c r="E1820" t="s">
        <v>157</v>
      </c>
      <c r="F1820">
        <f t="shared" si="28"/>
        <v>82</v>
      </c>
      <c r="G1820">
        <f>IF(OR(Table3[[#This Row],[new Age]]&gt;Answer!$H$39,Table3[[#This Row],[new Age]]&lt;Answer!$H$40),1,0)</f>
        <v>0</v>
      </c>
    </row>
    <row r="1821" spans="1:7" x14ac:dyDescent="0.3">
      <c r="A1821">
        <v>1820</v>
      </c>
      <c r="B1821" s="1" t="s">
        <v>99</v>
      </c>
      <c r="C1821" t="s">
        <v>151</v>
      </c>
      <c r="D1821">
        <v>71</v>
      </c>
      <c r="E1821" t="s">
        <v>157</v>
      </c>
      <c r="F1821">
        <f t="shared" si="28"/>
        <v>71</v>
      </c>
      <c r="G1821">
        <f>IF(OR(Table3[[#This Row],[new Age]]&gt;Answer!$H$39,Table3[[#This Row],[new Age]]&lt;Answer!$H$40),1,0)</f>
        <v>0</v>
      </c>
    </row>
    <row r="1822" spans="1:7" x14ac:dyDescent="0.3">
      <c r="A1822">
        <v>1821</v>
      </c>
      <c r="B1822" s="1" t="s">
        <v>99</v>
      </c>
      <c r="C1822" t="s">
        <v>152</v>
      </c>
      <c r="D1822">
        <v>32</v>
      </c>
      <c r="E1822" t="s">
        <v>157</v>
      </c>
      <c r="F1822">
        <f>IF(D1822="",AVERAGE(#REF!),D1822)</f>
        <v>32</v>
      </c>
      <c r="G1822">
        <f>IF(OR(Table3[[#This Row],[new Age]]&gt;Answer!$H$39,Table3[[#This Row],[new Age]]&lt;Answer!$H$40),1,0)</f>
        <v>0</v>
      </c>
    </row>
    <row r="1823" spans="1:7" x14ac:dyDescent="0.3">
      <c r="A1823">
        <v>1822</v>
      </c>
      <c r="B1823" s="1" t="s">
        <v>99</v>
      </c>
      <c r="C1823" t="s">
        <v>151</v>
      </c>
      <c r="D1823">
        <v>56</v>
      </c>
      <c r="E1823" t="s">
        <v>157</v>
      </c>
      <c r="F1823">
        <f>IF(D1823="",AVERAGE(#REF!),D1823)</f>
        <v>56</v>
      </c>
      <c r="G1823">
        <f>IF(OR(Table3[[#This Row],[new Age]]&gt;Answer!$H$39,Table3[[#This Row],[new Age]]&lt;Answer!$H$40),1,0)</f>
        <v>0</v>
      </c>
    </row>
    <row r="1824" spans="1:7" x14ac:dyDescent="0.3">
      <c r="A1824">
        <v>1823</v>
      </c>
      <c r="B1824" s="1" t="s">
        <v>105</v>
      </c>
      <c r="C1824" t="s">
        <v>151</v>
      </c>
      <c r="D1824">
        <v>18</v>
      </c>
      <c r="E1824" t="s">
        <v>157</v>
      </c>
      <c r="F1824">
        <f t="shared" si="28"/>
        <v>18</v>
      </c>
      <c r="G1824">
        <f>IF(OR(Table3[[#This Row],[new Age]]&gt;Answer!$H$39,Table3[[#This Row],[new Age]]&lt;Answer!$H$40),1,0)</f>
        <v>0</v>
      </c>
    </row>
    <row r="1825" spans="1:7" x14ac:dyDescent="0.3">
      <c r="A1825">
        <v>1824</v>
      </c>
      <c r="B1825" s="1" t="s">
        <v>99</v>
      </c>
      <c r="C1825" t="s">
        <v>152</v>
      </c>
      <c r="D1825">
        <v>35</v>
      </c>
      <c r="E1825" t="s">
        <v>157</v>
      </c>
      <c r="F1825">
        <f t="shared" si="28"/>
        <v>35</v>
      </c>
      <c r="G1825">
        <f>IF(OR(Table3[[#This Row],[new Age]]&gt;Answer!$H$39,Table3[[#This Row],[new Age]]&lt;Answer!$H$40),1,0)</f>
        <v>0</v>
      </c>
    </row>
    <row r="1826" spans="1:7" x14ac:dyDescent="0.3">
      <c r="A1826">
        <v>1825</v>
      </c>
      <c r="B1826" s="1" t="s">
        <v>101</v>
      </c>
      <c r="C1826" t="s">
        <v>152</v>
      </c>
      <c r="D1826">
        <v>22</v>
      </c>
      <c r="E1826" t="s">
        <v>157</v>
      </c>
      <c r="F1826">
        <f>IF(D1826="",AVERAGE(#REF!),D1826)</f>
        <v>22</v>
      </c>
      <c r="G1826">
        <f>IF(OR(Table3[[#This Row],[new Age]]&gt;Answer!$H$39,Table3[[#This Row],[new Age]]&lt;Answer!$H$40),1,0)</f>
        <v>0</v>
      </c>
    </row>
    <row r="1827" spans="1:7" x14ac:dyDescent="0.3">
      <c r="A1827">
        <v>1826</v>
      </c>
      <c r="B1827" s="1" t="s">
        <v>107</v>
      </c>
      <c r="C1827" t="s">
        <v>151</v>
      </c>
      <c r="D1827">
        <v>21</v>
      </c>
      <c r="E1827" t="s">
        <v>157</v>
      </c>
      <c r="F1827">
        <f>IF(D1827="",AVERAGE(#REF!),D1827)</f>
        <v>21</v>
      </c>
      <c r="G1827">
        <f>IF(OR(Table3[[#This Row],[new Age]]&gt;Answer!$H$39,Table3[[#This Row],[new Age]]&lt;Answer!$H$40),1,0)</f>
        <v>0</v>
      </c>
    </row>
    <row r="1828" spans="1:7" x14ac:dyDescent="0.3">
      <c r="A1828">
        <v>1827</v>
      </c>
      <c r="B1828" s="1" t="s">
        <v>99</v>
      </c>
      <c r="C1828" t="s">
        <v>151</v>
      </c>
      <c r="D1828">
        <v>61</v>
      </c>
      <c r="E1828" t="s">
        <v>157</v>
      </c>
      <c r="F1828">
        <f t="shared" si="28"/>
        <v>61</v>
      </c>
      <c r="G1828">
        <f>IF(OR(Table3[[#This Row],[new Age]]&gt;Answer!$H$39,Table3[[#This Row],[new Age]]&lt;Answer!$H$40),1,0)</f>
        <v>0</v>
      </c>
    </row>
    <row r="1829" spans="1:7" x14ac:dyDescent="0.3">
      <c r="A1829">
        <v>1828</v>
      </c>
      <c r="B1829" s="1" t="s">
        <v>102</v>
      </c>
      <c r="C1829" t="s">
        <v>152</v>
      </c>
      <c r="D1829">
        <v>51</v>
      </c>
      <c r="E1829" t="s">
        <v>157</v>
      </c>
      <c r="F1829">
        <f t="shared" si="28"/>
        <v>51</v>
      </c>
      <c r="G1829">
        <f>IF(OR(Table3[[#This Row],[new Age]]&gt;Answer!$H$39,Table3[[#This Row],[new Age]]&lt;Answer!$H$40),1,0)</f>
        <v>0</v>
      </c>
    </row>
    <row r="1830" spans="1:7" x14ac:dyDescent="0.3">
      <c r="A1830">
        <v>1829</v>
      </c>
      <c r="B1830" s="1" t="s">
        <v>101</v>
      </c>
      <c r="C1830" t="s">
        <v>151</v>
      </c>
      <c r="D1830">
        <v>82</v>
      </c>
      <c r="E1830" t="s">
        <v>157</v>
      </c>
      <c r="F1830">
        <f>IF(D1830="",AVERAGE(#REF!),D1830)</f>
        <v>82</v>
      </c>
      <c r="G1830">
        <f>IF(OR(Table3[[#This Row],[new Age]]&gt;Answer!$H$39,Table3[[#This Row],[new Age]]&lt;Answer!$H$40),1,0)</f>
        <v>0</v>
      </c>
    </row>
    <row r="1831" spans="1:7" x14ac:dyDescent="0.3">
      <c r="A1831">
        <v>1830</v>
      </c>
      <c r="B1831" s="1" t="s">
        <v>101</v>
      </c>
      <c r="C1831" t="s">
        <v>152</v>
      </c>
      <c r="D1831">
        <v>44</v>
      </c>
      <c r="E1831" t="s">
        <v>157</v>
      </c>
      <c r="F1831">
        <f>IF(D1831="",AVERAGE(#REF!),D1831)</f>
        <v>44</v>
      </c>
      <c r="G1831">
        <f>IF(OR(Table3[[#This Row],[new Age]]&gt;Answer!$H$39,Table3[[#This Row],[new Age]]&lt;Answer!$H$40),1,0)</f>
        <v>0</v>
      </c>
    </row>
    <row r="1832" spans="1:7" x14ac:dyDescent="0.3">
      <c r="A1832">
        <v>1831</v>
      </c>
      <c r="B1832" s="1" t="s">
        <v>99</v>
      </c>
      <c r="C1832" t="s">
        <v>151</v>
      </c>
      <c r="D1832">
        <v>48</v>
      </c>
      <c r="E1832" t="s">
        <v>157</v>
      </c>
      <c r="F1832">
        <f t="shared" si="28"/>
        <v>48</v>
      </c>
      <c r="G1832">
        <f>IF(OR(Table3[[#This Row],[new Age]]&gt;Answer!$H$39,Table3[[#This Row],[new Age]]&lt;Answer!$H$40),1,0)</f>
        <v>0</v>
      </c>
    </row>
    <row r="1833" spans="1:7" x14ac:dyDescent="0.3">
      <c r="A1833">
        <v>1832</v>
      </c>
      <c r="B1833" s="1" t="s">
        <v>99</v>
      </c>
      <c r="C1833" t="s">
        <v>152</v>
      </c>
      <c r="D1833">
        <v>82</v>
      </c>
      <c r="E1833" t="s">
        <v>157</v>
      </c>
      <c r="F1833">
        <f t="shared" si="28"/>
        <v>82</v>
      </c>
      <c r="G1833">
        <f>IF(OR(Table3[[#This Row],[new Age]]&gt;Answer!$H$39,Table3[[#This Row],[new Age]]&lt;Answer!$H$40),1,0)</f>
        <v>0</v>
      </c>
    </row>
    <row r="1834" spans="1:7" x14ac:dyDescent="0.3">
      <c r="A1834">
        <v>1833</v>
      </c>
      <c r="B1834" s="1" t="s">
        <v>106</v>
      </c>
      <c r="C1834" t="s">
        <v>152</v>
      </c>
      <c r="D1834">
        <v>29</v>
      </c>
      <c r="E1834" t="s">
        <v>157</v>
      </c>
      <c r="F1834">
        <f>IF(D1834="",AVERAGE(#REF!),D1834)</f>
        <v>29</v>
      </c>
      <c r="G1834">
        <f>IF(OR(Table3[[#This Row],[new Age]]&gt;Answer!$H$39,Table3[[#This Row],[new Age]]&lt;Answer!$H$40),1,0)</f>
        <v>0</v>
      </c>
    </row>
    <row r="1835" spans="1:7" x14ac:dyDescent="0.3">
      <c r="A1835">
        <v>1834</v>
      </c>
      <c r="B1835" s="1" t="s">
        <v>101</v>
      </c>
      <c r="C1835" t="s">
        <v>151</v>
      </c>
      <c r="D1835">
        <v>60</v>
      </c>
      <c r="E1835" t="s">
        <v>157</v>
      </c>
      <c r="F1835">
        <f>IF(D1835="",AVERAGE(#REF!),D1835)</f>
        <v>60</v>
      </c>
      <c r="G1835">
        <f>IF(OR(Table3[[#This Row],[new Age]]&gt;Answer!$H$39,Table3[[#This Row],[new Age]]&lt;Answer!$H$40),1,0)</f>
        <v>0</v>
      </c>
    </row>
    <row r="1836" spans="1:7" x14ac:dyDescent="0.3">
      <c r="A1836">
        <v>1835</v>
      </c>
      <c r="B1836" s="1" t="s">
        <v>102</v>
      </c>
      <c r="C1836" t="s">
        <v>151</v>
      </c>
      <c r="D1836">
        <v>43</v>
      </c>
      <c r="E1836" t="s">
        <v>157</v>
      </c>
      <c r="F1836">
        <f t="shared" si="28"/>
        <v>43</v>
      </c>
      <c r="G1836">
        <f>IF(OR(Table3[[#This Row],[new Age]]&gt;Answer!$H$39,Table3[[#This Row],[new Age]]&lt;Answer!$H$40),1,0)</f>
        <v>0</v>
      </c>
    </row>
    <row r="1837" spans="1:7" x14ac:dyDescent="0.3">
      <c r="A1837">
        <v>1836</v>
      </c>
      <c r="B1837" s="1" t="s">
        <v>100</v>
      </c>
      <c r="C1837" t="s">
        <v>151</v>
      </c>
      <c r="D1837">
        <v>36</v>
      </c>
      <c r="E1837" t="s">
        <v>157</v>
      </c>
      <c r="F1837">
        <f t="shared" si="28"/>
        <v>36</v>
      </c>
      <c r="G1837">
        <f>IF(OR(Table3[[#This Row],[new Age]]&gt;Answer!$H$39,Table3[[#This Row],[new Age]]&lt;Answer!$H$40),1,0)</f>
        <v>0</v>
      </c>
    </row>
    <row r="1838" spans="1:7" x14ac:dyDescent="0.3">
      <c r="A1838">
        <v>1837</v>
      </c>
      <c r="B1838" s="1" t="s">
        <v>110</v>
      </c>
      <c r="C1838" t="s">
        <v>152</v>
      </c>
      <c r="D1838">
        <v>87</v>
      </c>
      <c r="E1838" t="s">
        <v>157</v>
      </c>
      <c r="F1838">
        <f>IF(D1838="",AVERAGE(#REF!),D1838)</f>
        <v>87</v>
      </c>
      <c r="G1838">
        <f>IF(OR(Table3[[#This Row],[new Age]]&gt;Answer!$H$39,Table3[[#This Row],[new Age]]&lt;Answer!$H$40),1,0)</f>
        <v>0</v>
      </c>
    </row>
    <row r="1839" spans="1:7" x14ac:dyDescent="0.3">
      <c r="A1839">
        <v>1838</v>
      </c>
      <c r="B1839" s="1" t="s">
        <v>99</v>
      </c>
      <c r="C1839" t="s">
        <v>152</v>
      </c>
      <c r="D1839">
        <v>48</v>
      </c>
      <c r="E1839" t="s">
        <v>157</v>
      </c>
      <c r="F1839">
        <f>IF(D1839="",AVERAGE(#REF!),D1839)</f>
        <v>48</v>
      </c>
      <c r="G1839">
        <f>IF(OR(Table3[[#This Row],[new Age]]&gt;Answer!$H$39,Table3[[#This Row],[new Age]]&lt;Answer!$H$40),1,0)</f>
        <v>0</v>
      </c>
    </row>
    <row r="1840" spans="1:7" x14ac:dyDescent="0.3">
      <c r="A1840">
        <v>1839</v>
      </c>
      <c r="B1840" s="1" t="s">
        <v>109</v>
      </c>
      <c r="C1840" t="s">
        <v>152</v>
      </c>
      <c r="D1840">
        <v>33</v>
      </c>
      <c r="E1840" t="s">
        <v>157</v>
      </c>
      <c r="F1840">
        <f t="shared" si="28"/>
        <v>33</v>
      </c>
      <c r="G1840">
        <f>IF(OR(Table3[[#This Row],[new Age]]&gt;Answer!$H$39,Table3[[#This Row],[new Age]]&lt;Answer!$H$40),1,0)</f>
        <v>0</v>
      </c>
    </row>
    <row r="1841" spans="1:7" x14ac:dyDescent="0.3">
      <c r="A1841">
        <v>1840</v>
      </c>
      <c r="B1841" s="1" t="s">
        <v>99</v>
      </c>
      <c r="C1841" t="s">
        <v>151</v>
      </c>
      <c r="D1841">
        <v>83</v>
      </c>
      <c r="E1841" t="s">
        <v>157</v>
      </c>
      <c r="F1841">
        <f t="shared" si="28"/>
        <v>83</v>
      </c>
      <c r="G1841">
        <f>IF(OR(Table3[[#This Row],[new Age]]&gt;Answer!$H$39,Table3[[#This Row],[new Age]]&lt;Answer!$H$40),1,0)</f>
        <v>0</v>
      </c>
    </row>
    <row r="1842" spans="1:7" x14ac:dyDescent="0.3">
      <c r="A1842">
        <v>1841</v>
      </c>
      <c r="B1842" s="1" t="s">
        <v>106</v>
      </c>
      <c r="C1842" t="s">
        <v>151</v>
      </c>
      <c r="D1842">
        <v>82</v>
      </c>
      <c r="E1842" t="s">
        <v>157</v>
      </c>
      <c r="F1842">
        <f>IF(D1842="",AVERAGE(#REF!),D1842)</f>
        <v>82</v>
      </c>
      <c r="G1842">
        <f>IF(OR(Table3[[#This Row],[new Age]]&gt;Answer!$H$39,Table3[[#This Row],[new Age]]&lt;Answer!$H$40),1,0)</f>
        <v>0</v>
      </c>
    </row>
    <row r="1843" spans="1:7" x14ac:dyDescent="0.3">
      <c r="A1843">
        <v>1842</v>
      </c>
      <c r="B1843" s="1" t="s">
        <v>106</v>
      </c>
      <c r="C1843" t="s">
        <v>151</v>
      </c>
      <c r="D1843">
        <v>61</v>
      </c>
      <c r="E1843" t="s">
        <v>157</v>
      </c>
      <c r="F1843">
        <f>IF(D1843="",AVERAGE(#REF!),D1843)</f>
        <v>61</v>
      </c>
      <c r="G1843">
        <f>IF(OR(Table3[[#This Row],[new Age]]&gt;Answer!$H$39,Table3[[#This Row],[new Age]]&lt;Answer!$H$40),1,0)</f>
        <v>0</v>
      </c>
    </row>
    <row r="1844" spans="1:7" x14ac:dyDescent="0.3">
      <c r="A1844">
        <v>1843</v>
      </c>
      <c r="B1844" s="1" t="s">
        <v>99</v>
      </c>
      <c r="C1844" t="s">
        <v>152</v>
      </c>
      <c r="D1844">
        <v>20</v>
      </c>
      <c r="E1844" t="s">
        <v>157</v>
      </c>
      <c r="F1844">
        <f t="shared" si="28"/>
        <v>20</v>
      </c>
      <c r="G1844">
        <f>IF(OR(Table3[[#This Row],[new Age]]&gt;Answer!$H$39,Table3[[#This Row],[new Age]]&lt;Answer!$H$40),1,0)</f>
        <v>0</v>
      </c>
    </row>
    <row r="1845" spans="1:7" x14ac:dyDescent="0.3">
      <c r="A1845">
        <v>1844</v>
      </c>
      <c r="B1845" s="1" t="s">
        <v>106</v>
      </c>
      <c r="C1845" t="s">
        <v>152</v>
      </c>
      <c r="D1845">
        <v>88</v>
      </c>
      <c r="E1845" t="s">
        <v>157</v>
      </c>
      <c r="F1845">
        <f t="shared" si="28"/>
        <v>88</v>
      </c>
      <c r="G1845">
        <f>IF(OR(Table3[[#This Row],[new Age]]&gt;Answer!$H$39,Table3[[#This Row],[new Age]]&lt;Answer!$H$40),1,0)</f>
        <v>0</v>
      </c>
    </row>
    <row r="1846" spans="1:7" x14ac:dyDescent="0.3">
      <c r="A1846">
        <v>1845</v>
      </c>
      <c r="B1846" s="1" t="s">
        <v>102</v>
      </c>
      <c r="C1846" t="s">
        <v>152</v>
      </c>
      <c r="D1846">
        <v>83</v>
      </c>
      <c r="E1846" t="s">
        <v>157</v>
      </c>
      <c r="F1846">
        <f>IF(D1846="",AVERAGE(#REF!),D1846)</f>
        <v>83</v>
      </c>
      <c r="G1846">
        <f>IF(OR(Table3[[#This Row],[new Age]]&gt;Answer!$H$39,Table3[[#This Row],[new Age]]&lt;Answer!$H$40),1,0)</f>
        <v>0</v>
      </c>
    </row>
    <row r="1847" spans="1:7" x14ac:dyDescent="0.3">
      <c r="A1847">
        <v>1846</v>
      </c>
      <c r="B1847" s="1" t="s">
        <v>101</v>
      </c>
      <c r="C1847" t="s">
        <v>151</v>
      </c>
      <c r="D1847">
        <v>41</v>
      </c>
      <c r="E1847" t="s">
        <v>157</v>
      </c>
      <c r="F1847">
        <f>IF(D1847="",AVERAGE(#REF!),D1847)</f>
        <v>41</v>
      </c>
      <c r="G1847">
        <f>IF(OR(Table3[[#This Row],[new Age]]&gt;Answer!$H$39,Table3[[#This Row],[new Age]]&lt;Answer!$H$40),1,0)</f>
        <v>0</v>
      </c>
    </row>
    <row r="1848" spans="1:7" x14ac:dyDescent="0.3">
      <c r="A1848">
        <v>1847</v>
      </c>
      <c r="B1848" s="1" t="s">
        <v>100</v>
      </c>
      <c r="C1848" t="s">
        <v>151</v>
      </c>
      <c r="D1848">
        <v>33</v>
      </c>
      <c r="E1848" t="s">
        <v>157</v>
      </c>
      <c r="F1848">
        <f t="shared" si="28"/>
        <v>33</v>
      </c>
      <c r="G1848">
        <f>IF(OR(Table3[[#This Row],[new Age]]&gt;Answer!$H$39,Table3[[#This Row],[new Age]]&lt;Answer!$H$40),1,0)</f>
        <v>0</v>
      </c>
    </row>
    <row r="1849" spans="1:7" x14ac:dyDescent="0.3">
      <c r="A1849">
        <v>1848</v>
      </c>
      <c r="B1849" s="1" t="s">
        <v>99</v>
      </c>
      <c r="C1849" t="s">
        <v>151</v>
      </c>
      <c r="D1849">
        <v>63</v>
      </c>
      <c r="E1849" t="s">
        <v>157</v>
      </c>
      <c r="F1849">
        <f t="shared" si="28"/>
        <v>63</v>
      </c>
      <c r="G1849">
        <f>IF(OR(Table3[[#This Row],[new Age]]&gt;Answer!$H$39,Table3[[#This Row],[new Age]]&lt;Answer!$H$40),1,0)</f>
        <v>0</v>
      </c>
    </row>
    <row r="1850" spans="1:7" x14ac:dyDescent="0.3">
      <c r="A1850">
        <v>1849</v>
      </c>
      <c r="B1850" s="1" t="s">
        <v>108</v>
      </c>
      <c r="C1850" t="s">
        <v>151</v>
      </c>
      <c r="D1850">
        <v>35</v>
      </c>
      <c r="E1850" t="s">
        <v>157</v>
      </c>
      <c r="F1850">
        <f>IF(D1850="",AVERAGE(#REF!),D1850)</f>
        <v>35</v>
      </c>
      <c r="G1850">
        <f>IF(OR(Table3[[#This Row],[new Age]]&gt;Answer!$H$39,Table3[[#This Row],[new Age]]&lt;Answer!$H$40),1,0)</f>
        <v>0</v>
      </c>
    </row>
    <row r="1851" spans="1:7" x14ac:dyDescent="0.3">
      <c r="A1851">
        <v>1850</v>
      </c>
      <c r="B1851" s="1" t="s">
        <v>109</v>
      </c>
      <c r="C1851" t="s">
        <v>151</v>
      </c>
      <c r="D1851">
        <v>60</v>
      </c>
      <c r="E1851" t="s">
        <v>157</v>
      </c>
      <c r="F1851">
        <f>IF(D1851="",AVERAGE(#REF!),D1851)</f>
        <v>60</v>
      </c>
      <c r="G1851">
        <f>IF(OR(Table3[[#This Row],[new Age]]&gt;Answer!$H$39,Table3[[#This Row],[new Age]]&lt;Answer!$H$40),1,0)</f>
        <v>0</v>
      </c>
    </row>
    <row r="1852" spans="1:7" x14ac:dyDescent="0.3">
      <c r="A1852">
        <v>1851</v>
      </c>
      <c r="B1852" s="1" t="s">
        <v>105</v>
      </c>
      <c r="C1852" t="s">
        <v>152</v>
      </c>
      <c r="D1852">
        <v>76</v>
      </c>
      <c r="E1852" t="s">
        <v>157</v>
      </c>
      <c r="F1852">
        <f t="shared" si="28"/>
        <v>76</v>
      </c>
      <c r="G1852">
        <f>IF(OR(Table3[[#This Row],[new Age]]&gt;Answer!$H$39,Table3[[#This Row],[new Age]]&lt;Answer!$H$40),1,0)</f>
        <v>0</v>
      </c>
    </row>
    <row r="1853" spans="1:7" x14ac:dyDescent="0.3">
      <c r="A1853">
        <v>1852</v>
      </c>
      <c r="B1853" s="1" t="s">
        <v>107</v>
      </c>
      <c r="C1853" t="s">
        <v>151</v>
      </c>
      <c r="D1853">
        <v>87</v>
      </c>
      <c r="E1853" t="s">
        <v>157</v>
      </c>
      <c r="F1853">
        <f t="shared" si="28"/>
        <v>87</v>
      </c>
      <c r="G1853">
        <f>IF(OR(Table3[[#This Row],[new Age]]&gt;Answer!$H$39,Table3[[#This Row],[new Age]]&lt;Answer!$H$40),1,0)</f>
        <v>0</v>
      </c>
    </row>
    <row r="1854" spans="1:7" x14ac:dyDescent="0.3">
      <c r="A1854">
        <v>1853</v>
      </c>
      <c r="B1854" s="1" t="s">
        <v>100</v>
      </c>
      <c r="C1854" t="s">
        <v>151</v>
      </c>
      <c r="D1854">
        <v>65</v>
      </c>
      <c r="E1854" t="s">
        <v>157</v>
      </c>
      <c r="F1854">
        <f>IF(D1854="",AVERAGE(#REF!),D1854)</f>
        <v>65</v>
      </c>
      <c r="G1854">
        <f>IF(OR(Table3[[#This Row],[new Age]]&gt;Answer!$H$39,Table3[[#This Row],[new Age]]&lt;Answer!$H$40),1,0)</f>
        <v>0</v>
      </c>
    </row>
    <row r="1855" spans="1:7" x14ac:dyDescent="0.3">
      <c r="A1855">
        <v>1854</v>
      </c>
      <c r="B1855" s="1" t="s">
        <v>99</v>
      </c>
      <c r="C1855" t="s">
        <v>152</v>
      </c>
      <c r="D1855">
        <v>87</v>
      </c>
      <c r="E1855" t="s">
        <v>157</v>
      </c>
      <c r="F1855">
        <f>IF(D1855="",AVERAGE(#REF!),D1855)</f>
        <v>87</v>
      </c>
      <c r="G1855">
        <f>IF(OR(Table3[[#This Row],[new Age]]&gt;Answer!$H$39,Table3[[#This Row],[new Age]]&lt;Answer!$H$40),1,0)</f>
        <v>0</v>
      </c>
    </row>
    <row r="1856" spans="1:7" x14ac:dyDescent="0.3">
      <c r="A1856">
        <v>1855</v>
      </c>
      <c r="B1856" s="1" t="s">
        <v>108</v>
      </c>
      <c r="C1856" t="s">
        <v>152</v>
      </c>
      <c r="D1856">
        <v>44</v>
      </c>
      <c r="E1856" t="s">
        <v>157</v>
      </c>
      <c r="F1856">
        <f t="shared" si="28"/>
        <v>44</v>
      </c>
      <c r="G1856">
        <f>IF(OR(Table3[[#This Row],[new Age]]&gt;Answer!$H$39,Table3[[#This Row],[new Age]]&lt;Answer!$H$40),1,0)</f>
        <v>0</v>
      </c>
    </row>
    <row r="1857" spans="1:7" x14ac:dyDescent="0.3">
      <c r="A1857">
        <v>1856</v>
      </c>
      <c r="B1857" s="1" t="s">
        <v>99</v>
      </c>
      <c r="C1857" t="s">
        <v>152</v>
      </c>
      <c r="D1857">
        <v>78</v>
      </c>
      <c r="E1857" t="s">
        <v>157</v>
      </c>
      <c r="F1857">
        <f t="shared" si="28"/>
        <v>78</v>
      </c>
      <c r="G1857">
        <f>IF(OR(Table3[[#This Row],[new Age]]&gt;Answer!$H$39,Table3[[#This Row],[new Age]]&lt;Answer!$H$40),1,0)</f>
        <v>0</v>
      </c>
    </row>
    <row r="1858" spans="1:7" x14ac:dyDescent="0.3">
      <c r="A1858">
        <v>1857</v>
      </c>
      <c r="B1858" s="1" t="s">
        <v>100</v>
      </c>
      <c r="C1858" t="s">
        <v>152</v>
      </c>
      <c r="D1858">
        <v>75</v>
      </c>
      <c r="E1858" t="s">
        <v>157</v>
      </c>
      <c r="F1858">
        <f>IF(D1858="",AVERAGE(#REF!),D1858)</f>
        <v>75</v>
      </c>
      <c r="G1858">
        <f>IF(OR(Table3[[#This Row],[new Age]]&gt;Answer!$H$39,Table3[[#This Row],[new Age]]&lt;Answer!$H$40),1,0)</f>
        <v>0</v>
      </c>
    </row>
    <row r="1859" spans="1:7" x14ac:dyDescent="0.3">
      <c r="A1859">
        <v>1858</v>
      </c>
      <c r="B1859" s="1" t="s">
        <v>99</v>
      </c>
      <c r="C1859" t="s">
        <v>152</v>
      </c>
      <c r="D1859">
        <v>59</v>
      </c>
      <c r="E1859" t="s">
        <v>157</v>
      </c>
      <c r="F1859">
        <f>IF(D1859="",AVERAGE(#REF!),D1859)</f>
        <v>59</v>
      </c>
      <c r="G1859">
        <f>IF(OR(Table3[[#This Row],[new Age]]&gt;Answer!$H$39,Table3[[#This Row],[new Age]]&lt;Answer!$H$40),1,0)</f>
        <v>0</v>
      </c>
    </row>
    <row r="1860" spans="1:7" x14ac:dyDescent="0.3">
      <c r="A1860">
        <v>1859</v>
      </c>
      <c r="B1860" s="1" t="s">
        <v>105</v>
      </c>
      <c r="C1860" t="s">
        <v>152</v>
      </c>
      <c r="D1860">
        <v>64</v>
      </c>
      <c r="E1860" t="s">
        <v>157</v>
      </c>
      <c r="F1860">
        <f t="shared" si="28"/>
        <v>64</v>
      </c>
      <c r="G1860">
        <f>IF(OR(Table3[[#This Row],[new Age]]&gt;Answer!$H$39,Table3[[#This Row],[new Age]]&lt;Answer!$H$40),1,0)</f>
        <v>0</v>
      </c>
    </row>
    <row r="1861" spans="1:7" x14ac:dyDescent="0.3">
      <c r="A1861">
        <v>1860</v>
      </c>
      <c r="B1861" s="1" t="s">
        <v>105</v>
      </c>
      <c r="C1861" t="s">
        <v>152</v>
      </c>
      <c r="D1861">
        <v>61</v>
      </c>
      <c r="E1861" t="s">
        <v>157</v>
      </c>
      <c r="F1861">
        <f t="shared" si="28"/>
        <v>61</v>
      </c>
      <c r="G1861">
        <f>IF(OR(Table3[[#This Row],[new Age]]&gt;Answer!$H$39,Table3[[#This Row],[new Age]]&lt;Answer!$H$40),1,0)</f>
        <v>0</v>
      </c>
    </row>
    <row r="1862" spans="1:7" x14ac:dyDescent="0.3">
      <c r="A1862">
        <v>1861</v>
      </c>
      <c r="B1862" s="1" t="s">
        <v>99</v>
      </c>
      <c r="C1862" t="s">
        <v>151</v>
      </c>
      <c r="D1862">
        <v>84</v>
      </c>
      <c r="E1862" t="s">
        <v>157</v>
      </c>
      <c r="F1862">
        <f>IF(D1862="",AVERAGE(#REF!),D1862)</f>
        <v>84</v>
      </c>
      <c r="G1862">
        <f>IF(OR(Table3[[#This Row],[new Age]]&gt;Answer!$H$39,Table3[[#This Row],[new Age]]&lt;Answer!$H$40),1,0)</f>
        <v>0</v>
      </c>
    </row>
    <row r="1863" spans="1:7" x14ac:dyDescent="0.3">
      <c r="A1863">
        <v>1862</v>
      </c>
      <c r="B1863" s="1" t="s">
        <v>101</v>
      </c>
      <c r="C1863" t="s">
        <v>152</v>
      </c>
      <c r="D1863">
        <v>70</v>
      </c>
      <c r="E1863" t="s">
        <v>157</v>
      </c>
      <c r="F1863">
        <f>IF(D1863="",AVERAGE(#REF!),D1863)</f>
        <v>70</v>
      </c>
      <c r="G1863">
        <f>IF(OR(Table3[[#This Row],[new Age]]&gt;Answer!$H$39,Table3[[#This Row],[new Age]]&lt;Answer!$H$40),1,0)</f>
        <v>0</v>
      </c>
    </row>
    <row r="1864" spans="1:7" x14ac:dyDescent="0.3">
      <c r="A1864">
        <v>1863</v>
      </c>
      <c r="B1864" s="1" t="s">
        <v>105</v>
      </c>
      <c r="C1864" t="s">
        <v>152</v>
      </c>
      <c r="D1864">
        <v>21</v>
      </c>
      <c r="E1864" t="s">
        <v>157</v>
      </c>
      <c r="F1864">
        <f t="shared" ref="F1864:F1925" si="29">IF(D1864="",AVERAGE(D1861:D1863),D1864)</f>
        <v>21</v>
      </c>
      <c r="G1864">
        <f>IF(OR(Table3[[#This Row],[new Age]]&gt;Answer!$H$39,Table3[[#This Row],[new Age]]&lt;Answer!$H$40),1,0)</f>
        <v>0</v>
      </c>
    </row>
    <row r="1865" spans="1:7" x14ac:dyDescent="0.3">
      <c r="A1865">
        <v>1864</v>
      </c>
      <c r="B1865" s="1" t="s">
        <v>101</v>
      </c>
      <c r="C1865" t="s">
        <v>152</v>
      </c>
      <c r="D1865">
        <v>83</v>
      </c>
      <c r="E1865" t="s">
        <v>157</v>
      </c>
      <c r="F1865">
        <f t="shared" si="29"/>
        <v>83</v>
      </c>
      <c r="G1865">
        <f>IF(OR(Table3[[#This Row],[new Age]]&gt;Answer!$H$39,Table3[[#This Row],[new Age]]&lt;Answer!$H$40),1,0)</f>
        <v>0</v>
      </c>
    </row>
    <row r="1866" spans="1:7" x14ac:dyDescent="0.3">
      <c r="A1866">
        <v>1865</v>
      </c>
      <c r="B1866" s="1" t="s">
        <v>100</v>
      </c>
      <c r="C1866" t="s">
        <v>151</v>
      </c>
      <c r="D1866">
        <v>90</v>
      </c>
      <c r="E1866" t="s">
        <v>157</v>
      </c>
      <c r="F1866">
        <f>IF(D1866="",AVERAGE(#REF!),D1866)</f>
        <v>90</v>
      </c>
      <c r="G1866">
        <f>IF(OR(Table3[[#This Row],[new Age]]&gt;Answer!$H$39,Table3[[#This Row],[new Age]]&lt;Answer!$H$40),1,0)</f>
        <v>0</v>
      </c>
    </row>
    <row r="1867" spans="1:7" x14ac:dyDescent="0.3">
      <c r="A1867">
        <v>1866</v>
      </c>
      <c r="B1867" s="1" t="s">
        <v>105</v>
      </c>
      <c r="C1867" t="s">
        <v>151</v>
      </c>
      <c r="D1867">
        <v>53</v>
      </c>
      <c r="E1867" t="s">
        <v>157</v>
      </c>
      <c r="F1867">
        <f>IF(D1867="",AVERAGE(#REF!),D1867)</f>
        <v>53</v>
      </c>
      <c r="G1867">
        <f>IF(OR(Table3[[#This Row],[new Age]]&gt;Answer!$H$39,Table3[[#This Row],[new Age]]&lt;Answer!$H$40),1,0)</f>
        <v>0</v>
      </c>
    </row>
    <row r="1868" spans="1:7" x14ac:dyDescent="0.3">
      <c r="A1868">
        <v>1867</v>
      </c>
      <c r="B1868" s="1" t="s">
        <v>99</v>
      </c>
      <c r="C1868" t="s">
        <v>151</v>
      </c>
      <c r="D1868">
        <v>57</v>
      </c>
      <c r="E1868" t="s">
        <v>157</v>
      </c>
      <c r="F1868">
        <f t="shared" si="29"/>
        <v>57</v>
      </c>
      <c r="G1868">
        <f>IF(OR(Table3[[#This Row],[new Age]]&gt;Answer!$H$39,Table3[[#This Row],[new Age]]&lt;Answer!$H$40),1,0)</f>
        <v>0</v>
      </c>
    </row>
    <row r="1869" spans="1:7" x14ac:dyDescent="0.3">
      <c r="A1869">
        <v>1868</v>
      </c>
      <c r="B1869" s="1" t="s">
        <v>100</v>
      </c>
      <c r="C1869" t="s">
        <v>151</v>
      </c>
      <c r="D1869">
        <v>49</v>
      </c>
      <c r="E1869" t="s">
        <v>157</v>
      </c>
      <c r="F1869">
        <f t="shared" si="29"/>
        <v>49</v>
      </c>
      <c r="G1869">
        <f>IF(OR(Table3[[#This Row],[new Age]]&gt;Answer!$H$39,Table3[[#This Row],[new Age]]&lt;Answer!$H$40),1,0)</f>
        <v>0</v>
      </c>
    </row>
    <row r="1870" spans="1:7" x14ac:dyDescent="0.3">
      <c r="A1870">
        <v>1869</v>
      </c>
      <c r="B1870" s="1" t="s">
        <v>106</v>
      </c>
      <c r="C1870" t="s">
        <v>152</v>
      </c>
      <c r="D1870">
        <v>60</v>
      </c>
      <c r="E1870" t="s">
        <v>157</v>
      </c>
      <c r="F1870">
        <f>IF(D1870="",AVERAGE(#REF!),D1870)</f>
        <v>60</v>
      </c>
      <c r="G1870">
        <f>IF(OR(Table3[[#This Row],[new Age]]&gt;Answer!$H$39,Table3[[#This Row],[new Age]]&lt;Answer!$H$40),1,0)</f>
        <v>0</v>
      </c>
    </row>
    <row r="1871" spans="1:7" x14ac:dyDescent="0.3">
      <c r="A1871">
        <v>1870</v>
      </c>
      <c r="B1871" s="1" t="s">
        <v>99</v>
      </c>
      <c r="C1871" t="s">
        <v>152</v>
      </c>
      <c r="D1871">
        <v>39</v>
      </c>
      <c r="E1871" t="s">
        <v>157</v>
      </c>
      <c r="F1871">
        <f>IF(D1871="",AVERAGE(#REF!),D1871)</f>
        <v>39</v>
      </c>
      <c r="G1871">
        <f>IF(OR(Table3[[#This Row],[new Age]]&gt;Answer!$H$39,Table3[[#This Row],[new Age]]&lt;Answer!$H$40),1,0)</f>
        <v>0</v>
      </c>
    </row>
    <row r="1872" spans="1:7" x14ac:dyDescent="0.3">
      <c r="A1872">
        <v>1871</v>
      </c>
      <c r="B1872" s="1" t="s">
        <v>107</v>
      </c>
      <c r="C1872" t="s">
        <v>152</v>
      </c>
      <c r="D1872">
        <v>49</v>
      </c>
      <c r="E1872" t="s">
        <v>157</v>
      </c>
      <c r="F1872">
        <f t="shared" si="29"/>
        <v>49</v>
      </c>
      <c r="G1872">
        <f>IF(OR(Table3[[#This Row],[new Age]]&gt;Answer!$H$39,Table3[[#This Row],[new Age]]&lt;Answer!$H$40),1,0)</f>
        <v>0</v>
      </c>
    </row>
    <row r="1873" spans="1:7" x14ac:dyDescent="0.3">
      <c r="A1873">
        <v>1872</v>
      </c>
      <c r="B1873" s="1" t="s">
        <v>100</v>
      </c>
      <c r="C1873" t="s">
        <v>152</v>
      </c>
      <c r="D1873">
        <v>34</v>
      </c>
      <c r="E1873" t="s">
        <v>157</v>
      </c>
      <c r="F1873">
        <f t="shared" si="29"/>
        <v>34</v>
      </c>
      <c r="G1873">
        <f>IF(OR(Table3[[#This Row],[new Age]]&gt;Answer!$H$39,Table3[[#This Row],[new Age]]&lt;Answer!$H$40),1,0)</f>
        <v>0</v>
      </c>
    </row>
    <row r="1874" spans="1:7" x14ac:dyDescent="0.3">
      <c r="A1874">
        <v>1873</v>
      </c>
      <c r="B1874" s="1" t="s">
        <v>101</v>
      </c>
      <c r="C1874" t="s">
        <v>152</v>
      </c>
      <c r="D1874">
        <v>20</v>
      </c>
      <c r="E1874" t="s">
        <v>157</v>
      </c>
      <c r="F1874">
        <f>IF(D1874="",AVERAGE(#REF!),D1874)</f>
        <v>20</v>
      </c>
      <c r="G1874">
        <f>IF(OR(Table3[[#This Row],[new Age]]&gt;Answer!$H$39,Table3[[#This Row],[new Age]]&lt;Answer!$H$40),1,0)</f>
        <v>0</v>
      </c>
    </row>
    <row r="1875" spans="1:7" x14ac:dyDescent="0.3">
      <c r="A1875">
        <v>1874</v>
      </c>
      <c r="B1875" s="1" t="s">
        <v>99</v>
      </c>
      <c r="C1875" t="s">
        <v>151</v>
      </c>
      <c r="D1875">
        <v>51</v>
      </c>
      <c r="E1875" t="s">
        <v>157</v>
      </c>
      <c r="F1875">
        <f>IF(D1875="",AVERAGE(#REF!),D1875)</f>
        <v>51</v>
      </c>
      <c r="G1875">
        <f>IF(OR(Table3[[#This Row],[new Age]]&gt;Answer!$H$39,Table3[[#This Row],[new Age]]&lt;Answer!$H$40),1,0)</f>
        <v>0</v>
      </c>
    </row>
    <row r="1876" spans="1:7" x14ac:dyDescent="0.3">
      <c r="A1876">
        <v>1875</v>
      </c>
      <c r="B1876" s="1" t="s">
        <v>100</v>
      </c>
      <c r="C1876" t="s">
        <v>152</v>
      </c>
      <c r="D1876">
        <v>62</v>
      </c>
      <c r="E1876" t="s">
        <v>157</v>
      </c>
      <c r="F1876">
        <f t="shared" si="29"/>
        <v>62</v>
      </c>
      <c r="G1876">
        <f>IF(OR(Table3[[#This Row],[new Age]]&gt;Answer!$H$39,Table3[[#This Row],[new Age]]&lt;Answer!$H$40),1,0)</f>
        <v>0</v>
      </c>
    </row>
    <row r="1877" spans="1:7" x14ac:dyDescent="0.3">
      <c r="A1877">
        <v>1876</v>
      </c>
      <c r="B1877" s="1" t="s">
        <v>103</v>
      </c>
      <c r="C1877" t="s">
        <v>151</v>
      </c>
      <c r="D1877">
        <v>27</v>
      </c>
      <c r="E1877" t="s">
        <v>157</v>
      </c>
      <c r="F1877">
        <f t="shared" si="29"/>
        <v>27</v>
      </c>
      <c r="G1877">
        <f>IF(OR(Table3[[#This Row],[new Age]]&gt;Answer!$H$39,Table3[[#This Row],[new Age]]&lt;Answer!$H$40),1,0)</f>
        <v>0</v>
      </c>
    </row>
    <row r="1878" spans="1:7" x14ac:dyDescent="0.3">
      <c r="A1878">
        <v>1877</v>
      </c>
      <c r="B1878" s="1" t="s">
        <v>105</v>
      </c>
      <c r="C1878" t="s">
        <v>151</v>
      </c>
      <c r="D1878">
        <v>22</v>
      </c>
      <c r="E1878" t="s">
        <v>157</v>
      </c>
      <c r="F1878">
        <f>IF(D1878="",AVERAGE(#REF!),D1878)</f>
        <v>22</v>
      </c>
      <c r="G1878">
        <f>IF(OR(Table3[[#This Row],[new Age]]&gt;Answer!$H$39,Table3[[#This Row],[new Age]]&lt;Answer!$H$40),1,0)</f>
        <v>0</v>
      </c>
    </row>
    <row r="1879" spans="1:7" x14ac:dyDescent="0.3">
      <c r="A1879">
        <v>1878</v>
      </c>
      <c r="B1879" s="1" t="s">
        <v>105</v>
      </c>
      <c r="C1879" t="s">
        <v>151</v>
      </c>
      <c r="D1879">
        <v>24</v>
      </c>
      <c r="E1879" t="s">
        <v>157</v>
      </c>
      <c r="F1879">
        <f>IF(D1879="",AVERAGE(#REF!),D1879)</f>
        <v>24</v>
      </c>
      <c r="G1879">
        <f>IF(OR(Table3[[#This Row],[new Age]]&gt;Answer!$H$39,Table3[[#This Row],[new Age]]&lt;Answer!$H$40),1,0)</f>
        <v>0</v>
      </c>
    </row>
    <row r="1880" spans="1:7" x14ac:dyDescent="0.3">
      <c r="A1880">
        <v>1879</v>
      </c>
      <c r="B1880" s="1" t="s">
        <v>99</v>
      </c>
      <c r="C1880" t="s">
        <v>151</v>
      </c>
      <c r="D1880">
        <v>76</v>
      </c>
      <c r="E1880" t="s">
        <v>157</v>
      </c>
      <c r="F1880">
        <f t="shared" si="29"/>
        <v>76</v>
      </c>
      <c r="G1880">
        <f>IF(OR(Table3[[#This Row],[new Age]]&gt;Answer!$H$39,Table3[[#This Row],[new Age]]&lt;Answer!$H$40),1,0)</f>
        <v>0</v>
      </c>
    </row>
    <row r="1881" spans="1:7" x14ac:dyDescent="0.3">
      <c r="A1881">
        <v>1880</v>
      </c>
      <c r="B1881" s="1" t="s">
        <v>105</v>
      </c>
      <c r="C1881" t="s">
        <v>152</v>
      </c>
      <c r="D1881">
        <v>73</v>
      </c>
      <c r="E1881" t="s">
        <v>157</v>
      </c>
      <c r="F1881">
        <f t="shared" si="29"/>
        <v>73</v>
      </c>
      <c r="G1881">
        <f>IF(OR(Table3[[#This Row],[new Age]]&gt;Answer!$H$39,Table3[[#This Row],[new Age]]&lt;Answer!$H$40),1,0)</f>
        <v>0</v>
      </c>
    </row>
    <row r="1882" spans="1:7" x14ac:dyDescent="0.3">
      <c r="A1882">
        <v>1881</v>
      </c>
      <c r="B1882" s="1" t="s">
        <v>100</v>
      </c>
      <c r="C1882" t="s">
        <v>152</v>
      </c>
      <c r="D1882">
        <v>83</v>
      </c>
      <c r="E1882" t="s">
        <v>157</v>
      </c>
      <c r="F1882">
        <f>IF(D1882="",AVERAGE(#REF!),D1882)</f>
        <v>83</v>
      </c>
      <c r="G1882">
        <f>IF(OR(Table3[[#This Row],[new Age]]&gt;Answer!$H$39,Table3[[#This Row],[new Age]]&lt;Answer!$H$40),1,0)</f>
        <v>0</v>
      </c>
    </row>
    <row r="1883" spans="1:7" x14ac:dyDescent="0.3">
      <c r="A1883">
        <v>1882</v>
      </c>
      <c r="B1883" s="1" t="s">
        <v>99</v>
      </c>
      <c r="C1883" t="s">
        <v>151</v>
      </c>
      <c r="D1883">
        <v>18</v>
      </c>
      <c r="E1883" t="s">
        <v>157</v>
      </c>
      <c r="F1883">
        <f>IF(D1883="",AVERAGE(#REF!),D1883)</f>
        <v>18</v>
      </c>
      <c r="G1883">
        <f>IF(OR(Table3[[#This Row],[new Age]]&gt;Answer!$H$39,Table3[[#This Row],[new Age]]&lt;Answer!$H$40),1,0)</f>
        <v>0</v>
      </c>
    </row>
    <row r="1884" spans="1:7" x14ac:dyDescent="0.3">
      <c r="A1884">
        <v>1883</v>
      </c>
      <c r="B1884" s="1" t="s">
        <v>99</v>
      </c>
      <c r="C1884" t="s">
        <v>151</v>
      </c>
      <c r="D1884">
        <v>20</v>
      </c>
      <c r="E1884" t="s">
        <v>157</v>
      </c>
      <c r="F1884">
        <f t="shared" si="29"/>
        <v>20</v>
      </c>
      <c r="G1884">
        <f>IF(OR(Table3[[#This Row],[new Age]]&gt;Answer!$H$39,Table3[[#This Row],[new Age]]&lt;Answer!$H$40),1,0)</f>
        <v>0</v>
      </c>
    </row>
    <row r="1885" spans="1:7" x14ac:dyDescent="0.3">
      <c r="A1885">
        <v>1884</v>
      </c>
      <c r="B1885" s="1" t="s">
        <v>99</v>
      </c>
      <c r="C1885" t="s">
        <v>152</v>
      </c>
      <c r="D1885">
        <v>31</v>
      </c>
      <c r="E1885" t="s">
        <v>157</v>
      </c>
      <c r="F1885">
        <f t="shared" si="29"/>
        <v>31</v>
      </c>
      <c r="G1885">
        <f>IF(OR(Table3[[#This Row],[new Age]]&gt;Answer!$H$39,Table3[[#This Row],[new Age]]&lt;Answer!$H$40),1,0)</f>
        <v>0</v>
      </c>
    </row>
    <row r="1886" spans="1:7" x14ac:dyDescent="0.3">
      <c r="A1886">
        <v>1885</v>
      </c>
      <c r="B1886" s="1" t="s">
        <v>104</v>
      </c>
      <c r="C1886" t="s">
        <v>152</v>
      </c>
      <c r="D1886">
        <v>27</v>
      </c>
      <c r="E1886" t="s">
        <v>157</v>
      </c>
      <c r="F1886">
        <f>IF(D1886="",AVERAGE(#REF!),D1886)</f>
        <v>27</v>
      </c>
      <c r="G1886">
        <f>IF(OR(Table3[[#This Row],[new Age]]&gt;Answer!$H$39,Table3[[#This Row],[new Age]]&lt;Answer!$H$40),1,0)</f>
        <v>0</v>
      </c>
    </row>
    <row r="1887" spans="1:7" x14ac:dyDescent="0.3">
      <c r="A1887">
        <v>1886</v>
      </c>
      <c r="B1887" s="1" t="s">
        <v>101</v>
      </c>
      <c r="C1887" t="s">
        <v>152</v>
      </c>
      <c r="D1887">
        <v>28</v>
      </c>
      <c r="E1887" t="s">
        <v>157</v>
      </c>
      <c r="F1887">
        <f>IF(D1887="",AVERAGE(#REF!),D1887)</f>
        <v>28</v>
      </c>
      <c r="G1887">
        <f>IF(OR(Table3[[#This Row],[new Age]]&gt;Answer!$H$39,Table3[[#This Row],[new Age]]&lt;Answer!$H$40),1,0)</f>
        <v>0</v>
      </c>
    </row>
    <row r="1888" spans="1:7" x14ac:dyDescent="0.3">
      <c r="A1888">
        <v>1887</v>
      </c>
      <c r="B1888" s="1" t="s">
        <v>105</v>
      </c>
      <c r="C1888" t="s">
        <v>151</v>
      </c>
      <c r="D1888">
        <v>89</v>
      </c>
      <c r="E1888" t="s">
        <v>157</v>
      </c>
      <c r="F1888">
        <f t="shared" si="29"/>
        <v>89</v>
      </c>
      <c r="G1888">
        <f>IF(OR(Table3[[#This Row],[new Age]]&gt;Answer!$H$39,Table3[[#This Row],[new Age]]&lt;Answer!$H$40),1,0)</f>
        <v>0</v>
      </c>
    </row>
    <row r="1889" spans="1:7" x14ac:dyDescent="0.3">
      <c r="A1889">
        <v>1888</v>
      </c>
      <c r="B1889" s="1" t="s">
        <v>101</v>
      </c>
      <c r="C1889" t="s">
        <v>151</v>
      </c>
      <c r="D1889">
        <v>71</v>
      </c>
      <c r="E1889" t="s">
        <v>157</v>
      </c>
      <c r="F1889">
        <f t="shared" si="29"/>
        <v>71</v>
      </c>
      <c r="G1889">
        <f>IF(OR(Table3[[#This Row],[new Age]]&gt;Answer!$H$39,Table3[[#This Row],[new Age]]&lt;Answer!$H$40),1,0)</f>
        <v>0</v>
      </c>
    </row>
    <row r="1890" spans="1:7" x14ac:dyDescent="0.3">
      <c r="A1890">
        <v>1889</v>
      </c>
      <c r="B1890" s="1" t="s">
        <v>106</v>
      </c>
      <c r="C1890" t="s">
        <v>151</v>
      </c>
      <c r="D1890">
        <v>42</v>
      </c>
      <c r="E1890" t="s">
        <v>157</v>
      </c>
      <c r="F1890">
        <f>IF(D1890="",AVERAGE(#REF!),D1890)</f>
        <v>42</v>
      </c>
      <c r="G1890">
        <f>IF(OR(Table3[[#This Row],[new Age]]&gt;Answer!$H$39,Table3[[#This Row],[new Age]]&lt;Answer!$H$40),1,0)</f>
        <v>0</v>
      </c>
    </row>
    <row r="1891" spans="1:7" x14ac:dyDescent="0.3">
      <c r="A1891">
        <v>1890</v>
      </c>
      <c r="B1891" s="1" t="s">
        <v>99</v>
      </c>
      <c r="C1891" t="s">
        <v>151</v>
      </c>
      <c r="D1891">
        <v>87</v>
      </c>
      <c r="E1891" t="s">
        <v>157</v>
      </c>
      <c r="F1891">
        <f>IF(D1891="",AVERAGE(#REF!),D1891)</f>
        <v>87</v>
      </c>
      <c r="G1891">
        <f>IF(OR(Table3[[#This Row],[new Age]]&gt;Answer!$H$39,Table3[[#This Row],[new Age]]&lt;Answer!$H$40),1,0)</f>
        <v>0</v>
      </c>
    </row>
    <row r="1892" spans="1:7" x14ac:dyDescent="0.3">
      <c r="A1892">
        <v>1891</v>
      </c>
      <c r="B1892" s="1" t="s">
        <v>106</v>
      </c>
      <c r="C1892" t="s">
        <v>151</v>
      </c>
      <c r="D1892">
        <v>54</v>
      </c>
      <c r="E1892" t="s">
        <v>157</v>
      </c>
      <c r="F1892">
        <f t="shared" si="29"/>
        <v>54</v>
      </c>
      <c r="G1892">
        <f>IF(OR(Table3[[#This Row],[new Age]]&gt;Answer!$H$39,Table3[[#This Row],[new Age]]&lt;Answer!$H$40),1,0)</f>
        <v>0</v>
      </c>
    </row>
    <row r="1893" spans="1:7" x14ac:dyDescent="0.3">
      <c r="A1893">
        <v>1892</v>
      </c>
      <c r="B1893" s="1" t="s">
        <v>99</v>
      </c>
      <c r="C1893" t="s">
        <v>151</v>
      </c>
      <c r="D1893">
        <v>64</v>
      </c>
      <c r="E1893" t="s">
        <v>157</v>
      </c>
      <c r="F1893">
        <f t="shared" si="29"/>
        <v>64</v>
      </c>
      <c r="G1893">
        <f>IF(OR(Table3[[#This Row],[new Age]]&gt;Answer!$H$39,Table3[[#This Row],[new Age]]&lt;Answer!$H$40),1,0)</f>
        <v>0</v>
      </c>
    </row>
    <row r="1894" spans="1:7" x14ac:dyDescent="0.3">
      <c r="A1894">
        <v>1893</v>
      </c>
      <c r="B1894" s="1" t="s">
        <v>101</v>
      </c>
      <c r="C1894" t="s">
        <v>151</v>
      </c>
      <c r="D1894">
        <v>47</v>
      </c>
      <c r="E1894" t="s">
        <v>157</v>
      </c>
      <c r="F1894">
        <f>IF(D1894="",AVERAGE(#REF!),D1894)</f>
        <v>47</v>
      </c>
      <c r="G1894">
        <f>IF(OR(Table3[[#This Row],[new Age]]&gt;Answer!$H$39,Table3[[#This Row],[new Age]]&lt;Answer!$H$40),1,0)</f>
        <v>0</v>
      </c>
    </row>
    <row r="1895" spans="1:7" x14ac:dyDescent="0.3">
      <c r="A1895">
        <v>1894</v>
      </c>
      <c r="B1895" s="1" t="s">
        <v>105</v>
      </c>
      <c r="C1895" t="s">
        <v>151</v>
      </c>
      <c r="D1895">
        <v>69</v>
      </c>
      <c r="E1895" t="s">
        <v>157</v>
      </c>
      <c r="F1895">
        <f>IF(D1895="",AVERAGE(#REF!),D1895)</f>
        <v>69</v>
      </c>
      <c r="G1895">
        <f>IF(OR(Table3[[#This Row],[new Age]]&gt;Answer!$H$39,Table3[[#This Row],[new Age]]&lt;Answer!$H$40),1,0)</f>
        <v>0</v>
      </c>
    </row>
    <row r="1896" spans="1:7" x14ac:dyDescent="0.3">
      <c r="A1896">
        <v>1895</v>
      </c>
      <c r="B1896" s="1" t="s">
        <v>100</v>
      </c>
      <c r="C1896" t="s">
        <v>151</v>
      </c>
      <c r="E1896" t="s">
        <v>157</v>
      </c>
      <c r="F1896">
        <f t="shared" si="29"/>
        <v>60</v>
      </c>
      <c r="G1896">
        <f>IF(OR(Table3[[#This Row],[new Age]]&gt;Answer!$H$39,Table3[[#This Row],[new Age]]&lt;Answer!$H$40),1,0)</f>
        <v>0</v>
      </c>
    </row>
    <row r="1897" spans="1:7" x14ac:dyDescent="0.3">
      <c r="A1897">
        <v>1896</v>
      </c>
      <c r="B1897" s="1" t="s">
        <v>100</v>
      </c>
      <c r="C1897" t="s">
        <v>152</v>
      </c>
      <c r="D1897">
        <v>22</v>
      </c>
      <c r="E1897" t="s">
        <v>157</v>
      </c>
      <c r="F1897">
        <f t="shared" si="29"/>
        <v>22</v>
      </c>
      <c r="G1897">
        <f>IF(OR(Table3[[#This Row],[new Age]]&gt;Answer!$H$39,Table3[[#This Row],[new Age]]&lt;Answer!$H$40),1,0)</f>
        <v>0</v>
      </c>
    </row>
    <row r="1898" spans="1:7" x14ac:dyDescent="0.3">
      <c r="A1898">
        <v>1897</v>
      </c>
      <c r="B1898" s="1" t="s">
        <v>99</v>
      </c>
      <c r="C1898" t="s">
        <v>152</v>
      </c>
      <c r="D1898">
        <v>28</v>
      </c>
      <c r="E1898" t="s">
        <v>157</v>
      </c>
      <c r="F1898">
        <f>IF(D1898="",AVERAGE(#REF!),D1898)</f>
        <v>28</v>
      </c>
      <c r="G1898">
        <f>IF(OR(Table3[[#This Row],[new Age]]&gt;Answer!$H$39,Table3[[#This Row],[new Age]]&lt;Answer!$H$40),1,0)</f>
        <v>0</v>
      </c>
    </row>
    <row r="1899" spans="1:7" x14ac:dyDescent="0.3">
      <c r="A1899">
        <v>1898</v>
      </c>
      <c r="B1899" s="1" t="s">
        <v>101</v>
      </c>
      <c r="C1899" t="s">
        <v>151</v>
      </c>
      <c r="D1899">
        <v>74</v>
      </c>
      <c r="E1899" t="s">
        <v>157</v>
      </c>
      <c r="F1899">
        <f>IF(D1899="",AVERAGE(#REF!),D1899)</f>
        <v>74</v>
      </c>
      <c r="G1899">
        <f>IF(OR(Table3[[#This Row],[new Age]]&gt;Answer!$H$39,Table3[[#This Row],[new Age]]&lt;Answer!$H$40),1,0)</f>
        <v>0</v>
      </c>
    </row>
    <row r="1900" spans="1:7" x14ac:dyDescent="0.3">
      <c r="A1900">
        <v>1899</v>
      </c>
      <c r="B1900" s="1" t="s">
        <v>99</v>
      </c>
      <c r="C1900" t="s">
        <v>152</v>
      </c>
      <c r="D1900">
        <v>63</v>
      </c>
      <c r="E1900" t="s">
        <v>157</v>
      </c>
      <c r="F1900">
        <f t="shared" si="29"/>
        <v>63</v>
      </c>
      <c r="G1900">
        <f>IF(OR(Table3[[#This Row],[new Age]]&gt;Answer!$H$39,Table3[[#This Row],[new Age]]&lt;Answer!$H$40),1,0)</f>
        <v>0</v>
      </c>
    </row>
    <row r="1901" spans="1:7" x14ac:dyDescent="0.3">
      <c r="A1901">
        <v>1900</v>
      </c>
      <c r="B1901" s="1" t="s">
        <v>106</v>
      </c>
      <c r="C1901" t="s">
        <v>152</v>
      </c>
      <c r="D1901">
        <v>28</v>
      </c>
      <c r="E1901" t="s">
        <v>157</v>
      </c>
      <c r="F1901">
        <f t="shared" si="29"/>
        <v>28</v>
      </c>
      <c r="G1901">
        <f>IF(OR(Table3[[#This Row],[new Age]]&gt;Answer!$H$39,Table3[[#This Row],[new Age]]&lt;Answer!$H$40),1,0)</f>
        <v>0</v>
      </c>
    </row>
    <row r="1902" spans="1:7" x14ac:dyDescent="0.3">
      <c r="A1902">
        <v>1901</v>
      </c>
      <c r="B1902" s="1" t="s">
        <v>99</v>
      </c>
      <c r="C1902" t="s">
        <v>152</v>
      </c>
      <c r="D1902">
        <v>34</v>
      </c>
      <c r="E1902" t="s">
        <v>157</v>
      </c>
      <c r="F1902">
        <f>IF(D1902="",AVERAGE(#REF!),D1902)</f>
        <v>34</v>
      </c>
      <c r="G1902">
        <f>IF(OR(Table3[[#This Row],[new Age]]&gt;Answer!$H$39,Table3[[#This Row],[new Age]]&lt;Answer!$H$40),1,0)</f>
        <v>0</v>
      </c>
    </row>
    <row r="1903" spans="1:7" x14ac:dyDescent="0.3">
      <c r="A1903">
        <v>1902</v>
      </c>
      <c r="B1903" s="1" t="s">
        <v>104</v>
      </c>
      <c r="C1903" t="s">
        <v>152</v>
      </c>
      <c r="D1903">
        <v>46</v>
      </c>
      <c r="E1903" t="s">
        <v>157</v>
      </c>
      <c r="F1903">
        <f>IF(D1903="",AVERAGE(#REF!),D1903)</f>
        <v>46</v>
      </c>
      <c r="G1903">
        <f>IF(OR(Table3[[#This Row],[new Age]]&gt;Answer!$H$39,Table3[[#This Row],[new Age]]&lt;Answer!$H$40),1,0)</f>
        <v>0</v>
      </c>
    </row>
    <row r="1904" spans="1:7" x14ac:dyDescent="0.3">
      <c r="A1904">
        <v>1903</v>
      </c>
      <c r="B1904" s="1" t="s">
        <v>101</v>
      </c>
      <c r="C1904" t="s">
        <v>151</v>
      </c>
      <c r="D1904">
        <v>71</v>
      </c>
      <c r="E1904" t="s">
        <v>157</v>
      </c>
      <c r="F1904">
        <f t="shared" si="29"/>
        <v>71</v>
      </c>
      <c r="G1904">
        <f>IF(OR(Table3[[#This Row],[new Age]]&gt;Answer!$H$39,Table3[[#This Row],[new Age]]&lt;Answer!$H$40),1,0)</f>
        <v>0</v>
      </c>
    </row>
    <row r="1905" spans="1:7" x14ac:dyDescent="0.3">
      <c r="A1905">
        <v>1904</v>
      </c>
      <c r="B1905" s="1" t="s">
        <v>108</v>
      </c>
      <c r="C1905" t="s">
        <v>151</v>
      </c>
      <c r="D1905">
        <v>70</v>
      </c>
      <c r="E1905" t="s">
        <v>157</v>
      </c>
      <c r="F1905">
        <f t="shared" si="29"/>
        <v>70</v>
      </c>
      <c r="G1905">
        <f>IF(OR(Table3[[#This Row],[new Age]]&gt;Answer!$H$39,Table3[[#This Row],[new Age]]&lt;Answer!$H$40),1,0)</f>
        <v>0</v>
      </c>
    </row>
    <row r="1906" spans="1:7" x14ac:dyDescent="0.3">
      <c r="A1906">
        <v>1905</v>
      </c>
      <c r="B1906" s="1" t="s">
        <v>105</v>
      </c>
      <c r="C1906" t="s">
        <v>151</v>
      </c>
      <c r="D1906">
        <v>48</v>
      </c>
      <c r="E1906" t="s">
        <v>157</v>
      </c>
      <c r="F1906">
        <f>IF(D1906="",AVERAGE(#REF!),D1906)</f>
        <v>48</v>
      </c>
      <c r="G1906">
        <f>IF(OR(Table3[[#This Row],[new Age]]&gt;Answer!$H$39,Table3[[#This Row],[new Age]]&lt;Answer!$H$40),1,0)</f>
        <v>0</v>
      </c>
    </row>
    <row r="1907" spans="1:7" x14ac:dyDescent="0.3">
      <c r="A1907">
        <v>1906</v>
      </c>
      <c r="B1907" s="1" t="s">
        <v>110</v>
      </c>
      <c r="C1907" t="s">
        <v>152</v>
      </c>
      <c r="D1907">
        <v>81</v>
      </c>
      <c r="E1907" t="s">
        <v>157</v>
      </c>
      <c r="F1907">
        <f>IF(D1907="",AVERAGE(#REF!),D1907)</f>
        <v>81</v>
      </c>
      <c r="G1907">
        <f>IF(OR(Table3[[#This Row],[new Age]]&gt;Answer!$H$39,Table3[[#This Row],[new Age]]&lt;Answer!$H$40),1,0)</f>
        <v>0</v>
      </c>
    </row>
    <row r="1908" spans="1:7" x14ac:dyDescent="0.3">
      <c r="A1908">
        <v>1907</v>
      </c>
      <c r="B1908" s="1" t="s">
        <v>101</v>
      </c>
      <c r="C1908" t="s">
        <v>152</v>
      </c>
      <c r="D1908">
        <v>83</v>
      </c>
      <c r="E1908" t="s">
        <v>157</v>
      </c>
      <c r="F1908">
        <f t="shared" si="29"/>
        <v>83</v>
      </c>
      <c r="G1908">
        <f>IF(OR(Table3[[#This Row],[new Age]]&gt;Answer!$H$39,Table3[[#This Row],[new Age]]&lt;Answer!$H$40),1,0)</f>
        <v>0</v>
      </c>
    </row>
    <row r="1909" spans="1:7" x14ac:dyDescent="0.3">
      <c r="A1909">
        <v>1908</v>
      </c>
      <c r="B1909" s="1" t="s">
        <v>99</v>
      </c>
      <c r="C1909" t="s">
        <v>151</v>
      </c>
      <c r="D1909">
        <v>20</v>
      </c>
      <c r="E1909" t="s">
        <v>157</v>
      </c>
      <c r="F1909">
        <f t="shared" si="29"/>
        <v>20</v>
      </c>
      <c r="G1909">
        <f>IF(OR(Table3[[#This Row],[new Age]]&gt;Answer!$H$39,Table3[[#This Row],[new Age]]&lt;Answer!$H$40),1,0)</f>
        <v>0</v>
      </c>
    </row>
    <row r="1910" spans="1:7" x14ac:dyDescent="0.3">
      <c r="A1910">
        <v>1909</v>
      </c>
      <c r="B1910" s="1" t="s">
        <v>108</v>
      </c>
      <c r="C1910" t="s">
        <v>151</v>
      </c>
      <c r="D1910">
        <v>40</v>
      </c>
      <c r="E1910" t="s">
        <v>157</v>
      </c>
      <c r="F1910">
        <f>IF(D1910="",AVERAGE(#REF!),D1910)</f>
        <v>40</v>
      </c>
      <c r="G1910">
        <f>IF(OR(Table3[[#This Row],[new Age]]&gt;Answer!$H$39,Table3[[#This Row],[new Age]]&lt;Answer!$H$40),1,0)</f>
        <v>0</v>
      </c>
    </row>
    <row r="1911" spans="1:7" x14ac:dyDescent="0.3">
      <c r="A1911">
        <v>1910</v>
      </c>
      <c r="B1911" s="1" t="s">
        <v>100</v>
      </c>
      <c r="C1911" t="s">
        <v>151</v>
      </c>
      <c r="D1911">
        <v>51</v>
      </c>
      <c r="E1911" t="s">
        <v>157</v>
      </c>
      <c r="F1911">
        <f>IF(D1911="",AVERAGE(#REF!),D1911)</f>
        <v>51</v>
      </c>
      <c r="G1911">
        <f>IF(OR(Table3[[#This Row],[new Age]]&gt;Answer!$H$39,Table3[[#This Row],[new Age]]&lt;Answer!$H$40),1,0)</f>
        <v>0</v>
      </c>
    </row>
    <row r="1912" spans="1:7" x14ac:dyDescent="0.3">
      <c r="A1912">
        <v>1911</v>
      </c>
      <c r="B1912" s="1" t="s">
        <v>101</v>
      </c>
      <c r="C1912" t="s">
        <v>152</v>
      </c>
      <c r="D1912">
        <v>78</v>
      </c>
      <c r="E1912" t="s">
        <v>157</v>
      </c>
      <c r="F1912">
        <f t="shared" si="29"/>
        <v>78</v>
      </c>
      <c r="G1912">
        <f>IF(OR(Table3[[#This Row],[new Age]]&gt;Answer!$H$39,Table3[[#This Row],[new Age]]&lt;Answer!$H$40),1,0)</f>
        <v>0</v>
      </c>
    </row>
    <row r="1913" spans="1:7" x14ac:dyDescent="0.3">
      <c r="A1913">
        <v>1912</v>
      </c>
      <c r="B1913" s="1" t="s">
        <v>101</v>
      </c>
      <c r="C1913" t="s">
        <v>152</v>
      </c>
      <c r="D1913">
        <v>90</v>
      </c>
      <c r="E1913" t="s">
        <v>157</v>
      </c>
      <c r="F1913">
        <f t="shared" si="29"/>
        <v>90</v>
      </c>
      <c r="G1913">
        <f>IF(OR(Table3[[#This Row],[new Age]]&gt;Answer!$H$39,Table3[[#This Row],[new Age]]&lt;Answer!$H$40),1,0)</f>
        <v>0</v>
      </c>
    </row>
    <row r="1914" spans="1:7" x14ac:dyDescent="0.3">
      <c r="A1914">
        <v>1913</v>
      </c>
      <c r="B1914" s="1" t="s">
        <v>107</v>
      </c>
      <c r="C1914" t="s">
        <v>152</v>
      </c>
      <c r="D1914">
        <v>51</v>
      </c>
      <c r="E1914" t="s">
        <v>157</v>
      </c>
      <c r="F1914">
        <f>IF(D1914="",AVERAGE(#REF!),D1914)</f>
        <v>51</v>
      </c>
      <c r="G1914">
        <f>IF(OR(Table3[[#This Row],[new Age]]&gt;Answer!$H$39,Table3[[#This Row],[new Age]]&lt;Answer!$H$40),1,0)</f>
        <v>0</v>
      </c>
    </row>
    <row r="1915" spans="1:7" x14ac:dyDescent="0.3">
      <c r="A1915">
        <v>1914</v>
      </c>
      <c r="B1915" s="1" t="s">
        <v>101</v>
      </c>
      <c r="C1915" t="s">
        <v>151</v>
      </c>
      <c r="D1915">
        <v>34</v>
      </c>
      <c r="E1915" t="s">
        <v>157</v>
      </c>
      <c r="F1915">
        <f>IF(D1915="",AVERAGE(#REF!),D1915)</f>
        <v>34</v>
      </c>
      <c r="G1915">
        <f>IF(OR(Table3[[#This Row],[new Age]]&gt;Answer!$H$39,Table3[[#This Row],[new Age]]&lt;Answer!$H$40),1,0)</f>
        <v>0</v>
      </c>
    </row>
    <row r="1916" spans="1:7" x14ac:dyDescent="0.3">
      <c r="A1916">
        <v>1915</v>
      </c>
      <c r="B1916" s="1" t="s">
        <v>99</v>
      </c>
      <c r="C1916" t="s">
        <v>151</v>
      </c>
      <c r="D1916">
        <v>74</v>
      </c>
      <c r="E1916" t="s">
        <v>157</v>
      </c>
      <c r="F1916">
        <f t="shared" si="29"/>
        <v>74</v>
      </c>
      <c r="G1916">
        <f>IF(OR(Table3[[#This Row],[new Age]]&gt;Answer!$H$39,Table3[[#This Row],[new Age]]&lt;Answer!$H$40),1,0)</f>
        <v>0</v>
      </c>
    </row>
    <row r="1917" spans="1:7" x14ac:dyDescent="0.3">
      <c r="A1917">
        <v>1916</v>
      </c>
      <c r="B1917" s="1" t="s">
        <v>110</v>
      </c>
      <c r="C1917" t="s">
        <v>151</v>
      </c>
      <c r="D1917">
        <v>34</v>
      </c>
      <c r="E1917" t="s">
        <v>157</v>
      </c>
      <c r="F1917">
        <f t="shared" si="29"/>
        <v>34</v>
      </c>
      <c r="G1917">
        <f>IF(OR(Table3[[#This Row],[new Age]]&gt;Answer!$H$39,Table3[[#This Row],[new Age]]&lt;Answer!$H$40),1,0)</f>
        <v>0</v>
      </c>
    </row>
    <row r="1918" spans="1:7" x14ac:dyDescent="0.3">
      <c r="A1918">
        <v>1917</v>
      </c>
      <c r="B1918" s="1" t="s">
        <v>99</v>
      </c>
      <c r="C1918" t="s">
        <v>152</v>
      </c>
      <c r="D1918">
        <v>63</v>
      </c>
      <c r="E1918" t="s">
        <v>157</v>
      </c>
      <c r="F1918">
        <f>IF(D1918="",AVERAGE(#REF!),D1918)</f>
        <v>63</v>
      </c>
      <c r="G1918">
        <f>IF(OR(Table3[[#This Row],[new Age]]&gt;Answer!$H$39,Table3[[#This Row],[new Age]]&lt;Answer!$H$40),1,0)</f>
        <v>0</v>
      </c>
    </row>
    <row r="1919" spans="1:7" x14ac:dyDescent="0.3">
      <c r="A1919">
        <v>1918</v>
      </c>
      <c r="B1919" s="1" t="s">
        <v>100</v>
      </c>
      <c r="C1919" t="s">
        <v>151</v>
      </c>
      <c r="E1919" t="s">
        <v>157</v>
      </c>
      <c r="F1919">
        <f>IF(D1919="",AVERAGE(D1916:D1918),D1919)</f>
        <v>57</v>
      </c>
      <c r="G1919">
        <f>IF(OR(Table3[[#This Row],[new Age]]&gt;Answer!$H$39,Table3[[#This Row],[new Age]]&lt;Answer!$H$40),1,0)</f>
        <v>0</v>
      </c>
    </row>
    <row r="1920" spans="1:7" x14ac:dyDescent="0.3">
      <c r="A1920">
        <v>1919</v>
      </c>
      <c r="B1920" s="1" t="s">
        <v>100</v>
      </c>
      <c r="C1920" t="s">
        <v>151</v>
      </c>
      <c r="D1920">
        <v>86</v>
      </c>
      <c r="E1920" t="s">
        <v>157</v>
      </c>
      <c r="F1920">
        <f t="shared" si="29"/>
        <v>86</v>
      </c>
      <c r="G1920">
        <f>IF(OR(Table3[[#This Row],[new Age]]&gt;Answer!$H$39,Table3[[#This Row],[new Age]]&lt;Answer!$H$40),1,0)</f>
        <v>0</v>
      </c>
    </row>
    <row r="1921" spans="1:7" x14ac:dyDescent="0.3">
      <c r="A1921">
        <v>1920</v>
      </c>
      <c r="B1921" s="1" t="s">
        <v>99</v>
      </c>
      <c r="C1921" t="s">
        <v>151</v>
      </c>
      <c r="D1921">
        <v>43</v>
      </c>
      <c r="E1921" t="s">
        <v>157</v>
      </c>
      <c r="F1921">
        <f t="shared" si="29"/>
        <v>43</v>
      </c>
      <c r="G1921">
        <f>IF(OR(Table3[[#This Row],[new Age]]&gt;Answer!$H$39,Table3[[#This Row],[new Age]]&lt;Answer!$H$40),1,0)</f>
        <v>0</v>
      </c>
    </row>
    <row r="1922" spans="1:7" x14ac:dyDescent="0.3">
      <c r="A1922">
        <v>1921</v>
      </c>
      <c r="B1922" s="1" t="s">
        <v>99</v>
      </c>
      <c r="C1922" t="s">
        <v>152</v>
      </c>
      <c r="D1922">
        <v>62</v>
      </c>
      <c r="E1922" t="s">
        <v>157</v>
      </c>
      <c r="F1922">
        <f>IF(D1922="",AVERAGE(#REF!),D1922)</f>
        <v>62</v>
      </c>
      <c r="G1922">
        <f>IF(OR(Table3[[#This Row],[new Age]]&gt;Answer!$H$39,Table3[[#This Row],[new Age]]&lt;Answer!$H$40),1,0)</f>
        <v>0</v>
      </c>
    </row>
    <row r="1923" spans="1:7" x14ac:dyDescent="0.3">
      <c r="A1923">
        <v>1922</v>
      </c>
      <c r="B1923" s="1" t="s">
        <v>105</v>
      </c>
      <c r="C1923" t="s">
        <v>152</v>
      </c>
      <c r="D1923">
        <v>59</v>
      </c>
      <c r="E1923" t="s">
        <v>157</v>
      </c>
      <c r="F1923">
        <f>IF(D1923="",AVERAGE(#REF!),D1923)</f>
        <v>59</v>
      </c>
      <c r="G1923">
        <f>IF(OR(Table3[[#This Row],[new Age]]&gt;Answer!$H$39,Table3[[#This Row],[new Age]]&lt;Answer!$H$40),1,0)</f>
        <v>0</v>
      </c>
    </row>
    <row r="1924" spans="1:7" x14ac:dyDescent="0.3">
      <c r="A1924">
        <v>1923</v>
      </c>
      <c r="B1924" s="1" t="s">
        <v>107</v>
      </c>
      <c r="C1924" t="s">
        <v>151</v>
      </c>
      <c r="D1924">
        <v>29</v>
      </c>
      <c r="E1924" t="s">
        <v>157</v>
      </c>
      <c r="F1924">
        <f t="shared" si="29"/>
        <v>29</v>
      </c>
      <c r="G1924">
        <f>IF(OR(Table3[[#This Row],[new Age]]&gt;Answer!$H$39,Table3[[#This Row],[new Age]]&lt;Answer!$H$40),1,0)</f>
        <v>0</v>
      </c>
    </row>
    <row r="1925" spans="1:7" x14ac:dyDescent="0.3">
      <c r="A1925">
        <v>1924</v>
      </c>
      <c r="B1925" s="1" t="s">
        <v>107</v>
      </c>
      <c r="C1925" t="s">
        <v>152</v>
      </c>
      <c r="D1925">
        <v>48</v>
      </c>
      <c r="E1925" t="s">
        <v>157</v>
      </c>
      <c r="F1925">
        <f t="shared" si="29"/>
        <v>48</v>
      </c>
      <c r="G1925">
        <f>IF(OR(Table3[[#This Row],[new Age]]&gt;Answer!$H$39,Table3[[#This Row],[new Age]]&lt;Answer!$H$40),1,0)</f>
        <v>0</v>
      </c>
    </row>
    <row r="1926" spans="1:7" x14ac:dyDescent="0.3">
      <c r="A1926">
        <v>1925</v>
      </c>
      <c r="B1926" s="1" t="s">
        <v>99</v>
      </c>
      <c r="C1926" t="s">
        <v>151</v>
      </c>
      <c r="D1926">
        <v>65</v>
      </c>
      <c r="E1926" t="s">
        <v>157</v>
      </c>
      <c r="F1926">
        <f>IF(D1926="",AVERAGE(#REF!),D1926)</f>
        <v>65</v>
      </c>
      <c r="G1926">
        <f>IF(OR(Table3[[#This Row],[new Age]]&gt;Answer!$H$39,Table3[[#This Row],[new Age]]&lt;Answer!$H$40),1,0)</f>
        <v>0</v>
      </c>
    </row>
    <row r="1927" spans="1:7" x14ac:dyDescent="0.3">
      <c r="A1927">
        <v>1926</v>
      </c>
      <c r="B1927" s="1" t="s">
        <v>105</v>
      </c>
      <c r="C1927" t="s">
        <v>152</v>
      </c>
      <c r="D1927">
        <v>24</v>
      </c>
      <c r="E1927" t="s">
        <v>157</v>
      </c>
      <c r="F1927">
        <f>IF(D1927="",AVERAGE(#REF!),D1927)</f>
        <v>24</v>
      </c>
      <c r="G1927">
        <f>IF(OR(Table3[[#This Row],[new Age]]&gt;Answer!$H$39,Table3[[#This Row],[new Age]]&lt;Answer!$H$40),1,0)</f>
        <v>0</v>
      </c>
    </row>
    <row r="1928" spans="1:7" x14ac:dyDescent="0.3">
      <c r="A1928">
        <v>1927</v>
      </c>
      <c r="B1928" s="1" t="s">
        <v>105</v>
      </c>
      <c r="C1928" t="s">
        <v>152</v>
      </c>
      <c r="D1928">
        <v>52</v>
      </c>
      <c r="E1928" t="s">
        <v>157</v>
      </c>
      <c r="F1928">
        <f t="shared" ref="F1928:F1989" si="30">IF(D1928="",AVERAGE(D1925:D1927),D1928)</f>
        <v>52</v>
      </c>
      <c r="G1928">
        <f>IF(OR(Table3[[#This Row],[new Age]]&gt;Answer!$H$39,Table3[[#This Row],[new Age]]&lt;Answer!$H$40),1,0)</f>
        <v>0</v>
      </c>
    </row>
    <row r="1929" spans="1:7" x14ac:dyDescent="0.3">
      <c r="A1929">
        <v>1928</v>
      </c>
      <c r="B1929" s="1" t="s">
        <v>101</v>
      </c>
      <c r="C1929" t="s">
        <v>151</v>
      </c>
      <c r="D1929">
        <v>62</v>
      </c>
      <c r="E1929" t="s">
        <v>157</v>
      </c>
      <c r="F1929">
        <f t="shared" si="30"/>
        <v>62</v>
      </c>
      <c r="G1929">
        <f>IF(OR(Table3[[#This Row],[new Age]]&gt;Answer!$H$39,Table3[[#This Row],[new Age]]&lt;Answer!$H$40),1,0)</f>
        <v>0</v>
      </c>
    </row>
    <row r="1930" spans="1:7" x14ac:dyDescent="0.3">
      <c r="A1930">
        <v>1929</v>
      </c>
      <c r="B1930" s="1" t="s">
        <v>100</v>
      </c>
      <c r="C1930" t="s">
        <v>152</v>
      </c>
      <c r="D1930">
        <v>69</v>
      </c>
      <c r="E1930" t="s">
        <v>157</v>
      </c>
      <c r="F1930">
        <f>IF(D1930="",AVERAGE(#REF!),D1930)</f>
        <v>69</v>
      </c>
      <c r="G1930">
        <f>IF(OR(Table3[[#This Row],[new Age]]&gt;Answer!$H$39,Table3[[#This Row],[new Age]]&lt;Answer!$H$40),1,0)</f>
        <v>0</v>
      </c>
    </row>
    <row r="1931" spans="1:7" x14ac:dyDescent="0.3">
      <c r="A1931">
        <v>1930</v>
      </c>
      <c r="B1931" s="1" t="s">
        <v>99</v>
      </c>
      <c r="C1931" t="s">
        <v>152</v>
      </c>
      <c r="D1931">
        <v>40</v>
      </c>
      <c r="E1931" t="s">
        <v>157</v>
      </c>
      <c r="F1931">
        <f>IF(D1931="",AVERAGE(#REF!),D1931)</f>
        <v>40</v>
      </c>
      <c r="G1931">
        <f>IF(OR(Table3[[#This Row],[new Age]]&gt;Answer!$H$39,Table3[[#This Row],[new Age]]&lt;Answer!$H$40),1,0)</f>
        <v>0</v>
      </c>
    </row>
    <row r="1932" spans="1:7" x14ac:dyDescent="0.3">
      <c r="A1932">
        <v>1931</v>
      </c>
      <c r="B1932" s="1" t="s">
        <v>99</v>
      </c>
      <c r="C1932" t="s">
        <v>152</v>
      </c>
      <c r="D1932">
        <v>76</v>
      </c>
      <c r="E1932" t="s">
        <v>157</v>
      </c>
      <c r="F1932">
        <f t="shared" si="30"/>
        <v>76</v>
      </c>
      <c r="G1932">
        <f>IF(OR(Table3[[#This Row],[new Age]]&gt;Answer!$H$39,Table3[[#This Row],[new Age]]&lt;Answer!$H$40),1,0)</f>
        <v>0</v>
      </c>
    </row>
    <row r="1933" spans="1:7" x14ac:dyDescent="0.3">
      <c r="A1933">
        <v>1932</v>
      </c>
      <c r="B1933" s="1" t="s">
        <v>103</v>
      </c>
      <c r="C1933" t="s">
        <v>152</v>
      </c>
      <c r="D1933">
        <v>72</v>
      </c>
      <c r="E1933" t="s">
        <v>157</v>
      </c>
      <c r="F1933">
        <f t="shared" si="30"/>
        <v>72</v>
      </c>
      <c r="G1933">
        <f>IF(OR(Table3[[#This Row],[new Age]]&gt;Answer!$H$39,Table3[[#This Row],[new Age]]&lt;Answer!$H$40),1,0)</f>
        <v>0</v>
      </c>
    </row>
    <row r="1934" spans="1:7" x14ac:dyDescent="0.3">
      <c r="A1934">
        <v>1933</v>
      </c>
      <c r="B1934" s="1" t="s">
        <v>105</v>
      </c>
      <c r="C1934" t="s">
        <v>151</v>
      </c>
      <c r="D1934">
        <v>62</v>
      </c>
      <c r="E1934" t="s">
        <v>157</v>
      </c>
      <c r="F1934">
        <f>IF(D1934="",AVERAGE(#REF!),D1934)</f>
        <v>62</v>
      </c>
      <c r="G1934">
        <f>IF(OR(Table3[[#This Row],[new Age]]&gt;Answer!$H$39,Table3[[#This Row],[new Age]]&lt;Answer!$H$40),1,0)</f>
        <v>0</v>
      </c>
    </row>
    <row r="1935" spans="1:7" x14ac:dyDescent="0.3">
      <c r="A1935">
        <v>1934</v>
      </c>
      <c r="B1935" s="1" t="s">
        <v>105</v>
      </c>
      <c r="C1935" t="s">
        <v>151</v>
      </c>
      <c r="D1935">
        <v>25</v>
      </c>
      <c r="E1935" t="s">
        <v>157</v>
      </c>
      <c r="F1935">
        <f>IF(D1935="",AVERAGE(#REF!),D1935)</f>
        <v>25</v>
      </c>
      <c r="G1935">
        <f>IF(OR(Table3[[#This Row],[new Age]]&gt;Answer!$H$39,Table3[[#This Row],[new Age]]&lt;Answer!$H$40),1,0)</f>
        <v>0</v>
      </c>
    </row>
    <row r="1936" spans="1:7" x14ac:dyDescent="0.3">
      <c r="A1936">
        <v>1935</v>
      </c>
      <c r="B1936" s="1" t="s">
        <v>105</v>
      </c>
      <c r="C1936" t="s">
        <v>152</v>
      </c>
      <c r="D1936">
        <v>77</v>
      </c>
      <c r="E1936" t="s">
        <v>157</v>
      </c>
      <c r="F1936">
        <f t="shared" si="30"/>
        <v>77</v>
      </c>
      <c r="G1936">
        <f>IF(OR(Table3[[#This Row],[new Age]]&gt;Answer!$H$39,Table3[[#This Row],[new Age]]&lt;Answer!$H$40),1,0)</f>
        <v>0</v>
      </c>
    </row>
    <row r="1937" spans="1:7" x14ac:dyDescent="0.3">
      <c r="A1937">
        <v>1936</v>
      </c>
      <c r="B1937" s="1" t="s">
        <v>101</v>
      </c>
      <c r="C1937" t="s">
        <v>152</v>
      </c>
      <c r="D1937">
        <v>78</v>
      </c>
      <c r="E1937" t="s">
        <v>157</v>
      </c>
      <c r="F1937">
        <f t="shared" si="30"/>
        <v>78</v>
      </c>
      <c r="G1937">
        <f>IF(OR(Table3[[#This Row],[new Age]]&gt;Answer!$H$39,Table3[[#This Row],[new Age]]&lt;Answer!$H$40),1,0)</f>
        <v>0</v>
      </c>
    </row>
    <row r="1938" spans="1:7" x14ac:dyDescent="0.3">
      <c r="A1938">
        <v>1937</v>
      </c>
      <c r="B1938" s="1" t="s">
        <v>104</v>
      </c>
      <c r="C1938" t="s">
        <v>152</v>
      </c>
      <c r="D1938">
        <v>27</v>
      </c>
      <c r="E1938" t="s">
        <v>157</v>
      </c>
      <c r="F1938">
        <f>IF(D1938="",AVERAGE(#REF!),D1938)</f>
        <v>27</v>
      </c>
      <c r="G1938">
        <f>IF(OR(Table3[[#This Row],[new Age]]&gt;Answer!$H$39,Table3[[#This Row],[new Age]]&lt;Answer!$H$40),1,0)</f>
        <v>0</v>
      </c>
    </row>
    <row r="1939" spans="1:7" x14ac:dyDescent="0.3">
      <c r="A1939">
        <v>1938</v>
      </c>
      <c r="B1939" s="1" t="s">
        <v>99</v>
      </c>
      <c r="C1939" t="s">
        <v>151</v>
      </c>
      <c r="D1939">
        <v>70</v>
      </c>
      <c r="E1939" t="s">
        <v>157</v>
      </c>
      <c r="F1939">
        <f>IF(D1939="",AVERAGE(#REF!),D1939)</f>
        <v>70</v>
      </c>
      <c r="G1939">
        <f>IF(OR(Table3[[#This Row],[new Age]]&gt;Answer!$H$39,Table3[[#This Row],[new Age]]&lt;Answer!$H$40),1,0)</f>
        <v>0</v>
      </c>
    </row>
    <row r="1940" spans="1:7" x14ac:dyDescent="0.3">
      <c r="A1940">
        <v>1939</v>
      </c>
      <c r="B1940" s="1" t="s">
        <v>99</v>
      </c>
      <c r="C1940" t="s">
        <v>151</v>
      </c>
      <c r="D1940">
        <v>44</v>
      </c>
      <c r="E1940" t="s">
        <v>157</v>
      </c>
      <c r="F1940">
        <f t="shared" si="30"/>
        <v>44</v>
      </c>
      <c r="G1940">
        <f>IF(OR(Table3[[#This Row],[new Age]]&gt;Answer!$H$39,Table3[[#This Row],[new Age]]&lt;Answer!$H$40),1,0)</f>
        <v>0</v>
      </c>
    </row>
    <row r="1941" spans="1:7" x14ac:dyDescent="0.3">
      <c r="A1941">
        <v>1940</v>
      </c>
      <c r="B1941" s="1" t="s">
        <v>105</v>
      </c>
      <c r="C1941" t="s">
        <v>151</v>
      </c>
      <c r="D1941">
        <v>46</v>
      </c>
      <c r="E1941" t="s">
        <v>157</v>
      </c>
      <c r="F1941">
        <f t="shared" si="30"/>
        <v>46</v>
      </c>
      <c r="G1941">
        <f>IF(OR(Table3[[#This Row],[new Age]]&gt;Answer!$H$39,Table3[[#This Row],[new Age]]&lt;Answer!$H$40),1,0)</f>
        <v>0</v>
      </c>
    </row>
    <row r="1942" spans="1:7" x14ac:dyDescent="0.3">
      <c r="A1942">
        <v>1941</v>
      </c>
      <c r="B1942" s="1" t="s">
        <v>105</v>
      </c>
      <c r="C1942" t="s">
        <v>152</v>
      </c>
      <c r="D1942">
        <v>86</v>
      </c>
      <c r="E1942" t="s">
        <v>157</v>
      </c>
      <c r="F1942">
        <f>IF(D1942="",AVERAGE(#REF!),D1942)</f>
        <v>86</v>
      </c>
      <c r="G1942">
        <f>IF(OR(Table3[[#This Row],[new Age]]&gt;Answer!$H$39,Table3[[#This Row],[new Age]]&lt;Answer!$H$40),1,0)</f>
        <v>0</v>
      </c>
    </row>
    <row r="1943" spans="1:7" x14ac:dyDescent="0.3">
      <c r="A1943">
        <v>1942</v>
      </c>
      <c r="B1943" s="1" t="s">
        <v>99</v>
      </c>
      <c r="C1943" t="s">
        <v>152</v>
      </c>
      <c r="D1943">
        <v>30</v>
      </c>
      <c r="E1943" t="s">
        <v>157</v>
      </c>
      <c r="F1943">
        <f>IF(D1943="",AVERAGE(#REF!),D1943)</f>
        <v>30</v>
      </c>
      <c r="G1943">
        <f>IF(OR(Table3[[#This Row],[new Age]]&gt;Answer!$H$39,Table3[[#This Row],[new Age]]&lt;Answer!$H$40),1,0)</f>
        <v>0</v>
      </c>
    </row>
    <row r="1944" spans="1:7" x14ac:dyDescent="0.3">
      <c r="A1944">
        <v>1943</v>
      </c>
      <c r="B1944" s="1" t="s">
        <v>99</v>
      </c>
      <c r="C1944" t="s">
        <v>152</v>
      </c>
      <c r="D1944">
        <v>72</v>
      </c>
      <c r="E1944" t="s">
        <v>157</v>
      </c>
      <c r="F1944">
        <f t="shared" si="30"/>
        <v>72</v>
      </c>
      <c r="G1944">
        <f>IF(OR(Table3[[#This Row],[new Age]]&gt;Answer!$H$39,Table3[[#This Row],[new Age]]&lt;Answer!$H$40),1,0)</f>
        <v>0</v>
      </c>
    </row>
    <row r="1945" spans="1:7" x14ac:dyDescent="0.3">
      <c r="A1945">
        <v>1944</v>
      </c>
      <c r="B1945" s="1" t="s">
        <v>105</v>
      </c>
      <c r="C1945" t="s">
        <v>151</v>
      </c>
      <c r="D1945">
        <v>82</v>
      </c>
      <c r="E1945" t="s">
        <v>157</v>
      </c>
      <c r="F1945">
        <f t="shared" si="30"/>
        <v>82</v>
      </c>
      <c r="G1945">
        <f>IF(OR(Table3[[#This Row],[new Age]]&gt;Answer!$H$39,Table3[[#This Row],[new Age]]&lt;Answer!$H$40),1,0)</f>
        <v>0</v>
      </c>
    </row>
    <row r="1946" spans="1:7" x14ac:dyDescent="0.3">
      <c r="A1946">
        <v>1945</v>
      </c>
      <c r="B1946" s="1" t="s">
        <v>99</v>
      </c>
      <c r="C1946" t="s">
        <v>151</v>
      </c>
      <c r="D1946">
        <v>62</v>
      </c>
      <c r="E1946" t="s">
        <v>157</v>
      </c>
      <c r="F1946">
        <f>IF(D1946="",AVERAGE(#REF!),D1946)</f>
        <v>62</v>
      </c>
      <c r="G1946">
        <f>IF(OR(Table3[[#This Row],[new Age]]&gt;Answer!$H$39,Table3[[#This Row],[new Age]]&lt;Answer!$H$40),1,0)</f>
        <v>0</v>
      </c>
    </row>
    <row r="1947" spans="1:7" x14ac:dyDescent="0.3">
      <c r="A1947">
        <v>1946</v>
      </c>
      <c r="B1947" s="1" t="s">
        <v>99</v>
      </c>
      <c r="C1947" t="s">
        <v>151</v>
      </c>
      <c r="D1947">
        <v>75</v>
      </c>
      <c r="E1947" t="s">
        <v>157</v>
      </c>
      <c r="F1947">
        <f>IF(D1947="",AVERAGE(#REF!),D1947)</f>
        <v>75</v>
      </c>
      <c r="G1947">
        <f>IF(OR(Table3[[#This Row],[new Age]]&gt;Answer!$H$39,Table3[[#This Row],[new Age]]&lt;Answer!$H$40),1,0)</f>
        <v>0</v>
      </c>
    </row>
    <row r="1948" spans="1:7" x14ac:dyDescent="0.3">
      <c r="A1948">
        <v>1947</v>
      </c>
      <c r="B1948" s="1" t="s">
        <v>105</v>
      </c>
      <c r="C1948" t="s">
        <v>152</v>
      </c>
      <c r="D1948">
        <v>33</v>
      </c>
      <c r="E1948" t="s">
        <v>157</v>
      </c>
      <c r="F1948">
        <f t="shared" si="30"/>
        <v>33</v>
      </c>
      <c r="G1948">
        <f>IF(OR(Table3[[#This Row],[new Age]]&gt;Answer!$H$39,Table3[[#This Row],[new Age]]&lt;Answer!$H$40),1,0)</f>
        <v>0</v>
      </c>
    </row>
    <row r="1949" spans="1:7" x14ac:dyDescent="0.3">
      <c r="A1949">
        <v>1948</v>
      </c>
      <c r="B1949" s="1" t="s">
        <v>99</v>
      </c>
      <c r="C1949" t="s">
        <v>152</v>
      </c>
      <c r="D1949">
        <v>79</v>
      </c>
      <c r="E1949" t="s">
        <v>157</v>
      </c>
      <c r="F1949">
        <f t="shared" si="30"/>
        <v>79</v>
      </c>
      <c r="G1949">
        <f>IF(OR(Table3[[#This Row],[new Age]]&gt;Answer!$H$39,Table3[[#This Row],[new Age]]&lt;Answer!$H$40),1,0)</f>
        <v>0</v>
      </c>
    </row>
    <row r="1950" spans="1:7" x14ac:dyDescent="0.3">
      <c r="A1950">
        <v>1949</v>
      </c>
      <c r="B1950" s="1" t="s">
        <v>104</v>
      </c>
      <c r="C1950" t="s">
        <v>151</v>
      </c>
      <c r="D1950">
        <v>57</v>
      </c>
      <c r="E1950" t="s">
        <v>157</v>
      </c>
      <c r="F1950">
        <f>IF(D1950="",AVERAGE(#REF!),D1950)</f>
        <v>57</v>
      </c>
      <c r="G1950">
        <f>IF(OR(Table3[[#This Row],[new Age]]&gt;Answer!$H$39,Table3[[#This Row],[new Age]]&lt;Answer!$H$40),1,0)</f>
        <v>0</v>
      </c>
    </row>
    <row r="1951" spans="1:7" x14ac:dyDescent="0.3">
      <c r="A1951">
        <v>1950</v>
      </c>
      <c r="B1951" s="1" t="s">
        <v>106</v>
      </c>
      <c r="C1951" t="s">
        <v>152</v>
      </c>
      <c r="D1951">
        <v>87</v>
      </c>
      <c r="E1951" t="s">
        <v>157</v>
      </c>
      <c r="F1951">
        <f>IF(D1951="",AVERAGE(#REF!),D1951)</f>
        <v>87</v>
      </c>
      <c r="G1951">
        <f>IF(OR(Table3[[#This Row],[new Age]]&gt;Answer!$H$39,Table3[[#This Row],[new Age]]&lt;Answer!$H$40),1,0)</f>
        <v>0</v>
      </c>
    </row>
    <row r="1952" spans="1:7" x14ac:dyDescent="0.3">
      <c r="A1952">
        <v>1951</v>
      </c>
      <c r="B1952" s="1" t="s">
        <v>108</v>
      </c>
      <c r="C1952" t="s">
        <v>151</v>
      </c>
      <c r="D1952">
        <v>28</v>
      </c>
      <c r="E1952" t="s">
        <v>157</v>
      </c>
      <c r="F1952">
        <f t="shared" si="30"/>
        <v>28</v>
      </c>
      <c r="G1952">
        <f>IF(OR(Table3[[#This Row],[new Age]]&gt;Answer!$H$39,Table3[[#This Row],[new Age]]&lt;Answer!$H$40),1,0)</f>
        <v>0</v>
      </c>
    </row>
    <row r="1953" spans="1:7" x14ac:dyDescent="0.3">
      <c r="A1953">
        <v>1952</v>
      </c>
      <c r="B1953" s="1" t="s">
        <v>99</v>
      </c>
      <c r="C1953" t="s">
        <v>151</v>
      </c>
      <c r="D1953">
        <v>49</v>
      </c>
      <c r="E1953" t="s">
        <v>157</v>
      </c>
      <c r="F1953">
        <f t="shared" si="30"/>
        <v>49</v>
      </c>
      <c r="G1953">
        <f>IF(OR(Table3[[#This Row],[new Age]]&gt;Answer!$H$39,Table3[[#This Row],[new Age]]&lt;Answer!$H$40),1,0)</f>
        <v>0</v>
      </c>
    </row>
    <row r="1954" spans="1:7" x14ac:dyDescent="0.3">
      <c r="A1954">
        <v>1953</v>
      </c>
      <c r="B1954" s="1" t="s">
        <v>99</v>
      </c>
      <c r="C1954" t="s">
        <v>151</v>
      </c>
      <c r="D1954">
        <v>19</v>
      </c>
      <c r="E1954" t="s">
        <v>157</v>
      </c>
      <c r="F1954">
        <f>IF(D1954="",AVERAGE(#REF!),D1954)</f>
        <v>19</v>
      </c>
      <c r="G1954">
        <f>IF(OR(Table3[[#This Row],[new Age]]&gt;Answer!$H$39,Table3[[#This Row],[new Age]]&lt;Answer!$H$40),1,0)</f>
        <v>0</v>
      </c>
    </row>
    <row r="1955" spans="1:7" x14ac:dyDescent="0.3">
      <c r="A1955">
        <v>1954</v>
      </c>
      <c r="B1955" s="1" t="s">
        <v>102</v>
      </c>
      <c r="C1955" t="s">
        <v>152</v>
      </c>
      <c r="D1955">
        <v>55</v>
      </c>
      <c r="E1955" t="s">
        <v>157</v>
      </c>
      <c r="F1955">
        <f>IF(D1955="",AVERAGE(#REF!),D1955)</f>
        <v>55</v>
      </c>
      <c r="G1955">
        <f>IF(OR(Table3[[#This Row],[new Age]]&gt;Answer!$H$39,Table3[[#This Row],[new Age]]&lt;Answer!$H$40),1,0)</f>
        <v>0</v>
      </c>
    </row>
    <row r="1956" spans="1:7" x14ac:dyDescent="0.3">
      <c r="A1956">
        <v>1955</v>
      </c>
      <c r="B1956" s="1" t="s">
        <v>105</v>
      </c>
      <c r="C1956" t="s">
        <v>152</v>
      </c>
      <c r="D1956">
        <v>68</v>
      </c>
      <c r="E1956" t="s">
        <v>157</v>
      </c>
      <c r="F1956">
        <f t="shared" si="30"/>
        <v>68</v>
      </c>
      <c r="G1956">
        <f>IF(OR(Table3[[#This Row],[new Age]]&gt;Answer!$H$39,Table3[[#This Row],[new Age]]&lt;Answer!$H$40),1,0)</f>
        <v>0</v>
      </c>
    </row>
    <row r="1957" spans="1:7" x14ac:dyDescent="0.3">
      <c r="A1957">
        <v>1956</v>
      </c>
      <c r="B1957" s="1" t="s">
        <v>104</v>
      </c>
      <c r="C1957" t="s">
        <v>151</v>
      </c>
      <c r="D1957">
        <v>41</v>
      </c>
      <c r="E1957" t="s">
        <v>157</v>
      </c>
      <c r="F1957">
        <f t="shared" si="30"/>
        <v>41</v>
      </c>
      <c r="G1957">
        <f>IF(OR(Table3[[#This Row],[new Age]]&gt;Answer!$H$39,Table3[[#This Row],[new Age]]&lt;Answer!$H$40),1,0)</f>
        <v>0</v>
      </c>
    </row>
    <row r="1958" spans="1:7" x14ac:dyDescent="0.3">
      <c r="A1958">
        <v>1957</v>
      </c>
      <c r="B1958" s="1" t="s">
        <v>99</v>
      </c>
      <c r="C1958" t="s">
        <v>152</v>
      </c>
      <c r="D1958">
        <v>42</v>
      </c>
      <c r="E1958" t="s">
        <v>157</v>
      </c>
      <c r="F1958">
        <f>IF(D1958="",AVERAGE(#REF!),D1958)</f>
        <v>42</v>
      </c>
      <c r="G1958">
        <f>IF(OR(Table3[[#This Row],[new Age]]&gt;Answer!$H$39,Table3[[#This Row],[new Age]]&lt;Answer!$H$40),1,0)</f>
        <v>0</v>
      </c>
    </row>
    <row r="1959" spans="1:7" x14ac:dyDescent="0.3">
      <c r="A1959">
        <v>1958</v>
      </c>
      <c r="B1959" s="1" t="s">
        <v>111</v>
      </c>
      <c r="C1959" t="s">
        <v>152</v>
      </c>
      <c r="D1959">
        <v>23</v>
      </c>
      <c r="E1959" t="s">
        <v>157</v>
      </c>
      <c r="F1959">
        <f>IF(D1959="",AVERAGE(#REF!),D1959)</f>
        <v>23</v>
      </c>
      <c r="G1959">
        <f>IF(OR(Table3[[#This Row],[new Age]]&gt;Answer!$H$39,Table3[[#This Row],[new Age]]&lt;Answer!$H$40),1,0)</f>
        <v>0</v>
      </c>
    </row>
    <row r="1960" spans="1:7" x14ac:dyDescent="0.3">
      <c r="A1960">
        <v>1959</v>
      </c>
      <c r="B1960" s="1" t="s">
        <v>109</v>
      </c>
      <c r="C1960" t="s">
        <v>151</v>
      </c>
      <c r="D1960">
        <v>28</v>
      </c>
      <c r="E1960" t="s">
        <v>157</v>
      </c>
      <c r="F1960">
        <f t="shared" si="30"/>
        <v>28</v>
      </c>
      <c r="G1960">
        <f>IF(OR(Table3[[#This Row],[new Age]]&gt;Answer!$H$39,Table3[[#This Row],[new Age]]&lt;Answer!$H$40),1,0)</f>
        <v>0</v>
      </c>
    </row>
    <row r="1961" spans="1:7" x14ac:dyDescent="0.3">
      <c r="A1961">
        <v>1960</v>
      </c>
      <c r="B1961" s="1" t="s">
        <v>111</v>
      </c>
      <c r="C1961" t="s">
        <v>152</v>
      </c>
      <c r="D1961">
        <v>33</v>
      </c>
      <c r="E1961" t="s">
        <v>157</v>
      </c>
      <c r="F1961">
        <f t="shared" si="30"/>
        <v>33</v>
      </c>
      <c r="G1961">
        <f>IF(OR(Table3[[#This Row],[new Age]]&gt;Answer!$H$39,Table3[[#This Row],[new Age]]&lt;Answer!$H$40),1,0)</f>
        <v>0</v>
      </c>
    </row>
    <row r="1962" spans="1:7" x14ac:dyDescent="0.3">
      <c r="A1962">
        <v>1961</v>
      </c>
      <c r="B1962" s="1" t="s">
        <v>109</v>
      </c>
      <c r="C1962" t="s">
        <v>151</v>
      </c>
      <c r="D1962">
        <v>87</v>
      </c>
      <c r="E1962" t="s">
        <v>157</v>
      </c>
      <c r="F1962">
        <f>IF(D1962="",AVERAGE(#REF!),D1962)</f>
        <v>87</v>
      </c>
      <c r="G1962">
        <f>IF(OR(Table3[[#This Row],[new Age]]&gt;Answer!$H$39,Table3[[#This Row],[new Age]]&lt;Answer!$H$40),1,0)</f>
        <v>0</v>
      </c>
    </row>
    <row r="1963" spans="1:7" x14ac:dyDescent="0.3">
      <c r="A1963">
        <v>1962</v>
      </c>
      <c r="B1963" s="1" t="s">
        <v>99</v>
      </c>
      <c r="C1963" t="s">
        <v>151</v>
      </c>
      <c r="D1963">
        <v>23</v>
      </c>
      <c r="E1963" t="s">
        <v>157</v>
      </c>
      <c r="F1963">
        <f>IF(D1963="",AVERAGE(#REF!),D1963)</f>
        <v>23</v>
      </c>
      <c r="G1963">
        <f>IF(OR(Table3[[#This Row],[new Age]]&gt;Answer!$H$39,Table3[[#This Row],[new Age]]&lt;Answer!$H$40),1,0)</f>
        <v>0</v>
      </c>
    </row>
    <row r="1964" spans="1:7" x14ac:dyDescent="0.3">
      <c r="A1964">
        <v>1963</v>
      </c>
      <c r="B1964" s="1" t="s">
        <v>101</v>
      </c>
      <c r="C1964" t="s">
        <v>152</v>
      </c>
      <c r="D1964">
        <v>25</v>
      </c>
      <c r="E1964" t="s">
        <v>157</v>
      </c>
      <c r="F1964">
        <f t="shared" si="30"/>
        <v>25</v>
      </c>
      <c r="G1964">
        <f>IF(OR(Table3[[#This Row],[new Age]]&gt;Answer!$H$39,Table3[[#This Row],[new Age]]&lt;Answer!$H$40),1,0)</f>
        <v>0</v>
      </c>
    </row>
    <row r="1965" spans="1:7" x14ac:dyDescent="0.3">
      <c r="A1965">
        <v>1964</v>
      </c>
      <c r="B1965" s="1" t="s">
        <v>105</v>
      </c>
      <c r="C1965" t="s">
        <v>152</v>
      </c>
      <c r="D1965">
        <v>32</v>
      </c>
      <c r="E1965" t="s">
        <v>157</v>
      </c>
      <c r="F1965">
        <f t="shared" si="30"/>
        <v>32</v>
      </c>
      <c r="G1965">
        <f>IF(OR(Table3[[#This Row],[new Age]]&gt;Answer!$H$39,Table3[[#This Row],[new Age]]&lt;Answer!$H$40),1,0)</f>
        <v>0</v>
      </c>
    </row>
    <row r="1966" spans="1:7" x14ac:dyDescent="0.3">
      <c r="A1966">
        <v>1965</v>
      </c>
      <c r="B1966" s="1" t="s">
        <v>100</v>
      </c>
      <c r="C1966" t="s">
        <v>151</v>
      </c>
      <c r="D1966">
        <v>84</v>
      </c>
      <c r="E1966" t="s">
        <v>157</v>
      </c>
      <c r="F1966">
        <f>IF(D1966="",AVERAGE(#REF!),D1966)</f>
        <v>84</v>
      </c>
      <c r="G1966">
        <f>IF(OR(Table3[[#This Row],[new Age]]&gt;Answer!$H$39,Table3[[#This Row],[new Age]]&lt;Answer!$H$40),1,0)</f>
        <v>0</v>
      </c>
    </row>
    <row r="1967" spans="1:7" x14ac:dyDescent="0.3">
      <c r="A1967">
        <v>1966</v>
      </c>
      <c r="B1967" s="1" t="s">
        <v>107</v>
      </c>
      <c r="C1967" t="s">
        <v>151</v>
      </c>
      <c r="D1967">
        <v>82</v>
      </c>
      <c r="E1967" t="s">
        <v>157</v>
      </c>
      <c r="F1967">
        <f>IF(D1967="",AVERAGE(#REF!),D1967)</f>
        <v>82</v>
      </c>
      <c r="G1967">
        <f>IF(OR(Table3[[#This Row],[new Age]]&gt;Answer!$H$39,Table3[[#This Row],[new Age]]&lt;Answer!$H$40),1,0)</f>
        <v>0</v>
      </c>
    </row>
    <row r="1968" spans="1:7" x14ac:dyDescent="0.3">
      <c r="A1968">
        <v>1967</v>
      </c>
      <c r="B1968" s="1" t="s">
        <v>105</v>
      </c>
      <c r="C1968" t="s">
        <v>151</v>
      </c>
      <c r="D1968">
        <v>89</v>
      </c>
      <c r="E1968" t="s">
        <v>157</v>
      </c>
      <c r="F1968">
        <f t="shared" si="30"/>
        <v>89</v>
      </c>
      <c r="G1968">
        <f>IF(OR(Table3[[#This Row],[new Age]]&gt;Answer!$H$39,Table3[[#This Row],[new Age]]&lt;Answer!$H$40),1,0)</f>
        <v>0</v>
      </c>
    </row>
    <row r="1969" spans="1:7" x14ac:dyDescent="0.3">
      <c r="A1969">
        <v>1968</v>
      </c>
      <c r="B1969" s="1" t="s">
        <v>99</v>
      </c>
      <c r="C1969" t="s">
        <v>152</v>
      </c>
      <c r="D1969">
        <v>20</v>
      </c>
      <c r="E1969" t="s">
        <v>157</v>
      </c>
      <c r="F1969">
        <f t="shared" si="30"/>
        <v>20</v>
      </c>
      <c r="G1969">
        <f>IF(OR(Table3[[#This Row],[new Age]]&gt;Answer!$H$39,Table3[[#This Row],[new Age]]&lt;Answer!$H$40),1,0)</f>
        <v>0</v>
      </c>
    </row>
    <row r="1970" spans="1:7" x14ac:dyDescent="0.3">
      <c r="A1970">
        <v>1969</v>
      </c>
      <c r="B1970" s="1" t="s">
        <v>105</v>
      </c>
      <c r="C1970" t="s">
        <v>151</v>
      </c>
      <c r="D1970">
        <v>41</v>
      </c>
      <c r="E1970" t="s">
        <v>157</v>
      </c>
      <c r="F1970">
        <f>IF(D1970="",AVERAGE(#REF!),D1970)</f>
        <v>41</v>
      </c>
      <c r="G1970">
        <f>IF(OR(Table3[[#This Row],[new Age]]&gt;Answer!$H$39,Table3[[#This Row],[new Age]]&lt;Answer!$H$40),1,0)</f>
        <v>0</v>
      </c>
    </row>
    <row r="1971" spans="1:7" x14ac:dyDescent="0.3">
      <c r="A1971">
        <v>1970</v>
      </c>
      <c r="B1971" s="1" t="s">
        <v>100</v>
      </c>
      <c r="C1971" t="s">
        <v>151</v>
      </c>
      <c r="D1971">
        <v>79</v>
      </c>
      <c r="E1971" t="s">
        <v>157</v>
      </c>
      <c r="F1971">
        <f>IF(D1971="",AVERAGE(#REF!),D1971)</f>
        <v>79</v>
      </c>
      <c r="G1971">
        <f>IF(OR(Table3[[#This Row],[new Age]]&gt;Answer!$H$39,Table3[[#This Row],[new Age]]&lt;Answer!$H$40),1,0)</f>
        <v>0</v>
      </c>
    </row>
    <row r="1972" spans="1:7" x14ac:dyDescent="0.3">
      <c r="A1972">
        <v>1971</v>
      </c>
      <c r="B1972" s="1" t="s">
        <v>105</v>
      </c>
      <c r="C1972" t="s">
        <v>152</v>
      </c>
      <c r="D1972">
        <v>44</v>
      </c>
      <c r="E1972" t="s">
        <v>157</v>
      </c>
      <c r="F1972">
        <f t="shared" si="30"/>
        <v>44</v>
      </c>
      <c r="G1972">
        <f>IF(OR(Table3[[#This Row],[new Age]]&gt;Answer!$H$39,Table3[[#This Row],[new Age]]&lt;Answer!$H$40),1,0)</f>
        <v>0</v>
      </c>
    </row>
    <row r="1973" spans="1:7" x14ac:dyDescent="0.3">
      <c r="A1973">
        <v>1972</v>
      </c>
      <c r="B1973" s="1" t="s">
        <v>99</v>
      </c>
      <c r="C1973" t="s">
        <v>151</v>
      </c>
      <c r="D1973">
        <v>37</v>
      </c>
      <c r="E1973" t="s">
        <v>157</v>
      </c>
      <c r="F1973">
        <f t="shared" si="30"/>
        <v>37</v>
      </c>
      <c r="G1973">
        <f>IF(OR(Table3[[#This Row],[new Age]]&gt;Answer!$H$39,Table3[[#This Row],[new Age]]&lt;Answer!$H$40),1,0)</f>
        <v>0</v>
      </c>
    </row>
    <row r="1974" spans="1:7" x14ac:dyDescent="0.3">
      <c r="A1974">
        <v>1973</v>
      </c>
      <c r="B1974" s="1" t="s">
        <v>99</v>
      </c>
      <c r="C1974" t="s">
        <v>151</v>
      </c>
      <c r="D1974">
        <v>64</v>
      </c>
      <c r="E1974" t="s">
        <v>157</v>
      </c>
      <c r="F1974">
        <f>IF(D1974="",AVERAGE(#REF!),D1974)</f>
        <v>64</v>
      </c>
      <c r="G1974">
        <f>IF(OR(Table3[[#This Row],[new Age]]&gt;Answer!$H$39,Table3[[#This Row],[new Age]]&lt;Answer!$H$40),1,0)</f>
        <v>0</v>
      </c>
    </row>
    <row r="1975" spans="1:7" x14ac:dyDescent="0.3">
      <c r="A1975">
        <v>1974</v>
      </c>
      <c r="B1975" s="1" t="s">
        <v>99</v>
      </c>
      <c r="C1975" t="s">
        <v>152</v>
      </c>
      <c r="D1975">
        <v>74</v>
      </c>
      <c r="E1975" t="s">
        <v>157</v>
      </c>
      <c r="F1975">
        <f>IF(D1975="",AVERAGE(#REF!),D1975)</f>
        <v>74</v>
      </c>
      <c r="G1975">
        <f>IF(OR(Table3[[#This Row],[new Age]]&gt;Answer!$H$39,Table3[[#This Row],[new Age]]&lt;Answer!$H$40),1,0)</f>
        <v>0</v>
      </c>
    </row>
    <row r="1976" spans="1:7" x14ac:dyDescent="0.3">
      <c r="A1976">
        <v>1975</v>
      </c>
      <c r="B1976" s="1" t="s">
        <v>99</v>
      </c>
      <c r="C1976" t="s">
        <v>151</v>
      </c>
      <c r="D1976">
        <v>40</v>
      </c>
      <c r="E1976" t="s">
        <v>157</v>
      </c>
      <c r="F1976">
        <f t="shared" si="30"/>
        <v>40</v>
      </c>
      <c r="G1976">
        <f>IF(OR(Table3[[#This Row],[new Age]]&gt;Answer!$H$39,Table3[[#This Row],[new Age]]&lt;Answer!$H$40),1,0)</f>
        <v>0</v>
      </c>
    </row>
    <row r="1977" spans="1:7" x14ac:dyDescent="0.3">
      <c r="A1977">
        <v>1976</v>
      </c>
      <c r="B1977" s="1" t="s">
        <v>105</v>
      </c>
      <c r="C1977" t="s">
        <v>152</v>
      </c>
      <c r="D1977">
        <v>73</v>
      </c>
      <c r="E1977" t="s">
        <v>157</v>
      </c>
      <c r="F1977">
        <f t="shared" si="30"/>
        <v>73</v>
      </c>
      <c r="G1977">
        <f>IF(OR(Table3[[#This Row],[new Age]]&gt;Answer!$H$39,Table3[[#This Row],[new Age]]&lt;Answer!$H$40),1,0)</f>
        <v>0</v>
      </c>
    </row>
    <row r="1978" spans="1:7" x14ac:dyDescent="0.3">
      <c r="A1978">
        <v>1977</v>
      </c>
      <c r="B1978" s="1" t="s">
        <v>99</v>
      </c>
      <c r="C1978" t="s">
        <v>152</v>
      </c>
      <c r="D1978">
        <v>79</v>
      </c>
      <c r="E1978" t="s">
        <v>157</v>
      </c>
      <c r="F1978">
        <f>IF(D1978="",AVERAGE(#REF!),D1978)</f>
        <v>79</v>
      </c>
      <c r="G1978">
        <f>IF(OR(Table3[[#This Row],[new Age]]&gt;Answer!$H$39,Table3[[#This Row],[new Age]]&lt;Answer!$H$40),1,0)</f>
        <v>0</v>
      </c>
    </row>
    <row r="1979" spans="1:7" x14ac:dyDescent="0.3">
      <c r="A1979">
        <v>1978</v>
      </c>
      <c r="B1979" s="1" t="s">
        <v>105</v>
      </c>
      <c r="C1979" t="s">
        <v>152</v>
      </c>
      <c r="D1979">
        <v>23</v>
      </c>
      <c r="E1979" t="s">
        <v>157</v>
      </c>
      <c r="F1979">
        <f>IF(D1979="",AVERAGE(#REF!),D1979)</f>
        <v>23</v>
      </c>
      <c r="G1979">
        <f>IF(OR(Table3[[#This Row],[new Age]]&gt;Answer!$H$39,Table3[[#This Row],[new Age]]&lt;Answer!$H$40),1,0)</f>
        <v>0</v>
      </c>
    </row>
    <row r="1980" spans="1:7" x14ac:dyDescent="0.3">
      <c r="A1980">
        <v>1979</v>
      </c>
      <c r="B1980" s="1" t="s">
        <v>102</v>
      </c>
      <c r="C1980" t="s">
        <v>152</v>
      </c>
      <c r="D1980">
        <v>21</v>
      </c>
      <c r="E1980" t="s">
        <v>157</v>
      </c>
      <c r="F1980">
        <f t="shared" si="30"/>
        <v>21</v>
      </c>
      <c r="G1980">
        <f>IF(OR(Table3[[#This Row],[new Age]]&gt;Answer!$H$39,Table3[[#This Row],[new Age]]&lt;Answer!$H$40),1,0)</f>
        <v>0</v>
      </c>
    </row>
    <row r="1981" spans="1:7" x14ac:dyDescent="0.3">
      <c r="A1981">
        <v>1980</v>
      </c>
      <c r="B1981" s="1" t="s">
        <v>110</v>
      </c>
      <c r="C1981" t="s">
        <v>151</v>
      </c>
      <c r="D1981">
        <v>57</v>
      </c>
      <c r="E1981" t="s">
        <v>157</v>
      </c>
      <c r="F1981">
        <f t="shared" si="30"/>
        <v>57</v>
      </c>
      <c r="G1981">
        <f>IF(OR(Table3[[#This Row],[new Age]]&gt;Answer!$H$39,Table3[[#This Row],[new Age]]&lt;Answer!$H$40),1,0)</f>
        <v>0</v>
      </c>
    </row>
    <row r="1982" spans="1:7" x14ac:dyDescent="0.3">
      <c r="A1982">
        <v>1981</v>
      </c>
      <c r="B1982" s="1" t="s">
        <v>99</v>
      </c>
      <c r="C1982" t="s">
        <v>151</v>
      </c>
      <c r="D1982">
        <v>26</v>
      </c>
      <c r="E1982" t="s">
        <v>157</v>
      </c>
      <c r="F1982">
        <f>IF(D1982="",AVERAGE(#REF!),D1982)</f>
        <v>26</v>
      </c>
      <c r="G1982">
        <f>IF(OR(Table3[[#This Row],[new Age]]&gt;Answer!$H$39,Table3[[#This Row],[new Age]]&lt;Answer!$H$40),1,0)</f>
        <v>0</v>
      </c>
    </row>
    <row r="1983" spans="1:7" x14ac:dyDescent="0.3">
      <c r="A1983">
        <v>1982</v>
      </c>
      <c r="B1983" s="1" t="s">
        <v>107</v>
      </c>
      <c r="C1983" t="s">
        <v>152</v>
      </c>
      <c r="D1983">
        <v>74</v>
      </c>
      <c r="E1983" t="s">
        <v>157</v>
      </c>
      <c r="F1983">
        <f>IF(D1983="",AVERAGE(#REF!),D1983)</f>
        <v>74</v>
      </c>
      <c r="G1983">
        <f>IF(OR(Table3[[#This Row],[new Age]]&gt;Answer!$H$39,Table3[[#This Row],[new Age]]&lt;Answer!$H$40),1,0)</f>
        <v>0</v>
      </c>
    </row>
    <row r="1984" spans="1:7" x14ac:dyDescent="0.3">
      <c r="A1984">
        <v>1983</v>
      </c>
      <c r="B1984" s="1" t="s">
        <v>105</v>
      </c>
      <c r="C1984" t="s">
        <v>152</v>
      </c>
      <c r="D1984">
        <v>35</v>
      </c>
      <c r="E1984" t="s">
        <v>157</v>
      </c>
      <c r="F1984">
        <f t="shared" si="30"/>
        <v>35</v>
      </c>
      <c r="G1984">
        <f>IF(OR(Table3[[#This Row],[new Age]]&gt;Answer!$H$39,Table3[[#This Row],[new Age]]&lt;Answer!$H$40),1,0)</f>
        <v>0</v>
      </c>
    </row>
    <row r="1985" spans="1:7" x14ac:dyDescent="0.3">
      <c r="A1985">
        <v>1984</v>
      </c>
      <c r="B1985" s="1" t="s">
        <v>101</v>
      </c>
      <c r="C1985" t="s">
        <v>151</v>
      </c>
      <c r="D1985">
        <v>45</v>
      </c>
      <c r="E1985" t="s">
        <v>157</v>
      </c>
      <c r="F1985">
        <f t="shared" si="30"/>
        <v>45</v>
      </c>
      <c r="G1985">
        <f>IF(OR(Table3[[#This Row],[new Age]]&gt;Answer!$H$39,Table3[[#This Row],[new Age]]&lt;Answer!$H$40),1,0)</f>
        <v>0</v>
      </c>
    </row>
    <row r="1986" spans="1:7" x14ac:dyDescent="0.3">
      <c r="A1986">
        <v>1985</v>
      </c>
      <c r="B1986" s="1" t="s">
        <v>100</v>
      </c>
      <c r="C1986" t="s">
        <v>151</v>
      </c>
      <c r="D1986">
        <v>49</v>
      </c>
      <c r="E1986" t="s">
        <v>157</v>
      </c>
      <c r="F1986">
        <f>IF(D1986="",AVERAGE(#REF!),D1986)</f>
        <v>49</v>
      </c>
      <c r="G1986">
        <f>IF(OR(Table3[[#This Row],[new Age]]&gt;Answer!$H$39,Table3[[#This Row],[new Age]]&lt;Answer!$H$40),1,0)</f>
        <v>0</v>
      </c>
    </row>
    <row r="1987" spans="1:7" x14ac:dyDescent="0.3">
      <c r="A1987">
        <v>1986</v>
      </c>
      <c r="B1987" s="1" t="s">
        <v>100</v>
      </c>
      <c r="C1987" t="s">
        <v>151</v>
      </c>
      <c r="D1987">
        <v>21</v>
      </c>
      <c r="E1987" t="s">
        <v>157</v>
      </c>
      <c r="F1987">
        <f>IF(D1987="",AVERAGE(#REF!),D1987)</f>
        <v>21</v>
      </c>
      <c r="G1987">
        <f>IF(OR(Table3[[#This Row],[new Age]]&gt;Answer!$H$39,Table3[[#This Row],[new Age]]&lt;Answer!$H$40),1,0)</f>
        <v>0</v>
      </c>
    </row>
    <row r="1988" spans="1:7" x14ac:dyDescent="0.3">
      <c r="A1988">
        <v>1987</v>
      </c>
      <c r="B1988" s="1" t="s">
        <v>100</v>
      </c>
      <c r="C1988" t="s">
        <v>151</v>
      </c>
      <c r="D1988">
        <v>48</v>
      </c>
      <c r="E1988" t="s">
        <v>157</v>
      </c>
      <c r="F1988">
        <f t="shared" si="30"/>
        <v>48</v>
      </c>
      <c r="G1988">
        <f>IF(OR(Table3[[#This Row],[new Age]]&gt;Answer!$H$39,Table3[[#This Row],[new Age]]&lt;Answer!$H$40),1,0)</f>
        <v>0</v>
      </c>
    </row>
    <row r="1989" spans="1:7" x14ac:dyDescent="0.3">
      <c r="A1989">
        <v>1988</v>
      </c>
      <c r="B1989" s="1" t="s">
        <v>99</v>
      </c>
      <c r="C1989" t="s">
        <v>151</v>
      </c>
      <c r="D1989">
        <v>66</v>
      </c>
      <c r="E1989" t="s">
        <v>157</v>
      </c>
      <c r="F1989">
        <f t="shared" si="30"/>
        <v>66</v>
      </c>
      <c r="G1989">
        <f>IF(OR(Table3[[#This Row],[new Age]]&gt;Answer!$H$39,Table3[[#This Row],[new Age]]&lt;Answer!$H$40),1,0)</f>
        <v>0</v>
      </c>
    </row>
    <row r="1990" spans="1:7" x14ac:dyDescent="0.3">
      <c r="A1990">
        <v>1989</v>
      </c>
      <c r="B1990" s="1" t="s">
        <v>99</v>
      </c>
      <c r="C1990" t="s">
        <v>151</v>
      </c>
      <c r="D1990">
        <v>89</v>
      </c>
      <c r="E1990" t="s">
        <v>157</v>
      </c>
      <c r="F1990">
        <f>IF(D1990="",AVERAGE(#REF!),D1990)</f>
        <v>89</v>
      </c>
      <c r="G1990">
        <f>IF(OR(Table3[[#This Row],[new Age]]&gt;Answer!$H$39,Table3[[#This Row],[new Age]]&lt;Answer!$H$40),1,0)</f>
        <v>0</v>
      </c>
    </row>
    <row r="1991" spans="1:7" x14ac:dyDescent="0.3">
      <c r="A1991">
        <v>1990</v>
      </c>
      <c r="B1991" s="1" t="s">
        <v>99</v>
      </c>
      <c r="C1991" t="s">
        <v>152</v>
      </c>
      <c r="D1991">
        <v>89</v>
      </c>
      <c r="E1991" t="s">
        <v>157</v>
      </c>
      <c r="F1991">
        <f>IF(D1991="",AVERAGE(#REF!),D1991)</f>
        <v>89</v>
      </c>
      <c r="G1991">
        <f>IF(OR(Table3[[#This Row],[new Age]]&gt;Answer!$H$39,Table3[[#This Row],[new Age]]&lt;Answer!$H$40),1,0)</f>
        <v>0</v>
      </c>
    </row>
    <row r="1992" spans="1:7" x14ac:dyDescent="0.3">
      <c r="A1992">
        <v>1991</v>
      </c>
      <c r="B1992" s="1" t="s">
        <v>99</v>
      </c>
      <c r="C1992" t="s">
        <v>152</v>
      </c>
      <c r="D1992">
        <v>49</v>
      </c>
      <c r="E1992" t="s">
        <v>157</v>
      </c>
      <c r="F1992">
        <f t="shared" ref="F1992:F2053" si="31">IF(D1992="",AVERAGE(D1989:D1991),D1992)</f>
        <v>49</v>
      </c>
      <c r="G1992">
        <f>IF(OR(Table3[[#This Row],[new Age]]&gt;Answer!$H$39,Table3[[#This Row],[new Age]]&lt;Answer!$H$40),1,0)</f>
        <v>0</v>
      </c>
    </row>
    <row r="1993" spans="1:7" x14ac:dyDescent="0.3">
      <c r="A1993">
        <v>1992</v>
      </c>
      <c r="B1993" s="1" t="s">
        <v>108</v>
      </c>
      <c r="C1993" t="s">
        <v>152</v>
      </c>
      <c r="D1993">
        <v>66</v>
      </c>
      <c r="E1993" t="s">
        <v>157</v>
      </c>
      <c r="F1993">
        <f t="shared" si="31"/>
        <v>66</v>
      </c>
      <c r="G1993">
        <f>IF(OR(Table3[[#This Row],[new Age]]&gt;Answer!$H$39,Table3[[#This Row],[new Age]]&lt;Answer!$H$40),1,0)</f>
        <v>0</v>
      </c>
    </row>
    <row r="1994" spans="1:7" x14ac:dyDescent="0.3">
      <c r="A1994">
        <v>1993</v>
      </c>
      <c r="B1994" s="1" t="s">
        <v>99</v>
      </c>
      <c r="C1994" t="s">
        <v>151</v>
      </c>
      <c r="D1994">
        <v>61</v>
      </c>
      <c r="E1994" t="s">
        <v>157</v>
      </c>
      <c r="F1994">
        <f>IF(D1994="",AVERAGE(#REF!),D1994)</f>
        <v>61</v>
      </c>
      <c r="G1994">
        <f>IF(OR(Table3[[#This Row],[new Age]]&gt;Answer!$H$39,Table3[[#This Row],[new Age]]&lt;Answer!$H$40),1,0)</f>
        <v>0</v>
      </c>
    </row>
    <row r="1995" spans="1:7" x14ac:dyDescent="0.3">
      <c r="A1995">
        <v>1994</v>
      </c>
      <c r="B1995" s="1" t="s">
        <v>106</v>
      </c>
      <c r="C1995" t="s">
        <v>151</v>
      </c>
      <c r="D1995">
        <v>43</v>
      </c>
      <c r="E1995" t="s">
        <v>157</v>
      </c>
      <c r="F1995">
        <f>IF(D1995="",AVERAGE(#REF!),D1995)</f>
        <v>43</v>
      </c>
      <c r="G1995">
        <f>IF(OR(Table3[[#This Row],[new Age]]&gt;Answer!$H$39,Table3[[#This Row],[new Age]]&lt;Answer!$H$40),1,0)</f>
        <v>0</v>
      </c>
    </row>
    <row r="1996" spans="1:7" x14ac:dyDescent="0.3">
      <c r="A1996">
        <v>1995</v>
      </c>
      <c r="B1996" s="1" t="s">
        <v>99</v>
      </c>
      <c r="C1996" t="s">
        <v>151</v>
      </c>
      <c r="D1996">
        <v>45</v>
      </c>
      <c r="E1996" t="s">
        <v>157</v>
      </c>
      <c r="F1996">
        <f t="shared" si="31"/>
        <v>45</v>
      </c>
      <c r="G1996">
        <f>IF(OR(Table3[[#This Row],[new Age]]&gt;Answer!$H$39,Table3[[#This Row],[new Age]]&lt;Answer!$H$40),1,0)</f>
        <v>0</v>
      </c>
    </row>
    <row r="1997" spans="1:7" x14ac:dyDescent="0.3">
      <c r="A1997">
        <v>1996</v>
      </c>
      <c r="B1997" s="1" t="s">
        <v>99</v>
      </c>
      <c r="C1997" t="s">
        <v>151</v>
      </c>
      <c r="D1997">
        <v>83</v>
      </c>
      <c r="E1997" t="s">
        <v>157</v>
      </c>
      <c r="F1997">
        <f t="shared" si="31"/>
        <v>83</v>
      </c>
      <c r="G1997">
        <f>IF(OR(Table3[[#This Row],[new Age]]&gt;Answer!$H$39,Table3[[#This Row],[new Age]]&lt;Answer!$H$40),1,0)</f>
        <v>0</v>
      </c>
    </row>
    <row r="1998" spans="1:7" x14ac:dyDescent="0.3">
      <c r="A1998">
        <v>1997</v>
      </c>
      <c r="B1998" s="1" t="s">
        <v>105</v>
      </c>
      <c r="C1998" t="s">
        <v>152</v>
      </c>
      <c r="D1998">
        <v>79</v>
      </c>
      <c r="E1998" t="s">
        <v>157</v>
      </c>
      <c r="F1998">
        <f>IF(D1998="",AVERAGE(#REF!),D1998)</f>
        <v>79</v>
      </c>
      <c r="G1998">
        <f>IF(OR(Table3[[#This Row],[new Age]]&gt;Answer!$H$39,Table3[[#This Row],[new Age]]&lt;Answer!$H$40),1,0)</f>
        <v>0</v>
      </c>
    </row>
    <row r="1999" spans="1:7" x14ac:dyDescent="0.3">
      <c r="A1999">
        <v>1998</v>
      </c>
      <c r="B1999" s="1" t="s">
        <v>101</v>
      </c>
      <c r="C1999" t="s">
        <v>151</v>
      </c>
      <c r="D1999">
        <v>82</v>
      </c>
      <c r="E1999" t="s">
        <v>157</v>
      </c>
      <c r="F1999">
        <f>IF(D1999="",AVERAGE(#REF!),D1999)</f>
        <v>82</v>
      </c>
      <c r="G1999">
        <f>IF(OR(Table3[[#This Row],[new Age]]&gt;Answer!$H$39,Table3[[#This Row],[new Age]]&lt;Answer!$H$40),1,0)</f>
        <v>0</v>
      </c>
    </row>
    <row r="2000" spans="1:7" x14ac:dyDescent="0.3">
      <c r="A2000">
        <v>1999</v>
      </c>
      <c r="B2000" s="1" t="s">
        <v>107</v>
      </c>
      <c r="C2000" t="s">
        <v>151</v>
      </c>
      <c r="D2000">
        <v>72</v>
      </c>
      <c r="E2000" t="s">
        <v>157</v>
      </c>
      <c r="F2000">
        <f t="shared" si="31"/>
        <v>72</v>
      </c>
      <c r="G2000">
        <f>IF(OR(Table3[[#This Row],[new Age]]&gt;Answer!$H$39,Table3[[#This Row],[new Age]]&lt;Answer!$H$40),1,0)</f>
        <v>0</v>
      </c>
    </row>
    <row r="2001" spans="1:7" x14ac:dyDescent="0.3">
      <c r="A2001">
        <v>2000</v>
      </c>
      <c r="B2001" s="1" t="s">
        <v>99</v>
      </c>
      <c r="C2001" t="s">
        <v>152</v>
      </c>
      <c r="D2001">
        <v>39</v>
      </c>
      <c r="E2001" t="s">
        <v>157</v>
      </c>
      <c r="F2001">
        <f t="shared" si="31"/>
        <v>39</v>
      </c>
      <c r="G2001">
        <f>IF(OR(Table3[[#This Row],[new Age]]&gt;Answer!$H$39,Table3[[#This Row],[new Age]]&lt;Answer!$H$40),1,0)</f>
        <v>0</v>
      </c>
    </row>
    <row r="2002" spans="1:7" x14ac:dyDescent="0.3">
      <c r="A2002">
        <v>2001</v>
      </c>
      <c r="B2002" s="1" t="s">
        <v>105</v>
      </c>
      <c r="C2002" t="s">
        <v>152</v>
      </c>
      <c r="D2002">
        <v>59</v>
      </c>
      <c r="E2002" t="s">
        <v>158</v>
      </c>
      <c r="F2002">
        <f>IF(D2002="",AVERAGE(#REF!),D2002)</f>
        <v>59</v>
      </c>
      <c r="G2002">
        <f>IF(OR(Table3[[#This Row],[new Age]]&gt;Answer!$H$39,Table3[[#This Row],[new Age]]&lt;Answer!$H$40),1,0)</f>
        <v>0</v>
      </c>
    </row>
    <row r="2003" spans="1:7" x14ac:dyDescent="0.3">
      <c r="A2003">
        <v>2002</v>
      </c>
      <c r="B2003" s="1" t="s">
        <v>99</v>
      </c>
      <c r="C2003" t="s">
        <v>152</v>
      </c>
      <c r="D2003">
        <v>53</v>
      </c>
      <c r="E2003" t="s">
        <v>158</v>
      </c>
      <c r="F2003">
        <f>IF(D2003="",AVERAGE(#REF!),D2003)</f>
        <v>53</v>
      </c>
      <c r="G2003">
        <f>IF(OR(Table3[[#This Row],[new Age]]&gt;Answer!$H$39,Table3[[#This Row],[new Age]]&lt;Answer!$H$40),1,0)</f>
        <v>0</v>
      </c>
    </row>
    <row r="2004" spans="1:7" x14ac:dyDescent="0.3">
      <c r="A2004">
        <v>2003</v>
      </c>
      <c r="B2004" s="1" t="s">
        <v>99</v>
      </c>
      <c r="C2004" t="s">
        <v>151</v>
      </c>
      <c r="D2004">
        <v>23</v>
      </c>
      <c r="E2004" t="s">
        <v>158</v>
      </c>
      <c r="F2004">
        <f t="shared" si="31"/>
        <v>23</v>
      </c>
      <c r="G2004">
        <f>IF(OR(Table3[[#This Row],[new Age]]&gt;Answer!$H$39,Table3[[#This Row],[new Age]]&lt;Answer!$H$40),1,0)</f>
        <v>0</v>
      </c>
    </row>
    <row r="2005" spans="1:7" x14ac:dyDescent="0.3">
      <c r="A2005">
        <v>2004</v>
      </c>
      <c r="B2005" s="1" t="s">
        <v>99</v>
      </c>
      <c r="C2005" t="s">
        <v>152</v>
      </c>
      <c r="D2005">
        <v>40</v>
      </c>
      <c r="E2005" t="s">
        <v>158</v>
      </c>
      <c r="F2005">
        <f t="shared" si="31"/>
        <v>40</v>
      </c>
      <c r="G2005">
        <f>IF(OR(Table3[[#This Row],[new Age]]&gt;Answer!$H$39,Table3[[#This Row],[new Age]]&lt;Answer!$H$40),1,0)</f>
        <v>0</v>
      </c>
    </row>
    <row r="2006" spans="1:7" x14ac:dyDescent="0.3">
      <c r="A2006">
        <v>2005</v>
      </c>
      <c r="B2006" s="1" t="s">
        <v>105</v>
      </c>
      <c r="C2006" t="s">
        <v>151</v>
      </c>
      <c r="D2006">
        <v>38</v>
      </c>
      <c r="E2006" t="s">
        <v>158</v>
      </c>
      <c r="F2006">
        <f>IF(D2006="",AVERAGE(#REF!),D2006)</f>
        <v>38</v>
      </c>
      <c r="G2006">
        <f>IF(OR(Table3[[#This Row],[new Age]]&gt;Answer!$H$39,Table3[[#This Row],[new Age]]&lt;Answer!$H$40),1,0)</f>
        <v>0</v>
      </c>
    </row>
    <row r="2007" spans="1:7" x14ac:dyDescent="0.3">
      <c r="A2007">
        <v>2006</v>
      </c>
      <c r="B2007" s="1" t="s">
        <v>99</v>
      </c>
      <c r="C2007" t="s">
        <v>151</v>
      </c>
      <c r="D2007">
        <v>21</v>
      </c>
      <c r="E2007" t="s">
        <v>158</v>
      </c>
      <c r="F2007">
        <f>IF(D2007="",AVERAGE(#REF!),D2007)</f>
        <v>21</v>
      </c>
      <c r="G2007">
        <f>IF(OR(Table3[[#This Row],[new Age]]&gt;Answer!$H$39,Table3[[#This Row],[new Age]]&lt;Answer!$H$40),1,0)</f>
        <v>0</v>
      </c>
    </row>
    <row r="2008" spans="1:7" x14ac:dyDescent="0.3">
      <c r="A2008">
        <v>2007</v>
      </c>
      <c r="B2008" s="1" t="s">
        <v>107</v>
      </c>
      <c r="C2008" t="s">
        <v>151</v>
      </c>
      <c r="D2008">
        <v>58</v>
      </c>
      <c r="E2008" t="s">
        <v>158</v>
      </c>
      <c r="F2008">
        <f t="shared" si="31"/>
        <v>58</v>
      </c>
      <c r="G2008">
        <f>IF(OR(Table3[[#This Row],[new Age]]&gt;Answer!$H$39,Table3[[#This Row],[new Age]]&lt;Answer!$H$40),1,0)</f>
        <v>0</v>
      </c>
    </row>
    <row r="2009" spans="1:7" x14ac:dyDescent="0.3">
      <c r="A2009">
        <v>2008</v>
      </c>
      <c r="B2009" s="1" t="s">
        <v>101</v>
      </c>
      <c r="C2009" t="s">
        <v>151</v>
      </c>
      <c r="D2009">
        <v>67</v>
      </c>
      <c r="E2009" t="s">
        <v>158</v>
      </c>
      <c r="F2009">
        <f t="shared" si="31"/>
        <v>67</v>
      </c>
      <c r="G2009">
        <f>IF(OR(Table3[[#This Row],[new Age]]&gt;Answer!$H$39,Table3[[#This Row],[new Age]]&lt;Answer!$H$40),1,0)</f>
        <v>0</v>
      </c>
    </row>
    <row r="2010" spans="1:7" x14ac:dyDescent="0.3">
      <c r="A2010">
        <v>2009</v>
      </c>
      <c r="B2010" s="1" t="s">
        <v>99</v>
      </c>
      <c r="C2010" t="s">
        <v>152</v>
      </c>
      <c r="D2010">
        <v>42</v>
      </c>
      <c r="E2010" t="s">
        <v>158</v>
      </c>
      <c r="F2010">
        <f>IF(D2010="",AVERAGE(#REF!),D2010)</f>
        <v>42</v>
      </c>
      <c r="G2010">
        <f>IF(OR(Table3[[#This Row],[new Age]]&gt;Answer!$H$39,Table3[[#This Row],[new Age]]&lt;Answer!$H$40),1,0)</f>
        <v>0</v>
      </c>
    </row>
    <row r="2011" spans="1:7" x14ac:dyDescent="0.3">
      <c r="A2011">
        <v>2010</v>
      </c>
      <c r="B2011" s="1" t="s">
        <v>100</v>
      </c>
      <c r="C2011" t="s">
        <v>151</v>
      </c>
      <c r="D2011">
        <v>50</v>
      </c>
      <c r="E2011" t="s">
        <v>158</v>
      </c>
      <c r="F2011">
        <f>IF(D2011="",AVERAGE(#REF!),D2011)</f>
        <v>50</v>
      </c>
      <c r="G2011">
        <f>IF(OR(Table3[[#This Row],[new Age]]&gt;Answer!$H$39,Table3[[#This Row],[new Age]]&lt;Answer!$H$40),1,0)</f>
        <v>0</v>
      </c>
    </row>
    <row r="2012" spans="1:7" x14ac:dyDescent="0.3">
      <c r="A2012">
        <v>2011</v>
      </c>
      <c r="B2012" s="1" t="s">
        <v>99</v>
      </c>
      <c r="C2012" t="s">
        <v>151</v>
      </c>
      <c r="D2012">
        <v>18</v>
      </c>
      <c r="E2012" t="s">
        <v>158</v>
      </c>
      <c r="F2012">
        <f t="shared" si="31"/>
        <v>18</v>
      </c>
      <c r="G2012">
        <f>IF(OR(Table3[[#This Row],[new Age]]&gt;Answer!$H$39,Table3[[#This Row],[new Age]]&lt;Answer!$H$40),1,0)</f>
        <v>0</v>
      </c>
    </row>
    <row r="2013" spans="1:7" x14ac:dyDescent="0.3">
      <c r="A2013">
        <v>2012</v>
      </c>
      <c r="B2013" s="1" t="s">
        <v>99</v>
      </c>
      <c r="C2013" t="s">
        <v>151</v>
      </c>
      <c r="D2013">
        <v>42</v>
      </c>
      <c r="E2013" t="s">
        <v>158</v>
      </c>
      <c r="F2013">
        <f t="shared" si="31"/>
        <v>42</v>
      </c>
      <c r="G2013">
        <f>IF(OR(Table3[[#This Row],[new Age]]&gt;Answer!$H$39,Table3[[#This Row],[new Age]]&lt;Answer!$H$40),1,0)</f>
        <v>0</v>
      </c>
    </row>
    <row r="2014" spans="1:7" x14ac:dyDescent="0.3">
      <c r="A2014">
        <v>2013</v>
      </c>
      <c r="B2014" s="1" t="s">
        <v>99</v>
      </c>
      <c r="C2014" t="s">
        <v>151</v>
      </c>
      <c r="D2014">
        <v>39</v>
      </c>
      <c r="E2014" t="s">
        <v>158</v>
      </c>
      <c r="F2014">
        <f>IF(D2014="",AVERAGE(#REF!),D2014)</f>
        <v>39</v>
      </c>
      <c r="G2014">
        <f>IF(OR(Table3[[#This Row],[new Age]]&gt;Answer!$H$39,Table3[[#This Row],[new Age]]&lt;Answer!$H$40),1,0)</f>
        <v>0</v>
      </c>
    </row>
    <row r="2015" spans="1:7" x14ac:dyDescent="0.3">
      <c r="A2015">
        <v>2014</v>
      </c>
      <c r="B2015" s="1" t="s">
        <v>100</v>
      </c>
      <c r="C2015" t="s">
        <v>152</v>
      </c>
      <c r="D2015">
        <v>41</v>
      </c>
      <c r="E2015" t="s">
        <v>158</v>
      </c>
      <c r="F2015">
        <f>IF(D2015="",AVERAGE(#REF!),D2015)</f>
        <v>41</v>
      </c>
      <c r="G2015">
        <f>IF(OR(Table3[[#This Row],[new Age]]&gt;Answer!$H$39,Table3[[#This Row],[new Age]]&lt;Answer!$H$40),1,0)</f>
        <v>0</v>
      </c>
    </row>
    <row r="2016" spans="1:7" x14ac:dyDescent="0.3">
      <c r="A2016">
        <v>2015</v>
      </c>
      <c r="B2016" s="1" t="s">
        <v>100</v>
      </c>
      <c r="C2016" t="s">
        <v>151</v>
      </c>
      <c r="D2016">
        <v>55</v>
      </c>
      <c r="E2016" t="s">
        <v>158</v>
      </c>
      <c r="F2016">
        <f t="shared" si="31"/>
        <v>55</v>
      </c>
      <c r="G2016">
        <f>IF(OR(Table3[[#This Row],[new Age]]&gt;Answer!$H$39,Table3[[#This Row],[new Age]]&lt;Answer!$H$40),1,0)</f>
        <v>0</v>
      </c>
    </row>
    <row r="2017" spans="1:7" x14ac:dyDescent="0.3">
      <c r="A2017">
        <v>2016</v>
      </c>
      <c r="B2017" s="1" t="s">
        <v>105</v>
      </c>
      <c r="C2017" t="s">
        <v>152</v>
      </c>
      <c r="D2017">
        <v>71</v>
      </c>
      <c r="E2017" t="s">
        <v>158</v>
      </c>
      <c r="F2017">
        <f t="shared" si="31"/>
        <v>71</v>
      </c>
      <c r="G2017">
        <f>IF(OR(Table3[[#This Row],[new Age]]&gt;Answer!$H$39,Table3[[#This Row],[new Age]]&lt;Answer!$H$40),1,0)</f>
        <v>0</v>
      </c>
    </row>
    <row r="2018" spans="1:7" x14ac:dyDescent="0.3">
      <c r="A2018">
        <v>2017</v>
      </c>
      <c r="B2018" s="1" t="s">
        <v>99</v>
      </c>
      <c r="C2018" t="s">
        <v>151</v>
      </c>
      <c r="D2018">
        <v>76</v>
      </c>
      <c r="E2018" t="s">
        <v>158</v>
      </c>
      <c r="F2018">
        <f>IF(D2018="",AVERAGE(#REF!),D2018)</f>
        <v>76</v>
      </c>
      <c r="G2018">
        <f>IF(OR(Table3[[#This Row],[new Age]]&gt;Answer!$H$39,Table3[[#This Row],[new Age]]&lt;Answer!$H$40),1,0)</f>
        <v>0</v>
      </c>
    </row>
    <row r="2019" spans="1:7" x14ac:dyDescent="0.3">
      <c r="A2019">
        <v>2018</v>
      </c>
      <c r="B2019" s="1" t="s">
        <v>105</v>
      </c>
      <c r="C2019" t="s">
        <v>151</v>
      </c>
      <c r="D2019">
        <v>44</v>
      </c>
      <c r="E2019" t="s">
        <v>158</v>
      </c>
      <c r="F2019">
        <f>IF(D2019="",AVERAGE(#REF!),D2019)</f>
        <v>44</v>
      </c>
      <c r="G2019">
        <f>IF(OR(Table3[[#This Row],[new Age]]&gt;Answer!$H$39,Table3[[#This Row],[new Age]]&lt;Answer!$H$40),1,0)</f>
        <v>0</v>
      </c>
    </row>
    <row r="2020" spans="1:7" x14ac:dyDescent="0.3">
      <c r="A2020">
        <v>2019</v>
      </c>
      <c r="B2020" s="1" t="s">
        <v>99</v>
      </c>
      <c r="C2020" t="s">
        <v>151</v>
      </c>
      <c r="D2020">
        <v>57</v>
      </c>
      <c r="E2020" t="s">
        <v>158</v>
      </c>
      <c r="F2020">
        <f t="shared" si="31"/>
        <v>57</v>
      </c>
      <c r="G2020">
        <f>IF(OR(Table3[[#This Row],[new Age]]&gt;Answer!$H$39,Table3[[#This Row],[new Age]]&lt;Answer!$H$40),1,0)</f>
        <v>0</v>
      </c>
    </row>
    <row r="2021" spans="1:7" x14ac:dyDescent="0.3">
      <c r="A2021">
        <v>2020</v>
      </c>
      <c r="B2021" s="1" t="s">
        <v>100</v>
      </c>
      <c r="C2021" t="s">
        <v>151</v>
      </c>
      <c r="D2021">
        <v>58</v>
      </c>
      <c r="E2021" t="s">
        <v>158</v>
      </c>
      <c r="F2021">
        <f t="shared" si="31"/>
        <v>58</v>
      </c>
      <c r="G2021">
        <f>IF(OR(Table3[[#This Row],[new Age]]&gt;Answer!$H$39,Table3[[#This Row],[new Age]]&lt;Answer!$H$40),1,0)</f>
        <v>0</v>
      </c>
    </row>
    <row r="2022" spans="1:7" x14ac:dyDescent="0.3">
      <c r="A2022">
        <v>2021</v>
      </c>
      <c r="B2022" s="1" t="s">
        <v>105</v>
      </c>
      <c r="C2022" t="s">
        <v>152</v>
      </c>
      <c r="D2022">
        <v>26</v>
      </c>
      <c r="E2022" t="s">
        <v>158</v>
      </c>
      <c r="F2022">
        <f>IF(D2022="",AVERAGE(#REF!),D2022)</f>
        <v>26</v>
      </c>
      <c r="G2022">
        <f>IF(OR(Table3[[#This Row],[new Age]]&gt;Answer!$H$39,Table3[[#This Row],[new Age]]&lt;Answer!$H$40),1,0)</f>
        <v>0</v>
      </c>
    </row>
    <row r="2023" spans="1:7" x14ac:dyDescent="0.3">
      <c r="A2023">
        <v>2022</v>
      </c>
      <c r="B2023" s="1" t="s">
        <v>99</v>
      </c>
      <c r="C2023" t="s">
        <v>152</v>
      </c>
      <c r="D2023">
        <v>52</v>
      </c>
      <c r="E2023" t="s">
        <v>158</v>
      </c>
      <c r="F2023">
        <f>IF(D2023="",AVERAGE(#REF!),D2023)</f>
        <v>52</v>
      </c>
      <c r="G2023">
        <f>IF(OR(Table3[[#This Row],[new Age]]&gt;Answer!$H$39,Table3[[#This Row],[new Age]]&lt;Answer!$H$40),1,0)</f>
        <v>0</v>
      </c>
    </row>
    <row r="2024" spans="1:7" x14ac:dyDescent="0.3">
      <c r="A2024">
        <v>2023</v>
      </c>
      <c r="B2024" s="1" t="s">
        <v>99</v>
      </c>
      <c r="C2024" t="s">
        <v>151</v>
      </c>
      <c r="D2024">
        <v>73</v>
      </c>
      <c r="E2024" t="s">
        <v>158</v>
      </c>
      <c r="F2024">
        <f t="shared" si="31"/>
        <v>73</v>
      </c>
      <c r="G2024">
        <f>IF(OR(Table3[[#This Row],[new Age]]&gt;Answer!$H$39,Table3[[#This Row],[new Age]]&lt;Answer!$H$40),1,0)</f>
        <v>0</v>
      </c>
    </row>
    <row r="2025" spans="1:7" x14ac:dyDescent="0.3">
      <c r="A2025">
        <v>2024</v>
      </c>
      <c r="B2025" s="1" t="s">
        <v>105</v>
      </c>
      <c r="C2025" t="s">
        <v>152</v>
      </c>
      <c r="D2025">
        <v>78</v>
      </c>
      <c r="E2025" t="s">
        <v>158</v>
      </c>
      <c r="F2025">
        <f t="shared" si="31"/>
        <v>78</v>
      </c>
      <c r="G2025">
        <f>IF(OR(Table3[[#This Row],[new Age]]&gt;Answer!$H$39,Table3[[#This Row],[new Age]]&lt;Answer!$H$40),1,0)</f>
        <v>0</v>
      </c>
    </row>
    <row r="2026" spans="1:7" x14ac:dyDescent="0.3">
      <c r="A2026">
        <v>2025</v>
      </c>
      <c r="B2026" s="1" t="s">
        <v>99</v>
      </c>
      <c r="C2026" t="s">
        <v>152</v>
      </c>
      <c r="D2026">
        <v>21</v>
      </c>
      <c r="E2026" t="s">
        <v>158</v>
      </c>
      <c r="F2026">
        <f>IF(D2026="",AVERAGE(#REF!),D2026)</f>
        <v>21</v>
      </c>
      <c r="G2026">
        <f>IF(OR(Table3[[#This Row],[new Age]]&gt;Answer!$H$39,Table3[[#This Row],[new Age]]&lt;Answer!$H$40),1,0)</f>
        <v>0</v>
      </c>
    </row>
    <row r="2027" spans="1:7" x14ac:dyDescent="0.3">
      <c r="A2027">
        <v>2026</v>
      </c>
      <c r="B2027" s="1" t="s">
        <v>100</v>
      </c>
      <c r="C2027" t="s">
        <v>152</v>
      </c>
      <c r="D2027">
        <v>58</v>
      </c>
      <c r="E2027" t="s">
        <v>158</v>
      </c>
      <c r="F2027">
        <f>IF(D2027="",AVERAGE(#REF!),D2027)</f>
        <v>58</v>
      </c>
      <c r="G2027">
        <f>IF(OR(Table3[[#This Row],[new Age]]&gt;Answer!$H$39,Table3[[#This Row],[new Age]]&lt;Answer!$H$40),1,0)</f>
        <v>0</v>
      </c>
    </row>
    <row r="2028" spans="1:7" x14ac:dyDescent="0.3">
      <c r="A2028">
        <v>2027</v>
      </c>
      <c r="B2028" s="1" t="s">
        <v>105</v>
      </c>
      <c r="C2028" t="s">
        <v>152</v>
      </c>
      <c r="D2028">
        <v>89</v>
      </c>
      <c r="E2028" t="s">
        <v>158</v>
      </c>
      <c r="F2028">
        <f t="shared" si="31"/>
        <v>89</v>
      </c>
      <c r="G2028">
        <f>IF(OR(Table3[[#This Row],[new Age]]&gt;Answer!$H$39,Table3[[#This Row],[new Age]]&lt;Answer!$H$40),1,0)</f>
        <v>0</v>
      </c>
    </row>
    <row r="2029" spans="1:7" x14ac:dyDescent="0.3">
      <c r="A2029">
        <v>2028</v>
      </c>
      <c r="B2029" s="1" t="s">
        <v>99</v>
      </c>
      <c r="C2029" t="s">
        <v>152</v>
      </c>
      <c r="D2029">
        <v>39</v>
      </c>
      <c r="E2029" t="s">
        <v>158</v>
      </c>
      <c r="F2029">
        <f t="shared" si="31"/>
        <v>39</v>
      </c>
      <c r="G2029">
        <f>IF(OR(Table3[[#This Row],[new Age]]&gt;Answer!$H$39,Table3[[#This Row],[new Age]]&lt;Answer!$H$40),1,0)</f>
        <v>0</v>
      </c>
    </row>
    <row r="2030" spans="1:7" x14ac:dyDescent="0.3">
      <c r="A2030">
        <v>2029</v>
      </c>
      <c r="B2030" s="1" t="s">
        <v>99</v>
      </c>
      <c r="C2030" t="s">
        <v>151</v>
      </c>
      <c r="D2030">
        <v>48</v>
      </c>
      <c r="E2030" t="s">
        <v>158</v>
      </c>
      <c r="F2030">
        <f>IF(D2030="",AVERAGE(#REF!),D2030)</f>
        <v>48</v>
      </c>
      <c r="G2030">
        <f>IF(OR(Table3[[#This Row],[new Age]]&gt;Answer!$H$39,Table3[[#This Row],[new Age]]&lt;Answer!$H$40),1,0)</f>
        <v>0</v>
      </c>
    </row>
    <row r="2031" spans="1:7" x14ac:dyDescent="0.3">
      <c r="A2031">
        <v>2030</v>
      </c>
      <c r="B2031" s="1" t="s">
        <v>104</v>
      </c>
      <c r="C2031" t="s">
        <v>151</v>
      </c>
      <c r="D2031">
        <v>72</v>
      </c>
      <c r="E2031" t="s">
        <v>158</v>
      </c>
      <c r="F2031">
        <f>IF(D2031="",AVERAGE(#REF!),D2031)</f>
        <v>72</v>
      </c>
      <c r="G2031">
        <f>IF(OR(Table3[[#This Row],[new Age]]&gt;Answer!$H$39,Table3[[#This Row],[new Age]]&lt;Answer!$H$40),1,0)</f>
        <v>0</v>
      </c>
    </row>
    <row r="2032" spans="1:7" x14ac:dyDescent="0.3">
      <c r="A2032">
        <v>2031</v>
      </c>
      <c r="B2032" s="1" t="s">
        <v>105</v>
      </c>
      <c r="C2032" t="s">
        <v>152</v>
      </c>
      <c r="D2032">
        <v>54</v>
      </c>
      <c r="E2032" t="s">
        <v>158</v>
      </c>
      <c r="F2032">
        <f t="shared" si="31"/>
        <v>54</v>
      </c>
      <c r="G2032">
        <f>IF(OR(Table3[[#This Row],[new Age]]&gt;Answer!$H$39,Table3[[#This Row],[new Age]]&lt;Answer!$H$40),1,0)</f>
        <v>0</v>
      </c>
    </row>
    <row r="2033" spans="1:7" x14ac:dyDescent="0.3">
      <c r="A2033">
        <v>2032</v>
      </c>
      <c r="B2033" s="1" t="s">
        <v>106</v>
      </c>
      <c r="C2033" t="s">
        <v>152</v>
      </c>
      <c r="D2033">
        <v>83</v>
      </c>
      <c r="E2033" t="s">
        <v>158</v>
      </c>
      <c r="F2033">
        <f t="shared" si="31"/>
        <v>83</v>
      </c>
      <c r="G2033">
        <f>IF(OR(Table3[[#This Row],[new Age]]&gt;Answer!$H$39,Table3[[#This Row],[new Age]]&lt;Answer!$H$40),1,0)</f>
        <v>0</v>
      </c>
    </row>
    <row r="2034" spans="1:7" x14ac:dyDescent="0.3">
      <c r="A2034">
        <v>2033</v>
      </c>
      <c r="B2034" s="1" t="s">
        <v>99</v>
      </c>
      <c r="C2034" t="s">
        <v>151</v>
      </c>
      <c r="D2034">
        <v>21</v>
      </c>
      <c r="E2034" t="s">
        <v>158</v>
      </c>
      <c r="F2034">
        <f>IF(D2034="",AVERAGE(#REF!),D2034)</f>
        <v>21</v>
      </c>
      <c r="G2034">
        <f>IF(OR(Table3[[#This Row],[new Age]]&gt;Answer!$H$39,Table3[[#This Row],[new Age]]&lt;Answer!$H$40),1,0)</f>
        <v>0</v>
      </c>
    </row>
    <row r="2035" spans="1:7" x14ac:dyDescent="0.3">
      <c r="A2035">
        <v>2034</v>
      </c>
      <c r="B2035" s="1" t="s">
        <v>99</v>
      </c>
      <c r="C2035" t="s">
        <v>152</v>
      </c>
      <c r="D2035">
        <v>39</v>
      </c>
      <c r="E2035" t="s">
        <v>158</v>
      </c>
      <c r="F2035">
        <f>IF(D2035="",AVERAGE(#REF!),D2035)</f>
        <v>39</v>
      </c>
      <c r="G2035">
        <f>IF(OR(Table3[[#This Row],[new Age]]&gt;Answer!$H$39,Table3[[#This Row],[new Age]]&lt;Answer!$H$40),1,0)</f>
        <v>0</v>
      </c>
    </row>
    <row r="2036" spans="1:7" x14ac:dyDescent="0.3">
      <c r="A2036">
        <v>2035</v>
      </c>
      <c r="B2036" s="1" t="s">
        <v>100</v>
      </c>
      <c r="C2036" t="s">
        <v>152</v>
      </c>
      <c r="D2036">
        <v>42</v>
      </c>
      <c r="E2036" t="s">
        <v>158</v>
      </c>
      <c r="F2036">
        <f t="shared" si="31"/>
        <v>42</v>
      </c>
      <c r="G2036">
        <f>IF(OR(Table3[[#This Row],[new Age]]&gt;Answer!$H$39,Table3[[#This Row],[new Age]]&lt;Answer!$H$40),1,0)</f>
        <v>0</v>
      </c>
    </row>
    <row r="2037" spans="1:7" x14ac:dyDescent="0.3">
      <c r="A2037">
        <v>2036</v>
      </c>
      <c r="B2037" s="1" t="s">
        <v>99</v>
      </c>
      <c r="C2037" t="s">
        <v>151</v>
      </c>
      <c r="D2037">
        <v>83</v>
      </c>
      <c r="E2037" t="s">
        <v>158</v>
      </c>
      <c r="F2037">
        <f t="shared" si="31"/>
        <v>83</v>
      </c>
      <c r="G2037">
        <f>IF(OR(Table3[[#This Row],[new Age]]&gt;Answer!$H$39,Table3[[#This Row],[new Age]]&lt;Answer!$H$40),1,0)</f>
        <v>0</v>
      </c>
    </row>
    <row r="2038" spans="1:7" x14ac:dyDescent="0.3">
      <c r="A2038">
        <v>2037</v>
      </c>
      <c r="B2038" s="1" t="s">
        <v>107</v>
      </c>
      <c r="C2038" t="s">
        <v>152</v>
      </c>
      <c r="D2038">
        <v>22</v>
      </c>
      <c r="E2038" t="s">
        <v>158</v>
      </c>
      <c r="F2038">
        <f>IF(D2038="",AVERAGE(#REF!),D2038)</f>
        <v>22</v>
      </c>
      <c r="G2038">
        <f>IF(OR(Table3[[#This Row],[new Age]]&gt;Answer!$H$39,Table3[[#This Row],[new Age]]&lt;Answer!$H$40),1,0)</f>
        <v>0</v>
      </c>
    </row>
    <row r="2039" spans="1:7" x14ac:dyDescent="0.3">
      <c r="A2039">
        <v>2038</v>
      </c>
      <c r="B2039" s="1" t="s">
        <v>102</v>
      </c>
      <c r="C2039" t="s">
        <v>151</v>
      </c>
      <c r="D2039">
        <v>56</v>
      </c>
      <c r="E2039" t="s">
        <v>158</v>
      </c>
      <c r="F2039">
        <f>IF(D2039="",AVERAGE(#REF!),D2039)</f>
        <v>56</v>
      </c>
      <c r="G2039">
        <f>IF(OR(Table3[[#This Row],[new Age]]&gt;Answer!$H$39,Table3[[#This Row],[new Age]]&lt;Answer!$H$40),1,0)</f>
        <v>0</v>
      </c>
    </row>
    <row r="2040" spans="1:7" x14ac:dyDescent="0.3">
      <c r="A2040">
        <v>2039</v>
      </c>
      <c r="B2040" s="1" t="s">
        <v>108</v>
      </c>
      <c r="C2040" t="s">
        <v>152</v>
      </c>
      <c r="D2040">
        <v>55</v>
      </c>
      <c r="E2040" t="s">
        <v>158</v>
      </c>
      <c r="F2040">
        <f t="shared" si="31"/>
        <v>55</v>
      </c>
      <c r="G2040">
        <f>IF(OR(Table3[[#This Row],[new Age]]&gt;Answer!$H$39,Table3[[#This Row],[new Age]]&lt;Answer!$H$40),1,0)</f>
        <v>0</v>
      </c>
    </row>
    <row r="2041" spans="1:7" x14ac:dyDescent="0.3">
      <c r="A2041">
        <v>2040</v>
      </c>
      <c r="B2041" s="1" t="s">
        <v>109</v>
      </c>
      <c r="C2041" t="s">
        <v>151</v>
      </c>
      <c r="D2041">
        <v>38</v>
      </c>
      <c r="E2041" t="s">
        <v>158</v>
      </c>
      <c r="F2041">
        <f t="shared" si="31"/>
        <v>38</v>
      </c>
      <c r="G2041">
        <f>IF(OR(Table3[[#This Row],[new Age]]&gt;Answer!$H$39,Table3[[#This Row],[new Age]]&lt;Answer!$H$40),1,0)</f>
        <v>0</v>
      </c>
    </row>
    <row r="2042" spans="1:7" x14ac:dyDescent="0.3">
      <c r="A2042">
        <v>2041</v>
      </c>
      <c r="B2042" s="1" t="s">
        <v>101</v>
      </c>
      <c r="C2042" t="s">
        <v>151</v>
      </c>
      <c r="D2042">
        <v>70</v>
      </c>
      <c r="E2042" t="s">
        <v>158</v>
      </c>
      <c r="F2042">
        <f>IF(D2042="",AVERAGE(#REF!),D2042)</f>
        <v>70</v>
      </c>
      <c r="G2042">
        <f>IF(OR(Table3[[#This Row],[new Age]]&gt;Answer!$H$39,Table3[[#This Row],[new Age]]&lt;Answer!$H$40),1,0)</f>
        <v>0</v>
      </c>
    </row>
    <row r="2043" spans="1:7" x14ac:dyDescent="0.3">
      <c r="A2043">
        <v>2042</v>
      </c>
      <c r="B2043" s="1" t="s">
        <v>104</v>
      </c>
      <c r="C2043" t="s">
        <v>152</v>
      </c>
      <c r="D2043">
        <v>57</v>
      </c>
      <c r="E2043" t="s">
        <v>158</v>
      </c>
      <c r="F2043">
        <f>IF(D2043="",AVERAGE(#REF!),D2043)</f>
        <v>57</v>
      </c>
      <c r="G2043">
        <f>IF(OR(Table3[[#This Row],[new Age]]&gt;Answer!$H$39,Table3[[#This Row],[new Age]]&lt;Answer!$H$40),1,0)</f>
        <v>0</v>
      </c>
    </row>
    <row r="2044" spans="1:7" x14ac:dyDescent="0.3">
      <c r="A2044">
        <v>2043</v>
      </c>
      <c r="B2044" s="1" t="s">
        <v>105</v>
      </c>
      <c r="C2044" t="s">
        <v>151</v>
      </c>
      <c r="D2044">
        <v>51</v>
      </c>
      <c r="E2044" t="s">
        <v>158</v>
      </c>
      <c r="F2044">
        <f t="shared" si="31"/>
        <v>51</v>
      </c>
      <c r="G2044">
        <f>IF(OR(Table3[[#This Row],[new Age]]&gt;Answer!$H$39,Table3[[#This Row],[new Age]]&lt;Answer!$H$40),1,0)</f>
        <v>0</v>
      </c>
    </row>
    <row r="2045" spans="1:7" x14ac:dyDescent="0.3">
      <c r="A2045">
        <v>2044</v>
      </c>
      <c r="B2045" s="1" t="s">
        <v>99</v>
      </c>
      <c r="C2045" t="s">
        <v>152</v>
      </c>
      <c r="D2045">
        <v>39</v>
      </c>
      <c r="E2045" t="s">
        <v>158</v>
      </c>
      <c r="F2045">
        <f t="shared" si="31"/>
        <v>39</v>
      </c>
      <c r="G2045">
        <f>IF(OR(Table3[[#This Row],[new Age]]&gt;Answer!$H$39,Table3[[#This Row],[new Age]]&lt;Answer!$H$40),1,0)</f>
        <v>0</v>
      </c>
    </row>
    <row r="2046" spans="1:7" x14ac:dyDescent="0.3">
      <c r="A2046">
        <v>2045</v>
      </c>
      <c r="B2046" s="1" t="s">
        <v>105</v>
      </c>
      <c r="C2046" t="s">
        <v>151</v>
      </c>
      <c r="D2046">
        <v>56</v>
      </c>
      <c r="E2046" t="s">
        <v>158</v>
      </c>
      <c r="F2046">
        <f>IF(D2046="",AVERAGE(#REF!),D2046)</f>
        <v>56</v>
      </c>
      <c r="G2046">
        <f>IF(OR(Table3[[#This Row],[new Age]]&gt;Answer!$H$39,Table3[[#This Row],[new Age]]&lt;Answer!$H$40),1,0)</f>
        <v>0</v>
      </c>
    </row>
    <row r="2047" spans="1:7" x14ac:dyDescent="0.3">
      <c r="A2047">
        <v>2046</v>
      </c>
      <c r="B2047" s="1" t="s">
        <v>100</v>
      </c>
      <c r="C2047" t="s">
        <v>152</v>
      </c>
      <c r="D2047">
        <v>43</v>
      </c>
      <c r="E2047" t="s">
        <v>158</v>
      </c>
      <c r="F2047">
        <f>IF(D2047="",AVERAGE(#REF!),D2047)</f>
        <v>43</v>
      </c>
      <c r="G2047">
        <f>IF(OR(Table3[[#This Row],[new Age]]&gt;Answer!$H$39,Table3[[#This Row],[new Age]]&lt;Answer!$H$40),1,0)</f>
        <v>0</v>
      </c>
    </row>
    <row r="2048" spans="1:7" x14ac:dyDescent="0.3">
      <c r="A2048">
        <v>2047</v>
      </c>
      <c r="B2048" s="1" t="s">
        <v>99</v>
      </c>
      <c r="C2048" t="s">
        <v>152</v>
      </c>
      <c r="D2048">
        <v>87</v>
      </c>
      <c r="E2048" t="s">
        <v>158</v>
      </c>
      <c r="F2048">
        <f t="shared" si="31"/>
        <v>87</v>
      </c>
      <c r="G2048">
        <f>IF(OR(Table3[[#This Row],[new Age]]&gt;Answer!$H$39,Table3[[#This Row],[new Age]]&lt;Answer!$H$40),1,0)</f>
        <v>0</v>
      </c>
    </row>
    <row r="2049" spans="1:7" x14ac:dyDescent="0.3">
      <c r="A2049">
        <v>2048</v>
      </c>
      <c r="B2049" s="1" t="s">
        <v>99</v>
      </c>
      <c r="C2049" t="s">
        <v>151</v>
      </c>
      <c r="D2049">
        <v>63</v>
      </c>
      <c r="E2049" t="s">
        <v>158</v>
      </c>
      <c r="F2049">
        <f t="shared" si="31"/>
        <v>63</v>
      </c>
      <c r="G2049">
        <f>IF(OR(Table3[[#This Row],[new Age]]&gt;Answer!$H$39,Table3[[#This Row],[new Age]]&lt;Answer!$H$40),1,0)</f>
        <v>0</v>
      </c>
    </row>
    <row r="2050" spans="1:7" x14ac:dyDescent="0.3">
      <c r="A2050">
        <v>2049</v>
      </c>
      <c r="B2050" s="1" t="s">
        <v>99</v>
      </c>
      <c r="C2050" t="s">
        <v>151</v>
      </c>
      <c r="D2050">
        <v>67</v>
      </c>
      <c r="E2050" t="s">
        <v>158</v>
      </c>
      <c r="F2050">
        <f>IF(D2050="",AVERAGE(#REF!),D2050)</f>
        <v>67</v>
      </c>
      <c r="G2050">
        <f>IF(OR(Table3[[#This Row],[new Age]]&gt;Answer!$H$39,Table3[[#This Row],[new Age]]&lt;Answer!$H$40),1,0)</f>
        <v>0</v>
      </c>
    </row>
    <row r="2051" spans="1:7" x14ac:dyDescent="0.3">
      <c r="A2051">
        <v>2050</v>
      </c>
      <c r="B2051" s="1" t="s">
        <v>102</v>
      </c>
      <c r="C2051" t="s">
        <v>152</v>
      </c>
      <c r="D2051">
        <v>34</v>
      </c>
      <c r="E2051" t="s">
        <v>158</v>
      </c>
      <c r="F2051">
        <f>IF(D2051="",AVERAGE(#REF!),D2051)</f>
        <v>34</v>
      </c>
      <c r="G2051">
        <f>IF(OR(Table3[[#This Row],[new Age]]&gt;Answer!$H$39,Table3[[#This Row],[new Age]]&lt;Answer!$H$40),1,0)</f>
        <v>0</v>
      </c>
    </row>
    <row r="2052" spans="1:7" x14ac:dyDescent="0.3">
      <c r="A2052">
        <v>2051</v>
      </c>
      <c r="B2052" s="1" t="s">
        <v>110</v>
      </c>
      <c r="C2052" t="s">
        <v>152</v>
      </c>
      <c r="D2052">
        <v>90</v>
      </c>
      <c r="E2052" t="s">
        <v>158</v>
      </c>
      <c r="F2052">
        <f t="shared" si="31"/>
        <v>90</v>
      </c>
      <c r="G2052">
        <f>IF(OR(Table3[[#This Row],[new Age]]&gt;Answer!$H$39,Table3[[#This Row],[new Age]]&lt;Answer!$H$40),1,0)</f>
        <v>0</v>
      </c>
    </row>
    <row r="2053" spans="1:7" x14ac:dyDescent="0.3">
      <c r="A2053">
        <v>2052</v>
      </c>
      <c r="B2053" s="1" t="s">
        <v>107</v>
      </c>
      <c r="C2053" t="s">
        <v>151</v>
      </c>
      <c r="D2053">
        <v>65</v>
      </c>
      <c r="E2053" t="s">
        <v>158</v>
      </c>
      <c r="F2053">
        <f t="shared" si="31"/>
        <v>65</v>
      </c>
      <c r="G2053">
        <f>IF(OR(Table3[[#This Row],[new Age]]&gt;Answer!$H$39,Table3[[#This Row],[new Age]]&lt;Answer!$H$40),1,0)</f>
        <v>0</v>
      </c>
    </row>
    <row r="2054" spans="1:7" x14ac:dyDescent="0.3">
      <c r="A2054">
        <v>2053</v>
      </c>
      <c r="B2054" s="1" t="s">
        <v>99</v>
      </c>
      <c r="C2054" t="s">
        <v>151</v>
      </c>
      <c r="D2054">
        <v>38</v>
      </c>
      <c r="E2054" t="s">
        <v>158</v>
      </c>
      <c r="F2054">
        <f>IF(D2054="",AVERAGE(#REF!),D2054)</f>
        <v>38</v>
      </c>
      <c r="G2054">
        <f>IF(OR(Table3[[#This Row],[new Age]]&gt;Answer!$H$39,Table3[[#This Row],[new Age]]&lt;Answer!$H$40),1,0)</f>
        <v>0</v>
      </c>
    </row>
    <row r="2055" spans="1:7" x14ac:dyDescent="0.3">
      <c r="A2055">
        <v>2054</v>
      </c>
      <c r="B2055" s="1" t="s">
        <v>105</v>
      </c>
      <c r="C2055" t="s">
        <v>152</v>
      </c>
      <c r="D2055">
        <v>28</v>
      </c>
      <c r="E2055" t="s">
        <v>158</v>
      </c>
      <c r="F2055">
        <f>IF(D2055="",AVERAGE(#REF!),D2055)</f>
        <v>28</v>
      </c>
      <c r="G2055">
        <f>IF(OR(Table3[[#This Row],[new Age]]&gt;Answer!$H$39,Table3[[#This Row],[new Age]]&lt;Answer!$H$40),1,0)</f>
        <v>0</v>
      </c>
    </row>
    <row r="2056" spans="1:7" x14ac:dyDescent="0.3">
      <c r="A2056">
        <v>2055</v>
      </c>
      <c r="B2056" s="1" t="s">
        <v>99</v>
      </c>
      <c r="C2056" t="s">
        <v>152</v>
      </c>
      <c r="D2056">
        <v>33</v>
      </c>
      <c r="E2056" t="s">
        <v>158</v>
      </c>
      <c r="F2056">
        <f t="shared" ref="F2056:F2117" si="32">IF(D2056="",AVERAGE(D2053:D2055),D2056)</f>
        <v>33</v>
      </c>
      <c r="G2056">
        <f>IF(OR(Table3[[#This Row],[new Age]]&gt;Answer!$H$39,Table3[[#This Row],[new Age]]&lt;Answer!$H$40),1,0)</f>
        <v>0</v>
      </c>
    </row>
    <row r="2057" spans="1:7" x14ac:dyDescent="0.3">
      <c r="A2057">
        <v>2056</v>
      </c>
      <c r="B2057" s="1" t="s">
        <v>99</v>
      </c>
      <c r="C2057" t="s">
        <v>151</v>
      </c>
      <c r="D2057">
        <v>79</v>
      </c>
      <c r="E2057" t="s">
        <v>158</v>
      </c>
      <c r="F2057">
        <f t="shared" si="32"/>
        <v>79</v>
      </c>
      <c r="G2057">
        <f>IF(OR(Table3[[#This Row],[new Age]]&gt;Answer!$H$39,Table3[[#This Row],[new Age]]&lt;Answer!$H$40),1,0)</f>
        <v>0</v>
      </c>
    </row>
    <row r="2058" spans="1:7" x14ac:dyDescent="0.3">
      <c r="A2058">
        <v>2057</v>
      </c>
      <c r="B2058" s="1" t="s">
        <v>100</v>
      </c>
      <c r="C2058" t="s">
        <v>151</v>
      </c>
      <c r="D2058">
        <v>41</v>
      </c>
      <c r="E2058" t="s">
        <v>158</v>
      </c>
      <c r="F2058">
        <f>IF(D2058="",AVERAGE(#REF!),D2058)</f>
        <v>41</v>
      </c>
      <c r="G2058">
        <f>IF(OR(Table3[[#This Row],[new Age]]&gt;Answer!$H$39,Table3[[#This Row],[new Age]]&lt;Answer!$H$40),1,0)</f>
        <v>0</v>
      </c>
    </row>
    <row r="2059" spans="1:7" x14ac:dyDescent="0.3">
      <c r="A2059">
        <v>2058</v>
      </c>
      <c r="B2059" s="1" t="s">
        <v>99</v>
      </c>
      <c r="C2059" t="s">
        <v>151</v>
      </c>
      <c r="D2059">
        <v>30</v>
      </c>
      <c r="E2059" t="s">
        <v>158</v>
      </c>
      <c r="F2059">
        <f>IF(D2059="",AVERAGE(#REF!),D2059)</f>
        <v>30</v>
      </c>
      <c r="G2059">
        <f>IF(OR(Table3[[#This Row],[new Age]]&gt;Answer!$H$39,Table3[[#This Row],[new Age]]&lt;Answer!$H$40),1,0)</f>
        <v>0</v>
      </c>
    </row>
    <row r="2060" spans="1:7" x14ac:dyDescent="0.3">
      <c r="A2060">
        <v>2059</v>
      </c>
      <c r="B2060" s="1" t="s">
        <v>108</v>
      </c>
      <c r="C2060" t="s">
        <v>151</v>
      </c>
      <c r="D2060">
        <v>27</v>
      </c>
      <c r="E2060" t="s">
        <v>158</v>
      </c>
      <c r="F2060">
        <f t="shared" si="32"/>
        <v>27</v>
      </c>
      <c r="G2060">
        <f>IF(OR(Table3[[#This Row],[new Age]]&gt;Answer!$H$39,Table3[[#This Row],[new Age]]&lt;Answer!$H$40),1,0)</f>
        <v>0</v>
      </c>
    </row>
    <row r="2061" spans="1:7" x14ac:dyDescent="0.3">
      <c r="A2061">
        <v>2060</v>
      </c>
      <c r="B2061" s="1" t="s">
        <v>100</v>
      </c>
      <c r="C2061" t="s">
        <v>152</v>
      </c>
      <c r="D2061">
        <v>42</v>
      </c>
      <c r="E2061" t="s">
        <v>158</v>
      </c>
      <c r="F2061">
        <f t="shared" si="32"/>
        <v>42</v>
      </c>
      <c r="G2061">
        <f>IF(OR(Table3[[#This Row],[new Age]]&gt;Answer!$H$39,Table3[[#This Row],[new Age]]&lt;Answer!$H$40),1,0)</f>
        <v>0</v>
      </c>
    </row>
    <row r="2062" spans="1:7" x14ac:dyDescent="0.3">
      <c r="A2062">
        <v>2061</v>
      </c>
      <c r="B2062" s="1" t="s">
        <v>99</v>
      </c>
      <c r="C2062" t="s">
        <v>151</v>
      </c>
      <c r="D2062">
        <v>78</v>
      </c>
      <c r="E2062" t="s">
        <v>158</v>
      </c>
      <c r="F2062">
        <f>IF(D2062="",AVERAGE(#REF!),D2062)</f>
        <v>78</v>
      </c>
      <c r="G2062">
        <f>IF(OR(Table3[[#This Row],[new Age]]&gt;Answer!$H$39,Table3[[#This Row],[new Age]]&lt;Answer!$H$40),1,0)</f>
        <v>0</v>
      </c>
    </row>
    <row r="2063" spans="1:7" x14ac:dyDescent="0.3">
      <c r="A2063">
        <v>2062</v>
      </c>
      <c r="B2063" s="1" t="s">
        <v>101</v>
      </c>
      <c r="C2063" t="s">
        <v>151</v>
      </c>
      <c r="D2063">
        <v>52</v>
      </c>
      <c r="E2063" t="s">
        <v>158</v>
      </c>
      <c r="F2063">
        <f>IF(D2063="",AVERAGE(#REF!),D2063)</f>
        <v>52</v>
      </c>
      <c r="G2063">
        <f>IF(OR(Table3[[#This Row],[new Age]]&gt;Answer!$H$39,Table3[[#This Row],[new Age]]&lt;Answer!$H$40),1,0)</f>
        <v>0</v>
      </c>
    </row>
    <row r="2064" spans="1:7" x14ac:dyDescent="0.3">
      <c r="A2064">
        <v>2063</v>
      </c>
      <c r="B2064" s="1" t="s">
        <v>101</v>
      </c>
      <c r="C2064" t="s">
        <v>151</v>
      </c>
      <c r="D2064">
        <v>23</v>
      </c>
      <c r="E2064" t="s">
        <v>158</v>
      </c>
      <c r="F2064">
        <f t="shared" si="32"/>
        <v>23</v>
      </c>
      <c r="G2064">
        <f>IF(OR(Table3[[#This Row],[new Age]]&gt;Answer!$H$39,Table3[[#This Row],[new Age]]&lt;Answer!$H$40),1,0)</f>
        <v>0</v>
      </c>
    </row>
    <row r="2065" spans="1:7" x14ac:dyDescent="0.3">
      <c r="A2065">
        <v>2064</v>
      </c>
      <c r="B2065" s="1" t="s">
        <v>102</v>
      </c>
      <c r="C2065" t="s">
        <v>151</v>
      </c>
      <c r="D2065">
        <v>47</v>
      </c>
      <c r="E2065" t="s">
        <v>158</v>
      </c>
      <c r="F2065">
        <f t="shared" si="32"/>
        <v>47</v>
      </c>
      <c r="G2065">
        <f>IF(OR(Table3[[#This Row],[new Age]]&gt;Answer!$H$39,Table3[[#This Row],[new Age]]&lt;Answer!$H$40),1,0)</f>
        <v>0</v>
      </c>
    </row>
    <row r="2066" spans="1:7" x14ac:dyDescent="0.3">
      <c r="A2066">
        <v>2065</v>
      </c>
      <c r="B2066" s="1" t="s">
        <v>101</v>
      </c>
      <c r="C2066" t="s">
        <v>152</v>
      </c>
      <c r="D2066">
        <v>58</v>
      </c>
      <c r="E2066" t="s">
        <v>158</v>
      </c>
      <c r="F2066">
        <f>IF(D2066="",AVERAGE(#REF!),D2066)</f>
        <v>58</v>
      </c>
      <c r="G2066">
        <f>IF(OR(Table3[[#This Row],[new Age]]&gt;Answer!$H$39,Table3[[#This Row],[new Age]]&lt;Answer!$H$40),1,0)</f>
        <v>0</v>
      </c>
    </row>
    <row r="2067" spans="1:7" x14ac:dyDescent="0.3">
      <c r="A2067">
        <v>2066</v>
      </c>
      <c r="B2067" s="1" t="s">
        <v>105</v>
      </c>
      <c r="C2067" t="s">
        <v>151</v>
      </c>
      <c r="D2067">
        <v>69</v>
      </c>
      <c r="E2067" t="s">
        <v>158</v>
      </c>
      <c r="F2067">
        <f>IF(D2067="",AVERAGE(#REF!),D2067)</f>
        <v>69</v>
      </c>
      <c r="G2067">
        <f>IF(OR(Table3[[#This Row],[new Age]]&gt;Answer!$H$39,Table3[[#This Row],[new Age]]&lt;Answer!$H$40),1,0)</f>
        <v>0</v>
      </c>
    </row>
    <row r="2068" spans="1:7" x14ac:dyDescent="0.3">
      <c r="A2068">
        <v>2067</v>
      </c>
      <c r="B2068" s="1" t="s">
        <v>102</v>
      </c>
      <c r="C2068" t="s">
        <v>152</v>
      </c>
      <c r="D2068">
        <v>70</v>
      </c>
      <c r="E2068" t="s">
        <v>158</v>
      </c>
      <c r="F2068">
        <f t="shared" si="32"/>
        <v>70</v>
      </c>
      <c r="G2068">
        <f>IF(OR(Table3[[#This Row],[new Age]]&gt;Answer!$H$39,Table3[[#This Row],[new Age]]&lt;Answer!$H$40),1,0)</f>
        <v>0</v>
      </c>
    </row>
    <row r="2069" spans="1:7" x14ac:dyDescent="0.3">
      <c r="A2069">
        <v>2068</v>
      </c>
      <c r="B2069" s="1" t="s">
        <v>99</v>
      </c>
      <c r="C2069" t="s">
        <v>151</v>
      </c>
      <c r="D2069">
        <v>70</v>
      </c>
      <c r="E2069" t="s">
        <v>158</v>
      </c>
      <c r="F2069">
        <f t="shared" si="32"/>
        <v>70</v>
      </c>
      <c r="G2069">
        <f>IF(OR(Table3[[#This Row],[new Age]]&gt;Answer!$H$39,Table3[[#This Row],[new Age]]&lt;Answer!$H$40),1,0)</f>
        <v>0</v>
      </c>
    </row>
    <row r="2070" spans="1:7" x14ac:dyDescent="0.3">
      <c r="A2070">
        <v>2069</v>
      </c>
      <c r="B2070" s="1" t="s">
        <v>110</v>
      </c>
      <c r="C2070" t="s">
        <v>152</v>
      </c>
      <c r="D2070">
        <v>61</v>
      </c>
      <c r="E2070" t="s">
        <v>158</v>
      </c>
      <c r="F2070">
        <f>IF(D2070="",AVERAGE(#REF!),D2070)</f>
        <v>61</v>
      </c>
      <c r="G2070">
        <f>IF(OR(Table3[[#This Row],[new Age]]&gt;Answer!$H$39,Table3[[#This Row],[new Age]]&lt;Answer!$H$40),1,0)</f>
        <v>0</v>
      </c>
    </row>
    <row r="2071" spans="1:7" x14ac:dyDescent="0.3">
      <c r="A2071">
        <v>2070</v>
      </c>
      <c r="B2071" s="1" t="s">
        <v>105</v>
      </c>
      <c r="C2071" t="s">
        <v>151</v>
      </c>
      <c r="D2071">
        <v>41</v>
      </c>
      <c r="E2071" t="s">
        <v>158</v>
      </c>
      <c r="F2071">
        <f>IF(D2071="",AVERAGE(#REF!),D2071)</f>
        <v>41</v>
      </c>
      <c r="G2071">
        <f>IF(OR(Table3[[#This Row],[new Age]]&gt;Answer!$H$39,Table3[[#This Row],[new Age]]&lt;Answer!$H$40),1,0)</f>
        <v>0</v>
      </c>
    </row>
    <row r="2072" spans="1:7" x14ac:dyDescent="0.3">
      <c r="A2072">
        <v>2071</v>
      </c>
      <c r="B2072" s="1" t="s">
        <v>105</v>
      </c>
      <c r="C2072" t="s">
        <v>151</v>
      </c>
      <c r="D2072">
        <v>46</v>
      </c>
      <c r="E2072" t="s">
        <v>158</v>
      </c>
      <c r="F2072">
        <f t="shared" si="32"/>
        <v>46</v>
      </c>
      <c r="G2072">
        <f>IF(OR(Table3[[#This Row],[new Age]]&gt;Answer!$H$39,Table3[[#This Row],[new Age]]&lt;Answer!$H$40),1,0)</f>
        <v>0</v>
      </c>
    </row>
    <row r="2073" spans="1:7" x14ac:dyDescent="0.3">
      <c r="A2073">
        <v>2072</v>
      </c>
      <c r="B2073" s="1" t="s">
        <v>99</v>
      </c>
      <c r="C2073" t="s">
        <v>151</v>
      </c>
      <c r="D2073">
        <v>80</v>
      </c>
      <c r="E2073" t="s">
        <v>158</v>
      </c>
      <c r="F2073">
        <f t="shared" si="32"/>
        <v>80</v>
      </c>
      <c r="G2073">
        <f>IF(OR(Table3[[#This Row],[new Age]]&gt;Answer!$H$39,Table3[[#This Row],[new Age]]&lt;Answer!$H$40),1,0)</f>
        <v>0</v>
      </c>
    </row>
    <row r="2074" spans="1:7" x14ac:dyDescent="0.3">
      <c r="A2074">
        <v>2073</v>
      </c>
      <c r="B2074" s="1" t="s">
        <v>104</v>
      </c>
      <c r="C2074" t="s">
        <v>152</v>
      </c>
      <c r="D2074">
        <v>30</v>
      </c>
      <c r="E2074" t="s">
        <v>158</v>
      </c>
      <c r="F2074">
        <f>IF(D2074="",AVERAGE(#REF!),D2074)</f>
        <v>30</v>
      </c>
      <c r="G2074">
        <f>IF(OR(Table3[[#This Row],[new Age]]&gt;Answer!$H$39,Table3[[#This Row],[new Age]]&lt;Answer!$H$40),1,0)</f>
        <v>0</v>
      </c>
    </row>
    <row r="2075" spans="1:7" x14ac:dyDescent="0.3">
      <c r="A2075">
        <v>2074</v>
      </c>
      <c r="B2075" s="1" t="s">
        <v>99</v>
      </c>
      <c r="C2075" t="s">
        <v>152</v>
      </c>
      <c r="D2075">
        <v>86</v>
      </c>
      <c r="E2075" t="s">
        <v>158</v>
      </c>
      <c r="F2075">
        <f>IF(D2075="",AVERAGE(#REF!),D2075)</f>
        <v>86</v>
      </c>
      <c r="G2075">
        <f>IF(OR(Table3[[#This Row],[new Age]]&gt;Answer!$H$39,Table3[[#This Row],[new Age]]&lt;Answer!$H$40),1,0)</f>
        <v>0</v>
      </c>
    </row>
    <row r="2076" spans="1:7" x14ac:dyDescent="0.3">
      <c r="A2076">
        <v>2075</v>
      </c>
      <c r="B2076" s="1" t="s">
        <v>99</v>
      </c>
      <c r="C2076" t="s">
        <v>151</v>
      </c>
      <c r="D2076">
        <v>81</v>
      </c>
      <c r="E2076" t="s">
        <v>158</v>
      </c>
      <c r="F2076">
        <f t="shared" si="32"/>
        <v>81</v>
      </c>
      <c r="G2076">
        <f>IF(OR(Table3[[#This Row],[new Age]]&gt;Answer!$H$39,Table3[[#This Row],[new Age]]&lt;Answer!$H$40),1,0)</f>
        <v>0</v>
      </c>
    </row>
    <row r="2077" spans="1:7" x14ac:dyDescent="0.3">
      <c r="A2077">
        <v>2076</v>
      </c>
      <c r="B2077" s="1" t="s">
        <v>99</v>
      </c>
      <c r="C2077" t="s">
        <v>152</v>
      </c>
      <c r="D2077">
        <v>55</v>
      </c>
      <c r="E2077" t="s">
        <v>158</v>
      </c>
      <c r="F2077">
        <f t="shared" si="32"/>
        <v>55</v>
      </c>
      <c r="G2077">
        <f>IF(OR(Table3[[#This Row],[new Age]]&gt;Answer!$H$39,Table3[[#This Row],[new Age]]&lt;Answer!$H$40),1,0)</f>
        <v>0</v>
      </c>
    </row>
    <row r="2078" spans="1:7" x14ac:dyDescent="0.3">
      <c r="A2078">
        <v>2077</v>
      </c>
      <c r="B2078" s="1" t="s">
        <v>105</v>
      </c>
      <c r="C2078" t="s">
        <v>152</v>
      </c>
      <c r="D2078">
        <v>61</v>
      </c>
      <c r="E2078" t="s">
        <v>158</v>
      </c>
      <c r="F2078">
        <f>IF(D2078="",AVERAGE(#REF!),D2078)</f>
        <v>61</v>
      </c>
      <c r="G2078">
        <f>IF(OR(Table3[[#This Row],[new Age]]&gt;Answer!$H$39,Table3[[#This Row],[new Age]]&lt;Answer!$H$40),1,0)</f>
        <v>0</v>
      </c>
    </row>
    <row r="2079" spans="1:7" x14ac:dyDescent="0.3">
      <c r="A2079">
        <v>2078</v>
      </c>
      <c r="B2079" s="1" t="s">
        <v>104</v>
      </c>
      <c r="C2079" t="s">
        <v>151</v>
      </c>
      <c r="D2079">
        <v>63</v>
      </c>
      <c r="E2079" t="s">
        <v>158</v>
      </c>
      <c r="F2079">
        <f>IF(D2079="",AVERAGE(#REF!),D2079)</f>
        <v>63</v>
      </c>
      <c r="G2079">
        <f>IF(OR(Table3[[#This Row],[new Age]]&gt;Answer!$H$39,Table3[[#This Row],[new Age]]&lt;Answer!$H$40),1,0)</f>
        <v>0</v>
      </c>
    </row>
    <row r="2080" spans="1:7" x14ac:dyDescent="0.3">
      <c r="A2080">
        <v>2079</v>
      </c>
      <c r="B2080" s="1" t="s">
        <v>99</v>
      </c>
      <c r="C2080" t="s">
        <v>151</v>
      </c>
      <c r="D2080">
        <v>55</v>
      </c>
      <c r="E2080" t="s">
        <v>158</v>
      </c>
      <c r="F2080">
        <f t="shared" si="32"/>
        <v>55</v>
      </c>
      <c r="G2080">
        <f>IF(OR(Table3[[#This Row],[new Age]]&gt;Answer!$H$39,Table3[[#This Row],[new Age]]&lt;Answer!$H$40),1,0)</f>
        <v>0</v>
      </c>
    </row>
    <row r="2081" spans="1:7" x14ac:dyDescent="0.3">
      <c r="A2081">
        <v>2080</v>
      </c>
      <c r="B2081" s="1" t="s">
        <v>99</v>
      </c>
      <c r="C2081" t="s">
        <v>151</v>
      </c>
      <c r="D2081">
        <v>73</v>
      </c>
      <c r="E2081" t="s">
        <v>158</v>
      </c>
      <c r="F2081">
        <f t="shared" si="32"/>
        <v>73</v>
      </c>
      <c r="G2081">
        <f>IF(OR(Table3[[#This Row],[new Age]]&gt;Answer!$H$39,Table3[[#This Row],[new Age]]&lt;Answer!$H$40),1,0)</f>
        <v>0</v>
      </c>
    </row>
    <row r="2082" spans="1:7" x14ac:dyDescent="0.3">
      <c r="A2082">
        <v>2081</v>
      </c>
      <c r="B2082" s="1" t="s">
        <v>106</v>
      </c>
      <c r="C2082" t="s">
        <v>152</v>
      </c>
      <c r="D2082">
        <v>82</v>
      </c>
      <c r="E2082" t="s">
        <v>158</v>
      </c>
      <c r="F2082">
        <f>IF(D2082="",AVERAGE(#REF!),D2082)</f>
        <v>82</v>
      </c>
      <c r="G2082">
        <f>IF(OR(Table3[[#This Row],[new Age]]&gt;Answer!$H$39,Table3[[#This Row],[new Age]]&lt;Answer!$H$40),1,0)</f>
        <v>0</v>
      </c>
    </row>
    <row r="2083" spans="1:7" x14ac:dyDescent="0.3">
      <c r="A2083">
        <v>2082</v>
      </c>
      <c r="B2083" s="1" t="s">
        <v>109</v>
      </c>
      <c r="C2083" t="s">
        <v>151</v>
      </c>
      <c r="D2083">
        <v>70</v>
      </c>
      <c r="E2083" t="s">
        <v>158</v>
      </c>
      <c r="F2083">
        <f>IF(D2083="",AVERAGE(#REF!),D2083)</f>
        <v>70</v>
      </c>
      <c r="G2083">
        <f>IF(OR(Table3[[#This Row],[new Age]]&gt;Answer!$H$39,Table3[[#This Row],[new Age]]&lt;Answer!$H$40),1,0)</f>
        <v>0</v>
      </c>
    </row>
    <row r="2084" spans="1:7" x14ac:dyDescent="0.3">
      <c r="A2084">
        <v>2083</v>
      </c>
      <c r="B2084" s="1" t="s">
        <v>99</v>
      </c>
      <c r="C2084" t="s">
        <v>151</v>
      </c>
      <c r="D2084">
        <v>22</v>
      </c>
      <c r="E2084" t="s">
        <v>158</v>
      </c>
      <c r="F2084">
        <f t="shared" si="32"/>
        <v>22</v>
      </c>
      <c r="G2084">
        <f>IF(OR(Table3[[#This Row],[new Age]]&gt;Answer!$H$39,Table3[[#This Row],[new Age]]&lt;Answer!$H$40),1,0)</f>
        <v>0</v>
      </c>
    </row>
    <row r="2085" spans="1:7" x14ac:dyDescent="0.3">
      <c r="A2085">
        <v>2084</v>
      </c>
      <c r="B2085" s="1" t="s">
        <v>99</v>
      </c>
      <c r="C2085" t="s">
        <v>152</v>
      </c>
      <c r="D2085">
        <v>75</v>
      </c>
      <c r="E2085" t="s">
        <v>158</v>
      </c>
      <c r="F2085">
        <f t="shared" si="32"/>
        <v>75</v>
      </c>
      <c r="G2085">
        <f>IF(OR(Table3[[#This Row],[new Age]]&gt;Answer!$H$39,Table3[[#This Row],[new Age]]&lt;Answer!$H$40),1,0)</f>
        <v>0</v>
      </c>
    </row>
    <row r="2086" spans="1:7" x14ac:dyDescent="0.3">
      <c r="A2086">
        <v>2085</v>
      </c>
      <c r="B2086" s="1" t="s">
        <v>100</v>
      </c>
      <c r="C2086" t="s">
        <v>152</v>
      </c>
      <c r="D2086">
        <v>23</v>
      </c>
      <c r="E2086" t="s">
        <v>158</v>
      </c>
      <c r="F2086">
        <f>IF(D2086="",AVERAGE(#REF!),D2086)</f>
        <v>23</v>
      </c>
      <c r="G2086">
        <f>IF(OR(Table3[[#This Row],[new Age]]&gt;Answer!$H$39,Table3[[#This Row],[new Age]]&lt;Answer!$H$40),1,0)</f>
        <v>0</v>
      </c>
    </row>
    <row r="2087" spans="1:7" x14ac:dyDescent="0.3">
      <c r="A2087">
        <v>2086</v>
      </c>
      <c r="B2087" s="1" t="s">
        <v>99</v>
      </c>
      <c r="C2087" t="s">
        <v>152</v>
      </c>
      <c r="D2087">
        <v>48</v>
      </c>
      <c r="E2087" t="s">
        <v>158</v>
      </c>
      <c r="F2087">
        <f>IF(D2087="",AVERAGE(#REF!),D2087)</f>
        <v>48</v>
      </c>
      <c r="G2087">
        <f>IF(OR(Table3[[#This Row],[new Age]]&gt;Answer!$H$39,Table3[[#This Row],[new Age]]&lt;Answer!$H$40),1,0)</f>
        <v>0</v>
      </c>
    </row>
    <row r="2088" spans="1:7" x14ac:dyDescent="0.3">
      <c r="A2088">
        <v>2087</v>
      </c>
      <c r="B2088" s="1" t="s">
        <v>99</v>
      </c>
      <c r="C2088" t="s">
        <v>152</v>
      </c>
      <c r="D2088">
        <v>49</v>
      </c>
      <c r="E2088" t="s">
        <v>158</v>
      </c>
      <c r="F2088">
        <f t="shared" si="32"/>
        <v>49</v>
      </c>
      <c r="G2088">
        <f>IF(OR(Table3[[#This Row],[new Age]]&gt;Answer!$H$39,Table3[[#This Row],[new Age]]&lt;Answer!$H$40),1,0)</f>
        <v>0</v>
      </c>
    </row>
    <row r="2089" spans="1:7" x14ac:dyDescent="0.3">
      <c r="A2089">
        <v>2088</v>
      </c>
      <c r="B2089" s="1" t="s">
        <v>99</v>
      </c>
      <c r="C2089" t="s">
        <v>151</v>
      </c>
      <c r="D2089">
        <v>56</v>
      </c>
      <c r="E2089" t="s">
        <v>158</v>
      </c>
      <c r="F2089">
        <f t="shared" si="32"/>
        <v>56</v>
      </c>
      <c r="G2089">
        <f>IF(OR(Table3[[#This Row],[new Age]]&gt;Answer!$H$39,Table3[[#This Row],[new Age]]&lt;Answer!$H$40),1,0)</f>
        <v>0</v>
      </c>
    </row>
    <row r="2090" spans="1:7" x14ac:dyDescent="0.3">
      <c r="A2090">
        <v>2089</v>
      </c>
      <c r="B2090" s="1" t="s">
        <v>99</v>
      </c>
      <c r="C2090" t="s">
        <v>151</v>
      </c>
      <c r="D2090">
        <v>28</v>
      </c>
      <c r="E2090" t="s">
        <v>158</v>
      </c>
      <c r="F2090">
        <f>IF(D2090="",AVERAGE(#REF!),D2090)</f>
        <v>28</v>
      </c>
      <c r="G2090">
        <f>IF(OR(Table3[[#This Row],[new Age]]&gt;Answer!$H$39,Table3[[#This Row],[new Age]]&lt;Answer!$H$40),1,0)</f>
        <v>0</v>
      </c>
    </row>
    <row r="2091" spans="1:7" x14ac:dyDescent="0.3">
      <c r="A2091">
        <v>2090</v>
      </c>
      <c r="B2091" s="1" t="s">
        <v>99</v>
      </c>
      <c r="C2091" t="s">
        <v>152</v>
      </c>
      <c r="D2091">
        <v>74</v>
      </c>
      <c r="E2091" t="s">
        <v>158</v>
      </c>
      <c r="F2091">
        <f>IF(D2091="",AVERAGE(#REF!),D2091)</f>
        <v>74</v>
      </c>
      <c r="G2091">
        <f>IF(OR(Table3[[#This Row],[new Age]]&gt;Answer!$H$39,Table3[[#This Row],[new Age]]&lt;Answer!$H$40),1,0)</f>
        <v>0</v>
      </c>
    </row>
    <row r="2092" spans="1:7" x14ac:dyDescent="0.3">
      <c r="A2092">
        <v>2091</v>
      </c>
      <c r="B2092" s="1" t="s">
        <v>99</v>
      </c>
      <c r="C2092" t="s">
        <v>151</v>
      </c>
      <c r="D2092">
        <v>66</v>
      </c>
      <c r="E2092" t="s">
        <v>158</v>
      </c>
      <c r="F2092">
        <f t="shared" si="32"/>
        <v>66</v>
      </c>
      <c r="G2092">
        <f>IF(OR(Table3[[#This Row],[new Age]]&gt;Answer!$H$39,Table3[[#This Row],[new Age]]&lt;Answer!$H$40),1,0)</f>
        <v>0</v>
      </c>
    </row>
    <row r="2093" spans="1:7" x14ac:dyDescent="0.3">
      <c r="A2093">
        <v>2092</v>
      </c>
      <c r="B2093" s="1" t="s">
        <v>99</v>
      </c>
      <c r="C2093" t="s">
        <v>151</v>
      </c>
      <c r="D2093">
        <v>90</v>
      </c>
      <c r="E2093" t="s">
        <v>158</v>
      </c>
      <c r="F2093">
        <f t="shared" si="32"/>
        <v>90</v>
      </c>
      <c r="G2093">
        <f>IF(OR(Table3[[#This Row],[new Age]]&gt;Answer!$H$39,Table3[[#This Row],[new Age]]&lt;Answer!$H$40),1,0)</f>
        <v>0</v>
      </c>
    </row>
    <row r="2094" spans="1:7" x14ac:dyDescent="0.3">
      <c r="A2094">
        <v>2093</v>
      </c>
      <c r="B2094" s="1" t="s">
        <v>100</v>
      </c>
      <c r="C2094" t="s">
        <v>152</v>
      </c>
      <c r="D2094">
        <v>41</v>
      </c>
      <c r="E2094" t="s">
        <v>158</v>
      </c>
      <c r="F2094">
        <f>IF(D2094="",AVERAGE(#REF!),D2094)</f>
        <v>41</v>
      </c>
      <c r="G2094">
        <f>IF(OR(Table3[[#This Row],[new Age]]&gt;Answer!$H$39,Table3[[#This Row],[new Age]]&lt;Answer!$H$40),1,0)</f>
        <v>0</v>
      </c>
    </row>
    <row r="2095" spans="1:7" x14ac:dyDescent="0.3">
      <c r="A2095">
        <v>2094</v>
      </c>
      <c r="B2095" s="1" t="s">
        <v>101</v>
      </c>
      <c r="C2095" t="s">
        <v>152</v>
      </c>
      <c r="D2095">
        <v>24</v>
      </c>
      <c r="E2095" t="s">
        <v>158</v>
      </c>
      <c r="F2095">
        <f>IF(D2095="",AVERAGE(#REF!),D2095)</f>
        <v>24</v>
      </c>
      <c r="G2095">
        <f>IF(OR(Table3[[#This Row],[new Age]]&gt;Answer!$H$39,Table3[[#This Row],[new Age]]&lt;Answer!$H$40),1,0)</f>
        <v>0</v>
      </c>
    </row>
    <row r="2096" spans="1:7" x14ac:dyDescent="0.3">
      <c r="A2096">
        <v>2095</v>
      </c>
      <c r="B2096" s="1" t="s">
        <v>99</v>
      </c>
      <c r="C2096" t="s">
        <v>152</v>
      </c>
      <c r="D2096">
        <v>29</v>
      </c>
      <c r="E2096" t="s">
        <v>158</v>
      </c>
      <c r="F2096">
        <f t="shared" si="32"/>
        <v>29</v>
      </c>
      <c r="G2096">
        <f>IF(OR(Table3[[#This Row],[new Age]]&gt;Answer!$H$39,Table3[[#This Row],[new Age]]&lt;Answer!$H$40),1,0)</f>
        <v>0</v>
      </c>
    </row>
    <row r="2097" spans="1:7" x14ac:dyDescent="0.3">
      <c r="A2097">
        <v>2096</v>
      </c>
      <c r="B2097" s="1" t="s">
        <v>99</v>
      </c>
      <c r="C2097" t="s">
        <v>151</v>
      </c>
      <c r="D2097">
        <v>36</v>
      </c>
      <c r="E2097" t="s">
        <v>158</v>
      </c>
      <c r="F2097">
        <f t="shared" si="32"/>
        <v>36</v>
      </c>
      <c r="G2097">
        <f>IF(OR(Table3[[#This Row],[new Age]]&gt;Answer!$H$39,Table3[[#This Row],[new Age]]&lt;Answer!$H$40),1,0)</f>
        <v>0</v>
      </c>
    </row>
    <row r="2098" spans="1:7" x14ac:dyDescent="0.3">
      <c r="A2098">
        <v>2097</v>
      </c>
      <c r="B2098" s="1" t="s">
        <v>100</v>
      </c>
      <c r="C2098" t="s">
        <v>151</v>
      </c>
      <c r="D2098">
        <v>30</v>
      </c>
      <c r="E2098" t="s">
        <v>158</v>
      </c>
      <c r="F2098">
        <f>IF(D2098="",AVERAGE(#REF!),D2098)</f>
        <v>30</v>
      </c>
      <c r="G2098">
        <f>IF(OR(Table3[[#This Row],[new Age]]&gt;Answer!$H$39,Table3[[#This Row],[new Age]]&lt;Answer!$H$40),1,0)</f>
        <v>0</v>
      </c>
    </row>
    <row r="2099" spans="1:7" x14ac:dyDescent="0.3">
      <c r="A2099">
        <v>2098</v>
      </c>
      <c r="B2099" s="1" t="s">
        <v>107</v>
      </c>
      <c r="C2099" t="s">
        <v>151</v>
      </c>
      <c r="D2099">
        <v>35</v>
      </c>
      <c r="E2099" t="s">
        <v>158</v>
      </c>
      <c r="F2099">
        <f>IF(D2099="",AVERAGE(#REF!),D2099)</f>
        <v>35</v>
      </c>
      <c r="G2099">
        <f>IF(OR(Table3[[#This Row],[new Age]]&gt;Answer!$H$39,Table3[[#This Row],[new Age]]&lt;Answer!$H$40),1,0)</f>
        <v>0</v>
      </c>
    </row>
    <row r="2100" spans="1:7" x14ac:dyDescent="0.3">
      <c r="A2100">
        <v>2099</v>
      </c>
      <c r="B2100" s="1" t="s">
        <v>106</v>
      </c>
      <c r="C2100" t="s">
        <v>152</v>
      </c>
      <c r="D2100">
        <v>76</v>
      </c>
      <c r="E2100" t="s">
        <v>158</v>
      </c>
      <c r="F2100">
        <f t="shared" si="32"/>
        <v>76</v>
      </c>
      <c r="G2100">
        <f>IF(OR(Table3[[#This Row],[new Age]]&gt;Answer!$H$39,Table3[[#This Row],[new Age]]&lt;Answer!$H$40),1,0)</f>
        <v>0</v>
      </c>
    </row>
    <row r="2101" spans="1:7" x14ac:dyDescent="0.3">
      <c r="A2101">
        <v>2100</v>
      </c>
      <c r="B2101" s="1" t="s">
        <v>100</v>
      </c>
      <c r="C2101" t="s">
        <v>151</v>
      </c>
      <c r="D2101">
        <v>82</v>
      </c>
      <c r="E2101" t="s">
        <v>158</v>
      </c>
      <c r="F2101">
        <f t="shared" si="32"/>
        <v>82</v>
      </c>
      <c r="G2101">
        <f>IF(OR(Table3[[#This Row],[new Age]]&gt;Answer!$H$39,Table3[[#This Row],[new Age]]&lt;Answer!$H$40),1,0)</f>
        <v>0</v>
      </c>
    </row>
    <row r="2102" spans="1:7" x14ac:dyDescent="0.3">
      <c r="A2102">
        <v>2101</v>
      </c>
      <c r="B2102" s="1" t="s">
        <v>107</v>
      </c>
      <c r="C2102" t="s">
        <v>151</v>
      </c>
      <c r="D2102">
        <v>57</v>
      </c>
      <c r="E2102" t="s">
        <v>158</v>
      </c>
      <c r="F2102">
        <f>IF(D2102="",AVERAGE(#REF!),D2102)</f>
        <v>57</v>
      </c>
      <c r="G2102">
        <f>IF(OR(Table3[[#This Row],[new Age]]&gt;Answer!$H$39,Table3[[#This Row],[new Age]]&lt;Answer!$H$40),1,0)</f>
        <v>0</v>
      </c>
    </row>
    <row r="2103" spans="1:7" x14ac:dyDescent="0.3">
      <c r="A2103">
        <v>2102</v>
      </c>
      <c r="B2103" s="1" t="s">
        <v>99</v>
      </c>
      <c r="C2103" t="s">
        <v>152</v>
      </c>
      <c r="D2103">
        <v>57</v>
      </c>
      <c r="E2103" t="s">
        <v>158</v>
      </c>
      <c r="F2103">
        <f>IF(D2103="",AVERAGE(#REF!),D2103)</f>
        <v>57</v>
      </c>
      <c r="G2103">
        <f>IF(OR(Table3[[#This Row],[new Age]]&gt;Answer!$H$39,Table3[[#This Row],[new Age]]&lt;Answer!$H$40),1,0)</f>
        <v>0</v>
      </c>
    </row>
    <row r="2104" spans="1:7" x14ac:dyDescent="0.3">
      <c r="A2104">
        <v>2103</v>
      </c>
      <c r="B2104" s="1" t="s">
        <v>99</v>
      </c>
      <c r="C2104" t="s">
        <v>151</v>
      </c>
      <c r="D2104">
        <v>87</v>
      </c>
      <c r="E2104" t="s">
        <v>158</v>
      </c>
      <c r="F2104">
        <f t="shared" si="32"/>
        <v>87</v>
      </c>
      <c r="G2104">
        <f>IF(OR(Table3[[#This Row],[new Age]]&gt;Answer!$H$39,Table3[[#This Row],[new Age]]&lt;Answer!$H$40),1,0)</f>
        <v>0</v>
      </c>
    </row>
    <row r="2105" spans="1:7" x14ac:dyDescent="0.3">
      <c r="A2105">
        <v>2104</v>
      </c>
      <c r="B2105" s="1" t="s">
        <v>99</v>
      </c>
      <c r="C2105" t="s">
        <v>151</v>
      </c>
      <c r="D2105">
        <v>59</v>
      </c>
      <c r="E2105" t="s">
        <v>158</v>
      </c>
      <c r="F2105">
        <f t="shared" si="32"/>
        <v>59</v>
      </c>
      <c r="G2105">
        <f>IF(OR(Table3[[#This Row],[new Age]]&gt;Answer!$H$39,Table3[[#This Row],[new Age]]&lt;Answer!$H$40),1,0)</f>
        <v>0</v>
      </c>
    </row>
    <row r="2106" spans="1:7" x14ac:dyDescent="0.3">
      <c r="A2106">
        <v>2105</v>
      </c>
      <c r="B2106" s="1" t="s">
        <v>108</v>
      </c>
      <c r="C2106" t="s">
        <v>151</v>
      </c>
      <c r="D2106">
        <v>33</v>
      </c>
      <c r="E2106" t="s">
        <v>158</v>
      </c>
      <c r="F2106">
        <f>IF(D2106="",AVERAGE(#REF!),D2106)</f>
        <v>33</v>
      </c>
      <c r="G2106">
        <f>IF(OR(Table3[[#This Row],[new Age]]&gt;Answer!$H$39,Table3[[#This Row],[new Age]]&lt;Answer!$H$40),1,0)</f>
        <v>0</v>
      </c>
    </row>
    <row r="2107" spans="1:7" x14ac:dyDescent="0.3">
      <c r="A2107">
        <v>2106</v>
      </c>
      <c r="B2107" s="1" t="s">
        <v>107</v>
      </c>
      <c r="C2107" t="s">
        <v>151</v>
      </c>
      <c r="D2107">
        <v>36</v>
      </c>
      <c r="E2107" t="s">
        <v>158</v>
      </c>
      <c r="F2107">
        <f>IF(D2107="",AVERAGE(#REF!),D2107)</f>
        <v>36</v>
      </c>
      <c r="G2107">
        <f>IF(OR(Table3[[#This Row],[new Age]]&gt;Answer!$H$39,Table3[[#This Row],[new Age]]&lt;Answer!$H$40),1,0)</f>
        <v>0</v>
      </c>
    </row>
    <row r="2108" spans="1:7" x14ac:dyDescent="0.3">
      <c r="A2108">
        <v>2107</v>
      </c>
      <c r="B2108" s="1" t="s">
        <v>105</v>
      </c>
      <c r="C2108" t="s">
        <v>151</v>
      </c>
      <c r="D2108">
        <v>56</v>
      </c>
      <c r="E2108" t="s">
        <v>158</v>
      </c>
      <c r="F2108">
        <f t="shared" si="32"/>
        <v>56</v>
      </c>
      <c r="G2108">
        <f>IF(OR(Table3[[#This Row],[new Age]]&gt;Answer!$H$39,Table3[[#This Row],[new Age]]&lt;Answer!$H$40),1,0)</f>
        <v>0</v>
      </c>
    </row>
    <row r="2109" spans="1:7" x14ac:dyDescent="0.3">
      <c r="A2109">
        <v>2108</v>
      </c>
      <c r="B2109" s="1" t="s">
        <v>99</v>
      </c>
      <c r="C2109" t="s">
        <v>151</v>
      </c>
      <c r="D2109">
        <v>37</v>
      </c>
      <c r="E2109" t="s">
        <v>158</v>
      </c>
      <c r="F2109">
        <f t="shared" si="32"/>
        <v>37</v>
      </c>
      <c r="G2109">
        <f>IF(OR(Table3[[#This Row],[new Age]]&gt;Answer!$H$39,Table3[[#This Row],[new Age]]&lt;Answer!$H$40),1,0)</f>
        <v>0</v>
      </c>
    </row>
    <row r="2110" spans="1:7" x14ac:dyDescent="0.3">
      <c r="A2110">
        <v>2109</v>
      </c>
      <c r="B2110" s="1" t="s">
        <v>99</v>
      </c>
      <c r="C2110" t="s">
        <v>151</v>
      </c>
      <c r="D2110">
        <v>62</v>
      </c>
      <c r="E2110" t="s">
        <v>158</v>
      </c>
      <c r="F2110">
        <f>IF(D2110="",AVERAGE(#REF!),D2110)</f>
        <v>62</v>
      </c>
      <c r="G2110">
        <f>IF(OR(Table3[[#This Row],[new Age]]&gt;Answer!$H$39,Table3[[#This Row],[new Age]]&lt;Answer!$H$40),1,0)</f>
        <v>0</v>
      </c>
    </row>
    <row r="2111" spans="1:7" x14ac:dyDescent="0.3">
      <c r="A2111">
        <v>2110</v>
      </c>
      <c r="B2111" s="1" t="s">
        <v>100</v>
      </c>
      <c r="C2111" t="s">
        <v>151</v>
      </c>
      <c r="D2111">
        <v>84</v>
      </c>
      <c r="E2111" t="s">
        <v>158</v>
      </c>
      <c r="F2111">
        <f>IF(D2111="",AVERAGE(#REF!),D2111)</f>
        <v>84</v>
      </c>
      <c r="G2111">
        <f>IF(OR(Table3[[#This Row],[new Age]]&gt;Answer!$H$39,Table3[[#This Row],[new Age]]&lt;Answer!$H$40),1,0)</f>
        <v>0</v>
      </c>
    </row>
    <row r="2112" spans="1:7" x14ac:dyDescent="0.3">
      <c r="A2112">
        <v>2111</v>
      </c>
      <c r="B2112" s="1" t="s">
        <v>100</v>
      </c>
      <c r="C2112" t="s">
        <v>152</v>
      </c>
      <c r="D2112">
        <v>42</v>
      </c>
      <c r="E2112" t="s">
        <v>158</v>
      </c>
      <c r="F2112">
        <f t="shared" si="32"/>
        <v>42</v>
      </c>
      <c r="G2112">
        <f>IF(OR(Table3[[#This Row],[new Age]]&gt;Answer!$H$39,Table3[[#This Row],[new Age]]&lt;Answer!$H$40),1,0)</f>
        <v>0</v>
      </c>
    </row>
    <row r="2113" spans="1:7" x14ac:dyDescent="0.3">
      <c r="A2113">
        <v>2112</v>
      </c>
      <c r="B2113" s="1" t="s">
        <v>99</v>
      </c>
      <c r="C2113" t="s">
        <v>151</v>
      </c>
      <c r="D2113">
        <v>70</v>
      </c>
      <c r="E2113" t="s">
        <v>158</v>
      </c>
      <c r="F2113">
        <f t="shared" si="32"/>
        <v>70</v>
      </c>
      <c r="G2113">
        <f>IF(OR(Table3[[#This Row],[new Age]]&gt;Answer!$H$39,Table3[[#This Row],[new Age]]&lt;Answer!$H$40),1,0)</f>
        <v>0</v>
      </c>
    </row>
    <row r="2114" spans="1:7" x14ac:dyDescent="0.3">
      <c r="A2114">
        <v>2113</v>
      </c>
      <c r="B2114" s="1" t="s">
        <v>99</v>
      </c>
      <c r="C2114" t="s">
        <v>152</v>
      </c>
      <c r="D2114">
        <v>32</v>
      </c>
      <c r="E2114" t="s">
        <v>158</v>
      </c>
      <c r="F2114">
        <f>IF(D2114="",AVERAGE(#REF!),D2114)</f>
        <v>32</v>
      </c>
      <c r="G2114">
        <f>IF(OR(Table3[[#This Row],[new Age]]&gt;Answer!$H$39,Table3[[#This Row],[new Age]]&lt;Answer!$H$40),1,0)</f>
        <v>0</v>
      </c>
    </row>
    <row r="2115" spans="1:7" x14ac:dyDescent="0.3">
      <c r="A2115">
        <v>2114</v>
      </c>
      <c r="B2115" s="1" t="s">
        <v>100</v>
      </c>
      <c r="C2115" t="s">
        <v>151</v>
      </c>
      <c r="D2115">
        <v>62</v>
      </c>
      <c r="E2115" t="s">
        <v>158</v>
      </c>
      <c r="F2115">
        <f>IF(D2115="",AVERAGE(#REF!),D2115)</f>
        <v>62</v>
      </c>
      <c r="G2115">
        <f>IF(OR(Table3[[#This Row],[new Age]]&gt;Answer!$H$39,Table3[[#This Row],[new Age]]&lt;Answer!$H$40),1,0)</f>
        <v>0</v>
      </c>
    </row>
    <row r="2116" spans="1:7" x14ac:dyDescent="0.3">
      <c r="A2116">
        <v>2115</v>
      </c>
      <c r="B2116" s="1" t="s">
        <v>99</v>
      </c>
      <c r="C2116" t="s">
        <v>152</v>
      </c>
      <c r="D2116">
        <v>45</v>
      </c>
      <c r="E2116" t="s">
        <v>158</v>
      </c>
      <c r="F2116">
        <f t="shared" si="32"/>
        <v>45</v>
      </c>
      <c r="G2116">
        <f>IF(OR(Table3[[#This Row],[new Age]]&gt;Answer!$H$39,Table3[[#This Row],[new Age]]&lt;Answer!$H$40),1,0)</f>
        <v>0</v>
      </c>
    </row>
    <row r="2117" spans="1:7" x14ac:dyDescent="0.3">
      <c r="A2117">
        <v>2116</v>
      </c>
      <c r="B2117" s="1" t="s">
        <v>110</v>
      </c>
      <c r="C2117" t="s">
        <v>152</v>
      </c>
      <c r="D2117">
        <v>84</v>
      </c>
      <c r="E2117" t="s">
        <v>158</v>
      </c>
      <c r="F2117">
        <f t="shared" si="32"/>
        <v>84</v>
      </c>
      <c r="G2117">
        <f>IF(OR(Table3[[#This Row],[new Age]]&gt;Answer!$H$39,Table3[[#This Row],[new Age]]&lt;Answer!$H$40),1,0)</f>
        <v>0</v>
      </c>
    </row>
    <row r="2118" spans="1:7" x14ac:dyDescent="0.3">
      <c r="A2118">
        <v>2117</v>
      </c>
      <c r="B2118" s="1" t="s">
        <v>99</v>
      </c>
      <c r="C2118" t="s">
        <v>152</v>
      </c>
      <c r="D2118">
        <v>21</v>
      </c>
      <c r="E2118" t="s">
        <v>158</v>
      </c>
      <c r="F2118">
        <f>IF(D2118="",AVERAGE(#REF!),D2118)</f>
        <v>21</v>
      </c>
      <c r="G2118">
        <f>IF(OR(Table3[[#This Row],[new Age]]&gt;Answer!$H$39,Table3[[#This Row],[new Age]]&lt;Answer!$H$40),1,0)</f>
        <v>0</v>
      </c>
    </row>
    <row r="2119" spans="1:7" x14ac:dyDescent="0.3">
      <c r="A2119">
        <v>2118</v>
      </c>
      <c r="B2119" s="1" t="s">
        <v>99</v>
      </c>
      <c r="C2119" t="s">
        <v>151</v>
      </c>
      <c r="D2119">
        <v>68</v>
      </c>
      <c r="E2119" t="s">
        <v>158</v>
      </c>
      <c r="F2119">
        <f>IF(D2119="",AVERAGE(#REF!),D2119)</f>
        <v>68</v>
      </c>
      <c r="G2119">
        <f>IF(OR(Table3[[#This Row],[new Age]]&gt;Answer!$H$39,Table3[[#This Row],[new Age]]&lt;Answer!$H$40),1,0)</f>
        <v>0</v>
      </c>
    </row>
    <row r="2120" spans="1:7" x14ac:dyDescent="0.3">
      <c r="A2120">
        <v>2119</v>
      </c>
      <c r="B2120" s="1" t="s">
        <v>99</v>
      </c>
      <c r="C2120" t="s">
        <v>152</v>
      </c>
      <c r="D2120">
        <v>68</v>
      </c>
      <c r="E2120" t="s">
        <v>158</v>
      </c>
      <c r="F2120">
        <f t="shared" ref="F2120:F2181" si="33">IF(D2120="",AVERAGE(D2117:D2119),D2120)</f>
        <v>68</v>
      </c>
      <c r="G2120">
        <f>IF(OR(Table3[[#This Row],[new Age]]&gt;Answer!$H$39,Table3[[#This Row],[new Age]]&lt;Answer!$H$40),1,0)</f>
        <v>0</v>
      </c>
    </row>
    <row r="2121" spans="1:7" x14ac:dyDescent="0.3">
      <c r="A2121">
        <v>2120</v>
      </c>
      <c r="B2121" s="1" t="s">
        <v>99</v>
      </c>
      <c r="C2121" t="s">
        <v>152</v>
      </c>
      <c r="D2121">
        <v>26</v>
      </c>
      <c r="E2121" t="s">
        <v>158</v>
      </c>
      <c r="F2121">
        <f t="shared" si="33"/>
        <v>26</v>
      </c>
      <c r="G2121">
        <f>IF(OR(Table3[[#This Row],[new Age]]&gt;Answer!$H$39,Table3[[#This Row],[new Age]]&lt;Answer!$H$40),1,0)</f>
        <v>0</v>
      </c>
    </row>
    <row r="2122" spans="1:7" x14ac:dyDescent="0.3">
      <c r="A2122">
        <v>2121</v>
      </c>
      <c r="B2122" s="1" t="s">
        <v>103</v>
      </c>
      <c r="C2122" t="s">
        <v>151</v>
      </c>
      <c r="D2122">
        <v>29</v>
      </c>
      <c r="E2122" t="s">
        <v>158</v>
      </c>
      <c r="F2122">
        <f>IF(D2122="",AVERAGE(#REF!),D2122)</f>
        <v>29</v>
      </c>
      <c r="G2122">
        <f>IF(OR(Table3[[#This Row],[new Age]]&gt;Answer!$H$39,Table3[[#This Row],[new Age]]&lt;Answer!$H$40),1,0)</f>
        <v>0</v>
      </c>
    </row>
    <row r="2123" spans="1:7" x14ac:dyDescent="0.3">
      <c r="A2123">
        <v>2122</v>
      </c>
      <c r="B2123" s="1" t="s">
        <v>100</v>
      </c>
      <c r="C2123" t="s">
        <v>151</v>
      </c>
      <c r="D2123">
        <v>84</v>
      </c>
      <c r="E2123" t="s">
        <v>158</v>
      </c>
      <c r="F2123">
        <f>IF(D2123="",AVERAGE(#REF!),D2123)</f>
        <v>84</v>
      </c>
      <c r="G2123">
        <f>IF(OR(Table3[[#This Row],[new Age]]&gt;Answer!$H$39,Table3[[#This Row],[new Age]]&lt;Answer!$H$40),1,0)</f>
        <v>0</v>
      </c>
    </row>
    <row r="2124" spans="1:7" x14ac:dyDescent="0.3">
      <c r="A2124">
        <v>2123</v>
      </c>
      <c r="B2124" s="1" t="s">
        <v>107</v>
      </c>
      <c r="C2124" t="s">
        <v>152</v>
      </c>
      <c r="D2124">
        <v>54</v>
      </c>
      <c r="E2124" t="s">
        <v>158</v>
      </c>
      <c r="F2124">
        <f t="shared" si="33"/>
        <v>54</v>
      </c>
      <c r="G2124">
        <f>IF(OR(Table3[[#This Row],[new Age]]&gt;Answer!$H$39,Table3[[#This Row],[new Age]]&lt;Answer!$H$40),1,0)</f>
        <v>0</v>
      </c>
    </row>
    <row r="2125" spans="1:7" x14ac:dyDescent="0.3">
      <c r="A2125">
        <v>2124</v>
      </c>
      <c r="B2125" s="1" t="s">
        <v>100</v>
      </c>
      <c r="C2125" t="s">
        <v>152</v>
      </c>
      <c r="D2125">
        <v>83</v>
      </c>
      <c r="E2125" t="s">
        <v>158</v>
      </c>
      <c r="F2125">
        <f t="shared" si="33"/>
        <v>83</v>
      </c>
      <c r="G2125">
        <f>IF(OR(Table3[[#This Row],[new Age]]&gt;Answer!$H$39,Table3[[#This Row],[new Age]]&lt;Answer!$H$40),1,0)</f>
        <v>0</v>
      </c>
    </row>
    <row r="2126" spans="1:7" x14ac:dyDescent="0.3">
      <c r="A2126">
        <v>2125</v>
      </c>
      <c r="B2126" s="1" t="s">
        <v>99</v>
      </c>
      <c r="C2126" t="s">
        <v>152</v>
      </c>
      <c r="D2126">
        <v>69</v>
      </c>
      <c r="E2126" t="s">
        <v>158</v>
      </c>
      <c r="F2126">
        <f>IF(D2126="",AVERAGE(#REF!),D2126)</f>
        <v>69</v>
      </c>
      <c r="G2126">
        <f>IF(OR(Table3[[#This Row],[new Age]]&gt;Answer!$H$39,Table3[[#This Row],[new Age]]&lt;Answer!$H$40),1,0)</f>
        <v>0</v>
      </c>
    </row>
    <row r="2127" spans="1:7" x14ac:dyDescent="0.3">
      <c r="A2127">
        <v>2126</v>
      </c>
      <c r="B2127" s="1" t="s">
        <v>99</v>
      </c>
      <c r="C2127" t="s">
        <v>152</v>
      </c>
      <c r="D2127">
        <v>76</v>
      </c>
      <c r="E2127" t="s">
        <v>158</v>
      </c>
      <c r="F2127">
        <f>IF(D2127="",AVERAGE(#REF!),D2127)</f>
        <v>76</v>
      </c>
      <c r="G2127">
        <f>IF(OR(Table3[[#This Row],[new Age]]&gt;Answer!$H$39,Table3[[#This Row],[new Age]]&lt;Answer!$H$40),1,0)</f>
        <v>0</v>
      </c>
    </row>
    <row r="2128" spans="1:7" x14ac:dyDescent="0.3">
      <c r="A2128">
        <v>2127</v>
      </c>
      <c r="B2128" s="1" t="s">
        <v>99</v>
      </c>
      <c r="C2128" t="s">
        <v>152</v>
      </c>
      <c r="D2128">
        <v>37</v>
      </c>
      <c r="E2128" t="s">
        <v>158</v>
      </c>
      <c r="F2128">
        <f t="shared" si="33"/>
        <v>37</v>
      </c>
      <c r="G2128">
        <f>IF(OR(Table3[[#This Row],[new Age]]&gt;Answer!$H$39,Table3[[#This Row],[new Age]]&lt;Answer!$H$40),1,0)</f>
        <v>0</v>
      </c>
    </row>
    <row r="2129" spans="1:7" x14ac:dyDescent="0.3">
      <c r="A2129">
        <v>2128</v>
      </c>
      <c r="B2129" s="1" t="s">
        <v>100</v>
      </c>
      <c r="C2129" t="s">
        <v>152</v>
      </c>
      <c r="D2129">
        <v>56</v>
      </c>
      <c r="E2129" t="s">
        <v>158</v>
      </c>
      <c r="F2129">
        <f t="shared" si="33"/>
        <v>56</v>
      </c>
      <c r="G2129">
        <f>IF(OR(Table3[[#This Row],[new Age]]&gt;Answer!$H$39,Table3[[#This Row],[new Age]]&lt;Answer!$H$40),1,0)</f>
        <v>0</v>
      </c>
    </row>
    <row r="2130" spans="1:7" x14ac:dyDescent="0.3">
      <c r="A2130">
        <v>2129</v>
      </c>
      <c r="B2130" s="1" t="s">
        <v>109</v>
      </c>
      <c r="C2130" t="s">
        <v>152</v>
      </c>
      <c r="D2130">
        <v>67</v>
      </c>
      <c r="E2130" t="s">
        <v>158</v>
      </c>
      <c r="F2130">
        <f>IF(D2130="",AVERAGE(#REF!),D2130)</f>
        <v>67</v>
      </c>
      <c r="G2130">
        <f>IF(OR(Table3[[#This Row],[new Age]]&gt;Answer!$H$39,Table3[[#This Row],[new Age]]&lt;Answer!$H$40),1,0)</f>
        <v>0</v>
      </c>
    </row>
    <row r="2131" spans="1:7" x14ac:dyDescent="0.3">
      <c r="A2131">
        <v>2130</v>
      </c>
      <c r="B2131" s="1" t="s">
        <v>109</v>
      </c>
      <c r="C2131" t="s">
        <v>152</v>
      </c>
      <c r="D2131">
        <v>20</v>
      </c>
      <c r="E2131" t="s">
        <v>158</v>
      </c>
      <c r="F2131">
        <f>IF(D2131="",AVERAGE(#REF!),D2131)</f>
        <v>20</v>
      </c>
      <c r="G2131">
        <f>IF(OR(Table3[[#This Row],[new Age]]&gt;Answer!$H$39,Table3[[#This Row],[new Age]]&lt;Answer!$H$40),1,0)</f>
        <v>0</v>
      </c>
    </row>
    <row r="2132" spans="1:7" x14ac:dyDescent="0.3">
      <c r="A2132">
        <v>2131</v>
      </c>
      <c r="B2132" s="1" t="s">
        <v>100</v>
      </c>
      <c r="C2132" t="s">
        <v>152</v>
      </c>
      <c r="D2132">
        <v>89</v>
      </c>
      <c r="E2132" t="s">
        <v>158</v>
      </c>
      <c r="F2132">
        <f t="shared" si="33"/>
        <v>89</v>
      </c>
      <c r="G2132">
        <f>IF(OR(Table3[[#This Row],[new Age]]&gt;Answer!$H$39,Table3[[#This Row],[new Age]]&lt;Answer!$H$40),1,0)</f>
        <v>0</v>
      </c>
    </row>
    <row r="2133" spans="1:7" x14ac:dyDescent="0.3">
      <c r="A2133">
        <v>2132</v>
      </c>
      <c r="B2133" s="1" t="s">
        <v>105</v>
      </c>
      <c r="C2133" t="s">
        <v>152</v>
      </c>
      <c r="D2133">
        <v>55</v>
      </c>
      <c r="E2133" t="s">
        <v>158</v>
      </c>
      <c r="F2133">
        <f t="shared" si="33"/>
        <v>55</v>
      </c>
      <c r="G2133">
        <f>IF(OR(Table3[[#This Row],[new Age]]&gt;Answer!$H$39,Table3[[#This Row],[new Age]]&lt;Answer!$H$40),1,0)</f>
        <v>0</v>
      </c>
    </row>
    <row r="2134" spans="1:7" x14ac:dyDescent="0.3">
      <c r="A2134">
        <v>2133</v>
      </c>
      <c r="B2134" s="1" t="s">
        <v>104</v>
      </c>
      <c r="C2134" t="s">
        <v>151</v>
      </c>
      <c r="D2134">
        <v>69</v>
      </c>
      <c r="E2134" t="s">
        <v>158</v>
      </c>
      <c r="F2134">
        <f>IF(D2134="",AVERAGE(#REF!),D2134)</f>
        <v>69</v>
      </c>
      <c r="G2134">
        <f>IF(OR(Table3[[#This Row],[new Age]]&gt;Answer!$H$39,Table3[[#This Row],[new Age]]&lt;Answer!$H$40),1,0)</f>
        <v>0</v>
      </c>
    </row>
    <row r="2135" spans="1:7" x14ac:dyDescent="0.3">
      <c r="A2135">
        <v>2134</v>
      </c>
      <c r="B2135" s="1" t="s">
        <v>106</v>
      </c>
      <c r="C2135" t="s">
        <v>152</v>
      </c>
      <c r="D2135">
        <v>69</v>
      </c>
      <c r="E2135" t="s">
        <v>158</v>
      </c>
      <c r="F2135">
        <f>IF(D2135="",AVERAGE(#REF!),D2135)</f>
        <v>69</v>
      </c>
      <c r="G2135">
        <f>IF(OR(Table3[[#This Row],[new Age]]&gt;Answer!$H$39,Table3[[#This Row],[new Age]]&lt;Answer!$H$40),1,0)</f>
        <v>0</v>
      </c>
    </row>
    <row r="2136" spans="1:7" x14ac:dyDescent="0.3">
      <c r="A2136">
        <v>2135</v>
      </c>
      <c r="B2136" s="1" t="s">
        <v>100</v>
      </c>
      <c r="C2136" t="s">
        <v>151</v>
      </c>
      <c r="D2136">
        <v>61</v>
      </c>
      <c r="E2136" t="s">
        <v>158</v>
      </c>
      <c r="F2136">
        <f t="shared" si="33"/>
        <v>61</v>
      </c>
      <c r="G2136">
        <f>IF(OR(Table3[[#This Row],[new Age]]&gt;Answer!$H$39,Table3[[#This Row],[new Age]]&lt;Answer!$H$40),1,0)</f>
        <v>0</v>
      </c>
    </row>
    <row r="2137" spans="1:7" x14ac:dyDescent="0.3">
      <c r="A2137">
        <v>2136</v>
      </c>
      <c r="B2137" s="1" t="s">
        <v>99</v>
      </c>
      <c r="C2137" t="s">
        <v>151</v>
      </c>
      <c r="D2137">
        <v>83</v>
      </c>
      <c r="E2137" t="s">
        <v>158</v>
      </c>
      <c r="F2137">
        <f t="shared" si="33"/>
        <v>83</v>
      </c>
      <c r="G2137">
        <f>IF(OR(Table3[[#This Row],[new Age]]&gt;Answer!$H$39,Table3[[#This Row],[new Age]]&lt;Answer!$H$40),1,0)</f>
        <v>0</v>
      </c>
    </row>
    <row r="2138" spans="1:7" x14ac:dyDescent="0.3">
      <c r="A2138">
        <v>2137</v>
      </c>
      <c r="B2138" s="1" t="s">
        <v>107</v>
      </c>
      <c r="C2138" t="s">
        <v>151</v>
      </c>
      <c r="D2138">
        <v>62</v>
      </c>
      <c r="E2138" t="s">
        <v>158</v>
      </c>
      <c r="F2138">
        <f>IF(D2138="",AVERAGE(#REF!),D2138)</f>
        <v>62</v>
      </c>
      <c r="G2138">
        <f>IF(OR(Table3[[#This Row],[new Age]]&gt;Answer!$H$39,Table3[[#This Row],[new Age]]&lt;Answer!$H$40),1,0)</f>
        <v>0</v>
      </c>
    </row>
    <row r="2139" spans="1:7" x14ac:dyDescent="0.3">
      <c r="A2139">
        <v>2138</v>
      </c>
      <c r="B2139" s="1" t="s">
        <v>99</v>
      </c>
      <c r="C2139" t="s">
        <v>151</v>
      </c>
      <c r="D2139">
        <v>87</v>
      </c>
      <c r="E2139" t="s">
        <v>158</v>
      </c>
      <c r="F2139">
        <f>IF(D2139="",AVERAGE(#REF!),D2139)</f>
        <v>87</v>
      </c>
      <c r="G2139">
        <f>IF(OR(Table3[[#This Row],[new Age]]&gt;Answer!$H$39,Table3[[#This Row],[new Age]]&lt;Answer!$H$40),1,0)</f>
        <v>0</v>
      </c>
    </row>
    <row r="2140" spans="1:7" x14ac:dyDescent="0.3">
      <c r="A2140">
        <v>2139</v>
      </c>
      <c r="B2140" s="1" t="s">
        <v>101</v>
      </c>
      <c r="C2140" t="s">
        <v>152</v>
      </c>
      <c r="D2140">
        <v>24</v>
      </c>
      <c r="E2140" t="s">
        <v>158</v>
      </c>
      <c r="F2140">
        <f t="shared" si="33"/>
        <v>24</v>
      </c>
      <c r="G2140">
        <f>IF(OR(Table3[[#This Row],[new Age]]&gt;Answer!$H$39,Table3[[#This Row],[new Age]]&lt;Answer!$H$40),1,0)</f>
        <v>0</v>
      </c>
    </row>
    <row r="2141" spans="1:7" x14ac:dyDescent="0.3">
      <c r="A2141">
        <v>2140</v>
      </c>
      <c r="B2141" s="1" t="s">
        <v>99</v>
      </c>
      <c r="C2141" t="s">
        <v>151</v>
      </c>
      <c r="D2141">
        <v>53</v>
      </c>
      <c r="E2141" t="s">
        <v>158</v>
      </c>
      <c r="F2141">
        <f t="shared" si="33"/>
        <v>53</v>
      </c>
      <c r="G2141">
        <f>IF(OR(Table3[[#This Row],[new Age]]&gt;Answer!$H$39,Table3[[#This Row],[new Age]]&lt;Answer!$H$40),1,0)</f>
        <v>0</v>
      </c>
    </row>
    <row r="2142" spans="1:7" x14ac:dyDescent="0.3">
      <c r="A2142">
        <v>2141</v>
      </c>
      <c r="B2142" s="1" t="s">
        <v>99</v>
      </c>
      <c r="C2142" t="s">
        <v>151</v>
      </c>
      <c r="D2142">
        <v>53</v>
      </c>
      <c r="E2142" t="s">
        <v>158</v>
      </c>
      <c r="F2142">
        <f>IF(D2142="",AVERAGE(#REF!),D2142)</f>
        <v>53</v>
      </c>
      <c r="G2142">
        <f>IF(OR(Table3[[#This Row],[new Age]]&gt;Answer!$H$39,Table3[[#This Row],[new Age]]&lt;Answer!$H$40),1,0)</f>
        <v>0</v>
      </c>
    </row>
    <row r="2143" spans="1:7" x14ac:dyDescent="0.3">
      <c r="A2143">
        <v>2142</v>
      </c>
      <c r="B2143" s="1" t="s">
        <v>100</v>
      </c>
      <c r="C2143" t="s">
        <v>151</v>
      </c>
      <c r="D2143">
        <v>37</v>
      </c>
      <c r="E2143" t="s">
        <v>158</v>
      </c>
      <c r="F2143">
        <f>IF(D2143="",AVERAGE(#REF!),D2143)</f>
        <v>37</v>
      </c>
      <c r="G2143">
        <f>IF(OR(Table3[[#This Row],[new Age]]&gt;Answer!$H$39,Table3[[#This Row],[new Age]]&lt;Answer!$H$40),1,0)</f>
        <v>0</v>
      </c>
    </row>
    <row r="2144" spans="1:7" x14ac:dyDescent="0.3">
      <c r="A2144">
        <v>2143</v>
      </c>
      <c r="B2144" s="1" t="s">
        <v>99</v>
      </c>
      <c r="C2144" t="s">
        <v>152</v>
      </c>
      <c r="D2144">
        <v>59</v>
      </c>
      <c r="E2144" t="s">
        <v>158</v>
      </c>
      <c r="F2144">
        <f t="shared" si="33"/>
        <v>59</v>
      </c>
      <c r="G2144">
        <f>IF(OR(Table3[[#This Row],[new Age]]&gt;Answer!$H$39,Table3[[#This Row],[new Age]]&lt;Answer!$H$40),1,0)</f>
        <v>0</v>
      </c>
    </row>
    <row r="2145" spans="1:7" x14ac:dyDescent="0.3">
      <c r="A2145">
        <v>2144</v>
      </c>
      <c r="B2145" s="1" t="s">
        <v>105</v>
      </c>
      <c r="C2145" t="s">
        <v>151</v>
      </c>
      <c r="D2145">
        <v>59</v>
      </c>
      <c r="E2145" t="s">
        <v>158</v>
      </c>
      <c r="F2145">
        <f t="shared" si="33"/>
        <v>59</v>
      </c>
      <c r="G2145">
        <f>IF(OR(Table3[[#This Row],[new Age]]&gt;Answer!$H$39,Table3[[#This Row],[new Age]]&lt;Answer!$H$40),1,0)</f>
        <v>0</v>
      </c>
    </row>
    <row r="2146" spans="1:7" x14ac:dyDescent="0.3">
      <c r="A2146">
        <v>2145</v>
      </c>
      <c r="B2146" s="1" t="s">
        <v>99</v>
      </c>
      <c r="C2146" t="s">
        <v>152</v>
      </c>
      <c r="D2146">
        <v>60</v>
      </c>
      <c r="E2146" t="s">
        <v>158</v>
      </c>
      <c r="F2146">
        <f>IF(D2146="",AVERAGE(#REF!),D2146)</f>
        <v>60</v>
      </c>
      <c r="G2146">
        <f>IF(OR(Table3[[#This Row],[new Age]]&gt;Answer!$H$39,Table3[[#This Row],[new Age]]&lt;Answer!$H$40),1,0)</f>
        <v>0</v>
      </c>
    </row>
    <row r="2147" spans="1:7" x14ac:dyDescent="0.3">
      <c r="A2147">
        <v>2146</v>
      </c>
      <c r="B2147" s="1" t="s">
        <v>99</v>
      </c>
      <c r="C2147" t="s">
        <v>152</v>
      </c>
      <c r="D2147">
        <v>28</v>
      </c>
      <c r="E2147" t="s">
        <v>158</v>
      </c>
      <c r="F2147">
        <f>IF(D2147="",AVERAGE(#REF!),D2147)</f>
        <v>28</v>
      </c>
      <c r="G2147">
        <f>IF(OR(Table3[[#This Row],[new Age]]&gt;Answer!$H$39,Table3[[#This Row],[new Age]]&lt;Answer!$H$40),1,0)</f>
        <v>0</v>
      </c>
    </row>
    <row r="2148" spans="1:7" x14ac:dyDescent="0.3">
      <c r="A2148">
        <v>2147</v>
      </c>
      <c r="B2148" s="1" t="s">
        <v>106</v>
      </c>
      <c r="C2148" t="s">
        <v>151</v>
      </c>
      <c r="D2148">
        <v>52</v>
      </c>
      <c r="E2148" t="s">
        <v>158</v>
      </c>
      <c r="F2148">
        <f t="shared" si="33"/>
        <v>52</v>
      </c>
      <c r="G2148">
        <f>IF(OR(Table3[[#This Row],[new Age]]&gt;Answer!$H$39,Table3[[#This Row],[new Age]]&lt;Answer!$H$40),1,0)</f>
        <v>0</v>
      </c>
    </row>
    <row r="2149" spans="1:7" x14ac:dyDescent="0.3">
      <c r="A2149">
        <v>2148</v>
      </c>
      <c r="B2149" s="1" t="s">
        <v>99</v>
      </c>
      <c r="C2149" t="s">
        <v>152</v>
      </c>
      <c r="D2149">
        <v>44</v>
      </c>
      <c r="E2149" t="s">
        <v>158</v>
      </c>
      <c r="F2149">
        <f t="shared" si="33"/>
        <v>44</v>
      </c>
      <c r="G2149">
        <f>IF(OR(Table3[[#This Row],[new Age]]&gt;Answer!$H$39,Table3[[#This Row],[new Age]]&lt;Answer!$H$40),1,0)</f>
        <v>0</v>
      </c>
    </row>
    <row r="2150" spans="1:7" x14ac:dyDescent="0.3">
      <c r="A2150">
        <v>2149</v>
      </c>
      <c r="B2150" s="1" t="s">
        <v>100</v>
      </c>
      <c r="C2150" t="s">
        <v>152</v>
      </c>
      <c r="D2150">
        <v>72</v>
      </c>
      <c r="E2150" t="s">
        <v>158</v>
      </c>
      <c r="F2150">
        <f>IF(D2150="",AVERAGE(#REF!),D2150)</f>
        <v>72</v>
      </c>
      <c r="G2150">
        <f>IF(OR(Table3[[#This Row],[new Age]]&gt;Answer!$H$39,Table3[[#This Row],[new Age]]&lt;Answer!$H$40),1,0)</f>
        <v>0</v>
      </c>
    </row>
    <row r="2151" spans="1:7" x14ac:dyDescent="0.3">
      <c r="A2151">
        <v>2150</v>
      </c>
      <c r="B2151" s="1" t="s">
        <v>99</v>
      </c>
      <c r="C2151" t="s">
        <v>152</v>
      </c>
      <c r="D2151">
        <v>18</v>
      </c>
      <c r="E2151" t="s">
        <v>158</v>
      </c>
      <c r="F2151">
        <f>IF(D2151="",AVERAGE(#REF!),D2151)</f>
        <v>18</v>
      </c>
      <c r="G2151">
        <f>IF(OR(Table3[[#This Row],[new Age]]&gt;Answer!$H$39,Table3[[#This Row],[new Age]]&lt;Answer!$H$40),1,0)</f>
        <v>0</v>
      </c>
    </row>
    <row r="2152" spans="1:7" x14ac:dyDescent="0.3">
      <c r="A2152">
        <v>2151</v>
      </c>
      <c r="B2152" s="1" t="s">
        <v>110</v>
      </c>
      <c r="C2152" t="s">
        <v>151</v>
      </c>
      <c r="D2152">
        <v>41</v>
      </c>
      <c r="E2152" t="s">
        <v>158</v>
      </c>
      <c r="F2152">
        <f t="shared" si="33"/>
        <v>41</v>
      </c>
      <c r="G2152">
        <f>IF(OR(Table3[[#This Row],[new Age]]&gt;Answer!$H$39,Table3[[#This Row],[new Age]]&lt;Answer!$H$40),1,0)</f>
        <v>0</v>
      </c>
    </row>
    <row r="2153" spans="1:7" x14ac:dyDescent="0.3">
      <c r="A2153">
        <v>2152</v>
      </c>
      <c r="B2153" s="1" t="s">
        <v>99</v>
      </c>
      <c r="C2153" t="s">
        <v>152</v>
      </c>
      <c r="D2153">
        <v>77</v>
      </c>
      <c r="E2153" t="s">
        <v>158</v>
      </c>
      <c r="F2153">
        <f t="shared" si="33"/>
        <v>77</v>
      </c>
      <c r="G2153">
        <f>IF(OR(Table3[[#This Row],[new Age]]&gt;Answer!$H$39,Table3[[#This Row],[new Age]]&lt;Answer!$H$40),1,0)</f>
        <v>0</v>
      </c>
    </row>
    <row r="2154" spans="1:7" x14ac:dyDescent="0.3">
      <c r="A2154">
        <v>2153</v>
      </c>
      <c r="B2154" s="1" t="s">
        <v>105</v>
      </c>
      <c r="C2154" t="s">
        <v>151</v>
      </c>
      <c r="D2154">
        <v>87</v>
      </c>
      <c r="E2154" t="s">
        <v>158</v>
      </c>
      <c r="F2154">
        <f>IF(D2154="",AVERAGE(#REF!),D2154)</f>
        <v>87</v>
      </c>
      <c r="G2154">
        <f>IF(OR(Table3[[#This Row],[new Age]]&gt;Answer!$H$39,Table3[[#This Row],[new Age]]&lt;Answer!$H$40),1,0)</f>
        <v>0</v>
      </c>
    </row>
    <row r="2155" spans="1:7" x14ac:dyDescent="0.3">
      <c r="A2155">
        <v>2154</v>
      </c>
      <c r="B2155" s="1" t="s">
        <v>105</v>
      </c>
      <c r="C2155" t="s">
        <v>151</v>
      </c>
      <c r="D2155">
        <v>38</v>
      </c>
      <c r="E2155" t="s">
        <v>158</v>
      </c>
      <c r="F2155">
        <f>IF(D2155="",AVERAGE(#REF!),D2155)</f>
        <v>38</v>
      </c>
      <c r="G2155">
        <f>IF(OR(Table3[[#This Row],[new Age]]&gt;Answer!$H$39,Table3[[#This Row],[new Age]]&lt;Answer!$H$40),1,0)</f>
        <v>0</v>
      </c>
    </row>
    <row r="2156" spans="1:7" x14ac:dyDescent="0.3">
      <c r="A2156">
        <v>2155</v>
      </c>
      <c r="B2156" s="1" t="s">
        <v>100</v>
      </c>
      <c r="C2156" t="s">
        <v>151</v>
      </c>
      <c r="D2156">
        <v>62</v>
      </c>
      <c r="E2156" t="s">
        <v>158</v>
      </c>
      <c r="F2156">
        <f t="shared" si="33"/>
        <v>62</v>
      </c>
      <c r="G2156">
        <f>IF(OR(Table3[[#This Row],[new Age]]&gt;Answer!$H$39,Table3[[#This Row],[new Age]]&lt;Answer!$H$40),1,0)</f>
        <v>0</v>
      </c>
    </row>
    <row r="2157" spans="1:7" x14ac:dyDescent="0.3">
      <c r="A2157">
        <v>2156</v>
      </c>
      <c r="B2157" s="1" t="s">
        <v>99</v>
      </c>
      <c r="C2157" t="s">
        <v>152</v>
      </c>
      <c r="D2157">
        <v>74</v>
      </c>
      <c r="E2157" t="s">
        <v>158</v>
      </c>
      <c r="F2157">
        <f t="shared" si="33"/>
        <v>74</v>
      </c>
      <c r="G2157">
        <f>IF(OR(Table3[[#This Row],[new Age]]&gt;Answer!$H$39,Table3[[#This Row],[new Age]]&lt;Answer!$H$40),1,0)</f>
        <v>0</v>
      </c>
    </row>
    <row r="2158" spans="1:7" x14ac:dyDescent="0.3">
      <c r="A2158">
        <v>2157</v>
      </c>
      <c r="B2158" s="1" t="s">
        <v>99</v>
      </c>
      <c r="C2158" t="s">
        <v>151</v>
      </c>
      <c r="D2158">
        <v>58</v>
      </c>
      <c r="E2158" t="s">
        <v>158</v>
      </c>
      <c r="F2158">
        <f>IF(D2158="",AVERAGE(#REF!),D2158)</f>
        <v>58</v>
      </c>
      <c r="G2158">
        <f>IF(OR(Table3[[#This Row],[new Age]]&gt;Answer!$H$39,Table3[[#This Row],[new Age]]&lt;Answer!$H$40),1,0)</f>
        <v>0</v>
      </c>
    </row>
    <row r="2159" spans="1:7" x14ac:dyDescent="0.3">
      <c r="A2159">
        <v>2158</v>
      </c>
      <c r="B2159" s="1" t="s">
        <v>99</v>
      </c>
      <c r="C2159" t="s">
        <v>151</v>
      </c>
      <c r="D2159">
        <v>57</v>
      </c>
      <c r="E2159" t="s">
        <v>158</v>
      </c>
      <c r="F2159">
        <f>IF(D2159="",AVERAGE(#REF!),D2159)</f>
        <v>57</v>
      </c>
      <c r="G2159">
        <f>IF(OR(Table3[[#This Row],[new Age]]&gt;Answer!$H$39,Table3[[#This Row],[new Age]]&lt;Answer!$H$40),1,0)</f>
        <v>0</v>
      </c>
    </row>
    <row r="2160" spans="1:7" x14ac:dyDescent="0.3">
      <c r="A2160">
        <v>2159</v>
      </c>
      <c r="B2160" s="1" t="s">
        <v>101</v>
      </c>
      <c r="C2160" t="s">
        <v>152</v>
      </c>
      <c r="D2160">
        <v>58</v>
      </c>
      <c r="E2160" t="s">
        <v>158</v>
      </c>
      <c r="F2160">
        <f t="shared" si="33"/>
        <v>58</v>
      </c>
      <c r="G2160">
        <f>IF(OR(Table3[[#This Row],[new Age]]&gt;Answer!$H$39,Table3[[#This Row],[new Age]]&lt;Answer!$H$40),1,0)</f>
        <v>0</v>
      </c>
    </row>
    <row r="2161" spans="1:7" x14ac:dyDescent="0.3">
      <c r="A2161">
        <v>2160</v>
      </c>
      <c r="B2161" s="1" t="s">
        <v>105</v>
      </c>
      <c r="C2161" t="s">
        <v>152</v>
      </c>
      <c r="D2161">
        <v>58</v>
      </c>
      <c r="E2161" t="s">
        <v>158</v>
      </c>
      <c r="F2161">
        <f t="shared" si="33"/>
        <v>58</v>
      </c>
      <c r="G2161">
        <f>IF(OR(Table3[[#This Row],[new Age]]&gt;Answer!$H$39,Table3[[#This Row],[new Age]]&lt;Answer!$H$40),1,0)</f>
        <v>0</v>
      </c>
    </row>
    <row r="2162" spans="1:7" x14ac:dyDescent="0.3">
      <c r="A2162">
        <v>2161</v>
      </c>
      <c r="B2162" s="1" t="s">
        <v>105</v>
      </c>
      <c r="C2162" t="s">
        <v>152</v>
      </c>
      <c r="D2162">
        <v>20</v>
      </c>
      <c r="E2162" t="s">
        <v>158</v>
      </c>
      <c r="F2162">
        <f>IF(D2162="",AVERAGE(#REF!),D2162)</f>
        <v>20</v>
      </c>
      <c r="G2162">
        <f>IF(OR(Table3[[#This Row],[new Age]]&gt;Answer!$H$39,Table3[[#This Row],[new Age]]&lt;Answer!$H$40),1,0)</f>
        <v>0</v>
      </c>
    </row>
    <row r="2163" spans="1:7" x14ac:dyDescent="0.3">
      <c r="A2163">
        <v>2162</v>
      </c>
      <c r="B2163" s="1" t="s">
        <v>99</v>
      </c>
      <c r="C2163" t="s">
        <v>151</v>
      </c>
      <c r="D2163">
        <v>42</v>
      </c>
      <c r="E2163" t="s">
        <v>158</v>
      </c>
      <c r="F2163">
        <f>IF(D2163="",AVERAGE(#REF!),D2163)</f>
        <v>42</v>
      </c>
      <c r="G2163">
        <f>IF(OR(Table3[[#This Row],[new Age]]&gt;Answer!$H$39,Table3[[#This Row],[new Age]]&lt;Answer!$H$40),1,0)</f>
        <v>0</v>
      </c>
    </row>
    <row r="2164" spans="1:7" x14ac:dyDescent="0.3">
      <c r="A2164">
        <v>2163</v>
      </c>
      <c r="B2164" s="1" t="s">
        <v>104</v>
      </c>
      <c r="C2164" t="s">
        <v>151</v>
      </c>
      <c r="D2164">
        <v>68</v>
      </c>
      <c r="E2164" t="s">
        <v>158</v>
      </c>
      <c r="F2164">
        <f t="shared" si="33"/>
        <v>68</v>
      </c>
      <c r="G2164">
        <f>IF(OR(Table3[[#This Row],[new Age]]&gt;Answer!$H$39,Table3[[#This Row],[new Age]]&lt;Answer!$H$40),1,0)</f>
        <v>0</v>
      </c>
    </row>
    <row r="2165" spans="1:7" x14ac:dyDescent="0.3">
      <c r="A2165">
        <v>2164</v>
      </c>
      <c r="B2165" s="1" t="s">
        <v>100</v>
      </c>
      <c r="C2165" t="s">
        <v>151</v>
      </c>
      <c r="D2165">
        <v>47</v>
      </c>
      <c r="E2165" t="s">
        <v>158</v>
      </c>
      <c r="F2165">
        <f t="shared" si="33"/>
        <v>47</v>
      </c>
      <c r="G2165">
        <f>IF(OR(Table3[[#This Row],[new Age]]&gt;Answer!$H$39,Table3[[#This Row],[new Age]]&lt;Answer!$H$40),1,0)</f>
        <v>0</v>
      </c>
    </row>
    <row r="2166" spans="1:7" x14ac:dyDescent="0.3">
      <c r="A2166">
        <v>2165</v>
      </c>
      <c r="B2166" s="1" t="s">
        <v>101</v>
      </c>
      <c r="C2166" t="s">
        <v>151</v>
      </c>
      <c r="D2166">
        <v>23</v>
      </c>
      <c r="E2166" t="s">
        <v>158</v>
      </c>
      <c r="F2166">
        <f>IF(D2166="",AVERAGE(#REF!),D2166)</f>
        <v>23</v>
      </c>
      <c r="G2166">
        <f>IF(OR(Table3[[#This Row],[new Age]]&gt;Answer!$H$39,Table3[[#This Row],[new Age]]&lt;Answer!$H$40),1,0)</f>
        <v>0</v>
      </c>
    </row>
    <row r="2167" spans="1:7" x14ac:dyDescent="0.3">
      <c r="A2167">
        <v>2166</v>
      </c>
      <c r="B2167" s="1" t="s">
        <v>102</v>
      </c>
      <c r="C2167" t="s">
        <v>152</v>
      </c>
      <c r="D2167">
        <v>18</v>
      </c>
      <c r="E2167" t="s">
        <v>158</v>
      </c>
      <c r="F2167">
        <f>IF(D2167="",AVERAGE(#REF!),D2167)</f>
        <v>18</v>
      </c>
      <c r="G2167">
        <f>IF(OR(Table3[[#This Row],[new Age]]&gt;Answer!$H$39,Table3[[#This Row],[new Age]]&lt;Answer!$H$40),1,0)</f>
        <v>0</v>
      </c>
    </row>
    <row r="2168" spans="1:7" x14ac:dyDescent="0.3">
      <c r="A2168">
        <v>2167</v>
      </c>
      <c r="B2168" s="1" t="s">
        <v>99</v>
      </c>
      <c r="C2168" t="s">
        <v>152</v>
      </c>
      <c r="D2168">
        <v>55</v>
      </c>
      <c r="E2168" t="s">
        <v>158</v>
      </c>
      <c r="F2168">
        <f t="shared" si="33"/>
        <v>55</v>
      </c>
      <c r="G2168">
        <f>IF(OR(Table3[[#This Row],[new Age]]&gt;Answer!$H$39,Table3[[#This Row],[new Age]]&lt;Answer!$H$40),1,0)</f>
        <v>0</v>
      </c>
    </row>
    <row r="2169" spans="1:7" x14ac:dyDescent="0.3">
      <c r="A2169">
        <v>2168</v>
      </c>
      <c r="B2169" s="1" t="s">
        <v>111</v>
      </c>
      <c r="C2169" t="s">
        <v>151</v>
      </c>
      <c r="D2169">
        <v>73</v>
      </c>
      <c r="E2169" t="s">
        <v>158</v>
      </c>
      <c r="F2169">
        <f t="shared" si="33"/>
        <v>73</v>
      </c>
      <c r="G2169">
        <f>IF(OR(Table3[[#This Row],[new Age]]&gt;Answer!$H$39,Table3[[#This Row],[new Age]]&lt;Answer!$H$40),1,0)</f>
        <v>0</v>
      </c>
    </row>
    <row r="2170" spans="1:7" x14ac:dyDescent="0.3">
      <c r="A2170">
        <v>2169</v>
      </c>
      <c r="B2170" s="1" t="s">
        <v>99</v>
      </c>
      <c r="C2170" t="s">
        <v>151</v>
      </c>
      <c r="D2170">
        <v>44</v>
      </c>
      <c r="E2170" t="s">
        <v>158</v>
      </c>
      <c r="F2170">
        <f>IF(D2170="",AVERAGE(#REF!),D2170)</f>
        <v>44</v>
      </c>
      <c r="G2170">
        <f>IF(OR(Table3[[#This Row],[new Age]]&gt;Answer!$H$39,Table3[[#This Row],[new Age]]&lt;Answer!$H$40),1,0)</f>
        <v>0</v>
      </c>
    </row>
    <row r="2171" spans="1:7" x14ac:dyDescent="0.3">
      <c r="A2171">
        <v>2170</v>
      </c>
      <c r="B2171" s="1" t="s">
        <v>99</v>
      </c>
      <c r="C2171" t="s">
        <v>152</v>
      </c>
      <c r="D2171">
        <v>46</v>
      </c>
      <c r="E2171" t="s">
        <v>158</v>
      </c>
      <c r="F2171">
        <f>IF(D2171="",AVERAGE(#REF!),D2171)</f>
        <v>46</v>
      </c>
      <c r="G2171">
        <f>IF(OR(Table3[[#This Row],[new Age]]&gt;Answer!$H$39,Table3[[#This Row],[new Age]]&lt;Answer!$H$40),1,0)</f>
        <v>0</v>
      </c>
    </row>
    <row r="2172" spans="1:7" x14ac:dyDescent="0.3">
      <c r="A2172">
        <v>2171</v>
      </c>
      <c r="B2172" s="1" t="s">
        <v>100</v>
      </c>
      <c r="C2172" t="s">
        <v>151</v>
      </c>
      <c r="D2172">
        <v>57</v>
      </c>
      <c r="E2172" t="s">
        <v>158</v>
      </c>
      <c r="F2172">
        <f t="shared" si="33"/>
        <v>57</v>
      </c>
      <c r="G2172">
        <f>IF(OR(Table3[[#This Row],[new Age]]&gt;Answer!$H$39,Table3[[#This Row],[new Age]]&lt;Answer!$H$40),1,0)</f>
        <v>0</v>
      </c>
    </row>
    <row r="2173" spans="1:7" x14ac:dyDescent="0.3">
      <c r="A2173">
        <v>2172</v>
      </c>
      <c r="B2173" s="1" t="s">
        <v>101</v>
      </c>
      <c r="C2173" t="s">
        <v>151</v>
      </c>
      <c r="D2173">
        <v>64</v>
      </c>
      <c r="E2173" t="s">
        <v>158</v>
      </c>
      <c r="F2173">
        <f t="shared" si="33"/>
        <v>64</v>
      </c>
      <c r="G2173">
        <f>IF(OR(Table3[[#This Row],[new Age]]&gt;Answer!$H$39,Table3[[#This Row],[new Age]]&lt;Answer!$H$40),1,0)</f>
        <v>0</v>
      </c>
    </row>
    <row r="2174" spans="1:7" x14ac:dyDescent="0.3">
      <c r="A2174">
        <v>2173</v>
      </c>
      <c r="B2174" s="1" t="s">
        <v>99</v>
      </c>
      <c r="C2174" t="s">
        <v>151</v>
      </c>
      <c r="D2174">
        <v>49</v>
      </c>
      <c r="E2174" t="s">
        <v>158</v>
      </c>
      <c r="F2174">
        <f>IF(D2174="",AVERAGE(#REF!),D2174)</f>
        <v>49</v>
      </c>
      <c r="G2174">
        <f>IF(OR(Table3[[#This Row],[new Age]]&gt;Answer!$H$39,Table3[[#This Row],[new Age]]&lt;Answer!$H$40),1,0)</f>
        <v>0</v>
      </c>
    </row>
    <row r="2175" spans="1:7" x14ac:dyDescent="0.3">
      <c r="A2175">
        <v>2174</v>
      </c>
      <c r="B2175" s="1" t="s">
        <v>99</v>
      </c>
      <c r="C2175" t="s">
        <v>152</v>
      </c>
      <c r="D2175">
        <v>38</v>
      </c>
      <c r="E2175" t="s">
        <v>158</v>
      </c>
      <c r="F2175">
        <f>IF(D2175="",AVERAGE(#REF!),D2175)</f>
        <v>38</v>
      </c>
      <c r="G2175">
        <f>IF(OR(Table3[[#This Row],[new Age]]&gt;Answer!$H$39,Table3[[#This Row],[new Age]]&lt;Answer!$H$40),1,0)</f>
        <v>0</v>
      </c>
    </row>
    <row r="2176" spans="1:7" x14ac:dyDescent="0.3">
      <c r="A2176">
        <v>2175</v>
      </c>
      <c r="B2176" s="1" t="s">
        <v>99</v>
      </c>
      <c r="C2176" t="s">
        <v>151</v>
      </c>
      <c r="D2176">
        <v>41</v>
      </c>
      <c r="E2176" t="s">
        <v>158</v>
      </c>
      <c r="F2176">
        <f t="shared" si="33"/>
        <v>41</v>
      </c>
      <c r="G2176">
        <f>IF(OR(Table3[[#This Row],[new Age]]&gt;Answer!$H$39,Table3[[#This Row],[new Age]]&lt;Answer!$H$40),1,0)</f>
        <v>0</v>
      </c>
    </row>
    <row r="2177" spans="1:7" x14ac:dyDescent="0.3">
      <c r="A2177">
        <v>2176</v>
      </c>
      <c r="B2177" s="1" t="s">
        <v>99</v>
      </c>
      <c r="C2177" t="s">
        <v>151</v>
      </c>
      <c r="D2177">
        <v>36</v>
      </c>
      <c r="E2177" t="s">
        <v>158</v>
      </c>
      <c r="F2177">
        <f t="shared" si="33"/>
        <v>36</v>
      </c>
      <c r="G2177">
        <f>IF(OR(Table3[[#This Row],[new Age]]&gt;Answer!$H$39,Table3[[#This Row],[new Age]]&lt;Answer!$H$40),1,0)</f>
        <v>0</v>
      </c>
    </row>
    <row r="2178" spans="1:7" x14ac:dyDescent="0.3">
      <c r="A2178">
        <v>2177</v>
      </c>
      <c r="B2178" s="1" t="s">
        <v>105</v>
      </c>
      <c r="C2178" t="s">
        <v>152</v>
      </c>
      <c r="D2178">
        <v>68</v>
      </c>
      <c r="E2178" t="s">
        <v>158</v>
      </c>
      <c r="F2178">
        <f>IF(D2178="",AVERAGE(#REF!),D2178)</f>
        <v>68</v>
      </c>
      <c r="G2178">
        <f>IF(OR(Table3[[#This Row],[new Age]]&gt;Answer!$H$39,Table3[[#This Row],[new Age]]&lt;Answer!$H$40),1,0)</f>
        <v>0</v>
      </c>
    </row>
    <row r="2179" spans="1:7" x14ac:dyDescent="0.3">
      <c r="A2179">
        <v>2178</v>
      </c>
      <c r="B2179" s="1" t="s">
        <v>100</v>
      </c>
      <c r="C2179" t="s">
        <v>151</v>
      </c>
      <c r="D2179">
        <v>73</v>
      </c>
      <c r="E2179" t="s">
        <v>158</v>
      </c>
      <c r="F2179">
        <f>IF(D2179="",AVERAGE(#REF!),D2179)</f>
        <v>73</v>
      </c>
      <c r="G2179">
        <f>IF(OR(Table3[[#This Row],[new Age]]&gt;Answer!$H$39,Table3[[#This Row],[new Age]]&lt;Answer!$H$40),1,0)</f>
        <v>0</v>
      </c>
    </row>
    <row r="2180" spans="1:7" x14ac:dyDescent="0.3">
      <c r="A2180">
        <v>2179</v>
      </c>
      <c r="B2180" s="1" t="s">
        <v>109</v>
      </c>
      <c r="C2180" t="s">
        <v>151</v>
      </c>
      <c r="D2180">
        <v>69</v>
      </c>
      <c r="E2180" t="s">
        <v>158</v>
      </c>
      <c r="F2180">
        <f t="shared" si="33"/>
        <v>69</v>
      </c>
      <c r="G2180">
        <f>IF(OR(Table3[[#This Row],[new Age]]&gt;Answer!$H$39,Table3[[#This Row],[new Age]]&lt;Answer!$H$40),1,0)</f>
        <v>0</v>
      </c>
    </row>
    <row r="2181" spans="1:7" x14ac:dyDescent="0.3">
      <c r="A2181">
        <v>2180</v>
      </c>
      <c r="B2181" s="1" t="s">
        <v>99</v>
      </c>
      <c r="C2181" t="s">
        <v>152</v>
      </c>
      <c r="D2181">
        <v>28</v>
      </c>
      <c r="E2181" t="s">
        <v>158</v>
      </c>
      <c r="F2181">
        <f t="shared" si="33"/>
        <v>28</v>
      </c>
      <c r="G2181">
        <f>IF(OR(Table3[[#This Row],[new Age]]&gt;Answer!$H$39,Table3[[#This Row],[new Age]]&lt;Answer!$H$40),1,0)</f>
        <v>0</v>
      </c>
    </row>
    <row r="2182" spans="1:7" x14ac:dyDescent="0.3">
      <c r="A2182">
        <v>2181</v>
      </c>
      <c r="B2182" s="1" t="s">
        <v>99</v>
      </c>
      <c r="C2182" t="s">
        <v>152</v>
      </c>
      <c r="D2182">
        <v>26</v>
      </c>
      <c r="E2182" t="s">
        <v>158</v>
      </c>
      <c r="F2182">
        <f>IF(D2182="",AVERAGE(#REF!),D2182)</f>
        <v>26</v>
      </c>
      <c r="G2182">
        <f>IF(OR(Table3[[#This Row],[new Age]]&gt;Answer!$H$39,Table3[[#This Row],[new Age]]&lt;Answer!$H$40),1,0)</f>
        <v>0</v>
      </c>
    </row>
    <row r="2183" spans="1:7" x14ac:dyDescent="0.3">
      <c r="A2183">
        <v>2182</v>
      </c>
      <c r="B2183" s="1" t="s">
        <v>99</v>
      </c>
      <c r="C2183" t="s">
        <v>152</v>
      </c>
      <c r="D2183">
        <v>64</v>
      </c>
      <c r="E2183" t="s">
        <v>158</v>
      </c>
      <c r="F2183">
        <f>IF(D2183="",AVERAGE(#REF!),D2183)</f>
        <v>64</v>
      </c>
      <c r="G2183">
        <f>IF(OR(Table3[[#This Row],[new Age]]&gt;Answer!$H$39,Table3[[#This Row],[new Age]]&lt;Answer!$H$40),1,0)</f>
        <v>0</v>
      </c>
    </row>
    <row r="2184" spans="1:7" x14ac:dyDescent="0.3">
      <c r="A2184">
        <v>2183</v>
      </c>
      <c r="B2184" s="1" t="s">
        <v>99</v>
      </c>
      <c r="C2184" t="s">
        <v>152</v>
      </c>
      <c r="D2184">
        <v>53</v>
      </c>
      <c r="E2184" t="s">
        <v>158</v>
      </c>
      <c r="F2184">
        <f t="shared" ref="F2184:F2245" si="34">IF(D2184="",AVERAGE(D2181:D2183),D2184)</f>
        <v>53</v>
      </c>
      <c r="G2184">
        <f>IF(OR(Table3[[#This Row],[new Age]]&gt;Answer!$H$39,Table3[[#This Row],[new Age]]&lt;Answer!$H$40),1,0)</f>
        <v>0</v>
      </c>
    </row>
    <row r="2185" spans="1:7" x14ac:dyDescent="0.3">
      <c r="A2185">
        <v>2184</v>
      </c>
      <c r="B2185" s="1" t="s">
        <v>107</v>
      </c>
      <c r="C2185" t="s">
        <v>151</v>
      </c>
      <c r="D2185">
        <v>28</v>
      </c>
      <c r="E2185" t="s">
        <v>158</v>
      </c>
      <c r="F2185">
        <f t="shared" si="34"/>
        <v>28</v>
      </c>
      <c r="G2185">
        <f>IF(OR(Table3[[#This Row],[new Age]]&gt;Answer!$H$39,Table3[[#This Row],[new Age]]&lt;Answer!$H$40),1,0)</f>
        <v>0</v>
      </c>
    </row>
    <row r="2186" spans="1:7" x14ac:dyDescent="0.3">
      <c r="A2186">
        <v>2185</v>
      </c>
      <c r="B2186" s="1" t="s">
        <v>101</v>
      </c>
      <c r="C2186" t="s">
        <v>151</v>
      </c>
      <c r="D2186">
        <v>45</v>
      </c>
      <c r="E2186" t="s">
        <v>158</v>
      </c>
      <c r="F2186">
        <f>IF(D2186="",AVERAGE(#REF!),D2186)</f>
        <v>45</v>
      </c>
      <c r="G2186">
        <f>IF(OR(Table3[[#This Row],[new Age]]&gt;Answer!$H$39,Table3[[#This Row],[new Age]]&lt;Answer!$H$40),1,0)</f>
        <v>0</v>
      </c>
    </row>
    <row r="2187" spans="1:7" x14ac:dyDescent="0.3">
      <c r="A2187">
        <v>2186</v>
      </c>
      <c r="B2187" s="1" t="s">
        <v>99</v>
      </c>
      <c r="C2187" t="s">
        <v>151</v>
      </c>
      <c r="D2187">
        <v>39</v>
      </c>
      <c r="E2187" t="s">
        <v>158</v>
      </c>
      <c r="F2187">
        <f>IF(D2187="",AVERAGE(#REF!),D2187)</f>
        <v>39</v>
      </c>
      <c r="G2187">
        <f>IF(OR(Table3[[#This Row],[new Age]]&gt;Answer!$H$39,Table3[[#This Row],[new Age]]&lt;Answer!$H$40),1,0)</f>
        <v>0</v>
      </c>
    </row>
    <row r="2188" spans="1:7" x14ac:dyDescent="0.3">
      <c r="A2188">
        <v>2187</v>
      </c>
      <c r="B2188" s="1" t="s">
        <v>100</v>
      </c>
      <c r="C2188" t="s">
        <v>151</v>
      </c>
      <c r="D2188">
        <v>83</v>
      </c>
      <c r="E2188" t="s">
        <v>158</v>
      </c>
      <c r="F2188">
        <f t="shared" si="34"/>
        <v>83</v>
      </c>
      <c r="G2188">
        <f>IF(OR(Table3[[#This Row],[new Age]]&gt;Answer!$H$39,Table3[[#This Row],[new Age]]&lt;Answer!$H$40),1,0)</f>
        <v>0</v>
      </c>
    </row>
    <row r="2189" spans="1:7" x14ac:dyDescent="0.3">
      <c r="A2189">
        <v>2188</v>
      </c>
      <c r="B2189" s="1" t="s">
        <v>105</v>
      </c>
      <c r="C2189" t="s">
        <v>151</v>
      </c>
      <c r="D2189">
        <v>39</v>
      </c>
      <c r="E2189" t="s">
        <v>158</v>
      </c>
      <c r="F2189">
        <f t="shared" si="34"/>
        <v>39</v>
      </c>
      <c r="G2189">
        <f>IF(OR(Table3[[#This Row],[new Age]]&gt;Answer!$H$39,Table3[[#This Row],[new Age]]&lt;Answer!$H$40),1,0)</f>
        <v>0</v>
      </c>
    </row>
    <row r="2190" spans="1:7" x14ac:dyDescent="0.3">
      <c r="A2190">
        <v>2189</v>
      </c>
      <c r="B2190" s="1" t="s">
        <v>99</v>
      </c>
      <c r="C2190" t="s">
        <v>151</v>
      </c>
      <c r="D2190">
        <v>62</v>
      </c>
      <c r="E2190" t="s">
        <v>158</v>
      </c>
      <c r="F2190">
        <f>IF(D2190="",AVERAGE(#REF!),D2190)</f>
        <v>62</v>
      </c>
      <c r="G2190">
        <f>IF(OR(Table3[[#This Row],[new Age]]&gt;Answer!$H$39,Table3[[#This Row],[new Age]]&lt;Answer!$H$40),1,0)</f>
        <v>0</v>
      </c>
    </row>
    <row r="2191" spans="1:7" x14ac:dyDescent="0.3">
      <c r="A2191">
        <v>2190</v>
      </c>
      <c r="B2191" s="1" t="s">
        <v>100</v>
      </c>
      <c r="C2191" t="s">
        <v>152</v>
      </c>
      <c r="D2191">
        <v>70</v>
      </c>
      <c r="E2191" t="s">
        <v>158</v>
      </c>
      <c r="F2191">
        <f>IF(D2191="",AVERAGE(#REF!),D2191)</f>
        <v>70</v>
      </c>
      <c r="G2191">
        <f>IF(OR(Table3[[#This Row],[new Age]]&gt;Answer!$H$39,Table3[[#This Row],[new Age]]&lt;Answer!$H$40),1,0)</f>
        <v>0</v>
      </c>
    </row>
    <row r="2192" spans="1:7" x14ac:dyDescent="0.3">
      <c r="A2192">
        <v>2191</v>
      </c>
      <c r="B2192" s="1" t="s">
        <v>110</v>
      </c>
      <c r="C2192" t="s">
        <v>151</v>
      </c>
      <c r="D2192">
        <v>26</v>
      </c>
      <c r="E2192" t="s">
        <v>158</v>
      </c>
      <c r="F2192">
        <f t="shared" si="34"/>
        <v>26</v>
      </c>
      <c r="G2192">
        <f>IF(OR(Table3[[#This Row],[new Age]]&gt;Answer!$H$39,Table3[[#This Row],[new Age]]&lt;Answer!$H$40),1,0)</f>
        <v>0</v>
      </c>
    </row>
    <row r="2193" spans="1:7" x14ac:dyDescent="0.3">
      <c r="A2193">
        <v>2192</v>
      </c>
      <c r="B2193" s="1" t="s">
        <v>99</v>
      </c>
      <c r="C2193" t="s">
        <v>151</v>
      </c>
      <c r="D2193">
        <v>28</v>
      </c>
      <c r="E2193" t="s">
        <v>158</v>
      </c>
      <c r="F2193">
        <f t="shared" si="34"/>
        <v>28</v>
      </c>
      <c r="G2193">
        <f>IF(OR(Table3[[#This Row],[new Age]]&gt;Answer!$H$39,Table3[[#This Row],[new Age]]&lt;Answer!$H$40),1,0)</f>
        <v>0</v>
      </c>
    </row>
    <row r="2194" spans="1:7" x14ac:dyDescent="0.3">
      <c r="A2194">
        <v>2193</v>
      </c>
      <c r="B2194" s="1" t="s">
        <v>99</v>
      </c>
      <c r="C2194" t="s">
        <v>151</v>
      </c>
      <c r="D2194">
        <v>24</v>
      </c>
      <c r="E2194" t="s">
        <v>158</v>
      </c>
      <c r="F2194">
        <f>IF(D2194="",AVERAGE(#REF!),D2194)</f>
        <v>24</v>
      </c>
      <c r="G2194">
        <f>IF(OR(Table3[[#This Row],[new Age]]&gt;Answer!$H$39,Table3[[#This Row],[new Age]]&lt;Answer!$H$40),1,0)</f>
        <v>0</v>
      </c>
    </row>
    <row r="2195" spans="1:7" x14ac:dyDescent="0.3">
      <c r="A2195">
        <v>2194</v>
      </c>
      <c r="B2195" s="1" t="s">
        <v>99</v>
      </c>
      <c r="C2195" t="s">
        <v>152</v>
      </c>
      <c r="D2195">
        <v>81</v>
      </c>
      <c r="E2195" t="s">
        <v>158</v>
      </c>
      <c r="F2195">
        <f>IF(D2195="",AVERAGE(#REF!),D2195)</f>
        <v>81</v>
      </c>
      <c r="G2195">
        <f>IF(OR(Table3[[#This Row],[new Age]]&gt;Answer!$H$39,Table3[[#This Row],[new Age]]&lt;Answer!$H$40),1,0)</f>
        <v>0</v>
      </c>
    </row>
    <row r="2196" spans="1:7" x14ac:dyDescent="0.3">
      <c r="A2196">
        <v>2195</v>
      </c>
      <c r="B2196" s="1" t="s">
        <v>99</v>
      </c>
      <c r="C2196" t="s">
        <v>152</v>
      </c>
      <c r="D2196">
        <v>49</v>
      </c>
      <c r="E2196" t="s">
        <v>158</v>
      </c>
      <c r="F2196">
        <f t="shared" si="34"/>
        <v>49</v>
      </c>
      <c r="G2196">
        <f>IF(OR(Table3[[#This Row],[new Age]]&gt;Answer!$H$39,Table3[[#This Row],[new Age]]&lt;Answer!$H$40),1,0)</f>
        <v>0</v>
      </c>
    </row>
    <row r="2197" spans="1:7" x14ac:dyDescent="0.3">
      <c r="A2197">
        <v>2196</v>
      </c>
      <c r="B2197" s="1" t="s">
        <v>105</v>
      </c>
      <c r="C2197" t="s">
        <v>152</v>
      </c>
      <c r="D2197">
        <v>79</v>
      </c>
      <c r="E2197" t="s">
        <v>158</v>
      </c>
      <c r="F2197">
        <f t="shared" si="34"/>
        <v>79</v>
      </c>
      <c r="G2197">
        <f>IF(OR(Table3[[#This Row],[new Age]]&gt;Answer!$H$39,Table3[[#This Row],[new Age]]&lt;Answer!$H$40),1,0)</f>
        <v>0</v>
      </c>
    </row>
    <row r="2198" spans="1:7" x14ac:dyDescent="0.3">
      <c r="A2198">
        <v>2197</v>
      </c>
      <c r="B2198" s="1" t="s">
        <v>100</v>
      </c>
      <c r="C2198" t="s">
        <v>151</v>
      </c>
      <c r="D2198">
        <v>85</v>
      </c>
      <c r="E2198" t="s">
        <v>158</v>
      </c>
      <c r="F2198">
        <f>IF(D2198="",AVERAGE(#REF!),D2198)</f>
        <v>85</v>
      </c>
      <c r="G2198">
        <f>IF(OR(Table3[[#This Row],[new Age]]&gt;Answer!$H$39,Table3[[#This Row],[new Age]]&lt;Answer!$H$40),1,0)</f>
        <v>0</v>
      </c>
    </row>
    <row r="2199" spans="1:7" x14ac:dyDescent="0.3">
      <c r="A2199">
        <v>2198</v>
      </c>
      <c r="B2199" s="1" t="s">
        <v>105</v>
      </c>
      <c r="C2199" t="s">
        <v>152</v>
      </c>
      <c r="D2199">
        <v>30</v>
      </c>
      <c r="E2199" t="s">
        <v>158</v>
      </c>
      <c r="F2199">
        <f>IF(D2199="",AVERAGE(#REF!),D2199)</f>
        <v>30</v>
      </c>
      <c r="G2199">
        <f>IF(OR(Table3[[#This Row],[new Age]]&gt;Answer!$H$39,Table3[[#This Row],[new Age]]&lt;Answer!$H$40),1,0)</f>
        <v>0</v>
      </c>
    </row>
    <row r="2200" spans="1:7" x14ac:dyDescent="0.3">
      <c r="A2200">
        <v>2199</v>
      </c>
      <c r="B2200" s="1" t="s">
        <v>109</v>
      </c>
      <c r="C2200" t="s">
        <v>151</v>
      </c>
      <c r="D2200">
        <v>50</v>
      </c>
      <c r="E2200" t="s">
        <v>158</v>
      </c>
      <c r="F2200">
        <f t="shared" si="34"/>
        <v>50</v>
      </c>
      <c r="G2200">
        <f>IF(OR(Table3[[#This Row],[new Age]]&gt;Answer!$H$39,Table3[[#This Row],[new Age]]&lt;Answer!$H$40),1,0)</f>
        <v>0</v>
      </c>
    </row>
    <row r="2201" spans="1:7" x14ac:dyDescent="0.3">
      <c r="A2201">
        <v>2200</v>
      </c>
      <c r="B2201" s="1" t="s">
        <v>100</v>
      </c>
      <c r="C2201" t="s">
        <v>152</v>
      </c>
      <c r="D2201">
        <v>52</v>
      </c>
      <c r="E2201" t="s">
        <v>158</v>
      </c>
      <c r="F2201">
        <f t="shared" si="34"/>
        <v>52</v>
      </c>
      <c r="G2201">
        <f>IF(OR(Table3[[#This Row],[new Age]]&gt;Answer!$H$39,Table3[[#This Row],[new Age]]&lt;Answer!$H$40),1,0)</f>
        <v>0</v>
      </c>
    </row>
    <row r="2202" spans="1:7" x14ac:dyDescent="0.3">
      <c r="A2202">
        <v>2201</v>
      </c>
      <c r="B2202" s="1" t="s">
        <v>102</v>
      </c>
      <c r="C2202" t="s">
        <v>152</v>
      </c>
      <c r="D2202">
        <v>80</v>
      </c>
      <c r="E2202" t="s">
        <v>158</v>
      </c>
      <c r="F2202">
        <f>IF(D2202="",AVERAGE(#REF!),D2202)</f>
        <v>80</v>
      </c>
      <c r="G2202">
        <f>IF(OR(Table3[[#This Row],[new Age]]&gt;Answer!$H$39,Table3[[#This Row],[new Age]]&lt;Answer!$H$40),1,0)</f>
        <v>0</v>
      </c>
    </row>
    <row r="2203" spans="1:7" x14ac:dyDescent="0.3">
      <c r="A2203">
        <v>2202</v>
      </c>
      <c r="B2203" s="1" t="s">
        <v>106</v>
      </c>
      <c r="C2203" t="s">
        <v>151</v>
      </c>
      <c r="D2203">
        <v>40</v>
      </c>
      <c r="E2203" t="s">
        <v>158</v>
      </c>
      <c r="F2203">
        <f>IF(D2203="",AVERAGE(#REF!),D2203)</f>
        <v>40</v>
      </c>
      <c r="G2203">
        <f>IF(OR(Table3[[#This Row],[new Age]]&gt;Answer!$H$39,Table3[[#This Row],[new Age]]&lt;Answer!$H$40),1,0)</f>
        <v>0</v>
      </c>
    </row>
    <row r="2204" spans="1:7" x14ac:dyDescent="0.3">
      <c r="A2204">
        <v>2203</v>
      </c>
      <c r="B2204" s="1" t="s">
        <v>100</v>
      </c>
      <c r="C2204" t="s">
        <v>151</v>
      </c>
      <c r="D2204">
        <v>43</v>
      </c>
      <c r="E2204" t="s">
        <v>158</v>
      </c>
      <c r="F2204">
        <f t="shared" si="34"/>
        <v>43</v>
      </c>
      <c r="G2204">
        <f>IF(OR(Table3[[#This Row],[new Age]]&gt;Answer!$H$39,Table3[[#This Row],[new Age]]&lt;Answer!$H$40),1,0)</f>
        <v>0</v>
      </c>
    </row>
    <row r="2205" spans="1:7" x14ac:dyDescent="0.3">
      <c r="A2205">
        <v>2204</v>
      </c>
      <c r="B2205" s="1" t="s">
        <v>99</v>
      </c>
      <c r="C2205" t="s">
        <v>152</v>
      </c>
      <c r="D2205">
        <v>67</v>
      </c>
      <c r="E2205" t="s">
        <v>158</v>
      </c>
      <c r="F2205">
        <f t="shared" si="34"/>
        <v>67</v>
      </c>
      <c r="G2205">
        <f>IF(OR(Table3[[#This Row],[new Age]]&gt;Answer!$H$39,Table3[[#This Row],[new Age]]&lt;Answer!$H$40),1,0)</f>
        <v>0</v>
      </c>
    </row>
    <row r="2206" spans="1:7" x14ac:dyDescent="0.3">
      <c r="A2206">
        <v>2205</v>
      </c>
      <c r="B2206" s="1" t="s">
        <v>105</v>
      </c>
      <c r="C2206" t="s">
        <v>152</v>
      </c>
      <c r="D2206">
        <v>67</v>
      </c>
      <c r="E2206" t="s">
        <v>158</v>
      </c>
      <c r="F2206">
        <f>IF(D2206="",AVERAGE(#REF!),D2206)</f>
        <v>67</v>
      </c>
      <c r="G2206">
        <f>IF(OR(Table3[[#This Row],[new Age]]&gt;Answer!$H$39,Table3[[#This Row],[new Age]]&lt;Answer!$H$40),1,0)</f>
        <v>0</v>
      </c>
    </row>
    <row r="2207" spans="1:7" x14ac:dyDescent="0.3">
      <c r="A2207">
        <v>2206</v>
      </c>
      <c r="B2207" s="1" t="s">
        <v>107</v>
      </c>
      <c r="C2207" t="s">
        <v>152</v>
      </c>
      <c r="D2207">
        <v>37</v>
      </c>
      <c r="E2207" t="s">
        <v>158</v>
      </c>
      <c r="F2207">
        <f>IF(D2207="",AVERAGE(#REF!),D2207)</f>
        <v>37</v>
      </c>
      <c r="G2207">
        <f>IF(OR(Table3[[#This Row],[new Age]]&gt;Answer!$H$39,Table3[[#This Row],[new Age]]&lt;Answer!$H$40),1,0)</f>
        <v>0</v>
      </c>
    </row>
    <row r="2208" spans="1:7" x14ac:dyDescent="0.3">
      <c r="A2208">
        <v>2207</v>
      </c>
      <c r="B2208" s="1" t="s">
        <v>105</v>
      </c>
      <c r="C2208" t="s">
        <v>152</v>
      </c>
      <c r="D2208">
        <v>57</v>
      </c>
      <c r="E2208" t="s">
        <v>158</v>
      </c>
      <c r="F2208">
        <f t="shared" si="34"/>
        <v>57</v>
      </c>
      <c r="G2208">
        <f>IF(OR(Table3[[#This Row],[new Age]]&gt;Answer!$H$39,Table3[[#This Row],[new Age]]&lt;Answer!$H$40),1,0)</f>
        <v>0</v>
      </c>
    </row>
    <row r="2209" spans="1:7" x14ac:dyDescent="0.3">
      <c r="A2209">
        <v>2208</v>
      </c>
      <c r="B2209" s="1" t="s">
        <v>99</v>
      </c>
      <c r="C2209" t="s">
        <v>152</v>
      </c>
      <c r="D2209">
        <v>61</v>
      </c>
      <c r="E2209" t="s">
        <v>158</v>
      </c>
      <c r="F2209">
        <f t="shared" si="34"/>
        <v>61</v>
      </c>
      <c r="G2209">
        <f>IF(OR(Table3[[#This Row],[new Age]]&gt;Answer!$H$39,Table3[[#This Row],[new Age]]&lt;Answer!$H$40),1,0)</f>
        <v>0</v>
      </c>
    </row>
    <row r="2210" spans="1:7" x14ac:dyDescent="0.3">
      <c r="A2210">
        <v>2209</v>
      </c>
      <c r="B2210" s="1" t="s">
        <v>108</v>
      </c>
      <c r="C2210" t="s">
        <v>152</v>
      </c>
      <c r="D2210">
        <v>86</v>
      </c>
      <c r="E2210" t="s">
        <v>158</v>
      </c>
      <c r="F2210">
        <f>IF(D2210="",AVERAGE(#REF!),D2210)</f>
        <v>86</v>
      </c>
      <c r="G2210">
        <f>IF(OR(Table3[[#This Row],[new Age]]&gt;Answer!$H$39,Table3[[#This Row],[new Age]]&lt;Answer!$H$40),1,0)</f>
        <v>0</v>
      </c>
    </row>
    <row r="2211" spans="1:7" x14ac:dyDescent="0.3">
      <c r="A2211">
        <v>2210</v>
      </c>
      <c r="B2211" s="1" t="s">
        <v>101</v>
      </c>
      <c r="C2211" t="s">
        <v>151</v>
      </c>
      <c r="D2211">
        <v>67</v>
      </c>
      <c r="E2211" t="s">
        <v>158</v>
      </c>
      <c r="F2211">
        <f>IF(D2211="",AVERAGE(#REF!),D2211)</f>
        <v>67</v>
      </c>
      <c r="G2211">
        <f>IF(OR(Table3[[#This Row],[new Age]]&gt;Answer!$H$39,Table3[[#This Row],[new Age]]&lt;Answer!$H$40),1,0)</f>
        <v>0</v>
      </c>
    </row>
    <row r="2212" spans="1:7" x14ac:dyDescent="0.3">
      <c r="A2212">
        <v>2211</v>
      </c>
      <c r="B2212" s="1" t="s">
        <v>107</v>
      </c>
      <c r="C2212" t="s">
        <v>151</v>
      </c>
      <c r="D2212">
        <v>53</v>
      </c>
      <c r="E2212" t="s">
        <v>158</v>
      </c>
      <c r="F2212">
        <f t="shared" si="34"/>
        <v>53</v>
      </c>
      <c r="G2212">
        <f>IF(OR(Table3[[#This Row],[new Age]]&gt;Answer!$H$39,Table3[[#This Row],[new Age]]&lt;Answer!$H$40),1,0)</f>
        <v>0</v>
      </c>
    </row>
    <row r="2213" spans="1:7" x14ac:dyDescent="0.3">
      <c r="A2213">
        <v>2212</v>
      </c>
      <c r="B2213" s="1" t="s">
        <v>100</v>
      </c>
      <c r="C2213" t="s">
        <v>151</v>
      </c>
      <c r="D2213">
        <v>80</v>
      </c>
      <c r="E2213" t="s">
        <v>158</v>
      </c>
      <c r="F2213">
        <f t="shared" si="34"/>
        <v>80</v>
      </c>
      <c r="G2213">
        <f>IF(OR(Table3[[#This Row],[new Age]]&gt;Answer!$H$39,Table3[[#This Row],[new Age]]&lt;Answer!$H$40),1,0)</f>
        <v>0</v>
      </c>
    </row>
    <row r="2214" spans="1:7" x14ac:dyDescent="0.3">
      <c r="A2214">
        <v>2213</v>
      </c>
      <c r="B2214" s="1" t="s">
        <v>101</v>
      </c>
      <c r="C2214" t="s">
        <v>152</v>
      </c>
      <c r="D2214">
        <v>79</v>
      </c>
      <c r="E2214" t="s">
        <v>158</v>
      </c>
      <c r="F2214">
        <f>IF(D2214="",AVERAGE(#REF!),D2214)</f>
        <v>79</v>
      </c>
      <c r="G2214">
        <f>IF(OR(Table3[[#This Row],[new Age]]&gt;Answer!$H$39,Table3[[#This Row],[new Age]]&lt;Answer!$H$40),1,0)</f>
        <v>0</v>
      </c>
    </row>
    <row r="2215" spans="1:7" x14ac:dyDescent="0.3">
      <c r="A2215">
        <v>2214</v>
      </c>
      <c r="B2215" s="1" t="s">
        <v>99</v>
      </c>
      <c r="C2215" t="s">
        <v>151</v>
      </c>
      <c r="D2215">
        <v>32</v>
      </c>
      <c r="E2215" t="s">
        <v>158</v>
      </c>
      <c r="F2215">
        <f>IF(D2215="",AVERAGE(#REF!),D2215)</f>
        <v>32</v>
      </c>
      <c r="G2215">
        <f>IF(OR(Table3[[#This Row],[new Age]]&gt;Answer!$H$39,Table3[[#This Row],[new Age]]&lt;Answer!$H$40),1,0)</f>
        <v>0</v>
      </c>
    </row>
    <row r="2216" spans="1:7" x14ac:dyDescent="0.3">
      <c r="A2216">
        <v>2215</v>
      </c>
      <c r="B2216" s="1" t="s">
        <v>105</v>
      </c>
      <c r="C2216" t="s">
        <v>151</v>
      </c>
      <c r="D2216">
        <v>73</v>
      </c>
      <c r="E2216" t="s">
        <v>158</v>
      </c>
      <c r="F2216">
        <f t="shared" si="34"/>
        <v>73</v>
      </c>
      <c r="G2216">
        <f>IF(OR(Table3[[#This Row],[new Age]]&gt;Answer!$H$39,Table3[[#This Row],[new Age]]&lt;Answer!$H$40),1,0)</f>
        <v>0</v>
      </c>
    </row>
    <row r="2217" spans="1:7" x14ac:dyDescent="0.3">
      <c r="A2217">
        <v>2216</v>
      </c>
      <c r="B2217" s="1" t="s">
        <v>99</v>
      </c>
      <c r="C2217" t="s">
        <v>152</v>
      </c>
      <c r="D2217">
        <v>36</v>
      </c>
      <c r="E2217" t="s">
        <v>158</v>
      </c>
      <c r="F2217">
        <f t="shared" si="34"/>
        <v>36</v>
      </c>
      <c r="G2217">
        <f>IF(OR(Table3[[#This Row],[new Age]]&gt;Answer!$H$39,Table3[[#This Row],[new Age]]&lt;Answer!$H$40),1,0)</f>
        <v>0</v>
      </c>
    </row>
    <row r="2218" spans="1:7" x14ac:dyDescent="0.3">
      <c r="A2218">
        <v>2217</v>
      </c>
      <c r="B2218" s="1" t="s">
        <v>105</v>
      </c>
      <c r="C2218" t="s">
        <v>152</v>
      </c>
      <c r="D2218">
        <v>18</v>
      </c>
      <c r="E2218" t="s">
        <v>158</v>
      </c>
      <c r="F2218">
        <f>IF(D2218="",AVERAGE(#REF!),D2218)</f>
        <v>18</v>
      </c>
      <c r="G2218">
        <f>IF(OR(Table3[[#This Row],[new Age]]&gt;Answer!$H$39,Table3[[#This Row],[new Age]]&lt;Answer!$H$40),1,0)</f>
        <v>0</v>
      </c>
    </row>
    <row r="2219" spans="1:7" x14ac:dyDescent="0.3">
      <c r="A2219">
        <v>2218</v>
      </c>
      <c r="B2219" s="1" t="s">
        <v>99</v>
      </c>
      <c r="C2219" t="s">
        <v>151</v>
      </c>
      <c r="D2219">
        <v>37</v>
      </c>
      <c r="E2219" t="s">
        <v>158</v>
      </c>
      <c r="F2219">
        <f>IF(D2219="",AVERAGE(#REF!),D2219)</f>
        <v>37</v>
      </c>
      <c r="G2219">
        <f>IF(OR(Table3[[#This Row],[new Age]]&gt;Answer!$H$39,Table3[[#This Row],[new Age]]&lt;Answer!$H$40),1,0)</f>
        <v>0</v>
      </c>
    </row>
    <row r="2220" spans="1:7" x14ac:dyDescent="0.3">
      <c r="A2220">
        <v>2219</v>
      </c>
      <c r="B2220" s="1" t="s">
        <v>104</v>
      </c>
      <c r="C2220" t="s">
        <v>151</v>
      </c>
      <c r="D2220">
        <v>19</v>
      </c>
      <c r="E2220" t="s">
        <v>158</v>
      </c>
      <c r="F2220">
        <f t="shared" si="34"/>
        <v>19</v>
      </c>
      <c r="G2220">
        <f>IF(OR(Table3[[#This Row],[new Age]]&gt;Answer!$H$39,Table3[[#This Row],[new Age]]&lt;Answer!$H$40),1,0)</f>
        <v>0</v>
      </c>
    </row>
    <row r="2221" spans="1:7" x14ac:dyDescent="0.3">
      <c r="A2221">
        <v>2220</v>
      </c>
      <c r="B2221" s="1" t="s">
        <v>101</v>
      </c>
      <c r="C2221" t="s">
        <v>152</v>
      </c>
      <c r="E2221" t="s">
        <v>158</v>
      </c>
      <c r="F2221">
        <f t="shared" si="34"/>
        <v>24.666666666666668</v>
      </c>
      <c r="G2221">
        <f>IF(OR(Table3[[#This Row],[new Age]]&gt;Answer!$H$39,Table3[[#This Row],[new Age]]&lt;Answer!$H$40),1,0)</f>
        <v>0</v>
      </c>
    </row>
    <row r="2222" spans="1:7" x14ac:dyDescent="0.3">
      <c r="A2222">
        <v>2221</v>
      </c>
      <c r="B2222" s="1" t="s">
        <v>101</v>
      </c>
      <c r="C2222" t="s">
        <v>152</v>
      </c>
      <c r="D2222">
        <v>69</v>
      </c>
      <c r="E2222" t="s">
        <v>158</v>
      </c>
      <c r="F2222">
        <f>IF(D2222="",AVERAGE(#REF!),D2222)</f>
        <v>69</v>
      </c>
      <c r="G2222">
        <f>IF(OR(Table3[[#This Row],[new Age]]&gt;Answer!$H$39,Table3[[#This Row],[new Age]]&lt;Answer!$H$40),1,0)</f>
        <v>0</v>
      </c>
    </row>
    <row r="2223" spans="1:7" x14ac:dyDescent="0.3">
      <c r="A2223">
        <v>2222</v>
      </c>
      <c r="B2223" s="1" t="s">
        <v>99</v>
      </c>
      <c r="C2223" t="s">
        <v>152</v>
      </c>
      <c r="D2223">
        <v>23</v>
      </c>
      <c r="E2223" t="s">
        <v>158</v>
      </c>
      <c r="F2223">
        <f>IF(D2223="",AVERAGE(#REF!),D2223)</f>
        <v>23</v>
      </c>
      <c r="G2223">
        <f>IF(OR(Table3[[#This Row],[new Age]]&gt;Answer!$H$39,Table3[[#This Row],[new Age]]&lt;Answer!$H$40),1,0)</f>
        <v>0</v>
      </c>
    </row>
    <row r="2224" spans="1:7" x14ac:dyDescent="0.3">
      <c r="A2224">
        <v>2223</v>
      </c>
      <c r="B2224" s="1" t="s">
        <v>99</v>
      </c>
      <c r="C2224" t="s">
        <v>151</v>
      </c>
      <c r="D2224">
        <v>85</v>
      </c>
      <c r="E2224" t="s">
        <v>158</v>
      </c>
      <c r="F2224">
        <f t="shared" si="34"/>
        <v>85</v>
      </c>
      <c r="G2224">
        <f>IF(OR(Table3[[#This Row],[new Age]]&gt;Answer!$H$39,Table3[[#This Row],[new Age]]&lt;Answer!$H$40),1,0)</f>
        <v>0</v>
      </c>
    </row>
    <row r="2225" spans="1:7" x14ac:dyDescent="0.3">
      <c r="A2225">
        <v>2224</v>
      </c>
      <c r="B2225" s="1" t="s">
        <v>99</v>
      </c>
      <c r="C2225" t="s">
        <v>151</v>
      </c>
      <c r="D2225">
        <v>82</v>
      </c>
      <c r="E2225" t="s">
        <v>158</v>
      </c>
      <c r="F2225">
        <f t="shared" si="34"/>
        <v>82</v>
      </c>
      <c r="G2225">
        <f>IF(OR(Table3[[#This Row],[new Age]]&gt;Answer!$H$39,Table3[[#This Row],[new Age]]&lt;Answer!$H$40),1,0)</f>
        <v>0</v>
      </c>
    </row>
    <row r="2226" spans="1:7" x14ac:dyDescent="0.3">
      <c r="A2226">
        <v>2225</v>
      </c>
      <c r="B2226" s="1" t="s">
        <v>99</v>
      </c>
      <c r="C2226" t="s">
        <v>152</v>
      </c>
      <c r="D2226">
        <v>89</v>
      </c>
      <c r="E2226" t="s">
        <v>158</v>
      </c>
      <c r="F2226">
        <f>IF(D2226="",AVERAGE(#REF!),D2226)</f>
        <v>89</v>
      </c>
      <c r="G2226">
        <f>IF(OR(Table3[[#This Row],[new Age]]&gt;Answer!$H$39,Table3[[#This Row],[new Age]]&lt;Answer!$H$40),1,0)</f>
        <v>0</v>
      </c>
    </row>
    <row r="2227" spans="1:7" x14ac:dyDescent="0.3">
      <c r="A2227">
        <v>2226</v>
      </c>
      <c r="B2227" s="1" t="s">
        <v>100</v>
      </c>
      <c r="C2227" t="s">
        <v>152</v>
      </c>
      <c r="D2227">
        <v>66</v>
      </c>
      <c r="E2227" t="s">
        <v>158</v>
      </c>
      <c r="F2227">
        <f>IF(D2227="",AVERAGE(#REF!),D2227)</f>
        <v>66</v>
      </c>
      <c r="G2227">
        <f>IF(OR(Table3[[#This Row],[new Age]]&gt;Answer!$H$39,Table3[[#This Row],[new Age]]&lt;Answer!$H$40),1,0)</f>
        <v>0</v>
      </c>
    </row>
    <row r="2228" spans="1:7" x14ac:dyDescent="0.3">
      <c r="A2228">
        <v>2227</v>
      </c>
      <c r="B2228" s="1" t="s">
        <v>99</v>
      </c>
      <c r="C2228" t="s">
        <v>152</v>
      </c>
      <c r="D2228">
        <v>70</v>
      </c>
      <c r="E2228" t="s">
        <v>158</v>
      </c>
      <c r="F2228">
        <f t="shared" si="34"/>
        <v>70</v>
      </c>
      <c r="G2228">
        <f>IF(OR(Table3[[#This Row],[new Age]]&gt;Answer!$H$39,Table3[[#This Row],[new Age]]&lt;Answer!$H$40),1,0)</f>
        <v>0</v>
      </c>
    </row>
    <row r="2229" spans="1:7" x14ac:dyDescent="0.3">
      <c r="A2229">
        <v>2228</v>
      </c>
      <c r="B2229" s="1" t="s">
        <v>107</v>
      </c>
      <c r="C2229" t="s">
        <v>152</v>
      </c>
      <c r="D2229">
        <v>46</v>
      </c>
      <c r="E2229" t="s">
        <v>158</v>
      </c>
      <c r="F2229">
        <f t="shared" si="34"/>
        <v>46</v>
      </c>
      <c r="G2229">
        <f>IF(OR(Table3[[#This Row],[new Age]]&gt;Answer!$H$39,Table3[[#This Row],[new Age]]&lt;Answer!$H$40),1,0)</f>
        <v>0</v>
      </c>
    </row>
    <row r="2230" spans="1:7" x14ac:dyDescent="0.3">
      <c r="A2230">
        <v>2229</v>
      </c>
      <c r="B2230" s="1" t="s">
        <v>108</v>
      </c>
      <c r="C2230" t="s">
        <v>152</v>
      </c>
      <c r="D2230">
        <v>38</v>
      </c>
      <c r="E2230" t="s">
        <v>158</v>
      </c>
      <c r="F2230">
        <f>IF(D2230="",AVERAGE(#REF!),D2230)</f>
        <v>38</v>
      </c>
      <c r="G2230">
        <f>IF(OR(Table3[[#This Row],[new Age]]&gt;Answer!$H$39,Table3[[#This Row],[new Age]]&lt;Answer!$H$40),1,0)</f>
        <v>0</v>
      </c>
    </row>
    <row r="2231" spans="1:7" x14ac:dyDescent="0.3">
      <c r="A2231">
        <v>2230</v>
      </c>
      <c r="B2231" s="1" t="s">
        <v>101</v>
      </c>
      <c r="C2231" t="s">
        <v>152</v>
      </c>
      <c r="D2231">
        <v>65</v>
      </c>
      <c r="E2231" t="s">
        <v>158</v>
      </c>
      <c r="F2231">
        <f>IF(D2231="",AVERAGE(#REF!),D2231)</f>
        <v>65</v>
      </c>
      <c r="G2231">
        <f>IF(OR(Table3[[#This Row],[new Age]]&gt;Answer!$H$39,Table3[[#This Row],[new Age]]&lt;Answer!$H$40),1,0)</f>
        <v>0</v>
      </c>
    </row>
    <row r="2232" spans="1:7" x14ac:dyDescent="0.3">
      <c r="A2232">
        <v>2231</v>
      </c>
      <c r="B2232" s="1" t="s">
        <v>100</v>
      </c>
      <c r="C2232" t="s">
        <v>151</v>
      </c>
      <c r="D2232">
        <v>76</v>
      </c>
      <c r="E2232" t="s">
        <v>158</v>
      </c>
      <c r="F2232">
        <f t="shared" si="34"/>
        <v>76</v>
      </c>
      <c r="G2232">
        <f>IF(OR(Table3[[#This Row],[new Age]]&gt;Answer!$H$39,Table3[[#This Row],[new Age]]&lt;Answer!$H$40),1,0)</f>
        <v>0</v>
      </c>
    </row>
    <row r="2233" spans="1:7" x14ac:dyDescent="0.3">
      <c r="A2233">
        <v>2232</v>
      </c>
      <c r="B2233" s="1" t="s">
        <v>99</v>
      </c>
      <c r="C2233" t="s">
        <v>151</v>
      </c>
      <c r="D2233">
        <v>57</v>
      </c>
      <c r="E2233" t="s">
        <v>158</v>
      </c>
      <c r="F2233">
        <f t="shared" si="34"/>
        <v>57</v>
      </c>
      <c r="G2233">
        <f>IF(OR(Table3[[#This Row],[new Age]]&gt;Answer!$H$39,Table3[[#This Row],[new Age]]&lt;Answer!$H$40),1,0)</f>
        <v>0</v>
      </c>
    </row>
    <row r="2234" spans="1:7" x14ac:dyDescent="0.3">
      <c r="A2234">
        <v>2233</v>
      </c>
      <c r="B2234" s="1" t="s">
        <v>109</v>
      </c>
      <c r="C2234" t="s">
        <v>152</v>
      </c>
      <c r="D2234">
        <v>52</v>
      </c>
      <c r="E2234" t="s">
        <v>158</v>
      </c>
      <c r="F2234">
        <f>IF(D2234="",AVERAGE(#REF!),D2234)</f>
        <v>52</v>
      </c>
      <c r="G2234">
        <f>IF(OR(Table3[[#This Row],[new Age]]&gt;Answer!$H$39,Table3[[#This Row],[new Age]]&lt;Answer!$H$40),1,0)</f>
        <v>0</v>
      </c>
    </row>
    <row r="2235" spans="1:7" x14ac:dyDescent="0.3">
      <c r="A2235">
        <v>2234</v>
      </c>
      <c r="B2235" s="1" t="s">
        <v>110</v>
      </c>
      <c r="C2235" t="s">
        <v>151</v>
      </c>
      <c r="D2235">
        <v>47</v>
      </c>
      <c r="E2235" t="s">
        <v>158</v>
      </c>
      <c r="F2235">
        <f>IF(D2235="",AVERAGE(#REF!),D2235)</f>
        <v>47</v>
      </c>
      <c r="G2235">
        <f>IF(OR(Table3[[#This Row],[new Age]]&gt;Answer!$H$39,Table3[[#This Row],[new Age]]&lt;Answer!$H$40),1,0)</f>
        <v>0</v>
      </c>
    </row>
    <row r="2236" spans="1:7" x14ac:dyDescent="0.3">
      <c r="A2236">
        <v>2235</v>
      </c>
      <c r="B2236" s="1" t="s">
        <v>105</v>
      </c>
      <c r="C2236" t="s">
        <v>151</v>
      </c>
      <c r="D2236">
        <v>65</v>
      </c>
      <c r="E2236" t="s">
        <v>158</v>
      </c>
      <c r="F2236">
        <f t="shared" si="34"/>
        <v>65</v>
      </c>
      <c r="G2236">
        <f>IF(OR(Table3[[#This Row],[new Age]]&gt;Answer!$H$39,Table3[[#This Row],[new Age]]&lt;Answer!$H$40),1,0)</f>
        <v>0</v>
      </c>
    </row>
    <row r="2237" spans="1:7" x14ac:dyDescent="0.3">
      <c r="A2237">
        <v>2236</v>
      </c>
      <c r="B2237" s="1" t="s">
        <v>99</v>
      </c>
      <c r="C2237" t="s">
        <v>152</v>
      </c>
      <c r="D2237">
        <v>80</v>
      </c>
      <c r="E2237" t="s">
        <v>158</v>
      </c>
      <c r="F2237">
        <f t="shared" si="34"/>
        <v>80</v>
      </c>
      <c r="G2237">
        <f>IF(OR(Table3[[#This Row],[new Age]]&gt;Answer!$H$39,Table3[[#This Row],[new Age]]&lt;Answer!$H$40),1,0)</f>
        <v>0</v>
      </c>
    </row>
    <row r="2238" spans="1:7" x14ac:dyDescent="0.3">
      <c r="A2238">
        <v>2237</v>
      </c>
      <c r="B2238" s="1" t="s">
        <v>105</v>
      </c>
      <c r="C2238" t="s">
        <v>152</v>
      </c>
      <c r="D2238">
        <v>65</v>
      </c>
      <c r="E2238" t="s">
        <v>158</v>
      </c>
      <c r="F2238">
        <f>IF(D2238="",AVERAGE(#REF!),D2238)</f>
        <v>65</v>
      </c>
      <c r="G2238">
        <f>IF(OR(Table3[[#This Row],[new Age]]&gt;Answer!$H$39,Table3[[#This Row],[new Age]]&lt;Answer!$H$40),1,0)</f>
        <v>0</v>
      </c>
    </row>
    <row r="2239" spans="1:7" x14ac:dyDescent="0.3">
      <c r="A2239">
        <v>2238</v>
      </c>
      <c r="B2239" s="1" t="s">
        <v>106</v>
      </c>
      <c r="C2239" t="s">
        <v>151</v>
      </c>
      <c r="D2239">
        <v>43</v>
      </c>
      <c r="E2239" t="s">
        <v>158</v>
      </c>
      <c r="F2239">
        <f>IF(D2239="",AVERAGE(#REF!),D2239)</f>
        <v>43</v>
      </c>
      <c r="G2239">
        <f>IF(OR(Table3[[#This Row],[new Age]]&gt;Answer!$H$39,Table3[[#This Row],[new Age]]&lt;Answer!$H$40),1,0)</f>
        <v>0</v>
      </c>
    </row>
    <row r="2240" spans="1:7" x14ac:dyDescent="0.3">
      <c r="A2240">
        <v>2239</v>
      </c>
      <c r="B2240" s="1" t="s">
        <v>99</v>
      </c>
      <c r="C2240" t="s">
        <v>152</v>
      </c>
      <c r="D2240">
        <v>36</v>
      </c>
      <c r="E2240" t="s">
        <v>158</v>
      </c>
      <c r="F2240">
        <f t="shared" si="34"/>
        <v>36</v>
      </c>
      <c r="G2240">
        <f>IF(OR(Table3[[#This Row],[new Age]]&gt;Answer!$H$39,Table3[[#This Row],[new Age]]&lt;Answer!$H$40),1,0)</f>
        <v>0</v>
      </c>
    </row>
    <row r="2241" spans="1:7" x14ac:dyDescent="0.3">
      <c r="A2241">
        <v>2240</v>
      </c>
      <c r="B2241" s="1" t="s">
        <v>100</v>
      </c>
      <c r="C2241" t="s">
        <v>152</v>
      </c>
      <c r="D2241">
        <v>83</v>
      </c>
      <c r="E2241" t="s">
        <v>158</v>
      </c>
      <c r="F2241">
        <f t="shared" si="34"/>
        <v>83</v>
      </c>
      <c r="G2241">
        <f>IF(OR(Table3[[#This Row],[new Age]]&gt;Answer!$H$39,Table3[[#This Row],[new Age]]&lt;Answer!$H$40),1,0)</f>
        <v>0</v>
      </c>
    </row>
    <row r="2242" spans="1:7" x14ac:dyDescent="0.3">
      <c r="A2242">
        <v>2241</v>
      </c>
      <c r="B2242" s="1" t="s">
        <v>105</v>
      </c>
      <c r="C2242" t="s">
        <v>151</v>
      </c>
      <c r="D2242">
        <v>67</v>
      </c>
      <c r="E2242" t="s">
        <v>158</v>
      </c>
      <c r="F2242">
        <f>IF(D2242="",AVERAGE(#REF!),D2242)</f>
        <v>67</v>
      </c>
      <c r="G2242">
        <f>IF(OR(Table3[[#This Row],[new Age]]&gt;Answer!$H$39,Table3[[#This Row],[new Age]]&lt;Answer!$H$40),1,0)</f>
        <v>0</v>
      </c>
    </row>
    <row r="2243" spans="1:7" x14ac:dyDescent="0.3">
      <c r="A2243">
        <v>2242</v>
      </c>
      <c r="B2243" s="1" t="s">
        <v>100</v>
      </c>
      <c r="C2243" t="s">
        <v>152</v>
      </c>
      <c r="D2243">
        <v>77</v>
      </c>
      <c r="E2243" t="s">
        <v>158</v>
      </c>
      <c r="F2243">
        <f>IF(D2243="",AVERAGE(#REF!),D2243)</f>
        <v>77</v>
      </c>
      <c r="G2243">
        <f>IF(OR(Table3[[#This Row],[new Age]]&gt;Answer!$H$39,Table3[[#This Row],[new Age]]&lt;Answer!$H$40),1,0)</f>
        <v>0</v>
      </c>
    </row>
    <row r="2244" spans="1:7" x14ac:dyDescent="0.3">
      <c r="A2244">
        <v>2243</v>
      </c>
      <c r="B2244" s="1" t="s">
        <v>105</v>
      </c>
      <c r="C2244" t="s">
        <v>151</v>
      </c>
      <c r="D2244">
        <v>79</v>
      </c>
      <c r="E2244" t="s">
        <v>158</v>
      </c>
      <c r="F2244">
        <f t="shared" si="34"/>
        <v>79</v>
      </c>
      <c r="G2244">
        <f>IF(OR(Table3[[#This Row],[new Age]]&gt;Answer!$H$39,Table3[[#This Row],[new Age]]&lt;Answer!$H$40),1,0)</f>
        <v>0</v>
      </c>
    </row>
    <row r="2245" spans="1:7" x14ac:dyDescent="0.3">
      <c r="A2245">
        <v>2244</v>
      </c>
      <c r="B2245" s="1" t="s">
        <v>99</v>
      </c>
      <c r="C2245" t="s">
        <v>152</v>
      </c>
      <c r="D2245">
        <v>51</v>
      </c>
      <c r="E2245" t="s">
        <v>158</v>
      </c>
      <c r="F2245">
        <f t="shared" si="34"/>
        <v>51</v>
      </c>
      <c r="G2245">
        <f>IF(OR(Table3[[#This Row],[new Age]]&gt;Answer!$H$39,Table3[[#This Row],[new Age]]&lt;Answer!$H$40),1,0)</f>
        <v>0</v>
      </c>
    </row>
    <row r="2246" spans="1:7" x14ac:dyDescent="0.3">
      <c r="A2246">
        <v>2245</v>
      </c>
      <c r="B2246" s="1" t="s">
        <v>105</v>
      </c>
      <c r="C2246" t="s">
        <v>151</v>
      </c>
      <c r="D2246">
        <v>61</v>
      </c>
      <c r="E2246" t="s">
        <v>158</v>
      </c>
      <c r="F2246">
        <f>IF(D2246="",AVERAGE(#REF!),D2246)</f>
        <v>61</v>
      </c>
      <c r="G2246">
        <f>IF(OR(Table3[[#This Row],[new Age]]&gt;Answer!$H$39,Table3[[#This Row],[new Age]]&lt;Answer!$H$40),1,0)</f>
        <v>0</v>
      </c>
    </row>
    <row r="2247" spans="1:7" x14ac:dyDescent="0.3">
      <c r="A2247">
        <v>2246</v>
      </c>
      <c r="B2247" s="1" t="s">
        <v>101</v>
      </c>
      <c r="C2247" t="s">
        <v>151</v>
      </c>
      <c r="D2247">
        <v>76</v>
      </c>
      <c r="E2247" t="s">
        <v>158</v>
      </c>
      <c r="F2247">
        <f>IF(D2247="",AVERAGE(#REF!),D2247)</f>
        <v>76</v>
      </c>
      <c r="G2247">
        <f>IF(OR(Table3[[#This Row],[new Age]]&gt;Answer!$H$39,Table3[[#This Row],[new Age]]&lt;Answer!$H$40),1,0)</f>
        <v>0</v>
      </c>
    </row>
    <row r="2248" spans="1:7" x14ac:dyDescent="0.3">
      <c r="A2248">
        <v>2247</v>
      </c>
      <c r="B2248" s="1" t="s">
        <v>108</v>
      </c>
      <c r="C2248" t="s">
        <v>152</v>
      </c>
      <c r="D2248">
        <v>71</v>
      </c>
      <c r="E2248" t="s">
        <v>158</v>
      </c>
      <c r="F2248">
        <f t="shared" ref="F2248:F2309" si="35">IF(D2248="",AVERAGE(D2245:D2247),D2248)</f>
        <v>71</v>
      </c>
      <c r="G2248">
        <f>IF(OR(Table3[[#This Row],[new Age]]&gt;Answer!$H$39,Table3[[#This Row],[new Age]]&lt;Answer!$H$40),1,0)</f>
        <v>0</v>
      </c>
    </row>
    <row r="2249" spans="1:7" x14ac:dyDescent="0.3">
      <c r="A2249">
        <v>2248</v>
      </c>
      <c r="B2249" s="1" t="s">
        <v>99</v>
      </c>
      <c r="C2249" t="s">
        <v>152</v>
      </c>
      <c r="D2249">
        <v>68</v>
      </c>
      <c r="E2249" t="s">
        <v>158</v>
      </c>
      <c r="F2249">
        <f t="shared" si="35"/>
        <v>68</v>
      </c>
      <c r="G2249">
        <f>IF(OR(Table3[[#This Row],[new Age]]&gt;Answer!$H$39,Table3[[#This Row],[new Age]]&lt;Answer!$H$40),1,0)</f>
        <v>0</v>
      </c>
    </row>
    <row r="2250" spans="1:7" x14ac:dyDescent="0.3">
      <c r="A2250">
        <v>2249</v>
      </c>
      <c r="B2250" s="1" t="s">
        <v>109</v>
      </c>
      <c r="C2250" t="s">
        <v>151</v>
      </c>
      <c r="D2250">
        <v>35</v>
      </c>
      <c r="E2250" t="s">
        <v>158</v>
      </c>
      <c r="F2250">
        <f>IF(D2250="",AVERAGE(#REF!),D2250)</f>
        <v>35</v>
      </c>
      <c r="G2250">
        <f>IF(OR(Table3[[#This Row],[new Age]]&gt;Answer!$H$39,Table3[[#This Row],[new Age]]&lt;Answer!$H$40),1,0)</f>
        <v>0</v>
      </c>
    </row>
    <row r="2251" spans="1:7" x14ac:dyDescent="0.3">
      <c r="A2251">
        <v>2250</v>
      </c>
      <c r="B2251" s="1" t="s">
        <v>99</v>
      </c>
      <c r="C2251" t="s">
        <v>151</v>
      </c>
      <c r="D2251">
        <v>79</v>
      </c>
      <c r="E2251" t="s">
        <v>158</v>
      </c>
      <c r="F2251">
        <f>IF(D2251="",AVERAGE(#REF!),D2251)</f>
        <v>79</v>
      </c>
      <c r="G2251">
        <f>IF(OR(Table3[[#This Row],[new Age]]&gt;Answer!$H$39,Table3[[#This Row],[new Age]]&lt;Answer!$H$40),1,0)</f>
        <v>0</v>
      </c>
    </row>
    <row r="2252" spans="1:7" x14ac:dyDescent="0.3">
      <c r="A2252">
        <v>2251</v>
      </c>
      <c r="B2252" s="1" t="s">
        <v>100</v>
      </c>
      <c r="C2252" t="s">
        <v>151</v>
      </c>
      <c r="D2252">
        <v>75</v>
      </c>
      <c r="E2252" t="s">
        <v>158</v>
      </c>
      <c r="F2252">
        <f t="shared" si="35"/>
        <v>75</v>
      </c>
      <c r="G2252">
        <f>IF(OR(Table3[[#This Row],[new Age]]&gt;Answer!$H$39,Table3[[#This Row],[new Age]]&lt;Answer!$H$40),1,0)</f>
        <v>0</v>
      </c>
    </row>
    <row r="2253" spans="1:7" x14ac:dyDescent="0.3">
      <c r="A2253">
        <v>2252</v>
      </c>
      <c r="B2253" s="1" t="s">
        <v>104</v>
      </c>
      <c r="C2253" t="s">
        <v>151</v>
      </c>
      <c r="D2253">
        <v>21</v>
      </c>
      <c r="E2253" t="s">
        <v>158</v>
      </c>
      <c r="F2253">
        <f t="shared" si="35"/>
        <v>21</v>
      </c>
      <c r="G2253">
        <f>IF(OR(Table3[[#This Row],[new Age]]&gt;Answer!$H$39,Table3[[#This Row],[new Age]]&lt;Answer!$H$40),1,0)</f>
        <v>0</v>
      </c>
    </row>
    <row r="2254" spans="1:7" x14ac:dyDescent="0.3">
      <c r="A2254">
        <v>2253</v>
      </c>
      <c r="B2254" s="1" t="s">
        <v>99</v>
      </c>
      <c r="C2254" t="s">
        <v>151</v>
      </c>
      <c r="D2254">
        <v>26</v>
      </c>
      <c r="E2254" t="s">
        <v>158</v>
      </c>
      <c r="F2254">
        <f>IF(D2254="",AVERAGE(#REF!),D2254)</f>
        <v>26</v>
      </c>
      <c r="G2254">
        <f>IF(OR(Table3[[#This Row],[new Age]]&gt;Answer!$H$39,Table3[[#This Row],[new Age]]&lt;Answer!$H$40),1,0)</f>
        <v>0</v>
      </c>
    </row>
    <row r="2255" spans="1:7" x14ac:dyDescent="0.3">
      <c r="A2255">
        <v>2254</v>
      </c>
      <c r="B2255" s="1" t="s">
        <v>99</v>
      </c>
      <c r="C2255" t="s">
        <v>152</v>
      </c>
      <c r="D2255">
        <v>38</v>
      </c>
      <c r="E2255" t="s">
        <v>158</v>
      </c>
      <c r="F2255">
        <f>IF(D2255="",AVERAGE(#REF!),D2255)</f>
        <v>38</v>
      </c>
      <c r="G2255">
        <f>IF(OR(Table3[[#This Row],[new Age]]&gt;Answer!$H$39,Table3[[#This Row],[new Age]]&lt;Answer!$H$40),1,0)</f>
        <v>0</v>
      </c>
    </row>
    <row r="2256" spans="1:7" x14ac:dyDescent="0.3">
      <c r="A2256">
        <v>2255</v>
      </c>
      <c r="B2256" s="1" t="s">
        <v>107</v>
      </c>
      <c r="C2256" t="s">
        <v>152</v>
      </c>
      <c r="D2256">
        <v>45</v>
      </c>
      <c r="E2256" t="s">
        <v>158</v>
      </c>
      <c r="F2256">
        <f t="shared" si="35"/>
        <v>45</v>
      </c>
      <c r="G2256">
        <f>IF(OR(Table3[[#This Row],[new Age]]&gt;Answer!$H$39,Table3[[#This Row],[new Age]]&lt;Answer!$H$40),1,0)</f>
        <v>0</v>
      </c>
    </row>
    <row r="2257" spans="1:7" x14ac:dyDescent="0.3">
      <c r="A2257">
        <v>2256</v>
      </c>
      <c r="B2257" s="1" t="s">
        <v>99</v>
      </c>
      <c r="C2257" t="s">
        <v>151</v>
      </c>
      <c r="D2257">
        <v>43</v>
      </c>
      <c r="E2257" t="s">
        <v>158</v>
      </c>
      <c r="F2257">
        <f t="shared" si="35"/>
        <v>43</v>
      </c>
      <c r="G2257">
        <f>IF(OR(Table3[[#This Row],[new Age]]&gt;Answer!$H$39,Table3[[#This Row],[new Age]]&lt;Answer!$H$40),1,0)</f>
        <v>0</v>
      </c>
    </row>
    <row r="2258" spans="1:7" x14ac:dyDescent="0.3">
      <c r="A2258">
        <v>2257</v>
      </c>
      <c r="B2258" s="1" t="s">
        <v>99</v>
      </c>
      <c r="C2258" t="s">
        <v>152</v>
      </c>
      <c r="D2258">
        <v>59</v>
      </c>
      <c r="E2258" t="s">
        <v>158</v>
      </c>
      <c r="F2258">
        <f>IF(D2258="",AVERAGE(#REF!),D2258)</f>
        <v>59</v>
      </c>
      <c r="G2258">
        <f>IF(OR(Table3[[#This Row],[new Age]]&gt;Answer!$H$39,Table3[[#This Row],[new Age]]&lt;Answer!$H$40),1,0)</f>
        <v>0</v>
      </c>
    </row>
    <row r="2259" spans="1:7" x14ac:dyDescent="0.3">
      <c r="A2259">
        <v>2258</v>
      </c>
      <c r="B2259" s="1" t="s">
        <v>106</v>
      </c>
      <c r="C2259" t="s">
        <v>151</v>
      </c>
      <c r="D2259">
        <v>77</v>
      </c>
      <c r="E2259" t="s">
        <v>158</v>
      </c>
      <c r="F2259">
        <f>IF(D2259="",AVERAGE(#REF!),D2259)</f>
        <v>77</v>
      </c>
      <c r="G2259">
        <f>IF(OR(Table3[[#This Row],[new Age]]&gt;Answer!$H$39,Table3[[#This Row],[new Age]]&lt;Answer!$H$40),1,0)</f>
        <v>0</v>
      </c>
    </row>
    <row r="2260" spans="1:7" x14ac:dyDescent="0.3">
      <c r="A2260">
        <v>2259</v>
      </c>
      <c r="B2260" s="1" t="s">
        <v>101</v>
      </c>
      <c r="C2260" t="s">
        <v>152</v>
      </c>
      <c r="D2260">
        <v>41</v>
      </c>
      <c r="E2260" t="s">
        <v>158</v>
      </c>
      <c r="F2260">
        <f t="shared" si="35"/>
        <v>41</v>
      </c>
      <c r="G2260">
        <f>IF(OR(Table3[[#This Row],[new Age]]&gt;Answer!$H$39,Table3[[#This Row],[new Age]]&lt;Answer!$H$40),1,0)</f>
        <v>0</v>
      </c>
    </row>
    <row r="2261" spans="1:7" x14ac:dyDescent="0.3">
      <c r="A2261">
        <v>2260</v>
      </c>
      <c r="B2261" s="1" t="s">
        <v>99</v>
      </c>
      <c r="C2261" t="s">
        <v>151</v>
      </c>
      <c r="D2261">
        <v>60</v>
      </c>
      <c r="E2261" t="s">
        <v>158</v>
      </c>
      <c r="F2261">
        <f t="shared" si="35"/>
        <v>60</v>
      </c>
      <c r="G2261">
        <f>IF(OR(Table3[[#This Row],[new Age]]&gt;Answer!$H$39,Table3[[#This Row],[new Age]]&lt;Answer!$H$40),1,0)</f>
        <v>0</v>
      </c>
    </row>
    <row r="2262" spans="1:7" x14ac:dyDescent="0.3">
      <c r="A2262">
        <v>2261</v>
      </c>
      <c r="B2262" s="1" t="s">
        <v>99</v>
      </c>
      <c r="C2262" t="s">
        <v>151</v>
      </c>
      <c r="D2262">
        <v>90</v>
      </c>
      <c r="E2262" t="s">
        <v>158</v>
      </c>
      <c r="F2262">
        <f>IF(D2262="",AVERAGE(#REF!),D2262)</f>
        <v>90</v>
      </c>
      <c r="G2262">
        <f>IF(OR(Table3[[#This Row],[new Age]]&gt;Answer!$H$39,Table3[[#This Row],[new Age]]&lt;Answer!$H$40),1,0)</f>
        <v>0</v>
      </c>
    </row>
    <row r="2263" spans="1:7" x14ac:dyDescent="0.3">
      <c r="A2263">
        <v>2262</v>
      </c>
      <c r="B2263" s="1" t="s">
        <v>99</v>
      </c>
      <c r="C2263" t="s">
        <v>152</v>
      </c>
      <c r="D2263">
        <v>27</v>
      </c>
      <c r="E2263" t="s">
        <v>158</v>
      </c>
      <c r="F2263">
        <f>IF(D2263="",AVERAGE(#REF!),D2263)</f>
        <v>27</v>
      </c>
      <c r="G2263">
        <f>IF(OR(Table3[[#This Row],[new Age]]&gt;Answer!$H$39,Table3[[#This Row],[new Age]]&lt;Answer!$H$40),1,0)</f>
        <v>0</v>
      </c>
    </row>
    <row r="2264" spans="1:7" x14ac:dyDescent="0.3">
      <c r="A2264">
        <v>2263</v>
      </c>
      <c r="B2264" s="1" t="s">
        <v>105</v>
      </c>
      <c r="C2264" t="s">
        <v>152</v>
      </c>
      <c r="D2264">
        <v>48</v>
      </c>
      <c r="E2264" t="s">
        <v>158</v>
      </c>
      <c r="F2264">
        <f t="shared" si="35"/>
        <v>48</v>
      </c>
      <c r="G2264">
        <f>IF(OR(Table3[[#This Row],[new Age]]&gt;Answer!$H$39,Table3[[#This Row],[new Age]]&lt;Answer!$H$40),1,0)</f>
        <v>0</v>
      </c>
    </row>
    <row r="2265" spans="1:7" x14ac:dyDescent="0.3">
      <c r="A2265">
        <v>2264</v>
      </c>
      <c r="B2265" s="1" t="s">
        <v>99</v>
      </c>
      <c r="C2265" t="s">
        <v>152</v>
      </c>
      <c r="D2265">
        <v>31</v>
      </c>
      <c r="E2265" t="s">
        <v>158</v>
      </c>
      <c r="F2265">
        <f t="shared" si="35"/>
        <v>31</v>
      </c>
      <c r="G2265">
        <f>IF(OR(Table3[[#This Row],[new Age]]&gt;Answer!$H$39,Table3[[#This Row],[new Age]]&lt;Answer!$H$40),1,0)</f>
        <v>0</v>
      </c>
    </row>
    <row r="2266" spans="1:7" x14ac:dyDescent="0.3">
      <c r="A2266">
        <v>2265</v>
      </c>
      <c r="B2266" s="1" t="s">
        <v>100</v>
      </c>
      <c r="C2266" t="s">
        <v>152</v>
      </c>
      <c r="D2266">
        <v>65</v>
      </c>
      <c r="E2266" t="s">
        <v>158</v>
      </c>
      <c r="F2266">
        <f>IF(D2266="",AVERAGE(#REF!),D2266)</f>
        <v>65</v>
      </c>
      <c r="G2266">
        <f>IF(OR(Table3[[#This Row],[new Age]]&gt;Answer!$H$39,Table3[[#This Row],[new Age]]&lt;Answer!$H$40),1,0)</f>
        <v>0</v>
      </c>
    </row>
    <row r="2267" spans="1:7" x14ac:dyDescent="0.3">
      <c r="A2267">
        <v>2266</v>
      </c>
      <c r="B2267" s="1" t="s">
        <v>100</v>
      </c>
      <c r="C2267" t="s">
        <v>151</v>
      </c>
      <c r="D2267">
        <v>90</v>
      </c>
      <c r="E2267" t="s">
        <v>158</v>
      </c>
      <c r="F2267">
        <f>IF(D2267="",AVERAGE(#REF!),D2267)</f>
        <v>90</v>
      </c>
      <c r="G2267">
        <f>IF(OR(Table3[[#This Row],[new Age]]&gt;Answer!$H$39,Table3[[#This Row],[new Age]]&lt;Answer!$H$40),1,0)</f>
        <v>0</v>
      </c>
    </row>
    <row r="2268" spans="1:7" x14ac:dyDescent="0.3">
      <c r="A2268">
        <v>2267</v>
      </c>
      <c r="B2268" s="1" t="s">
        <v>101</v>
      </c>
      <c r="C2268" t="s">
        <v>151</v>
      </c>
      <c r="D2268">
        <v>20</v>
      </c>
      <c r="E2268" t="s">
        <v>158</v>
      </c>
      <c r="F2268">
        <f t="shared" si="35"/>
        <v>20</v>
      </c>
      <c r="G2268">
        <f>IF(OR(Table3[[#This Row],[new Age]]&gt;Answer!$H$39,Table3[[#This Row],[new Age]]&lt;Answer!$H$40),1,0)</f>
        <v>0</v>
      </c>
    </row>
    <row r="2269" spans="1:7" x14ac:dyDescent="0.3">
      <c r="A2269">
        <v>2268</v>
      </c>
      <c r="B2269" s="1" t="s">
        <v>104</v>
      </c>
      <c r="C2269" t="s">
        <v>151</v>
      </c>
      <c r="D2269">
        <v>60</v>
      </c>
      <c r="E2269" t="s">
        <v>158</v>
      </c>
      <c r="F2269">
        <f t="shared" si="35"/>
        <v>60</v>
      </c>
      <c r="G2269">
        <f>IF(OR(Table3[[#This Row],[new Age]]&gt;Answer!$H$39,Table3[[#This Row],[new Age]]&lt;Answer!$H$40),1,0)</f>
        <v>0</v>
      </c>
    </row>
    <row r="2270" spans="1:7" x14ac:dyDescent="0.3">
      <c r="A2270">
        <v>2269</v>
      </c>
      <c r="B2270" s="1" t="s">
        <v>99</v>
      </c>
      <c r="C2270" t="s">
        <v>152</v>
      </c>
      <c r="D2270">
        <v>48</v>
      </c>
      <c r="E2270" t="s">
        <v>158</v>
      </c>
      <c r="F2270">
        <f>IF(D2270="",AVERAGE(#REF!),D2270)</f>
        <v>48</v>
      </c>
      <c r="G2270">
        <f>IF(OR(Table3[[#This Row],[new Age]]&gt;Answer!$H$39,Table3[[#This Row],[new Age]]&lt;Answer!$H$40),1,0)</f>
        <v>0</v>
      </c>
    </row>
    <row r="2271" spans="1:7" x14ac:dyDescent="0.3">
      <c r="A2271">
        <v>2270</v>
      </c>
      <c r="B2271" s="1" t="s">
        <v>100</v>
      </c>
      <c r="C2271" t="s">
        <v>151</v>
      </c>
      <c r="D2271">
        <v>64</v>
      </c>
      <c r="E2271" t="s">
        <v>158</v>
      </c>
      <c r="F2271">
        <f>IF(D2271="",AVERAGE(#REF!),D2271)</f>
        <v>64</v>
      </c>
      <c r="G2271">
        <f>IF(OR(Table3[[#This Row],[new Age]]&gt;Answer!$H$39,Table3[[#This Row],[new Age]]&lt;Answer!$H$40),1,0)</f>
        <v>0</v>
      </c>
    </row>
    <row r="2272" spans="1:7" x14ac:dyDescent="0.3">
      <c r="A2272">
        <v>2271</v>
      </c>
      <c r="B2272" s="1" t="s">
        <v>99</v>
      </c>
      <c r="C2272" t="s">
        <v>152</v>
      </c>
      <c r="D2272">
        <v>57</v>
      </c>
      <c r="E2272" t="s">
        <v>158</v>
      </c>
      <c r="F2272">
        <f t="shared" si="35"/>
        <v>57</v>
      </c>
      <c r="G2272">
        <f>IF(OR(Table3[[#This Row],[new Age]]&gt;Answer!$H$39,Table3[[#This Row],[new Age]]&lt;Answer!$H$40),1,0)</f>
        <v>0</v>
      </c>
    </row>
    <row r="2273" spans="1:7" x14ac:dyDescent="0.3">
      <c r="A2273">
        <v>2272</v>
      </c>
      <c r="B2273" s="1" t="s">
        <v>105</v>
      </c>
      <c r="C2273" t="s">
        <v>152</v>
      </c>
      <c r="D2273">
        <v>40</v>
      </c>
      <c r="E2273" t="s">
        <v>158</v>
      </c>
      <c r="F2273">
        <f t="shared" si="35"/>
        <v>40</v>
      </c>
      <c r="G2273">
        <f>IF(OR(Table3[[#This Row],[new Age]]&gt;Answer!$H$39,Table3[[#This Row],[new Age]]&lt;Answer!$H$40),1,0)</f>
        <v>0</v>
      </c>
    </row>
    <row r="2274" spans="1:7" x14ac:dyDescent="0.3">
      <c r="A2274">
        <v>2273</v>
      </c>
      <c r="B2274" s="1" t="s">
        <v>110</v>
      </c>
      <c r="C2274" t="s">
        <v>151</v>
      </c>
      <c r="D2274">
        <v>52</v>
      </c>
      <c r="E2274" t="s">
        <v>158</v>
      </c>
      <c r="F2274">
        <f>IF(D2274="",AVERAGE(#REF!),D2274)</f>
        <v>52</v>
      </c>
      <c r="G2274">
        <f>IF(OR(Table3[[#This Row],[new Age]]&gt;Answer!$H$39,Table3[[#This Row],[new Age]]&lt;Answer!$H$40),1,0)</f>
        <v>0</v>
      </c>
    </row>
    <row r="2275" spans="1:7" x14ac:dyDescent="0.3">
      <c r="A2275">
        <v>2274</v>
      </c>
      <c r="B2275" s="1" t="s">
        <v>99</v>
      </c>
      <c r="C2275" t="s">
        <v>151</v>
      </c>
      <c r="D2275">
        <v>64</v>
      </c>
      <c r="E2275" t="s">
        <v>158</v>
      </c>
      <c r="F2275">
        <f>IF(D2275="",AVERAGE(#REF!),D2275)</f>
        <v>64</v>
      </c>
      <c r="G2275">
        <f>IF(OR(Table3[[#This Row],[new Age]]&gt;Answer!$H$39,Table3[[#This Row],[new Age]]&lt;Answer!$H$40),1,0)</f>
        <v>0</v>
      </c>
    </row>
    <row r="2276" spans="1:7" x14ac:dyDescent="0.3">
      <c r="A2276">
        <v>2275</v>
      </c>
      <c r="B2276" s="1" t="s">
        <v>99</v>
      </c>
      <c r="C2276" t="s">
        <v>152</v>
      </c>
      <c r="D2276">
        <v>74</v>
      </c>
      <c r="E2276" t="s">
        <v>158</v>
      </c>
      <c r="F2276">
        <f t="shared" si="35"/>
        <v>74</v>
      </c>
      <c r="G2276">
        <f>IF(OR(Table3[[#This Row],[new Age]]&gt;Answer!$H$39,Table3[[#This Row],[new Age]]&lt;Answer!$H$40),1,0)</f>
        <v>0</v>
      </c>
    </row>
    <row r="2277" spans="1:7" x14ac:dyDescent="0.3">
      <c r="A2277">
        <v>2276</v>
      </c>
      <c r="B2277" s="1" t="s">
        <v>105</v>
      </c>
      <c r="C2277" t="s">
        <v>152</v>
      </c>
      <c r="D2277">
        <v>18</v>
      </c>
      <c r="E2277" t="s">
        <v>158</v>
      </c>
      <c r="F2277">
        <f t="shared" si="35"/>
        <v>18</v>
      </c>
      <c r="G2277">
        <f>IF(OR(Table3[[#This Row],[new Age]]&gt;Answer!$H$39,Table3[[#This Row],[new Age]]&lt;Answer!$H$40),1,0)</f>
        <v>0</v>
      </c>
    </row>
    <row r="2278" spans="1:7" x14ac:dyDescent="0.3">
      <c r="A2278">
        <v>2277</v>
      </c>
      <c r="B2278" s="1" t="s">
        <v>105</v>
      </c>
      <c r="C2278" t="s">
        <v>151</v>
      </c>
      <c r="D2278">
        <v>65</v>
      </c>
      <c r="E2278" t="s">
        <v>158</v>
      </c>
      <c r="F2278">
        <f>IF(D2278="",AVERAGE(#REF!),D2278)</f>
        <v>65</v>
      </c>
      <c r="G2278">
        <f>IF(OR(Table3[[#This Row],[new Age]]&gt;Answer!$H$39,Table3[[#This Row],[new Age]]&lt;Answer!$H$40),1,0)</f>
        <v>0</v>
      </c>
    </row>
    <row r="2279" spans="1:7" x14ac:dyDescent="0.3">
      <c r="A2279">
        <v>2278</v>
      </c>
      <c r="B2279" s="1" t="s">
        <v>101</v>
      </c>
      <c r="C2279" t="s">
        <v>151</v>
      </c>
      <c r="D2279">
        <v>78</v>
      </c>
      <c r="E2279" t="s">
        <v>158</v>
      </c>
      <c r="F2279">
        <f>IF(D2279="",AVERAGE(#REF!),D2279)</f>
        <v>78</v>
      </c>
      <c r="G2279">
        <f>IF(OR(Table3[[#This Row],[new Age]]&gt;Answer!$H$39,Table3[[#This Row],[new Age]]&lt;Answer!$H$40),1,0)</f>
        <v>0</v>
      </c>
    </row>
    <row r="2280" spans="1:7" x14ac:dyDescent="0.3">
      <c r="A2280">
        <v>2279</v>
      </c>
      <c r="B2280" s="1" t="s">
        <v>106</v>
      </c>
      <c r="C2280" t="s">
        <v>151</v>
      </c>
      <c r="D2280">
        <v>33</v>
      </c>
      <c r="E2280" t="s">
        <v>158</v>
      </c>
      <c r="F2280">
        <f t="shared" si="35"/>
        <v>33</v>
      </c>
      <c r="G2280">
        <f>IF(OR(Table3[[#This Row],[new Age]]&gt;Answer!$H$39,Table3[[#This Row],[new Age]]&lt;Answer!$H$40),1,0)</f>
        <v>0</v>
      </c>
    </row>
    <row r="2281" spans="1:7" x14ac:dyDescent="0.3">
      <c r="A2281">
        <v>2280</v>
      </c>
      <c r="B2281" s="1" t="s">
        <v>99</v>
      </c>
      <c r="C2281" t="s">
        <v>151</v>
      </c>
      <c r="D2281">
        <v>53</v>
      </c>
      <c r="E2281" t="s">
        <v>158</v>
      </c>
      <c r="F2281">
        <f t="shared" si="35"/>
        <v>53</v>
      </c>
      <c r="G2281">
        <f>IF(OR(Table3[[#This Row],[new Age]]&gt;Answer!$H$39,Table3[[#This Row],[new Age]]&lt;Answer!$H$40),1,0)</f>
        <v>0</v>
      </c>
    </row>
    <row r="2282" spans="1:7" x14ac:dyDescent="0.3">
      <c r="A2282">
        <v>2281</v>
      </c>
      <c r="B2282" s="1" t="s">
        <v>99</v>
      </c>
      <c r="C2282" t="s">
        <v>152</v>
      </c>
      <c r="D2282">
        <v>31</v>
      </c>
      <c r="E2282" t="s">
        <v>158</v>
      </c>
      <c r="F2282">
        <f>IF(D2282="",AVERAGE(#REF!),D2282)</f>
        <v>31</v>
      </c>
      <c r="G2282">
        <f>IF(OR(Table3[[#This Row],[new Age]]&gt;Answer!$H$39,Table3[[#This Row],[new Age]]&lt;Answer!$H$40),1,0)</f>
        <v>0</v>
      </c>
    </row>
    <row r="2283" spans="1:7" x14ac:dyDescent="0.3">
      <c r="A2283">
        <v>2282</v>
      </c>
      <c r="B2283" s="1" t="s">
        <v>99</v>
      </c>
      <c r="C2283" t="s">
        <v>152</v>
      </c>
      <c r="D2283">
        <v>22</v>
      </c>
      <c r="E2283" t="s">
        <v>158</v>
      </c>
      <c r="F2283">
        <f>IF(D2283="",AVERAGE(#REF!),D2283)</f>
        <v>22</v>
      </c>
      <c r="G2283">
        <f>IF(OR(Table3[[#This Row],[new Age]]&gt;Answer!$H$39,Table3[[#This Row],[new Age]]&lt;Answer!$H$40),1,0)</f>
        <v>0</v>
      </c>
    </row>
    <row r="2284" spans="1:7" x14ac:dyDescent="0.3">
      <c r="A2284">
        <v>2283</v>
      </c>
      <c r="B2284" s="1" t="s">
        <v>99</v>
      </c>
      <c r="C2284" t="s">
        <v>152</v>
      </c>
      <c r="D2284">
        <v>24</v>
      </c>
      <c r="E2284" t="s">
        <v>158</v>
      </c>
      <c r="F2284">
        <f t="shared" si="35"/>
        <v>24</v>
      </c>
      <c r="G2284">
        <f>IF(OR(Table3[[#This Row],[new Age]]&gt;Answer!$H$39,Table3[[#This Row],[new Age]]&lt;Answer!$H$40),1,0)</f>
        <v>0</v>
      </c>
    </row>
    <row r="2285" spans="1:7" x14ac:dyDescent="0.3">
      <c r="A2285">
        <v>2284</v>
      </c>
      <c r="B2285" s="1" t="s">
        <v>100</v>
      </c>
      <c r="C2285" t="s">
        <v>151</v>
      </c>
      <c r="D2285">
        <v>61</v>
      </c>
      <c r="E2285" t="s">
        <v>158</v>
      </c>
      <c r="F2285">
        <f t="shared" si="35"/>
        <v>61</v>
      </c>
      <c r="G2285">
        <f>IF(OR(Table3[[#This Row],[new Age]]&gt;Answer!$H$39,Table3[[#This Row],[new Age]]&lt;Answer!$H$40),1,0)</f>
        <v>0</v>
      </c>
    </row>
    <row r="2286" spans="1:7" x14ac:dyDescent="0.3">
      <c r="A2286">
        <v>2285</v>
      </c>
      <c r="B2286" s="1" t="s">
        <v>110</v>
      </c>
      <c r="C2286" t="s">
        <v>151</v>
      </c>
      <c r="D2286">
        <v>90</v>
      </c>
      <c r="E2286" t="s">
        <v>158</v>
      </c>
      <c r="F2286">
        <f>IF(D2286="",AVERAGE(#REF!),D2286)</f>
        <v>90</v>
      </c>
      <c r="G2286">
        <f>IF(OR(Table3[[#This Row],[new Age]]&gt;Answer!$H$39,Table3[[#This Row],[new Age]]&lt;Answer!$H$40),1,0)</f>
        <v>0</v>
      </c>
    </row>
    <row r="2287" spans="1:7" x14ac:dyDescent="0.3">
      <c r="A2287">
        <v>2286</v>
      </c>
      <c r="B2287" s="1" t="s">
        <v>100</v>
      </c>
      <c r="C2287" t="s">
        <v>151</v>
      </c>
      <c r="D2287">
        <v>75</v>
      </c>
      <c r="E2287" t="s">
        <v>158</v>
      </c>
      <c r="F2287">
        <f>IF(D2287="",AVERAGE(#REF!),D2287)</f>
        <v>75</v>
      </c>
      <c r="G2287">
        <f>IF(OR(Table3[[#This Row],[new Age]]&gt;Answer!$H$39,Table3[[#This Row],[new Age]]&lt;Answer!$H$40),1,0)</f>
        <v>0</v>
      </c>
    </row>
    <row r="2288" spans="1:7" x14ac:dyDescent="0.3">
      <c r="A2288">
        <v>2287</v>
      </c>
      <c r="B2288" s="1" t="s">
        <v>107</v>
      </c>
      <c r="C2288" t="s">
        <v>151</v>
      </c>
      <c r="D2288">
        <v>72</v>
      </c>
      <c r="E2288" t="s">
        <v>158</v>
      </c>
      <c r="F2288">
        <f t="shared" si="35"/>
        <v>72</v>
      </c>
      <c r="G2288">
        <f>IF(OR(Table3[[#This Row],[new Age]]&gt;Answer!$H$39,Table3[[#This Row],[new Age]]&lt;Answer!$H$40),1,0)</f>
        <v>0</v>
      </c>
    </row>
    <row r="2289" spans="1:7" x14ac:dyDescent="0.3">
      <c r="A2289">
        <v>2288</v>
      </c>
      <c r="B2289" s="1" t="s">
        <v>99</v>
      </c>
      <c r="C2289" t="s">
        <v>151</v>
      </c>
      <c r="D2289">
        <v>40</v>
      </c>
      <c r="E2289" t="s">
        <v>158</v>
      </c>
      <c r="F2289">
        <f t="shared" si="35"/>
        <v>40</v>
      </c>
      <c r="G2289">
        <f>IF(OR(Table3[[#This Row],[new Age]]&gt;Answer!$H$39,Table3[[#This Row],[new Age]]&lt;Answer!$H$40),1,0)</f>
        <v>0</v>
      </c>
    </row>
    <row r="2290" spans="1:7" x14ac:dyDescent="0.3">
      <c r="A2290">
        <v>2289</v>
      </c>
      <c r="B2290" s="1" t="s">
        <v>100</v>
      </c>
      <c r="C2290" t="s">
        <v>152</v>
      </c>
      <c r="D2290">
        <v>44</v>
      </c>
      <c r="E2290" t="s">
        <v>158</v>
      </c>
      <c r="F2290">
        <f>IF(D2290="",AVERAGE(#REF!),D2290)</f>
        <v>44</v>
      </c>
      <c r="G2290">
        <f>IF(OR(Table3[[#This Row],[new Age]]&gt;Answer!$H$39,Table3[[#This Row],[new Age]]&lt;Answer!$H$40),1,0)</f>
        <v>0</v>
      </c>
    </row>
    <row r="2291" spans="1:7" x14ac:dyDescent="0.3">
      <c r="A2291">
        <v>2290</v>
      </c>
      <c r="B2291" s="1" t="s">
        <v>103</v>
      </c>
      <c r="C2291" t="s">
        <v>152</v>
      </c>
      <c r="D2291">
        <v>88</v>
      </c>
      <c r="E2291" t="s">
        <v>158</v>
      </c>
      <c r="F2291">
        <f>IF(D2291="",AVERAGE(#REF!),D2291)</f>
        <v>88</v>
      </c>
      <c r="G2291">
        <f>IF(OR(Table3[[#This Row],[new Age]]&gt;Answer!$H$39,Table3[[#This Row],[new Age]]&lt;Answer!$H$40),1,0)</f>
        <v>0</v>
      </c>
    </row>
    <row r="2292" spans="1:7" x14ac:dyDescent="0.3">
      <c r="A2292">
        <v>2291</v>
      </c>
      <c r="B2292" s="1" t="s">
        <v>101</v>
      </c>
      <c r="C2292" t="s">
        <v>152</v>
      </c>
      <c r="D2292">
        <v>84</v>
      </c>
      <c r="E2292" t="s">
        <v>158</v>
      </c>
      <c r="F2292">
        <f t="shared" si="35"/>
        <v>84</v>
      </c>
      <c r="G2292">
        <f>IF(OR(Table3[[#This Row],[new Age]]&gt;Answer!$H$39,Table3[[#This Row],[new Age]]&lt;Answer!$H$40),1,0)</f>
        <v>0</v>
      </c>
    </row>
    <row r="2293" spans="1:7" x14ac:dyDescent="0.3">
      <c r="A2293">
        <v>2292</v>
      </c>
      <c r="B2293" s="1" t="s">
        <v>99</v>
      </c>
      <c r="C2293" t="s">
        <v>152</v>
      </c>
      <c r="D2293">
        <v>66</v>
      </c>
      <c r="E2293" t="s">
        <v>158</v>
      </c>
      <c r="F2293">
        <f t="shared" si="35"/>
        <v>66</v>
      </c>
      <c r="G2293">
        <f>IF(OR(Table3[[#This Row],[new Age]]&gt;Answer!$H$39,Table3[[#This Row],[new Age]]&lt;Answer!$H$40),1,0)</f>
        <v>0</v>
      </c>
    </row>
    <row r="2294" spans="1:7" x14ac:dyDescent="0.3">
      <c r="A2294">
        <v>2293</v>
      </c>
      <c r="B2294" s="1" t="s">
        <v>106</v>
      </c>
      <c r="C2294" t="s">
        <v>152</v>
      </c>
      <c r="D2294">
        <v>70</v>
      </c>
      <c r="E2294" t="s">
        <v>158</v>
      </c>
      <c r="F2294">
        <f>IF(D2294="",AVERAGE(#REF!),D2294)</f>
        <v>70</v>
      </c>
      <c r="G2294">
        <f>IF(OR(Table3[[#This Row],[new Age]]&gt;Answer!$H$39,Table3[[#This Row],[new Age]]&lt;Answer!$H$40),1,0)</f>
        <v>0</v>
      </c>
    </row>
    <row r="2295" spans="1:7" x14ac:dyDescent="0.3">
      <c r="A2295">
        <v>2294</v>
      </c>
      <c r="B2295" s="1" t="s">
        <v>100</v>
      </c>
      <c r="C2295" t="s">
        <v>151</v>
      </c>
      <c r="D2295">
        <v>32</v>
      </c>
      <c r="E2295" t="s">
        <v>158</v>
      </c>
      <c r="F2295">
        <f>IF(D2295="",AVERAGE(#REF!),D2295)</f>
        <v>32</v>
      </c>
      <c r="G2295">
        <f>IF(OR(Table3[[#This Row],[new Age]]&gt;Answer!$H$39,Table3[[#This Row],[new Age]]&lt;Answer!$H$40),1,0)</f>
        <v>0</v>
      </c>
    </row>
    <row r="2296" spans="1:7" x14ac:dyDescent="0.3">
      <c r="A2296">
        <v>2295</v>
      </c>
      <c r="B2296" s="1" t="s">
        <v>99</v>
      </c>
      <c r="C2296" t="s">
        <v>152</v>
      </c>
      <c r="D2296">
        <v>33</v>
      </c>
      <c r="E2296" t="s">
        <v>158</v>
      </c>
      <c r="F2296">
        <f t="shared" si="35"/>
        <v>33</v>
      </c>
      <c r="G2296">
        <f>IF(OR(Table3[[#This Row],[new Age]]&gt;Answer!$H$39,Table3[[#This Row],[new Age]]&lt;Answer!$H$40),1,0)</f>
        <v>0</v>
      </c>
    </row>
    <row r="2297" spans="1:7" x14ac:dyDescent="0.3">
      <c r="A2297">
        <v>2296</v>
      </c>
      <c r="B2297" s="1" t="s">
        <v>100</v>
      </c>
      <c r="C2297" t="s">
        <v>152</v>
      </c>
      <c r="D2297">
        <v>28</v>
      </c>
      <c r="E2297" t="s">
        <v>158</v>
      </c>
      <c r="F2297">
        <f t="shared" si="35"/>
        <v>28</v>
      </c>
      <c r="G2297">
        <f>IF(OR(Table3[[#This Row],[new Age]]&gt;Answer!$H$39,Table3[[#This Row],[new Age]]&lt;Answer!$H$40),1,0)</f>
        <v>0</v>
      </c>
    </row>
    <row r="2298" spans="1:7" x14ac:dyDescent="0.3">
      <c r="A2298">
        <v>2297</v>
      </c>
      <c r="B2298" s="1" t="s">
        <v>106</v>
      </c>
      <c r="C2298" t="s">
        <v>151</v>
      </c>
      <c r="D2298">
        <v>50</v>
      </c>
      <c r="E2298" t="s">
        <v>158</v>
      </c>
      <c r="F2298">
        <f>IF(D2298="",AVERAGE(#REF!),D2298)</f>
        <v>50</v>
      </c>
      <c r="G2298">
        <f>IF(OR(Table3[[#This Row],[new Age]]&gt;Answer!$H$39,Table3[[#This Row],[new Age]]&lt;Answer!$H$40),1,0)</f>
        <v>0</v>
      </c>
    </row>
    <row r="2299" spans="1:7" x14ac:dyDescent="0.3">
      <c r="A2299">
        <v>2298</v>
      </c>
      <c r="B2299" s="1" t="s">
        <v>99</v>
      </c>
      <c r="C2299" t="s">
        <v>152</v>
      </c>
      <c r="D2299">
        <v>40</v>
      </c>
      <c r="E2299" t="s">
        <v>158</v>
      </c>
      <c r="F2299">
        <f>IF(D2299="",AVERAGE(#REF!),D2299)</f>
        <v>40</v>
      </c>
      <c r="G2299">
        <f>IF(OR(Table3[[#This Row],[new Age]]&gt;Answer!$H$39,Table3[[#This Row],[new Age]]&lt;Answer!$H$40),1,0)</f>
        <v>0</v>
      </c>
    </row>
    <row r="2300" spans="1:7" x14ac:dyDescent="0.3">
      <c r="A2300">
        <v>2299</v>
      </c>
      <c r="B2300" s="1" t="s">
        <v>99</v>
      </c>
      <c r="C2300" t="s">
        <v>152</v>
      </c>
      <c r="D2300">
        <v>58</v>
      </c>
      <c r="E2300" t="s">
        <v>158</v>
      </c>
      <c r="F2300">
        <f t="shared" si="35"/>
        <v>58</v>
      </c>
      <c r="G2300">
        <f>IF(OR(Table3[[#This Row],[new Age]]&gt;Answer!$H$39,Table3[[#This Row],[new Age]]&lt;Answer!$H$40),1,0)</f>
        <v>0</v>
      </c>
    </row>
    <row r="2301" spans="1:7" x14ac:dyDescent="0.3">
      <c r="A2301">
        <v>2300</v>
      </c>
      <c r="B2301" s="1" t="s">
        <v>99</v>
      </c>
      <c r="C2301" t="s">
        <v>151</v>
      </c>
      <c r="D2301">
        <v>61</v>
      </c>
      <c r="E2301" t="s">
        <v>158</v>
      </c>
      <c r="F2301">
        <f t="shared" si="35"/>
        <v>61</v>
      </c>
      <c r="G2301">
        <f>IF(OR(Table3[[#This Row],[new Age]]&gt;Answer!$H$39,Table3[[#This Row],[new Age]]&lt;Answer!$H$40),1,0)</f>
        <v>0</v>
      </c>
    </row>
    <row r="2302" spans="1:7" x14ac:dyDescent="0.3">
      <c r="A2302">
        <v>2301</v>
      </c>
      <c r="B2302" s="1" t="s">
        <v>108</v>
      </c>
      <c r="C2302" t="s">
        <v>152</v>
      </c>
      <c r="D2302">
        <v>38</v>
      </c>
      <c r="E2302" t="s">
        <v>158</v>
      </c>
      <c r="F2302">
        <f>IF(D2302="",AVERAGE(#REF!),D2302)</f>
        <v>38</v>
      </c>
      <c r="G2302">
        <f>IF(OR(Table3[[#This Row],[new Age]]&gt;Answer!$H$39,Table3[[#This Row],[new Age]]&lt;Answer!$H$40),1,0)</f>
        <v>0</v>
      </c>
    </row>
    <row r="2303" spans="1:7" x14ac:dyDescent="0.3">
      <c r="A2303">
        <v>2302</v>
      </c>
      <c r="B2303" s="1" t="s">
        <v>105</v>
      </c>
      <c r="C2303" t="s">
        <v>151</v>
      </c>
      <c r="D2303">
        <v>70</v>
      </c>
      <c r="E2303" t="s">
        <v>158</v>
      </c>
      <c r="F2303">
        <f>IF(D2303="",AVERAGE(#REF!),D2303)</f>
        <v>70</v>
      </c>
      <c r="G2303">
        <f>IF(OR(Table3[[#This Row],[new Age]]&gt;Answer!$H$39,Table3[[#This Row],[new Age]]&lt;Answer!$H$40),1,0)</f>
        <v>0</v>
      </c>
    </row>
    <row r="2304" spans="1:7" x14ac:dyDescent="0.3">
      <c r="A2304">
        <v>2303</v>
      </c>
      <c r="B2304" s="1" t="s">
        <v>104</v>
      </c>
      <c r="C2304" t="s">
        <v>152</v>
      </c>
      <c r="D2304">
        <v>55</v>
      </c>
      <c r="E2304" t="s">
        <v>158</v>
      </c>
      <c r="F2304">
        <f t="shared" si="35"/>
        <v>55</v>
      </c>
      <c r="G2304">
        <f>IF(OR(Table3[[#This Row],[new Age]]&gt;Answer!$H$39,Table3[[#This Row],[new Age]]&lt;Answer!$H$40),1,0)</f>
        <v>0</v>
      </c>
    </row>
    <row r="2305" spans="1:7" x14ac:dyDescent="0.3">
      <c r="A2305">
        <v>2304</v>
      </c>
      <c r="B2305" s="1" t="s">
        <v>99</v>
      </c>
      <c r="C2305" t="s">
        <v>152</v>
      </c>
      <c r="D2305">
        <v>86</v>
      </c>
      <c r="E2305" t="s">
        <v>158</v>
      </c>
      <c r="F2305">
        <f t="shared" si="35"/>
        <v>86</v>
      </c>
      <c r="G2305">
        <f>IF(OR(Table3[[#This Row],[new Age]]&gt;Answer!$H$39,Table3[[#This Row],[new Age]]&lt;Answer!$H$40),1,0)</f>
        <v>0</v>
      </c>
    </row>
    <row r="2306" spans="1:7" x14ac:dyDescent="0.3">
      <c r="A2306">
        <v>2305</v>
      </c>
      <c r="B2306" s="1" t="s">
        <v>99</v>
      </c>
      <c r="C2306" t="s">
        <v>151</v>
      </c>
      <c r="D2306">
        <v>18</v>
      </c>
      <c r="E2306" t="s">
        <v>158</v>
      </c>
      <c r="F2306">
        <f>IF(D2306="",AVERAGE(#REF!),D2306)</f>
        <v>18</v>
      </c>
      <c r="G2306">
        <f>IF(OR(Table3[[#This Row],[new Age]]&gt;Answer!$H$39,Table3[[#This Row],[new Age]]&lt;Answer!$H$40),1,0)</f>
        <v>0</v>
      </c>
    </row>
    <row r="2307" spans="1:7" x14ac:dyDescent="0.3">
      <c r="A2307">
        <v>2306</v>
      </c>
      <c r="B2307" s="1" t="s">
        <v>105</v>
      </c>
      <c r="C2307" t="s">
        <v>151</v>
      </c>
      <c r="D2307">
        <v>44</v>
      </c>
      <c r="E2307" t="s">
        <v>158</v>
      </c>
      <c r="F2307">
        <f>IF(D2307="",AVERAGE(#REF!),D2307)</f>
        <v>44</v>
      </c>
      <c r="G2307">
        <f>IF(OR(Table3[[#This Row],[new Age]]&gt;Answer!$H$39,Table3[[#This Row],[new Age]]&lt;Answer!$H$40),1,0)</f>
        <v>0</v>
      </c>
    </row>
    <row r="2308" spans="1:7" x14ac:dyDescent="0.3">
      <c r="A2308">
        <v>2307</v>
      </c>
      <c r="B2308" s="1" t="s">
        <v>99</v>
      </c>
      <c r="C2308" t="s">
        <v>151</v>
      </c>
      <c r="D2308">
        <v>66</v>
      </c>
      <c r="E2308" t="s">
        <v>158</v>
      </c>
      <c r="F2308">
        <f t="shared" si="35"/>
        <v>66</v>
      </c>
      <c r="G2308">
        <f>IF(OR(Table3[[#This Row],[new Age]]&gt;Answer!$H$39,Table3[[#This Row],[new Age]]&lt;Answer!$H$40),1,0)</f>
        <v>0</v>
      </c>
    </row>
    <row r="2309" spans="1:7" x14ac:dyDescent="0.3">
      <c r="A2309">
        <v>2308</v>
      </c>
      <c r="B2309" s="1" t="s">
        <v>103</v>
      </c>
      <c r="C2309" t="s">
        <v>152</v>
      </c>
      <c r="D2309">
        <v>32</v>
      </c>
      <c r="E2309" t="s">
        <v>158</v>
      </c>
      <c r="F2309">
        <f t="shared" si="35"/>
        <v>32</v>
      </c>
      <c r="G2309">
        <f>IF(OR(Table3[[#This Row],[new Age]]&gt;Answer!$H$39,Table3[[#This Row],[new Age]]&lt;Answer!$H$40),1,0)</f>
        <v>0</v>
      </c>
    </row>
    <row r="2310" spans="1:7" x14ac:dyDescent="0.3">
      <c r="A2310">
        <v>2309</v>
      </c>
      <c r="B2310" s="1" t="s">
        <v>107</v>
      </c>
      <c r="C2310" t="s">
        <v>152</v>
      </c>
      <c r="D2310">
        <v>25</v>
      </c>
      <c r="E2310" t="s">
        <v>158</v>
      </c>
      <c r="F2310">
        <f>IF(D2310="",AVERAGE(#REF!),D2310)</f>
        <v>25</v>
      </c>
      <c r="G2310">
        <f>IF(OR(Table3[[#This Row],[new Age]]&gt;Answer!$H$39,Table3[[#This Row],[new Age]]&lt;Answer!$H$40),1,0)</f>
        <v>0</v>
      </c>
    </row>
    <row r="2311" spans="1:7" x14ac:dyDescent="0.3">
      <c r="A2311">
        <v>2310</v>
      </c>
      <c r="B2311" s="1" t="s">
        <v>100</v>
      </c>
      <c r="C2311" t="s">
        <v>152</v>
      </c>
      <c r="D2311">
        <v>38</v>
      </c>
      <c r="E2311" t="s">
        <v>158</v>
      </c>
      <c r="F2311">
        <f>IF(D2311="",AVERAGE(#REF!),D2311)</f>
        <v>38</v>
      </c>
      <c r="G2311">
        <f>IF(OR(Table3[[#This Row],[new Age]]&gt;Answer!$H$39,Table3[[#This Row],[new Age]]&lt;Answer!$H$40),1,0)</f>
        <v>0</v>
      </c>
    </row>
    <row r="2312" spans="1:7" x14ac:dyDescent="0.3">
      <c r="A2312">
        <v>2311</v>
      </c>
      <c r="B2312" s="1" t="s">
        <v>105</v>
      </c>
      <c r="C2312" t="s">
        <v>151</v>
      </c>
      <c r="D2312">
        <v>36</v>
      </c>
      <c r="E2312" t="s">
        <v>158</v>
      </c>
      <c r="F2312">
        <f t="shared" ref="F2312:F2373" si="36">IF(D2312="",AVERAGE(D2309:D2311),D2312)</f>
        <v>36</v>
      </c>
      <c r="G2312">
        <f>IF(OR(Table3[[#This Row],[new Age]]&gt;Answer!$H$39,Table3[[#This Row],[new Age]]&lt;Answer!$H$40),1,0)</f>
        <v>0</v>
      </c>
    </row>
    <row r="2313" spans="1:7" x14ac:dyDescent="0.3">
      <c r="A2313">
        <v>2312</v>
      </c>
      <c r="B2313" s="1" t="s">
        <v>99</v>
      </c>
      <c r="C2313" t="s">
        <v>151</v>
      </c>
      <c r="D2313">
        <v>56</v>
      </c>
      <c r="E2313" t="s">
        <v>158</v>
      </c>
      <c r="F2313">
        <f t="shared" si="36"/>
        <v>56</v>
      </c>
      <c r="G2313">
        <f>IF(OR(Table3[[#This Row],[new Age]]&gt;Answer!$H$39,Table3[[#This Row],[new Age]]&lt;Answer!$H$40),1,0)</f>
        <v>0</v>
      </c>
    </row>
    <row r="2314" spans="1:7" x14ac:dyDescent="0.3">
      <c r="A2314">
        <v>2313</v>
      </c>
      <c r="B2314" s="1" t="s">
        <v>104</v>
      </c>
      <c r="C2314" t="s">
        <v>152</v>
      </c>
      <c r="D2314">
        <v>31</v>
      </c>
      <c r="E2314" t="s">
        <v>158</v>
      </c>
      <c r="F2314">
        <f>IF(D2314="",AVERAGE(#REF!),D2314)</f>
        <v>31</v>
      </c>
      <c r="G2314">
        <f>IF(OR(Table3[[#This Row],[new Age]]&gt;Answer!$H$39,Table3[[#This Row],[new Age]]&lt;Answer!$H$40),1,0)</f>
        <v>0</v>
      </c>
    </row>
    <row r="2315" spans="1:7" x14ac:dyDescent="0.3">
      <c r="A2315">
        <v>2314</v>
      </c>
      <c r="B2315" s="1" t="s">
        <v>99</v>
      </c>
      <c r="C2315" t="s">
        <v>152</v>
      </c>
      <c r="D2315">
        <v>18</v>
      </c>
      <c r="E2315" t="s">
        <v>158</v>
      </c>
      <c r="F2315">
        <f>IF(D2315="",AVERAGE(#REF!),D2315)</f>
        <v>18</v>
      </c>
      <c r="G2315">
        <f>IF(OR(Table3[[#This Row],[new Age]]&gt;Answer!$H$39,Table3[[#This Row],[new Age]]&lt;Answer!$H$40),1,0)</f>
        <v>0</v>
      </c>
    </row>
    <row r="2316" spans="1:7" x14ac:dyDescent="0.3">
      <c r="A2316">
        <v>2315</v>
      </c>
      <c r="B2316" s="1" t="s">
        <v>99</v>
      </c>
      <c r="C2316" t="s">
        <v>152</v>
      </c>
      <c r="D2316">
        <v>60</v>
      </c>
      <c r="E2316" t="s">
        <v>158</v>
      </c>
      <c r="F2316">
        <f t="shared" si="36"/>
        <v>60</v>
      </c>
      <c r="G2316">
        <f>IF(OR(Table3[[#This Row],[new Age]]&gt;Answer!$H$39,Table3[[#This Row],[new Age]]&lt;Answer!$H$40),1,0)</f>
        <v>0</v>
      </c>
    </row>
    <row r="2317" spans="1:7" x14ac:dyDescent="0.3">
      <c r="A2317">
        <v>2316</v>
      </c>
      <c r="B2317" s="1" t="s">
        <v>100</v>
      </c>
      <c r="C2317" t="s">
        <v>151</v>
      </c>
      <c r="D2317">
        <v>33</v>
      </c>
      <c r="E2317" t="s">
        <v>158</v>
      </c>
      <c r="F2317">
        <f t="shared" si="36"/>
        <v>33</v>
      </c>
      <c r="G2317">
        <f>IF(OR(Table3[[#This Row],[new Age]]&gt;Answer!$H$39,Table3[[#This Row],[new Age]]&lt;Answer!$H$40),1,0)</f>
        <v>0</v>
      </c>
    </row>
    <row r="2318" spans="1:7" x14ac:dyDescent="0.3">
      <c r="A2318">
        <v>2317</v>
      </c>
      <c r="B2318" s="1" t="s">
        <v>99</v>
      </c>
      <c r="C2318" t="s">
        <v>151</v>
      </c>
      <c r="D2318">
        <v>86</v>
      </c>
      <c r="E2318" t="s">
        <v>158</v>
      </c>
      <c r="F2318">
        <f>IF(D2318="",AVERAGE(#REF!),D2318)</f>
        <v>86</v>
      </c>
      <c r="G2318">
        <f>IF(OR(Table3[[#This Row],[new Age]]&gt;Answer!$H$39,Table3[[#This Row],[new Age]]&lt;Answer!$H$40),1,0)</f>
        <v>0</v>
      </c>
    </row>
    <row r="2319" spans="1:7" x14ac:dyDescent="0.3">
      <c r="A2319">
        <v>2318</v>
      </c>
      <c r="B2319" s="1" t="s">
        <v>100</v>
      </c>
      <c r="C2319" t="s">
        <v>152</v>
      </c>
      <c r="D2319">
        <v>59</v>
      </c>
      <c r="E2319" t="s">
        <v>158</v>
      </c>
      <c r="F2319">
        <f>IF(D2319="",AVERAGE(#REF!),D2319)</f>
        <v>59</v>
      </c>
      <c r="G2319">
        <f>IF(OR(Table3[[#This Row],[new Age]]&gt;Answer!$H$39,Table3[[#This Row],[new Age]]&lt;Answer!$H$40),1,0)</f>
        <v>0</v>
      </c>
    </row>
    <row r="2320" spans="1:7" x14ac:dyDescent="0.3">
      <c r="A2320">
        <v>2319</v>
      </c>
      <c r="B2320" s="1" t="s">
        <v>100</v>
      </c>
      <c r="C2320" t="s">
        <v>151</v>
      </c>
      <c r="D2320">
        <v>72</v>
      </c>
      <c r="E2320" t="s">
        <v>158</v>
      </c>
      <c r="F2320">
        <f t="shared" si="36"/>
        <v>72</v>
      </c>
      <c r="G2320">
        <f>IF(OR(Table3[[#This Row],[new Age]]&gt;Answer!$H$39,Table3[[#This Row],[new Age]]&lt;Answer!$H$40),1,0)</f>
        <v>0</v>
      </c>
    </row>
    <row r="2321" spans="1:7" x14ac:dyDescent="0.3">
      <c r="A2321">
        <v>2320</v>
      </c>
      <c r="B2321" s="1" t="s">
        <v>104</v>
      </c>
      <c r="C2321" t="s">
        <v>151</v>
      </c>
      <c r="D2321">
        <v>88</v>
      </c>
      <c r="E2321" t="s">
        <v>158</v>
      </c>
      <c r="F2321">
        <f t="shared" si="36"/>
        <v>88</v>
      </c>
      <c r="G2321">
        <f>IF(OR(Table3[[#This Row],[new Age]]&gt;Answer!$H$39,Table3[[#This Row],[new Age]]&lt;Answer!$H$40),1,0)</f>
        <v>0</v>
      </c>
    </row>
    <row r="2322" spans="1:7" x14ac:dyDescent="0.3">
      <c r="A2322">
        <v>2321</v>
      </c>
      <c r="B2322" s="1" t="s">
        <v>109</v>
      </c>
      <c r="C2322" t="s">
        <v>152</v>
      </c>
      <c r="D2322">
        <v>39</v>
      </c>
      <c r="E2322" t="s">
        <v>158</v>
      </c>
      <c r="F2322">
        <f>IF(D2322="",AVERAGE(#REF!),D2322)</f>
        <v>39</v>
      </c>
      <c r="G2322">
        <f>IF(OR(Table3[[#This Row],[new Age]]&gt;Answer!$H$39,Table3[[#This Row],[new Age]]&lt;Answer!$H$40),1,0)</f>
        <v>0</v>
      </c>
    </row>
    <row r="2323" spans="1:7" x14ac:dyDescent="0.3">
      <c r="A2323">
        <v>2322</v>
      </c>
      <c r="B2323" s="1" t="s">
        <v>99</v>
      </c>
      <c r="C2323" t="s">
        <v>152</v>
      </c>
      <c r="D2323">
        <v>54</v>
      </c>
      <c r="E2323" t="s">
        <v>158</v>
      </c>
      <c r="F2323">
        <f>IF(D2323="",AVERAGE(#REF!),D2323)</f>
        <v>54</v>
      </c>
      <c r="G2323">
        <f>IF(OR(Table3[[#This Row],[new Age]]&gt;Answer!$H$39,Table3[[#This Row],[new Age]]&lt;Answer!$H$40),1,0)</f>
        <v>0</v>
      </c>
    </row>
    <row r="2324" spans="1:7" x14ac:dyDescent="0.3">
      <c r="A2324">
        <v>2323</v>
      </c>
      <c r="B2324" s="1" t="s">
        <v>107</v>
      </c>
      <c r="C2324" t="s">
        <v>152</v>
      </c>
      <c r="D2324">
        <v>58</v>
      </c>
      <c r="E2324" t="s">
        <v>158</v>
      </c>
      <c r="F2324">
        <f t="shared" si="36"/>
        <v>58</v>
      </c>
      <c r="G2324">
        <f>IF(OR(Table3[[#This Row],[new Age]]&gt;Answer!$H$39,Table3[[#This Row],[new Age]]&lt;Answer!$H$40),1,0)</f>
        <v>0</v>
      </c>
    </row>
    <row r="2325" spans="1:7" x14ac:dyDescent="0.3">
      <c r="A2325">
        <v>2324</v>
      </c>
      <c r="B2325" s="1" t="s">
        <v>100</v>
      </c>
      <c r="C2325" t="s">
        <v>151</v>
      </c>
      <c r="D2325">
        <v>29</v>
      </c>
      <c r="E2325" t="s">
        <v>158</v>
      </c>
      <c r="F2325">
        <f t="shared" si="36"/>
        <v>29</v>
      </c>
      <c r="G2325">
        <f>IF(OR(Table3[[#This Row],[new Age]]&gt;Answer!$H$39,Table3[[#This Row],[new Age]]&lt;Answer!$H$40),1,0)</f>
        <v>0</v>
      </c>
    </row>
    <row r="2326" spans="1:7" x14ac:dyDescent="0.3">
      <c r="A2326">
        <v>2325</v>
      </c>
      <c r="B2326" s="1" t="s">
        <v>101</v>
      </c>
      <c r="C2326" t="s">
        <v>151</v>
      </c>
      <c r="D2326">
        <v>36</v>
      </c>
      <c r="E2326" t="s">
        <v>158</v>
      </c>
      <c r="F2326">
        <f>IF(D2326="",AVERAGE(#REF!),D2326)</f>
        <v>36</v>
      </c>
      <c r="G2326">
        <f>IF(OR(Table3[[#This Row],[new Age]]&gt;Answer!$H$39,Table3[[#This Row],[new Age]]&lt;Answer!$H$40),1,0)</f>
        <v>0</v>
      </c>
    </row>
    <row r="2327" spans="1:7" x14ac:dyDescent="0.3">
      <c r="A2327">
        <v>2326</v>
      </c>
      <c r="B2327" s="1" t="s">
        <v>107</v>
      </c>
      <c r="C2327" t="s">
        <v>151</v>
      </c>
      <c r="D2327">
        <v>38</v>
      </c>
      <c r="E2327" t="s">
        <v>158</v>
      </c>
      <c r="F2327">
        <f>IF(D2327="",AVERAGE(#REF!),D2327)</f>
        <v>38</v>
      </c>
      <c r="G2327">
        <f>IF(OR(Table3[[#This Row],[new Age]]&gt;Answer!$H$39,Table3[[#This Row],[new Age]]&lt;Answer!$H$40),1,0)</f>
        <v>0</v>
      </c>
    </row>
    <row r="2328" spans="1:7" x14ac:dyDescent="0.3">
      <c r="A2328">
        <v>2327</v>
      </c>
      <c r="B2328" s="1" t="s">
        <v>99</v>
      </c>
      <c r="C2328" t="s">
        <v>151</v>
      </c>
      <c r="D2328">
        <v>53</v>
      </c>
      <c r="E2328" t="s">
        <v>158</v>
      </c>
      <c r="F2328">
        <f t="shared" si="36"/>
        <v>53</v>
      </c>
      <c r="G2328">
        <f>IF(OR(Table3[[#This Row],[new Age]]&gt;Answer!$H$39,Table3[[#This Row],[new Age]]&lt;Answer!$H$40),1,0)</f>
        <v>0</v>
      </c>
    </row>
    <row r="2329" spans="1:7" x14ac:dyDescent="0.3">
      <c r="A2329">
        <v>2328</v>
      </c>
      <c r="B2329" s="1" t="s">
        <v>99</v>
      </c>
      <c r="C2329" t="s">
        <v>151</v>
      </c>
      <c r="D2329">
        <v>18</v>
      </c>
      <c r="E2329" t="s">
        <v>158</v>
      </c>
      <c r="F2329">
        <f t="shared" si="36"/>
        <v>18</v>
      </c>
      <c r="G2329">
        <f>IF(OR(Table3[[#This Row],[new Age]]&gt;Answer!$H$39,Table3[[#This Row],[new Age]]&lt;Answer!$H$40),1,0)</f>
        <v>0</v>
      </c>
    </row>
    <row r="2330" spans="1:7" x14ac:dyDescent="0.3">
      <c r="A2330">
        <v>2329</v>
      </c>
      <c r="B2330" s="1" t="s">
        <v>100</v>
      </c>
      <c r="C2330" t="s">
        <v>151</v>
      </c>
      <c r="D2330">
        <v>39</v>
      </c>
      <c r="E2330" t="s">
        <v>158</v>
      </c>
      <c r="F2330">
        <f>IF(D2330="",AVERAGE(#REF!),D2330)</f>
        <v>39</v>
      </c>
      <c r="G2330">
        <f>IF(OR(Table3[[#This Row],[new Age]]&gt;Answer!$H$39,Table3[[#This Row],[new Age]]&lt;Answer!$H$40),1,0)</f>
        <v>0</v>
      </c>
    </row>
    <row r="2331" spans="1:7" x14ac:dyDescent="0.3">
      <c r="A2331">
        <v>2330</v>
      </c>
      <c r="B2331" s="1" t="s">
        <v>99</v>
      </c>
      <c r="C2331" t="s">
        <v>152</v>
      </c>
      <c r="D2331">
        <v>23</v>
      </c>
      <c r="E2331" t="s">
        <v>158</v>
      </c>
      <c r="F2331">
        <f>IF(D2331="",AVERAGE(#REF!),D2331)</f>
        <v>23</v>
      </c>
      <c r="G2331">
        <f>IF(OR(Table3[[#This Row],[new Age]]&gt;Answer!$H$39,Table3[[#This Row],[new Age]]&lt;Answer!$H$40),1,0)</f>
        <v>0</v>
      </c>
    </row>
    <row r="2332" spans="1:7" x14ac:dyDescent="0.3">
      <c r="A2332">
        <v>2331</v>
      </c>
      <c r="B2332" s="1" t="s">
        <v>99</v>
      </c>
      <c r="C2332" t="s">
        <v>151</v>
      </c>
      <c r="D2332">
        <v>73</v>
      </c>
      <c r="E2332" t="s">
        <v>158</v>
      </c>
      <c r="F2332">
        <f t="shared" si="36"/>
        <v>73</v>
      </c>
      <c r="G2332">
        <f>IF(OR(Table3[[#This Row],[new Age]]&gt;Answer!$H$39,Table3[[#This Row],[new Age]]&lt;Answer!$H$40),1,0)</f>
        <v>0</v>
      </c>
    </row>
    <row r="2333" spans="1:7" x14ac:dyDescent="0.3">
      <c r="A2333">
        <v>2332</v>
      </c>
      <c r="B2333" s="1" t="s">
        <v>105</v>
      </c>
      <c r="C2333" t="s">
        <v>151</v>
      </c>
      <c r="D2333">
        <v>62</v>
      </c>
      <c r="E2333" t="s">
        <v>158</v>
      </c>
      <c r="F2333">
        <f t="shared" si="36"/>
        <v>62</v>
      </c>
      <c r="G2333">
        <f>IF(OR(Table3[[#This Row],[new Age]]&gt;Answer!$H$39,Table3[[#This Row],[new Age]]&lt;Answer!$H$40),1,0)</f>
        <v>0</v>
      </c>
    </row>
    <row r="2334" spans="1:7" x14ac:dyDescent="0.3">
      <c r="A2334">
        <v>2333</v>
      </c>
      <c r="B2334" s="1" t="s">
        <v>100</v>
      </c>
      <c r="C2334" t="s">
        <v>151</v>
      </c>
      <c r="D2334">
        <v>34</v>
      </c>
      <c r="E2334" t="s">
        <v>158</v>
      </c>
      <c r="F2334">
        <f>IF(D2334="",AVERAGE(#REF!),D2334)</f>
        <v>34</v>
      </c>
      <c r="G2334">
        <f>IF(OR(Table3[[#This Row],[new Age]]&gt;Answer!$H$39,Table3[[#This Row],[new Age]]&lt;Answer!$H$40),1,0)</f>
        <v>0</v>
      </c>
    </row>
    <row r="2335" spans="1:7" x14ac:dyDescent="0.3">
      <c r="A2335">
        <v>2334</v>
      </c>
      <c r="B2335" s="1" t="s">
        <v>100</v>
      </c>
      <c r="C2335" t="s">
        <v>151</v>
      </c>
      <c r="D2335">
        <v>77</v>
      </c>
      <c r="E2335" t="s">
        <v>158</v>
      </c>
      <c r="F2335">
        <f>IF(D2335="",AVERAGE(#REF!),D2335)</f>
        <v>77</v>
      </c>
      <c r="G2335">
        <f>IF(OR(Table3[[#This Row],[new Age]]&gt;Answer!$H$39,Table3[[#This Row],[new Age]]&lt;Answer!$H$40),1,0)</f>
        <v>0</v>
      </c>
    </row>
    <row r="2336" spans="1:7" x14ac:dyDescent="0.3">
      <c r="A2336">
        <v>2335</v>
      </c>
      <c r="B2336" s="1" t="s">
        <v>102</v>
      </c>
      <c r="C2336" t="s">
        <v>152</v>
      </c>
      <c r="D2336">
        <v>65</v>
      </c>
      <c r="E2336" t="s">
        <v>158</v>
      </c>
      <c r="F2336">
        <f t="shared" si="36"/>
        <v>65</v>
      </c>
      <c r="G2336">
        <f>IF(OR(Table3[[#This Row],[new Age]]&gt;Answer!$H$39,Table3[[#This Row],[new Age]]&lt;Answer!$H$40),1,0)</f>
        <v>0</v>
      </c>
    </row>
    <row r="2337" spans="1:7" x14ac:dyDescent="0.3">
      <c r="A2337">
        <v>2336</v>
      </c>
      <c r="B2337" s="1" t="s">
        <v>102</v>
      </c>
      <c r="C2337" t="s">
        <v>152</v>
      </c>
      <c r="D2337">
        <v>43</v>
      </c>
      <c r="E2337" t="s">
        <v>158</v>
      </c>
      <c r="F2337">
        <f t="shared" si="36"/>
        <v>43</v>
      </c>
      <c r="G2337">
        <f>IF(OR(Table3[[#This Row],[new Age]]&gt;Answer!$H$39,Table3[[#This Row],[new Age]]&lt;Answer!$H$40),1,0)</f>
        <v>0</v>
      </c>
    </row>
    <row r="2338" spans="1:7" x14ac:dyDescent="0.3">
      <c r="A2338">
        <v>2337</v>
      </c>
      <c r="B2338" s="1" t="s">
        <v>105</v>
      </c>
      <c r="C2338" t="s">
        <v>151</v>
      </c>
      <c r="D2338">
        <v>85</v>
      </c>
      <c r="E2338" t="s">
        <v>158</v>
      </c>
      <c r="F2338">
        <f>IF(D2338="",AVERAGE(#REF!),D2338)</f>
        <v>85</v>
      </c>
      <c r="G2338">
        <f>IF(OR(Table3[[#This Row],[new Age]]&gt;Answer!$H$39,Table3[[#This Row],[new Age]]&lt;Answer!$H$40),1,0)</f>
        <v>0</v>
      </c>
    </row>
    <row r="2339" spans="1:7" x14ac:dyDescent="0.3">
      <c r="A2339">
        <v>2338</v>
      </c>
      <c r="B2339" s="1" t="s">
        <v>99</v>
      </c>
      <c r="C2339" t="s">
        <v>152</v>
      </c>
      <c r="D2339">
        <v>90</v>
      </c>
      <c r="E2339" t="s">
        <v>158</v>
      </c>
      <c r="F2339">
        <f>IF(D2339="",AVERAGE(#REF!),D2339)</f>
        <v>90</v>
      </c>
      <c r="G2339">
        <f>IF(OR(Table3[[#This Row],[new Age]]&gt;Answer!$H$39,Table3[[#This Row],[new Age]]&lt;Answer!$H$40),1,0)</f>
        <v>0</v>
      </c>
    </row>
    <row r="2340" spans="1:7" x14ac:dyDescent="0.3">
      <c r="A2340">
        <v>2339</v>
      </c>
      <c r="B2340" s="1" t="s">
        <v>105</v>
      </c>
      <c r="C2340" t="s">
        <v>152</v>
      </c>
      <c r="D2340">
        <v>32</v>
      </c>
      <c r="E2340" t="s">
        <v>158</v>
      </c>
      <c r="F2340">
        <f t="shared" si="36"/>
        <v>32</v>
      </c>
      <c r="G2340">
        <f>IF(OR(Table3[[#This Row],[new Age]]&gt;Answer!$H$39,Table3[[#This Row],[new Age]]&lt;Answer!$H$40),1,0)</f>
        <v>0</v>
      </c>
    </row>
    <row r="2341" spans="1:7" x14ac:dyDescent="0.3">
      <c r="A2341">
        <v>2340</v>
      </c>
      <c r="B2341" s="1" t="s">
        <v>99</v>
      </c>
      <c r="C2341" t="s">
        <v>152</v>
      </c>
      <c r="D2341">
        <v>35</v>
      </c>
      <c r="E2341" t="s">
        <v>158</v>
      </c>
      <c r="F2341">
        <f t="shared" si="36"/>
        <v>35</v>
      </c>
      <c r="G2341">
        <f>IF(OR(Table3[[#This Row],[new Age]]&gt;Answer!$H$39,Table3[[#This Row],[new Age]]&lt;Answer!$H$40),1,0)</f>
        <v>0</v>
      </c>
    </row>
    <row r="2342" spans="1:7" x14ac:dyDescent="0.3">
      <c r="A2342">
        <v>2341</v>
      </c>
      <c r="B2342" s="1" t="s">
        <v>104</v>
      </c>
      <c r="C2342" t="s">
        <v>151</v>
      </c>
      <c r="D2342">
        <v>48</v>
      </c>
      <c r="E2342" t="s">
        <v>158</v>
      </c>
      <c r="F2342">
        <f>IF(D2342="",AVERAGE(#REF!),D2342)</f>
        <v>48</v>
      </c>
      <c r="G2342">
        <f>IF(OR(Table3[[#This Row],[new Age]]&gt;Answer!$H$39,Table3[[#This Row],[new Age]]&lt;Answer!$H$40),1,0)</f>
        <v>0</v>
      </c>
    </row>
    <row r="2343" spans="1:7" x14ac:dyDescent="0.3">
      <c r="A2343">
        <v>2342</v>
      </c>
      <c r="B2343" s="1" t="s">
        <v>100</v>
      </c>
      <c r="C2343" t="s">
        <v>152</v>
      </c>
      <c r="D2343">
        <v>46</v>
      </c>
      <c r="E2343" t="s">
        <v>158</v>
      </c>
      <c r="F2343">
        <f>IF(D2343="",AVERAGE(#REF!),D2343)</f>
        <v>46</v>
      </c>
      <c r="G2343">
        <f>IF(OR(Table3[[#This Row],[new Age]]&gt;Answer!$H$39,Table3[[#This Row],[new Age]]&lt;Answer!$H$40),1,0)</f>
        <v>0</v>
      </c>
    </row>
    <row r="2344" spans="1:7" x14ac:dyDescent="0.3">
      <c r="A2344">
        <v>2343</v>
      </c>
      <c r="B2344" s="1" t="s">
        <v>105</v>
      </c>
      <c r="C2344" t="s">
        <v>152</v>
      </c>
      <c r="D2344">
        <v>33</v>
      </c>
      <c r="E2344" t="s">
        <v>158</v>
      </c>
      <c r="F2344">
        <f t="shared" si="36"/>
        <v>33</v>
      </c>
      <c r="G2344">
        <f>IF(OR(Table3[[#This Row],[new Age]]&gt;Answer!$H$39,Table3[[#This Row],[new Age]]&lt;Answer!$H$40),1,0)</f>
        <v>0</v>
      </c>
    </row>
    <row r="2345" spans="1:7" x14ac:dyDescent="0.3">
      <c r="A2345">
        <v>2344</v>
      </c>
      <c r="B2345" s="1" t="s">
        <v>99</v>
      </c>
      <c r="C2345" t="s">
        <v>152</v>
      </c>
      <c r="D2345">
        <v>55</v>
      </c>
      <c r="E2345" t="s">
        <v>158</v>
      </c>
      <c r="F2345">
        <f t="shared" si="36"/>
        <v>55</v>
      </c>
      <c r="G2345">
        <f>IF(OR(Table3[[#This Row],[new Age]]&gt;Answer!$H$39,Table3[[#This Row],[new Age]]&lt;Answer!$H$40),1,0)</f>
        <v>0</v>
      </c>
    </row>
    <row r="2346" spans="1:7" x14ac:dyDescent="0.3">
      <c r="A2346">
        <v>2345</v>
      </c>
      <c r="B2346" s="1" t="s">
        <v>106</v>
      </c>
      <c r="C2346" t="s">
        <v>151</v>
      </c>
      <c r="D2346">
        <v>59</v>
      </c>
      <c r="E2346" t="s">
        <v>158</v>
      </c>
      <c r="F2346">
        <f>IF(D2346="",AVERAGE(#REF!),D2346)</f>
        <v>59</v>
      </c>
      <c r="G2346">
        <f>IF(OR(Table3[[#This Row],[new Age]]&gt;Answer!$H$39,Table3[[#This Row],[new Age]]&lt;Answer!$H$40),1,0)</f>
        <v>0</v>
      </c>
    </row>
    <row r="2347" spans="1:7" x14ac:dyDescent="0.3">
      <c r="A2347">
        <v>2346</v>
      </c>
      <c r="B2347" s="1" t="s">
        <v>107</v>
      </c>
      <c r="C2347" t="s">
        <v>151</v>
      </c>
      <c r="D2347">
        <v>29</v>
      </c>
      <c r="E2347" t="s">
        <v>158</v>
      </c>
      <c r="F2347">
        <f>IF(D2347="",AVERAGE(#REF!),D2347)</f>
        <v>29</v>
      </c>
      <c r="G2347">
        <f>IF(OR(Table3[[#This Row],[new Age]]&gt;Answer!$H$39,Table3[[#This Row],[new Age]]&lt;Answer!$H$40),1,0)</f>
        <v>0</v>
      </c>
    </row>
    <row r="2348" spans="1:7" x14ac:dyDescent="0.3">
      <c r="A2348">
        <v>2347</v>
      </c>
      <c r="B2348" s="1" t="s">
        <v>100</v>
      </c>
      <c r="C2348" t="s">
        <v>152</v>
      </c>
      <c r="D2348">
        <v>61</v>
      </c>
      <c r="E2348" t="s">
        <v>158</v>
      </c>
      <c r="F2348">
        <f t="shared" si="36"/>
        <v>61</v>
      </c>
      <c r="G2348">
        <f>IF(OR(Table3[[#This Row],[new Age]]&gt;Answer!$H$39,Table3[[#This Row],[new Age]]&lt;Answer!$H$40),1,0)</f>
        <v>0</v>
      </c>
    </row>
    <row r="2349" spans="1:7" x14ac:dyDescent="0.3">
      <c r="A2349">
        <v>2348</v>
      </c>
      <c r="B2349" s="1" t="s">
        <v>105</v>
      </c>
      <c r="C2349" t="s">
        <v>152</v>
      </c>
      <c r="D2349">
        <v>88</v>
      </c>
      <c r="E2349" t="s">
        <v>158</v>
      </c>
      <c r="F2349">
        <f t="shared" si="36"/>
        <v>88</v>
      </c>
      <c r="G2349">
        <f>IF(OR(Table3[[#This Row],[new Age]]&gt;Answer!$H$39,Table3[[#This Row],[new Age]]&lt;Answer!$H$40),1,0)</f>
        <v>0</v>
      </c>
    </row>
    <row r="2350" spans="1:7" x14ac:dyDescent="0.3">
      <c r="A2350">
        <v>2349</v>
      </c>
      <c r="B2350" s="1" t="s">
        <v>101</v>
      </c>
      <c r="C2350" t="s">
        <v>151</v>
      </c>
      <c r="D2350">
        <v>37</v>
      </c>
      <c r="E2350" t="s">
        <v>158</v>
      </c>
      <c r="F2350">
        <f>IF(D2350="",AVERAGE(#REF!),D2350)</f>
        <v>37</v>
      </c>
      <c r="G2350">
        <f>IF(OR(Table3[[#This Row],[new Age]]&gt;Answer!$H$39,Table3[[#This Row],[new Age]]&lt;Answer!$H$40),1,0)</f>
        <v>0</v>
      </c>
    </row>
    <row r="2351" spans="1:7" x14ac:dyDescent="0.3">
      <c r="A2351">
        <v>2350</v>
      </c>
      <c r="B2351" s="1" t="s">
        <v>105</v>
      </c>
      <c r="C2351" t="s">
        <v>152</v>
      </c>
      <c r="D2351">
        <v>82</v>
      </c>
      <c r="E2351" t="s">
        <v>158</v>
      </c>
      <c r="F2351">
        <f>IF(D2351="",AVERAGE(#REF!),D2351)</f>
        <v>82</v>
      </c>
      <c r="G2351">
        <f>IF(OR(Table3[[#This Row],[new Age]]&gt;Answer!$H$39,Table3[[#This Row],[new Age]]&lt;Answer!$H$40),1,0)</f>
        <v>0</v>
      </c>
    </row>
    <row r="2352" spans="1:7" x14ac:dyDescent="0.3">
      <c r="A2352">
        <v>2351</v>
      </c>
      <c r="B2352" s="1" t="s">
        <v>99</v>
      </c>
      <c r="C2352" t="s">
        <v>151</v>
      </c>
      <c r="D2352">
        <v>43</v>
      </c>
      <c r="E2352" t="s">
        <v>158</v>
      </c>
      <c r="F2352">
        <f t="shared" si="36"/>
        <v>43</v>
      </c>
      <c r="G2352">
        <f>IF(OR(Table3[[#This Row],[new Age]]&gt;Answer!$H$39,Table3[[#This Row],[new Age]]&lt;Answer!$H$40),1,0)</f>
        <v>0</v>
      </c>
    </row>
    <row r="2353" spans="1:7" x14ac:dyDescent="0.3">
      <c r="A2353">
        <v>2352</v>
      </c>
      <c r="B2353" s="1" t="s">
        <v>99</v>
      </c>
      <c r="C2353" t="s">
        <v>152</v>
      </c>
      <c r="D2353">
        <v>35</v>
      </c>
      <c r="E2353" t="s">
        <v>158</v>
      </c>
      <c r="F2353">
        <f t="shared" si="36"/>
        <v>35</v>
      </c>
      <c r="G2353">
        <f>IF(OR(Table3[[#This Row],[new Age]]&gt;Answer!$H$39,Table3[[#This Row],[new Age]]&lt;Answer!$H$40),1,0)</f>
        <v>0</v>
      </c>
    </row>
    <row r="2354" spans="1:7" x14ac:dyDescent="0.3">
      <c r="A2354">
        <v>2353</v>
      </c>
      <c r="B2354" s="1" t="s">
        <v>99</v>
      </c>
      <c r="C2354" t="s">
        <v>151</v>
      </c>
      <c r="D2354">
        <v>27</v>
      </c>
      <c r="E2354" t="s">
        <v>158</v>
      </c>
      <c r="F2354">
        <f>IF(D2354="",AVERAGE(#REF!),D2354)</f>
        <v>27</v>
      </c>
      <c r="G2354">
        <f>IF(OR(Table3[[#This Row],[new Age]]&gt;Answer!$H$39,Table3[[#This Row],[new Age]]&lt;Answer!$H$40),1,0)</f>
        <v>0</v>
      </c>
    </row>
    <row r="2355" spans="1:7" x14ac:dyDescent="0.3">
      <c r="A2355">
        <v>2354</v>
      </c>
      <c r="B2355" s="1" t="s">
        <v>99</v>
      </c>
      <c r="C2355" t="s">
        <v>152</v>
      </c>
      <c r="D2355">
        <v>36</v>
      </c>
      <c r="E2355" t="s">
        <v>158</v>
      </c>
      <c r="F2355">
        <f>IF(D2355="",AVERAGE(#REF!),D2355)</f>
        <v>36</v>
      </c>
      <c r="G2355">
        <f>IF(OR(Table3[[#This Row],[new Age]]&gt;Answer!$H$39,Table3[[#This Row],[new Age]]&lt;Answer!$H$40),1,0)</f>
        <v>0</v>
      </c>
    </row>
    <row r="2356" spans="1:7" x14ac:dyDescent="0.3">
      <c r="A2356">
        <v>2355</v>
      </c>
      <c r="B2356" s="1" t="s">
        <v>99</v>
      </c>
      <c r="C2356" t="s">
        <v>152</v>
      </c>
      <c r="D2356">
        <v>24</v>
      </c>
      <c r="E2356" t="s">
        <v>158</v>
      </c>
      <c r="F2356">
        <f t="shared" si="36"/>
        <v>24</v>
      </c>
      <c r="G2356">
        <f>IF(OR(Table3[[#This Row],[new Age]]&gt;Answer!$H$39,Table3[[#This Row],[new Age]]&lt;Answer!$H$40),1,0)</f>
        <v>0</v>
      </c>
    </row>
    <row r="2357" spans="1:7" x14ac:dyDescent="0.3">
      <c r="A2357">
        <v>2356</v>
      </c>
      <c r="B2357" s="1" t="s">
        <v>100</v>
      </c>
      <c r="C2357" t="s">
        <v>152</v>
      </c>
      <c r="D2357">
        <v>68</v>
      </c>
      <c r="E2357" t="s">
        <v>158</v>
      </c>
      <c r="F2357">
        <f t="shared" si="36"/>
        <v>68</v>
      </c>
      <c r="G2357">
        <f>IF(OR(Table3[[#This Row],[new Age]]&gt;Answer!$H$39,Table3[[#This Row],[new Age]]&lt;Answer!$H$40),1,0)</f>
        <v>0</v>
      </c>
    </row>
    <row r="2358" spans="1:7" x14ac:dyDescent="0.3">
      <c r="A2358">
        <v>2357</v>
      </c>
      <c r="B2358" s="1" t="s">
        <v>105</v>
      </c>
      <c r="C2358" t="s">
        <v>151</v>
      </c>
      <c r="D2358">
        <v>89</v>
      </c>
      <c r="E2358" t="s">
        <v>158</v>
      </c>
      <c r="F2358">
        <f>IF(D2358="",AVERAGE(#REF!),D2358)</f>
        <v>89</v>
      </c>
      <c r="G2358">
        <f>IF(OR(Table3[[#This Row],[new Age]]&gt;Answer!$H$39,Table3[[#This Row],[new Age]]&lt;Answer!$H$40),1,0)</f>
        <v>0</v>
      </c>
    </row>
    <row r="2359" spans="1:7" x14ac:dyDescent="0.3">
      <c r="A2359">
        <v>2358</v>
      </c>
      <c r="B2359" s="1" t="s">
        <v>105</v>
      </c>
      <c r="C2359" t="s">
        <v>151</v>
      </c>
      <c r="D2359">
        <v>31</v>
      </c>
      <c r="E2359" t="s">
        <v>158</v>
      </c>
      <c r="F2359">
        <f>IF(D2359="",AVERAGE(#REF!),D2359)</f>
        <v>31</v>
      </c>
      <c r="G2359">
        <f>IF(OR(Table3[[#This Row],[new Age]]&gt;Answer!$H$39,Table3[[#This Row],[new Age]]&lt;Answer!$H$40),1,0)</f>
        <v>0</v>
      </c>
    </row>
    <row r="2360" spans="1:7" x14ac:dyDescent="0.3">
      <c r="A2360">
        <v>2359</v>
      </c>
      <c r="B2360" s="1" t="s">
        <v>99</v>
      </c>
      <c r="C2360" t="s">
        <v>151</v>
      </c>
      <c r="D2360">
        <v>37</v>
      </c>
      <c r="E2360" t="s">
        <v>158</v>
      </c>
      <c r="F2360">
        <f t="shared" si="36"/>
        <v>37</v>
      </c>
      <c r="G2360">
        <f>IF(OR(Table3[[#This Row],[new Age]]&gt;Answer!$H$39,Table3[[#This Row],[new Age]]&lt;Answer!$H$40),1,0)</f>
        <v>0</v>
      </c>
    </row>
    <row r="2361" spans="1:7" x14ac:dyDescent="0.3">
      <c r="A2361">
        <v>2360</v>
      </c>
      <c r="B2361" s="1" t="s">
        <v>109</v>
      </c>
      <c r="C2361" t="s">
        <v>151</v>
      </c>
      <c r="D2361">
        <v>50</v>
      </c>
      <c r="E2361" t="s">
        <v>158</v>
      </c>
      <c r="F2361">
        <f t="shared" si="36"/>
        <v>50</v>
      </c>
      <c r="G2361">
        <f>IF(OR(Table3[[#This Row],[new Age]]&gt;Answer!$H$39,Table3[[#This Row],[new Age]]&lt;Answer!$H$40),1,0)</f>
        <v>0</v>
      </c>
    </row>
    <row r="2362" spans="1:7" x14ac:dyDescent="0.3">
      <c r="A2362">
        <v>2361</v>
      </c>
      <c r="B2362" s="1" t="s">
        <v>105</v>
      </c>
      <c r="C2362" t="s">
        <v>152</v>
      </c>
      <c r="D2362">
        <v>86</v>
      </c>
      <c r="E2362" t="s">
        <v>158</v>
      </c>
      <c r="F2362">
        <f>IF(D2362="",AVERAGE(#REF!),D2362)</f>
        <v>86</v>
      </c>
      <c r="G2362">
        <f>IF(OR(Table3[[#This Row],[new Age]]&gt;Answer!$H$39,Table3[[#This Row],[new Age]]&lt;Answer!$H$40),1,0)</f>
        <v>0</v>
      </c>
    </row>
    <row r="2363" spans="1:7" x14ac:dyDescent="0.3">
      <c r="A2363">
        <v>2362</v>
      </c>
      <c r="B2363" s="1" t="s">
        <v>105</v>
      </c>
      <c r="C2363" t="s">
        <v>152</v>
      </c>
      <c r="D2363">
        <v>87</v>
      </c>
      <c r="E2363" t="s">
        <v>158</v>
      </c>
      <c r="F2363">
        <f>IF(D2363="",AVERAGE(#REF!),D2363)</f>
        <v>87</v>
      </c>
      <c r="G2363">
        <f>IF(OR(Table3[[#This Row],[new Age]]&gt;Answer!$H$39,Table3[[#This Row],[new Age]]&lt;Answer!$H$40),1,0)</f>
        <v>0</v>
      </c>
    </row>
    <row r="2364" spans="1:7" x14ac:dyDescent="0.3">
      <c r="A2364">
        <v>2363</v>
      </c>
      <c r="B2364" s="1" t="s">
        <v>107</v>
      </c>
      <c r="C2364" t="s">
        <v>152</v>
      </c>
      <c r="D2364">
        <v>87</v>
      </c>
      <c r="E2364" t="s">
        <v>158</v>
      </c>
      <c r="F2364">
        <f t="shared" si="36"/>
        <v>87</v>
      </c>
      <c r="G2364">
        <f>IF(OR(Table3[[#This Row],[new Age]]&gt;Answer!$H$39,Table3[[#This Row],[new Age]]&lt;Answer!$H$40),1,0)</f>
        <v>0</v>
      </c>
    </row>
    <row r="2365" spans="1:7" x14ac:dyDescent="0.3">
      <c r="A2365">
        <v>2364</v>
      </c>
      <c r="B2365" s="1" t="s">
        <v>107</v>
      </c>
      <c r="C2365" t="s">
        <v>152</v>
      </c>
      <c r="D2365">
        <v>63</v>
      </c>
      <c r="E2365" t="s">
        <v>158</v>
      </c>
      <c r="F2365">
        <f t="shared" si="36"/>
        <v>63</v>
      </c>
      <c r="G2365">
        <f>IF(OR(Table3[[#This Row],[new Age]]&gt;Answer!$H$39,Table3[[#This Row],[new Age]]&lt;Answer!$H$40),1,0)</f>
        <v>0</v>
      </c>
    </row>
    <row r="2366" spans="1:7" x14ac:dyDescent="0.3">
      <c r="A2366">
        <v>2365</v>
      </c>
      <c r="B2366" s="1" t="s">
        <v>108</v>
      </c>
      <c r="C2366" t="s">
        <v>151</v>
      </c>
      <c r="D2366">
        <v>33</v>
      </c>
      <c r="E2366" t="s">
        <v>158</v>
      </c>
      <c r="F2366">
        <f>IF(D2366="",AVERAGE(#REF!),D2366)</f>
        <v>33</v>
      </c>
      <c r="G2366">
        <f>IF(OR(Table3[[#This Row],[new Age]]&gt;Answer!$H$39,Table3[[#This Row],[new Age]]&lt;Answer!$H$40),1,0)</f>
        <v>0</v>
      </c>
    </row>
    <row r="2367" spans="1:7" x14ac:dyDescent="0.3">
      <c r="A2367">
        <v>2366</v>
      </c>
      <c r="B2367" s="1" t="s">
        <v>106</v>
      </c>
      <c r="C2367" t="s">
        <v>151</v>
      </c>
      <c r="D2367">
        <v>90</v>
      </c>
      <c r="E2367" t="s">
        <v>158</v>
      </c>
      <c r="F2367">
        <f>IF(D2367="",AVERAGE(#REF!),D2367)</f>
        <v>90</v>
      </c>
      <c r="G2367">
        <f>IF(OR(Table3[[#This Row],[new Age]]&gt;Answer!$H$39,Table3[[#This Row],[new Age]]&lt;Answer!$H$40),1,0)</f>
        <v>0</v>
      </c>
    </row>
    <row r="2368" spans="1:7" x14ac:dyDescent="0.3">
      <c r="A2368">
        <v>2367</v>
      </c>
      <c r="B2368" s="1" t="s">
        <v>99</v>
      </c>
      <c r="C2368" t="s">
        <v>152</v>
      </c>
      <c r="D2368">
        <v>68</v>
      </c>
      <c r="E2368" t="s">
        <v>158</v>
      </c>
      <c r="F2368">
        <f t="shared" si="36"/>
        <v>68</v>
      </c>
      <c r="G2368">
        <f>IF(OR(Table3[[#This Row],[new Age]]&gt;Answer!$H$39,Table3[[#This Row],[new Age]]&lt;Answer!$H$40),1,0)</f>
        <v>0</v>
      </c>
    </row>
    <row r="2369" spans="1:7" x14ac:dyDescent="0.3">
      <c r="A2369">
        <v>2368</v>
      </c>
      <c r="B2369" s="1" t="s">
        <v>110</v>
      </c>
      <c r="C2369" t="s">
        <v>152</v>
      </c>
      <c r="D2369">
        <v>81</v>
      </c>
      <c r="E2369" t="s">
        <v>158</v>
      </c>
      <c r="F2369">
        <f t="shared" si="36"/>
        <v>81</v>
      </c>
      <c r="G2369">
        <f>IF(OR(Table3[[#This Row],[new Age]]&gt;Answer!$H$39,Table3[[#This Row],[new Age]]&lt;Answer!$H$40),1,0)</f>
        <v>0</v>
      </c>
    </row>
    <row r="2370" spans="1:7" x14ac:dyDescent="0.3">
      <c r="A2370">
        <v>2369</v>
      </c>
      <c r="B2370" s="1" t="s">
        <v>107</v>
      </c>
      <c r="C2370" t="s">
        <v>152</v>
      </c>
      <c r="D2370">
        <v>90</v>
      </c>
      <c r="E2370" t="s">
        <v>158</v>
      </c>
      <c r="F2370">
        <f>IF(D2370="",AVERAGE(#REF!),D2370)</f>
        <v>90</v>
      </c>
      <c r="G2370">
        <f>IF(OR(Table3[[#This Row],[new Age]]&gt;Answer!$H$39,Table3[[#This Row],[new Age]]&lt;Answer!$H$40),1,0)</f>
        <v>0</v>
      </c>
    </row>
    <row r="2371" spans="1:7" x14ac:dyDescent="0.3">
      <c r="A2371">
        <v>2370</v>
      </c>
      <c r="B2371" s="1" t="s">
        <v>99</v>
      </c>
      <c r="C2371" t="s">
        <v>151</v>
      </c>
      <c r="D2371">
        <v>26</v>
      </c>
      <c r="E2371" t="s">
        <v>158</v>
      </c>
      <c r="F2371">
        <f>IF(D2371="",AVERAGE(#REF!),D2371)</f>
        <v>26</v>
      </c>
      <c r="G2371">
        <f>IF(OR(Table3[[#This Row],[new Age]]&gt;Answer!$H$39,Table3[[#This Row],[new Age]]&lt;Answer!$H$40),1,0)</f>
        <v>0</v>
      </c>
    </row>
    <row r="2372" spans="1:7" x14ac:dyDescent="0.3">
      <c r="A2372">
        <v>2371</v>
      </c>
      <c r="B2372" s="1" t="s">
        <v>104</v>
      </c>
      <c r="C2372" t="s">
        <v>152</v>
      </c>
      <c r="D2372">
        <v>88</v>
      </c>
      <c r="E2372" t="s">
        <v>158</v>
      </c>
      <c r="F2372">
        <f t="shared" si="36"/>
        <v>88</v>
      </c>
      <c r="G2372">
        <f>IF(OR(Table3[[#This Row],[new Age]]&gt;Answer!$H$39,Table3[[#This Row],[new Age]]&lt;Answer!$H$40),1,0)</f>
        <v>0</v>
      </c>
    </row>
    <row r="2373" spans="1:7" x14ac:dyDescent="0.3">
      <c r="A2373">
        <v>2372</v>
      </c>
      <c r="B2373" s="1" t="s">
        <v>99</v>
      </c>
      <c r="C2373" t="s">
        <v>151</v>
      </c>
      <c r="D2373">
        <v>58</v>
      </c>
      <c r="E2373" t="s">
        <v>158</v>
      </c>
      <c r="F2373">
        <f t="shared" si="36"/>
        <v>58</v>
      </c>
      <c r="G2373">
        <f>IF(OR(Table3[[#This Row],[new Age]]&gt;Answer!$H$39,Table3[[#This Row],[new Age]]&lt;Answer!$H$40),1,0)</f>
        <v>0</v>
      </c>
    </row>
    <row r="2374" spans="1:7" x14ac:dyDescent="0.3">
      <c r="A2374">
        <v>2373</v>
      </c>
      <c r="B2374" s="1" t="s">
        <v>102</v>
      </c>
      <c r="C2374" t="s">
        <v>151</v>
      </c>
      <c r="D2374">
        <v>61</v>
      </c>
      <c r="E2374" t="s">
        <v>158</v>
      </c>
      <c r="F2374">
        <f>IF(D2374="",AVERAGE(#REF!),D2374)</f>
        <v>61</v>
      </c>
      <c r="G2374">
        <f>IF(OR(Table3[[#This Row],[new Age]]&gt;Answer!$H$39,Table3[[#This Row],[new Age]]&lt;Answer!$H$40),1,0)</f>
        <v>0</v>
      </c>
    </row>
    <row r="2375" spans="1:7" x14ac:dyDescent="0.3">
      <c r="A2375">
        <v>2374</v>
      </c>
      <c r="B2375" s="1" t="s">
        <v>99</v>
      </c>
      <c r="C2375" t="s">
        <v>152</v>
      </c>
      <c r="D2375">
        <v>77</v>
      </c>
      <c r="E2375" t="s">
        <v>158</v>
      </c>
      <c r="F2375">
        <f>IF(D2375="",AVERAGE(#REF!),D2375)</f>
        <v>77</v>
      </c>
      <c r="G2375">
        <f>IF(OR(Table3[[#This Row],[new Age]]&gt;Answer!$H$39,Table3[[#This Row],[new Age]]&lt;Answer!$H$40),1,0)</f>
        <v>0</v>
      </c>
    </row>
    <row r="2376" spans="1:7" x14ac:dyDescent="0.3">
      <c r="A2376">
        <v>2375</v>
      </c>
      <c r="B2376" s="1" t="s">
        <v>100</v>
      </c>
      <c r="C2376" t="s">
        <v>152</v>
      </c>
      <c r="D2376">
        <v>72</v>
      </c>
      <c r="E2376" t="s">
        <v>158</v>
      </c>
      <c r="F2376">
        <f t="shared" ref="F2376:F2437" si="37">IF(D2376="",AVERAGE(D2373:D2375),D2376)</f>
        <v>72</v>
      </c>
      <c r="G2376">
        <f>IF(OR(Table3[[#This Row],[new Age]]&gt;Answer!$H$39,Table3[[#This Row],[new Age]]&lt;Answer!$H$40),1,0)</f>
        <v>0</v>
      </c>
    </row>
    <row r="2377" spans="1:7" x14ac:dyDescent="0.3">
      <c r="A2377">
        <v>2376</v>
      </c>
      <c r="B2377" s="1" t="s">
        <v>99</v>
      </c>
      <c r="C2377" t="s">
        <v>152</v>
      </c>
      <c r="D2377">
        <v>30</v>
      </c>
      <c r="E2377" t="s">
        <v>158</v>
      </c>
      <c r="F2377">
        <f t="shared" si="37"/>
        <v>30</v>
      </c>
      <c r="G2377">
        <f>IF(OR(Table3[[#This Row],[new Age]]&gt;Answer!$H$39,Table3[[#This Row],[new Age]]&lt;Answer!$H$40),1,0)</f>
        <v>0</v>
      </c>
    </row>
    <row r="2378" spans="1:7" x14ac:dyDescent="0.3">
      <c r="A2378">
        <v>2377</v>
      </c>
      <c r="B2378" s="1" t="s">
        <v>105</v>
      </c>
      <c r="C2378" t="s">
        <v>152</v>
      </c>
      <c r="D2378">
        <v>78</v>
      </c>
      <c r="E2378" t="s">
        <v>158</v>
      </c>
      <c r="F2378">
        <f>IF(D2378="",AVERAGE(#REF!),D2378)</f>
        <v>78</v>
      </c>
      <c r="G2378">
        <f>IF(OR(Table3[[#This Row],[new Age]]&gt;Answer!$H$39,Table3[[#This Row],[new Age]]&lt;Answer!$H$40),1,0)</f>
        <v>0</v>
      </c>
    </row>
    <row r="2379" spans="1:7" x14ac:dyDescent="0.3">
      <c r="A2379">
        <v>2378</v>
      </c>
      <c r="B2379" s="1" t="s">
        <v>101</v>
      </c>
      <c r="C2379" t="s">
        <v>151</v>
      </c>
      <c r="D2379">
        <v>72</v>
      </c>
      <c r="E2379" t="s">
        <v>158</v>
      </c>
      <c r="F2379">
        <f>IF(D2379="",AVERAGE(#REF!),D2379)</f>
        <v>72</v>
      </c>
      <c r="G2379">
        <f>IF(OR(Table3[[#This Row],[new Age]]&gt;Answer!$H$39,Table3[[#This Row],[new Age]]&lt;Answer!$H$40),1,0)</f>
        <v>0</v>
      </c>
    </row>
    <row r="2380" spans="1:7" x14ac:dyDescent="0.3">
      <c r="A2380">
        <v>2379</v>
      </c>
      <c r="B2380" s="1" t="s">
        <v>99</v>
      </c>
      <c r="C2380" t="s">
        <v>151</v>
      </c>
      <c r="D2380">
        <v>78</v>
      </c>
      <c r="E2380" t="s">
        <v>158</v>
      </c>
      <c r="F2380">
        <f t="shared" si="37"/>
        <v>78</v>
      </c>
      <c r="G2380">
        <f>IF(OR(Table3[[#This Row],[new Age]]&gt;Answer!$H$39,Table3[[#This Row],[new Age]]&lt;Answer!$H$40),1,0)</f>
        <v>0</v>
      </c>
    </row>
    <row r="2381" spans="1:7" x14ac:dyDescent="0.3">
      <c r="A2381">
        <v>2380</v>
      </c>
      <c r="B2381" s="1" t="s">
        <v>101</v>
      </c>
      <c r="C2381" t="s">
        <v>152</v>
      </c>
      <c r="D2381">
        <v>33</v>
      </c>
      <c r="E2381" t="s">
        <v>158</v>
      </c>
      <c r="F2381">
        <f t="shared" si="37"/>
        <v>33</v>
      </c>
      <c r="G2381">
        <f>IF(OR(Table3[[#This Row],[new Age]]&gt;Answer!$H$39,Table3[[#This Row],[new Age]]&lt;Answer!$H$40),1,0)</f>
        <v>0</v>
      </c>
    </row>
    <row r="2382" spans="1:7" x14ac:dyDescent="0.3">
      <c r="A2382">
        <v>2381</v>
      </c>
      <c r="B2382" s="1" t="s">
        <v>99</v>
      </c>
      <c r="C2382" t="s">
        <v>152</v>
      </c>
      <c r="D2382">
        <v>59</v>
      </c>
      <c r="E2382" t="s">
        <v>158</v>
      </c>
      <c r="F2382">
        <f>IF(D2382="",AVERAGE(#REF!),D2382)</f>
        <v>59</v>
      </c>
      <c r="G2382">
        <f>IF(OR(Table3[[#This Row],[new Age]]&gt;Answer!$H$39,Table3[[#This Row],[new Age]]&lt;Answer!$H$40),1,0)</f>
        <v>0</v>
      </c>
    </row>
    <row r="2383" spans="1:7" x14ac:dyDescent="0.3">
      <c r="A2383">
        <v>2382</v>
      </c>
      <c r="B2383" s="1" t="s">
        <v>100</v>
      </c>
      <c r="C2383" t="s">
        <v>151</v>
      </c>
      <c r="D2383">
        <v>53</v>
      </c>
      <c r="E2383" t="s">
        <v>158</v>
      </c>
      <c r="F2383">
        <f>IF(D2383="",AVERAGE(#REF!),D2383)</f>
        <v>53</v>
      </c>
      <c r="G2383">
        <f>IF(OR(Table3[[#This Row],[new Age]]&gt;Answer!$H$39,Table3[[#This Row],[new Age]]&lt;Answer!$H$40),1,0)</f>
        <v>0</v>
      </c>
    </row>
    <row r="2384" spans="1:7" x14ac:dyDescent="0.3">
      <c r="A2384">
        <v>2383</v>
      </c>
      <c r="B2384" s="1" t="s">
        <v>99</v>
      </c>
      <c r="C2384" t="s">
        <v>152</v>
      </c>
      <c r="D2384">
        <v>37</v>
      </c>
      <c r="E2384" t="s">
        <v>158</v>
      </c>
      <c r="F2384">
        <f t="shared" si="37"/>
        <v>37</v>
      </c>
      <c r="G2384">
        <f>IF(OR(Table3[[#This Row],[new Age]]&gt;Answer!$H$39,Table3[[#This Row],[new Age]]&lt;Answer!$H$40),1,0)</f>
        <v>0</v>
      </c>
    </row>
    <row r="2385" spans="1:7" x14ac:dyDescent="0.3">
      <c r="A2385">
        <v>2384</v>
      </c>
      <c r="B2385" s="1" t="s">
        <v>99</v>
      </c>
      <c r="C2385" t="s">
        <v>151</v>
      </c>
      <c r="D2385">
        <v>36</v>
      </c>
      <c r="E2385" t="s">
        <v>158</v>
      </c>
      <c r="F2385">
        <f t="shared" si="37"/>
        <v>36</v>
      </c>
      <c r="G2385">
        <f>IF(OR(Table3[[#This Row],[new Age]]&gt;Answer!$H$39,Table3[[#This Row],[new Age]]&lt;Answer!$H$40),1,0)</f>
        <v>0</v>
      </c>
    </row>
    <row r="2386" spans="1:7" x14ac:dyDescent="0.3">
      <c r="A2386">
        <v>2385</v>
      </c>
      <c r="B2386" s="1" t="s">
        <v>99</v>
      </c>
      <c r="C2386" t="s">
        <v>151</v>
      </c>
      <c r="D2386">
        <v>53</v>
      </c>
      <c r="E2386" t="s">
        <v>158</v>
      </c>
      <c r="F2386">
        <f>IF(D2386="",AVERAGE(#REF!),D2386)</f>
        <v>53</v>
      </c>
      <c r="G2386">
        <f>IF(OR(Table3[[#This Row],[new Age]]&gt;Answer!$H$39,Table3[[#This Row],[new Age]]&lt;Answer!$H$40),1,0)</f>
        <v>0</v>
      </c>
    </row>
    <row r="2387" spans="1:7" x14ac:dyDescent="0.3">
      <c r="A2387">
        <v>2386</v>
      </c>
      <c r="B2387" s="1" t="s">
        <v>105</v>
      </c>
      <c r="C2387" t="s">
        <v>152</v>
      </c>
      <c r="D2387">
        <v>41</v>
      </c>
      <c r="E2387" t="s">
        <v>158</v>
      </c>
      <c r="F2387">
        <f>IF(D2387="",AVERAGE(#REF!),D2387)</f>
        <v>41</v>
      </c>
      <c r="G2387">
        <f>IF(OR(Table3[[#This Row],[new Age]]&gt;Answer!$H$39,Table3[[#This Row],[new Age]]&lt;Answer!$H$40),1,0)</f>
        <v>0</v>
      </c>
    </row>
    <row r="2388" spans="1:7" x14ac:dyDescent="0.3">
      <c r="A2388">
        <v>2387</v>
      </c>
      <c r="B2388" s="1" t="s">
        <v>105</v>
      </c>
      <c r="C2388" t="s">
        <v>152</v>
      </c>
      <c r="D2388">
        <v>30</v>
      </c>
      <c r="E2388" t="s">
        <v>158</v>
      </c>
      <c r="F2388">
        <f t="shared" si="37"/>
        <v>30</v>
      </c>
      <c r="G2388">
        <f>IF(OR(Table3[[#This Row],[new Age]]&gt;Answer!$H$39,Table3[[#This Row],[new Age]]&lt;Answer!$H$40),1,0)</f>
        <v>0</v>
      </c>
    </row>
    <row r="2389" spans="1:7" x14ac:dyDescent="0.3">
      <c r="A2389">
        <v>2388</v>
      </c>
      <c r="B2389" s="1" t="s">
        <v>99</v>
      </c>
      <c r="C2389" t="s">
        <v>152</v>
      </c>
      <c r="D2389">
        <v>61</v>
      </c>
      <c r="E2389" t="s">
        <v>158</v>
      </c>
      <c r="F2389">
        <f t="shared" si="37"/>
        <v>61</v>
      </c>
      <c r="G2389">
        <f>IF(OR(Table3[[#This Row],[new Age]]&gt;Answer!$H$39,Table3[[#This Row],[new Age]]&lt;Answer!$H$40),1,0)</f>
        <v>0</v>
      </c>
    </row>
    <row r="2390" spans="1:7" x14ac:dyDescent="0.3">
      <c r="A2390">
        <v>2389</v>
      </c>
      <c r="B2390" s="1" t="s">
        <v>99</v>
      </c>
      <c r="C2390" t="s">
        <v>151</v>
      </c>
      <c r="D2390">
        <v>69</v>
      </c>
      <c r="E2390" t="s">
        <v>158</v>
      </c>
      <c r="F2390">
        <f>IF(D2390="",AVERAGE(#REF!),D2390)</f>
        <v>69</v>
      </c>
      <c r="G2390">
        <f>IF(OR(Table3[[#This Row],[new Age]]&gt;Answer!$H$39,Table3[[#This Row],[new Age]]&lt;Answer!$H$40),1,0)</f>
        <v>0</v>
      </c>
    </row>
    <row r="2391" spans="1:7" x14ac:dyDescent="0.3">
      <c r="A2391">
        <v>2390</v>
      </c>
      <c r="B2391" s="1" t="s">
        <v>100</v>
      </c>
      <c r="C2391" t="s">
        <v>152</v>
      </c>
      <c r="D2391">
        <v>82</v>
      </c>
      <c r="E2391" t="s">
        <v>158</v>
      </c>
      <c r="F2391">
        <f>IF(D2391="",AVERAGE(#REF!),D2391)</f>
        <v>82</v>
      </c>
      <c r="G2391">
        <f>IF(OR(Table3[[#This Row],[new Age]]&gt;Answer!$H$39,Table3[[#This Row],[new Age]]&lt;Answer!$H$40),1,0)</f>
        <v>0</v>
      </c>
    </row>
    <row r="2392" spans="1:7" x14ac:dyDescent="0.3">
      <c r="A2392">
        <v>2391</v>
      </c>
      <c r="B2392" s="1" t="s">
        <v>99</v>
      </c>
      <c r="C2392" t="s">
        <v>152</v>
      </c>
      <c r="D2392">
        <v>19</v>
      </c>
      <c r="E2392" t="s">
        <v>158</v>
      </c>
      <c r="F2392">
        <f t="shared" si="37"/>
        <v>19</v>
      </c>
      <c r="G2392">
        <f>IF(OR(Table3[[#This Row],[new Age]]&gt;Answer!$H$39,Table3[[#This Row],[new Age]]&lt;Answer!$H$40),1,0)</f>
        <v>0</v>
      </c>
    </row>
    <row r="2393" spans="1:7" x14ac:dyDescent="0.3">
      <c r="A2393">
        <v>2392</v>
      </c>
      <c r="B2393" s="1" t="s">
        <v>101</v>
      </c>
      <c r="C2393" t="s">
        <v>151</v>
      </c>
      <c r="D2393">
        <v>42</v>
      </c>
      <c r="E2393" t="s">
        <v>158</v>
      </c>
      <c r="F2393">
        <f t="shared" si="37"/>
        <v>42</v>
      </c>
      <c r="G2393">
        <f>IF(OR(Table3[[#This Row],[new Age]]&gt;Answer!$H$39,Table3[[#This Row],[new Age]]&lt;Answer!$H$40),1,0)</f>
        <v>0</v>
      </c>
    </row>
    <row r="2394" spans="1:7" x14ac:dyDescent="0.3">
      <c r="A2394">
        <v>2393</v>
      </c>
      <c r="B2394" s="1" t="s">
        <v>107</v>
      </c>
      <c r="C2394" t="s">
        <v>151</v>
      </c>
      <c r="D2394">
        <v>43</v>
      </c>
      <c r="E2394" t="s">
        <v>158</v>
      </c>
      <c r="F2394">
        <f>IF(D2394="",AVERAGE(#REF!),D2394)</f>
        <v>43</v>
      </c>
      <c r="G2394">
        <f>IF(OR(Table3[[#This Row],[new Age]]&gt;Answer!$H$39,Table3[[#This Row],[new Age]]&lt;Answer!$H$40),1,0)</f>
        <v>0</v>
      </c>
    </row>
    <row r="2395" spans="1:7" x14ac:dyDescent="0.3">
      <c r="A2395">
        <v>2394</v>
      </c>
      <c r="B2395" s="1" t="s">
        <v>105</v>
      </c>
      <c r="C2395" t="s">
        <v>152</v>
      </c>
      <c r="D2395">
        <v>74</v>
      </c>
      <c r="E2395" t="s">
        <v>158</v>
      </c>
      <c r="F2395">
        <f>IF(D2395="",AVERAGE(#REF!),D2395)</f>
        <v>74</v>
      </c>
      <c r="G2395">
        <f>IF(OR(Table3[[#This Row],[new Age]]&gt;Answer!$H$39,Table3[[#This Row],[new Age]]&lt;Answer!$H$40),1,0)</f>
        <v>0</v>
      </c>
    </row>
    <row r="2396" spans="1:7" x14ac:dyDescent="0.3">
      <c r="A2396">
        <v>2395</v>
      </c>
      <c r="B2396" s="1" t="s">
        <v>99</v>
      </c>
      <c r="C2396" t="s">
        <v>152</v>
      </c>
      <c r="D2396">
        <v>35</v>
      </c>
      <c r="E2396" t="s">
        <v>158</v>
      </c>
      <c r="F2396">
        <f t="shared" si="37"/>
        <v>35</v>
      </c>
      <c r="G2396">
        <f>IF(OR(Table3[[#This Row],[new Age]]&gt;Answer!$H$39,Table3[[#This Row],[new Age]]&lt;Answer!$H$40),1,0)</f>
        <v>0</v>
      </c>
    </row>
    <row r="2397" spans="1:7" x14ac:dyDescent="0.3">
      <c r="A2397">
        <v>2396</v>
      </c>
      <c r="B2397" s="1" t="s">
        <v>99</v>
      </c>
      <c r="C2397" t="s">
        <v>152</v>
      </c>
      <c r="D2397">
        <v>19</v>
      </c>
      <c r="E2397" t="s">
        <v>158</v>
      </c>
      <c r="F2397">
        <f t="shared" si="37"/>
        <v>19</v>
      </c>
      <c r="G2397">
        <f>IF(OR(Table3[[#This Row],[new Age]]&gt;Answer!$H$39,Table3[[#This Row],[new Age]]&lt;Answer!$H$40),1,0)</f>
        <v>0</v>
      </c>
    </row>
    <row r="2398" spans="1:7" x14ac:dyDescent="0.3">
      <c r="A2398">
        <v>2397</v>
      </c>
      <c r="B2398" s="1" t="s">
        <v>99</v>
      </c>
      <c r="C2398" t="s">
        <v>152</v>
      </c>
      <c r="D2398">
        <v>77</v>
      </c>
      <c r="E2398" t="s">
        <v>158</v>
      </c>
      <c r="F2398">
        <f>IF(D2398="",AVERAGE(#REF!),D2398)</f>
        <v>77</v>
      </c>
      <c r="G2398">
        <f>IF(OR(Table3[[#This Row],[new Age]]&gt;Answer!$H$39,Table3[[#This Row],[new Age]]&lt;Answer!$H$40),1,0)</f>
        <v>0</v>
      </c>
    </row>
    <row r="2399" spans="1:7" x14ac:dyDescent="0.3">
      <c r="A2399">
        <v>2398</v>
      </c>
      <c r="B2399" s="1" t="s">
        <v>100</v>
      </c>
      <c r="C2399" t="s">
        <v>152</v>
      </c>
      <c r="D2399">
        <v>46</v>
      </c>
      <c r="E2399" t="s">
        <v>158</v>
      </c>
      <c r="F2399">
        <f>IF(D2399="",AVERAGE(#REF!),D2399)</f>
        <v>46</v>
      </c>
      <c r="G2399">
        <f>IF(OR(Table3[[#This Row],[new Age]]&gt;Answer!$H$39,Table3[[#This Row],[new Age]]&lt;Answer!$H$40),1,0)</f>
        <v>0</v>
      </c>
    </row>
    <row r="2400" spans="1:7" x14ac:dyDescent="0.3">
      <c r="A2400">
        <v>2399</v>
      </c>
      <c r="B2400" s="1" t="s">
        <v>99</v>
      </c>
      <c r="C2400" t="s">
        <v>151</v>
      </c>
      <c r="D2400">
        <v>32</v>
      </c>
      <c r="E2400" t="s">
        <v>158</v>
      </c>
      <c r="F2400">
        <f t="shared" si="37"/>
        <v>32</v>
      </c>
      <c r="G2400">
        <f>IF(OR(Table3[[#This Row],[new Age]]&gt;Answer!$H$39,Table3[[#This Row],[new Age]]&lt;Answer!$H$40),1,0)</f>
        <v>0</v>
      </c>
    </row>
    <row r="2401" spans="1:7" x14ac:dyDescent="0.3">
      <c r="A2401">
        <v>2400</v>
      </c>
      <c r="B2401" s="1" t="s">
        <v>99</v>
      </c>
      <c r="C2401" t="s">
        <v>151</v>
      </c>
      <c r="D2401">
        <v>64</v>
      </c>
      <c r="E2401" t="s">
        <v>158</v>
      </c>
      <c r="F2401">
        <f t="shared" si="37"/>
        <v>64</v>
      </c>
      <c r="G2401">
        <f>IF(OR(Table3[[#This Row],[new Age]]&gt;Answer!$H$39,Table3[[#This Row],[new Age]]&lt;Answer!$H$40),1,0)</f>
        <v>0</v>
      </c>
    </row>
    <row r="2402" spans="1:7" x14ac:dyDescent="0.3">
      <c r="A2402">
        <v>2401</v>
      </c>
      <c r="B2402" s="1" t="s">
        <v>99</v>
      </c>
      <c r="C2402" t="s">
        <v>151</v>
      </c>
      <c r="D2402">
        <v>34</v>
      </c>
      <c r="E2402" t="s">
        <v>158</v>
      </c>
      <c r="F2402">
        <f>IF(D2402="",AVERAGE(#REF!),D2402)</f>
        <v>34</v>
      </c>
      <c r="G2402">
        <f>IF(OR(Table3[[#This Row],[new Age]]&gt;Answer!$H$39,Table3[[#This Row],[new Age]]&lt;Answer!$H$40),1,0)</f>
        <v>0</v>
      </c>
    </row>
    <row r="2403" spans="1:7" x14ac:dyDescent="0.3">
      <c r="A2403">
        <v>2402</v>
      </c>
      <c r="B2403" s="1" t="s">
        <v>100</v>
      </c>
      <c r="C2403" t="s">
        <v>151</v>
      </c>
      <c r="D2403">
        <v>61</v>
      </c>
      <c r="E2403" t="s">
        <v>158</v>
      </c>
      <c r="F2403">
        <f>IF(D2403="",AVERAGE(#REF!),D2403)</f>
        <v>61</v>
      </c>
      <c r="G2403">
        <f>IF(OR(Table3[[#This Row],[new Age]]&gt;Answer!$H$39,Table3[[#This Row],[new Age]]&lt;Answer!$H$40),1,0)</f>
        <v>0</v>
      </c>
    </row>
    <row r="2404" spans="1:7" x14ac:dyDescent="0.3">
      <c r="A2404">
        <v>2403</v>
      </c>
      <c r="B2404" s="1" t="s">
        <v>106</v>
      </c>
      <c r="C2404" t="s">
        <v>152</v>
      </c>
      <c r="D2404">
        <v>87</v>
      </c>
      <c r="E2404" t="s">
        <v>158</v>
      </c>
      <c r="F2404">
        <f t="shared" si="37"/>
        <v>87</v>
      </c>
      <c r="G2404">
        <f>IF(OR(Table3[[#This Row],[new Age]]&gt;Answer!$H$39,Table3[[#This Row],[new Age]]&lt;Answer!$H$40),1,0)</f>
        <v>0</v>
      </c>
    </row>
    <row r="2405" spans="1:7" x14ac:dyDescent="0.3">
      <c r="A2405">
        <v>2404</v>
      </c>
      <c r="B2405" s="1" t="s">
        <v>101</v>
      </c>
      <c r="C2405" t="s">
        <v>151</v>
      </c>
      <c r="D2405">
        <v>39</v>
      </c>
      <c r="E2405" t="s">
        <v>158</v>
      </c>
      <c r="F2405">
        <f t="shared" si="37"/>
        <v>39</v>
      </c>
      <c r="G2405">
        <f>IF(OR(Table3[[#This Row],[new Age]]&gt;Answer!$H$39,Table3[[#This Row],[new Age]]&lt;Answer!$H$40),1,0)</f>
        <v>0</v>
      </c>
    </row>
    <row r="2406" spans="1:7" x14ac:dyDescent="0.3">
      <c r="A2406">
        <v>2405</v>
      </c>
      <c r="B2406" s="1" t="s">
        <v>99</v>
      </c>
      <c r="C2406" t="s">
        <v>152</v>
      </c>
      <c r="D2406">
        <v>63</v>
      </c>
      <c r="E2406" t="s">
        <v>158</v>
      </c>
      <c r="F2406">
        <f>IF(D2406="",AVERAGE(#REF!),D2406)</f>
        <v>63</v>
      </c>
      <c r="G2406">
        <f>IF(OR(Table3[[#This Row],[new Age]]&gt;Answer!$H$39,Table3[[#This Row],[new Age]]&lt;Answer!$H$40),1,0)</f>
        <v>0</v>
      </c>
    </row>
    <row r="2407" spans="1:7" x14ac:dyDescent="0.3">
      <c r="A2407">
        <v>2406</v>
      </c>
      <c r="B2407" s="1" t="s">
        <v>99</v>
      </c>
      <c r="C2407" t="s">
        <v>151</v>
      </c>
      <c r="D2407">
        <v>76</v>
      </c>
      <c r="E2407" t="s">
        <v>158</v>
      </c>
      <c r="F2407">
        <f>IF(D2407="",AVERAGE(#REF!),D2407)</f>
        <v>76</v>
      </c>
      <c r="G2407">
        <f>IF(OR(Table3[[#This Row],[new Age]]&gt;Answer!$H$39,Table3[[#This Row],[new Age]]&lt;Answer!$H$40),1,0)</f>
        <v>0</v>
      </c>
    </row>
    <row r="2408" spans="1:7" x14ac:dyDescent="0.3">
      <c r="A2408">
        <v>2407</v>
      </c>
      <c r="B2408" s="1" t="s">
        <v>99</v>
      </c>
      <c r="C2408" t="s">
        <v>151</v>
      </c>
      <c r="D2408">
        <v>78</v>
      </c>
      <c r="E2408" t="s">
        <v>158</v>
      </c>
      <c r="F2408">
        <f t="shared" si="37"/>
        <v>78</v>
      </c>
      <c r="G2408">
        <f>IF(OR(Table3[[#This Row],[new Age]]&gt;Answer!$H$39,Table3[[#This Row],[new Age]]&lt;Answer!$H$40),1,0)</f>
        <v>0</v>
      </c>
    </row>
    <row r="2409" spans="1:7" x14ac:dyDescent="0.3">
      <c r="A2409">
        <v>2408</v>
      </c>
      <c r="B2409" s="1" t="s">
        <v>99</v>
      </c>
      <c r="C2409" t="s">
        <v>152</v>
      </c>
      <c r="D2409">
        <v>27</v>
      </c>
      <c r="E2409" t="s">
        <v>158</v>
      </c>
      <c r="F2409">
        <f t="shared" si="37"/>
        <v>27</v>
      </c>
      <c r="G2409">
        <f>IF(OR(Table3[[#This Row],[new Age]]&gt;Answer!$H$39,Table3[[#This Row],[new Age]]&lt;Answer!$H$40),1,0)</f>
        <v>0</v>
      </c>
    </row>
    <row r="2410" spans="1:7" x14ac:dyDescent="0.3">
      <c r="A2410">
        <v>2409</v>
      </c>
      <c r="B2410" s="1" t="s">
        <v>101</v>
      </c>
      <c r="C2410" t="s">
        <v>152</v>
      </c>
      <c r="D2410">
        <v>30</v>
      </c>
      <c r="E2410" t="s">
        <v>158</v>
      </c>
      <c r="F2410">
        <f>IF(D2410="",AVERAGE(#REF!),D2410)</f>
        <v>30</v>
      </c>
      <c r="G2410">
        <f>IF(OR(Table3[[#This Row],[new Age]]&gt;Answer!$H$39,Table3[[#This Row],[new Age]]&lt;Answer!$H$40),1,0)</f>
        <v>0</v>
      </c>
    </row>
    <row r="2411" spans="1:7" x14ac:dyDescent="0.3">
      <c r="A2411">
        <v>2410</v>
      </c>
      <c r="B2411" s="1" t="s">
        <v>100</v>
      </c>
      <c r="C2411" t="s">
        <v>151</v>
      </c>
      <c r="D2411">
        <v>89</v>
      </c>
      <c r="E2411" t="s">
        <v>158</v>
      </c>
      <c r="F2411">
        <f>IF(D2411="",AVERAGE(#REF!),D2411)</f>
        <v>89</v>
      </c>
      <c r="G2411">
        <f>IF(OR(Table3[[#This Row],[new Age]]&gt;Answer!$H$39,Table3[[#This Row],[new Age]]&lt;Answer!$H$40),1,0)</f>
        <v>0</v>
      </c>
    </row>
    <row r="2412" spans="1:7" x14ac:dyDescent="0.3">
      <c r="A2412">
        <v>2411</v>
      </c>
      <c r="B2412" s="1" t="s">
        <v>104</v>
      </c>
      <c r="C2412" t="s">
        <v>151</v>
      </c>
      <c r="D2412">
        <v>88</v>
      </c>
      <c r="E2412" t="s">
        <v>158</v>
      </c>
      <c r="F2412">
        <f t="shared" si="37"/>
        <v>88</v>
      </c>
      <c r="G2412">
        <f>IF(OR(Table3[[#This Row],[new Age]]&gt;Answer!$H$39,Table3[[#This Row],[new Age]]&lt;Answer!$H$40),1,0)</f>
        <v>0</v>
      </c>
    </row>
    <row r="2413" spans="1:7" x14ac:dyDescent="0.3">
      <c r="A2413">
        <v>2412</v>
      </c>
      <c r="B2413" s="1" t="s">
        <v>99</v>
      </c>
      <c r="C2413" t="s">
        <v>151</v>
      </c>
      <c r="D2413">
        <v>19</v>
      </c>
      <c r="E2413" t="s">
        <v>158</v>
      </c>
      <c r="F2413">
        <f t="shared" si="37"/>
        <v>19</v>
      </c>
      <c r="G2413">
        <f>IF(OR(Table3[[#This Row],[new Age]]&gt;Answer!$H$39,Table3[[#This Row],[new Age]]&lt;Answer!$H$40),1,0)</f>
        <v>0</v>
      </c>
    </row>
    <row r="2414" spans="1:7" x14ac:dyDescent="0.3">
      <c r="A2414">
        <v>2413</v>
      </c>
      <c r="B2414" s="1" t="s">
        <v>106</v>
      </c>
      <c r="C2414" t="s">
        <v>151</v>
      </c>
      <c r="D2414">
        <v>31</v>
      </c>
      <c r="E2414" t="s">
        <v>158</v>
      </c>
      <c r="F2414">
        <f>IF(D2414="",AVERAGE(#REF!),D2414)</f>
        <v>31</v>
      </c>
      <c r="G2414">
        <f>IF(OR(Table3[[#This Row],[new Age]]&gt;Answer!$H$39,Table3[[#This Row],[new Age]]&lt;Answer!$H$40),1,0)</f>
        <v>0</v>
      </c>
    </row>
    <row r="2415" spans="1:7" x14ac:dyDescent="0.3">
      <c r="A2415">
        <v>2414</v>
      </c>
      <c r="B2415" s="1" t="s">
        <v>105</v>
      </c>
      <c r="C2415" t="s">
        <v>152</v>
      </c>
      <c r="D2415">
        <v>34</v>
      </c>
      <c r="E2415" t="s">
        <v>158</v>
      </c>
      <c r="F2415">
        <f>IF(D2415="",AVERAGE(#REF!),D2415)</f>
        <v>34</v>
      </c>
      <c r="G2415">
        <f>IF(OR(Table3[[#This Row],[new Age]]&gt;Answer!$H$39,Table3[[#This Row],[new Age]]&lt;Answer!$H$40),1,0)</f>
        <v>0</v>
      </c>
    </row>
    <row r="2416" spans="1:7" x14ac:dyDescent="0.3">
      <c r="A2416">
        <v>2415</v>
      </c>
      <c r="B2416" s="1" t="s">
        <v>103</v>
      </c>
      <c r="C2416" t="s">
        <v>152</v>
      </c>
      <c r="D2416">
        <v>54</v>
      </c>
      <c r="E2416" t="s">
        <v>158</v>
      </c>
      <c r="F2416">
        <f t="shared" si="37"/>
        <v>54</v>
      </c>
      <c r="G2416">
        <f>IF(OR(Table3[[#This Row],[new Age]]&gt;Answer!$H$39,Table3[[#This Row],[new Age]]&lt;Answer!$H$40),1,0)</f>
        <v>0</v>
      </c>
    </row>
    <row r="2417" spans="1:7" x14ac:dyDescent="0.3">
      <c r="A2417">
        <v>2416</v>
      </c>
      <c r="B2417" s="1" t="s">
        <v>105</v>
      </c>
      <c r="C2417" t="s">
        <v>152</v>
      </c>
      <c r="D2417">
        <v>26</v>
      </c>
      <c r="E2417" t="s">
        <v>158</v>
      </c>
      <c r="F2417">
        <f t="shared" si="37"/>
        <v>26</v>
      </c>
      <c r="G2417">
        <f>IF(OR(Table3[[#This Row],[new Age]]&gt;Answer!$H$39,Table3[[#This Row],[new Age]]&lt;Answer!$H$40),1,0)</f>
        <v>0</v>
      </c>
    </row>
    <row r="2418" spans="1:7" x14ac:dyDescent="0.3">
      <c r="A2418">
        <v>2417</v>
      </c>
      <c r="B2418" s="1" t="s">
        <v>99</v>
      </c>
      <c r="C2418" t="s">
        <v>151</v>
      </c>
      <c r="D2418">
        <v>52</v>
      </c>
      <c r="E2418" t="s">
        <v>158</v>
      </c>
      <c r="F2418">
        <f>IF(D2418="",AVERAGE(#REF!),D2418)</f>
        <v>52</v>
      </c>
      <c r="G2418">
        <f>IF(OR(Table3[[#This Row],[new Age]]&gt;Answer!$H$39,Table3[[#This Row],[new Age]]&lt;Answer!$H$40),1,0)</f>
        <v>0</v>
      </c>
    </row>
    <row r="2419" spans="1:7" x14ac:dyDescent="0.3">
      <c r="A2419">
        <v>2418</v>
      </c>
      <c r="B2419" s="1" t="s">
        <v>99</v>
      </c>
      <c r="C2419" t="s">
        <v>151</v>
      </c>
      <c r="D2419">
        <v>65</v>
      </c>
      <c r="E2419" t="s">
        <v>158</v>
      </c>
      <c r="F2419">
        <f>IF(D2419="",AVERAGE(#REF!),D2419)</f>
        <v>65</v>
      </c>
      <c r="G2419">
        <f>IF(OR(Table3[[#This Row],[new Age]]&gt;Answer!$H$39,Table3[[#This Row],[new Age]]&lt;Answer!$H$40),1,0)</f>
        <v>0</v>
      </c>
    </row>
    <row r="2420" spans="1:7" x14ac:dyDescent="0.3">
      <c r="A2420">
        <v>2419</v>
      </c>
      <c r="B2420" s="1" t="s">
        <v>107</v>
      </c>
      <c r="C2420" t="s">
        <v>151</v>
      </c>
      <c r="D2420">
        <v>83</v>
      </c>
      <c r="E2420" t="s">
        <v>158</v>
      </c>
      <c r="F2420">
        <f t="shared" si="37"/>
        <v>83</v>
      </c>
      <c r="G2420">
        <f>IF(OR(Table3[[#This Row],[new Age]]&gt;Answer!$H$39,Table3[[#This Row],[new Age]]&lt;Answer!$H$40),1,0)</f>
        <v>0</v>
      </c>
    </row>
    <row r="2421" spans="1:7" x14ac:dyDescent="0.3">
      <c r="A2421">
        <v>2420</v>
      </c>
      <c r="B2421" s="1" t="s">
        <v>100</v>
      </c>
      <c r="C2421" t="s">
        <v>151</v>
      </c>
      <c r="D2421">
        <v>65</v>
      </c>
      <c r="E2421" t="s">
        <v>158</v>
      </c>
      <c r="F2421">
        <f t="shared" si="37"/>
        <v>65</v>
      </c>
      <c r="G2421">
        <f>IF(OR(Table3[[#This Row],[new Age]]&gt;Answer!$H$39,Table3[[#This Row],[new Age]]&lt;Answer!$H$40),1,0)</f>
        <v>0</v>
      </c>
    </row>
    <row r="2422" spans="1:7" x14ac:dyDescent="0.3">
      <c r="A2422">
        <v>2421</v>
      </c>
      <c r="B2422" s="1" t="s">
        <v>107</v>
      </c>
      <c r="C2422" t="s">
        <v>152</v>
      </c>
      <c r="D2422">
        <v>78</v>
      </c>
      <c r="E2422" t="s">
        <v>158</v>
      </c>
      <c r="F2422">
        <f>IF(D2422="",AVERAGE(#REF!),D2422)</f>
        <v>78</v>
      </c>
      <c r="G2422">
        <f>IF(OR(Table3[[#This Row],[new Age]]&gt;Answer!$H$39,Table3[[#This Row],[new Age]]&lt;Answer!$H$40),1,0)</f>
        <v>0</v>
      </c>
    </row>
    <row r="2423" spans="1:7" x14ac:dyDescent="0.3">
      <c r="A2423">
        <v>2422</v>
      </c>
      <c r="B2423" s="1" t="s">
        <v>99</v>
      </c>
      <c r="C2423" t="s">
        <v>151</v>
      </c>
      <c r="D2423">
        <v>31</v>
      </c>
      <c r="E2423" t="s">
        <v>158</v>
      </c>
      <c r="F2423">
        <f>IF(D2423="",AVERAGE(#REF!),D2423)</f>
        <v>31</v>
      </c>
      <c r="G2423">
        <f>IF(OR(Table3[[#This Row],[new Age]]&gt;Answer!$H$39,Table3[[#This Row],[new Age]]&lt;Answer!$H$40),1,0)</f>
        <v>0</v>
      </c>
    </row>
    <row r="2424" spans="1:7" x14ac:dyDescent="0.3">
      <c r="A2424">
        <v>2423</v>
      </c>
      <c r="B2424" s="1" t="s">
        <v>101</v>
      </c>
      <c r="C2424" t="s">
        <v>152</v>
      </c>
      <c r="D2424">
        <v>88</v>
      </c>
      <c r="E2424" t="s">
        <v>158</v>
      </c>
      <c r="F2424">
        <f t="shared" si="37"/>
        <v>88</v>
      </c>
      <c r="G2424">
        <f>IF(OR(Table3[[#This Row],[new Age]]&gt;Answer!$H$39,Table3[[#This Row],[new Age]]&lt;Answer!$H$40),1,0)</f>
        <v>0</v>
      </c>
    </row>
    <row r="2425" spans="1:7" x14ac:dyDescent="0.3">
      <c r="A2425">
        <v>2424</v>
      </c>
      <c r="B2425" s="1" t="s">
        <v>99</v>
      </c>
      <c r="C2425" t="s">
        <v>152</v>
      </c>
      <c r="D2425">
        <v>73</v>
      </c>
      <c r="E2425" t="s">
        <v>158</v>
      </c>
      <c r="F2425">
        <f t="shared" si="37"/>
        <v>73</v>
      </c>
      <c r="G2425">
        <f>IF(OR(Table3[[#This Row],[new Age]]&gt;Answer!$H$39,Table3[[#This Row],[new Age]]&lt;Answer!$H$40),1,0)</f>
        <v>0</v>
      </c>
    </row>
    <row r="2426" spans="1:7" x14ac:dyDescent="0.3">
      <c r="A2426">
        <v>2425</v>
      </c>
      <c r="B2426" s="1" t="s">
        <v>101</v>
      </c>
      <c r="C2426" t="s">
        <v>151</v>
      </c>
      <c r="D2426">
        <v>76</v>
      </c>
      <c r="E2426" t="s">
        <v>158</v>
      </c>
      <c r="F2426">
        <f>IF(D2426="",AVERAGE(#REF!),D2426)</f>
        <v>76</v>
      </c>
      <c r="G2426">
        <f>IF(OR(Table3[[#This Row],[new Age]]&gt;Answer!$H$39,Table3[[#This Row],[new Age]]&lt;Answer!$H$40),1,0)</f>
        <v>0</v>
      </c>
    </row>
    <row r="2427" spans="1:7" x14ac:dyDescent="0.3">
      <c r="A2427">
        <v>2426</v>
      </c>
      <c r="B2427" s="1" t="s">
        <v>99</v>
      </c>
      <c r="C2427" t="s">
        <v>151</v>
      </c>
      <c r="D2427">
        <v>57</v>
      </c>
      <c r="E2427" t="s">
        <v>158</v>
      </c>
      <c r="F2427">
        <f>IF(D2427="",AVERAGE(#REF!),D2427)</f>
        <v>57</v>
      </c>
      <c r="G2427">
        <f>IF(OR(Table3[[#This Row],[new Age]]&gt;Answer!$H$39,Table3[[#This Row],[new Age]]&lt;Answer!$H$40),1,0)</f>
        <v>0</v>
      </c>
    </row>
    <row r="2428" spans="1:7" x14ac:dyDescent="0.3">
      <c r="A2428">
        <v>2427</v>
      </c>
      <c r="B2428" s="1" t="s">
        <v>105</v>
      </c>
      <c r="C2428" t="s">
        <v>152</v>
      </c>
      <c r="D2428">
        <v>30</v>
      </c>
      <c r="E2428" t="s">
        <v>158</v>
      </c>
      <c r="F2428">
        <f t="shared" si="37"/>
        <v>30</v>
      </c>
      <c r="G2428">
        <f>IF(OR(Table3[[#This Row],[new Age]]&gt;Answer!$H$39,Table3[[#This Row],[new Age]]&lt;Answer!$H$40),1,0)</f>
        <v>0</v>
      </c>
    </row>
    <row r="2429" spans="1:7" x14ac:dyDescent="0.3">
      <c r="A2429">
        <v>2428</v>
      </c>
      <c r="B2429" s="1" t="s">
        <v>100</v>
      </c>
      <c r="C2429" t="s">
        <v>152</v>
      </c>
      <c r="D2429">
        <v>74</v>
      </c>
      <c r="E2429" t="s">
        <v>158</v>
      </c>
      <c r="F2429">
        <f t="shared" si="37"/>
        <v>74</v>
      </c>
      <c r="G2429">
        <f>IF(OR(Table3[[#This Row],[new Age]]&gt;Answer!$H$39,Table3[[#This Row],[new Age]]&lt;Answer!$H$40),1,0)</f>
        <v>0</v>
      </c>
    </row>
    <row r="2430" spans="1:7" x14ac:dyDescent="0.3">
      <c r="A2430">
        <v>2429</v>
      </c>
      <c r="B2430" s="1" t="s">
        <v>99</v>
      </c>
      <c r="C2430" t="s">
        <v>151</v>
      </c>
      <c r="D2430">
        <v>38</v>
      </c>
      <c r="E2430" t="s">
        <v>158</v>
      </c>
      <c r="F2430">
        <f>IF(D2430="",AVERAGE(#REF!),D2430)</f>
        <v>38</v>
      </c>
      <c r="G2430">
        <f>IF(OR(Table3[[#This Row],[new Age]]&gt;Answer!$H$39,Table3[[#This Row],[new Age]]&lt;Answer!$H$40),1,0)</f>
        <v>0</v>
      </c>
    </row>
    <row r="2431" spans="1:7" x14ac:dyDescent="0.3">
      <c r="A2431">
        <v>2430</v>
      </c>
      <c r="B2431" s="1" t="s">
        <v>99</v>
      </c>
      <c r="C2431" t="s">
        <v>152</v>
      </c>
      <c r="D2431">
        <v>76</v>
      </c>
      <c r="E2431" t="s">
        <v>158</v>
      </c>
      <c r="F2431">
        <f>IF(D2431="",AVERAGE(#REF!),D2431)</f>
        <v>76</v>
      </c>
      <c r="G2431">
        <f>IF(OR(Table3[[#This Row],[new Age]]&gt;Answer!$H$39,Table3[[#This Row],[new Age]]&lt;Answer!$H$40),1,0)</f>
        <v>0</v>
      </c>
    </row>
    <row r="2432" spans="1:7" x14ac:dyDescent="0.3">
      <c r="A2432">
        <v>2431</v>
      </c>
      <c r="B2432" s="1" t="s">
        <v>100</v>
      </c>
      <c r="C2432" t="s">
        <v>152</v>
      </c>
      <c r="D2432">
        <v>46</v>
      </c>
      <c r="E2432" t="s">
        <v>158</v>
      </c>
      <c r="F2432">
        <f t="shared" si="37"/>
        <v>46</v>
      </c>
      <c r="G2432">
        <f>IF(OR(Table3[[#This Row],[new Age]]&gt;Answer!$H$39,Table3[[#This Row],[new Age]]&lt;Answer!$H$40),1,0)</f>
        <v>0</v>
      </c>
    </row>
    <row r="2433" spans="1:7" x14ac:dyDescent="0.3">
      <c r="A2433">
        <v>2432</v>
      </c>
      <c r="B2433" s="1" t="s">
        <v>109</v>
      </c>
      <c r="C2433" t="s">
        <v>151</v>
      </c>
      <c r="D2433">
        <v>70</v>
      </c>
      <c r="E2433" t="s">
        <v>158</v>
      </c>
      <c r="F2433">
        <f t="shared" si="37"/>
        <v>70</v>
      </c>
      <c r="G2433">
        <f>IF(OR(Table3[[#This Row],[new Age]]&gt;Answer!$H$39,Table3[[#This Row],[new Age]]&lt;Answer!$H$40),1,0)</f>
        <v>0</v>
      </c>
    </row>
    <row r="2434" spans="1:7" x14ac:dyDescent="0.3">
      <c r="A2434">
        <v>2433</v>
      </c>
      <c r="B2434" s="1" t="s">
        <v>105</v>
      </c>
      <c r="C2434" t="s">
        <v>152</v>
      </c>
      <c r="D2434">
        <v>58</v>
      </c>
      <c r="E2434" t="s">
        <v>158</v>
      </c>
      <c r="F2434">
        <f>IF(D2434="",AVERAGE(#REF!),D2434)</f>
        <v>58</v>
      </c>
      <c r="G2434">
        <f>IF(OR(Table3[[#This Row],[new Age]]&gt;Answer!$H$39,Table3[[#This Row],[new Age]]&lt;Answer!$H$40),1,0)</f>
        <v>0</v>
      </c>
    </row>
    <row r="2435" spans="1:7" x14ac:dyDescent="0.3">
      <c r="A2435">
        <v>2434</v>
      </c>
      <c r="B2435" s="1" t="s">
        <v>101</v>
      </c>
      <c r="C2435" t="s">
        <v>151</v>
      </c>
      <c r="D2435">
        <v>29</v>
      </c>
      <c r="E2435" t="s">
        <v>158</v>
      </c>
      <c r="F2435">
        <f>IF(D2435="",AVERAGE(#REF!),D2435)</f>
        <v>29</v>
      </c>
      <c r="G2435">
        <f>IF(OR(Table3[[#This Row],[new Age]]&gt;Answer!$H$39,Table3[[#This Row],[new Age]]&lt;Answer!$H$40),1,0)</f>
        <v>0</v>
      </c>
    </row>
    <row r="2436" spans="1:7" x14ac:dyDescent="0.3">
      <c r="A2436">
        <v>2435</v>
      </c>
      <c r="B2436" s="1" t="s">
        <v>105</v>
      </c>
      <c r="C2436" t="s">
        <v>152</v>
      </c>
      <c r="D2436">
        <v>82</v>
      </c>
      <c r="E2436" t="s">
        <v>158</v>
      </c>
      <c r="F2436">
        <f t="shared" si="37"/>
        <v>82</v>
      </c>
      <c r="G2436">
        <f>IF(OR(Table3[[#This Row],[new Age]]&gt;Answer!$H$39,Table3[[#This Row],[new Age]]&lt;Answer!$H$40),1,0)</f>
        <v>0</v>
      </c>
    </row>
    <row r="2437" spans="1:7" x14ac:dyDescent="0.3">
      <c r="A2437">
        <v>2436</v>
      </c>
      <c r="B2437" s="1" t="s">
        <v>99</v>
      </c>
      <c r="C2437" t="s">
        <v>151</v>
      </c>
      <c r="D2437">
        <v>42</v>
      </c>
      <c r="E2437" t="s">
        <v>158</v>
      </c>
      <c r="F2437">
        <f t="shared" si="37"/>
        <v>42</v>
      </c>
      <c r="G2437">
        <f>IF(OR(Table3[[#This Row],[new Age]]&gt;Answer!$H$39,Table3[[#This Row],[new Age]]&lt;Answer!$H$40),1,0)</f>
        <v>0</v>
      </c>
    </row>
    <row r="2438" spans="1:7" x14ac:dyDescent="0.3">
      <c r="A2438">
        <v>2437</v>
      </c>
      <c r="B2438" s="1" t="s">
        <v>108</v>
      </c>
      <c r="C2438" t="s">
        <v>151</v>
      </c>
      <c r="D2438">
        <v>65</v>
      </c>
      <c r="E2438" t="s">
        <v>158</v>
      </c>
      <c r="F2438">
        <f>IF(D2438="",AVERAGE(#REF!),D2438)</f>
        <v>65</v>
      </c>
      <c r="G2438">
        <f>IF(OR(Table3[[#This Row],[new Age]]&gt;Answer!$H$39,Table3[[#This Row],[new Age]]&lt;Answer!$H$40),1,0)</f>
        <v>0</v>
      </c>
    </row>
    <row r="2439" spans="1:7" x14ac:dyDescent="0.3">
      <c r="A2439">
        <v>2438</v>
      </c>
      <c r="B2439" s="1" t="s">
        <v>105</v>
      </c>
      <c r="C2439" t="s">
        <v>151</v>
      </c>
      <c r="D2439">
        <v>25</v>
      </c>
      <c r="E2439" t="s">
        <v>158</v>
      </c>
      <c r="F2439">
        <f>IF(D2439="",AVERAGE(#REF!),D2439)</f>
        <v>25</v>
      </c>
      <c r="G2439">
        <f>IF(OR(Table3[[#This Row],[new Age]]&gt;Answer!$H$39,Table3[[#This Row],[new Age]]&lt;Answer!$H$40),1,0)</f>
        <v>0</v>
      </c>
    </row>
    <row r="2440" spans="1:7" x14ac:dyDescent="0.3">
      <c r="A2440">
        <v>2439</v>
      </c>
      <c r="B2440" s="1" t="s">
        <v>99</v>
      </c>
      <c r="C2440" t="s">
        <v>151</v>
      </c>
      <c r="D2440">
        <v>84</v>
      </c>
      <c r="E2440" t="s">
        <v>158</v>
      </c>
      <c r="F2440">
        <f t="shared" ref="F2440:F2501" si="38">IF(D2440="",AVERAGE(D2437:D2439),D2440)</f>
        <v>84</v>
      </c>
      <c r="G2440">
        <f>IF(OR(Table3[[#This Row],[new Age]]&gt;Answer!$H$39,Table3[[#This Row],[new Age]]&lt;Answer!$H$40),1,0)</f>
        <v>0</v>
      </c>
    </row>
    <row r="2441" spans="1:7" x14ac:dyDescent="0.3">
      <c r="A2441">
        <v>2440</v>
      </c>
      <c r="B2441" s="1" t="s">
        <v>107</v>
      </c>
      <c r="C2441" t="s">
        <v>151</v>
      </c>
      <c r="D2441">
        <v>61</v>
      </c>
      <c r="E2441" t="s">
        <v>158</v>
      </c>
      <c r="F2441">
        <f t="shared" si="38"/>
        <v>61</v>
      </c>
      <c r="G2441">
        <f>IF(OR(Table3[[#This Row],[new Age]]&gt;Answer!$H$39,Table3[[#This Row],[new Age]]&lt;Answer!$H$40),1,0)</f>
        <v>0</v>
      </c>
    </row>
    <row r="2442" spans="1:7" x14ac:dyDescent="0.3">
      <c r="A2442">
        <v>2441</v>
      </c>
      <c r="B2442" s="1" t="s">
        <v>99</v>
      </c>
      <c r="C2442" t="s">
        <v>152</v>
      </c>
      <c r="D2442">
        <v>68</v>
      </c>
      <c r="E2442" t="s">
        <v>158</v>
      </c>
      <c r="F2442">
        <f>IF(D2442="",AVERAGE(#REF!),D2442)</f>
        <v>68</v>
      </c>
      <c r="G2442">
        <f>IF(OR(Table3[[#This Row],[new Age]]&gt;Answer!$H$39,Table3[[#This Row],[new Age]]&lt;Answer!$H$40),1,0)</f>
        <v>0</v>
      </c>
    </row>
    <row r="2443" spans="1:7" x14ac:dyDescent="0.3">
      <c r="A2443">
        <v>2442</v>
      </c>
      <c r="B2443" s="1" t="s">
        <v>99</v>
      </c>
      <c r="C2443" t="s">
        <v>151</v>
      </c>
      <c r="D2443">
        <v>70</v>
      </c>
      <c r="E2443" t="s">
        <v>158</v>
      </c>
      <c r="F2443">
        <f>IF(D2443="",AVERAGE(#REF!),D2443)</f>
        <v>70</v>
      </c>
      <c r="G2443">
        <f>IF(OR(Table3[[#This Row],[new Age]]&gt;Answer!$H$39,Table3[[#This Row],[new Age]]&lt;Answer!$H$40),1,0)</f>
        <v>0</v>
      </c>
    </row>
    <row r="2444" spans="1:7" x14ac:dyDescent="0.3">
      <c r="A2444">
        <v>2443</v>
      </c>
      <c r="B2444" s="1" t="s">
        <v>105</v>
      </c>
      <c r="C2444" t="s">
        <v>151</v>
      </c>
      <c r="D2444">
        <v>23</v>
      </c>
      <c r="E2444" t="s">
        <v>158</v>
      </c>
      <c r="F2444">
        <f t="shared" si="38"/>
        <v>23</v>
      </c>
      <c r="G2444">
        <f>IF(OR(Table3[[#This Row],[new Age]]&gt;Answer!$H$39,Table3[[#This Row],[new Age]]&lt;Answer!$H$40),1,0)</f>
        <v>0</v>
      </c>
    </row>
    <row r="2445" spans="1:7" x14ac:dyDescent="0.3">
      <c r="A2445">
        <v>2444</v>
      </c>
      <c r="B2445" s="1" t="s">
        <v>105</v>
      </c>
      <c r="C2445" t="s">
        <v>152</v>
      </c>
      <c r="D2445">
        <v>89</v>
      </c>
      <c r="E2445" t="s">
        <v>158</v>
      </c>
      <c r="F2445">
        <f t="shared" si="38"/>
        <v>89</v>
      </c>
      <c r="G2445">
        <f>IF(OR(Table3[[#This Row],[new Age]]&gt;Answer!$H$39,Table3[[#This Row],[new Age]]&lt;Answer!$H$40),1,0)</f>
        <v>0</v>
      </c>
    </row>
    <row r="2446" spans="1:7" x14ac:dyDescent="0.3">
      <c r="A2446">
        <v>2445</v>
      </c>
      <c r="B2446" s="1" t="s">
        <v>99</v>
      </c>
      <c r="C2446" t="s">
        <v>151</v>
      </c>
      <c r="D2446">
        <v>46</v>
      </c>
      <c r="E2446" t="s">
        <v>158</v>
      </c>
      <c r="F2446">
        <f>IF(D2446="",AVERAGE(#REF!),D2446)</f>
        <v>46</v>
      </c>
      <c r="G2446">
        <f>IF(OR(Table3[[#This Row],[new Age]]&gt;Answer!$H$39,Table3[[#This Row],[new Age]]&lt;Answer!$H$40),1,0)</f>
        <v>0</v>
      </c>
    </row>
    <row r="2447" spans="1:7" x14ac:dyDescent="0.3">
      <c r="A2447">
        <v>2446</v>
      </c>
      <c r="B2447" s="1" t="s">
        <v>100</v>
      </c>
      <c r="C2447" t="s">
        <v>151</v>
      </c>
      <c r="D2447">
        <v>47</v>
      </c>
      <c r="E2447" t="s">
        <v>158</v>
      </c>
      <c r="F2447">
        <f>IF(D2447="",AVERAGE(#REF!),D2447)</f>
        <v>47</v>
      </c>
      <c r="G2447">
        <f>IF(OR(Table3[[#This Row],[new Age]]&gt;Answer!$H$39,Table3[[#This Row],[new Age]]&lt;Answer!$H$40),1,0)</f>
        <v>0</v>
      </c>
    </row>
    <row r="2448" spans="1:7" x14ac:dyDescent="0.3">
      <c r="A2448">
        <v>2447</v>
      </c>
      <c r="B2448" s="1" t="s">
        <v>110</v>
      </c>
      <c r="C2448" t="s">
        <v>152</v>
      </c>
      <c r="D2448">
        <v>25</v>
      </c>
      <c r="E2448" t="s">
        <v>158</v>
      </c>
      <c r="F2448">
        <f t="shared" si="38"/>
        <v>25</v>
      </c>
      <c r="G2448">
        <f>IF(OR(Table3[[#This Row],[new Age]]&gt;Answer!$H$39,Table3[[#This Row],[new Age]]&lt;Answer!$H$40),1,0)</f>
        <v>0</v>
      </c>
    </row>
    <row r="2449" spans="1:7" x14ac:dyDescent="0.3">
      <c r="A2449">
        <v>2448</v>
      </c>
      <c r="B2449" s="1" t="s">
        <v>105</v>
      </c>
      <c r="C2449" t="s">
        <v>152</v>
      </c>
      <c r="D2449">
        <v>55</v>
      </c>
      <c r="E2449" t="s">
        <v>158</v>
      </c>
      <c r="F2449">
        <f t="shared" si="38"/>
        <v>55</v>
      </c>
      <c r="G2449">
        <f>IF(OR(Table3[[#This Row],[new Age]]&gt;Answer!$H$39,Table3[[#This Row],[new Age]]&lt;Answer!$H$40),1,0)</f>
        <v>0</v>
      </c>
    </row>
    <row r="2450" spans="1:7" x14ac:dyDescent="0.3">
      <c r="A2450">
        <v>2449</v>
      </c>
      <c r="B2450" s="1" t="s">
        <v>105</v>
      </c>
      <c r="C2450" t="s">
        <v>151</v>
      </c>
      <c r="D2450">
        <v>57</v>
      </c>
      <c r="E2450" t="s">
        <v>158</v>
      </c>
      <c r="F2450">
        <f>IF(D2450="",AVERAGE(#REF!),D2450)</f>
        <v>57</v>
      </c>
      <c r="G2450">
        <f>IF(OR(Table3[[#This Row],[new Age]]&gt;Answer!$H$39,Table3[[#This Row],[new Age]]&lt;Answer!$H$40),1,0)</f>
        <v>0</v>
      </c>
    </row>
    <row r="2451" spans="1:7" x14ac:dyDescent="0.3">
      <c r="A2451">
        <v>2450</v>
      </c>
      <c r="B2451" s="1" t="s">
        <v>105</v>
      </c>
      <c r="C2451" t="s">
        <v>151</v>
      </c>
      <c r="D2451">
        <v>21</v>
      </c>
      <c r="E2451" t="s">
        <v>158</v>
      </c>
      <c r="F2451">
        <f>IF(D2451="",AVERAGE(#REF!),D2451)</f>
        <v>21</v>
      </c>
      <c r="G2451">
        <f>IF(OR(Table3[[#This Row],[new Age]]&gt;Answer!$H$39,Table3[[#This Row],[new Age]]&lt;Answer!$H$40),1,0)</f>
        <v>0</v>
      </c>
    </row>
    <row r="2452" spans="1:7" x14ac:dyDescent="0.3">
      <c r="A2452">
        <v>2451</v>
      </c>
      <c r="B2452" s="1" t="s">
        <v>99</v>
      </c>
      <c r="C2452" t="s">
        <v>152</v>
      </c>
      <c r="D2452">
        <v>89</v>
      </c>
      <c r="E2452" t="s">
        <v>158</v>
      </c>
      <c r="F2452">
        <f t="shared" si="38"/>
        <v>89</v>
      </c>
      <c r="G2452">
        <f>IF(OR(Table3[[#This Row],[new Age]]&gt;Answer!$H$39,Table3[[#This Row],[new Age]]&lt;Answer!$H$40),1,0)</f>
        <v>0</v>
      </c>
    </row>
    <row r="2453" spans="1:7" x14ac:dyDescent="0.3">
      <c r="A2453">
        <v>2452</v>
      </c>
      <c r="B2453" s="1" t="s">
        <v>106</v>
      </c>
      <c r="C2453" t="s">
        <v>152</v>
      </c>
      <c r="D2453">
        <v>48</v>
      </c>
      <c r="E2453" t="s">
        <v>158</v>
      </c>
      <c r="F2453">
        <f t="shared" si="38"/>
        <v>48</v>
      </c>
      <c r="G2453">
        <f>IF(OR(Table3[[#This Row],[new Age]]&gt;Answer!$H$39,Table3[[#This Row],[new Age]]&lt;Answer!$H$40),1,0)</f>
        <v>0</v>
      </c>
    </row>
    <row r="2454" spans="1:7" x14ac:dyDescent="0.3">
      <c r="A2454">
        <v>2453</v>
      </c>
      <c r="B2454" s="1" t="s">
        <v>99</v>
      </c>
      <c r="C2454" t="s">
        <v>151</v>
      </c>
      <c r="D2454">
        <v>37</v>
      </c>
      <c r="E2454" t="s">
        <v>158</v>
      </c>
      <c r="F2454">
        <f>IF(D2454="",AVERAGE(#REF!),D2454)</f>
        <v>37</v>
      </c>
      <c r="G2454">
        <f>IF(OR(Table3[[#This Row],[new Age]]&gt;Answer!$H$39,Table3[[#This Row],[new Age]]&lt;Answer!$H$40),1,0)</f>
        <v>0</v>
      </c>
    </row>
    <row r="2455" spans="1:7" x14ac:dyDescent="0.3">
      <c r="A2455">
        <v>2454</v>
      </c>
      <c r="B2455" s="1" t="s">
        <v>105</v>
      </c>
      <c r="C2455" t="s">
        <v>151</v>
      </c>
      <c r="D2455">
        <v>21</v>
      </c>
      <c r="E2455" t="s">
        <v>158</v>
      </c>
      <c r="F2455">
        <f>IF(D2455="",AVERAGE(#REF!),D2455)</f>
        <v>21</v>
      </c>
      <c r="G2455">
        <f>IF(OR(Table3[[#This Row],[new Age]]&gt;Answer!$H$39,Table3[[#This Row],[new Age]]&lt;Answer!$H$40),1,0)</f>
        <v>0</v>
      </c>
    </row>
    <row r="2456" spans="1:7" x14ac:dyDescent="0.3">
      <c r="A2456">
        <v>2455</v>
      </c>
      <c r="B2456" s="1" t="s">
        <v>99</v>
      </c>
      <c r="C2456" t="s">
        <v>151</v>
      </c>
      <c r="D2456">
        <v>68</v>
      </c>
      <c r="E2456" t="s">
        <v>158</v>
      </c>
      <c r="F2456">
        <f t="shared" si="38"/>
        <v>68</v>
      </c>
      <c r="G2456">
        <f>IF(OR(Table3[[#This Row],[new Age]]&gt;Answer!$H$39,Table3[[#This Row],[new Age]]&lt;Answer!$H$40),1,0)</f>
        <v>0</v>
      </c>
    </row>
    <row r="2457" spans="1:7" x14ac:dyDescent="0.3">
      <c r="A2457">
        <v>2456</v>
      </c>
      <c r="B2457" s="1" t="s">
        <v>100</v>
      </c>
      <c r="C2457" t="s">
        <v>151</v>
      </c>
      <c r="D2457">
        <v>77</v>
      </c>
      <c r="E2457" t="s">
        <v>158</v>
      </c>
      <c r="F2457">
        <f t="shared" si="38"/>
        <v>77</v>
      </c>
      <c r="G2457">
        <f>IF(OR(Table3[[#This Row],[new Age]]&gt;Answer!$H$39,Table3[[#This Row],[new Age]]&lt;Answer!$H$40),1,0)</f>
        <v>0</v>
      </c>
    </row>
    <row r="2458" spans="1:7" x14ac:dyDescent="0.3">
      <c r="A2458">
        <v>2457</v>
      </c>
      <c r="B2458" s="1" t="s">
        <v>99</v>
      </c>
      <c r="C2458" t="s">
        <v>151</v>
      </c>
      <c r="D2458">
        <v>50</v>
      </c>
      <c r="E2458" t="s">
        <v>158</v>
      </c>
      <c r="F2458">
        <f>IF(D2458="",AVERAGE(#REF!),D2458)</f>
        <v>50</v>
      </c>
      <c r="G2458">
        <f>IF(OR(Table3[[#This Row],[new Age]]&gt;Answer!$H$39,Table3[[#This Row],[new Age]]&lt;Answer!$H$40),1,0)</f>
        <v>0</v>
      </c>
    </row>
    <row r="2459" spans="1:7" x14ac:dyDescent="0.3">
      <c r="A2459">
        <v>2458</v>
      </c>
      <c r="B2459" s="1" t="s">
        <v>99</v>
      </c>
      <c r="C2459" t="s">
        <v>151</v>
      </c>
      <c r="D2459">
        <v>72</v>
      </c>
      <c r="E2459" t="s">
        <v>158</v>
      </c>
      <c r="F2459">
        <f>IF(D2459="",AVERAGE(#REF!),D2459)</f>
        <v>72</v>
      </c>
      <c r="G2459">
        <f>IF(OR(Table3[[#This Row],[new Age]]&gt;Answer!$H$39,Table3[[#This Row],[new Age]]&lt;Answer!$H$40),1,0)</f>
        <v>0</v>
      </c>
    </row>
    <row r="2460" spans="1:7" x14ac:dyDescent="0.3">
      <c r="A2460">
        <v>2459</v>
      </c>
      <c r="B2460" s="1" t="s">
        <v>99</v>
      </c>
      <c r="C2460" t="s">
        <v>151</v>
      </c>
      <c r="D2460">
        <v>72</v>
      </c>
      <c r="E2460" t="s">
        <v>158</v>
      </c>
      <c r="F2460">
        <f t="shared" si="38"/>
        <v>72</v>
      </c>
      <c r="G2460">
        <f>IF(OR(Table3[[#This Row],[new Age]]&gt;Answer!$H$39,Table3[[#This Row],[new Age]]&lt;Answer!$H$40),1,0)</f>
        <v>0</v>
      </c>
    </row>
    <row r="2461" spans="1:7" x14ac:dyDescent="0.3">
      <c r="A2461">
        <v>2460</v>
      </c>
      <c r="B2461" s="1" t="s">
        <v>103</v>
      </c>
      <c r="C2461" t="s">
        <v>152</v>
      </c>
      <c r="D2461">
        <v>67</v>
      </c>
      <c r="E2461" t="s">
        <v>158</v>
      </c>
      <c r="F2461">
        <f t="shared" si="38"/>
        <v>67</v>
      </c>
      <c r="G2461">
        <f>IF(OR(Table3[[#This Row],[new Age]]&gt;Answer!$H$39,Table3[[#This Row],[new Age]]&lt;Answer!$H$40),1,0)</f>
        <v>0</v>
      </c>
    </row>
    <row r="2462" spans="1:7" x14ac:dyDescent="0.3">
      <c r="A2462">
        <v>2461</v>
      </c>
      <c r="B2462" s="1" t="s">
        <v>99</v>
      </c>
      <c r="C2462" t="s">
        <v>151</v>
      </c>
      <c r="D2462">
        <v>40</v>
      </c>
      <c r="E2462" t="s">
        <v>158</v>
      </c>
      <c r="F2462">
        <f>IF(D2462="",AVERAGE(#REF!),D2462)</f>
        <v>40</v>
      </c>
      <c r="G2462">
        <f>IF(OR(Table3[[#This Row],[new Age]]&gt;Answer!$H$39,Table3[[#This Row],[new Age]]&lt;Answer!$H$40),1,0)</f>
        <v>0</v>
      </c>
    </row>
    <row r="2463" spans="1:7" x14ac:dyDescent="0.3">
      <c r="A2463">
        <v>2462</v>
      </c>
      <c r="B2463" s="1" t="s">
        <v>99</v>
      </c>
      <c r="C2463" t="s">
        <v>151</v>
      </c>
      <c r="D2463">
        <v>50</v>
      </c>
      <c r="E2463" t="s">
        <v>158</v>
      </c>
      <c r="F2463">
        <f>IF(D2463="",AVERAGE(#REF!),D2463)</f>
        <v>50</v>
      </c>
      <c r="G2463">
        <f>IF(OR(Table3[[#This Row],[new Age]]&gt;Answer!$H$39,Table3[[#This Row],[new Age]]&lt;Answer!$H$40),1,0)</f>
        <v>0</v>
      </c>
    </row>
    <row r="2464" spans="1:7" x14ac:dyDescent="0.3">
      <c r="A2464">
        <v>2463</v>
      </c>
      <c r="B2464" s="1" t="s">
        <v>99</v>
      </c>
      <c r="C2464" t="s">
        <v>151</v>
      </c>
      <c r="D2464">
        <v>58</v>
      </c>
      <c r="E2464" t="s">
        <v>158</v>
      </c>
      <c r="F2464">
        <f t="shared" si="38"/>
        <v>58</v>
      </c>
      <c r="G2464">
        <f>IF(OR(Table3[[#This Row],[new Age]]&gt;Answer!$H$39,Table3[[#This Row],[new Age]]&lt;Answer!$H$40),1,0)</f>
        <v>0</v>
      </c>
    </row>
    <row r="2465" spans="1:7" x14ac:dyDescent="0.3">
      <c r="A2465">
        <v>2464</v>
      </c>
      <c r="B2465" s="1" t="s">
        <v>100</v>
      </c>
      <c r="C2465" t="s">
        <v>152</v>
      </c>
      <c r="D2465">
        <v>57</v>
      </c>
      <c r="E2465" t="s">
        <v>158</v>
      </c>
      <c r="F2465">
        <f t="shared" si="38"/>
        <v>57</v>
      </c>
      <c r="G2465">
        <f>IF(OR(Table3[[#This Row],[new Age]]&gt;Answer!$H$39,Table3[[#This Row],[new Age]]&lt;Answer!$H$40),1,0)</f>
        <v>0</v>
      </c>
    </row>
    <row r="2466" spans="1:7" x14ac:dyDescent="0.3">
      <c r="A2466">
        <v>2465</v>
      </c>
      <c r="B2466" s="1" t="s">
        <v>101</v>
      </c>
      <c r="C2466" t="s">
        <v>152</v>
      </c>
      <c r="D2466">
        <v>38</v>
      </c>
      <c r="E2466" t="s">
        <v>158</v>
      </c>
      <c r="F2466">
        <f>IF(D2466="",AVERAGE(#REF!),D2466)</f>
        <v>38</v>
      </c>
      <c r="G2466">
        <f>IF(OR(Table3[[#This Row],[new Age]]&gt;Answer!$H$39,Table3[[#This Row],[new Age]]&lt;Answer!$H$40),1,0)</f>
        <v>0</v>
      </c>
    </row>
    <row r="2467" spans="1:7" x14ac:dyDescent="0.3">
      <c r="A2467">
        <v>2466</v>
      </c>
      <c r="B2467" s="1" t="s">
        <v>99</v>
      </c>
      <c r="C2467" t="s">
        <v>152</v>
      </c>
      <c r="D2467">
        <v>39</v>
      </c>
      <c r="E2467" t="s">
        <v>158</v>
      </c>
      <c r="F2467">
        <f>IF(D2467="",AVERAGE(#REF!),D2467)</f>
        <v>39</v>
      </c>
      <c r="G2467">
        <f>IF(OR(Table3[[#This Row],[new Age]]&gt;Answer!$H$39,Table3[[#This Row],[new Age]]&lt;Answer!$H$40),1,0)</f>
        <v>0</v>
      </c>
    </row>
    <row r="2468" spans="1:7" x14ac:dyDescent="0.3">
      <c r="A2468">
        <v>2467</v>
      </c>
      <c r="B2468" s="1" t="s">
        <v>100</v>
      </c>
      <c r="C2468" t="s">
        <v>151</v>
      </c>
      <c r="D2468">
        <v>37</v>
      </c>
      <c r="E2468" t="s">
        <v>158</v>
      </c>
      <c r="F2468">
        <f t="shared" si="38"/>
        <v>37</v>
      </c>
      <c r="G2468">
        <f>IF(OR(Table3[[#This Row],[new Age]]&gt;Answer!$H$39,Table3[[#This Row],[new Age]]&lt;Answer!$H$40),1,0)</f>
        <v>0</v>
      </c>
    </row>
    <row r="2469" spans="1:7" x14ac:dyDescent="0.3">
      <c r="A2469">
        <v>2468</v>
      </c>
      <c r="B2469" s="1" t="s">
        <v>99</v>
      </c>
      <c r="C2469" t="s">
        <v>152</v>
      </c>
      <c r="D2469">
        <v>64</v>
      </c>
      <c r="E2469" t="s">
        <v>158</v>
      </c>
      <c r="F2469">
        <f t="shared" si="38"/>
        <v>64</v>
      </c>
      <c r="G2469">
        <f>IF(OR(Table3[[#This Row],[new Age]]&gt;Answer!$H$39,Table3[[#This Row],[new Age]]&lt;Answer!$H$40),1,0)</f>
        <v>0</v>
      </c>
    </row>
    <row r="2470" spans="1:7" x14ac:dyDescent="0.3">
      <c r="A2470">
        <v>2469</v>
      </c>
      <c r="B2470" s="1" t="s">
        <v>101</v>
      </c>
      <c r="C2470" t="s">
        <v>152</v>
      </c>
      <c r="D2470">
        <v>41</v>
      </c>
      <c r="E2470" t="s">
        <v>158</v>
      </c>
      <c r="F2470">
        <f>IF(D2470="",AVERAGE(#REF!),D2470)</f>
        <v>41</v>
      </c>
      <c r="G2470">
        <f>IF(OR(Table3[[#This Row],[new Age]]&gt;Answer!$H$39,Table3[[#This Row],[new Age]]&lt;Answer!$H$40),1,0)</f>
        <v>0</v>
      </c>
    </row>
    <row r="2471" spans="1:7" x14ac:dyDescent="0.3">
      <c r="A2471">
        <v>2470</v>
      </c>
      <c r="B2471" s="1" t="s">
        <v>99</v>
      </c>
      <c r="C2471" t="s">
        <v>152</v>
      </c>
      <c r="D2471">
        <v>49</v>
      </c>
      <c r="E2471" t="s">
        <v>158</v>
      </c>
      <c r="F2471">
        <f>IF(D2471="",AVERAGE(#REF!),D2471)</f>
        <v>49</v>
      </c>
      <c r="G2471">
        <f>IF(OR(Table3[[#This Row],[new Age]]&gt;Answer!$H$39,Table3[[#This Row],[new Age]]&lt;Answer!$H$40),1,0)</f>
        <v>0</v>
      </c>
    </row>
    <row r="2472" spans="1:7" x14ac:dyDescent="0.3">
      <c r="A2472">
        <v>2471</v>
      </c>
      <c r="B2472" s="1" t="s">
        <v>99</v>
      </c>
      <c r="C2472" t="s">
        <v>151</v>
      </c>
      <c r="D2472">
        <v>57</v>
      </c>
      <c r="E2472" t="s">
        <v>158</v>
      </c>
      <c r="F2472">
        <f t="shared" si="38"/>
        <v>57</v>
      </c>
      <c r="G2472">
        <f>IF(OR(Table3[[#This Row],[new Age]]&gt;Answer!$H$39,Table3[[#This Row],[new Age]]&lt;Answer!$H$40),1,0)</f>
        <v>0</v>
      </c>
    </row>
    <row r="2473" spans="1:7" x14ac:dyDescent="0.3">
      <c r="A2473">
        <v>2472</v>
      </c>
      <c r="B2473" s="1" t="s">
        <v>107</v>
      </c>
      <c r="C2473" t="s">
        <v>152</v>
      </c>
      <c r="D2473">
        <v>44</v>
      </c>
      <c r="E2473" t="s">
        <v>158</v>
      </c>
      <c r="F2473">
        <f t="shared" si="38"/>
        <v>44</v>
      </c>
      <c r="G2473">
        <f>IF(OR(Table3[[#This Row],[new Age]]&gt;Answer!$H$39,Table3[[#This Row],[new Age]]&lt;Answer!$H$40),1,0)</f>
        <v>0</v>
      </c>
    </row>
    <row r="2474" spans="1:7" x14ac:dyDescent="0.3">
      <c r="A2474">
        <v>2473</v>
      </c>
      <c r="B2474" s="1" t="s">
        <v>108</v>
      </c>
      <c r="C2474" t="s">
        <v>151</v>
      </c>
      <c r="D2474">
        <v>42</v>
      </c>
      <c r="E2474" t="s">
        <v>158</v>
      </c>
      <c r="F2474">
        <f>IF(D2474="",AVERAGE(#REF!),D2474)</f>
        <v>42</v>
      </c>
      <c r="G2474">
        <f>IF(OR(Table3[[#This Row],[new Age]]&gt;Answer!$H$39,Table3[[#This Row],[new Age]]&lt;Answer!$H$40),1,0)</f>
        <v>0</v>
      </c>
    </row>
    <row r="2475" spans="1:7" x14ac:dyDescent="0.3">
      <c r="A2475">
        <v>2474</v>
      </c>
      <c r="B2475" s="1" t="s">
        <v>109</v>
      </c>
      <c r="C2475" t="s">
        <v>151</v>
      </c>
      <c r="D2475">
        <v>63</v>
      </c>
      <c r="E2475" t="s">
        <v>158</v>
      </c>
      <c r="F2475">
        <f>IF(D2475="",AVERAGE(#REF!),D2475)</f>
        <v>63</v>
      </c>
      <c r="G2475">
        <f>IF(OR(Table3[[#This Row],[new Age]]&gt;Answer!$H$39,Table3[[#This Row],[new Age]]&lt;Answer!$H$40),1,0)</f>
        <v>0</v>
      </c>
    </row>
    <row r="2476" spans="1:7" x14ac:dyDescent="0.3">
      <c r="A2476">
        <v>2475</v>
      </c>
      <c r="B2476" s="1" t="s">
        <v>99</v>
      </c>
      <c r="C2476" t="s">
        <v>152</v>
      </c>
      <c r="D2476">
        <v>78</v>
      </c>
      <c r="E2476" t="s">
        <v>158</v>
      </c>
      <c r="F2476">
        <f t="shared" si="38"/>
        <v>78</v>
      </c>
      <c r="G2476">
        <f>IF(OR(Table3[[#This Row],[new Age]]&gt;Answer!$H$39,Table3[[#This Row],[new Age]]&lt;Answer!$H$40),1,0)</f>
        <v>0</v>
      </c>
    </row>
    <row r="2477" spans="1:7" x14ac:dyDescent="0.3">
      <c r="A2477">
        <v>2476</v>
      </c>
      <c r="B2477" s="1" t="s">
        <v>105</v>
      </c>
      <c r="C2477" t="s">
        <v>152</v>
      </c>
      <c r="D2477">
        <v>86</v>
      </c>
      <c r="E2477" t="s">
        <v>158</v>
      </c>
      <c r="F2477">
        <f t="shared" si="38"/>
        <v>86</v>
      </c>
      <c r="G2477">
        <f>IF(OR(Table3[[#This Row],[new Age]]&gt;Answer!$H$39,Table3[[#This Row],[new Age]]&lt;Answer!$H$40),1,0)</f>
        <v>0</v>
      </c>
    </row>
    <row r="2478" spans="1:7" x14ac:dyDescent="0.3">
      <c r="A2478">
        <v>2477</v>
      </c>
      <c r="B2478" s="1" t="s">
        <v>99</v>
      </c>
      <c r="C2478" t="s">
        <v>151</v>
      </c>
      <c r="D2478">
        <v>69</v>
      </c>
      <c r="E2478" t="s">
        <v>158</v>
      </c>
      <c r="F2478">
        <f>IF(D2478="",AVERAGE(#REF!),D2478)</f>
        <v>69</v>
      </c>
      <c r="G2478">
        <f>IF(OR(Table3[[#This Row],[new Age]]&gt;Answer!$H$39,Table3[[#This Row],[new Age]]&lt;Answer!$H$40),1,0)</f>
        <v>0</v>
      </c>
    </row>
    <row r="2479" spans="1:7" x14ac:dyDescent="0.3">
      <c r="A2479">
        <v>2478</v>
      </c>
      <c r="B2479" s="1" t="s">
        <v>101</v>
      </c>
      <c r="C2479" t="s">
        <v>151</v>
      </c>
      <c r="D2479">
        <v>83</v>
      </c>
      <c r="E2479" t="s">
        <v>158</v>
      </c>
      <c r="F2479">
        <f>IF(D2479="",AVERAGE(#REF!),D2479)</f>
        <v>83</v>
      </c>
      <c r="G2479">
        <f>IF(OR(Table3[[#This Row],[new Age]]&gt;Answer!$H$39,Table3[[#This Row],[new Age]]&lt;Answer!$H$40),1,0)</f>
        <v>0</v>
      </c>
    </row>
    <row r="2480" spans="1:7" x14ac:dyDescent="0.3">
      <c r="A2480">
        <v>2479</v>
      </c>
      <c r="B2480" s="1" t="s">
        <v>99</v>
      </c>
      <c r="C2480" t="s">
        <v>152</v>
      </c>
      <c r="D2480">
        <v>89</v>
      </c>
      <c r="E2480" t="s">
        <v>158</v>
      </c>
      <c r="F2480">
        <f t="shared" si="38"/>
        <v>89</v>
      </c>
      <c r="G2480">
        <f>IF(OR(Table3[[#This Row],[new Age]]&gt;Answer!$H$39,Table3[[#This Row],[new Age]]&lt;Answer!$H$40),1,0)</f>
        <v>0</v>
      </c>
    </row>
    <row r="2481" spans="1:7" x14ac:dyDescent="0.3">
      <c r="A2481">
        <v>2480</v>
      </c>
      <c r="B2481" s="1" t="s">
        <v>108</v>
      </c>
      <c r="C2481" t="s">
        <v>151</v>
      </c>
      <c r="D2481">
        <v>47</v>
      </c>
      <c r="E2481" t="s">
        <v>158</v>
      </c>
      <c r="F2481">
        <f t="shared" si="38"/>
        <v>47</v>
      </c>
      <c r="G2481">
        <f>IF(OR(Table3[[#This Row],[new Age]]&gt;Answer!$H$39,Table3[[#This Row],[new Age]]&lt;Answer!$H$40),1,0)</f>
        <v>0</v>
      </c>
    </row>
    <row r="2482" spans="1:7" x14ac:dyDescent="0.3">
      <c r="A2482">
        <v>2481</v>
      </c>
      <c r="B2482" s="1" t="s">
        <v>105</v>
      </c>
      <c r="C2482" t="s">
        <v>151</v>
      </c>
      <c r="D2482">
        <v>56</v>
      </c>
      <c r="E2482" t="s">
        <v>158</v>
      </c>
      <c r="F2482">
        <f>IF(D2482="",AVERAGE(#REF!),D2482)</f>
        <v>56</v>
      </c>
      <c r="G2482">
        <f>IF(OR(Table3[[#This Row],[new Age]]&gt;Answer!$H$39,Table3[[#This Row],[new Age]]&lt;Answer!$H$40),1,0)</f>
        <v>0</v>
      </c>
    </row>
    <row r="2483" spans="1:7" x14ac:dyDescent="0.3">
      <c r="A2483">
        <v>2482</v>
      </c>
      <c r="B2483" s="1" t="s">
        <v>109</v>
      </c>
      <c r="C2483" t="s">
        <v>151</v>
      </c>
      <c r="D2483">
        <v>61</v>
      </c>
      <c r="E2483" t="s">
        <v>158</v>
      </c>
      <c r="F2483">
        <f>IF(D2483="",AVERAGE(#REF!),D2483)</f>
        <v>61</v>
      </c>
      <c r="G2483">
        <f>IF(OR(Table3[[#This Row],[new Age]]&gt;Answer!$H$39,Table3[[#This Row],[new Age]]&lt;Answer!$H$40),1,0)</f>
        <v>0</v>
      </c>
    </row>
    <row r="2484" spans="1:7" x14ac:dyDescent="0.3">
      <c r="A2484">
        <v>2483</v>
      </c>
      <c r="B2484" s="1" t="s">
        <v>102</v>
      </c>
      <c r="C2484" t="s">
        <v>152</v>
      </c>
      <c r="D2484">
        <v>90</v>
      </c>
      <c r="E2484" t="s">
        <v>158</v>
      </c>
      <c r="F2484">
        <f t="shared" si="38"/>
        <v>90</v>
      </c>
      <c r="G2484">
        <f>IF(OR(Table3[[#This Row],[new Age]]&gt;Answer!$H$39,Table3[[#This Row],[new Age]]&lt;Answer!$H$40),1,0)</f>
        <v>0</v>
      </c>
    </row>
    <row r="2485" spans="1:7" x14ac:dyDescent="0.3">
      <c r="A2485">
        <v>2484</v>
      </c>
      <c r="B2485" s="1" t="s">
        <v>99</v>
      </c>
      <c r="C2485" t="s">
        <v>151</v>
      </c>
      <c r="D2485">
        <v>55</v>
      </c>
      <c r="E2485" t="s">
        <v>158</v>
      </c>
      <c r="F2485">
        <f t="shared" si="38"/>
        <v>55</v>
      </c>
      <c r="G2485">
        <f>IF(OR(Table3[[#This Row],[new Age]]&gt;Answer!$H$39,Table3[[#This Row],[new Age]]&lt;Answer!$H$40),1,0)</f>
        <v>0</v>
      </c>
    </row>
    <row r="2486" spans="1:7" x14ac:dyDescent="0.3">
      <c r="A2486">
        <v>2485</v>
      </c>
      <c r="B2486" s="1" t="s">
        <v>101</v>
      </c>
      <c r="C2486" t="s">
        <v>152</v>
      </c>
      <c r="D2486">
        <v>64</v>
      </c>
      <c r="E2486" t="s">
        <v>158</v>
      </c>
      <c r="F2486">
        <f>IF(D2486="",AVERAGE(#REF!),D2486)</f>
        <v>64</v>
      </c>
      <c r="G2486">
        <f>IF(OR(Table3[[#This Row],[new Age]]&gt;Answer!$H$39,Table3[[#This Row],[new Age]]&lt;Answer!$H$40),1,0)</f>
        <v>0</v>
      </c>
    </row>
    <row r="2487" spans="1:7" x14ac:dyDescent="0.3">
      <c r="A2487">
        <v>2486</v>
      </c>
      <c r="B2487" s="1" t="s">
        <v>108</v>
      </c>
      <c r="C2487" t="s">
        <v>152</v>
      </c>
      <c r="D2487">
        <v>60</v>
      </c>
      <c r="E2487" t="s">
        <v>158</v>
      </c>
      <c r="F2487">
        <f>IF(D2487="",AVERAGE(#REF!),D2487)</f>
        <v>60</v>
      </c>
      <c r="G2487">
        <f>IF(OR(Table3[[#This Row],[new Age]]&gt;Answer!$H$39,Table3[[#This Row],[new Age]]&lt;Answer!$H$40),1,0)</f>
        <v>0</v>
      </c>
    </row>
    <row r="2488" spans="1:7" x14ac:dyDescent="0.3">
      <c r="A2488">
        <v>2487</v>
      </c>
      <c r="B2488" s="1" t="s">
        <v>99</v>
      </c>
      <c r="C2488" t="s">
        <v>152</v>
      </c>
      <c r="D2488">
        <v>89</v>
      </c>
      <c r="E2488" t="s">
        <v>158</v>
      </c>
      <c r="F2488">
        <f t="shared" si="38"/>
        <v>89</v>
      </c>
      <c r="G2488">
        <f>IF(OR(Table3[[#This Row],[new Age]]&gt;Answer!$H$39,Table3[[#This Row],[new Age]]&lt;Answer!$H$40),1,0)</f>
        <v>0</v>
      </c>
    </row>
    <row r="2489" spans="1:7" x14ac:dyDescent="0.3">
      <c r="A2489">
        <v>2488</v>
      </c>
      <c r="B2489" s="1" t="s">
        <v>101</v>
      </c>
      <c r="C2489" t="s">
        <v>152</v>
      </c>
      <c r="D2489">
        <v>67</v>
      </c>
      <c r="E2489" t="s">
        <v>158</v>
      </c>
      <c r="F2489">
        <f t="shared" si="38"/>
        <v>67</v>
      </c>
      <c r="G2489">
        <f>IF(OR(Table3[[#This Row],[new Age]]&gt;Answer!$H$39,Table3[[#This Row],[new Age]]&lt;Answer!$H$40),1,0)</f>
        <v>0</v>
      </c>
    </row>
    <row r="2490" spans="1:7" x14ac:dyDescent="0.3">
      <c r="A2490">
        <v>2489</v>
      </c>
      <c r="B2490" s="1" t="s">
        <v>99</v>
      </c>
      <c r="C2490" t="s">
        <v>151</v>
      </c>
      <c r="D2490">
        <v>68</v>
      </c>
      <c r="E2490" t="s">
        <v>158</v>
      </c>
      <c r="F2490">
        <f>IF(D2490="",AVERAGE(#REF!),D2490)</f>
        <v>68</v>
      </c>
      <c r="G2490">
        <f>IF(OR(Table3[[#This Row],[new Age]]&gt;Answer!$H$39,Table3[[#This Row],[new Age]]&lt;Answer!$H$40),1,0)</f>
        <v>0</v>
      </c>
    </row>
    <row r="2491" spans="1:7" x14ac:dyDescent="0.3">
      <c r="A2491">
        <v>2490</v>
      </c>
      <c r="B2491" s="1" t="s">
        <v>99</v>
      </c>
      <c r="C2491" t="s">
        <v>152</v>
      </c>
      <c r="D2491">
        <v>31</v>
      </c>
      <c r="E2491" t="s">
        <v>158</v>
      </c>
      <c r="F2491">
        <f>IF(D2491="",AVERAGE(#REF!),D2491)</f>
        <v>31</v>
      </c>
      <c r="G2491">
        <f>IF(OR(Table3[[#This Row],[new Age]]&gt;Answer!$H$39,Table3[[#This Row],[new Age]]&lt;Answer!$H$40),1,0)</f>
        <v>0</v>
      </c>
    </row>
    <row r="2492" spans="1:7" x14ac:dyDescent="0.3">
      <c r="A2492">
        <v>2491</v>
      </c>
      <c r="B2492" s="1" t="s">
        <v>102</v>
      </c>
      <c r="C2492" t="s">
        <v>151</v>
      </c>
      <c r="D2492">
        <v>69</v>
      </c>
      <c r="E2492" t="s">
        <v>158</v>
      </c>
      <c r="F2492">
        <f t="shared" si="38"/>
        <v>69</v>
      </c>
      <c r="G2492">
        <f>IF(OR(Table3[[#This Row],[new Age]]&gt;Answer!$H$39,Table3[[#This Row],[new Age]]&lt;Answer!$H$40),1,0)</f>
        <v>0</v>
      </c>
    </row>
    <row r="2493" spans="1:7" x14ac:dyDescent="0.3">
      <c r="A2493">
        <v>2492</v>
      </c>
      <c r="B2493" s="1" t="s">
        <v>100</v>
      </c>
      <c r="C2493" t="s">
        <v>151</v>
      </c>
      <c r="D2493">
        <v>82</v>
      </c>
      <c r="E2493" t="s">
        <v>158</v>
      </c>
      <c r="F2493">
        <f t="shared" si="38"/>
        <v>82</v>
      </c>
      <c r="G2493">
        <f>IF(OR(Table3[[#This Row],[new Age]]&gt;Answer!$H$39,Table3[[#This Row],[new Age]]&lt;Answer!$H$40),1,0)</f>
        <v>0</v>
      </c>
    </row>
    <row r="2494" spans="1:7" x14ac:dyDescent="0.3">
      <c r="A2494">
        <v>2493</v>
      </c>
      <c r="B2494" s="1" t="s">
        <v>99</v>
      </c>
      <c r="C2494" t="s">
        <v>152</v>
      </c>
      <c r="D2494">
        <v>65</v>
      </c>
      <c r="E2494" t="s">
        <v>158</v>
      </c>
      <c r="F2494">
        <f>IF(D2494="",AVERAGE(#REF!),D2494)</f>
        <v>65</v>
      </c>
      <c r="G2494">
        <f>IF(OR(Table3[[#This Row],[new Age]]&gt;Answer!$H$39,Table3[[#This Row],[new Age]]&lt;Answer!$H$40),1,0)</f>
        <v>0</v>
      </c>
    </row>
    <row r="2495" spans="1:7" x14ac:dyDescent="0.3">
      <c r="A2495">
        <v>2494</v>
      </c>
      <c r="B2495" s="1" t="s">
        <v>104</v>
      </c>
      <c r="C2495" t="s">
        <v>151</v>
      </c>
      <c r="D2495">
        <v>29</v>
      </c>
      <c r="E2495" t="s">
        <v>158</v>
      </c>
      <c r="F2495">
        <f>IF(D2495="",AVERAGE(#REF!),D2495)</f>
        <v>29</v>
      </c>
      <c r="G2495">
        <f>IF(OR(Table3[[#This Row],[new Age]]&gt;Answer!$H$39,Table3[[#This Row],[new Age]]&lt;Answer!$H$40),1,0)</f>
        <v>0</v>
      </c>
    </row>
    <row r="2496" spans="1:7" x14ac:dyDescent="0.3">
      <c r="A2496">
        <v>2495</v>
      </c>
      <c r="B2496" s="1" t="s">
        <v>101</v>
      </c>
      <c r="C2496" t="s">
        <v>151</v>
      </c>
      <c r="E2496" t="s">
        <v>158</v>
      </c>
      <c r="F2496">
        <f t="shared" si="38"/>
        <v>58.666666666666664</v>
      </c>
      <c r="G2496">
        <f>IF(OR(Table3[[#This Row],[new Age]]&gt;Answer!$H$39,Table3[[#This Row],[new Age]]&lt;Answer!$H$40),1,0)</f>
        <v>0</v>
      </c>
    </row>
    <row r="2497" spans="1:7" x14ac:dyDescent="0.3">
      <c r="A2497">
        <v>2496</v>
      </c>
      <c r="B2497" s="1" t="s">
        <v>100</v>
      </c>
      <c r="C2497" t="s">
        <v>152</v>
      </c>
      <c r="D2497">
        <v>89</v>
      </c>
      <c r="E2497" t="s">
        <v>158</v>
      </c>
      <c r="F2497">
        <f t="shared" si="38"/>
        <v>89</v>
      </c>
      <c r="G2497">
        <f>IF(OR(Table3[[#This Row],[new Age]]&gt;Answer!$H$39,Table3[[#This Row],[new Age]]&lt;Answer!$H$40),1,0)</f>
        <v>0</v>
      </c>
    </row>
    <row r="2498" spans="1:7" x14ac:dyDescent="0.3">
      <c r="A2498">
        <v>2497</v>
      </c>
      <c r="B2498" s="1" t="s">
        <v>105</v>
      </c>
      <c r="C2498" t="s">
        <v>151</v>
      </c>
      <c r="D2498">
        <v>74</v>
      </c>
      <c r="E2498" t="s">
        <v>158</v>
      </c>
      <c r="F2498">
        <f>IF(D2498="",AVERAGE(#REF!),D2498)</f>
        <v>74</v>
      </c>
      <c r="G2498">
        <f>IF(OR(Table3[[#This Row],[new Age]]&gt;Answer!$H$39,Table3[[#This Row],[new Age]]&lt;Answer!$H$40),1,0)</f>
        <v>0</v>
      </c>
    </row>
    <row r="2499" spans="1:7" x14ac:dyDescent="0.3">
      <c r="A2499">
        <v>2498</v>
      </c>
      <c r="B2499" s="1" t="s">
        <v>101</v>
      </c>
      <c r="C2499" t="s">
        <v>151</v>
      </c>
      <c r="D2499">
        <v>35</v>
      </c>
      <c r="E2499" t="s">
        <v>158</v>
      </c>
      <c r="F2499">
        <f>IF(D2499="",AVERAGE(#REF!),D2499)</f>
        <v>35</v>
      </c>
      <c r="G2499">
        <f>IF(OR(Table3[[#This Row],[new Age]]&gt;Answer!$H$39,Table3[[#This Row],[new Age]]&lt;Answer!$H$40),1,0)</f>
        <v>0</v>
      </c>
    </row>
    <row r="2500" spans="1:7" x14ac:dyDescent="0.3">
      <c r="A2500">
        <v>2499</v>
      </c>
      <c r="B2500" s="1" t="s">
        <v>99</v>
      </c>
      <c r="C2500" t="s">
        <v>152</v>
      </c>
      <c r="D2500">
        <v>86</v>
      </c>
      <c r="E2500" t="s">
        <v>158</v>
      </c>
      <c r="F2500">
        <f t="shared" si="38"/>
        <v>86</v>
      </c>
      <c r="G2500">
        <f>IF(OR(Table3[[#This Row],[new Age]]&gt;Answer!$H$39,Table3[[#This Row],[new Age]]&lt;Answer!$H$40),1,0)</f>
        <v>0</v>
      </c>
    </row>
    <row r="2501" spans="1:7" x14ac:dyDescent="0.3">
      <c r="A2501">
        <v>2500</v>
      </c>
      <c r="B2501" s="1" t="s">
        <v>108</v>
      </c>
      <c r="C2501" t="s">
        <v>152</v>
      </c>
      <c r="D2501">
        <v>46</v>
      </c>
      <c r="E2501" t="s">
        <v>158</v>
      </c>
      <c r="F2501">
        <f t="shared" si="38"/>
        <v>46</v>
      </c>
      <c r="G2501">
        <f>IF(OR(Table3[[#This Row],[new Age]]&gt;Answer!$H$39,Table3[[#This Row],[new Age]]&lt;Answer!$H$40),1,0)</f>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7A1E-FFEA-4AA8-8436-B101210970FE}">
  <sheetPr>
    <tabColor theme="7"/>
  </sheetPr>
  <dimension ref="A1:J93"/>
  <sheetViews>
    <sheetView workbookViewId="0">
      <selection activeCell="D7" sqref="D7"/>
    </sheetView>
  </sheetViews>
  <sheetFormatPr defaultRowHeight="14.4" x14ac:dyDescent="0.3"/>
  <cols>
    <col min="1" max="1" width="19.21875" bestFit="1" customWidth="1"/>
    <col min="2" max="2" width="24.44140625" customWidth="1"/>
    <col min="3" max="3" width="24.33203125" customWidth="1"/>
    <col min="4" max="4" width="12.21875" customWidth="1"/>
    <col min="5" max="5" width="17.33203125" customWidth="1"/>
    <col min="6" max="6" width="15.33203125" customWidth="1"/>
    <col min="7" max="7" width="16.109375" bestFit="1" customWidth="1"/>
    <col min="8" max="9" width="15.33203125" customWidth="1"/>
    <col min="10" max="10" width="13.77734375" bestFit="1" customWidth="1"/>
  </cols>
  <sheetData>
    <row r="1" spans="1:10" x14ac:dyDescent="0.3">
      <c r="A1" s="61" t="s">
        <v>3</v>
      </c>
      <c r="B1" s="62" t="s">
        <v>159</v>
      </c>
      <c r="C1" s="62" t="s">
        <v>160</v>
      </c>
      <c r="D1" s="62" t="s">
        <v>141</v>
      </c>
      <c r="E1" s="62" t="s">
        <v>147</v>
      </c>
      <c r="F1" s="62" t="s">
        <v>301</v>
      </c>
      <c r="G1" s="62" t="s">
        <v>340</v>
      </c>
      <c r="H1" s="62" t="s">
        <v>338</v>
      </c>
      <c r="I1" s="62" t="s">
        <v>302</v>
      </c>
      <c r="J1" s="63" t="s">
        <v>241</v>
      </c>
    </row>
    <row r="2" spans="1:10" x14ac:dyDescent="0.3">
      <c r="A2" s="64" t="s">
        <v>77</v>
      </c>
      <c r="B2" s="65" t="s">
        <v>115</v>
      </c>
      <c r="C2" s="65" t="s">
        <v>161</v>
      </c>
      <c r="D2" s="65" t="s">
        <v>146</v>
      </c>
      <c r="E2" s="65">
        <v>100000</v>
      </c>
      <c r="F2" s="65">
        <f>INDEX('sales achive by poc'!$B$2:$B$94,MATCH(A2,'sales achive by poc'!$A$2:$A$94,0))</f>
        <v>135017</v>
      </c>
      <c r="G2" s="66">
        <f>('copy targets'!$F2-'copy targets'!$E2)/'copy targets'!$E2</f>
        <v>0.35016999999999998</v>
      </c>
      <c r="H2" s="65">
        <f>'copy targets'!$E2-'copy targets'!$F2</f>
        <v>-35017</v>
      </c>
      <c r="I2" s="65" t="str" cm="1">
        <f t="array" ref="I2">_xlfn.IFS(F2&gt;E2,"Exceed Target",E2=F2,"Target Met",F2&lt;E2,"Target Not Met")</f>
        <v>Exceed Target</v>
      </c>
      <c r="J2" s="67" t="str">
        <f>_xlfn.TEXTJOIN(" ",FALSE,B2,C2)</f>
        <v>Amelia Johnson</v>
      </c>
    </row>
    <row r="3" spans="1:10" x14ac:dyDescent="0.3">
      <c r="A3" s="68" t="s">
        <v>8</v>
      </c>
      <c r="B3" s="69" t="s">
        <v>116</v>
      </c>
      <c r="C3" s="69" t="s">
        <v>162</v>
      </c>
      <c r="D3" s="69" t="s">
        <v>142</v>
      </c>
      <c r="E3" s="69">
        <v>200000</v>
      </c>
      <c r="F3" s="69">
        <f>INDEX('sales achive by poc'!$B$2:$B$94,MATCH(A3,'sales achive by poc'!$A$2:$A$94,0))</f>
        <v>192740</v>
      </c>
      <c r="G3" s="70">
        <f>('copy targets'!$F3-'copy targets'!$E3)/'copy targets'!$E3</f>
        <v>-3.6299999999999999E-2</v>
      </c>
      <c r="H3" s="69">
        <f>'copy targets'!$E3-'copy targets'!$F3</f>
        <v>7260</v>
      </c>
      <c r="I3" s="69" t="str" cm="1">
        <f t="array" ref="I3">_xlfn.IFS(F3&gt;E3,"Exceed Target",E3=F3,"Target Met",F3&lt;E3,"Target Not Met")</f>
        <v>Target Not Met</v>
      </c>
      <c r="J3" s="71" t="str">
        <f t="shared" ref="J3:J66" si="0">_xlfn.TEXTJOIN(" ",FALSE,B3,C3)</f>
        <v>Lukas Schmidt</v>
      </c>
    </row>
    <row r="4" spans="1:10" x14ac:dyDescent="0.3">
      <c r="A4" s="64" t="s">
        <v>78</v>
      </c>
      <c r="B4" s="65" t="s">
        <v>117</v>
      </c>
      <c r="C4" s="65" t="s">
        <v>163</v>
      </c>
      <c r="D4" s="65" t="s">
        <v>143</v>
      </c>
      <c r="E4" s="65">
        <v>200000</v>
      </c>
      <c r="F4" s="65">
        <f>INDEX('sales achive by poc'!$B$2:$B$94,MATCH(A4,'sales achive by poc'!$A$2:$A$94,0))</f>
        <v>227134</v>
      </c>
      <c r="G4" s="66">
        <f>('copy targets'!$F4-'copy targets'!$E4)/'copy targets'!$E4</f>
        <v>0.13567000000000001</v>
      </c>
      <c r="H4" s="65">
        <f>'copy targets'!$E4-'copy targets'!$F4</f>
        <v>-27134</v>
      </c>
      <c r="I4" s="65" t="str" cm="1">
        <f t="array" ref="I4">_xlfn.IFS(F4&gt;E4,"Exceed Target",E4=F4,"Target Met",F4&lt;E4,"Target Not Met")</f>
        <v>Exceed Target</v>
      </c>
      <c r="J4" s="67" t="str">
        <f t="shared" si="0"/>
        <v>Olivia Jensen</v>
      </c>
    </row>
    <row r="5" spans="1:10" x14ac:dyDescent="0.3">
      <c r="A5" s="68" t="s">
        <v>22</v>
      </c>
      <c r="B5" s="69" t="s">
        <v>118</v>
      </c>
      <c r="C5" s="69" t="s">
        <v>164</v>
      </c>
      <c r="D5" s="69" t="s">
        <v>144</v>
      </c>
      <c r="E5" s="69">
        <v>100000</v>
      </c>
      <c r="F5" s="69">
        <f>INDEX('sales achive by poc'!$B$2:$B$94,MATCH(A5,'sales achive by poc'!$A$2:$A$94,0))</f>
        <v>130274</v>
      </c>
      <c r="G5" s="70">
        <f>('copy targets'!$F5-'copy targets'!$E5)/'copy targets'!$E5</f>
        <v>0.30274000000000001</v>
      </c>
      <c r="H5" s="69">
        <f>'copy targets'!$E5-'copy targets'!$F5</f>
        <v>-30274</v>
      </c>
      <c r="I5" s="69" t="str" cm="1">
        <f t="array" ref="I5">_xlfn.IFS(F5&gt;E5,"Exceed Target",E5=F5,"Target Met",F5&lt;E5,"Target Not Met")</f>
        <v>Exceed Target</v>
      </c>
      <c r="J5" s="71" t="str">
        <f t="shared" si="0"/>
        <v>Sofia Laine</v>
      </c>
    </row>
    <row r="6" spans="1:10" x14ac:dyDescent="0.3">
      <c r="A6" s="64" t="s">
        <v>24</v>
      </c>
      <c r="B6" s="65" t="s">
        <v>119</v>
      </c>
      <c r="C6" s="65" t="s">
        <v>165</v>
      </c>
      <c r="D6" s="65" t="s">
        <v>143</v>
      </c>
      <c r="E6" s="65">
        <v>200000</v>
      </c>
      <c r="F6" s="65">
        <f>INDEX('sales achive by poc'!$B$2:$B$94,MATCH(A6,'sales achive by poc'!$A$2:$A$94,0))</f>
        <v>182094</v>
      </c>
      <c r="G6" s="66">
        <f>('copy targets'!$F6-'copy targets'!$E6)/'copy targets'!$E6</f>
        <v>-8.9529999999999998E-2</v>
      </c>
      <c r="H6" s="65">
        <f>'copy targets'!$E6-'copy targets'!$F6</f>
        <v>17906</v>
      </c>
      <c r="I6" s="65" t="str" cm="1">
        <f t="array" ref="I6">_xlfn.IFS(F6&gt;E6,"Exceed Target",E6=F6,"Target Met",F6&lt;E6,"Target Not Met")</f>
        <v>Target Not Met</v>
      </c>
      <c r="J6" s="67" t="str">
        <f t="shared" si="0"/>
        <v>Chloe Dupont</v>
      </c>
    </row>
    <row r="7" spans="1:10" x14ac:dyDescent="0.3">
      <c r="A7" s="68" t="s">
        <v>4</v>
      </c>
      <c r="B7" s="69" t="s">
        <v>120</v>
      </c>
      <c r="C7" s="69" t="s">
        <v>166</v>
      </c>
      <c r="D7" s="69" t="s">
        <v>142</v>
      </c>
      <c r="E7" s="69">
        <v>200000</v>
      </c>
      <c r="F7" s="69">
        <f>INDEX('sales achive by poc'!$B$2:$B$94,MATCH(A7,'sales achive by poc'!$A$2:$A$94,0))</f>
        <v>219735</v>
      </c>
      <c r="G7" s="70">
        <f>('copy targets'!$F7-'copy targets'!$E7)/'copy targets'!$E7</f>
        <v>9.8674999999999999E-2</v>
      </c>
      <c r="H7" s="69">
        <f>'copy targets'!$E7-'copy targets'!$F7</f>
        <v>-19735</v>
      </c>
      <c r="I7" s="69" t="str" cm="1">
        <f t="array" ref="I7">_xlfn.IFS(F7&gt;E7,"Exceed Target",E7=F7,"Target Met",F7&lt;E7,"Target Not Met")</f>
        <v>Exceed Target</v>
      </c>
      <c r="J7" s="71" t="str">
        <f t="shared" si="0"/>
        <v>Alexander Müller</v>
      </c>
    </row>
    <row r="8" spans="1:10" x14ac:dyDescent="0.3">
      <c r="A8" s="64" t="s">
        <v>52</v>
      </c>
      <c r="B8" s="65" t="s">
        <v>121</v>
      </c>
      <c r="C8" s="65" t="s">
        <v>167</v>
      </c>
      <c r="D8" s="65" t="s">
        <v>143</v>
      </c>
      <c r="E8" s="65">
        <v>100000</v>
      </c>
      <c r="F8" s="65">
        <f>INDEX('sales achive by poc'!$B$2:$B$94,MATCH(A8,'sales achive by poc'!$A$2:$A$94,0))</f>
        <v>145221</v>
      </c>
      <c r="G8" s="66">
        <f>('copy targets'!$F8-'copy targets'!$E8)/'copy targets'!$E8</f>
        <v>0.45221</v>
      </c>
      <c r="H8" s="65">
        <f>'copy targets'!$E8-'copy targets'!$F8</f>
        <v>-45221</v>
      </c>
      <c r="I8" s="65" t="str" cm="1">
        <f t="array" ref="I8">_xlfn.IFS(F8&gt;E8,"Exceed Target",E8=F8,"Target Met",F8&lt;E8,"Target Not Met")</f>
        <v>Exceed Target</v>
      </c>
      <c r="J8" s="67" t="str">
        <f t="shared" si="0"/>
        <v>Liam O'Sullivan</v>
      </c>
    </row>
    <row r="9" spans="1:10" x14ac:dyDescent="0.3">
      <c r="A9" s="68" t="s">
        <v>5</v>
      </c>
      <c r="B9" s="69" t="s">
        <v>122</v>
      </c>
      <c r="C9" s="69" t="s">
        <v>168</v>
      </c>
      <c r="D9" s="69" t="s">
        <v>143</v>
      </c>
      <c r="E9" s="69">
        <v>200000</v>
      </c>
      <c r="F9" s="69">
        <f>INDEX('sales achive by poc'!$B$2:$B$94,MATCH(A9,'sales achive by poc'!$A$2:$A$94,0))</f>
        <v>195983</v>
      </c>
      <c r="G9" s="70">
        <f>('copy targets'!$F9-'copy targets'!$E9)/'copy targets'!$E9</f>
        <v>-2.0084999999999999E-2</v>
      </c>
      <c r="H9" s="69">
        <f>'copy targets'!$E9-'copy targets'!$F9</f>
        <v>4017</v>
      </c>
      <c r="I9" s="69" t="str" cm="1">
        <f t="array" ref="I9">_xlfn.IFS(F9&gt;E9,"Exceed Target",E9=F9,"Target Met",F9&lt;E9,"Target Not Met")</f>
        <v>Target Not Met</v>
      </c>
      <c r="J9" s="71" t="str">
        <f t="shared" si="0"/>
        <v>Sophia Rossi</v>
      </c>
    </row>
    <row r="10" spans="1:10" x14ac:dyDescent="0.3">
      <c r="A10" s="64" t="s">
        <v>88</v>
      </c>
      <c r="B10" s="65" t="s">
        <v>123</v>
      </c>
      <c r="C10" s="65" t="s">
        <v>169</v>
      </c>
      <c r="D10" s="65" t="s">
        <v>144</v>
      </c>
      <c r="E10" s="65">
        <v>100000</v>
      </c>
      <c r="F10" s="65">
        <f>INDEX('sales achive by poc'!$B$2:$B$94,MATCH(A10,'sales achive by poc'!$A$2:$A$94,0))</f>
        <v>107896</v>
      </c>
      <c r="G10" s="66">
        <f>('copy targets'!$F10-'copy targets'!$E10)/'copy targets'!$E10</f>
        <v>7.8960000000000002E-2</v>
      </c>
      <c r="H10" s="65">
        <f>'copy targets'!$E10-'copy targets'!$F10</f>
        <v>-7896</v>
      </c>
      <c r="I10" s="65" t="str" cm="1">
        <f t="array" ref="I10">_xlfn.IFS(F10&gt;E10,"Exceed Target",E10=F10,"Target Met",F10&lt;E10,"Target Not Met")</f>
        <v>Exceed Target</v>
      </c>
      <c r="J10" s="67" t="str">
        <f t="shared" si="0"/>
        <v>Emma Hansen</v>
      </c>
    </row>
    <row r="11" spans="1:10" x14ac:dyDescent="0.3">
      <c r="A11" s="68" t="s">
        <v>81</v>
      </c>
      <c r="B11" s="69" t="s">
        <v>124</v>
      </c>
      <c r="C11" s="69" t="s">
        <v>170</v>
      </c>
      <c r="D11" s="69" t="s">
        <v>143</v>
      </c>
      <c r="E11" s="69">
        <v>250000</v>
      </c>
      <c r="F11" s="69">
        <f>INDEX('sales achive by poc'!$B$2:$B$94,MATCH(A11,'sales achive by poc'!$A$2:$A$94,0))</f>
        <v>261093</v>
      </c>
      <c r="G11" s="70">
        <f>('copy targets'!$F11-'copy targets'!$E11)/'copy targets'!$E11</f>
        <v>4.4372000000000002E-2</v>
      </c>
      <c r="H11" s="69">
        <f>'copy targets'!$E11-'copy targets'!$F11</f>
        <v>-11093</v>
      </c>
      <c r="I11" s="69" t="str" cm="1">
        <f t="array" ref="I11">_xlfn.IFS(F11&gt;E11,"Exceed Target",E11=F11,"Target Met",F11&lt;E11,"Target Not Met")</f>
        <v>Exceed Target</v>
      </c>
      <c r="J11" s="71" t="str">
        <f t="shared" si="0"/>
        <v>Ethan Lee</v>
      </c>
    </row>
    <row r="12" spans="1:10" x14ac:dyDescent="0.3">
      <c r="A12" s="64" t="s">
        <v>46</v>
      </c>
      <c r="B12" s="65" t="s">
        <v>125</v>
      </c>
      <c r="C12" s="65" t="s">
        <v>171</v>
      </c>
      <c r="D12" s="65" t="s">
        <v>142</v>
      </c>
      <c r="E12" s="65">
        <v>200000</v>
      </c>
      <c r="F12" s="65">
        <f>INDEX('sales achive by poc'!$B$2:$B$94,MATCH(A12,'sales achive by poc'!$A$2:$A$94,0))</f>
        <v>242439</v>
      </c>
      <c r="G12" s="66">
        <f>('copy targets'!$F12-'copy targets'!$E12)/'copy targets'!$E12</f>
        <v>0.21219499999999999</v>
      </c>
      <c r="H12" s="65">
        <f>'copy targets'!$E12-'copy targets'!$F12</f>
        <v>-42439</v>
      </c>
      <c r="I12" s="65" t="str" cm="1">
        <f t="array" ref="I12">_xlfn.IFS(F12&gt;E12,"Exceed Target",E12=F12,"Target Met",F12&lt;E12,"Target Not Met")</f>
        <v>Exceed Target</v>
      </c>
      <c r="J12" s="67" t="str">
        <f t="shared" si="0"/>
        <v>Isabella Garcia</v>
      </c>
    </row>
    <row r="13" spans="1:10" x14ac:dyDescent="0.3">
      <c r="A13" s="68" t="s">
        <v>27</v>
      </c>
      <c r="B13" s="69" t="s">
        <v>126</v>
      </c>
      <c r="C13" s="69" t="s">
        <v>172</v>
      </c>
      <c r="D13" s="69" t="s">
        <v>142</v>
      </c>
      <c r="E13" s="69">
        <v>1000000</v>
      </c>
      <c r="F13" s="69">
        <f>INDEX('sales achive by poc'!$B$2:$B$94,MATCH(A13,'sales achive by poc'!$A$2:$A$94,0))</f>
        <v>1089868</v>
      </c>
      <c r="G13" s="70">
        <f>('copy targets'!$F13-'copy targets'!$E13)/'copy targets'!$E13</f>
        <v>8.9868000000000003E-2</v>
      </c>
      <c r="H13" s="69">
        <f>'copy targets'!$E13-'copy targets'!$F13</f>
        <v>-89868</v>
      </c>
      <c r="I13" s="69" t="str" cm="1">
        <f t="array" ref="I13">_xlfn.IFS(F13&gt;E13,"Exceed Target",E13=F13,"Target Met",F13&lt;E13,"Target Not Met")</f>
        <v>Exceed Target</v>
      </c>
      <c r="J13" s="71" t="str">
        <f t="shared" si="0"/>
        <v>Noah Meier</v>
      </c>
    </row>
    <row r="14" spans="1:10" x14ac:dyDescent="0.3">
      <c r="A14" s="64" t="s">
        <v>39</v>
      </c>
      <c r="B14" s="65" t="s">
        <v>127</v>
      </c>
      <c r="C14" s="65" t="s">
        <v>173</v>
      </c>
      <c r="D14" s="65" t="s">
        <v>146</v>
      </c>
      <c r="E14" s="65">
        <v>100000</v>
      </c>
      <c r="F14" s="65">
        <f>INDEX('sales achive by poc'!$B$2:$B$94,MATCH(A14,'sales achive by poc'!$A$2:$A$94,0))</f>
        <v>88953</v>
      </c>
      <c r="G14" s="66">
        <f>('copy targets'!$F14-'copy targets'!$E14)/'copy targets'!$E14</f>
        <v>-0.11047</v>
      </c>
      <c r="H14" s="65">
        <f>'copy targets'!$E14-'copy targets'!$F14</f>
        <v>11047</v>
      </c>
      <c r="I14" s="65" t="str" cm="1">
        <f t="array" ref="I14">_xlfn.IFS(F14&gt;E14,"Exceed Target",E14=F14,"Target Met",F14&lt;E14,"Target Not Met")</f>
        <v>Target Not Met</v>
      </c>
      <c r="J14" s="67" t="str">
        <f t="shared" si="0"/>
        <v>Ava Williams</v>
      </c>
    </row>
    <row r="15" spans="1:10" x14ac:dyDescent="0.3">
      <c r="A15" s="68" t="s">
        <v>18</v>
      </c>
      <c r="B15" s="69" t="s">
        <v>128</v>
      </c>
      <c r="C15" s="69" t="s">
        <v>174</v>
      </c>
      <c r="D15" s="69" t="s">
        <v>145</v>
      </c>
      <c r="E15" s="69">
        <v>200000</v>
      </c>
      <c r="F15" s="69">
        <f>INDEX('sales achive by poc'!$B$2:$B$94,MATCH(A15,'sales achive by poc'!$A$2:$A$94,0))</f>
        <v>203887</v>
      </c>
      <c r="G15" s="70">
        <f>('copy targets'!$F15-'copy targets'!$E15)/'copy targets'!$E15</f>
        <v>1.9435000000000001E-2</v>
      </c>
      <c r="H15" s="69">
        <f>'copy targets'!$E15-'copy targets'!$F15</f>
        <v>-3887</v>
      </c>
      <c r="I15" s="69" t="str" cm="1">
        <f t="array" ref="I15">_xlfn.IFS(F15&gt;E15,"Exceed Target",E15=F15,"Target Met",F15&lt;E15,"Target Not Met")</f>
        <v>Exceed Target</v>
      </c>
      <c r="J15" s="71" t="str">
        <f t="shared" si="0"/>
        <v>Dev Patel</v>
      </c>
    </row>
    <row r="16" spans="1:10" x14ac:dyDescent="0.3">
      <c r="A16" s="64" t="s">
        <v>56</v>
      </c>
      <c r="B16" s="65" t="s">
        <v>129</v>
      </c>
      <c r="C16" s="65" t="s">
        <v>175</v>
      </c>
      <c r="D16" s="65" t="s">
        <v>146</v>
      </c>
      <c r="E16" s="65">
        <v>50000</v>
      </c>
      <c r="F16" s="65">
        <f>INDEX('sales achive by poc'!$B$2:$B$94,MATCH(A16,'sales achive by poc'!$A$2:$A$94,0))</f>
        <v>49487</v>
      </c>
      <c r="G16" s="66">
        <f>('copy targets'!$F16-'copy targets'!$E16)/'copy targets'!$E16</f>
        <v>-1.026E-2</v>
      </c>
      <c r="H16" s="65">
        <f>'copy targets'!$E16-'copy targets'!$F16</f>
        <v>513</v>
      </c>
      <c r="I16" s="65" t="str" cm="1">
        <f t="array" ref="I16">_xlfn.IFS(F16&gt;E16,"Exceed Target",E16=F16,"Target Met",F16&lt;E16,"Target Not Met")</f>
        <v>Target Not Met</v>
      </c>
      <c r="J16" s="67" t="str">
        <f t="shared" si="0"/>
        <v>Mia Khan</v>
      </c>
    </row>
    <row r="17" spans="1:10" x14ac:dyDescent="0.3">
      <c r="A17" s="68" t="s">
        <v>55</v>
      </c>
      <c r="B17" s="69" t="s">
        <v>130</v>
      </c>
      <c r="C17" s="69" t="s">
        <v>176</v>
      </c>
      <c r="D17" s="69" t="s">
        <v>144</v>
      </c>
      <c r="E17" s="69">
        <v>100000</v>
      </c>
      <c r="F17" s="69">
        <f>INDEX('sales achive by poc'!$B$2:$B$94,MATCH(A17,'sales achive by poc'!$A$2:$A$94,0))</f>
        <v>84119</v>
      </c>
      <c r="G17" s="70">
        <f>('copy targets'!$F17-'copy targets'!$E17)/'copy targets'!$E17</f>
        <v>-0.15881000000000001</v>
      </c>
      <c r="H17" s="69">
        <f>'copy targets'!$E17-'copy targets'!$F17</f>
        <v>15881</v>
      </c>
      <c r="I17" s="69" t="str" cm="1">
        <f t="array" ref="I17">_xlfn.IFS(F17&gt;E17,"Exceed Target",E17=F17,"Target Met",F17&lt;E17,"Target Not Met")</f>
        <v>Target Not Met</v>
      </c>
      <c r="J17" s="71" t="str">
        <f t="shared" si="0"/>
        <v>William Brown</v>
      </c>
    </row>
    <row r="18" spans="1:10" x14ac:dyDescent="0.3">
      <c r="A18" s="64" t="s">
        <v>51</v>
      </c>
      <c r="B18" s="65" t="s">
        <v>131</v>
      </c>
      <c r="C18" s="65" t="s">
        <v>177</v>
      </c>
      <c r="D18" s="65" t="s">
        <v>145</v>
      </c>
      <c r="E18" s="65">
        <v>100000</v>
      </c>
      <c r="F18" s="65">
        <f>INDEX('sales achive by poc'!$B$2:$B$94,MATCH(A18,'sales achive by poc'!$A$2:$A$94,0))</f>
        <v>98119</v>
      </c>
      <c r="G18" s="66">
        <f>('copy targets'!$F18-'copy targets'!$E18)/'copy targets'!$E18</f>
        <v>-1.881E-2</v>
      </c>
      <c r="H18" s="65">
        <f>'copy targets'!$E18-'copy targets'!$F18</f>
        <v>1881</v>
      </c>
      <c r="I18" s="65" t="str" cm="1">
        <f t="array" ref="I18">_xlfn.IFS(F18&gt;E18,"Exceed Target",E18=F18,"Target Met",F18&lt;E18,"Target Not Met")</f>
        <v>Target Not Met</v>
      </c>
      <c r="J18" s="67" t="str">
        <f t="shared" si="0"/>
        <v>Sophie Gruber</v>
      </c>
    </row>
    <row r="19" spans="1:10" x14ac:dyDescent="0.3">
      <c r="A19" s="68" t="s">
        <v>34</v>
      </c>
      <c r="B19" s="69" t="s">
        <v>132</v>
      </c>
      <c r="C19" s="69" t="s">
        <v>178</v>
      </c>
      <c r="D19" s="69" t="s">
        <v>144</v>
      </c>
      <c r="E19" s="69">
        <v>150000</v>
      </c>
      <c r="F19" s="69">
        <f>INDEX('sales achive by poc'!$B$2:$B$94,MATCH(A19,'sales achive by poc'!$A$2:$A$94,0))</f>
        <v>173391</v>
      </c>
      <c r="G19" s="70">
        <f>('copy targets'!$F19-'copy targets'!$E19)/'copy targets'!$E19</f>
        <v>0.15594</v>
      </c>
      <c r="H19" s="69">
        <f>'copy targets'!$E19-'copy targets'!$F19</f>
        <v>-23391</v>
      </c>
      <c r="I19" s="69" t="str" cm="1">
        <f t="array" ref="I19">_xlfn.IFS(F19&gt;E19,"Exceed Target",E19=F19,"Target Met",F19&lt;E19,"Target Not Met")</f>
        <v>Exceed Target</v>
      </c>
      <c r="J19" s="71" t="str">
        <f t="shared" si="0"/>
        <v>Lucas Nielsen</v>
      </c>
    </row>
    <row r="20" spans="1:10" x14ac:dyDescent="0.3">
      <c r="A20" s="64" t="s">
        <v>72</v>
      </c>
      <c r="B20" s="65" t="s">
        <v>133</v>
      </c>
      <c r="C20" s="65" t="s">
        <v>179</v>
      </c>
      <c r="D20" s="65" t="s">
        <v>143</v>
      </c>
      <c r="E20" s="65">
        <v>150000</v>
      </c>
      <c r="F20" s="65">
        <f>INDEX('sales achive by poc'!$B$2:$B$94,MATCH(A20,'sales achive by poc'!$A$2:$A$94,0))</f>
        <v>145237</v>
      </c>
      <c r="G20" s="66">
        <f>('copy targets'!$F20-'copy targets'!$E20)/'copy targets'!$E20</f>
        <v>-3.1753333333333335E-2</v>
      </c>
      <c r="H20" s="65">
        <f>'copy targets'!$E20-'copy targets'!$F20</f>
        <v>4763</v>
      </c>
      <c r="I20" s="65" t="str" cm="1">
        <f t="array" ref="I20">_xlfn.IFS(F20&gt;E20,"Exceed Target",E20=F20,"Target Met",F20&lt;E20,"Target Not Met")</f>
        <v>Target Not Met</v>
      </c>
      <c r="J20" s="67" t="str">
        <f t="shared" si="0"/>
        <v>Aino Virtanen</v>
      </c>
    </row>
    <row r="21" spans="1:10" x14ac:dyDescent="0.3">
      <c r="A21" s="68" t="s">
        <v>71</v>
      </c>
      <c r="B21" s="69" t="s">
        <v>134</v>
      </c>
      <c r="C21" s="69" t="s">
        <v>180</v>
      </c>
      <c r="D21" s="69" t="s">
        <v>145</v>
      </c>
      <c r="E21" s="69">
        <v>150000</v>
      </c>
      <c r="F21" s="69">
        <f>INDEX('sales achive by poc'!$B$2:$B$94,MATCH(A21,'sales achive by poc'!$A$2:$A$94,0))</f>
        <v>115291</v>
      </c>
      <c r="G21" s="70">
        <f>('copy targets'!$F21-'copy targets'!$E21)/'copy targets'!$E21</f>
        <v>-0.23139333333333334</v>
      </c>
      <c r="H21" s="69">
        <f>'copy targets'!$E21-'copy targets'!$F21</f>
        <v>34709</v>
      </c>
      <c r="I21" s="69" t="str" cm="1">
        <f t="array" ref="I21">_xlfn.IFS(F21&gt;E21,"Exceed Target",E21=F21,"Target Met",F21&lt;E21,"Target Not Met")</f>
        <v>Target Not Met</v>
      </c>
      <c r="J21" s="71" t="str">
        <f t="shared" si="0"/>
        <v>Emily Dubois</v>
      </c>
    </row>
    <row r="22" spans="1:10" x14ac:dyDescent="0.3">
      <c r="A22" s="64" t="s">
        <v>60</v>
      </c>
      <c r="B22" s="65" t="s">
        <v>135</v>
      </c>
      <c r="C22" s="65" t="s">
        <v>181</v>
      </c>
      <c r="D22" s="65" t="s">
        <v>146</v>
      </c>
      <c r="E22" s="65">
        <v>100000</v>
      </c>
      <c r="F22" s="65">
        <f>INDEX('sales achive by poc'!$B$2:$B$94,MATCH(A22,'sales achive by poc'!$A$2:$A$94,0))</f>
        <v>98950</v>
      </c>
      <c r="G22" s="66">
        <f>('copy targets'!$F22-'copy targets'!$E22)/'copy targets'!$E22</f>
        <v>-1.0500000000000001E-2</v>
      </c>
      <c r="H22" s="65">
        <f>'copy targets'!$E22-'copy targets'!$F22</f>
        <v>1050</v>
      </c>
      <c r="I22" s="65" t="str" cm="1">
        <f t="array" ref="I22">_xlfn.IFS(F22&gt;E22,"Exceed Target",E22=F22,"Target Met",F22&lt;E22,"Target Not Met")</f>
        <v>Target Not Met</v>
      </c>
      <c r="J22" s="67" t="str">
        <f t="shared" si="0"/>
        <v>Benjamin Weber</v>
      </c>
    </row>
    <row r="23" spans="1:10" x14ac:dyDescent="0.3">
      <c r="A23" s="68" t="s">
        <v>90</v>
      </c>
      <c r="B23" s="69" t="s">
        <v>134</v>
      </c>
      <c r="C23" s="69" t="s">
        <v>182</v>
      </c>
      <c r="D23" s="69" t="s">
        <v>142</v>
      </c>
      <c r="E23" s="69">
        <v>150000</v>
      </c>
      <c r="F23" s="69">
        <f>INDEX('sales achive by poc'!$B$2:$B$94,MATCH(A23,'sales achive by poc'!$A$2:$A$94,0))</f>
        <v>175816</v>
      </c>
      <c r="G23" s="70">
        <f>('copy targets'!$F23-'copy targets'!$E23)/'copy targets'!$E23</f>
        <v>0.17210666666666666</v>
      </c>
      <c r="H23" s="69">
        <f>'copy targets'!$E23-'copy targets'!$F23</f>
        <v>-25816</v>
      </c>
      <c r="I23" s="69" t="str" cm="1">
        <f t="array" ref="I23">_xlfn.IFS(F23&gt;E23,"Exceed Target",E23=F23,"Target Met",F23&lt;E23,"Target Not Met")</f>
        <v>Exceed Target</v>
      </c>
      <c r="J23" s="71" t="str">
        <f t="shared" si="0"/>
        <v>Emily Murphy</v>
      </c>
    </row>
    <row r="24" spans="1:10" x14ac:dyDescent="0.3">
      <c r="A24" s="64" t="s">
        <v>40</v>
      </c>
      <c r="B24" s="65" t="s">
        <v>136</v>
      </c>
      <c r="C24" s="65" t="s">
        <v>183</v>
      </c>
      <c r="D24" s="65" t="s">
        <v>142</v>
      </c>
      <c r="E24" s="65">
        <v>150000</v>
      </c>
      <c r="F24" s="65">
        <f>INDEX('sales achive by poc'!$B$2:$B$94,MATCH(A24,'sales achive by poc'!$A$2:$A$94,0))</f>
        <v>137504</v>
      </c>
      <c r="G24" s="66">
        <f>('copy targets'!$F24-'copy targets'!$E24)/'copy targets'!$E24</f>
        <v>-8.3306666666666668E-2</v>
      </c>
      <c r="H24" s="65">
        <f>'copy targets'!$E24-'copy targets'!$F24</f>
        <v>12496</v>
      </c>
      <c r="I24" s="65" t="str" cm="1">
        <f t="array" ref="I24">_xlfn.IFS(F24&gt;E24,"Exceed Target",E24=F24,"Target Met",F24&lt;E24,"Target Not Met")</f>
        <v>Target Not Met</v>
      </c>
      <c r="J24" s="67" t="str">
        <f t="shared" si="0"/>
        <v>Marco Bianchi</v>
      </c>
    </row>
    <row r="25" spans="1:10" x14ac:dyDescent="0.3">
      <c r="A25" s="68" t="s">
        <v>6</v>
      </c>
      <c r="B25" s="69" t="s">
        <v>132</v>
      </c>
      <c r="C25" s="69" t="s">
        <v>184</v>
      </c>
      <c r="D25" s="69" t="s">
        <v>144</v>
      </c>
      <c r="E25" s="69">
        <v>100000</v>
      </c>
      <c r="F25" s="69">
        <f>INDEX('sales achive by poc'!$B$2:$B$94,MATCH(A25,'sales achive by poc'!$A$2:$A$94,0))</f>
        <v>108833</v>
      </c>
      <c r="G25" s="70">
        <f>('copy targets'!$F25-'copy targets'!$E25)/'copy targets'!$E25</f>
        <v>8.8330000000000006E-2</v>
      </c>
      <c r="H25" s="69">
        <f>'copy targets'!$E25-'copy targets'!$F25</f>
        <v>-8833</v>
      </c>
      <c r="I25" s="69" t="str" cm="1">
        <f t="array" ref="I25">_xlfn.IFS(F25&gt;E25,"Exceed Target",E25=F25,"Target Met",F25&lt;E25,"Target Not Met")</f>
        <v>Exceed Target</v>
      </c>
      <c r="J25" s="71" t="str">
        <f t="shared" si="0"/>
        <v>Lucas Olsen</v>
      </c>
    </row>
    <row r="26" spans="1:10" x14ac:dyDescent="0.3">
      <c r="A26" s="64" t="s">
        <v>43</v>
      </c>
      <c r="B26" s="65" t="s">
        <v>135</v>
      </c>
      <c r="C26" s="65" t="s">
        <v>185</v>
      </c>
      <c r="D26" s="65" t="s">
        <v>145</v>
      </c>
      <c r="E26" s="65">
        <v>1000000</v>
      </c>
      <c r="F26" s="65">
        <f>INDEX('sales achive by poc'!$B$2:$B$94,MATCH(A26,'sales achive by poc'!$A$2:$A$94,0))</f>
        <v>776835</v>
      </c>
      <c r="G26" s="66">
        <f>('copy targets'!$F26-'copy targets'!$E26)/'copy targets'!$E26</f>
        <v>-0.223165</v>
      </c>
      <c r="H26" s="65">
        <f>'copy targets'!$E26-'copy targets'!$F26</f>
        <v>223165</v>
      </c>
      <c r="I26" s="65" t="str" cm="1">
        <f t="array" ref="I26">_xlfn.IFS(F26&gt;E26,"Exceed Target",E26=F26,"Target Met",F26&lt;E26,"Target Not Met")</f>
        <v>Target Not Met</v>
      </c>
      <c r="J26" s="67" t="str">
        <f t="shared" si="0"/>
        <v>Benjamin Chen</v>
      </c>
    </row>
    <row r="27" spans="1:10" x14ac:dyDescent="0.3">
      <c r="A27" s="68" t="s">
        <v>87</v>
      </c>
      <c r="B27" s="69" t="s">
        <v>137</v>
      </c>
      <c r="C27" s="69" t="s">
        <v>186</v>
      </c>
      <c r="D27" s="69" t="s">
        <v>144</v>
      </c>
      <c r="E27" s="69">
        <v>100000</v>
      </c>
      <c r="F27" s="69">
        <f>INDEX('sales achive by poc'!$B$2:$B$94,MATCH(A27,'sales achive by poc'!$A$2:$A$94,0))</f>
        <v>94689</v>
      </c>
      <c r="G27" s="70">
        <f>('copy targets'!$F27-'copy targets'!$E27)/'copy targets'!$E27</f>
        <v>-5.3109999999999997E-2</v>
      </c>
      <c r="H27" s="69">
        <f>'copy targets'!$E27-'copy targets'!$F27</f>
        <v>5311</v>
      </c>
      <c r="I27" s="69" t="str" cm="1">
        <f t="array" ref="I27">_xlfn.IFS(F27&gt;E27,"Exceed Target",E27=F27,"Target Met",F27&lt;E27,"Target Not Met")</f>
        <v>Target Not Met</v>
      </c>
      <c r="J27" s="71" t="str">
        <f t="shared" si="0"/>
        <v>Daniela Hernandez</v>
      </c>
    </row>
    <row r="28" spans="1:10" x14ac:dyDescent="0.3">
      <c r="A28" s="64" t="s">
        <v>70</v>
      </c>
      <c r="B28" s="65" t="s">
        <v>121</v>
      </c>
      <c r="C28" s="65" t="s">
        <v>187</v>
      </c>
      <c r="D28" s="65" t="s">
        <v>143</v>
      </c>
      <c r="E28" s="65">
        <v>100000</v>
      </c>
      <c r="F28" s="65">
        <f>INDEX('sales achive by poc'!$B$2:$B$94,MATCH(A28,'sales achive by poc'!$A$2:$A$94,0))</f>
        <v>132192</v>
      </c>
      <c r="G28" s="66">
        <f>('copy targets'!$F28-'copy targets'!$E28)/'copy targets'!$E28</f>
        <v>0.32191999999999998</v>
      </c>
      <c r="H28" s="65">
        <f>'copy targets'!$E28-'copy targets'!$F28</f>
        <v>-32192</v>
      </c>
      <c r="I28" s="65" t="str" cm="1">
        <f t="array" ref="I28">_xlfn.IFS(F28&gt;E28,"Exceed Target",E28=F28,"Target Met",F28&lt;E28,"Target Not Met")</f>
        <v>Exceed Target</v>
      </c>
      <c r="J28" s="67" t="str">
        <f t="shared" si="0"/>
        <v>Liam Baumann</v>
      </c>
    </row>
    <row r="29" spans="1:10" x14ac:dyDescent="0.3">
      <c r="A29" s="68" t="s">
        <v>66</v>
      </c>
      <c r="B29" s="69" t="s">
        <v>138</v>
      </c>
      <c r="C29" s="69" t="s">
        <v>188</v>
      </c>
      <c r="D29" s="69" t="s">
        <v>144</v>
      </c>
      <c r="E29" s="69">
        <v>150000</v>
      </c>
      <c r="F29" s="69">
        <f>INDEX('sales achive by poc'!$B$2:$B$94,MATCH(A29,'sales achive by poc'!$A$2:$A$94,0))</f>
        <v>125181</v>
      </c>
      <c r="G29" s="70">
        <f>('copy targets'!$F29-'copy targets'!$E29)/'copy targets'!$E29</f>
        <v>-0.16546</v>
      </c>
      <c r="H29" s="69">
        <f>'copy targets'!$E29-'copy targets'!$F29</f>
        <v>24819</v>
      </c>
      <c r="I29" s="69" t="str" cm="1">
        <f t="array" ref="I29">_xlfn.IFS(F29&gt;E29,"Exceed Target",E29=F29,"Target Met",F29&lt;E29,"Target Not Met")</f>
        <v>Target Not Met</v>
      </c>
      <c r="J29" s="71" t="str">
        <f t="shared" si="0"/>
        <v>Charlotte Miller</v>
      </c>
    </row>
    <row r="30" spans="1:10" x14ac:dyDescent="0.3">
      <c r="A30" s="64" t="s">
        <v>23</v>
      </c>
      <c r="B30" s="65" t="s">
        <v>139</v>
      </c>
      <c r="C30" s="65" t="s">
        <v>189</v>
      </c>
      <c r="D30" s="65" t="s">
        <v>142</v>
      </c>
      <c r="E30" s="65">
        <v>150000</v>
      </c>
      <c r="F30" s="65">
        <f>INDEX('sales achive by poc'!$B$2:$B$94,MATCH(A30,'sales achive by poc'!$A$2:$A$94,0))</f>
        <v>188709</v>
      </c>
      <c r="G30" s="66">
        <f>('copy targets'!$F30-'copy targets'!$E30)/'copy targets'!$E30</f>
        <v>0.25806000000000001</v>
      </c>
      <c r="H30" s="65">
        <f>'copy targets'!$E30-'copy targets'!$F30</f>
        <v>-38709</v>
      </c>
      <c r="I30" s="65" t="str" cm="1">
        <f t="array" ref="I30">_xlfn.IFS(F30&gt;E30,"Exceed Target",E30=F30,"Target Met",F30&lt;E30,"Target Not Met")</f>
        <v>Exceed Target</v>
      </c>
      <c r="J30" s="67" t="str">
        <f t="shared" si="0"/>
        <v>Priya Kapoor</v>
      </c>
    </row>
    <row r="31" spans="1:10" x14ac:dyDescent="0.3">
      <c r="A31" s="68" t="s">
        <v>79</v>
      </c>
      <c r="B31" s="69" t="s">
        <v>140</v>
      </c>
      <c r="C31" s="69" t="s">
        <v>190</v>
      </c>
      <c r="D31" s="69" t="s">
        <v>143</v>
      </c>
      <c r="E31" s="69">
        <v>50000</v>
      </c>
      <c r="F31" s="69">
        <f>INDEX('sales achive by poc'!$B$2:$B$94,MATCH(A31,'sales achive by poc'!$A$2:$A$94,0))</f>
        <v>57084</v>
      </c>
      <c r="G31" s="70">
        <f>('copy targets'!$F31-'copy targets'!$E31)/'copy targets'!$E31</f>
        <v>0.14168</v>
      </c>
      <c r="H31" s="69">
        <f>'copy targets'!$E31-'copy targets'!$F31</f>
        <v>-7084</v>
      </c>
      <c r="I31" s="69" t="str" cm="1">
        <f t="array" ref="I31">_xlfn.IFS(F31&gt;E31,"Exceed Target",E31=F31,"Target Met",F31&lt;E31,"Target Not Met")</f>
        <v>Exceed Target</v>
      </c>
      <c r="J31" s="71" t="str">
        <f t="shared" si="0"/>
        <v>Oliver Kumar</v>
      </c>
    </row>
    <row r="32" spans="1:10" x14ac:dyDescent="0.3">
      <c r="A32" s="64" t="s">
        <v>49</v>
      </c>
      <c r="B32" s="65" t="s">
        <v>115</v>
      </c>
      <c r="C32" s="65" t="s">
        <v>161</v>
      </c>
      <c r="D32" s="65" t="s">
        <v>146</v>
      </c>
      <c r="E32" s="65">
        <v>100000</v>
      </c>
      <c r="F32" s="65">
        <f>INDEX('sales achive by poc'!$B$2:$B$94,MATCH(A32,'sales achive by poc'!$A$2:$A$94,0))</f>
        <v>92100</v>
      </c>
      <c r="G32" s="66">
        <f>('copy targets'!$F32-'copy targets'!$E32)/'copy targets'!$E32</f>
        <v>-7.9000000000000001E-2</v>
      </c>
      <c r="H32" s="65">
        <f>'copy targets'!$E32-'copy targets'!$F32</f>
        <v>7900</v>
      </c>
      <c r="I32" s="65" t="str" cm="1">
        <f t="array" ref="I32">_xlfn.IFS(F32&gt;E32,"Exceed Target",E32=F32,"Target Met",F32&lt;E32,"Target Not Met")</f>
        <v>Target Not Met</v>
      </c>
      <c r="J32" s="67" t="str">
        <f t="shared" si="0"/>
        <v>Amelia Johnson</v>
      </c>
    </row>
    <row r="33" spans="1:10" x14ac:dyDescent="0.3">
      <c r="A33" s="68" t="s">
        <v>25</v>
      </c>
      <c r="B33" s="69" t="s">
        <v>116</v>
      </c>
      <c r="C33" s="69" t="s">
        <v>162</v>
      </c>
      <c r="D33" s="69" t="s">
        <v>142</v>
      </c>
      <c r="E33" s="69">
        <v>100000</v>
      </c>
      <c r="F33" s="69">
        <f>INDEX('sales achive by poc'!$B$2:$B$94,MATCH(A33,'sales achive by poc'!$A$2:$A$94,0))</f>
        <v>94314</v>
      </c>
      <c r="G33" s="70">
        <f>('copy targets'!$F33-'copy targets'!$E33)/'copy targets'!$E33</f>
        <v>-5.6860000000000001E-2</v>
      </c>
      <c r="H33" s="69">
        <f>'copy targets'!$E33-'copy targets'!$F33</f>
        <v>5686</v>
      </c>
      <c r="I33" s="69" t="str" cm="1">
        <f t="array" ref="I33">_xlfn.IFS(F33&gt;E33,"Exceed Target",E33=F33,"Target Met",F33&lt;E33,"Target Not Met")</f>
        <v>Target Not Met</v>
      </c>
      <c r="J33" s="71" t="str">
        <f t="shared" si="0"/>
        <v>Lukas Schmidt</v>
      </c>
    </row>
    <row r="34" spans="1:10" x14ac:dyDescent="0.3">
      <c r="A34" s="64" t="s">
        <v>28</v>
      </c>
      <c r="B34" s="65" t="s">
        <v>117</v>
      </c>
      <c r="C34" s="65" t="s">
        <v>163</v>
      </c>
      <c r="D34" s="65" t="s">
        <v>143</v>
      </c>
      <c r="E34" s="65">
        <v>100000</v>
      </c>
      <c r="F34" s="65">
        <f>INDEX('sales achive by poc'!$B$2:$B$94,MATCH(A34,'sales achive by poc'!$A$2:$A$94,0))</f>
        <v>110015</v>
      </c>
      <c r="G34" s="66">
        <f>('copy targets'!$F34-'copy targets'!$E34)/'copy targets'!$E34</f>
        <v>0.10015</v>
      </c>
      <c r="H34" s="65">
        <f>'copy targets'!$E34-'copy targets'!$F34</f>
        <v>-10015</v>
      </c>
      <c r="I34" s="65" t="str" cm="1">
        <f t="array" ref="I34">_xlfn.IFS(F34&gt;E34,"Exceed Target",E34=F34,"Target Met",F34&lt;E34,"Target Not Met")</f>
        <v>Exceed Target</v>
      </c>
      <c r="J34" s="67" t="str">
        <f t="shared" si="0"/>
        <v>Olivia Jensen</v>
      </c>
    </row>
    <row r="35" spans="1:10" x14ac:dyDescent="0.3">
      <c r="A35" s="68" t="s">
        <v>9</v>
      </c>
      <c r="B35" s="69" t="s">
        <v>118</v>
      </c>
      <c r="C35" s="69" t="s">
        <v>164</v>
      </c>
      <c r="D35" s="69" t="s">
        <v>144</v>
      </c>
      <c r="E35" s="69">
        <v>150000</v>
      </c>
      <c r="F35" s="69">
        <f>INDEX('sales achive by poc'!$B$2:$B$94,MATCH(A35,'sales achive by poc'!$A$2:$A$94,0))</f>
        <v>167417</v>
      </c>
      <c r="G35" s="70">
        <f>('copy targets'!$F35-'copy targets'!$E35)/'copy targets'!$E35</f>
        <v>0.11611333333333333</v>
      </c>
      <c r="H35" s="69">
        <f>'copy targets'!$E35-'copy targets'!$F35</f>
        <v>-17417</v>
      </c>
      <c r="I35" s="69" t="str" cm="1">
        <f t="array" ref="I35">_xlfn.IFS(F35&gt;E35,"Exceed Target",E35=F35,"Target Met",F35&lt;E35,"Target Not Met")</f>
        <v>Exceed Target</v>
      </c>
      <c r="J35" s="71" t="str">
        <f t="shared" si="0"/>
        <v>Sofia Laine</v>
      </c>
    </row>
    <row r="36" spans="1:10" x14ac:dyDescent="0.3">
      <c r="A36" s="64" t="s">
        <v>29</v>
      </c>
      <c r="B36" s="65" t="s">
        <v>119</v>
      </c>
      <c r="C36" s="65" t="s">
        <v>165</v>
      </c>
      <c r="D36" s="65" t="s">
        <v>143</v>
      </c>
      <c r="E36" s="65">
        <v>150000</v>
      </c>
      <c r="F36" s="65">
        <f>INDEX('sales achive by poc'!$B$2:$B$94,MATCH(A36,'sales achive by poc'!$A$2:$A$94,0))</f>
        <v>139565</v>
      </c>
      <c r="G36" s="66">
        <f>('copy targets'!$F36-'copy targets'!$E36)/'copy targets'!$E36</f>
        <v>-6.9566666666666666E-2</v>
      </c>
      <c r="H36" s="65">
        <f>'copy targets'!$E36-'copy targets'!$F36</f>
        <v>10435</v>
      </c>
      <c r="I36" s="65" t="str" cm="1">
        <f t="array" ref="I36">_xlfn.IFS(F36&gt;E36,"Exceed Target",E36=F36,"Target Met",F36&lt;E36,"Target Not Met")</f>
        <v>Target Not Met</v>
      </c>
      <c r="J36" s="67" t="str">
        <f t="shared" si="0"/>
        <v>Chloe Dupont</v>
      </c>
    </row>
    <row r="37" spans="1:10" x14ac:dyDescent="0.3">
      <c r="A37" s="68" t="s">
        <v>61</v>
      </c>
      <c r="B37" s="69" t="s">
        <v>120</v>
      </c>
      <c r="C37" s="69" t="s">
        <v>166</v>
      </c>
      <c r="D37" s="69" t="s">
        <v>142</v>
      </c>
      <c r="E37" s="69">
        <v>80000</v>
      </c>
      <c r="F37" s="69">
        <f>INDEX('sales achive by poc'!$B$2:$B$94,MATCH(A37,'sales achive by poc'!$A$2:$A$94,0))</f>
        <v>71209</v>
      </c>
      <c r="G37" s="70">
        <f>('copy targets'!$F37-'copy targets'!$E37)/'copy targets'!$E37</f>
        <v>-0.1098875</v>
      </c>
      <c r="H37" s="69">
        <f>'copy targets'!$E37-'copy targets'!$F37</f>
        <v>8791</v>
      </c>
      <c r="I37" s="69" t="str" cm="1">
        <f t="array" ref="I37">_xlfn.IFS(F37&gt;E37,"Exceed Target",E37=F37,"Target Met",F37&lt;E37,"Target Not Met")</f>
        <v>Target Not Met</v>
      </c>
      <c r="J37" s="71" t="str">
        <f t="shared" si="0"/>
        <v>Alexander Müller</v>
      </c>
    </row>
    <row r="38" spans="1:10" x14ac:dyDescent="0.3">
      <c r="A38" s="64" t="s">
        <v>13</v>
      </c>
      <c r="B38" s="65" t="s">
        <v>121</v>
      </c>
      <c r="C38" s="65" t="s">
        <v>167</v>
      </c>
      <c r="D38" s="65" t="s">
        <v>143</v>
      </c>
      <c r="E38" s="65">
        <v>150000</v>
      </c>
      <c r="F38" s="65">
        <f>INDEX('sales achive by poc'!$B$2:$B$94,MATCH(A38,'sales achive by poc'!$A$2:$A$94,0))</f>
        <v>143869</v>
      </c>
      <c r="G38" s="66">
        <f>('copy targets'!$F38-'copy targets'!$E38)/'copy targets'!$E38</f>
        <v>-4.0873333333333331E-2</v>
      </c>
      <c r="H38" s="65">
        <f>'copy targets'!$E38-'copy targets'!$F38</f>
        <v>6131</v>
      </c>
      <c r="I38" s="65" t="str" cm="1">
        <f t="array" ref="I38">_xlfn.IFS(F38&gt;E38,"Exceed Target",E38=F38,"Target Met",F38&lt;E38,"Target Not Met")</f>
        <v>Target Not Met</v>
      </c>
      <c r="J38" s="67" t="str">
        <f t="shared" si="0"/>
        <v>Liam O'Sullivan</v>
      </c>
    </row>
    <row r="39" spans="1:10" x14ac:dyDescent="0.3">
      <c r="A39" s="68" t="s">
        <v>15</v>
      </c>
      <c r="B39" s="69" t="s">
        <v>122</v>
      </c>
      <c r="C39" s="69" t="s">
        <v>168</v>
      </c>
      <c r="D39" s="69" t="s">
        <v>143</v>
      </c>
      <c r="E39" s="69">
        <v>150000</v>
      </c>
      <c r="F39" s="69">
        <f>INDEX('sales achive by poc'!$B$2:$B$94,MATCH(A39,'sales achive by poc'!$A$2:$A$94,0))</f>
        <v>123241</v>
      </c>
      <c r="G39" s="70">
        <f>('copy targets'!$F39-'copy targets'!$E39)/'copy targets'!$E39</f>
        <v>-0.17839333333333332</v>
      </c>
      <c r="H39" s="69">
        <f>'copy targets'!$E39-'copy targets'!$F39</f>
        <v>26759</v>
      </c>
      <c r="I39" s="69" t="str" cm="1">
        <f t="array" ref="I39">_xlfn.IFS(F39&gt;E39,"Exceed Target",E39=F39,"Target Met",F39&lt;E39,"Target Not Met")</f>
        <v>Target Not Met</v>
      </c>
      <c r="J39" s="71" t="str">
        <f t="shared" si="0"/>
        <v>Sophia Rossi</v>
      </c>
    </row>
    <row r="40" spans="1:10" x14ac:dyDescent="0.3">
      <c r="A40" s="64" t="s">
        <v>68</v>
      </c>
      <c r="B40" s="65" t="s">
        <v>123</v>
      </c>
      <c r="C40" s="65" t="s">
        <v>169</v>
      </c>
      <c r="D40" s="65" t="s">
        <v>144</v>
      </c>
      <c r="E40" s="65">
        <v>100000</v>
      </c>
      <c r="F40" s="65">
        <f>INDEX('sales achive by poc'!$B$2:$B$94,MATCH(A40,'sales achive by poc'!$A$2:$A$94,0))</f>
        <v>92050</v>
      </c>
      <c r="G40" s="66">
        <f>('copy targets'!$F40-'copy targets'!$E40)/'copy targets'!$E40</f>
        <v>-7.9500000000000001E-2</v>
      </c>
      <c r="H40" s="65">
        <f>'copy targets'!$E40-'copy targets'!$F40</f>
        <v>7950</v>
      </c>
      <c r="I40" s="65" t="str" cm="1">
        <f t="array" ref="I40">_xlfn.IFS(F40&gt;E40,"Exceed Target",E40=F40,"Target Met",F40&lt;E40,"Target Not Met")</f>
        <v>Target Not Met</v>
      </c>
      <c r="J40" s="67" t="str">
        <f t="shared" si="0"/>
        <v>Emma Hansen</v>
      </c>
    </row>
    <row r="41" spans="1:10" x14ac:dyDescent="0.3">
      <c r="A41" s="68" t="s">
        <v>95</v>
      </c>
      <c r="B41" s="69" t="s">
        <v>124</v>
      </c>
      <c r="C41" s="69" t="s">
        <v>170</v>
      </c>
      <c r="D41" s="69" t="s">
        <v>143</v>
      </c>
      <c r="E41" s="69">
        <v>30000</v>
      </c>
      <c r="F41" s="69">
        <f>INDEX('sales achive by poc'!$B$2:$B$94,MATCH(A41,'sales achive by poc'!$A$2:$A$94,0))</f>
        <v>25048</v>
      </c>
      <c r="G41" s="70">
        <f>('copy targets'!$F41-'copy targets'!$E41)/'copy targets'!$E41</f>
        <v>-0.16506666666666667</v>
      </c>
      <c r="H41" s="69">
        <f>'copy targets'!$E41-'copy targets'!$F41</f>
        <v>4952</v>
      </c>
      <c r="I41" s="69" t="str" cm="1">
        <f t="array" ref="I41">_xlfn.IFS(F41&gt;E41,"Exceed Target",E41=F41,"Target Met",F41&lt;E41,"Target Not Met")</f>
        <v>Target Not Met</v>
      </c>
      <c r="J41" s="71" t="str">
        <f t="shared" si="0"/>
        <v>Ethan Lee</v>
      </c>
    </row>
    <row r="42" spans="1:10" x14ac:dyDescent="0.3">
      <c r="A42" s="64" t="s">
        <v>19</v>
      </c>
      <c r="B42" s="65" t="s">
        <v>125</v>
      </c>
      <c r="C42" s="65" t="s">
        <v>171</v>
      </c>
      <c r="D42" s="65" t="s">
        <v>142</v>
      </c>
      <c r="E42" s="65">
        <v>150000</v>
      </c>
      <c r="F42" s="65">
        <f>INDEX('sales achive by poc'!$B$2:$B$94,MATCH(A42,'sales achive by poc'!$A$2:$A$94,0))</f>
        <v>144598</v>
      </c>
      <c r="G42" s="66">
        <f>('copy targets'!$F42-'copy targets'!$E42)/'copy targets'!$E42</f>
        <v>-3.6013333333333335E-2</v>
      </c>
      <c r="H42" s="65">
        <f>'copy targets'!$E42-'copy targets'!$F42</f>
        <v>5402</v>
      </c>
      <c r="I42" s="65" t="str" cm="1">
        <f t="array" ref="I42">_xlfn.IFS(F42&gt;E42,"Exceed Target",E42=F42,"Target Met",F42&lt;E42,"Target Not Met")</f>
        <v>Target Not Met</v>
      </c>
      <c r="J42" s="67" t="str">
        <f t="shared" si="0"/>
        <v>Isabella Garcia</v>
      </c>
    </row>
    <row r="43" spans="1:10" x14ac:dyDescent="0.3">
      <c r="A43" s="68" t="s">
        <v>17</v>
      </c>
      <c r="B43" s="69" t="s">
        <v>126</v>
      </c>
      <c r="C43" s="69" t="s">
        <v>172</v>
      </c>
      <c r="D43" s="69" t="s">
        <v>142</v>
      </c>
      <c r="E43" s="69">
        <v>100000</v>
      </c>
      <c r="F43" s="69">
        <f>INDEX('sales achive by poc'!$B$2:$B$94,MATCH(A43,'sales achive by poc'!$A$2:$A$94,0))</f>
        <v>130563</v>
      </c>
      <c r="G43" s="70">
        <f>('copy targets'!$F43-'copy targets'!$E43)/'copy targets'!$E43</f>
        <v>0.30563000000000001</v>
      </c>
      <c r="H43" s="69">
        <f>'copy targets'!$E43-'copy targets'!$F43</f>
        <v>-30563</v>
      </c>
      <c r="I43" s="69" t="str" cm="1">
        <f t="array" ref="I43">_xlfn.IFS(F43&gt;E43,"Exceed Target",E43=F43,"Target Met",F43&lt;E43,"Target Not Met")</f>
        <v>Exceed Target</v>
      </c>
      <c r="J43" s="71" t="str">
        <f t="shared" si="0"/>
        <v>Noah Meier</v>
      </c>
    </row>
    <row r="44" spans="1:10" x14ac:dyDescent="0.3">
      <c r="A44" s="64" t="s">
        <v>20</v>
      </c>
      <c r="B44" s="65" t="s">
        <v>127</v>
      </c>
      <c r="C44" s="65" t="s">
        <v>173</v>
      </c>
      <c r="D44" s="65" t="s">
        <v>146</v>
      </c>
      <c r="E44" s="65">
        <v>150000</v>
      </c>
      <c r="F44" s="65">
        <f>INDEX('sales achive by poc'!$B$2:$B$94,MATCH(A44,'sales achive by poc'!$A$2:$A$94,0))</f>
        <v>133448</v>
      </c>
      <c r="G44" s="66">
        <f>('copy targets'!$F44-'copy targets'!$E44)/'copy targets'!$E44</f>
        <v>-0.11034666666666666</v>
      </c>
      <c r="H44" s="65">
        <f>'copy targets'!$E44-'copy targets'!$F44</f>
        <v>16552</v>
      </c>
      <c r="I44" s="65" t="str" cm="1">
        <f t="array" ref="I44">_xlfn.IFS(F44&gt;E44,"Exceed Target",E44=F44,"Target Met",F44&lt;E44,"Target Not Met")</f>
        <v>Target Not Met</v>
      </c>
      <c r="J44" s="67" t="str">
        <f t="shared" si="0"/>
        <v>Ava Williams</v>
      </c>
    </row>
    <row r="45" spans="1:10" x14ac:dyDescent="0.3">
      <c r="A45" s="68" t="s">
        <v>33</v>
      </c>
      <c r="B45" s="69" t="s">
        <v>128</v>
      </c>
      <c r="C45" s="69" t="s">
        <v>174</v>
      </c>
      <c r="D45" s="69" t="s">
        <v>145</v>
      </c>
      <c r="E45" s="69">
        <v>100000</v>
      </c>
      <c r="F45" s="69">
        <f>INDEX('sales achive by poc'!$B$2:$B$94,MATCH(A45,'sales achive by poc'!$A$2:$A$94,0))</f>
        <v>88589</v>
      </c>
      <c r="G45" s="70">
        <f>('copy targets'!$F45-'copy targets'!$E45)/'copy targets'!$E45</f>
        <v>-0.11411</v>
      </c>
      <c r="H45" s="69">
        <f>'copy targets'!$E45-'copy targets'!$F45</f>
        <v>11411</v>
      </c>
      <c r="I45" s="69" t="str" cm="1">
        <f t="array" ref="I45">_xlfn.IFS(F45&gt;E45,"Exceed Target",E45=F45,"Target Met",F45&lt;E45,"Target Not Met")</f>
        <v>Target Not Met</v>
      </c>
      <c r="J45" s="71" t="str">
        <f t="shared" si="0"/>
        <v>Dev Patel</v>
      </c>
    </row>
    <row r="46" spans="1:10" x14ac:dyDescent="0.3">
      <c r="A46" s="64" t="s">
        <v>93</v>
      </c>
      <c r="B46" s="65" t="s">
        <v>129</v>
      </c>
      <c r="C46" s="65" t="s">
        <v>175</v>
      </c>
      <c r="D46" s="65" t="s">
        <v>146</v>
      </c>
      <c r="E46" s="65">
        <v>30000</v>
      </c>
      <c r="F46" s="65">
        <f>INDEX('sales achive by poc'!$B$2:$B$94,MATCH(A46,'sales achive by poc'!$A$2:$A$94,0))</f>
        <v>31897</v>
      </c>
      <c r="G46" s="66">
        <f>('copy targets'!$F46-'copy targets'!$E46)/'copy targets'!$E46</f>
        <v>6.3233333333333336E-2</v>
      </c>
      <c r="H46" s="65">
        <f>'copy targets'!$E46-'copy targets'!$F46</f>
        <v>-1897</v>
      </c>
      <c r="I46" s="65" t="str" cm="1">
        <f t="array" ref="I46">_xlfn.IFS(F46&gt;E46,"Exceed Target",E46=F46,"Target Met",F46&lt;E46,"Target Not Met")</f>
        <v>Exceed Target</v>
      </c>
      <c r="J46" s="67" t="str">
        <f t="shared" si="0"/>
        <v>Mia Khan</v>
      </c>
    </row>
    <row r="47" spans="1:10" x14ac:dyDescent="0.3">
      <c r="A47" s="68" t="s">
        <v>35</v>
      </c>
      <c r="B47" s="69" t="s">
        <v>130</v>
      </c>
      <c r="C47" s="69" t="s">
        <v>176</v>
      </c>
      <c r="D47" s="69" t="s">
        <v>144</v>
      </c>
      <c r="E47" s="69">
        <v>100000</v>
      </c>
      <c r="F47" s="69">
        <f>INDEX('sales achive by poc'!$B$2:$B$94,MATCH(A47,'sales achive by poc'!$A$2:$A$94,0))</f>
        <v>93064</v>
      </c>
      <c r="G47" s="70">
        <f>('copy targets'!$F47-'copy targets'!$E47)/'copy targets'!$E47</f>
        <v>-6.9360000000000005E-2</v>
      </c>
      <c r="H47" s="69">
        <f>'copy targets'!$E47-'copy targets'!$F47</f>
        <v>6936</v>
      </c>
      <c r="I47" s="69" t="str" cm="1">
        <f t="array" ref="I47">_xlfn.IFS(F47&gt;E47,"Exceed Target",E47=F47,"Target Met",F47&lt;E47,"Target Not Met")</f>
        <v>Target Not Met</v>
      </c>
      <c r="J47" s="71" t="str">
        <f t="shared" si="0"/>
        <v>William Brown</v>
      </c>
    </row>
    <row r="48" spans="1:10" x14ac:dyDescent="0.3">
      <c r="A48" s="64" t="s">
        <v>62</v>
      </c>
      <c r="B48" s="65" t="s">
        <v>131</v>
      </c>
      <c r="C48" s="65" t="s">
        <v>177</v>
      </c>
      <c r="D48" s="65" t="s">
        <v>145</v>
      </c>
      <c r="E48" s="65">
        <v>100000</v>
      </c>
      <c r="F48" s="65">
        <f>INDEX('sales achive by poc'!$B$2:$B$94,MATCH(A48,'sales achive by poc'!$A$2:$A$94,0))</f>
        <v>78336</v>
      </c>
      <c r="G48" s="66">
        <f>('copy targets'!$F48-'copy targets'!$E48)/'copy targets'!$E48</f>
        <v>-0.21664</v>
      </c>
      <c r="H48" s="65">
        <f>'copy targets'!$E48-'copy targets'!$F48</f>
        <v>21664</v>
      </c>
      <c r="I48" s="65" t="str" cm="1">
        <f t="array" ref="I48">_xlfn.IFS(F48&gt;E48,"Exceed Target",E48=F48,"Target Met",F48&lt;E48,"Target Not Met")</f>
        <v>Target Not Met</v>
      </c>
      <c r="J48" s="67" t="str">
        <f t="shared" si="0"/>
        <v>Sophie Gruber</v>
      </c>
    </row>
    <row r="49" spans="1:10" x14ac:dyDescent="0.3">
      <c r="A49" s="68" t="s">
        <v>89</v>
      </c>
      <c r="B49" s="69" t="s">
        <v>132</v>
      </c>
      <c r="C49" s="69" t="s">
        <v>178</v>
      </c>
      <c r="D49" s="69" t="s">
        <v>144</v>
      </c>
      <c r="E49" s="69">
        <v>150000</v>
      </c>
      <c r="F49" s="69">
        <f>INDEX('sales achive by poc'!$B$2:$B$94,MATCH(A49,'sales achive by poc'!$A$2:$A$94,0))</f>
        <v>107830</v>
      </c>
      <c r="G49" s="70">
        <f>('copy targets'!$F49-'copy targets'!$E49)/'copy targets'!$E49</f>
        <v>-0.28113333333333335</v>
      </c>
      <c r="H49" s="69">
        <f>'copy targets'!$E49-'copy targets'!$F49</f>
        <v>42170</v>
      </c>
      <c r="I49" s="69" t="str" cm="1">
        <f t="array" ref="I49">_xlfn.IFS(F49&gt;E49,"Exceed Target",E49=F49,"Target Met",F49&lt;E49,"Target Not Met")</f>
        <v>Target Not Met</v>
      </c>
      <c r="J49" s="71" t="str">
        <f t="shared" si="0"/>
        <v>Lucas Nielsen</v>
      </c>
    </row>
    <row r="50" spans="1:10" x14ac:dyDescent="0.3">
      <c r="A50" s="64" t="s">
        <v>64</v>
      </c>
      <c r="B50" s="65" t="s">
        <v>133</v>
      </c>
      <c r="C50" s="65" t="s">
        <v>179</v>
      </c>
      <c r="D50" s="65" t="s">
        <v>143</v>
      </c>
      <c r="E50" s="65">
        <v>100000</v>
      </c>
      <c r="F50" s="65">
        <f>INDEX('sales achive by poc'!$B$2:$B$94,MATCH(A50,'sales achive by poc'!$A$2:$A$94,0))</f>
        <v>99157</v>
      </c>
      <c r="G50" s="66">
        <f>('copy targets'!$F50-'copy targets'!$E50)/'copy targets'!$E50</f>
        <v>-8.43E-3</v>
      </c>
      <c r="H50" s="65">
        <f>'copy targets'!$E50-'copy targets'!$F50</f>
        <v>843</v>
      </c>
      <c r="I50" s="65" t="str" cm="1">
        <f t="array" ref="I50">_xlfn.IFS(F50&gt;E50,"Exceed Target",E50=F50,"Target Met",F50&lt;E50,"Target Not Met")</f>
        <v>Target Not Met</v>
      </c>
      <c r="J50" s="67" t="str">
        <f t="shared" si="0"/>
        <v>Aino Virtanen</v>
      </c>
    </row>
    <row r="51" spans="1:10" x14ac:dyDescent="0.3">
      <c r="A51" s="68" t="s">
        <v>74</v>
      </c>
      <c r="B51" s="69" t="s">
        <v>134</v>
      </c>
      <c r="C51" s="69" t="s">
        <v>180</v>
      </c>
      <c r="D51" s="69" t="s">
        <v>145</v>
      </c>
      <c r="E51" s="69">
        <v>150000</v>
      </c>
      <c r="F51" s="69">
        <f>INDEX('sales achive by poc'!$B$2:$B$94,MATCH(A51,'sales achive by poc'!$A$2:$A$94,0))</f>
        <v>164789</v>
      </c>
      <c r="G51" s="70">
        <f>('copy targets'!$F51-'copy targets'!$E51)/'copy targets'!$E51</f>
        <v>9.8593333333333338E-2</v>
      </c>
      <c r="H51" s="69">
        <f>'copy targets'!$E51-'copy targets'!$F51</f>
        <v>-14789</v>
      </c>
      <c r="I51" s="69" t="str" cm="1">
        <f t="array" ref="I51">_xlfn.IFS(F51&gt;E51,"Exceed Target",E51=F51,"Target Met",F51&lt;E51,"Target Not Met")</f>
        <v>Exceed Target</v>
      </c>
      <c r="J51" s="71" t="str">
        <f t="shared" si="0"/>
        <v>Emily Dubois</v>
      </c>
    </row>
    <row r="52" spans="1:10" x14ac:dyDescent="0.3">
      <c r="A52" s="64" t="s">
        <v>69</v>
      </c>
      <c r="B52" s="65" t="s">
        <v>135</v>
      </c>
      <c r="C52" s="65" t="s">
        <v>181</v>
      </c>
      <c r="D52" s="65" t="s">
        <v>146</v>
      </c>
      <c r="E52" s="65">
        <v>250000</v>
      </c>
      <c r="F52" s="65">
        <f>INDEX('sales achive by poc'!$B$2:$B$94,MATCH(A52,'sales achive by poc'!$A$2:$A$94,0))</f>
        <v>171694</v>
      </c>
      <c r="G52" s="66">
        <f>('copy targets'!$F52-'copy targets'!$E52)/'copy targets'!$E52</f>
        <v>-0.313224</v>
      </c>
      <c r="H52" s="65">
        <f>'copy targets'!$E52-'copy targets'!$F52</f>
        <v>78306</v>
      </c>
      <c r="I52" s="65" t="str" cm="1">
        <f t="array" ref="I52">_xlfn.IFS(F52&gt;E52,"Exceed Target",E52=F52,"Target Met",F52&lt;E52,"Target Not Met")</f>
        <v>Target Not Met</v>
      </c>
      <c r="J52" s="67" t="str">
        <f t="shared" si="0"/>
        <v>Benjamin Weber</v>
      </c>
    </row>
    <row r="53" spans="1:10" x14ac:dyDescent="0.3">
      <c r="A53" s="68" t="s">
        <v>57</v>
      </c>
      <c r="B53" s="69" t="s">
        <v>134</v>
      </c>
      <c r="C53" s="69" t="s">
        <v>182</v>
      </c>
      <c r="D53" s="69" t="s">
        <v>142</v>
      </c>
      <c r="E53" s="69">
        <v>50000</v>
      </c>
      <c r="F53" s="69">
        <f>INDEX('sales achive by poc'!$B$2:$B$94,MATCH(A53,'sales achive by poc'!$A$2:$A$94,0))</f>
        <v>45184</v>
      </c>
      <c r="G53" s="70">
        <f>('copy targets'!$F53-'copy targets'!$E53)/'copy targets'!$E53</f>
        <v>-9.6320000000000003E-2</v>
      </c>
      <c r="H53" s="69">
        <f>'copy targets'!$E53-'copy targets'!$F53</f>
        <v>4816</v>
      </c>
      <c r="I53" s="69" t="str" cm="1">
        <f t="array" ref="I53">_xlfn.IFS(F53&gt;E53,"Exceed Target",E53=F53,"Target Met",F53&lt;E53,"Target Not Met")</f>
        <v>Target Not Met</v>
      </c>
      <c r="J53" s="71" t="str">
        <f t="shared" si="0"/>
        <v>Emily Murphy</v>
      </c>
    </row>
    <row r="54" spans="1:10" x14ac:dyDescent="0.3">
      <c r="A54" s="64" t="s">
        <v>53</v>
      </c>
      <c r="B54" s="65" t="s">
        <v>136</v>
      </c>
      <c r="C54" s="65" t="s">
        <v>183</v>
      </c>
      <c r="D54" s="65" t="s">
        <v>142</v>
      </c>
      <c r="E54" s="65">
        <v>100000</v>
      </c>
      <c r="F54" s="65">
        <f>INDEX('sales achive by poc'!$B$2:$B$94,MATCH(A54,'sales achive by poc'!$A$2:$A$94,0))</f>
        <v>89991</v>
      </c>
      <c r="G54" s="66">
        <f>('copy targets'!$F54-'copy targets'!$E54)/'copy targets'!$E54</f>
        <v>-0.10009</v>
      </c>
      <c r="H54" s="65">
        <f>'copy targets'!$E54-'copy targets'!$F54</f>
        <v>10009</v>
      </c>
      <c r="I54" s="65" t="str" cm="1">
        <f t="array" ref="I54">_xlfn.IFS(F54&gt;E54,"Exceed Target",E54=F54,"Target Met",F54&lt;E54,"Target Not Met")</f>
        <v>Target Not Met</v>
      </c>
      <c r="J54" s="67" t="str">
        <f t="shared" si="0"/>
        <v>Marco Bianchi</v>
      </c>
    </row>
    <row r="55" spans="1:10" x14ac:dyDescent="0.3">
      <c r="A55" s="68" t="s">
        <v>44</v>
      </c>
      <c r="B55" s="69" t="s">
        <v>132</v>
      </c>
      <c r="C55" s="69" t="s">
        <v>184</v>
      </c>
      <c r="D55" s="69" t="s">
        <v>144</v>
      </c>
      <c r="E55" s="69">
        <v>150000</v>
      </c>
      <c r="F55" s="69">
        <f>INDEX('sales achive by poc'!$B$2:$B$94,MATCH(A55,'sales achive by poc'!$A$2:$A$94,0))</f>
        <v>166573</v>
      </c>
      <c r="G55" s="70">
        <f>('copy targets'!$F55-'copy targets'!$E55)/'copy targets'!$E55</f>
        <v>0.11048666666666666</v>
      </c>
      <c r="H55" s="69">
        <f>'copy targets'!$E55-'copy targets'!$F55</f>
        <v>-16573</v>
      </c>
      <c r="I55" s="69" t="str" cm="1">
        <f t="array" ref="I55">_xlfn.IFS(F55&gt;E55,"Exceed Target",E55=F55,"Target Met",F55&lt;E55,"Target Not Met")</f>
        <v>Exceed Target</v>
      </c>
      <c r="J55" s="71" t="str">
        <f t="shared" si="0"/>
        <v>Lucas Olsen</v>
      </c>
    </row>
    <row r="56" spans="1:10" x14ac:dyDescent="0.3">
      <c r="A56" s="64" t="s">
        <v>41</v>
      </c>
      <c r="B56" s="65" t="s">
        <v>135</v>
      </c>
      <c r="C56" s="65" t="s">
        <v>185</v>
      </c>
      <c r="D56" s="65" t="s">
        <v>145</v>
      </c>
      <c r="E56" s="65">
        <v>150000</v>
      </c>
      <c r="F56" s="65">
        <f>INDEX('sales achive by poc'!$B$2:$B$94,MATCH(A56,'sales achive by poc'!$A$2:$A$94,0))</f>
        <v>156971</v>
      </c>
      <c r="G56" s="66">
        <f>('copy targets'!$F56-'copy targets'!$E56)/'copy targets'!$E56</f>
        <v>4.6473333333333332E-2</v>
      </c>
      <c r="H56" s="65">
        <f>'copy targets'!$E56-'copy targets'!$F56</f>
        <v>-6971</v>
      </c>
      <c r="I56" s="65" t="str" cm="1">
        <f t="array" ref="I56">_xlfn.IFS(F56&gt;E56,"Exceed Target",E56=F56,"Target Met",F56&lt;E56,"Target Not Met")</f>
        <v>Exceed Target</v>
      </c>
      <c r="J56" s="67" t="str">
        <f t="shared" si="0"/>
        <v>Benjamin Chen</v>
      </c>
    </row>
    <row r="57" spans="1:10" x14ac:dyDescent="0.3">
      <c r="A57" s="68" t="s">
        <v>30</v>
      </c>
      <c r="B57" s="69" t="s">
        <v>137</v>
      </c>
      <c r="C57" s="69" t="s">
        <v>186</v>
      </c>
      <c r="D57" s="69" t="s">
        <v>144</v>
      </c>
      <c r="E57" s="69">
        <v>200000</v>
      </c>
      <c r="F57" s="69">
        <f>INDEX('sales achive by poc'!$B$2:$B$94,MATCH(A57,'sales achive by poc'!$A$2:$A$94,0))</f>
        <v>201398</v>
      </c>
      <c r="G57" s="70">
        <f>('copy targets'!$F57-'copy targets'!$E57)/'copy targets'!$E57</f>
        <v>6.9899999999999997E-3</v>
      </c>
      <c r="H57" s="69">
        <f>'copy targets'!$E57-'copy targets'!$F57</f>
        <v>-1398</v>
      </c>
      <c r="I57" s="69" t="str" cm="1">
        <f t="array" ref="I57">_xlfn.IFS(F57&gt;E57,"Exceed Target",E57=F57,"Target Met",F57&lt;E57,"Target Not Met")</f>
        <v>Exceed Target</v>
      </c>
      <c r="J57" s="71" t="str">
        <f t="shared" si="0"/>
        <v>Daniela Hernandez</v>
      </c>
    </row>
    <row r="58" spans="1:10" x14ac:dyDescent="0.3">
      <c r="A58" s="64" t="s">
        <v>12</v>
      </c>
      <c r="B58" s="65" t="s">
        <v>121</v>
      </c>
      <c r="C58" s="65" t="s">
        <v>187</v>
      </c>
      <c r="D58" s="65" t="s">
        <v>143</v>
      </c>
      <c r="E58" s="65">
        <v>150000</v>
      </c>
      <c r="F58" s="65">
        <f>INDEX('sales achive by poc'!$B$2:$B$94,MATCH(A58,'sales achive by poc'!$A$2:$A$94,0))</f>
        <v>88917</v>
      </c>
      <c r="G58" s="66">
        <f>('copy targets'!$F58-'copy targets'!$E58)/'copy targets'!$E58</f>
        <v>-0.40722000000000003</v>
      </c>
      <c r="H58" s="65">
        <f>'copy targets'!$E58-'copy targets'!$F58</f>
        <v>61083</v>
      </c>
      <c r="I58" s="65" t="str" cm="1">
        <f t="array" ref="I58">_xlfn.IFS(F58&gt;E58,"Exceed Target",E58=F58,"Target Met",F58&lt;E58,"Target Not Met")</f>
        <v>Target Not Met</v>
      </c>
      <c r="J58" s="67" t="str">
        <f t="shared" si="0"/>
        <v>Liam Baumann</v>
      </c>
    </row>
    <row r="59" spans="1:10" x14ac:dyDescent="0.3">
      <c r="A59" s="68" t="s">
        <v>54</v>
      </c>
      <c r="B59" s="69" t="s">
        <v>138</v>
      </c>
      <c r="C59" s="69" t="s">
        <v>188</v>
      </c>
      <c r="D59" s="69" t="s">
        <v>144</v>
      </c>
      <c r="E59" s="69">
        <v>100000</v>
      </c>
      <c r="F59" s="69">
        <f>INDEX('sales achive by poc'!$B$2:$B$94,MATCH(A59,'sales achive by poc'!$A$2:$A$94,0))</f>
        <v>115877</v>
      </c>
      <c r="G59" s="70">
        <f>('copy targets'!$F59-'copy targets'!$E59)/'copy targets'!$E59</f>
        <v>0.15876999999999999</v>
      </c>
      <c r="H59" s="69">
        <f>'copy targets'!$E59-'copy targets'!$F59</f>
        <v>-15877</v>
      </c>
      <c r="I59" s="69" t="str" cm="1">
        <f t="array" ref="I59">_xlfn.IFS(F59&gt;E59,"Exceed Target",E59=F59,"Target Met",F59&lt;E59,"Target Not Met")</f>
        <v>Exceed Target</v>
      </c>
      <c r="J59" s="71" t="str">
        <f t="shared" si="0"/>
        <v>Charlotte Miller</v>
      </c>
    </row>
    <row r="60" spans="1:10" x14ac:dyDescent="0.3">
      <c r="A60" s="64" t="s">
        <v>91</v>
      </c>
      <c r="B60" s="65" t="s">
        <v>139</v>
      </c>
      <c r="C60" s="65" t="s">
        <v>189</v>
      </c>
      <c r="D60" s="65" t="s">
        <v>142</v>
      </c>
      <c r="E60" s="65">
        <v>100000</v>
      </c>
      <c r="F60" s="65">
        <f>INDEX('sales achive by poc'!$B$2:$B$94,MATCH(A60,'sales achive by poc'!$A$2:$A$94,0))</f>
        <v>87374</v>
      </c>
      <c r="G60" s="66">
        <f>('copy targets'!$F60-'copy targets'!$E60)/'copy targets'!$E60</f>
        <v>-0.12626000000000001</v>
      </c>
      <c r="H60" s="65">
        <f>'copy targets'!$E60-'copy targets'!$F60</f>
        <v>12626</v>
      </c>
      <c r="I60" s="65" t="str" cm="1">
        <f t="array" ref="I60">_xlfn.IFS(F60&gt;E60,"Exceed Target",E60=F60,"Target Met",F60&lt;E60,"Target Not Met")</f>
        <v>Target Not Met</v>
      </c>
      <c r="J60" s="67" t="str">
        <f t="shared" si="0"/>
        <v>Priya Kapoor</v>
      </c>
    </row>
    <row r="61" spans="1:10" x14ac:dyDescent="0.3">
      <c r="A61" s="68" t="s">
        <v>11</v>
      </c>
      <c r="B61" s="69" t="s">
        <v>140</v>
      </c>
      <c r="C61" s="69" t="s">
        <v>190</v>
      </c>
      <c r="D61" s="69" t="s">
        <v>143</v>
      </c>
      <c r="E61" s="69">
        <v>150000</v>
      </c>
      <c r="F61" s="69">
        <f>INDEX('sales achive by poc'!$B$2:$B$94,MATCH(A61,'sales achive by poc'!$A$2:$A$94,0))</f>
        <v>155548</v>
      </c>
      <c r="G61" s="70">
        <f>('copy targets'!$F61-'copy targets'!$E61)/'copy targets'!$E61</f>
        <v>3.6986666666666668E-2</v>
      </c>
      <c r="H61" s="69">
        <f>'copy targets'!$E61-'copy targets'!$F61</f>
        <v>-5548</v>
      </c>
      <c r="I61" s="69" t="str" cm="1">
        <f t="array" ref="I61">_xlfn.IFS(F61&gt;E61,"Exceed Target",E61=F61,"Target Met",F61&lt;E61,"Target Not Met")</f>
        <v>Exceed Target</v>
      </c>
      <c r="J61" s="71" t="str">
        <f t="shared" si="0"/>
        <v>Oliver Kumar</v>
      </c>
    </row>
    <row r="62" spans="1:10" x14ac:dyDescent="0.3">
      <c r="A62" s="64" t="s">
        <v>73</v>
      </c>
      <c r="B62" s="65" t="s">
        <v>115</v>
      </c>
      <c r="C62" s="65" t="s">
        <v>161</v>
      </c>
      <c r="D62" s="65" t="s">
        <v>146</v>
      </c>
      <c r="E62" s="65">
        <v>150000</v>
      </c>
      <c r="F62" s="65">
        <f>INDEX('sales achive by poc'!$B$2:$B$94,MATCH(A62,'sales achive by poc'!$A$2:$A$94,0))</f>
        <v>156627</v>
      </c>
      <c r="G62" s="66">
        <f>('copy targets'!$F62-'copy targets'!$E62)/'copy targets'!$E62</f>
        <v>4.4179999999999997E-2</v>
      </c>
      <c r="H62" s="65">
        <f>'copy targets'!$E62-'copy targets'!$F62</f>
        <v>-6627</v>
      </c>
      <c r="I62" s="65" t="str" cm="1">
        <f t="array" ref="I62">_xlfn.IFS(F62&gt;E62,"Exceed Target",E62=F62,"Target Met",F62&lt;E62,"Target Not Met")</f>
        <v>Exceed Target</v>
      </c>
      <c r="J62" s="67" t="str">
        <f t="shared" si="0"/>
        <v>Amelia Johnson</v>
      </c>
    </row>
    <row r="63" spans="1:10" x14ac:dyDescent="0.3">
      <c r="A63" s="68" t="s">
        <v>76</v>
      </c>
      <c r="B63" s="69" t="s">
        <v>116</v>
      </c>
      <c r="C63" s="69" t="s">
        <v>162</v>
      </c>
      <c r="D63" s="69" t="s">
        <v>142</v>
      </c>
      <c r="E63" s="69">
        <v>80000</v>
      </c>
      <c r="F63" s="69">
        <f>INDEX('sales achive by poc'!$B$2:$B$94,MATCH(A63,'sales achive by poc'!$A$2:$A$94,0))</f>
        <v>87550</v>
      </c>
      <c r="G63" s="70">
        <f>('copy targets'!$F63-'copy targets'!$E63)/'copy targets'!$E63</f>
        <v>9.4375000000000001E-2</v>
      </c>
      <c r="H63" s="69">
        <f>'copy targets'!$E63-'copy targets'!$F63</f>
        <v>-7550</v>
      </c>
      <c r="I63" s="69" t="str" cm="1">
        <f t="array" ref="I63">_xlfn.IFS(F63&gt;E63,"Exceed Target",E63=F63,"Target Met",F63&lt;E63,"Target Not Met")</f>
        <v>Exceed Target</v>
      </c>
      <c r="J63" s="71" t="str">
        <f t="shared" si="0"/>
        <v>Lukas Schmidt</v>
      </c>
    </row>
    <row r="64" spans="1:10" x14ac:dyDescent="0.3">
      <c r="A64" s="64" t="s">
        <v>94</v>
      </c>
      <c r="B64" s="65" t="s">
        <v>117</v>
      </c>
      <c r="C64" s="65" t="s">
        <v>163</v>
      </c>
      <c r="D64" s="65" t="s">
        <v>143</v>
      </c>
      <c r="E64" s="65">
        <v>50000</v>
      </c>
      <c r="F64" s="65">
        <f>INDEX('sales achive by poc'!$B$2:$B$94,MATCH(A64,'sales achive by poc'!$A$2:$A$94,0))</f>
        <v>44651</v>
      </c>
      <c r="G64" s="66">
        <f>('copy targets'!$F64-'copy targets'!$E64)/'copy targets'!$E64</f>
        <v>-0.10698000000000001</v>
      </c>
      <c r="H64" s="65">
        <f>'copy targets'!$E64-'copy targets'!$F64</f>
        <v>5349</v>
      </c>
      <c r="I64" s="65" t="str" cm="1">
        <f t="array" ref="I64">_xlfn.IFS(F64&gt;E64,"Exceed Target",E64=F64,"Target Met",F64&lt;E64,"Target Not Met")</f>
        <v>Target Not Met</v>
      </c>
      <c r="J64" s="67" t="str">
        <f t="shared" si="0"/>
        <v>Olivia Jensen</v>
      </c>
    </row>
    <row r="65" spans="1:10" x14ac:dyDescent="0.3">
      <c r="A65" s="68" t="s">
        <v>84</v>
      </c>
      <c r="B65" s="69" t="s">
        <v>118</v>
      </c>
      <c r="C65" s="69" t="s">
        <v>164</v>
      </c>
      <c r="D65" s="69" t="s">
        <v>144</v>
      </c>
      <c r="E65" s="69">
        <v>30000</v>
      </c>
      <c r="F65" s="69">
        <f>INDEX('sales achive by poc'!$B$2:$B$94,MATCH(A65,'sales achive by poc'!$A$2:$A$94,0))</f>
        <v>10197</v>
      </c>
      <c r="G65" s="70">
        <f>('copy targets'!$F65-'copy targets'!$E65)/'copy targets'!$E65</f>
        <v>-0.66010000000000002</v>
      </c>
      <c r="H65" s="69">
        <f>'copy targets'!$E65-'copy targets'!$F65</f>
        <v>19803</v>
      </c>
      <c r="I65" s="69" t="str" cm="1">
        <f t="array" ref="I65">_xlfn.IFS(F65&gt;E65,"Exceed Target",E65=F65,"Target Met",F65&lt;E65,"Target Not Met")</f>
        <v>Target Not Met</v>
      </c>
      <c r="J65" s="71" t="str">
        <f t="shared" si="0"/>
        <v>Sofia Laine</v>
      </c>
    </row>
    <row r="66" spans="1:10" x14ac:dyDescent="0.3">
      <c r="A66" s="64" t="s">
        <v>58</v>
      </c>
      <c r="B66" s="65" t="s">
        <v>119</v>
      </c>
      <c r="C66" s="65" t="s">
        <v>165</v>
      </c>
      <c r="D66" s="65" t="s">
        <v>143</v>
      </c>
      <c r="E66" s="65">
        <v>80000</v>
      </c>
      <c r="F66" s="65">
        <f>INDEX('sales achive by poc'!$B$2:$B$94,MATCH(A66,'sales achive by poc'!$A$2:$A$94,0))</f>
        <v>56034</v>
      </c>
      <c r="G66" s="66">
        <f>('copy targets'!$F66-'copy targets'!$E66)/'copy targets'!$E66</f>
        <v>-0.29957499999999998</v>
      </c>
      <c r="H66" s="65">
        <f>'copy targets'!$E66-'copy targets'!$F66</f>
        <v>23966</v>
      </c>
      <c r="I66" s="65" t="str" cm="1">
        <f t="array" ref="I66">_xlfn.IFS(F66&gt;E66,"Exceed Target",E66=F66,"Target Met",F66&lt;E66,"Target Not Met")</f>
        <v>Target Not Met</v>
      </c>
      <c r="J66" s="67" t="str">
        <f t="shared" si="0"/>
        <v>Chloe Dupont</v>
      </c>
    </row>
    <row r="67" spans="1:10" x14ac:dyDescent="0.3">
      <c r="A67" s="68" t="s">
        <v>45</v>
      </c>
      <c r="B67" s="69" t="s">
        <v>120</v>
      </c>
      <c r="C67" s="69" t="s">
        <v>166</v>
      </c>
      <c r="D67" s="69" t="s">
        <v>142</v>
      </c>
      <c r="E67" s="69">
        <v>100000</v>
      </c>
      <c r="F67" s="69">
        <f>INDEX('sales achive by poc'!$B$2:$B$94,MATCH(A67,'sales achive by poc'!$A$2:$A$94,0))</f>
        <v>116145</v>
      </c>
      <c r="G67" s="70">
        <f>('copy targets'!$F67-'copy targets'!$E67)/'copy targets'!$E67</f>
        <v>0.16145000000000001</v>
      </c>
      <c r="H67" s="69">
        <f>'copy targets'!$E67-'copy targets'!$F67</f>
        <v>-16145</v>
      </c>
      <c r="I67" s="69" t="str" cm="1">
        <f t="array" ref="I67">_xlfn.IFS(F67&gt;E67,"Exceed Target",E67=F67,"Target Met",F67&lt;E67,"Target Not Met")</f>
        <v>Exceed Target</v>
      </c>
      <c r="J67" s="71" t="str">
        <f t="shared" ref="J67:J93" si="1">_xlfn.TEXTJOIN(" ",FALSE,B67,C67)</f>
        <v>Alexander Müller</v>
      </c>
    </row>
    <row r="68" spans="1:10" x14ac:dyDescent="0.3">
      <c r="A68" s="64" t="s">
        <v>83</v>
      </c>
      <c r="B68" s="65" t="s">
        <v>121</v>
      </c>
      <c r="C68" s="65" t="s">
        <v>167</v>
      </c>
      <c r="D68" s="65" t="s">
        <v>143</v>
      </c>
      <c r="E68" s="65">
        <v>200000</v>
      </c>
      <c r="F68" s="65">
        <f>INDEX('sales achive by poc'!$B$2:$B$94,MATCH(A68,'sales achive by poc'!$A$2:$A$94,0))</f>
        <v>63116</v>
      </c>
      <c r="G68" s="66">
        <f>('copy targets'!$F68-'copy targets'!$E68)/'copy targets'!$E68</f>
        <v>-0.68442000000000003</v>
      </c>
      <c r="H68" s="65">
        <f>'copy targets'!$E68-'copy targets'!$F68</f>
        <v>136884</v>
      </c>
      <c r="I68" s="65" t="str" cm="1">
        <f t="array" ref="I68">_xlfn.IFS(F68&gt;E68,"Exceed Target",E68=F68,"Target Met",F68&lt;E68,"Target Not Met")</f>
        <v>Target Not Met</v>
      </c>
      <c r="J68" s="67" t="str">
        <f t="shared" si="1"/>
        <v>Liam O'Sullivan</v>
      </c>
    </row>
    <row r="69" spans="1:10" x14ac:dyDescent="0.3">
      <c r="A69" s="68" t="s">
        <v>63</v>
      </c>
      <c r="B69" s="69" t="s">
        <v>122</v>
      </c>
      <c r="C69" s="69" t="s">
        <v>168</v>
      </c>
      <c r="D69" s="69" t="s">
        <v>143</v>
      </c>
      <c r="E69" s="69">
        <v>100000</v>
      </c>
      <c r="F69" s="69">
        <f>INDEX('sales achive by poc'!$B$2:$B$94,MATCH(A69,'sales achive by poc'!$A$2:$A$94,0))</f>
        <v>87269</v>
      </c>
      <c r="G69" s="70">
        <f>('copy targets'!$F69-'copy targets'!$E69)/'copy targets'!$E69</f>
        <v>-0.12731000000000001</v>
      </c>
      <c r="H69" s="69">
        <f>'copy targets'!$E69-'copy targets'!$F69</f>
        <v>12731</v>
      </c>
      <c r="I69" s="69" t="str" cm="1">
        <f t="array" ref="I69">_xlfn.IFS(F69&gt;E69,"Exceed Target",E69=F69,"Target Met",F69&lt;E69,"Target Not Met")</f>
        <v>Target Not Met</v>
      </c>
      <c r="J69" s="71" t="str">
        <f t="shared" si="1"/>
        <v>Sophia Rossi</v>
      </c>
    </row>
    <row r="70" spans="1:10" x14ac:dyDescent="0.3">
      <c r="A70" s="64" t="s">
        <v>7</v>
      </c>
      <c r="B70" s="65" t="s">
        <v>123</v>
      </c>
      <c r="C70" s="65" t="s">
        <v>169</v>
      </c>
      <c r="D70" s="65" t="s">
        <v>144</v>
      </c>
      <c r="E70" s="65">
        <v>150000</v>
      </c>
      <c r="F70" s="65">
        <f>INDEX('sales achive by poc'!$B$2:$B$94,MATCH(A70,'sales achive by poc'!$A$2:$A$94,0))</f>
        <v>158488</v>
      </c>
      <c r="G70" s="66">
        <f>('copy targets'!$F70-'copy targets'!$E70)/'copy targets'!$E70</f>
        <v>5.6586666666666667E-2</v>
      </c>
      <c r="H70" s="65">
        <f>'copy targets'!$E70-'copy targets'!$F70</f>
        <v>-8488</v>
      </c>
      <c r="I70" s="65" t="str" cm="1">
        <f t="array" ref="I70">_xlfn.IFS(F70&gt;E70,"Exceed Target",E70=F70,"Target Met",F70&lt;E70,"Target Not Met")</f>
        <v>Exceed Target</v>
      </c>
      <c r="J70" s="67" t="str">
        <f t="shared" si="1"/>
        <v>Emma Hansen</v>
      </c>
    </row>
    <row r="71" spans="1:10" x14ac:dyDescent="0.3">
      <c r="A71" s="68" t="s">
        <v>38</v>
      </c>
      <c r="B71" s="69" t="s">
        <v>124</v>
      </c>
      <c r="C71" s="69" t="s">
        <v>170</v>
      </c>
      <c r="D71" s="69" t="s">
        <v>143</v>
      </c>
      <c r="E71" s="69">
        <v>100000</v>
      </c>
      <c r="F71" s="69">
        <f>INDEX('sales achive by poc'!$B$2:$B$94,MATCH(A71,'sales achive by poc'!$A$2:$A$94,0))</f>
        <v>74372</v>
      </c>
      <c r="G71" s="70">
        <f>('copy targets'!$F71-'copy targets'!$E71)/'copy targets'!$E71</f>
        <v>-0.25628000000000001</v>
      </c>
      <c r="H71" s="69">
        <f>'copy targets'!$E71-'copy targets'!$F71</f>
        <v>25628</v>
      </c>
      <c r="I71" s="69" t="str" cm="1">
        <f t="array" ref="I71">_xlfn.IFS(F71&gt;E71,"Exceed Target",E71=F71,"Target Met",F71&lt;E71,"Target Not Met")</f>
        <v>Target Not Met</v>
      </c>
      <c r="J71" s="71" t="str">
        <f t="shared" si="1"/>
        <v>Ethan Lee</v>
      </c>
    </row>
    <row r="72" spans="1:10" x14ac:dyDescent="0.3">
      <c r="A72" s="64" t="s">
        <v>21</v>
      </c>
      <c r="B72" s="65" t="s">
        <v>125</v>
      </c>
      <c r="C72" s="65" t="s">
        <v>171</v>
      </c>
      <c r="D72" s="65" t="s">
        <v>142</v>
      </c>
      <c r="E72" s="65">
        <v>150000</v>
      </c>
      <c r="F72" s="65">
        <f>INDEX('sales achive by poc'!$B$2:$B$94,MATCH(A72,'sales achive by poc'!$A$2:$A$94,0))</f>
        <v>153373</v>
      </c>
      <c r="G72" s="66">
        <f>('copy targets'!$F72-'copy targets'!$E72)/'copy targets'!$E72</f>
        <v>2.2486666666666665E-2</v>
      </c>
      <c r="H72" s="65">
        <f>'copy targets'!$E72-'copy targets'!$F72</f>
        <v>-3373</v>
      </c>
      <c r="I72" s="65" t="str" cm="1">
        <f t="array" ref="I72">_xlfn.IFS(F72&gt;E72,"Exceed Target",E72=F72,"Target Met",F72&lt;E72,"Target Not Met")</f>
        <v>Exceed Target</v>
      </c>
      <c r="J72" s="67" t="str">
        <f t="shared" si="1"/>
        <v>Isabella Garcia</v>
      </c>
    </row>
    <row r="73" spans="1:10" x14ac:dyDescent="0.3">
      <c r="A73" s="68" t="s">
        <v>82</v>
      </c>
      <c r="B73" s="69" t="s">
        <v>126</v>
      </c>
      <c r="C73" s="69" t="s">
        <v>172</v>
      </c>
      <c r="D73" s="69" t="s">
        <v>142</v>
      </c>
      <c r="E73" s="69">
        <v>100000</v>
      </c>
      <c r="F73" s="69">
        <f>INDEX('sales achive by poc'!$B$2:$B$94,MATCH(A73,'sales achive by poc'!$A$2:$A$94,0))</f>
        <v>86682</v>
      </c>
      <c r="G73" s="70">
        <f>('copy targets'!$F73-'copy targets'!$E73)/'copy targets'!$E73</f>
        <v>-0.13317999999999999</v>
      </c>
      <c r="H73" s="69">
        <f>'copy targets'!$E73-'copy targets'!$F73</f>
        <v>13318</v>
      </c>
      <c r="I73" s="69" t="str" cm="1">
        <f t="array" ref="I73">_xlfn.IFS(F73&gt;E73,"Exceed Target",E73=F73,"Target Met",F73&lt;E73,"Target Not Met")</f>
        <v>Target Not Met</v>
      </c>
      <c r="J73" s="71" t="str">
        <f t="shared" si="1"/>
        <v>Noah Meier</v>
      </c>
    </row>
    <row r="74" spans="1:10" x14ac:dyDescent="0.3">
      <c r="A74" s="64" t="s">
        <v>85</v>
      </c>
      <c r="B74" s="65" t="s">
        <v>127</v>
      </c>
      <c r="C74" s="65" t="s">
        <v>173</v>
      </c>
      <c r="D74" s="65" t="s">
        <v>146</v>
      </c>
      <c r="E74" s="65">
        <v>100000</v>
      </c>
      <c r="F74" s="65">
        <f>INDEX('sales achive by poc'!$B$2:$B$94,MATCH(A74,'sales achive by poc'!$A$2:$A$94,0))</f>
        <v>91534</v>
      </c>
      <c r="G74" s="66">
        <f>('copy targets'!$F74-'copy targets'!$E74)/'copy targets'!$E74</f>
        <v>-8.4659999999999999E-2</v>
      </c>
      <c r="H74" s="65">
        <f>'copy targets'!$E74-'copy targets'!$F74</f>
        <v>8466</v>
      </c>
      <c r="I74" s="65" t="str" cm="1">
        <f t="array" ref="I74">_xlfn.IFS(F74&gt;E74,"Exceed Target",E74=F74,"Target Met",F74&lt;E74,"Target Not Met")</f>
        <v>Target Not Met</v>
      </c>
      <c r="J74" s="67" t="str">
        <f t="shared" si="1"/>
        <v>Ava Williams</v>
      </c>
    </row>
    <row r="75" spans="1:10" x14ac:dyDescent="0.3">
      <c r="A75" s="68" t="s">
        <v>26</v>
      </c>
      <c r="B75" s="69" t="s">
        <v>128</v>
      </c>
      <c r="C75" s="69" t="s">
        <v>174</v>
      </c>
      <c r="D75" s="69" t="s">
        <v>145</v>
      </c>
      <c r="E75" s="69">
        <v>100000</v>
      </c>
      <c r="F75" s="69">
        <f>INDEX('sales achive by poc'!$B$2:$B$94,MATCH(A75,'sales achive by poc'!$A$2:$A$94,0))</f>
        <v>107329</v>
      </c>
      <c r="G75" s="70">
        <f>('copy targets'!$F75-'copy targets'!$E75)/'copy targets'!$E75</f>
        <v>7.3289999999999994E-2</v>
      </c>
      <c r="H75" s="69">
        <f>'copy targets'!$E75-'copy targets'!$F75</f>
        <v>-7329</v>
      </c>
      <c r="I75" s="69" t="str" cm="1">
        <f t="array" ref="I75">_xlfn.IFS(F75&gt;E75,"Exceed Target",E75=F75,"Target Met",F75&lt;E75,"Target Not Met")</f>
        <v>Exceed Target</v>
      </c>
      <c r="J75" s="71" t="str">
        <f t="shared" si="1"/>
        <v>Dev Patel</v>
      </c>
    </row>
    <row r="76" spans="1:10" x14ac:dyDescent="0.3">
      <c r="A76" s="64" t="s">
        <v>36</v>
      </c>
      <c r="B76" s="65" t="s">
        <v>129</v>
      </c>
      <c r="C76" s="65" t="s">
        <v>175</v>
      </c>
      <c r="D76" s="65" t="s">
        <v>146</v>
      </c>
      <c r="E76" s="65">
        <v>100000</v>
      </c>
      <c r="F76" s="65">
        <f>INDEX('sales achive by poc'!$B$2:$B$94,MATCH(A76,'sales achive by poc'!$A$2:$A$94,0))</f>
        <v>73048</v>
      </c>
      <c r="G76" s="66">
        <f>('copy targets'!$F76-'copy targets'!$E76)/'copy targets'!$E76</f>
        <v>-0.26951999999999998</v>
      </c>
      <c r="H76" s="65">
        <f>'copy targets'!$E76-'copy targets'!$F76</f>
        <v>26952</v>
      </c>
      <c r="I76" s="65" t="str" cm="1">
        <f t="array" ref="I76">_xlfn.IFS(F76&gt;E76,"Exceed Target",E76=F76,"Target Met",F76&lt;E76,"Target Not Met")</f>
        <v>Target Not Met</v>
      </c>
      <c r="J76" s="67" t="str">
        <f t="shared" si="1"/>
        <v>Mia Khan</v>
      </c>
    </row>
    <row r="77" spans="1:10" x14ac:dyDescent="0.3">
      <c r="A77" s="68" t="s">
        <v>42</v>
      </c>
      <c r="B77" s="69" t="s">
        <v>130</v>
      </c>
      <c r="C77" s="69" t="s">
        <v>176</v>
      </c>
      <c r="D77" s="69" t="s">
        <v>144</v>
      </c>
      <c r="E77" s="69">
        <v>100000</v>
      </c>
      <c r="F77" s="69">
        <f>INDEX('sales achive by poc'!$B$2:$B$94,MATCH(A77,'sales achive by poc'!$A$2:$A$94,0))</f>
        <v>86855</v>
      </c>
      <c r="G77" s="70">
        <f>('copy targets'!$F77-'copy targets'!$E77)/'copy targets'!$E77</f>
        <v>-0.13145000000000001</v>
      </c>
      <c r="H77" s="69">
        <f>'copy targets'!$E77-'copy targets'!$F77</f>
        <v>13145</v>
      </c>
      <c r="I77" s="69" t="str" cm="1">
        <f t="array" ref="I77">_xlfn.IFS(F77&gt;E77,"Exceed Target",E77=F77,"Target Met",F77&lt;E77,"Target Not Met")</f>
        <v>Target Not Met</v>
      </c>
      <c r="J77" s="71" t="str">
        <f t="shared" si="1"/>
        <v>William Brown</v>
      </c>
    </row>
    <row r="78" spans="1:10" x14ac:dyDescent="0.3">
      <c r="A78" s="64" t="s">
        <v>32</v>
      </c>
      <c r="B78" s="65" t="s">
        <v>131</v>
      </c>
      <c r="C78" s="65" t="s">
        <v>177</v>
      </c>
      <c r="D78" s="65" t="s">
        <v>145</v>
      </c>
      <c r="E78" s="65">
        <v>80000</v>
      </c>
      <c r="F78" s="65">
        <f>INDEX('sales achive by poc'!$B$2:$B$94,MATCH(A78,'sales achive by poc'!$A$2:$A$94,0))</f>
        <v>67941</v>
      </c>
      <c r="G78" s="66">
        <f>('copy targets'!$F78-'copy targets'!$E78)/'copy targets'!$E78</f>
        <v>-0.1507375</v>
      </c>
      <c r="H78" s="65">
        <f>'copy targets'!$E78-'copy targets'!$F78</f>
        <v>12059</v>
      </c>
      <c r="I78" s="65" t="str" cm="1">
        <f t="array" ref="I78">_xlfn.IFS(F78&gt;E78,"Exceed Target",E78=F78,"Target Met",F78&lt;E78,"Target Not Met")</f>
        <v>Target Not Met</v>
      </c>
      <c r="J78" s="67" t="str">
        <f t="shared" si="1"/>
        <v>Sophie Gruber</v>
      </c>
    </row>
    <row r="79" spans="1:10" x14ac:dyDescent="0.3">
      <c r="A79" s="68" t="s">
        <v>47</v>
      </c>
      <c r="B79" s="69" t="s">
        <v>132</v>
      </c>
      <c r="C79" s="69" t="s">
        <v>178</v>
      </c>
      <c r="D79" s="69" t="s">
        <v>144</v>
      </c>
      <c r="E79" s="69">
        <v>100000</v>
      </c>
      <c r="F79" s="69">
        <f>INDEX('sales achive by poc'!$B$2:$B$94,MATCH(A79,'sales achive by poc'!$A$2:$A$94,0))</f>
        <v>85772</v>
      </c>
      <c r="G79" s="70">
        <f>('copy targets'!$F79-'copy targets'!$E79)/'copy targets'!$E79</f>
        <v>-0.14227999999999999</v>
      </c>
      <c r="H79" s="69">
        <f>'copy targets'!$E79-'copy targets'!$F79</f>
        <v>14228</v>
      </c>
      <c r="I79" s="69" t="str" cm="1">
        <f t="array" ref="I79">_xlfn.IFS(F79&gt;E79,"Exceed Target",E79=F79,"Target Met",F79&lt;E79,"Target Not Met")</f>
        <v>Target Not Met</v>
      </c>
      <c r="J79" s="71" t="str">
        <f t="shared" si="1"/>
        <v>Lucas Nielsen</v>
      </c>
    </row>
    <row r="80" spans="1:10" x14ac:dyDescent="0.3">
      <c r="A80" s="64" t="s">
        <v>50</v>
      </c>
      <c r="B80" s="65" t="s">
        <v>133</v>
      </c>
      <c r="C80" s="65" t="s">
        <v>179</v>
      </c>
      <c r="D80" s="65" t="s">
        <v>143</v>
      </c>
      <c r="E80" s="65">
        <v>30000</v>
      </c>
      <c r="F80" s="65">
        <f>INDEX('sales achive by poc'!$B$2:$B$94,MATCH(A80,'sales achive by poc'!$A$2:$A$94,0))</f>
        <v>38017</v>
      </c>
      <c r="G80" s="66">
        <f>('copy targets'!$F80-'copy targets'!$E80)/'copy targets'!$E80</f>
        <v>0.26723333333333332</v>
      </c>
      <c r="H80" s="65">
        <f>'copy targets'!$E80-'copy targets'!$F80</f>
        <v>-8017</v>
      </c>
      <c r="I80" s="65" t="str" cm="1">
        <f t="array" ref="I80">_xlfn.IFS(F80&gt;E80,"Exceed Target",E80=F80,"Target Met",F80&lt;E80,"Target Not Met")</f>
        <v>Exceed Target</v>
      </c>
      <c r="J80" s="67" t="str">
        <f t="shared" si="1"/>
        <v>Aino Virtanen</v>
      </c>
    </row>
    <row r="81" spans="1:10" x14ac:dyDescent="0.3">
      <c r="A81" s="68" t="s">
        <v>92</v>
      </c>
      <c r="B81" s="69" t="s">
        <v>134</v>
      </c>
      <c r="C81" s="69" t="s">
        <v>180</v>
      </c>
      <c r="D81" s="69" t="s">
        <v>145</v>
      </c>
      <c r="E81" s="69">
        <v>30000</v>
      </c>
      <c r="F81" s="69">
        <f>INDEX('sales achive by poc'!$B$2:$B$94,MATCH(A81,'sales achive by poc'!$A$2:$A$94,0))</f>
        <v>42553</v>
      </c>
      <c r="G81" s="70">
        <f>('copy targets'!$F81-'copy targets'!$E81)/'copy targets'!$E81</f>
        <v>0.41843333333333332</v>
      </c>
      <c r="H81" s="69">
        <f>'copy targets'!$E81-'copy targets'!$F81</f>
        <v>-12553</v>
      </c>
      <c r="I81" s="69" t="str" cm="1">
        <f t="array" ref="I81">_xlfn.IFS(F81&gt;E81,"Exceed Target",E81=F81,"Target Met",F81&lt;E81,"Target Not Met")</f>
        <v>Exceed Target</v>
      </c>
      <c r="J81" s="71" t="str">
        <f t="shared" si="1"/>
        <v>Emily Dubois</v>
      </c>
    </row>
    <row r="82" spans="1:10" x14ac:dyDescent="0.3">
      <c r="A82" s="64" t="s">
        <v>65</v>
      </c>
      <c r="B82" s="65" t="s">
        <v>135</v>
      </c>
      <c r="C82" s="65" t="s">
        <v>181</v>
      </c>
      <c r="D82" s="65" t="s">
        <v>146</v>
      </c>
      <c r="E82" s="65">
        <v>200000</v>
      </c>
      <c r="F82" s="65">
        <f>INDEX('sales achive by poc'!$B$2:$B$94,MATCH(A82,'sales achive by poc'!$A$2:$A$94,0))</f>
        <v>195359</v>
      </c>
      <c r="G82" s="66">
        <f>('copy targets'!$F82-'copy targets'!$E82)/'copy targets'!$E82</f>
        <v>-2.3205E-2</v>
      </c>
      <c r="H82" s="65">
        <f>'copy targets'!$E82-'copy targets'!$F82</f>
        <v>4641</v>
      </c>
      <c r="I82" s="65" t="str" cm="1">
        <f t="array" ref="I82">_xlfn.IFS(F82&gt;E82,"Exceed Target",E82=F82,"Target Met",F82&lt;E82,"Target Not Met")</f>
        <v>Target Not Met</v>
      </c>
      <c r="J82" s="67" t="str">
        <f t="shared" si="1"/>
        <v>Benjamin Weber</v>
      </c>
    </row>
    <row r="83" spans="1:10" x14ac:dyDescent="0.3">
      <c r="A83" s="68" t="s">
        <v>16</v>
      </c>
      <c r="B83" s="69" t="s">
        <v>134</v>
      </c>
      <c r="C83" s="69" t="s">
        <v>182</v>
      </c>
      <c r="D83" s="69" t="s">
        <v>142</v>
      </c>
      <c r="E83" s="69">
        <v>80000</v>
      </c>
      <c r="F83" s="69">
        <f>INDEX('sales achive by poc'!$B$2:$B$94,MATCH(A83,'sales achive by poc'!$A$2:$A$94,0))</f>
        <v>67627</v>
      </c>
      <c r="G83" s="70">
        <f>('copy targets'!$F83-'copy targets'!$E83)/'copy targets'!$E83</f>
        <v>-0.15466250000000001</v>
      </c>
      <c r="H83" s="69">
        <f>'copy targets'!$E83-'copy targets'!$F83</f>
        <v>12373</v>
      </c>
      <c r="I83" s="69" t="str" cm="1">
        <f t="array" ref="I83">_xlfn.IFS(F83&gt;E83,"Exceed Target",E83=F83,"Target Met",F83&lt;E83,"Target Not Met")</f>
        <v>Target Not Met</v>
      </c>
      <c r="J83" s="71" t="str">
        <f t="shared" si="1"/>
        <v>Emily Murphy</v>
      </c>
    </row>
    <row r="84" spans="1:10" x14ac:dyDescent="0.3">
      <c r="A84" s="64" t="s">
        <v>14</v>
      </c>
      <c r="B84" s="65" t="s">
        <v>136</v>
      </c>
      <c r="C84" s="65" t="s">
        <v>183</v>
      </c>
      <c r="D84" s="65" t="s">
        <v>142</v>
      </c>
      <c r="E84" s="65">
        <v>250000</v>
      </c>
      <c r="F84" s="65">
        <f>INDEX('sales achive by poc'!$B$2:$B$94,MATCH(A84,'sales achive by poc'!$A$2:$A$94,0))</f>
        <v>261772</v>
      </c>
      <c r="G84" s="66">
        <f>('copy targets'!$F84-'copy targets'!$E84)/'copy targets'!$E84</f>
        <v>4.7087999999999998E-2</v>
      </c>
      <c r="H84" s="65">
        <f>'copy targets'!$E84-'copy targets'!$F84</f>
        <v>-11772</v>
      </c>
      <c r="I84" s="65" t="str" cm="1">
        <f t="array" ref="I84">_xlfn.IFS(F84&gt;E84,"Exceed Target",E84=F84,"Target Met",F84&lt;E84,"Target Not Met")</f>
        <v>Exceed Target</v>
      </c>
      <c r="J84" s="67" t="str">
        <f t="shared" si="1"/>
        <v>Marco Bianchi</v>
      </c>
    </row>
    <row r="85" spans="1:10" x14ac:dyDescent="0.3">
      <c r="A85" s="68" t="s">
        <v>37</v>
      </c>
      <c r="B85" s="69" t="s">
        <v>132</v>
      </c>
      <c r="C85" s="69" t="s">
        <v>184</v>
      </c>
      <c r="D85" s="69" t="s">
        <v>144</v>
      </c>
      <c r="E85" s="69">
        <v>100000</v>
      </c>
      <c r="F85" s="69">
        <f>INDEX('sales achive by poc'!$B$2:$B$94,MATCH(A85,'sales achive by poc'!$A$2:$A$94,0))</f>
        <v>44273</v>
      </c>
      <c r="G85" s="70">
        <f>('copy targets'!$F85-'copy targets'!$E85)/'copy targets'!$E85</f>
        <v>-0.55727000000000004</v>
      </c>
      <c r="H85" s="69">
        <f>'copy targets'!$E85-'copy targets'!$F85</f>
        <v>55727</v>
      </c>
      <c r="I85" s="69" t="str" cm="1">
        <f t="array" ref="I85">_xlfn.IFS(F85&gt;E85,"Exceed Target",E85=F85,"Target Met",F85&lt;E85,"Target Not Met")</f>
        <v>Target Not Met</v>
      </c>
      <c r="J85" s="71" t="str">
        <f t="shared" si="1"/>
        <v>Lucas Olsen</v>
      </c>
    </row>
    <row r="86" spans="1:10" x14ac:dyDescent="0.3">
      <c r="A86" s="64" t="s">
        <v>10</v>
      </c>
      <c r="B86" s="65" t="s">
        <v>135</v>
      </c>
      <c r="C86" s="65" t="s">
        <v>185</v>
      </c>
      <c r="D86" s="65" t="s">
        <v>145</v>
      </c>
      <c r="E86" s="65">
        <v>150000</v>
      </c>
      <c r="F86" s="65">
        <f>INDEX('sales achive by poc'!$B$2:$B$94,MATCH(A86,'sales achive by poc'!$A$2:$A$94,0))</f>
        <v>98774</v>
      </c>
      <c r="G86" s="66">
        <f>('copy targets'!$F86-'copy targets'!$E86)/'copy targets'!$E86</f>
        <v>-0.34150666666666668</v>
      </c>
      <c r="H86" s="65">
        <f>'copy targets'!$E86-'copy targets'!$F86</f>
        <v>51226</v>
      </c>
      <c r="I86" s="65" t="str" cm="1">
        <f t="array" ref="I86">_xlfn.IFS(F86&gt;E86,"Exceed Target",E86=F86,"Target Met",F86&lt;E86,"Target Not Met")</f>
        <v>Target Not Met</v>
      </c>
      <c r="J86" s="67" t="str">
        <f t="shared" si="1"/>
        <v>Benjamin Chen</v>
      </c>
    </row>
    <row r="87" spans="1:10" x14ac:dyDescent="0.3">
      <c r="A87" s="68" t="s">
        <v>86</v>
      </c>
      <c r="B87" s="69" t="s">
        <v>137</v>
      </c>
      <c r="C87" s="69" t="s">
        <v>186</v>
      </c>
      <c r="D87" s="69" t="s">
        <v>144</v>
      </c>
      <c r="E87" s="69">
        <v>100000</v>
      </c>
      <c r="F87" s="69">
        <f>INDEX('sales achive by poc'!$B$2:$B$94,MATCH(A87,'sales achive by poc'!$A$2:$A$94,0))</f>
        <v>94616</v>
      </c>
      <c r="G87" s="70">
        <f>('copy targets'!$F87-'copy targets'!$E87)/'copy targets'!$E87</f>
        <v>-5.3839999999999999E-2</v>
      </c>
      <c r="H87" s="69">
        <f>'copy targets'!$E87-'copy targets'!$F87</f>
        <v>5384</v>
      </c>
      <c r="I87" s="69" t="str" cm="1">
        <f t="array" ref="I87">_xlfn.IFS(F87&gt;E87,"Exceed Target",E87=F87,"Target Met",F87&lt;E87,"Target Not Met")</f>
        <v>Target Not Met</v>
      </c>
      <c r="J87" s="71" t="str">
        <f t="shared" si="1"/>
        <v>Daniela Hernandez</v>
      </c>
    </row>
    <row r="88" spans="1:10" x14ac:dyDescent="0.3">
      <c r="A88" s="64" t="s">
        <v>75</v>
      </c>
      <c r="B88" s="65" t="s">
        <v>121</v>
      </c>
      <c r="C88" s="65" t="s">
        <v>187</v>
      </c>
      <c r="D88" s="65" t="s">
        <v>143</v>
      </c>
      <c r="E88" s="65">
        <v>50000</v>
      </c>
      <c r="F88" s="65">
        <f>INDEX('sales achive by poc'!$B$2:$B$94,MATCH(A88,'sales achive by poc'!$A$2:$A$94,0))</f>
        <v>51911</v>
      </c>
      <c r="G88" s="66">
        <f>('copy targets'!$F88-'copy targets'!$E88)/'copy targets'!$E88</f>
        <v>3.8219999999999997E-2</v>
      </c>
      <c r="H88" s="65">
        <f>'copy targets'!$E88-'copy targets'!$F88</f>
        <v>-1911</v>
      </c>
      <c r="I88" s="65" t="str" cm="1">
        <f t="array" ref="I88">_xlfn.IFS(F88&gt;E88,"Exceed Target",E88=F88,"Target Met",F88&lt;E88,"Target Not Met")</f>
        <v>Exceed Target</v>
      </c>
      <c r="J88" s="67" t="str">
        <f t="shared" si="1"/>
        <v>Liam Baumann</v>
      </c>
    </row>
    <row r="89" spans="1:10" x14ac:dyDescent="0.3">
      <c r="A89" s="68" t="s">
        <v>59</v>
      </c>
      <c r="B89" s="69" t="s">
        <v>138</v>
      </c>
      <c r="C89" s="69" t="s">
        <v>188</v>
      </c>
      <c r="D89" s="69" t="s">
        <v>144</v>
      </c>
      <c r="E89" s="69">
        <v>80000</v>
      </c>
      <c r="F89" s="69">
        <f>INDEX('sales achive by poc'!$B$2:$B$94,MATCH(A89,'sales achive by poc'!$A$2:$A$94,0))</f>
        <v>86182</v>
      </c>
      <c r="G89" s="70">
        <f>('copy targets'!$F89-'copy targets'!$E89)/'copy targets'!$E89</f>
        <v>7.7274999999999996E-2</v>
      </c>
      <c r="H89" s="69">
        <f>'copy targets'!$E89-'copy targets'!$F89</f>
        <v>-6182</v>
      </c>
      <c r="I89" s="69" t="str" cm="1">
        <f t="array" ref="I89">_xlfn.IFS(F89&gt;E89,"Exceed Target",E89=F89,"Target Met",F89&lt;E89,"Target Not Met")</f>
        <v>Exceed Target</v>
      </c>
      <c r="J89" s="71" t="str">
        <f t="shared" si="1"/>
        <v>Charlotte Miller</v>
      </c>
    </row>
    <row r="90" spans="1:10" x14ac:dyDescent="0.3">
      <c r="A90" s="64" t="s">
        <v>67</v>
      </c>
      <c r="B90" s="65" t="s">
        <v>139</v>
      </c>
      <c r="C90" s="65" t="s">
        <v>189</v>
      </c>
      <c r="D90" s="65" t="s">
        <v>142</v>
      </c>
      <c r="E90" s="65">
        <v>100000</v>
      </c>
      <c r="F90" s="65">
        <f>INDEX('sales achive by poc'!$B$2:$B$94,MATCH(A90,'sales achive by poc'!$A$2:$A$94,0))</f>
        <v>85279</v>
      </c>
      <c r="G90" s="66">
        <f>('copy targets'!$F90-'copy targets'!$E90)/'copy targets'!$E90</f>
        <v>-0.14721000000000001</v>
      </c>
      <c r="H90" s="65">
        <f>'copy targets'!$E90-'copy targets'!$F90</f>
        <v>14721</v>
      </c>
      <c r="I90" s="65" t="str" cm="1">
        <f t="array" ref="I90">_xlfn.IFS(F90&gt;E90,"Exceed Target",E90=F90,"Target Met",F90&lt;E90,"Target Not Met")</f>
        <v>Target Not Met</v>
      </c>
      <c r="J90" s="67" t="str">
        <f t="shared" si="1"/>
        <v>Priya Kapoor</v>
      </c>
    </row>
    <row r="91" spans="1:10" x14ac:dyDescent="0.3">
      <c r="A91" s="68" t="s">
        <v>31</v>
      </c>
      <c r="B91" s="69" t="s">
        <v>140</v>
      </c>
      <c r="C91" s="69" t="s">
        <v>190</v>
      </c>
      <c r="D91" s="69" t="s">
        <v>143</v>
      </c>
      <c r="E91" s="69">
        <v>80000</v>
      </c>
      <c r="F91" s="69">
        <f>INDEX('sales achive by poc'!$B$2:$B$94,MATCH(A91,'sales achive by poc'!$A$2:$A$94,0))</f>
        <v>70369</v>
      </c>
      <c r="G91" s="70">
        <f>('copy targets'!$F91-'copy targets'!$E91)/'copy targets'!$E91</f>
        <v>-0.12038749999999999</v>
      </c>
      <c r="H91" s="69">
        <f>'copy targets'!$E91-'copy targets'!$F91</f>
        <v>9631</v>
      </c>
      <c r="I91" s="69" t="str" cm="1">
        <f t="array" ref="I91">_xlfn.IFS(F91&gt;E91,"Exceed Target",E91=F91,"Target Met",F91&lt;E91,"Target Not Met")</f>
        <v>Target Not Met</v>
      </c>
      <c r="J91" s="71" t="str">
        <f t="shared" si="1"/>
        <v>Oliver Kumar</v>
      </c>
    </row>
    <row r="92" spans="1:10" x14ac:dyDescent="0.3">
      <c r="A92" s="64" t="s">
        <v>48</v>
      </c>
      <c r="B92" s="65" t="s">
        <v>126</v>
      </c>
      <c r="C92" s="65" t="s">
        <v>172</v>
      </c>
      <c r="D92" s="65" t="s">
        <v>142</v>
      </c>
      <c r="E92" s="65">
        <v>100000</v>
      </c>
      <c r="F92" s="65">
        <f>INDEX('sales achive by poc'!$B$2:$B$94,MATCH(A92,'sales achive by poc'!$A$2:$A$94,0))</f>
        <v>95828</v>
      </c>
      <c r="G92" s="66">
        <f>('copy targets'!$F92-'copy targets'!$E92)/'copy targets'!$E92</f>
        <v>-4.172E-2</v>
      </c>
      <c r="H92" s="65">
        <f>'copy targets'!$E92-'copy targets'!$F92</f>
        <v>4172</v>
      </c>
      <c r="I92" s="65" t="str" cm="1">
        <f t="array" ref="I92">_xlfn.IFS(F92&gt;E92,"Exceed Target",E92=F92,"Target Met",F92&lt;E92,"Target Not Met")</f>
        <v>Target Not Met</v>
      </c>
      <c r="J92" s="67" t="str">
        <f t="shared" si="1"/>
        <v>Noah Meier</v>
      </c>
    </row>
    <row r="93" spans="1:10" x14ac:dyDescent="0.3">
      <c r="A93" s="48" t="s">
        <v>80</v>
      </c>
      <c r="B93" s="49" t="s">
        <v>127</v>
      </c>
      <c r="C93" s="49" t="s">
        <v>173</v>
      </c>
      <c r="D93" s="49" t="s">
        <v>146</v>
      </c>
      <c r="E93" s="49">
        <v>50000</v>
      </c>
      <c r="F93" s="49">
        <f>INDEX('sales achive by poc'!$B$2:$B$94,MATCH(A93,'sales achive by poc'!$A$2:$A$94,0))</f>
        <v>41950</v>
      </c>
      <c r="G93" s="72">
        <f>('copy targets'!$F93-'copy targets'!$E93)/'copy targets'!$E93</f>
        <v>-0.161</v>
      </c>
      <c r="H93" s="49">
        <f>'copy targets'!$E93-'copy targets'!$F93</f>
        <v>8050</v>
      </c>
      <c r="I93" s="49" t="str" cm="1">
        <f t="array" ref="I93">_xlfn.IFS(F93&gt;E93,"Exceed Target",E93=F93,"Target Met",F93&lt;E93,"Target Not Met")</f>
        <v>Target Not Met</v>
      </c>
      <c r="J93" s="50" t="str">
        <f t="shared" si="1"/>
        <v>Ava Williams</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66C60-1556-4BCF-96DD-CA54A39D4747}">
  <dimension ref="A1"/>
  <sheetViews>
    <sheetView workbookViewId="0">
      <selection activeCell="B2" sqref="B2"/>
    </sheetView>
  </sheetViews>
  <sheetFormatPr defaultRowHeight="14.4" x14ac:dyDescent="0.3"/>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2C38-DFE3-4926-96A0-B0CB34A2F2ED}">
  <sheetPr>
    <tabColor theme="9"/>
  </sheetPr>
  <dimension ref="A1:AT49"/>
  <sheetViews>
    <sheetView topLeftCell="B1" workbookViewId="0">
      <selection activeCell="P7" sqref="P7:R8"/>
    </sheetView>
  </sheetViews>
  <sheetFormatPr defaultRowHeight="14.4" x14ac:dyDescent="0.3"/>
  <cols>
    <col min="1" max="1" width="10" bestFit="1" customWidth="1"/>
    <col min="2" max="2" width="8" bestFit="1" customWidth="1"/>
    <col min="3" max="3" width="11.33203125" bestFit="1" customWidth="1"/>
    <col min="4" max="4" width="16.44140625" bestFit="1" customWidth="1"/>
    <col min="5" max="5" width="14" bestFit="1" customWidth="1"/>
    <col min="6" max="6" width="12" bestFit="1" customWidth="1"/>
    <col min="7" max="7" width="11.21875" bestFit="1" customWidth="1"/>
    <col min="8" max="8" width="11" bestFit="1" customWidth="1"/>
    <col min="11" max="11" width="15.44140625" bestFit="1" customWidth="1"/>
    <col min="16" max="16" width="11.6640625" bestFit="1" customWidth="1"/>
    <col min="17" max="17" width="15.5546875" bestFit="1" customWidth="1"/>
    <col min="18" max="18" width="20.109375" bestFit="1" customWidth="1"/>
    <col min="23" max="23" width="10.33203125" bestFit="1" customWidth="1"/>
    <col min="24" max="24" width="25.6640625" bestFit="1" customWidth="1"/>
    <col min="25" max="25" width="16.88671875" bestFit="1" customWidth="1"/>
    <col min="55" max="55" width="13.6640625" bestFit="1" customWidth="1"/>
    <col min="56" max="56" width="17.21875" bestFit="1" customWidth="1"/>
    <col min="61" max="61" width="16.33203125" bestFit="1" customWidth="1"/>
    <col min="62" max="62" width="21.6640625" bestFit="1" customWidth="1"/>
    <col min="63" max="63" width="18" bestFit="1" customWidth="1"/>
    <col min="64" max="64" width="13.5546875" bestFit="1" customWidth="1"/>
  </cols>
  <sheetData>
    <row r="1" spans="1:18" x14ac:dyDescent="0.3">
      <c r="B1" s="28" t="s">
        <v>148</v>
      </c>
      <c r="C1" s="28" t="s">
        <v>2</v>
      </c>
      <c r="D1" s="28" t="s">
        <v>114</v>
      </c>
      <c r="E1" s="29" t="s">
        <v>0</v>
      </c>
      <c r="F1" s="28" t="s">
        <v>112</v>
      </c>
      <c r="G1" s="28" t="s">
        <v>3</v>
      </c>
      <c r="H1" s="28" t="s">
        <v>1</v>
      </c>
    </row>
    <row r="2" spans="1:18" x14ac:dyDescent="0.3">
      <c r="A2" t="s">
        <v>206</v>
      </c>
      <c r="B2">
        <f>COUNT(Table13[Order ID])</f>
        <v>2500</v>
      </c>
      <c r="C2">
        <f>COUNT(Table13[Customer ID])</f>
        <v>2500</v>
      </c>
      <c r="D2">
        <f>COUNT(Table13[Customer Country])</f>
        <v>0</v>
      </c>
      <c r="E2">
        <f>COUNT(Table13[Order Datetime])</f>
        <v>2500</v>
      </c>
      <c r="F2">
        <f>COUNT(Table13[Order Source])</f>
        <v>0</v>
      </c>
      <c r="G2">
        <f>COUNT(Table13[Sales POC])</f>
        <v>0</v>
      </c>
      <c r="H2">
        <f>COUNT(Table13[Order Value])</f>
        <v>2500</v>
      </c>
      <c r="L2" t="s">
        <v>233</v>
      </c>
      <c r="P2">
        <v>12</v>
      </c>
    </row>
    <row r="3" spans="1:18" x14ac:dyDescent="0.3">
      <c r="A3" t="s">
        <v>207</v>
      </c>
      <c r="B3">
        <f>COUNTBLANK(Table13[Order ID])</f>
        <v>0</v>
      </c>
      <c r="C3">
        <f>COUNTBLANK(Table13[Customer ID])</f>
        <v>0</v>
      </c>
      <c r="D3">
        <f>COUNTBLANK(Table13[Customer Country])</f>
        <v>0</v>
      </c>
      <c r="E3">
        <f>COUNTBLANK(Table13[Order Datetime])</f>
        <v>0</v>
      </c>
      <c r="F3">
        <f>COUNTBLANK(Table13[Order Source])</f>
        <v>0</v>
      </c>
      <c r="G3">
        <f>COUNTBLANK(Table13[Sales POC])</f>
        <v>0</v>
      </c>
      <c r="H3">
        <f>COUNTBLANK(Table13[Order Value])</f>
        <v>0</v>
      </c>
    </row>
    <row r="4" spans="1:18" x14ac:dyDescent="0.3">
      <c r="A4" t="s">
        <v>208</v>
      </c>
      <c r="B4">
        <f>COUNTA(Table13[Order ID])</f>
        <v>2500</v>
      </c>
      <c r="C4">
        <f>COUNTA(Table13[Customer ID])</f>
        <v>2500</v>
      </c>
      <c r="D4">
        <f>COUNTA(Table13[Customer Country])</f>
        <v>2500</v>
      </c>
      <c r="E4">
        <f>COUNTA(Table13[Order Datetime])</f>
        <v>2500</v>
      </c>
      <c r="F4">
        <f>COUNTA(Table13[Order Source])</f>
        <v>2500</v>
      </c>
      <c r="G4">
        <f>COUNTA(Table13[Sales POC])</f>
        <v>2500</v>
      </c>
      <c r="H4">
        <f>COUNTA(Table13[Order Value])</f>
        <v>2500</v>
      </c>
      <c r="L4" t="s">
        <v>235</v>
      </c>
      <c r="M4" t="s">
        <v>206</v>
      </c>
      <c r="P4" s="77"/>
      <c r="Q4" s="77" t="s">
        <v>359</v>
      </c>
      <c r="R4" s="77" t="s">
        <v>301</v>
      </c>
    </row>
    <row r="5" spans="1:18" x14ac:dyDescent="0.3">
      <c r="A5" s="4" t="s">
        <v>209</v>
      </c>
      <c r="B5">
        <f>SUM(B3,B4)</f>
        <v>2500</v>
      </c>
      <c r="C5">
        <f t="shared" ref="C5:H5" si="0">SUM(C3,C4)</f>
        <v>2500</v>
      </c>
      <c r="D5">
        <f t="shared" si="0"/>
        <v>2500</v>
      </c>
      <c r="E5">
        <f t="shared" si="0"/>
        <v>2500</v>
      </c>
      <c r="F5">
        <f t="shared" si="0"/>
        <v>2500</v>
      </c>
      <c r="G5">
        <f t="shared" si="0"/>
        <v>2500</v>
      </c>
      <c r="H5">
        <f t="shared" si="0"/>
        <v>2500</v>
      </c>
      <c r="K5" t="s">
        <v>234</v>
      </c>
      <c r="L5">
        <f>SUMIF(Table13[Order Month],"&gt;6",Table13[Order Value])</f>
        <v>6095203</v>
      </c>
      <c r="M5">
        <f>COUNTIF(Table13[Order Month],"&gt;6")</f>
        <v>1249</v>
      </c>
      <c r="P5" s="77" t="s">
        <v>360</v>
      </c>
      <c r="Q5" s="77">
        <f>INDEX('copy targets'!$A$1:$F$93,MATCH("Steve Frick",'copy targets'!A1:A93,0),MATCH('copy targets'!E1,'copy targets'!A1:E1,0))</f>
        <v>100000</v>
      </c>
      <c r="R5" s="77">
        <f>INDEX('copy targets'!$A$1:$F$93,MATCH("steve frick",'copy targets'!$A$1:$A$93,0),MATCH('copy targets'!F1,'copy targets'!$A$1:$F$1,0))</f>
        <v>98119</v>
      </c>
    </row>
    <row r="6" spans="1:18" x14ac:dyDescent="0.3">
      <c r="A6" s="4" t="s">
        <v>210</v>
      </c>
      <c r="B6">
        <f>B4-B3</f>
        <v>2500</v>
      </c>
      <c r="C6">
        <f t="shared" ref="C6:H6" si="1">C4-C3</f>
        <v>2500</v>
      </c>
      <c r="D6">
        <f t="shared" si="1"/>
        <v>2500</v>
      </c>
      <c r="E6">
        <f t="shared" si="1"/>
        <v>2500</v>
      </c>
      <c r="F6">
        <f t="shared" si="1"/>
        <v>2500</v>
      </c>
      <c r="G6">
        <f t="shared" si="1"/>
        <v>2500</v>
      </c>
      <c r="H6">
        <f t="shared" si="1"/>
        <v>2500</v>
      </c>
    </row>
    <row r="7" spans="1:18" x14ac:dyDescent="0.3">
      <c r="K7" t="s">
        <v>236</v>
      </c>
      <c r="L7" t="s">
        <v>235</v>
      </c>
      <c r="M7" t="s">
        <v>206</v>
      </c>
      <c r="P7" s="77"/>
      <c r="Q7" s="77" t="s">
        <v>361</v>
      </c>
      <c r="R7" s="77" t="s">
        <v>362</v>
      </c>
    </row>
    <row r="8" spans="1:18" x14ac:dyDescent="0.3">
      <c r="L8">
        <f>SUMIF(Table13[Customer Country],"India",Table13[Order Value])</f>
        <v>1356737</v>
      </c>
      <c r="M8">
        <f>COUNTIF(Table13[Customer Country],"India")</f>
        <v>281</v>
      </c>
      <c r="P8" s="77" t="s">
        <v>79</v>
      </c>
      <c r="Q8" s="77" t="str">
        <f>INDEX('copy targets'!$A$1:$I$93,MATCH("Dean Cassidy",'copy targets'!$A$1:$A$93,0),MATCH('copy targets'!D1,'copy targets'!A1:D1,0))</f>
        <v>Beta</v>
      </c>
      <c r="R8" s="77" t="str">
        <f>INDEX('copy targets'!$A$1:$J$93,MATCH("Dean Cassidy",'copy targets'!$A$1:$A$93,0),MATCH('copy targets'!I1,'copy targets'!$A$1:$I$1,0))</f>
        <v>Exceed Target</v>
      </c>
    </row>
    <row r="10" spans="1:18" x14ac:dyDescent="0.3">
      <c r="A10" t="s">
        <v>220</v>
      </c>
      <c r="K10" t="s">
        <v>237</v>
      </c>
      <c r="L10">
        <f>AVERAGEIF(Table13[Order Source],"=Website",Table13[Order Value])</f>
        <v>4802.105180533752</v>
      </c>
    </row>
    <row r="12" spans="1:18" x14ac:dyDescent="0.3">
      <c r="L12">
        <f>COUNTIFS(Table13[Order Date],"&gt;15-06-2023",Table13[new age],"&gt;30")</f>
        <v>1080</v>
      </c>
    </row>
    <row r="13" spans="1:18" x14ac:dyDescent="0.3">
      <c r="F13" t="s">
        <v>221</v>
      </c>
      <c r="G13">
        <f>QUARTILE(Table13[Order Value],1)</f>
        <v>2364</v>
      </c>
    </row>
    <row r="14" spans="1:18" x14ac:dyDescent="0.3">
      <c r="F14" t="s">
        <v>222</v>
      </c>
      <c r="G14">
        <f>QUARTILE(Table13[Order Value],3)</f>
        <v>7439.25</v>
      </c>
    </row>
    <row r="15" spans="1:18" x14ac:dyDescent="0.3">
      <c r="F15" t="s">
        <v>223</v>
      </c>
      <c r="G15">
        <f>G14-G13</f>
        <v>5075.25</v>
      </c>
    </row>
    <row r="17" spans="7:42" x14ac:dyDescent="0.3">
      <c r="G17" t="s">
        <v>224</v>
      </c>
      <c r="H17" t="s">
        <v>225</v>
      </c>
      <c r="I17">
        <f>G14+1.5*G15</f>
        <v>15052.125</v>
      </c>
      <c r="AG17" s="4"/>
    </row>
    <row r="18" spans="7:42" x14ac:dyDescent="0.3">
      <c r="G18" t="s">
        <v>226</v>
      </c>
      <c r="H18" t="s">
        <v>227</v>
      </c>
      <c r="I18">
        <f>G13-1.5*G15</f>
        <v>-5248.875</v>
      </c>
    </row>
    <row r="19" spans="7:42" ht="14.4" customHeight="1" x14ac:dyDescent="0.3"/>
    <row r="20" spans="7:42" x14ac:dyDescent="0.3">
      <c r="AG20" s="4"/>
    </row>
    <row r="27" spans="7:42" x14ac:dyDescent="0.3">
      <c r="AP27" s="47"/>
    </row>
    <row r="36" spans="7:8" x14ac:dyDescent="0.3">
      <c r="G36" t="s">
        <v>221</v>
      </c>
      <c r="H36">
        <f>QUARTILE(Table3[new Age],1)</f>
        <v>36</v>
      </c>
    </row>
    <row r="37" spans="7:8" x14ac:dyDescent="0.3">
      <c r="G37" t="s">
        <v>222</v>
      </c>
      <c r="H37">
        <f>QUARTILE(Table3[new Age],3)</f>
        <v>72</v>
      </c>
    </row>
    <row r="38" spans="7:8" x14ac:dyDescent="0.3">
      <c r="G38" t="s">
        <v>223</v>
      </c>
      <c r="H38">
        <f>H37-H36</f>
        <v>36</v>
      </c>
    </row>
    <row r="39" spans="7:8" x14ac:dyDescent="0.3">
      <c r="G39" t="s">
        <v>229</v>
      </c>
      <c r="H39">
        <f>H37+1.5*H38</f>
        <v>126</v>
      </c>
    </row>
    <row r="40" spans="7:8" x14ac:dyDescent="0.3">
      <c r="G40" t="s">
        <v>226</v>
      </c>
      <c r="H40">
        <f>H36-1.5*H38</f>
        <v>-18</v>
      </c>
    </row>
    <row r="49" spans="46:46" x14ac:dyDescent="0.3">
      <c r="AT49" s="47"/>
    </row>
  </sheetData>
  <conditionalFormatting sqref="H1">
    <cfRule type="top10" dxfId="2" priority="1" percent="1" bottom="1" rank="10"/>
    <cfRule type="top10" dxfId="1" priority="2" percent="1" rank="10"/>
    <cfRule type="top10" dxfId="0" priority="3" rank="10"/>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B4DF4-33AC-4C37-A77A-6E56267264B6}">
  <dimension ref="A1:B94"/>
  <sheetViews>
    <sheetView workbookViewId="0">
      <selection activeCell="B2" sqref="B2"/>
    </sheetView>
  </sheetViews>
  <sheetFormatPr defaultRowHeight="14.4" x14ac:dyDescent="0.3"/>
  <cols>
    <col min="1" max="1" width="19.21875" bestFit="1" customWidth="1"/>
    <col min="2" max="2" width="16.88671875" bestFit="1" customWidth="1"/>
  </cols>
  <sheetData>
    <row r="1" spans="1:2" x14ac:dyDescent="0.3">
      <c r="A1" t="s">
        <v>299</v>
      </c>
      <c r="B1" t="s">
        <v>300</v>
      </c>
    </row>
    <row r="2" spans="1:2" x14ac:dyDescent="0.3">
      <c r="A2" t="s">
        <v>24</v>
      </c>
      <c r="B2">
        <v>182094</v>
      </c>
    </row>
    <row r="3" spans="1:2" x14ac:dyDescent="0.3">
      <c r="A3" t="s">
        <v>39</v>
      </c>
      <c r="B3">
        <v>88953</v>
      </c>
    </row>
    <row r="4" spans="1:2" x14ac:dyDescent="0.3">
      <c r="A4" t="s">
        <v>45</v>
      </c>
      <c r="B4">
        <v>116145</v>
      </c>
    </row>
    <row r="5" spans="1:2" x14ac:dyDescent="0.3">
      <c r="A5" t="s">
        <v>53</v>
      </c>
      <c r="B5">
        <v>89991</v>
      </c>
    </row>
    <row r="6" spans="1:2" x14ac:dyDescent="0.3">
      <c r="A6" t="s">
        <v>46</v>
      </c>
      <c r="B6">
        <v>242439</v>
      </c>
    </row>
    <row r="7" spans="1:2" x14ac:dyDescent="0.3">
      <c r="A7" t="s">
        <v>55</v>
      </c>
      <c r="B7">
        <v>84119</v>
      </c>
    </row>
    <row r="8" spans="1:2" x14ac:dyDescent="0.3">
      <c r="A8" t="s">
        <v>70</v>
      </c>
      <c r="B8">
        <v>132192</v>
      </c>
    </row>
    <row r="9" spans="1:2" x14ac:dyDescent="0.3">
      <c r="A9" t="s">
        <v>50</v>
      </c>
      <c r="B9">
        <v>38017</v>
      </c>
    </row>
    <row r="10" spans="1:2" x14ac:dyDescent="0.3">
      <c r="A10" t="s">
        <v>60</v>
      </c>
      <c r="B10">
        <v>98950</v>
      </c>
    </row>
    <row r="11" spans="1:2" x14ac:dyDescent="0.3">
      <c r="A11" t="s">
        <v>28</v>
      </c>
      <c r="B11">
        <v>110015</v>
      </c>
    </row>
    <row r="12" spans="1:2" x14ac:dyDescent="0.3">
      <c r="A12" t="s">
        <v>92</v>
      </c>
      <c r="B12">
        <v>42553</v>
      </c>
    </row>
    <row r="13" spans="1:2" x14ac:dyDescent="0.3">
      <c r="A13" t="s">
        <v>6</v>
      </c>
      <c r="B13">
        <v>108833</v>
      </c>
    </row>
    <row r="14" spans="1:2" x14ac:dyDescent="0.3">
      <c r="A14" t="s">
        <v>42</v>
      </c>
      <c r="B14">
        <v>86855</v>
      </c>
    </row>
    <row r="15" spans="1:2" x14ac:dyDescent="0.3">
      <c r="A15" t="s">
        <v>79</v>
      </c>
      <c r="B15">
        <v>57084</v>
      </c>
    </row>
    <row r="16" spans="1:2" x14ac:dyDescent="0.3">
      <c r="A16" t="s">
        <v>27</v>
      </c>
      <c r="B16">
        <v>1089868</v>
      </c>
    </row>
    <row r="17" spans="1:2" x14ac:dyDescent="0.3">
      <c r="A17" t="s">
        <v>13</v>
      </c>
      <c r="B17">
        <v>143869</v>
      </c>
    </row>
    <row r="18" spans="1:2" x14ac:dyDescent="0.3">
      <c r="A18" t="s">
        <v>57</v>
      </c>
      <c r="B18">
        <v>45184</v>
      </c>
    </row>
    <row r="19" spans="1:2" x14ac:dyDescent="0.3">
      <c r="A19" t="s">
        <v>26</v>
      </c>
      <c r="B19">
        <v>107329</v>
      </c>
    </row>
    <row r="20" spans="1:2" x14ac:dyDescent="0.3">
      <c r="A20" t="s">
        <v>61</v>
      </c>
      <c r="B20">
        <v>71209</v>
      </c>
    </row>
    <row r="21" spans="1:2" x14ac:dyDescent="0.3">
      <c r="A21" t="s">
        <v>30</v>
      </c>
      <c r="B21">
        <v>201398</v>
      </c>
    </row>
    <row r="22" spans="1:2" x14ac:dyDescent="0.3">
      <c r="A22" t="s">
        <v>33</v>
      </c>
      <c r="B22">
        <v>88589</v>
      </c>
    </row>
    <row r="23" spans="1:2" x14ac:dyDescent="0.3">
      <c r="A23" t="s">
        <v>87</v>
      </c>
      <c r="B23">
        <v>94689</v>
      </c>
    </row>
    <row r="24" spans="1:2" x14ac:dyDescent="0.3">
      <c r="A24" t="s">
        <v>23</v>
      </c>
      <c r="B24">
        <v>188709</v>
      </c>
    </row>
    <row r="25" spans="1:2" x14ac:dyDescent="0.3">
      <c r="A25" t="s">
        <v>90</v>
      </c>
      <c r="B25">
        <v>175816</v>
      </c>
    </row>
    <row r="26" spans="1:2" x14ac:dyDescent="0.3">
      <c r="A26" t="s">
        <v>63</v>
      </c>
      <c r="B26">
        <v>87269</v>
      </c>
    </row>
    <row r="27" spans="1:2" x14ac:dyDescent="0.3">
      <c r="A27" t="s">
        <v>72</v>
      </c>
      <c r="B27">
        <v>145237</v>
      </c>
    </row>
    <row r="28" spans="1:2" x14ac:dyDescent="0.3">
      <c r="A28" t="s">
        <v>89</v>
      </c>
      <c r="B28">
        <v>107830</v>
      </c>
    </row>
    <row r="29" spans="1:2" x14ac:dyDescent="0.3">
      <c r="A29" t="s">
        <v>18</v>
      </c>
      <c r="B29">
        <v>203887</v>
      </c>
    </row>
    <row r="30" spans="1:2" x14ac:dyDescent="0.3">
      <c r="A30" t="s">
        <v>47</v>
      </c>
      <c r="B30">
        <v>85772</v>
      </c>
    </row>
    <row r="31" spans="1:2" x14ac:dyDescent="0.3">
      <c r="A31" t="s">
        <v>78</v>
      </c>
      <c r="B31">
        <v>227134</v>
      </c>
    </row>
    <row r="32" spans="1:2" x14ac:dyDescent="0.3">
      <c r="A32" t="s">
        <v>80</v>
      </c>
      <c r="B32">
        <v>41950</v>
      </c>
    </row>
    <row r="33" spans="1:2" x14ac:dyDescent="0.3">
      <c r="A33" t="s">
        <v>21</v>
      </c>
      <c r="B33">
        <v>153373</v>
      </c>
    </row>
    <row r="34" spans="1:2" x14ac:dyDescent="0.3">
      <c r="A34" t="s">
        <v>85</v>
      </c>
      <c r="B34">
        <v>91534</v>
      </c>
    </row>
    <row r="35" spans="1:2" x14ac:dyDescent="0.3">
      <c r="A35" t="s">
        <v>8</v>
      </c>
      <c r="B35">
        <v>192740</v>
      </c>
    </row>
    <row r="36" spans="1:2" x14ac:dyDescent="0.3">
      <c r="A36" t="s">
        <v>17</v>
      </c>
      <c r="B36">
        <v>130563</v>
      </c>
    </row>
    <row r="37" spans="1:2" x14ac:dyDescent="0.3">
      <c r="A37" t="s">
        <v>12</v>
      </c>
      <c r="B37">
        <v>88917</v>
      </c>
    </row>
    <row r="38" spans="1:2" x14ac:dyDescent="0.3">
      <c r="A38" t="s">
        <v>7</v>
      </c>
      <c r="B38">
        <v>158488</v>
      </c>
    </row>
    <row r="39" spans="1:2" x14ac:dyDescent="0.3">
      <c r="A39" t="s">
        <v>9</v>
      </c>
      <c r="B39">
        <v>167417</v>
      </c>
    </row>
    <row r="40" spans="1:2" x14ac:dyDescent="0.3">
      <c r="A40" t="s">
        <v>62</v>
      </c>
      <c r="B40">
        <v>78336</v>
      </c>
    </row>
    <row r="41" spans="1:2" x14ac:dyDescent="0.3">
      <c r="A41" t="s">
        <v>52</v>
      </c>
      <c r="B41">
        <v>145221</v>
      </c>
    </row>
    <row r="42" spans="1:2" x14ac:dyDescent="0.3">
      <c r="A42" t="s">
        <v>77</v>
      </c>
      <c r="B42">
        <v>135017</v>
      </c>
    </row>
    <row r="43" spans="1:2" x14ac:dyDescent="0.3">
      <c r="A43" t="s">
        <v>83</v>
      </c>
      <c r="B43">
        <v>63116</v>
      </c>
    </row>
    <row r="44" spans="1:2" x14ac:dyDescent="0.3">
      <c r="A44" t="s">
        <v>4</v>
      </c>
      <c r="B44">
        <v>219735</v>
      </c>
    </row>
    <row r="45" spans="1:2" x14ac:dyDescent="0.3">
      <c r="A45" t="s">
        <v>37</v>
      </c>
      <c r="B45">
        <v>44273</v>
      </c>
    </row>
    <row r="46" spans="1:2" x14ac:dyDescent="0.3">
      <c r="A46" t="s">
        <v>22</v>
      </c>
      <c r="B46">
        <v>130274</v>
      </c>
    </row>
    <row r="47" spans="1:2" x14ac:dyDescent="0.3">
      <c r="A47" t="s">
        <v>71</v>
      </c>
      <c r="B47">
        <v>115291</v>
      </c>
    </row>
    <row r="48" spans="1:2" x14ac:dyDescent="0.3">
      <c r="A48" t="s">
        <v>38</v>
      </c>
      <c r="B48">
        <v>74372</v>
      </c>
    </row>
    <row r="49" spans="1:2" x14ac:dyDescent="0.3">
      <c r="A49" t="s">
        <v>95</v>
      </c>
      <c r="B49">
        <v>25048</v>
      </c>
    </row>
    <row r="50" spans="1:2" x14ac:dyDescent="0.3">
      <c r="A50" t="s">
        <v>84</v>
      </c>
      <c r="B50">
        <v>10197</v>
      </c>
    </row>
    <row r="51" spans="1:2" x14ac:dyDescent="0.3">
      <c r="A51" t="s">
        <v>31</v>
      </c>
      <c r="B51">
        <v>70369</v>
      </c>
    </row>
    <row r="52" spans="1:2" x14ac:dyDescent="0.3">
      <c r="A52" t="s">
        <v>41</v>
      </c>
      <c r="B52">
        <v>156971</v>
      </c>
    </row>
    <row r="53" spans="1:2" x14ac:dyDescent="0.3">
      <c r="A53" t="s">
        <v>66</v>
      </c>
      <c r="B53">
        <v>125181</v>
      </c>
    </row>
    <row r="54" spans="1:2" x14ac:dyDescent="0.3">
      <c r="A54" t="s">
        <v>29</v>
      </c>
      <c r="B54">
        <v>139565</v>
      </c>
    </row>
    <row r="55" spans="1:2" x14ac:dyDescent="0.3">
      <c r="A55" t="s">
        <v>19</v>
      </c>
      <c r="B55">
        <v>144598</v>
      </c>
    </row>
    <row r="56" spans="1:2" x14ac:dyDescent="0.3">
      <c r="A56" t="s">
        <v>10</v>
      </c>
      <c r="B56">
        <v>98774</v>
      </c>
    </row>
    <row r="57" spans="1:2" x14ac:dyDescent="0.3">
      <c r="A57" t="s">
        <v>34</v>
      </c>
      <c r="B57">
        <v>173391</v>
      </c>
    </row>
    <row r="58" spans="1:2" x14ac:dyDescent="0.3">
      <c r="A58" t="s">
        <v>20</v>
      </c>
      <c r="B58">
        <v>133448</v>
      </c>
    </row>
    <row r="59" spans="1:2" x14ac:dyDescent="0.3">
      <c r="A59" t="s">
        <v>74</v>
      </c>
      <c r="B59">
        <v>164789</v>
      </c>
    </row>
    <row r="60" spans="1:2" x14ac:dyDescent="0.3">
      <c r="A60" t="s">
        <v>58</v>
      </c>
      <c r="B60">
        <v>56034</v>
      </c>
    </row>
    <row r="61" spans="1:2" x14ac:dyDescent="0.3">
      <c r="A61" t="s">
        <v>93</v>
      </c>
      <c r="B61">
        <v>31897</v>
      </c>
    </row>
    <row r="62" spans="1:2" x14ac:dyDescent="0.3">
      <c r="A62" t="s">
        <v>15</v>
      </c>
      <c r="B62">
        <v>123241</v>
      </c>
    </row>
    <row r="63" spans="1:2" x14ac:dyDescent="0.3">
      <c r="A63" t="s">
        <v>73</v>
      </c>
      <c r="B63">
        <v>156627</v>
      </c>
    </row>
    <row r="64" spans="1:2" x14ac:dyDescent="0.3">
      <c r="A64" t="s">
        <v>75</v>
      </c>
      <c r="B64">
        <v>51911</v>
      </c>
    </row>
    <row r="65" spans="1:2" x14ac:dyDescent="0.3">
      <c r="A65" t="s">
        <v>48</v>
      </c>
      <c r="B65">
        <v>95828</v>
      </c>
    </row>
    <row r="66" spans="1:2" x14ac:dyDescent="0.3">
      <c r="A66" t="s">
        <v>82</v>
      </c>
      <c r="B66">
        <v>86682</v>
      </c>
    </row>
    <row r="67" spans="1:2" x14ac:dyDescent="0.3">
      <c r="A67" t="s">
        <v>40</v>
      </c>
      <c r="B67">
        <v>137504</v>
      </c>
    </row>
    <row r="68" spans="1:2" x14ac:dyDescent="0.3">
      <c r="A68" t="s">
        <v>94</v>
      </c>
      <c r="B68">
        <v>44651</v>
      </c>
    </row>
    <row r="69" spans="1:2" x14ac:dyDescent="0.3">
      <c r="A69" t="s">
        <v>5</v>
      </c>
      <c r="B69">
        <v>195983</v>
      </c>
    </row>
    <row r="70" spans="1:2" x14ac:dyDescent="0.3">
      <c r="A70" t="s">
        <v>14</v>
      </c>
      <c r="B70">
        <v>261772</v>
      </c>
    </row>
    <row r="71" spans="1:2" x14ac:dyDescent="0.3">
      <c r="A71" t="s">
        <v>64</v>
      </c>
      <c r="B71">
        <v>99157</v>
      </c>
    </row>
    <row r="72" spans="1:2" x14ac:dyDescent="0.3">
      <c r="A72" t="s">
        <v>76</v>
      </c>
      <c r="B72">
        <v>87550</v>
      </c>
    </row>
    <row r="73" spans="1:2" x14ac:dyDescent="0.3">
      <c r="A73" t="s">
        <v>67</v>
      </c>
      <c r="B73">
        <v>85279</v>
      </c>
    </row>
    <row r="74" spans="1:2" x14ac:dyDescent="0.3">
      <c r="A74" t="s">
        <v>49</v>
      </c>
      <c r="B74">
        <v>92100</v>
      </c>
    </row>
    <row r="75" spans="1:2" x14ac:dyDescent="0.3">
      <c r="A75" t="s">
        <v>91</v>
      </c>
      <c r="B75">
        <v>87374</v>
      </c>
    </row>
    <row r="76" spans="1:2" x14ac:dyDescent="0.3">
      <c r="A76" t="s">
        <v>51</v>
      </c>
      <c r="B76">
        <v>98119</v>
      </c>
    </row>
    <row r="77" spans="1:2" x14ac:dyDescent="0.3">
      <c r="A77" t="s">
        <v>36</v>
      </c>
      <c r="B77">
        <v>73048</v>
      </c>
    </row>
    <row r="78" spans="1:2" x14ac:dyDescent="0.3">
      <c r="A78" t="s">
        <v>65</v>
      </c>
      <c r="B78">
        <v>195359</v>
      </c>
    </row>
    <row r="79" spans="1:2" x14ac:dyDescent="0.3">
      <c r="A79" t="s">
        <v>88</v>
      </c>
      <c r="B79">
        <v>107896</v>
      </c>
    </row>
    <row r="80" spans="1:2" x14ac:dyDescent="0.3">
      <c r="A80" t="s">
        <v>86</v>
      </c>
      <c r="B80">
        <v>94616</v>
      </c>
    </row>
    <row r="81" spans="1:2" x14ac:dyDescent="0.3">
      <c r="A81" t="s">
        <v>56</v>
      </c>
      <c r="B81">
        <v>49487</v>
      </c>
    </row>
    <row r="82" spans="1:2" x14ac:dyDescent="0.3">
      <c r="A82" t="s">
        <v>32</v>
      </c>
      <c r="B82">
        <v>67941</v>
      </c>
    </row>
    <row r="83" spans="1:2" x14ac:dyDescent="0.3">
      <c r="A83" t="s">
        <v>68</v>
      </c>
      <c r="B83">
        <v>92050</v>
      </c>
    </row>
    <row r="84" spans="1:2" x14ac:dyDescent="0.3">
      <c r="A84" t="s">
        <v>43</v>
      </c>
      <c r="B84">
        <v>776835</v>
      </c>
    </row>
    <row r="85" spans="1:2" x14ac:dyDescent="0.3">
      <c r="A85" t="s">
        <v>59</v>
      </c>
      <c r="B85">
        <v>86182</v>
      </c>
    </row>
    <row r="86" spans="1:2" x14ac:dyDescent="0.3">
      <c r="A86" t="s">
        <v>44</v>
      </c>
      <c r="B86">
        <v>166573</v>
      </c>
    </row>
    <row r="87" spans="1:2" x14ac:dyDescent="0.3">
      <c r="A87" t="s">
        <v>11</v>
      </c>
      <c r="B87">
        <v>155548</v>
      </c>
    </row>
    <row r="88" spans="1:2" x14ac:dyDescent="0.3">
      <c r="A88" t="s">
        <v>81</v>
      </c>
      <c r="B88">
        <v>261093</v>
      </c>
    </row>
    <row r="89" spans="1:2" x14ac:dyDescent="0.3">
      <c r="A89" t="s">
        <v>25</v>
      </c>
      <c r="B89">
        <v>94314</v>
      </c>
    </row>
    <row r="90" spans="1:2" x14ac:dyDescent="0.3">
      <c r="A90" t="s">
        <v>69</v>
      </c>
      <c r="B90">
        <v>171694</v>
      </c>
    </row>
    <row r="91" spans="1:2" x14ac:dyDescent="0.3">
      <c r="A91" t="s">
        <v>16</v>
      </c>
      <c r="B91">
        <v>67627</v>
      </c>
    </row>
    <row r="92" spans="1:2" x14ac:dyDescent="0.3">
      <c r="A92" t="s">
        <v>54</v>
      </c>
      <c r="B92">
        <v>115877</v>
      </c>
    </row>
    <row r="93" spans="1:2" x14ac:dyDescent="0.3">
      <c r="A93" t="s">
        <v>35</v>
      </c>
      <c r="B93">
        <v>93064</v>
      </c>
    </row>
    <row r="94" spans="1:2" x14ac:dyDescent="0.3">
      <c r="A94" t="s">
        <v>212</v>
      </c>
      <c r="B94">
        <v>12275890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510453-2DCE-4489-ACD3-0AF35A93C5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presentasion</vt:lpstr>
      <vt:lpstr>Orders</vt:lpstr>
      <vt:lpstr>Customers</vt:lpstr>
      <vt:lpstr>Sales Targets</vt:lpstr>
      <vt:lpstr>all objective</vt:lpstr>
      <vt:lpstr>pivot 7</vt:lpstr>
      <vt:lpstr>pivot 8</vt:lpstr>
      <vt:lpstr>pivot8 distinct</vt:lpstr>
      <vt:lpstr>pivot 9.1</vt:lpstr>
      <vt:lpstr>pivot 9.2</vt:lpstr>
      <vt:lpstr>pivot 9.3</vt:lpstr>
      <vt:lpstr>pivot 9.4</vt:lpstr>
      <vt:lpstr>pivot 10.1</vt:lpstr>
      <vt:lpstr>pivot 10.2</vt:lpstr>
      <vt:lpstr>pivot 10.3</vt:lpstr>
      <vt:lpstr>pivot 10.4</vt:lpstr>
      <vt:lpstr>pivot 10.5</vt:lpstr>
      <vt:lpstr>pivot 11.1</vt:lpstr>
      <vt:lpstr>pivot 11.2</vt:lpstr>
      <vt:lpstr>copy orders</vt:lpstr>
      <vt:lpstr>copy customers</vt:lpstr>
      <vt:lpstr>copy targets</vt:lpstr>
      <vt:lpstr>Sheet1</vt:lpstr>
      <vt:lpstr>Answer</vt:lpstr>
      <vt:lpstr>sales achive by poc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Goyal, Ashwin</dc:creator>
  <cp:lastModifiedBy>Deepti Sahu</cp:lastModifiedBy>
  <dcterms:created xsi:type="dcterms:W3CDTF">2024-05-06T17:02:48Z</dcterms:created>
  <dcterms:modified xsi:type="dcterms:W3CDTF">2025-02-28T05:08:10Z</dcterms:modified>
</cp:coreProperties>
</file>